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OI dashboard/"/>
    </mc:Choice>
  </mc:AlternateContent>
  <xr:revisionPtr revIDLastSave="537" documentId="8_{543F146D-8B6D-4B2D-84D6-190DF3807F30}" xr6:coauthVersionLast="47" xr6:coauthVersionMax="47" xr10:uidLastSave="{ADF694CC-ACB1-4799-9B20-FEB208438F25}"/>
  <bookViews>
    <workbookView xWindow="28800" yWindow="-75" windowWidth="29040" windowHeight="16440" activeTab="9" xr2:uid="{A8EF2C8C-1559-45F1-9D12-0607A0E48967}"/>
  </bookViews>
  <sheets>
    <sheet name="SR3" sheetId="38" r:id="rId1"/>
    <sheet name="FF" sheetId="40" r:id="rId2"/>
    <sheet name="treasuries" sheetId="41" r:id="rId3"/>
    <sheet name="ER" sheetId="37" r:id="rId4"/>
    <sheet name="SONIA" sheetId="39" r:id="rId5"/>
    <sheet name="Brazil" sheetId="35" r:id="rId6"/>
    <sheet name="CORRA" sheetId="43" r:id="rId7"/>
    <sheet name="SR3_0" sheetId="2" r:id="rId8"/>
    <sheet name="SONIA_0" sheetId="17" r:id="rId9"/>
    <sheet name="Brazil_0" sheetId="32" r:id="rId10"/>
    <sheet name="ER_0" sheetId="7" r:id="rId11"/>
    <sheet name="FF_0" sheetId="24" r:id="rId12"/>
    <sheet name="treasuries_0" sheetId="25" r:id="rId13"/>
    <sheet name="CORRA_0" sheetId="42" r:id="rId14"/>
    <sheet name="cont list_0" sheetId="34" r:id="rId15"/>
  </sheets>
  <externalReferences>
    <externalReference r:id="rId16"/>
  </externalReferences>
  <definedNames>
    <definedName name="_xlcn.WorksheetConnection_OIY5AE231" hidden="1">[1]OI!$AA$5:$AG$23</definedName>
    <definedName name="ExternalData_1" localSheetId="9" hidden="1">Brazil_0!$A$1:$CW$61</definedName>
    <definedName name="ExternalData_1" localSheetId="14" hidden="1">'cont list_0'!$A$1:$A$48</definedName>
    <definedName name="ExternalData_1" localSheetId="10" hidden="1">ER_0!$A$1:$AS$26</definedName>
    <definedName name="ExternalData_1" localSheetId="11" hidden="1">FF_0!$A$1:$DQ$38</definedName>
    <definedName name="ExternalData_1" localSheetId="8" hidden="1">SONIA_0!$A$1:$AS$26</definedName>
    <definedName name="ExternalData_1" localSheetId="7" hidden="1">SR3_0!$A$1:$AR$34</definedName>
    <definedName name="ExternalData_1" localSheetId="12" hidden="1">treasuries_0!$A$1:$JSM$43</definedName>
    <definedName name="ExternalData_2" localSheetId="13" hidden="1">CORRA_0!$A$1:$CX$16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2" l="1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3" i="35"/>
  <c r="B2" i="35"/>
  <c r="B2" i="41"/>
  <c r="B2" i="37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AH2" i="35"/>
  <c r="AI2" i="35"/>
  <c r="AJ2" i="35"/>
  <c r="AK2" i="35"/>
  <c r="AL2" i="35"/>
  <c r="AM2" i="35"/>
  <c r="AN2" i="35"/>
  <c r="AO2" i="35"/>
  <c r="AP2" i="35"/>
  <c r="AQ2" i="35"/>
  <c r="AR2" i="35"/>
  <c r="AS2" i="35"/>
  <c r="AT2" i="35"/>
  <c r="AU2" i="35"/>
  <c r="AV2" i="35"/>
  <c r="AW2" i="35"/>
  <c r="AX2" i="35"/>
  <c r="AY2" i="35"/>
  <c r="AZ2" i="35"/>
  <c r="BA2" i="35"/>
  <c r="BB2" i="35"/>
  <c r="BC2" i="35"/>
  <c r="BD2" i="35"/>
  <c r="BE2" i="35"/>
  <c r="BF2" i="35"/>
  <c r="BG2" i="35"/>
  <c r="BH2" i="35"/>
  <c r="BI2" i="35"/>
  <c r="BJ2" i="35"/>
  <c r="BK2" i="35"/>
  <c r="BL2" i="35"/>
  <c r="BM2" i="35"/>
  <c r="BN2" i="35"/>
  <c r="BO2" i="35"/>
  <c r="BP2" i="35"/>
  <c r="BQ2" i="35"/>
  <c r="BR2" i="35"/>
  <c r="BS2" i="35"/>
  <c r="BT2" i="35"/>
  <c r="BU2" i="35"/>
  <c r="BV2" i="35"/>
  <c r="BW2" i="35"/>
  <c r="BX2" i="35"/>
  <c r="BY2" i="35"/>
  <c r="BZ2" i="35"/>
  <c r="CA2" i="35"/>
  <c r="CB2" i="35"/>
  <c r="CC2" i="35"/>
  <c r="CD2" i="35"/>
  <c r="CE2" i="35"/>
  <c r="CF2" i="35"/>
  <c r="CG2" i="35"/>
  <c r="CH2" i="35"/>
  <c r="CI2" i="35"/>
  <c r="CJ2" i="35"/>
  <c r="CK2" i="35"/>
  <c r="CL2" i="35"/>
  <c r="CM2" i="35"/>
  <c r="CN2" i="35"/>
  <c r="CO2" i="35"/>
  <c r="CP2" i="35"/>
  <c r="CQ2" i="35"/>
  <c r="CR2" i="35"/>
  <c r="CS2" i="35"/>
  <c r="CT2" i="35"/>
  <c r="CU2" i="35"/>
  <c r="CV2" i="35"/>
  <c r="CW2" i="35"/>
  <c r="BJ2" i="43"/>
  <c r="BK2" i="43"/>
  <c r="BL2" i="43"/>
  <c r="BM2" i="43"/>
  <c r="BN2" i="43"/>
  <c r="BO2" i="43"/>
  <c r="BP2" i="43"/>
  <c r="BQ2" i="43"/>
  <c r="BR2" i="43"/>
  <c r="BS2" i="43"/>
  <c r="BT2" i="43"/>
  <c r="BU2" i="43"/>
  <c r="BV2" i="43"/>
  <c r="BW2" i="43"/>
  <c r="BX2" i="43"/>
  <c r="BY2" i="43"/>
  <c r="BZ2" i="43"/>
  <c r="CA2" i="43"/>
  <c r="CB2" i="43"/>
  <c r="CC2" i="43"/>
  <c r="CD2" i="43"/>
  <c r="CE2" i="43"/>
  <c r="CF2" i="43"/>
  <c r="CG2" i="43"/>
  <c r="CH2" i="43"/>
  <c r="CI2" i="43"/>
  <c r="CJ2" i="43"/>
  <c r="CK2" i="43"/>
  <c r="CL2" i="43"/>
  <c r="CM2" i="43"/>
  <c r="CN2" i="43"/>
  <c r="CO2" i="43"/>
  <c r="CP2" i="43"/>
  <c r="CQ2" i="43"/>
  <c r="CR2" i="43"/>
  <c r="CS2" i="43"/>
  <c r="CT2" i="43"/>
  <c r="CU2" i="43"/>
  <c r="CV2" i="43"/>
  <c r="CW2" i="43"/>
  <c r="CX2" i="43"/>
  <c r="BJ3" i="43"/>
  <c r="BK3" i="43"/>
  <c r="BL3" i="43"/>
  <c r="BM3" i="43"/>
  <c r="BN3" i="43"/>
  <c r="BO3" i="43"/>
  <c r="BP3" i="43"/>
  <c r="BQ3" i="43"/>
  <c r="BR3" i="43"/>
  <c r="BS3" i="43"/>
  <c r="BT3" i="43"/>
  <c r="BU3" i="43"/>
  <c r="BV3" i="43"/>
  <c r="BW3" i="43"/>
  <c r="BX3" i="43"/>
  <c r="BY3" i="43"/>
  <c r="BZ3" i="43"/>
  <c r="CA3" i="43"/>
  <c r="CB3" i="43"/>
  <c r="CC3" i="43"/>
  <c r="CD3" i="43"/>
  <c r="CE3" i="43"/>
  <c r="CF3" i="43"/>
  <c r="CG3" i="43"/>
  <c r="CH3" i="43"/>
  <c r="CI3" i="43"/>
  <c r="CJ3" i="43"/>
  <c r="CK3" i="43"/>
  <c r="CL3" i="43"/>
  <c r="CM3" i="43"/>
  <c r="CN3" i="43"/>
  <c r="CO3" i="43"/>
  <c r="CP3" i="43"/>
  <c r="CQ3" i="43"/>
  <c r="CR3" i="43"/>
  <c r="CS3" i="43"/>
  <c r="CT3" i="43"/>
  <c r="CU3" i="43"/>
  <c r="CV3" i="43"/>
  <c r="CW3" i="43"/>
  <c r="CX3" i="43"/>
  <c r="BJ4" i="43"/>
  <c r="BK4" i="43"/>
  <c r="BL4" i="43"/>
  <c r="BM4" i="43"/>
  <c r="BN4" i="43"/>
  <c r="BO4" i="43"/>
  <c r="BP4" i="43"/>
  <c r="BQ4" i="43"/>
  <c r="BR4" i="43"/>
  <c r="BS4" i="43"/>
  <c r="BT4" i="43"/>
  <c r="BU4" i="43"/>
  <c r="BV4" i="43"/>
  <c r="BW4" i="43"/>
  <c r="BX4" i="43"/>
  <c r="BY4" i="43"/>
  <c r="BZ4" i="43"/>
  <c r="CA4" i="43"/>
  <c r="CB4" i="43"/>
  <c r="CC4" i="43"/>
  <c r="CD4" i="43"/>
  <c r="CE4" i="43"/>
  <c r="CF4" i="43"/>
  <c r="CG4" i="43"/>
  <c r="CH4" i="43"/>
  <c r="CI4" i="43"/>
  <c r="CJ4" i="43"/>
  <c r="CK4" i="43"/>
  <c r="CL4" i="43"/>
  <c r="CM4" i="43"/>
  <c r="CN4" i="43"/>
  <c r="CO4" i="43"/>
  <c r="CP4" i="43"/>
  <c r="CQ4" i="43"/>
  <c r="CR4" i="43"/>
  <c r="CS4" i="43"/>
  <c r="CT4" i="43"/>
  <c r="CU4" i="43"/>
  <c r="CV4" i="43"/>
  <c r="CW4" i="43"/>
  <c r="CX4" i="43"/>
  <c r="BJ5" i="43"/>
  <c r="BK5" i="43"/>
  <c r="BL5" i="43"/>
  <c r="BM5" i="43"/>
  <c r="BN5" i="43"/>
  <c r="BO5" i="43"/>
  <c r="BP5" i="43"/>
  <c r="BQ5" i="43"/>
  <c r="BR5" i="43"/>
  <c r="BS5" i="43"/>
  <c r="BT5" i="43"/>
  <c r="BU5" i="43"/>
  <c r="BV5" i="43"/>
  <c r="BW5" i="43"/>
  <c r="BX5" i="43"/>
  <c r="BY5" i="43"/>
  <c r="BZ5" i="43"/>
  <c r="CA5" i="43"/>
  <c r="CB5" i="43"/>
  <c r="CC5" i="43"/>
  <c r="CD5" i="43"/>
  <c r="CE5" i="43"/>
  <c r="CF5" i="43"/>
  <c r="CG5" i="43"/>
  <c r="CH5" i="43"/>
  <c r="CI5" i="43"/>
  <c r="CJ5" i="43"/>
  <c r="CK5" i="43"/>
  <c r="CL5" i="43"/>
  <c r="CM5" i="43"/>
  <c r="CN5" i="43"/>
  <c r="CO5" i="43"/>
  <c r="CP5" i="43"/>
  <c r="CQ5" i="43"/>
  <c r="CR5" i="43"/>
  <c r="CS5" i="43"/>
  <c r="CT5" i="43"/>
  <c r="CU5" i="43"/>
  <c r="CV5" i="43"/>
  <c r="CW5" i="43"/>
  <c r="CX5" i="43"/>
  <c r="BJ6" i="43"/>
  <c r="BK6" i="43"/>
  <c r="BL6" i="43"/>
  <c r="BM6" i="43"/>
  <c r="BN6" i="43"/>
  <c r="BO6" i="43"/>
  <c r="BP6" i="43"/>
  <c r="BQ6" i="43"/>
  <c r="BR6" i="43"/>
  <c r="BS6" i="43"/>
  <c r="BT6" i="43"/>
  <c r="BU6" i="43"/>
  <c r="BV6" i="43"/>
  <c r="BW6" i="43"/>
  <c r="BX6" i="43"/>
  <c r="BY6" i="43"/>
  <c r="BZ6" i="43"/>
  <c r="CA6" i="43"/>
  <c r="CB6" i="43"/>
  <c r="CC6" i="43"/>
  <c r="CD6" i="43"/>
  <c r="CE6" i="43"/>
  <c r="CF6" i="43"/>
  <c r="CG6" i="43"/>
  <c r="CH6" i="43"/>
  <c r="CI6" i="43"/>
  <c r="CJ6" i="43"/>
  <c r="CK6" i="43"/>
  <c r="CL6" i="43"/>
  <c r="CM6" i="43"/>
  <c r="CN6" i="43"/>
  <c r="CO6" i="43"/>
  <c r="CP6" i="43"/>
  <c r="CQ6" i="43"/>
  <c r="CR6" i="43"/>
  <c r="CS6" i="43"/>
  <c r="CT6" i="43"/>
  <c r="CU6" i="43"/>
  <c r="CV6" i="43"/>
  <c r="CW6" i="43"/>
  <c r="CX6" i="43"/>
  <c r="BJ7" i="43"/>
  <c r="BK7" i="43"/>
  <c r="BL7" i="43"/>
  <c r="BM7" i="43"/>
  <c r="BN7" i="43"/>
  <c r="BO7" i="43"/>
  <c r="BP7" i="43"/>
  <c r="BQ7" i="43"/>
  <c r="BR7" i="43"/>
  <c r="BS7" i="43"/>
  <c r="BT7" i="43"/>
  <c r="BU7" i="43"/>
  <c r="BV7" i="43"/>
  <c r="BW7" i="43"/>
  <c r="BX7" i="43"/>
  <c r="BY7" i="43"/>
  <c r="BZ7" i="43"/>
  <c r="CA7" i="43"/>
  <c r="CB7" i="43"/>
  <c r="CC7" i="43"/>
  <c r="CD7" i="43"/>
  <c r="CE7" i="43"/>
  <c r="CF7" i="43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CW7" i="43"/>
  <c r="CX7" i="43"/>
  <c r="BJ8" i="43"/>
  <c r="BK8" i="43"/>
  <c r="BL8" i="43"/>
  <c r="BM8" i="43"/>
  <c r="BN8" i="43"/>
  <c r="BO8" i="43"/>
  <c r="BP8" i="43"/>
  <c r="BQ8" i="43"/>
  <c r="BR8" i="43"/>
  <c r="BS8" i="43"/>
  <c r="BT8" i="43"/>
  <c r="BU8" i="43"/>
  <c r="BV8" i="43"/>
  <c r="BW8" i="43"/>
  <c r="BX8" i="43"/>
  <c r="BY8" i="43"/>
  <c r="BZ8" i="43"/>
  <c r="CA8" i="43"/>
  <c r="CB8" i="43"/>
  <c r="CC8" i="43"/>
  <c r="CD8" i="43"/>
  <c r="CE8" i="43"/>
  <c r="CF8" i="43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CW8" i="43"/>
  <c r="CX8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BW9" i="43"/>
  <c r="BX9" i="43"/>
  <c r="BY9" i="43"/>
  <c r="BZ9" i="43"/>
  <c r="CA9" i="43"/>
  <c r="CB9" i="43"/>
  <c r="CC9" i="43"/>
  <c r="CD9" i="43"/>
  <c r="CE9" i="43"/>
  <c r="CF9" i="43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CW9" i="43"/>
  <c r="CX9" i="43"/>
  <c r="BJ10" i="43"/>
  <c r="BK10" i="43"/>
  <c r="BL10" i="43"/>
  <c r="BM10" i="43"/>
  <c r="BN10" i="43"/>
  <c r="BO10" i="43"/>
  <c r="BP10" i="43"/>
  <c r="BQ10" i="43"/>
  <c r="BR10" i="43"/>
  <c r="BS10" i="43"/>
  <c r="BT10" i="43"/>
  <c r="BU10" i="43"/>
  <c r="BV10" i="43"/>
  <c r="BW10" i="43"/>
  <c r="BX10" i="43"/>
  <c r="BY10" i="43"/>
  <c r="BZ10" i="43"/>
  <c r="CA10" i="43"/>
  <c r="CB10" i="43"/>
  <c r="CC10" i="43"/>
  <c r="CD10" i="43"/>
  <c r="CE10" i="43"/>
  <c r="CF10" i="43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CW10" i="43"/>
  <c r="CX10" i="43"/>
  <c r="BJ11" i="43"/>
  <c r="BK11" i="43"/>
  <c r="BL11" i="43"/>
  <c r="BM11" i="43"/>
  <c r="BN11" i="43"/>
  <c r="BO11" i="43"/>
  <c r="BP11" i="43"/>
  <c r="BQ11" i="43"/>
  <c r="BR11" i="43"/>
  <c r="BS11" i="43"/>
  <c r="BT11" i="43"/>
  <c r="BU11" i="43"/>
  <c r="BV11" i="43"/>
  <c r="BW11" i="43"/>
  <c r="BX11" i="43"/>
  <c r="BY11" i="43"/>
  <c r="BZ11" i="43"/>
  <c r="CA11" i="43"/>
  <c r="CB11" i="43"/>
  <c r="CC11" i="43"/>
  <c r="CD11" i="43"/>
  <c r="CE11" i="43"/>
  <c r="CF11" i="43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CW11" i="43"/>
  <c r="CX11" i="43"/>
  <c r="BJ12" i="43"/>
  <c r="BK12" i="43"/>
  <c r="BL12" i="43"/>
  <c r="BM12" i="43"/>
  <c r="BN12" i="43"/>
  <c r="BO12" i="43"/>
  <c r="BP12" i="43"/>
  <c r="BQ12" i="43"/>
  <c r="BR12" i="43"/>
  <c r="BS12" i="43"/>
  <c r="BT12" i="43"/>
  <c r="BU12" i="43"/>
  <c r="BV12" i="43"/>
  <c r="BW12" i="43"/>
  <c r="BX12" i="43"/>
  <c r="BY12" i="43"/>
  <c r="BZ12" i="43"/>
  <c r="CA12" i="43"/>
  <c r="CB12" i="43"/>
  <c r="CC12" i="43"/>
  <c r="CD12" i="43"/>
  <c r="CE12" i="43"/>
  <c r="CF12" i="43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CW12" i="43"/>
  <c r="CX12" i="43"/>
  <c r="BJ13" i="43"/>
  <c r="BK13" i="43"/>
  <c r="BL13" i="43"/>
  <c r="BM13" i="43"/>
  <c r="BN13" i="43"/>
  <c r="BO13" i="43"/>
  <c r="BP13" i="43"/>
  <c r="BQ13" i="43"/>
  <c r="BR13" i="43"/>
  <c r="BS13" i="43"/>
  <c r="BT13" i="43"/>
  <c r="BU13" i="43"/>
  <c r="BV13" i="43"/>
  <c r="BW13" i="43"/>
  <c r="BX13" i="43"/>
  <c r="BY13" i="43"/>
  <c r="BZ13" i="43"/>
  <c r="CA13" i="43"/>
  <c r="CB13" i="43"/>
  <c r="CC13" i="43"/>
  <c r="CD13" i="43"/>
  <c r="CE13" i="43"/>
  <c r="CF13" i="43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CW13" i="43"/>
  <c r="CX13" i="43"/>
  <c r="BJ14" i="43"/>
  <c r="BK14" i="43"/>
  <c r="BL14" i="43"/>
  <c r="BM14" i="43"/>
  <c r="BN14" i="43"/>
  <c r="BO14" i="43"/>
  <c r="BP14" i="43"/>
  <c r="BQ14" i="43"/>
  <c r="BR14" i="43"/>
  <c r="BS14" i="43"/>
  <c r="BT14" i="43"/>
  <c r="BU14" i="43"/>
  <c r="BV14" i="43"/>
  <c r="BW14" i="43"/>
  <c r="BX14" i="43"/>
  <c r="BY14" i="43"/>
  <c r="BZ14" i="43"/>
  <c r="CA14" i="43"/>
  <c r="CB14" i="43"/>
  <c r="CC14" i="43"/>
  <c r="CD14" i="43"/>
  <c r="CE14" i="43"/>
  <c r="CF14" i="43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CW14" i="43"/>
  <c r="CX14" i="43"/>
  <c r="C2" i="43"/>
  <c r="D2" i="43"/>
  <c r="E2" i="43"/>
  <c r="F2" i="43"/>
  <c r="G2" i="43"/>
  <c r="H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Z2" i="43"/>
  <c r="AA2" i="43"/>
  <c r="AB2" i="43"/>
  <c r="AC2" i="43"/>
  <c r="AD2" i="43"/>
  <c r="AE2" i="43"/>
  <c r="AF2" i="43"/>
  <c r="AG2" i="43"/>
  <c r="AH2" i="43"/>
  <c r="AI2" i="43"/>
  <c r="AJ2" i="43"/>
  <c r="AK2" i="43"/>
  <c r="AL2" i="43"/>
  <c r="AM2" i="43"/>
  <c r="AN2" i="43"/>
  <c r="AO2" i="43"/>
  <c r="AP2" i="43"/>
  <c r="AQ2" i="43"/>
  <c r="AR2" i="43"/>
  <c r="AS2" i="43"/>
  <c r="AT2" i="43"/>
  <c r="AU2" i="43"/>
  <c r="AV2" i="43"/>
  <c r="AW2" i="43"/>
  <c r="AX2" i="43"/>
  <c r="AY2" i="43"/>
  <c r="AZ2" i="43"/>
  <c r="BA2" i="43"/>
  <c r="BB2" i="43"/>
  <c r="BC2" i="43"/>
  <c r="BD2" i="43"/>
  <c r="BE2" i="43"/>
  <c r="BF2" i="43"/>
  <c r="BG2" i="43"/>
  <c r="BH2" i="43"/>
  <c r="BI2" i="43"/>
  <c r="C3" i="43"/>
  <c r="D3" i="43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AA3" i="43"/>
  <c r="AB3" i="43"/>
  <c r="AC3" i="43"/>
  <c r="AD3" i="43"/>
  <c r="AE3" i="43"/>
  <c r="AF3" i="43"/>
  <c r="AG3" i="43"/>
  <c r="AH3" i="43"/>
  <c r="AI3" i="43"/>
  <c r="AJ3" i="43"/>
  <c r="AK3" i="43"/>
  <c r="AL3" i="43"/>
  <c r="AM3" i="43"/>
  <c r="AN3" i="43"/>
  <c r="AO3" i="43"/>
  <c r="AP3" i="43"/>
  <c r="AQ3" i="43"/>
  <c r="AR3" i="43"/>
  <c r="AS3" i="43"/>
  <c r="AT3" i="43"/>
  <c r="AU3" i="43"/>
  <c r="AV3" i="43"/>
  <c r="AW3" i="43"/>
  <c r="AX3" i="43"/>
  <c r="AY3" i="43"/>
  <c r="AZ3" i="43"/>
  <c r="BA3" i="43"/>
  <c r="BB3" i="43"/>
  <c r="BC3" i="43"/>
  <c r="BD3" i="43"/>
  <c r="BE3" i="43"/>
  <c r="BF3" i="43"/>
  <c r="BG3" i="43"/>
  <c r="BH3" i="43"/>
  <c r="BI3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AF4" i="43"/>
  <c r="AG4" i="43"/>
  <c r="AH4" i="43"/>
  <c r="AI4" i="43"/>
  <c r="AJ4" i="43"/>
  <c r="AK4" i="43"/>
  <c r="AL4" i="43"/>
  <c r="AM4" i="43"/>
  <c r="AN4" i="43"/>
  <c r="AO4" i="43"/>
  <c r="AP4" i="43"/>
  <c r="AQ4" i="43"/>
  <c r="AR4" i="43"/>
  <c r="AS4" i="43"/>
  <c r="AT4" i="43"/>
  <c r="AU4" i="43"/>
  <c r="AV4" i="43"/>
  <c r="AW4" i="43"/>
  <c r="AX4" i="43"/>
  <c r="AY4" i="43"/>
  <c r="AZ4" i="43"/>
  <c r="BA4" i="43"/>
  <c r="BB4" i="43"/>
  <c r="BC4" i="43"/>
  <c r="BD4" i="43"/>
  <c r="BE4" i="43"/>
  <c r="BF4" i="43"/>
  <c r="BG4" i="43"/>
  <c r="BH4" i="43"/>
  <c r="BI4" i="43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  <c r="AC5" i="43"/>
  <c r="AD5" i="43"/>
  <c r="AE5" i="43"/>
  <c r="AF5" i="43"/>
  <c r="AG5" i="43"/>
  <c r="AH5" i="43"/>
  <c r="AI5" i="43"/>
  <c r="AJ5" i="43"/>
  <c r="AK5" i="43"/>
  <c r="AL5" i="43"/>
  <c r="AM5" i="43"/>
  <c r="AN5" i="43"/>
  <c r="AO5" i="43"/>
  <c r="AP5" i="43"/>
  <c r="AQ5" i="43"/>
  <c r="AR5" i="43"/>
  <c r="AS5" i="43"/>
  <c r="AT5" i="43"/>
  <c r="AU5" i="43"/>
  <c r="AV5" i="43"/>
  <c r="AW5" i="43"/>
  <c r="AX5" i="43"/>
  <c r="AY5" i="43"/>
  <c r="AZ5" i="43"/>
  <c r="BA5" i="43"/>
  <c r="BB5" i="43"/>
  <c r="BC5" i="43"/>
  <c r="BD5" i="43"/>
  <c r="BE5" i="43"/>
  <c r="BF5" i="43"/>
  <c r="BG5" i="43"/>
  <c r="BH5" i="43"/>
  <c r="BI5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AX6" i="43"/>
  <c r="AY6" i="43"/>
  <c r="AZ6" i="43"/>
  <c r="BA6" i="43"/>
  <c r="BB6" i="43"/>
  <c r="BC6" i="43"/>
  <c r="BD6" i="43"/>
  <c r="BE6" i="43"/>
  <c r="BF6" i="43"/>
  <c r="BG6" i="43"/>
  <c r="BH6" i="43"/>
  <c r="BI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X7" i="43"/>
  <c r="AY7" i="43"/>
  <c r="AZ7" i="43"/>
  <c r="BA7" i="43"/>
  <c r="BB7" i="43"/>
  <c r="BC7" i="43"/>
  <c r="BD7" i="43"/>
  <c r="BE7" i="43"/>
  <c r="BF7" i="43"/>
  <c r="BG7" i="43"/>
  <c r="BH7" i="43"/>
  <c r="BI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AX8" i="43"/>
  <c r="AY8" i="43"/>
  <c r="AZ8" i="43"/>
  <c r="BA8" i="43"/>
  <c r="BB8" i="43"/>
  <c r="BC8" i="43"/>
  <c r="BD8" i="43"/>
  <c r="BE8" i="43"/>
  <c r="BF8" i="43"/>
  <c r="BG8" i="43"/>
  <c r="BH8" i="43"/>
  <c r="BI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Q10" i="43"/>
  <c r="AR10" i="43"/>
  <c r="AS10" i="43"/>
  <c r="AT10" i="43"/>
  <c r="AU10" i="43"/>
  <c r="AV10" i="43"/>
  <c r="AW10" i="43"/>
  <c r="AX10" i="43"/>
  <c r="AY10" i="43"/>
  <c r="AZ10" i="43"/>
  <c r="BA10" i="43"/>
  <c r="BB10" i="43"/>
  <c r="BC10" i="43"/>
  <c r="BD10" i="43"/>
  <c r="BE10" i="43"/>
  <c r="BF10" i="43"/>
  <c r="BG10" i="43"/>
  <c r="BH10" i="43"/>
  <c r="BI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Q11" i="43"/>
  <c r="AR11" i="43"/>
  <c r="AS11" i="43"/>
  <c r="AT11" i="43"/>
  <c r="AU11" i="43"/>
  <c r="AV11" i="43"/>
  <c r="AW11" i="43"/>
  <c r="AX11" i="43"/>
  <c r="AY11" i="43"/>
  <c r="AZ11" i="43"/>
  <c r="BA11" i="43"/>
  <c r="BB11" i="43"/>
  <c r="BC11" i="43"/>
  <c r="BD11" i="43"/>
  <c r="BE11" i="43"/>
  <c r="BF11" i="43"/>
  <c r="BG11" i="43"/>
  <c r="BH11" i="43"/>
  <c r="BI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Q12" i="43"/>
  <c r="AR12" i="43"/>
  <c r="AS12" i="43"/>
  <c r="AT12" i="43"/>
  <c r="AU12" i="43"/>
  <c r="AV12" i="43"/>
  <c r="AW12" i="43"/>
  <c r="AX12" i="43"/>
  <c r="AY12" i="43"/>
  <c r="AZ12" i="43"/>
  <c r="BA12" i="43"/>
  <c r="BB12" i="43"/>
  <c r="BC12" i="43"/>
  <c r="BD12" i="43"/>
  <c r="BE12" i="43"/>
  <c r="BF12" i="43"/>
  <c r="BG12" i="43"/>
  <c r="BH12" i="43"/>
  <c r="BI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AS13" i="43"/>
  <c r="AT13" i="43"/>
  <c r="AU13" i="43"/>
  <c r="AV13" i="43"/>
  <c r="AW13" i="43"/>
  <c r="AX13" i="43"/>
  <c r="AY13" i="43"/>
  <c r="AZ13" i="43"/>
  <c r="BA13" i="43"/>
  <c r="BB13" i="43"/>
  <c r="BC13" i="43"/>
  <c r="BD13" i="43"/>
  <c r="BE13" i="43"/>
  <c r="BF13" i="43"/>
  <c r="BG13" i="43"/>
  <c r="BH13" i="43"/>
  <c r="BI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Q14" i="43"/>
  <c r="AR14" i="43"/>
  <c r="AS14" i="43"/>
  <c r="AT14" i="43"/>
  <c r="AU14" i="43"/>
  <c r="AV14" i="43"/>
  <c r="AW14" i="43"/>
  <c r="AX14" i="43"/>
  <c r="AY14" i="43"/>
  <c r="AZ14" i="43"/>
  <c r="BA14" i="43"/>
  <c r="BB14" i="43"/>
  <c r="BC14" i="43"/>
  <c r="BD14" i="43"/>
  <c r="BE14" i="43"/>
  <c r="BF14" i="43"/>
  <c r="BG14" i="43"/>
  <c r="BH14" i="43"/>
  <c r="BI14" i="43"/>
  <c r="B3" i="43"/>
  <c r="B4" i="43"/>
  <c r="B5" i="43"/>
  <c r="B6" i="43"/>
  <c r="B7" i="43"/>
  <c r="B8" i="43"/>
  <c r="B9" i="43"/>
  <c r="B10" i="43"/>
  <c r="B11" i="43"/>
  <c r="B12" i="43"/>
  <c r="B13" i="43"/>
  <c r="B14" i="43"/>
  <c r="B2" i="43"/>
  <c r="A2" i="43"/>
  <c r="C2" i="39"/>
  <c r="D2" i="39"/>
  <c r="E2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AN2" i="39"/>
  <c r="AO2" i="39"/>
  <c r="AP2" i="39"/>
  <c r="AQ2" i="39"/>
  <c r="AR2" i="39"/>
  <c r="AS2" i="39"/>
  <c r="AT2" i="39"/>
  <c r="AU2" i="39"/>
  <c r="AV2" i="39"/>
  <c r="AW2" i="39"/>
  <c r="AX2" i="39"/>
  <c r="AY2" i="39"/>
  <c r="AZ2" i="39"/>
  <c r="BA2" i="39"/>
  <c r="BB2" i="39"/>
  <c r="BC2" i="39"/>
  <c r="BD2" i="39"/>
  <c r="BE2" i="39"/>
  <c r="BF2" i="39"/>
  <c r="BG2" i="39"/>
  <c r="BH2" i="39"/>
  <c r="BI2" i="39"/>
  <c r="BJ2" i="39"/>
  <c r="BK2" i="39"/>
  <c r="BL2" i="39"/>
  <c r="BM2" i="39"/>
  <c r="BN2" i="39"/>
  <c r="BO2" i="39"/>
  <c r="BP2" i="39"/>
  <c r="BQ2" i="39"/>
  <c r="BR2" i="39"/>
  <c r="BS2" i="39"/>
  <c r="BT2" i="39"/>
  <c r="BU2" i="39"/>
  <c r="BV2" i="39"/>
  <c r="BW2" i="39"/>
  <c r="BX2" i="39"/>
  <c r="BY2" i="39"/>
  <c r="BZ2" i="39"/>
  <c r="CA2" i="39"/>
  <c r="CB2" i="39"/>
  <c r="CC2" i="39"/>
  <c r="CD2" i="39"/>
  <c r="CE2" i="39"/>
  <c r="CF2" i="39"/>
  <c r="CG2" i="39"/>
  <c r="CH2" i="39"/>
  <c r="CI2" i="39"/>
  <c r="CJ2" i="39"/>
  <c r="CK2" i="39"/>
  <c r="CL2" i="39"/>
  <c r="C2" i="40"/>
  <c r="D2" i="40"/>
  <c r="E2" i="40"/>
  <c r="F2" i="40"/>
  <c r="G2" i="40"/>
  <c r="H2" i="40"/>
  <c r="I2" i="40"/>
  <c r="J2" i="40"/>
  <c r="K2" i="40"/>
  <c r="L2" i="40"/>
  <c r="M2" i="40"/>
  <c r="N2" i="40"/>
  <c r="O2" i="40"/>
  <c r="P2" i="40"/>
  <c r="Q2" i="40"/>
  <c r="R2" i="40"/>
  <c r="S2" i="40"/>
  <c r="T2" i="40"/>
  <c r="U2" i="40"/>
  <c r="V2" i="40"/>
  <c r="W2" i="40"/>
  <c r="X2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2" i="40"/>
  <c r="AP2" i="40"/>
  <c r="AQ2" i="40"/>
  <c r="AR2" i="40"/>
  <c r="AS2" i="40"/>
  <c r="AT2" i="40"/>
  <c r="AU2" i="40"/>
  <c r="AV2" i="40"/>
  <c r="AW2" i="40"/>
  <c r="AX2" i="40"/>
  <c r="AY2" i="40"/>
  <c r="AZ2" i="40"/>
  <c r="BA2" i="40"/>
  <c r="BB2" i="40"/>
  <c r="BC2" i="40"/>
  <c r="BD2" i="40"/>
  <c r="BE2" i="40"/>
  <c r="BF2" i="40"/>
  <c r="BG2" i="40"/>
  <c r="BH2" i="40"/>
  <c r="BI2" i="40"/>
  <c r="BJ2" i="40"/>
  <c r="BK2" i="40"/>
  <c r="BL2" i="40"/>
  <c r="BM2" i="40"/>
  <c r="BN2" i="40"/>
  <c r="BO2" i="40"/>
  <c r="BP2" i="40"/>
  <c r="BQ2" i="40"/>
  <c r="BR2" i="40"/>
  <c r="BS2" i="40"/>
  <c r="BT2" i="40"/>
  <c r="BU2" i="40"/>
  <c r="BV2" i="40"/>
  <c r="BW2" i="40"/>
  <c r="BX2" i="40"/>
  <c r="BY2" i="40"/>
  <c r="BZ2" i="40"/>
  <c r="CA2" i="40"/>
  <c r="CB2" i="40"/>
  <c r="CC2" i="40"/>
  <c r="CD2" i="40"/>
  <c r="CE2" i="40"/>
  <c r="CF2" i="40"/>
  <c r="CG2" i="40"/>
  <c r="CH2" i="40"/>
  <c r="CI2" i="40"/>
  <c r="CJ2" i="40"/>
  <c r="CK2" i="40"/>
  <c r="CL2" i="40"/>
  <c r="CM2" i="40"/>
  <c r="CN2" i="40"/>
  <c r="CO2" i="40"/>
  <c r="CP2" i="40"/>
  <c r="CQ2" i="40"/>
  <c r="CR2" i="40"/>
  <c r="CS2" i="40"/>
  <c r="CT2" i="40"/>
  <c r="CU2" i="40"/>
  <c r="CV2" i="40"/>
  <c r="CW2" i="40"/>
  <c r="CX2" i="40"/>
  <c r="CY2" i="40"/>
  <c r="CZ2" i="40"/>
  <c r="DA2" i="40"/>
  <c r="DG2" i="41"/>
  <c r="DH2" i="41"/>
  <c r="DI2" i="41"/>
  <c r="DJ2" i="41"/>
  <c r="DK2" i="41"/>
  <c r="DL2" i="41"/>
  <c r="DM2" i="41"/>
  <c r="DN2" i="41"/>
  <c r="DO2" i="41"/>
  <c r="DP2" i="41"/>
  <c r="DQ2" i="41"/>
  <c r="DR2" i="41"/>
  <c r="DS2" i="41"/>
  <c r="DT2" i="41"/>
  <c r="DG3" i="41"/>
  <c r="DH3" i="41"/>
  <c r="DI3" i="41"/>
  <c r="DJ3" i="41"/>
  <c r="DK3" i="41"/>
  <c r="DL3" i="41"/>
  <c r="DM3" i="41"/>
  <c r="DN3" i="41"/>
  <c r="DO3" i="41"/>
  <c r="DP3" i="41"/>
  <c r="DQ3" i="41"/>
  <c r="DR3" i="41"/>
  <c r="DS3" i="41"/>
  <c r="DT3" i="41"/>
  <c r="DG7" i="41"/>
  <c r="DH7" i="41"/>
  <c r="DI7" i="41"/>
  <c r="DJ7" i="41"/>
  <c r="DK7" i="41"/>
  <c r="DL7" i="41"/>
  <c r="DM7" i="41"/>
  <c r="DN7" i="41"/>
  <c r="DO7" i="41"/>
  <c r="DP7" i="41"/>
  <c r="DQ7" i="41"/>
  <c r="DR7" i="41"/>
  <c r="DS7" i="41"/>
  <c r="DT7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G12" i="41"/>
  <c r="DH12" i="41"/>
  <c r="DI12" i="41"/>
  <c r="DJ12" i="41"/>
  <c r="DK12" i="41"/>
  <c r="DL12" i="41"/>
  <c r="DM12" i="41"/>
  <c r="DN12" i="41"/>
  <c r="DO12" i="41"/>
  <c r="DP12" i="41"/>
  <c r="DQ12" i="41"/>
  <c r="DR12" i="41"/>
  <c r="DS12" i="41"/>
  <c r="DT12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CO2" i="41"/>
  <c r="CP2" i="41"/>
  <c r="CQ2" i="41"/>
  <c r="CR2" i="41"/>
  <c r="CS2" i="41"/>
  <c r="CT2" i="41"/>
  <c r="CU2" i="41"/>
  <c r="CV2" i="41"/>
  <c r="CW2" i="41"/>
  <c r="CX2" i="41"/>
  <c r="CY2" i="41"/>
  <c r="CZ2" i="41"/>
  <c r="DA2" i="41"/>
  <c r="DB2" i="41"/>
  <c r="DC2" i="41"/>
  <c r="DD2" i="41"/>
  <c r="DE2" i="41"/>
  <c r="DF2" i="41"/>
  <c r="CO3" i="41"/>
  <c r="CP3" i="41"/>
  <c r="CQ3" i="41"/>
  <c r="CR3" i="41"/>
  <c r="CS3" i="41"/>
  <c r="CT3" i="41"/>
  <c r="CU3" i="41"/>
  <c r="CV3" i="41"/>
  <c r="CW3" i="41"/>
  <c r="CX3" i="41"/>
  <c r="CY3" i="41"/>
  <c r="CZ3" i="41"/>
  <c r="DA3" i="41"/>
  <c r="DB3" i="41"/>
  <c r="DC3" i="41"/>
  <c r="DD3" i="41"/>
  <c r="DE3" i="41"/>
  <c r="DF3" i="41"/>
  <c r="CO7" i="41"/>
  <c r="CP7" i="41"/>
  <c r="CQ7" i="41"/>
  <c r="CR7" i="41"/>
  <c r="CS7" i="41"/>
  <c r="CT7" i="41"/>
  <c r="CU7" i="41"/>
  <c r="CV7" i="41"/>
  <c r="CW7" i="41"/>
  <c r="CX7" i="41"/>
  <c r="CY7" i="41"/>
  <c r="CZ7" i="41"/>
  <c r="DA7" i="41"/>
  <c r="DB7" i="41"/>
  <c r="DC7" i="41"/>
  <c r="DD7" i="41"/>
  <c r="DE7" i="41"/>
  <c r="DF7" i="41"/>
  <c r="CO11" i="41"/>
  <c r="CP11" i="41"/>
  <c r="CQ11" i="41"/>
  <c r="CR11" i="41"/>
  <c r="CS11" i="41"/>
  <c r="CT11" i="41"/>
  <c r="CU11" i="41"/>
  <c r="CV11" i="41"/>
  <c r="CW11" i="41"/>
  <c r="CX11" i="41"/>
  <c r="CY11" i="41"/>
  <c r="CZ11" i="41"/>
  <c r="DA11" i="41"/>
  <c r="DB11" i="41"/>
  <c r="DC11" i="41"/>
  <c r="DD11" i="41"/>
  <c r="DE11" i="41"/>
  <c r="DF11" i="41"/>
  <c r="CO12" i="41"/>
  <c r="CP12" i="41"/>
  <c r="CQ12" i="41"/>
  <c r="CR12" i="41"/>
  <c r="CS12" i="41"/>
  <c r="CT12" i="41"/>
  <c r="CU12" i="41"/>
  <c r="CV12" i="41"/>
  <c r="CW12" i="41"/>
  <c r="CX12" i="41"/>
  <c r="CY12" i="41"/>
  <c r="CZ12" i="41"/>
  <c r="DA12" i="41"/>
  <c r="DB12" i="41"/>
  <c r="DC12" i="41"/>
  <c r="DD12" i="41"/>
  <c r="DE12" i="41"/>
  <c r="DF12" i="41"/>
  <c r="CO15" i="41"/>
  <c r="CP15" i="41"/>
  <c r="CQ15" i="41"/>
  <c r="CR15" i="41"/>
  <c r="CS15" i="41"/>
  <c r="CT15" i="41"/>
  <c r="CU15" i="41"/>
  <c r="CV15" i="41"/>
  <c r="CW15" i="41"/>
  <c r="CX15" i="41"/>
  <c r="CY15" i="41"/>
  <c r="CZ15" i="41"/>
  <c r="DA15" i="41"/>
  <c r="DB15" i="41"/>
  <c r="DC15" i="41"/>
  <c r="DD15" i="41"/>
  <c r="DE15" i="41"/>
  <c r="DF15" i="41"/>
  <c r="CO16" i="41"/>
  <c r="CP16" i="41"/>
  <c r="CQ16" i="41"/>
  <c r="CR16" i="41"/>
  <c r="CS16" i="41"/>
  <c r="CT16" i="41"/>
  <c r="CU16" i="41"/>
  <c r="CV16" i="41"/>
  <c r="CW16" i="41"/>
  <c r="CX16" i="41"/>
  <c r="CY16" i="41"/>
  <c r="CZ16" i="41"/>
  <c r="DA16" i="41"/>
  <c r="DB16" i="41"/>
  <c r="DC16" i="41"/>
  <c r="DD16" i="41"/>
  <c r="DE16" i="41"/>
  <c r="DF16" i="41"/>
  <c r="C2" i="41"/>
  <c r="D2" i="41"/>
  <c r="E2" i="41"/>
  <c r="F2" i="41"/>
  <c r="G2" i="41"/>
  <c r="H2" i="41"/>
  <c r="I2" i="41"/>
  <c r="J2" i="41"/>
  <c r="K2" i="41"/>
  <c r="L2" i="41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AL2" i="41"/>
  <c r="AM2" i="41"/>
  <c r="AN2" i="41"/>
  <c r="AO2" i="41"/>
  <c r="AP2" i="41"/>
  <c r="AQ2" i="41"/>
  <c r="AR2" i="41"/>
  <c r="AS2" i="41"/>
  <c r="AT2" i="41"/>
  <c r="AU2" i="41"/>
  <c r="AV2" i="41"/>
  <c r="AW2" i="41"/>
  <c r="AX2" i="41"/>
  <c r="AY2" i="41"/>
  <c r="AZ2" i="41"/>
  <c r="BA2" i="41"/>
  <c r="BB2" i="41"/>
  <c r="BC2" i="41"/>
  <c r="BD2" i="41"/>
  <c r="BE2" i="41"/>
  <c r="BF2" i="41"/>
  <c r="BG2" i="41"/>
  <c r="BH2" i="41"/>
  <c r="BI2" i="41"/>
  <c r="BJ2" i="41"/>
  <c r="BK2" i="41"/>
  <c r="BL2" i="41"/>
  <c r="BM2" i="41"/>
  <c r="BN2" i="41"/>
  <c r="BO2" i="41"/>
  <c r="BP2" i="41"/>
  <c r="BQ2" i="41"/>
  <c r="BR2" i="41"/>
  <c r="BS2" i="41"/>
  <c r="BT2" i="41"/>
  <c r="BU2" i="41"/>
  <c r="BV2" i="41"/>
  <c r="BW2" i="41"/>
  <c r="BX2" i="41"/>
  <c r="BY2" i="41"/>
  <c r="BZ2" i="41"/>
  <c r="CA2" i="41"/>
  <c r="CB2" i="41"/>
  <c r="CC2" i="41"/>
  <c r="CD2" i="41"/>
  <c r="CE2" i="41"/>
  <c r="CF2" i="41"/>
  <c r="CG2" i="41"/>
  <c r="CH2" i="41"/>
  <c r="CI2" i="41"/>
  <c r="CJ2" i="41"/>
  <c r="CK2" i="41"/>
  <c r="CL2" i="41"/>
  <c r="CM2" i="41"/>
  <c r="CN2" i="41"/>
  <c r="C3" i="41"/>
  <c r="D3" i="41"/>
  <c r="E3" i="41"/>
  <c r="F3" i="41"/>
  <c r="G3" i="41"/>
  <c r="H3" i="41"/>
  <c r="I3" i="41"/>
  <c r="J3" i="41"/>
  <c r="K3" i="41"/>
  <c r="L3" i="41"/>
  <c r="M3" i="41"/>
  <c r="N3" i="41"/>
  <c r="O3" i="41"/>
  <c r="P3" i="41"/>
  <c r="Q3" i="41"/>
  <c r="R3" i="41"/>
  <c r="S3" i="41"/>
  <c r="T3" i="41"/>
  <c r="U3" i="41"/>
  <c r="V3" i="41"/>
  <c r="W3" i="41"/>
  <c r="X3" i="41"/>
  <c r="Y3" i="41"/>
  <c r="Z3" i="41"/>
  <c r="AA3" i="41"/>
  <c r="AB3" i="41"/>
  <c r="AC3" i="41"/>
  <c r="AD3" i="41"/>
  <c r="AE3" i="41"/>
  <c r="AF3" i="41"/>
  <c r="AG3" i="41"/>
  <c r="AH3" i="41"/>
  <c r="AI3" i="41"/>
  <c r="AJ3" i="41"/>
  <c r="AK3" i="41"/>
  <c r="AL3" i="41"/>
  <c r="AM3" i="41"/>
  <c r="AN3" i="41"/>
  <c r="AO3" i="41"/>
  <c r="AP3" i="41"/>
  <c r="AQ3" i="41"/>
  <c r="AR3" i="41"/>
  <c r="AS3" i="41"/>
  <c r="AT3" i="41"/>
  <c r="AU3" i="41"/>
  <c r="AV3" i="41"/>
  <c r="AW3" i="41"/>
  <c r="AX3" i="41"/>
  <c r="AY3" i="41"/>
  <c r="AZ3" i="41"/>
  <c r="BA3" i="41"/>
  <c r="BB3" i="41"/>
  <c r="BC3" i="41"/>
  <c r="BD3" i="41"/>
  <c r="BE3" i="41"/>
  <c r="BF3" i="41"/>
  <c r="BG3" i="41"/>
  <c r="BH3" i="41"/>
  <c r="BI3" i="41"/>
  <c r="BJ3" i="41"/>
  <c r="BK3" i="41"/>
  <c r="BL3" i="41"/>
  <c r="BM3" i="41"/>
  <c r="BN3" i="41"/>
  <c r="BO3" i="41"/>
  <c r="BP3" i="41"/>
  <c r="BQ3" i="41"/>
  <c r="BR3" i="41"/>
  <c r="BS3" i="41"/>
  <c r="BT3" i="41"/>
  <c r="BU3" i="41"/>
  <c r="BV3" i="41"/>
  <c r="BW3" i="41"/>
  <c r="BX3" i="41"/>
  <c r="BY3" i="41"/>
  <c r="BZ3" i="41"/>
  <c r="CA3" i="41"/>
  <c r="CB3" i="41"/>
  <c r="CC3" i="41"/>
  <c r="CD3" i="41"/>
  <c r="CE3" i="41"/>
  <c r="CF3" i="41"/>
  <c r="CG3" i="41"/>
  <c r="CH3" i="41"/>
  <c r="CI3" i="41"/>
  <c r="CJ3" i="41"/>
  <c r="CK3" i="41"/>
  <c r="CL3" i="41"/>
  <c r="CM3" i="41"/>
  <c r="CN3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AO7" i="41"/>
  <c r="AP7" i="41"/>
  <c r="AQ7" i="41"/>
  <c r="AR7" i="41"/>
  <c r="AS7" i="41"/>
  <c r="AT7" i="41"/>
  <c r="AU7" i="41"/>
  <c r="AV7" i="41"/>
  <c r="AW7" i="41"/>
  <c r="AX7" i="41"/>
  <c r="AY7" i="41"/>
  <c r="AZ7" i="41"/>
  <c r="BA7" i="41"/>
  <c r="BB7" i="41"/>
  <c r="BC7" i="41"/>
  <c r="BD7" i="41"/>
  <c r="BE7" i="41"/>
  <c r="BF7" i="41"/>
  <c r="BG7" i="41"/>
  <c r="BH7" i="41"/>
  <c r="BI7" i="41"/>
  <c r="BJ7" i="41"/>
  <c r="BK7" i="41"/>
  <c r="BL7" i="41"/>
  <c r="BM7" i="41"/>
  <c r="BN7" i="41"/>
  <c r="BO7" i="41"/>
  <c r="BP7" i="41"/>
  <c r="BQ7" i="41"/>
  <c r="BR7" i="41"/>
  <c r="BS7" i="41"/>
  <c r="BT7" i="41"/>
  <c r="BU7" i="41"/>
  <c r="BV7" i="41"/>
  <c r="BW7" i="41"/>
  <c r="BX7" i="41"/>
  <c r="BY7" i="41"/>
  <c r="BZ7" i="41"/>
  <c r="CA7" i="41"/>
  <c r="CB7" i="41"/>
  <c r="CC7" i="41"/>
  <c r="CD7" i="41"/>
  <c r="CE7" i="41"/>
  <c r="CF7" i="41"/>
  <c r="CG7" i="41"/>
  <c r="CH7" i="41"/>
  <c r="CI7" i="41"/>
  <c r="CJ7" i="41"/>
  <c r="CK7" i="41"/>
  <c r="CL7" i="41"/>
  <c r="CM7" i="41"/>
  <c r="CN7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AG11" i="41"/>
  <c r="AH11" i="41"/>
  <c r="AI11" i="41"/>
  <c r="AJ11" i="41"/>
  <c r="AK11" i="41"/>
  <c r="AL11" i="41"/>
  <c r="AM11" i="41"/>
  <c r="AN11" i="41"/>
  <c r="AO11" i="41"/>
  <c r="AP11" i="41"/>
  <c r="AQ11" i="41"/>
  <c r="AR11" i="41"/>
  <c r="AS11" i="41"/>
  <c r="AT11" i="41"/>
  <c r="AU11" i="41"/>
  <c r="AV11" i="41"/>
  <c r="AW11" i="41"/>
  <c r="AX11" i="41"/>
  <c r="AY11" i="41"/>
  <c r="AZ11" i="41"/>
  <c r="BA11" i="41"/>
  <c r="BB11" i="41"/>
  <c r="BC11" i="41"/>
  <c r="BD11" i="41"/>
  <c r="BE11" i="41"/>
  <c r="BF11" i="41"/>
  <c r="BG11" i="41"/>
  <c r="BH11" i="41"/>
  <c r="BI11" i="41"/>
  <c r="BJ11" i="41"/>
  <c r="BK11" i="41"/>
  <c r="BL11" i="41"/>
  <c r="BM11" i="41"/>
  <c r="BN11" i="41"/>
  <c r="BO11" i="41"/>
  <c r="BP11" i="41"/>
  <c r="BQ11" i="41"/>
  <c r="BR11" i="41"/>
  <c r="BS11" i="41"/>
  <c r="BT11" i="41"/>
  <c r="BU11" i="41"/>
  <c r="BV11" i="41"/>
  <c r="BW11" i="41"/>
  <c r="BX11" i="41"/>
  <c r="BY11" i="41"/>
  <c r="BZ11" i="41"/>
  <c r="CA11" i="41"/>
  <c r="CB11" i="41"/>
  <c r="CC11" i="41"/>
  <c r="CD11" i="41"/>
  <c r="CE11" i="41"/>
  <c r="CF11" i="41"/>
  <c r="CG11" i="41"/>
  <c r="CH11" i="41"/>
  <c r="CI11" i="41"/>
  <c r="CJ11" i="41"/>
  <c r="CK11" i="41"/>
  <c r="CL11" i="41"/>
  <c r="CM11" i="41"/>
  <c r="CN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AO12" i="41"/>
  <c r="AP12" i="41"/>
  <c r="AQ12" i="41"/>
  <c r="AR12" i="41"/>
  <c r="AS12" i="41"/>
  <c r="AT12" i="41"/>
  <c r="AU12" i="41"/>
  <c r="AV12" i="41"/>
  <c r="AW12" i="41"/>
  <c r="AX12" i="41"/>
  <c r="AY12" i="41"/>
  <c r="AZ12" i="41"/>
  <c r="BA12" i="41"/>
  <c r="BB12" i="41"/>
  <c r="BC12" i="41"/>
  <c r="BD12" i="41"/>
  <c r="BE12" i="41"/>
  <c r="BF12" i="41"/>
  <c r="BG12" i="41"/>
  <c r="BH12" i="41"/>
  <c r="BI12" i="41"/>
  <c r="BJ12" i="41"/>
  <c r="BK12" i="41"/>
  <c r="BL12" i="41"/>
  <c r="BM12" i="41"/>
  <c r="BN12" i="41"/>
  <c r="BO12" i="41"/>
  <c r="BP12" i="41"/>
  <c r="BQ12" i="41"/>
  <c r="BR12" i="41"/>
  <c r="BS12" i="41"/>
  <c r="BT12" i="41"/>
  <c r="BU12" i="41"/>
  <c r="BV12" i="41"/>
  <c r="BW12" i="41"/>
  <c r="BX12" i="41"/>
  <c r="BY12" i="41"/>
  <c r="BZ12" i="41"/>
  <c r="CA12" i="41"/>
  <c r="CB12" i="41"/>
  <c r="CC12" i="41"/>
  <c r="CD12" i="41"/>
  <c r="CE12" i="41"/>
  <c r="CF12" i="41"/>
  <c r="CG12" i="41"/>
  <c r="CH12" i="41"/>
  <c r="CI12" i="41"/>
  <c r="CJ12" i="41"/>
  <c r="CK12" i="41"/>
  <c r="CL12" i="41"/>
  <c r="CM12" i="41"/>
  <c r="CN12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P15" i="41"/>
  <c r="AQ15" i="41"/>
  <c r="AR15" i="41"/>
  <c r="AS15" i="41"/>
  <c r="AT15" i="41"/>
  <c r="AU15" i="41"/>
  <c r="AV15" i="41"/>
  <c r="AW15" i="41"/>
  <c r="AX15" i="41"/>
  <c r="AY15" i="41"/>
  <c r="AZ15" i="41"/>
  <c r="BA15" i="41"/>
  <c r="BB15" i="41"/>
  <c r="BC15" i="41"/>
  <c r="BD15" i="41"/>
  <c r="BE15" i="41"/>
  <c r="BF15" i="41"/>
  <c r="BG15" i="41"/>
  <c r="BH15" i="41"/>
  <c r="BI15" i="41"/>
  <c r="BJ15" i="41"/>
  <c r="BK15" i="41"/>
  <c r="BL15" i="41"/>
  <c r="BM15" i="41"/>
  <c r="BN15" i="41"/>
  <c r="BO15" i="41"/>
  <c r="BP15" i="41"/>
  <c r="BQ15" i="41"/>
  <c r="BR15" i="41"/>
  <c r="BS15" i="41"/>
  <c r="BT15" i="41"/>
  <c r="BU15" i="41"/>
  <c r="BV15" i="41"/>
  <c r="BW15" i="41"/>
  <c r="BX15" i="41"/>
  <c r="BY15" i="41"/>
  <c r="BZ15" i="41"/>
  <c r="CA15" i="41"/>
  <c r="CB15" i="41"/>
  <c r="CC15" i="41"/>
  <c r="CD15" i="41"/>
  <c r="CE15" i="41"/>
  <c r="CF15" i="41"/>
  <c r="CG15" i="41"/>
  <c r="CH15" i="41"/>
  <c r="CI15" i="41"/>
  <c r="CJ15" i="41"/>
  <c r="CK15" i="41"/>
  <c r="CL15" i="41"/>
  <c r="CM15" i="41"/>
  <c r="CN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AG16" i="41"/>
  <c r="AH16" i="41"/>
  <c r="AI16" i="41"/>
  <c r="AJ16" i="41"/>
  <c r="AK16" i="41"/>
  <c r="AL16" i="41"/>
  <c r="AM16" i="41"/>
  <c r="AN16" i="41"/>
  <c r="AO16" i="41"/>
  <c r="AP16" i="41"/>
  <c r="AQ16" i="41"/>
  <c r="AR16" i="41"/>
  <c r="AS16" i="41"/>
  <c r="AT16" i="41"/>
  <c r="AU16" i="41"/>
  <c r="AV16" i="41"/>
  <c r="AW16" i="41"/>
  <c r="AX16" i="41"/>
  <c r="AY16" i="41"/>
  <c r="AZ16" i="41"/>
  <c r="BA16" i="41"/>
  <c r="BB16" i="41"/>
  <c r="BC16" i="41"/>
  <c r="BD16" i="41"/>
  <c r="BE16" i="41"/>
  <c r="BF16" i="41"/>
  <c r="BG16" i="41"/>
  <c r="BH16" i="41"/>
  <c r="BI16" i="41"/>
  <c r="BJ16" i="41"/>
  <c r="BK16" i="41"/>
  <c r="BL16" i="41"/>
  <c r="BM16" i="41"/>
  <c r="BN16" i="41"/>
  <c r="BO16" i="41"/>
  <c r="BP16" i="41"/>
  <c r="BQ16" i="41"/>
  <c r="BR16" i="41"/>
  <c r="BS16" i="41"/>
  <c r="BT16" i="41"/>
  <c r="BU16" i="41"/>
  <c r="BV16" i="41"/>
  <c r="BW16" i="41"/>
  <c r="BX16" i="41"/>
  <c r="BY16" i="41"/>
  <c r="BZ16" i="41"/>
  <c r="CA16" i="41"/>
  <c r="CB16" i="41"/>
  <c r="CC16" i="41"/>
  <c r="CD16" i="41"/>
  <c r="CE16" i="41"/>
  <c r="CF16" i="41"/>
  <c r="CG16" i="41"/>
  <c r="CH16" i="41"/>
  <c r="CI16" i="41"/>
  <c r="CJ16" i="41"/>
  <c r="CK16" i="41"/>
  <c r="CL16" i="41"/>
  <c r="CM16" i="41"/>
  <c r="CN16" i="41"/>
  <c r="A2" i="41"/>
  <c r="B16" i="41"/>
  <c r="B15" i="41"/>
  <c r="B12" i="41"/>
  <c r="B11" i="41"/>
  <c r="B7" i="41"/>
  <c r="B3" i="41"/>
  <c r="A16" i="41"/>
  <c r="A15" i="41"/>
  <c r="A12" i="41"/>
  <c r="A11" i="41"/>
  <c r="A7" i="41"/>
  <c r="A3" i="41"/>
  <c r="C3" i="40"/>
  <c r="D3" i="40"/>
  <c r="E3" i="40"/>
  <c r="F3" i="40"/>
  <c r="G3" i="40"/>
  <c r="H3" i="40"/>
  <c r="I3" i="40"/>
  <c r="J3" i="40"/>
  <c r="K3" i="40"/>
  <c r="L3" i="40"/>
  <c r="M3" i="40"/>
  <c r="N3" i="40"/>
  <c r="O3" i="40"/>
  <c r="P3" i="40"/>
  <c r="Q3" i="40"/>
  <c r="R3" i="40"/>
  <c r="S3" i="40"/>
  <c r="T3" i="40"/>
  <c r="U3" i="40"/>
  <c r="V3" i="40"/>
  <c r="W3" i="40"/>
  <c r="X3" i="40"/>
  <c r="Y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AP3" i="40"/>
  <c r="AQ3" i="40"/>
  <c r="AR3" i="40"/>
  <c r="AS3" i="40"/>
  <c r="AT3" i="40"/>
  <c r="AU3" i="40"/>
  <c r="AV3" i="40"/>
  <c r="AW3" i="40"/>
  <c r="AX3" i="40"/>
  <c r="AY3" i="40"/>
  <c r="AZ3" i="40"/>
  <c r="BA3" i="40"/>
  <c r="BB3" i="40"/>
  <c r="BC3" i="40"/>
  <c r="BD3" i="40"/>
  <c r="BE3" i="40"/>
  <c r="BF3" i="40"/>
  <c r="BG3" i="40"/>
  <c r="BH3" i="40"/>
  <c r="BI3" i="40"/>
  <c r="BJ3" i="40"/>
  <c r="BK3" i="40"/>
  <c r="BL3" i="40"/>
  <c r="BM3" i="40"/>
  <c r="BN3" i="40"/>
  <c r="BO3" i="40"/>
  <c r="BP3" i="40"/>
  <c r="BQ3" i="40"/>
  <c r="BR3" i="40"/>
  <c r="BS3" i="40"/>
  <c r="BT3" i="40"/>
  <c r="BU3" i="40"/>
  <c r="BV3" i="40"/>
  <c r="BW3" i="40"/>
  <c r="BX3" i="40"/>
  <c r="BY3" i="40"/>
  <c r="BZ3" i="40"/>
  <c r="CA3" i="40"/>
  <c r="CB3" i="40"/>
  <c r="CC3" i="40"/>
  <c r="CD3" i="40"/>
  <c r="CE3" i="40"/>
  <c r="CF3" i="40"/>
  <c r="CG3" i="40"/>
  <c r="CH3" i="40"/>
  <c r="CI3" i="40"/>
  <c r="CJ3" i="40"/>
  <c r="CK3" i="40"/>
  <c r="CL3" i="40"/>
  <c r="CM3" i="40"/>
  <c r="CN3" i="40"/>
  <c r="CO3" i="40"/>
  <c r="CP3" i="40"/>
  <c r="CQ3" i="40"/>
  <c r="CR3" i="40"/>
  <c r="CS3" i="40"/>
  <c r="CT3" i="40"/>
  <c r="CU3" i="40"/>
  <c r="CV3" i="40"/>
  <c r="CW3" i="40"/>
  <c r="CX3" i="40"/>
  <c r="CY3" i="40"/>
  <c r="CZ3" i="40"/>
  <c r="DA3" i="40"/>
  <c r="C4" i="40"/>
  <c r="D4" i="40"/>
  <c r="E4" i="40"/>
  <c r="F4" i="40"/>
  <c r="G4" i="40"/>
  <c r="H4" i="40"/>
  <c r="I4" i="40"/>
  <c r="J4" i="40"/>
  <c r="K4" i="40"/>
  <c r="L4" i="40"/>
  <c r="M4" i="40"/>
  <c r="N4" i="40"/>
  <c r="O4" i="40"/>
  <c r="P4" i="40"/>
  <c r="Q4" i="40"/>
  <c r="R4" i="40"/>
  <c r="S4" i="40"/>
  <c r="T4" i="40"/>
  <c r="U4" i="40"/>
  <c r="V4" i="40"/>
  <c r="W4" i="40"/>
  <c r="X4" i="40"/>
  <c r="Y4" i="40"/>
  <c r="Z4" i="40"/>
  <c r="AA4" i="40"/>
  <c r="AB4" i="40"/>
  <c r="AC4" i="40"/>
  <c r="AD4" i="40"/>
  <c r="AE4" i="40"/>
  <c r="AF4" i="40"/>
  <c r="AG4" i="40"/>
  <c r="AH4" i="40"/>
  <c r="AI4" i="40"/>
  <c r="AJ4" i="40"/>
  <c r="AK4" i="40"/>
  <c r="AL4" i="40"/>
  <c r="AM4" i="40"/>
  <c r="AN4" i="40"/>
  <c r="AO4" i="40"/>
  <c r="AP4" i="40"/>
  <c r="AQ4" i="40"/>
  <c r="AR4" i="40"/>
  <c r="AS4" i="40"/>
  <c r="AT4" i="40"/>
  <c r="AU4" i="40"/>
  <c r="AV4" i="40"/>
  <c r="AW4" i="40"/>
  <c r="AX4" i="40"/>
  <c r="AY4" i="40"/>
  <c r="AZ4" i="40"/>
  <c r="BA4" i="40"/>
  <c r="BB4" i="40"/>
  <c r="BC4" i="40"/>
  <c r="BD4" i="40"/>
  <c r="BE4" i="40"/>
  <c r="BF4" i="40"/>
  <c r="BG4" i="40"/>
  <c r="BH4" i="40"/>
  <c r="BI4" i="40"/>
  <c r="BJ4" i="40"/>
  <c r="BK4" i="40"/>
  <c r="BL4" i="40"/>
  <c r="BM4" i="40"/>
  <c r="BN4" i="40"/>
  <c r="BO4" i="40"/>
  <c r="BP4" i="40"/>
  <c r="BQ4" i="40"/>
  <c r="BR4" i="40"/>
  <c r="BS4" i="40"/>
  <c r="BT4" i="40"/>
  <c r="BU4" i="40"/>
  <c r="BV4" i="40"/>
  <c r="BW4" i="40"/>
  <c r="BX4" i="40"/>
  <c r="BY4" i="40"/>
  <c r="BZ4" i="40"/>
  <c r="CA4" i="40"/>
  <c r="CB4" i="40"/>
  <c r="CC4" i="40"/>
  <c r="CD4" i="40"/>
  <c r="CE4" i="40"/>
  <c r="CF4" i="40"/>
  <c r="CG4" i="40"/>
  <c r="CH4" i="40"/>
  <c r="CI4" i="40"/>
  <c r="CJ4" i="40"/>
  <c r="CK4" i="40"/>
  <c r="CL4" i="40"/>
  <c r="CM4" i="40"/>
  <c r="CN4" i="40"/>
  <c r="CO4" i="40"/>
  <c r="CP4" i="40"/>
  <c r="CQ4" i="40"/>
  <c r="CR4" i="40"/>
  <c r="CS4" i="40"/>
  <c r="CT4" i="40"/>
  <c r="CU4" i="40"/>
  <c r="CV4" i="40"/>
  <c r="CW4" i="40"/>
  <c r="CX4" i="40"/>
  <c r="CY4" i="40"/>
  <c r="CZ4" i="40"/>
  <c r="DA4" i="40"/>
  <c r="C5" i="40"/>
  <c r="D5" i="40"/>
  <c r="E5" i="40"/>
  <c r="F5" i="40"/>
  <c r="G5" i="40"/>
  <c r="H5" i="40"/>
  <c r="I5" i="40"/>
  <c r="J5" i="40"/>
  <c r="K5" i="40"/>
  <c r="L5" i="40"/>
  <c r="M5" i="40"/>
  <c r="N5" i="40"/>
  <c r="O5" i="40"/>
  <c r="P5" i="40"/>
  <c r="Q5" i="40"/>
  <c r="R5" i="40"/>
  <c r="S5" i="40"/>
  <c r="T5" i="40"/>
  <c r="U5" i="40"/>
  <c r="V5" i="40"/>
  <c r="W5" i="40"/>
  <c r="X5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AP5" i="40"/>
  <c r="AQ5" i="40"/>
  <c r="AR5" i="40"/>
  <c r="AS5" i="40"/>
  <c r="AT5" i="40"/>
  <c r="AU5" i="40"/>
  <c r="AV5" i="40"/>
  <c r="AW5" i="40"/>
  <c r="AX5" i="40"/>
  <c r="AY5" i="40"/>
  <c r="AZ5" i="40"/>
  <c r="BA5" i="40"/>
  <c r="BB5" i="40"/>
  <c r="BC5" i="40"/>
  <c r="BD5" i="40"/>
  <c r="BE5" i="40"/>
  <c r="BF5" i="40"/>
  <c r="BG5" i="40"/>
  <c r="BH5" i="40"/>
  <c r="BI5" i="40"/>
  <c r="BJ5" i="40"/>
  <c r="BK5" i="40"/>
  <c r="BL5" i="40"/>
  <c r="BM5" i="40"/>
  <c r="BN5" i="40"/>
  <c r="BO5" i="40"/>
  <c r="BP5" i="40"/>
  <c r="BQ5" i="40"/>
  <c r="BR5" i="40"/>
  <c r="BS5" i="40"/>
  <c r="BT5" i="40"/>
  <c r="BU5" i="40"/>
  <c r="BV5" i="40"/>
  <c r="BW5" i="40"/>
  <c r="BX5" i="40"/>
  <c r="BY5" i="40"/>
  <c r="BZ5" i="40"/>
  <c r="CA5" i="40"/>
  <c r="CB5" i="40"/>
  <c r="CC5" i="40"/>
  <c r="CD5" i="40"/>
  <c r="CE5" i="40"/>
  <c r="CF5" i="40"/>
  <c r="CG5" i="40"/>
  <c r="CH5" i="40"/>
  <c r="CI5" i="40"/>
  <c r="CJ5" i="40"/>
  <c r="CK5" i="40"/>
  <c r="CL5" i="40"/>
  <c r="CM5" i="40"/>
  <c r="CN5" i="40"/>
  <c r="CO5" i="40"/>
  <c r="CP5" i="40"/>
  <c r="CQ5" i="40"/>
  <c r="CR5" i="40"/>
  <c r="CS5" i="40"/>
  <c r="CT5" i="40"/>
  <c r="CU5" i="40"/>
  <c r="CV5" i="40"/>
  <c r="CW5" i="40"/>
  <c r="CX5" i="40"/>
  <c r="CY5" i="40"/>
  <c r="CZ5" i="40"/>
  <c r="DA5" i="40"/>
  <c r="C6" i="40"/>
  <c r="D6" i="40"/>
  <c r="E6" i="40"/>
  <c r="F6" i="40"/>
  <c r="G6" i="40"/>
  <c r="H6" i="40"/>
  <c r="I6" i="40"/>
  <c r="J6" i="40"/>
  <c r="K6" i="40"/>
  <c r="L6" i="40"/>
  <c r="M6" i="40"/>
  <c r="N6" i="40"/>
  <c r="O6" i="40"/>
  <c r="P6" i="40"/>
  <c r="Q6" i="40"/>
  <c r="R6" i="40"/>
  <c r="S6" i="40"/>
  <c r="T6" i="40"/>
  <c r="U6" i="40"/>
  <c r="V6" i="40"/>
  <c r="W6" i="40"/>
  <c r="X6" i="40"/>
  <c r="Y6" i="40"/>
  <c r="Z6" i="40"/>
  <c r="AA6" i="40"/>
  <c r="AB6" i="40"/>
  <c r="AC6" i="40"/>
  <c r="AD6" i="40"/>
  <c r="AE6" i="40"/>
  <c r="AF6" i="40"/>
  <c r="AG6" i="40"/>
  <c r="AH6" i="40"/>
  <c r="AI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AV6" i="40"/>
  <c r="AW6" i="40"/>
  <c r="AX6" i="40"/>
  <c r="AY6" i="40"/>
  <c r="AZ6" i="40"/>
  <c r="BA6" i="40"/>
  <c r="BB6" i="40"/>
  <c r="BC6" i="40"/>
  <c r="BD6" i="40"/>
  <c r="BE6" i="40"/>
  <c r="BF6" i="40"/>
  <c r="BG6" i="40"/>
  <c r="BH6" i="40"/>
  <c r="BI6" i="40"/>
  <c r="BJ6" i="40"/>
  <c r="BK6" i="40"/>
  <c r="BL6" i="40"/>
  <c r="BM6" i="40"/>
  <c r="BN6" i="40"/>
  <c r="BO6" i="40"/>
  <c r="BP6" i="40"/>
  <c r="BQ6" i="40"/>
  <c r="BR6" i="40"/>
  <c r="BS6" i="40"/>
  <c r="BT6" i="40"/>
  <c r="BU6" i="40"/>
  <c r="BV6" i="40"/>
  <c r="BW6" i="40"/>
  <c r="BX6" i="40"/>
  <c r="BY6" i="40"/>
  <c r="BZ6" i="40"/>
  <c r="CA6" i="40"/>
  <c r="CB6" i="40"/>
  <c r="CC6" i="40"/>
  <c r="CD6" i="40"/>
  <c r="CE6" i="40"/>
  <c r="CF6" i="40"/>
  <c r="CG6" i="40"/>
  <c r="CH6" i="40"/>
  <c r="CI6" i="40"/>
  <c r="CJ6" i="40"/>
  <c r="CK6" i="40"/>
  <c r="CL6" i="40"/>
  <c r="CM6" i="40"/>
  <c r="CN6" i="40"/>
  <c r="CO6" i="40"/>
  <c r="CP6" i="40"/>
  <c r="CQ6" i="40"/>
  <c r="CR6" i="40"/>
  <c r="CS6" i="40"/>
  <c r="CT6" i="40"/>
  <c r="CU6" i="40"/>
  <c r="CV6" i="40"/>
  <c r="CW6" i="40"/>
  <c r="CX6" i="40"/>
  <c r="CY6" i="40"/>
  <c r="CZ6" i="40"/>
  <c r="DA6" i="40"/>
  <c r="C7" i="40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BV7" i="40"/>
  <c r="BW7" i="40"/>
  <c r="BX7" i="40"/>
  <c r="BY7" i="40"/>
  <c r="BZ7" i="40"/>
  <c r="CA7" i="40"/>
  <c r="CB7" i="40"/>
  <c r="CC7" i="40"/>
  <c r="CD7" i="40"/>
  <c r="CE7" i="40"/>
  <c r="CF7" i="40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CW7" i="40"/>
  <c r="CX7" i="40"/>
  <c r="CY7" i="40"/>
  <c r="CZ7" i="40"/>
  <c r="DA7" i="40"/>
  <c r="C8" i="40"/>
  <c r="D8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BV8" i="40"/>
  <c r="BW8" i="40"/>
  <c r="BX8" i="40"/>
  <c r="BY8" i="40"/>
  <c r="BZ8" i="40"/>
  <c r="CA8" i="40"/>
  <c r="CB8" i="40"/>
  <c r="CC8" i="40"/>
  <c r="CD8" i="40"/>
  <c r="CE8" i="40"/>
  <c r="CF8" i="40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CW8" i="40"/>
  <c r="CX8" i="40"/>
  <c r="CY8" i="40"/>
  <c r="CZ8" i="40"/>
  <c r="DA8" i="40"/>
  <c r="C9" i="40"/>
  <c r="D9" i="40"/>
  <c r="E9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T9" i="40"/>
  <c r="AU9" i="40"/>
  <c r="AV9" i="40"/>
  <c r="AW9" i="40"/>
  <c r="AX9" i="40"/>
  <c r="AY9" i="40"/>
  <c r="AZ9" i="40"/>
  <c r="BA9" i="40"/>
  <c r="BB9" i="40"/>
  <c r="BC9" i="40"/>
  <c r="BD9" i="40"/>
  <c r="BE9" i="40"/>
  <c r="BF9" i="40"/>
  <c r="BG9" i="40"/>
  <c r="BH9" i="40"/>
  <c r="BI9" i="40"/>
  <c r="BJ9" i="40"/>
  <c r="BK9" i="40"/>
  <c r="BL9" i="40"/>
  <c r="BM9" i="40"/>
  <c r="BN9" i="40"/>
  <c r="BO9" i="40"/>
  <c r="BP9" i="40"/>
  <c r="BQ9" i="40"/>
  <c r="BR9" i="40"/>
  <c r="BS9" i="40"/>
  <c r="BT9" i="40"/>
  <c r="BU9" i="40"/>
  <c r="BV9" i="40"/>
  <c r="BW9" i="40"/>
  <c r="BX9" i="40"/>
  <c r="BY9" i="40"/>
  <c r="BZ9" i="40"/>
  <c r="CA9" i="40"/>
  <c r="CB9" i="40"/>
  <c r="CC9" i="40"/>
  <c r="CD9" i="40"/>
  <c r="CE9" i="40"/>
  <c r="CF9" i="40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CW9" i="40"/>
  <c r="CX9" i="40"/>
  <c r="CY9" i="40"/>
  <c r="CZ9" i="40"/>
  <c r="DA9" i="40"/>
  <c r="C10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Y10" i="40"/>
  <c r="AZ10" i="40"/>
  <c r="BA10" i="40"/>
  <c r="BB10" i="40"/>
  <c r="BC10" i="40"/>
  <c r="BD10" i="40"/>
  <c r="BE10" i="40"/>
  <c r="BF10" i="40"/>
  <c r="BG10" i="40"/>
  <c r="BH10" i="40"/>
  <c r="BI10" i="40"/>
  <c r="BJ10" i="40"/>
  <c r="BK10" i="40"/>
  <c r="BL10" i="40"/>
  <c r="BM10" i="40"/>
  <c r="BN10" i="40"/>
  <c r="BO10" i="40"/>
  <c r="BP10" i="40"/>
  <c r="BQ10" i="40"/>
  <c r="BR10" i="40"/>
  <c r="BS10" i="40"/>
  <c r="BT10" i="40"/>
  <c r="BU10" i="40"/>
  <c r="BV10" i="40"/>
  <c r="BW10" i="40"/>
  <c r="BX10" i="40"/>
  <c r="BY10" i="40"/>
  <c r="BZ10" i="40"/>
  <c r="CA10" i="40"/>
  <c r="CB10" i="40"/>
  <c r="CC10" i="40"/>
  <c r="CD10" i="40"/>
  <c r="CE10" i="40"/>
  <c r="CF10" i="40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CW10" i="40"/>
  <c r="CX10" i="40"/>
  <c r="CY10" i="40"/>
  <c r="CZ10" i="40"/>
  <c r="DA10" i="40"/>
  <c r="C11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AP11" i="40"/>
  <c r="AQ11" i="40"/>
  <c r="AR11" i="40"/>
  <c r="AS11" i="40"/>
  <c r="AT11" i="40"/>
  <c r="AU11" i="40"/>
  <c r="AV11" i="40"/>
  <c r="AW11" i="40"/>
  <c r="AX11" i="40"/>
  <c r="AY11" i="40"/>
  <c r="AZ11" i="40"/>
  <c r="BA11" i="40"/>
  <c r="BB11" i="40"/>
  <c r="BC11" i="40"/>
  <c r="BD11" i="40"/>
  <c r="BE11" i="40"/>
  <c r="BF11" i="40"/>
  <c r="BG11" i="40"/>
  <c r="BH11" i="40"/>
  <c r="BI11" i="40"/>
  <c r="BJ11" i="40"/>
  <c r="BK11" i="40"/>
  <c r="BL11" i="40"/>
  <c r="BM11" i="40"/>
  <c r="BN11" i="40"/>
  <c r="BO11" i="40"/>
  <c r="BP11" i="40"/>
  <c r="BQ11" i="40"/>
  <c r="BR11" i="40"/>
  <c r="BS11" i="40"/>
  <c r="BT11" i="40"/>
  <c r="BU11" i="40"/>
  <c r="BV11" i="40"/>
  <c r="BW11" i="40"/>
  <c r="BX11" i="40"/>
  <c r="BY11" i="40"/>
  <c r="BZ11" i="40"/>
  <c r="CA11" i="40"/>
  <c r="CB11" i="40"/>
  <c r="CC11" i="40"/>
  <c r="CD11" i="40"/>
  <c r="CE11" i="40"/>
  <c r="CF11" i="40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CW11" i="40"/>
  <c r="CX11" i="40"/>
  <c r="CY11" i="40"/>
  <c r="CZ11" i="40"/>
  <c r="DA11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AS12" i="40"/>
  <c r="AT12" i="40"/>
  <c r="AU12" i="40"/>
  <c r="AV12" i="40"/>
  <c r="AW12" i="40"/>
  <c r="AX12" i="40"/>
  <c r="AY12" i="40"/>
  <c r="AZ12" i="40"/>
  <c r="BA12" i="40"/>
  <c r="BB12" i="40"/>
  <c r="BC12" i="40"/>
  <c r="BD12" i="40"/>
  <c r="BE12" i="40"/>
  <c r="BF12" i="40"/>
  <c r="BG12" i="40"/>
  <c r="BH12" i="40"/>
  <c r="BI12" i="40"/>
  <c r="BJ12" i="40"/>
  <c r="BK12" i="40"/>
  <c r="BL12" i="40"/>
  <c r="BM12" i="40"/>
  <c r="BN12" i="40"/>
  <c r="BO12" i="40"/>
  <c r="BP12" i="40"/>
  <c r="BQ12" i="40"/>
  <c r="BR12" i="40"/>
  <c r="BS12" i="40"/>
  <c r="BT12" i="40"/>
  <c r="BU12" i="40"/>
  <c r="BV12" i="40"/>
  <c r="BW12" i="40"/>
  <c r="BX12" i="40"/>
  <c r="BY12" i="40"/>
  <c r="BZ12" i="40"/>
  <c r="CA12" i="40"/>
  <c r="CB12" i="40"/>
  <c r="CC12" i="40"/>
  <c r="CD12" i="40"/>
  <c r="CE12" i="40"/>
  <c r="CF12" i="40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CW12" i="40"/>
  <c r="CX12" i="40"/>
  <c r="CY12" i="40"/>
  <c r="CZ12" i="40"/>
  <c r="DA12" i="40"/>
  <c r="C13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AO13" i="40"/>
  <c r="AP13" i="40"/>
  <c r="AQ13" i="40"/>
  <c r="AR13" i="40"/>
  <c r="AS13" i="40"/>
  <c r="AT13" i="40"/>
  <c r="AU13" i="40"/>
  <c r="AV13" i="40"/>
  <c r="AW13" i="40"/>
  <c r="AX13" i="40"/>
  <c r="AY13" i="40"/>
  <c r="AZ13" i="40"/>
  <c r="BA13" i="40"/>
  <c r="BB13" i="40"/>
  <c r="BC13" i="40"/>
  <c r="BD13" i="40"/>
  <c r="BE13" i="40"/>
  <c r="BF13" i="40"/>
  <c r="BG13" i="40"/>
  <c r="BH13" i="40"/>
  <c r="BI13" i="40"/>
  <c r="BJ13" i="40"/>
  <c r="BK13" i="40"/>
  <c r="BL13" i="40"/>
  <c r="BM13" i="40"/>
  <c r="BN13" i="40"/>
  <c r="BO13" i="40"/>
  <c r="BP13" i="40"/>
  <c r="BQ13" i="40"/>
  <c r="BR13" i="40"/>
  <c r="BS13" i="40"/>
  <c r="BT13" i="40"/>
  <c r="BU13" i="40"/>
  <c r="BV13" i="40"/>
  <c r="BW13" i="40"/>
  <c r="BX13" i="40"/>
  <c r="BY13" i="40"/>
  <c r="BZ13" i="40"/>
  <c r="CA13" i="40"/>
  <c r="CB13" i="40"/>
  <c r="CC13" i="40"/>
  <c r="CD13" i="40"/>
  <c r="CE13" i="40"/>
  <c r="CF13" i="40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CW13" i="40"/>
  <c r="CX13" i="40"/>
  <c r="CY13" i="40"/>
  <c r="CZ13" i="40"/>
  <c r="DA13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O14" i="40"/>
  <c r="AP14" i="40"/>
  <c r="AQ14" i="40"/>
  <c r="AR14" i="40"/>
  <c r="AS14" i="40"/>
  <c r="AT14" i="40"/>
  <c r="AU14" i="40"/>
  <c r="AV14" i="40"/>
  <c r="AW14" i="40"/>
  <c r="AX14" i="40"/>
  <c r="AY14" i="40"/>
  <c r="AZ14" i="40"/>
  <c r="BA14" i="40"/>
  <c r="BB14" i="40"/>
  <c r="BC14" i="40"/>
  <c r="BD14" i="40"/>
  <c r="BE14" i="40"/>
  <c r="BF14" i="40"/>
  <c r="BG14" i="40"/>
  <c r="BH14" i="40"/>
  <c r="BI14" i="40"/>
  <c r="BJ14" i="40"/>
  <c r="BK14" i="40"/>
  <c r="BL14" i="40"/>
  <c r="BM14" i="40"/>
  <c r="BN14" i="40"/>
  <c r="BO14" i="40"/>
  <c r="BP14" i="40"/>
  <c r="BQ14" i="40"/>
  <c r="BR14" i="40"/>
  <c r="BS14" i="40"/>
  <c r="BT14" i="40"/>
  <c r="BU14" i="40"/>
  <c r="BV14" i="40"/>
  <c r="BW14" i="40"/>
  <c r="BX14" i="40"/>
  <c r="BY14" i="40"/>
  <c r="BZ14" i="40"/>
  <c r="CA14" i="40"/>
  <c r="CB14" i="40"/>
  <c r="CC14" i="40"/>
  <c r="CD14" i="40"/>
  <c r="CE14" i="40"/>
  <c r="CF14" i="40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CW14" i="40"/>
  <c r="CX14" i="40"/>
  <c r="CY14" i="40"/>
  <c r="CZ14" i="40"/>
  <c r="DA14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P15" i="40"/>
  <c r="AQ15" i="40"/>
  <c r="AR15" i="40"/>
  <c r="AS15" i="40"/>
  <c r="AT15" i="40"/>
  <c r="AU15" i="40"/>
  <c r="AV15" i="40"/>
  <c r="AW15" i="40"/>
  <c r="AX15" i="40"/>
  <c r="AY15" i="40"/>
  <c r="AZ15" i="40"/>
  <c r="BA15" i="40"/>
  <c r="BB15" i="40"/>
  <c r="BC15" i="40"/>
  <c r="BD15" i="40"/>
  <c r="BE15" i="40"/>
  <c r="BF15" i="40"/>
  <c r="BG15" i="40"/>
  <c r="BH15" i="40"/>
  <c r="BI15" i="40"/>
  <c r="BJ15" i="40"/>
  <c r="BK15" i="40"/>
  <c r="BL15" i="40"/>
  <c r="BM15" i="40"/>
  <c r="BN15" i="40"/>
  <c r="BO15" i="40"/>
  <c r="BP15" i="40"/>
  <c r="BQ15" i="40"/>
  <c r="BR15" i="40"/>
  <c r="BS15" i="40"/>
  <c r="BT15" i="40"/>
  <c r="BU15" i="40"/>
  <c r="BV15" i="40"/>
  <c r="BW15" i="40"/>
  <c r="BX15" i="40"/>
  <c r="BY15" i="40"/>
  <c r="BZ15" i="40"/>
  <c r="CA15" i="40"/>
  <c r="CB15" i="40"/>
  <c r="CC15" i="40"/>
  <c r="CD15" i="40"/>
  <c r="CE15" i="40"/>
  <c r="CF15" i="40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CW15" i="40"/>
  <c r="CX15" i="40"/>
  <c r="CY15" i="40"/>
  <c r="CZ15" i="40"/>
  <c r="DA15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AI16" i="40"/>
  <c r="AJ16" i="40"/>
  <c r="AK16" i="40"/>
  <c r="AL16" i="40"/>
  <c r="AM16" i="40"/>
  <c r="AN16" i="40"/>
  <c r="AO16" i="40"/>
  <c r="AP16" i="40"/>
  <c r="AQ16" i="40"/>
  <c r="AR16" i="40"/>
  <c r="AS16" i="40"/>
  <c r="AT16" i="40"/>
  <c r="AU16" i="40"/>
  <c r="AV16" i="40"/>
  <c r="AW16" i="40"/>
  <c r="AX16" i="40"/>
  <c r="AY16" i="40"/>
  <c r="AZ16" i="40"/>
  <c r="BA16" i="40"/>
  <c r="BB16" i="40"/>
  <c r="BC16" i="40"/>
  <c r="BD16" i="40"/>
  <c r="BE16" i="40"/>
  <c r="BF16" i="40"/>
  <c r="BG16" i="40"/>
  <c r="BH16" i="40"/>
  <c r="BI16" i="40"/>
  <c r="BJ16" i="40"/>
  <c r="BK16" i="40"/>
  <c r="BL16" i="40"/>
  <c r="BM16" i="40"/>
  <c r="BN16" i="40"/>
  <c r="BO16" i="40"/>
  <c r="BP16" i="40"/>
  <c r="BQ16" i="40"/>
  <c r="BR16" i="40"/>
  <c r="BS16" i="40"/>
  <c r="BT16" i="40"/>
  <c r="BU16" i="40"/>
  <c r="BV16" i="40"/>
  <c r="BW16" i="40"/>
  <c r="BX16" i="40"/>
  <c r="BY16" i="40"/>
  <c r="BZ16" i="40"/>
  <c r="CA16" i="40"/>
  <c r="CB16" i="40"/>
  <c r="CC16" i="40"/>
  <c r="CD16" i="40"/>
  <c r="CE16" i="40"/>
  <c r="CF16" i="40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W16" i="40"/>
  <c r="CX16" i="40"/>
  <c r="CY16" i="40"/>
  <c r="CZ16" i="40"/>
  <c r="DA16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AF17" i="40"/>
  <c r="AG17" i="40"/>
  <c r="AH17" i="40"/>
  <c r="AI17" i="40"/>
  <c r="AJ17" i="40"/>
  <c r="AK17" i="40"/>
  <c r="AL17" i="40"/>
  <c r="AM17" i="40"/>
  <c r="AN17" i="40"/>
  <c r="AO17" i="40"/>
  <c r="AP17" i="40"/>
  <c r="AQ17" i="40"/>
  <c r="AR17" i="40"/>
  <c r="AS17" i="40"/>
  <c r="AT17" i="40"/>
  <c r="AU17" i="40"/>
  <c r="AV17" i="40"/>
  <c r="AW17" i="40"/>
  <c r="AX17" i="40"/>
  <c r="AY17" i="40"/>
  <c r="AZ17" i="40"/>
  <c r="BA17" i="40"/>
  <c r="BB17" i="40"/>
  <c r="BC17" i="40"/>
  <c r="BD17" i="40"/>
  <c r="BE17" i="40"/>
  <c r="BF17" i="40"/>
  <c r="BG17" i="40"/>
  <c r="BH17" i="40"/>
  <c r="BI17" i="40"/>
  <c r="BJ17" i="40"/>
  <c r="BK17" i="40"/>
  <c r="BL17" i="40"/>
  <c r="BM17" i="40"/>
  <c r="BN17" i="40"/>
  <c r="BO17" i="40"/>
  <c r="BP17" i="40"/>
  <c r="BQ17" i="40"/>
  <c r="BR17" i="40"/>
  <c r="BS17" i="40"/>
  <c r="BT17" i="40"/>
  <c r="BU17" i="40"/>
  <c r="BV17" i="40"/>
  <c r="BW17" i="40"/>
  <c r="BX17" i="40"/>
  <c r="BY17" i="40"/>
  <c r="BZ17" i="40"/>
  <c r="CA17" i="40"/>
  <c r="CB17" i="40"/>
  <c r="CC17" i="40"/>
  <c r="CD17" i="40"/>
  <c r="CE17" i="40"/>
  <c r="CF17" i="40"/>
  <c r="CG17" i="40"/>
  <c r="CH17" i="40"/>
  <c r="CI17" i="40"/>
  <c r="CJ17" i="40"/>
  <c r="CK17" i="40"/>
  <c r="CL17" i="40"/>
  <c r="CM17" i="40"/>
  <c r="CN17" i="40"/>
  <c r="CO17" i="40"/>
  <c r="CP17" i="40"/>
  <c r="CQ17" i="40"/>
  <c r="CR17" i="40"/>
  <c r="CS17" i="40"/>
  <c r="CT17" i="40"/>
  <c r="CU17" i="40"/>
  <c r="CV17" i="40"/>
  <c r="CW17" i="40"/>
  <c r="CX17" i="40"/>
  <c r="CY17" i="40"/>
  <c r="CZ17" i="40"/>
  <c r="DA17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AD18" i="40"/>
  <c r="AE18" i="40"/>
  <c r="AF18" i="40"/>
  <c r="AG18" i="40"/>
  <c r="AH18" i="40"/>
  <c r="AI18" i="40"/>
  <c r="AJ18" i="40"/>
  <c r="AK18" i="40"/>
  <c r="AL18" i="40"/>
  <c r="AM18" i="40"/>
  <c r="AN18" i="40"/>
  <c r="AO18" i="40"/>
  <c r="AP18" i="40"/>
  <c r="AQ18" i="40"/>
  <c r="AR18" i="40"/>
  <c r="AS18" i="40"/>
  <c r="AT18" i="40"/>
  <c r="AU18" i="40"/>
  <c r="AV18" i="40"/>
  <c r="AW18" i="40"/>
  <c r="AX18" i="40"/>
  <c r="AY18" i="40"/>
  <c r="AZ18" i="40"/>
  <c r="BA18" i="40"/>
  <c r="BB18" i="40"/>
  <c r="BC18" i="40"/>
  <c r="BD18" i="40"/>
  <c r="BE18" i="40"/>
  <c r="BF18" i="40"/>
  <c r="BG18" i="40"/>
  <c r="BH18" i="40"/>
  <c r="BI18" i="40"/>
  <c r="BJ18" i="40"/>
  <c r="BK18" i="40"/>
  <c r="BL18" i="40"/>
  <c r="BM18" i="40"/>
  <c r="BN18" i="40"/>
  <c r="BO18" i="40"/>
  <c r="BP18" i="40"/>
  <c r="BQ18" i="40"/>
  <c r="BR18" i="40"/>
  <c r="BS18" i="40"/>
  <c r="BT18" i="40"/>
  <c r="BU18" i="40"/>
  <c r="BV18" i="40"/>
  <c r="BW18" i="40"/>
  <c r="BX18" i="40"/>
  <c r="BY18" i="40"/>
  <c r="BZ18" i="40"/>
  <c r="CA18" i="40"/>
  <c r="CB18" i="40"/>
  <c r="CC18" i="40"/>
  <c r="CD18" i="40"/>
  <c r="CE18" i="40"/>
  <c r="CF18" i="40"/>
  <c r="CG18" i="40"/>
  <c r="CH18" i="40"/>
  <c r="CI18" i="40"/>
  <c r="CJ18" i="40"/>
  <c r="CK18" i="40"/>
  <c r="CL18" i="40"/>
  <c r="CM18" i="40"/>
  <c r="CN18" i="40"/>
  <c r="CO18" i="40"/>
  <c r="CP18" i="40"/>
  <c r="CQ18" i="40"/>
  <c r="CR18" i="40"/>
  <c r="CS18" i="40"/>
  <c r="CT18" i="40"/>
  <c r="CU18" i="40"/>
  <c r="CV18" i="40"/>
  <c r="CW18" i="40"/>
  <c r="CX18" i="40"/>
  <c r="CY18" i="40"/>
  <c r="CZ18" i="40"/>
  <c r="DA18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AD19" i="40"/>
  <c r="AE19" i="40"/>
  <c r="AF19" i="40"/>
  <c r="AG19" i="40"/>
  <c r="AH19" i="40"/>
  <c r="AI19" i="40"/>
  <c r="AJ19" i="40"/>
  <c r="AK19" i="40"/>
  <c r="AL19" i="40"/>
  <c r="AM19" i="40"/>
  <c r="AN19" i="40"/>
  <c r="AO19" i="40"/>
  <c r="AP19" i="40"/>
  <c r="AQ19" i="40"/>
  <c r="AR19" i="40"/>
  <c r="AS19" i="40"/>
  <c r="AT19" i="40"/>
  <c r="AU19" i="40"/>
  <c r="AV19" i="40"/>
  <c r="AW19" i="40"/>
  <c r="AX19" i="40"/>
  <c r="AY19" i="40"/>
  <c r="AZ19" i="40"/>
  <c r="BA19" i="40"/>
  <c r="BB19" i="40"/>
  <c r="BC19" i="40"/>
  <c r="BD19" i="40"/>
  <c r="BE19" i="40"/>
  <c r="BF19" i="40"/>
  <c r="BG19" i="40"/>
  <c r="BH19" i="40"/>
  <c r="BI19" i="40"/>
  <c r="BJ19" i="40"/>
  <c r="BK19" i="40"/>
  <c r="BL19" i="40"/>
  <c r="BM19" i="40"/>
  <c r="BN19" i="40"/>
  <c r="BO19" i="40"/>
  <c r="BP19" i="40"/>
  <c r="BQ19" i="40"/>
  <c r="BR19" i="40"/>
  <c r="BS19" i="40"/>
  <c r="BT19" i="40"/>
  <c r="BU19" i="40"/>
  <c r="BV19" i="40"/>
  <c r="BW19" i="40"/>
  <c r="BX19" i="40"/>
  <c r="BY19" i="40"/>
  <c r="BZ19" i="40"/>
  <c r="CA19" i="40"/>
  <c r="CB19" i="40"/>
  <c r="CC19" i="40"/>
  <c r="CD19" i="40"/>
  <c r="CE19" i="40"/>
  <c r="CF19" i="40"/>
  <c r="CG19" i="40"/>
  <c r="CH19" i="40"/>
  <c r="CI19" i="40"/>
  <c r="CJ19" i="40"/>
  <c r="CK19" i="40"/>
  <c r="CL19" i="40"/>
  <c r="CM19" i="40"/>
  <c r="CN19" i="40"/>
  <c r="CO19" i="40"/>
  <c r="CP19" i="40"/>
  <c r="CQ19" i="40"/>
  <c r="CR19" i="40"/>
  <c r="CS19" i="40"/>
  <c r="CT19" i="40"/>
  <c r="CU19" i="40"/>
  <c r="CV19" i="40"/>
  <c r="CW19" i="40"/>
  <c r="CX19" i="40"/>
  <c r="CY19" i="40"/>
  <c r="CZ19" i="40"/>
  <c r="DA19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AO20" i="40"/>
  <c r="AP20" i="40"/>
  <c r="AQ20" i="40"/>
  <c r="AR20" i="40"/>
  <c r="AS20" i="40"/>
  <c r="AT20" i="40"/>
  <c r="AU20" i="40"/>
  <c r="AV20" i="40"/>
  <c r="AW20" i="40"/>
  <c r="AX20" i="40"/>
  <c r="AY20" i="40"/>
  <c r="AZ20" i="40"/>
  <c r="BA20" i="40"/>
  <c r="BB20" i="40"/>
  <c r="BC20" i="40"/>
  <c r="BD20" i="40"/>
  <c r="BE20" i="40"/>
  <c r="BF20" i="40"/>
  <c r="BG20" i="40"/>
  <c r="BH20" i="40"/>
  <c r="BI20" i="40"/>
  <c r="BJ20" i="40"/>
  <c r="BK20" i="40"/>
  <c r="BL20" i="40"/>
  <c r="BM20" i="40"/>
  <c r="BN20" i="40"/>
  <c r="BO20" i="40"/>
  <c r="BP20" i="40"/>
  <c r="BQ20" i="40"/>
  <c r="BR20" i="40"/>
  <c r="BS20" i="40"/>
  <c r="BT20" i="40"/>
  <c r="BU20" i="40"/>
  <c r="BV20" i="40"/>
  <c r="BW20" i="40"/>
  <c r="BX20" i="40"/>
  <c r="BY20" i="40"/>
  <c r="BZ20" i="40"/>
  <c r="CA20" i="40"/>
  <c r="CB20" i="40"/>
  <c r="CC20" i="40"/>
  <c r="CD20" i="40"/>
  <c r="CE20" i="40"/>
  <c r="CF20" i="40"/>
  <c r="CG20" i="40"/>
  <c r="CH20" i="40"/>
  <c r="CI20" i="40"/>
  <c r="CJ20" i="40"/>
  <c r="CK20" i="40"/>
  <c r="CL20" i="40"/>
  <c r="CM20" i="40"/>
  <c r="CN20" i="40"/>
  <c r="CO20" i="40"/>
  <c r="CP20" i="40"/>
  <c r="CQ20" i="40"/>
  <c r="CR20" i="40"/>
  <c r="CS20" i="40"/>
  <c r="CT20" i="40"/>
  <c r="CU20" i="40"/>
  <c r="CV20" i="40"/>
  <c r="CW20" i="40"/>
  <c r="CX20" i="40"/>
  <c r="CY20" i="40"/>
  <c r="CZ20" i="40"/>
  <c r="DA20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AD21" i="40"/>
  <c r="AE21" i="40"/>
  <c r="AF21" i="40"/>
  <c r="AG21" i="40"/>
  <c r="AH21" i="40"/>
  <c r="AI21" i="40"/>
  <c r="AJ21" i="40"/>
  <c r="AK21" i="40"/>
  <c r="AL21" i="40"/>
  <c r="AM21" i="40"/>
  <c r="AN21" i="40"/>
  <c r="AO21" i="40"/>
  <c r="AP21" i="40"/>
  <c r="AQ21" i="40"/>
  <c r="AR21" i="40"/>
  <c r="AS21" i="40"/>
  <c r="AT21" i="40"/>
  <c r="AU21" i="40"/>
  <c r="AV21" i="40"/>
  <c r="AW21" i="40"/>
  <c r="AX21" i="40"/>
  <c r="AY21" i="40"/>
  <c r="AZ21" i="40"/>
  <c r="BA21" i="40"/>
  <c r="BB21" i="40"/>
  <c r="BC21" i="40"/>
  <c r="BD21" i="40"/>
  <c r="BE21" i="40"/>
  <c r="BF21" i="40"/>
  <c r="BG21" i="40"/>
  <c r="BH21" i="40"/>
  <c r="BI21" i="40"/>
  <c r="BJ21" i="40"/>
  <c r="BK21" i="40"/>
  <c r="BL21" i="40"/>
  <c r="BM21" i="40"/>
  <c r="BN21" i="40"/>
  <c r="BO21" i="40"/>
  <c r="BP21" i="40"/>
  <c r="BQ21" i="40"/>
  <c r="BR21" i="40"/>
  <c r="BS21" i="40"/>
  <c r="BT21" i="40"/>
  <c r="BU21" i="40"/>
  <c r="BV21" i="40"/>
  <c r="BW21" i="40"/>
  <c r="BX21" i="40"/>
  <c r="BY21" i="40"/>
  <c r="BZ21" i="40"/>
  <c r="CA21" i="40"/>
  <c r="CB21" i="40"/>
  <c r="CC21" i="40"/>
  <c r="CD21" i="40"/>
  <c r="CE21" i="40"/>
  <c r="CF21" i="40"/>
  <c r="CG21" i="40"/>
  <c r="CH21" i="40"/>
  <c r="CI21" i="40"/>
  <c r="CJ21" i="40"/>
  <c r="CK21" i="40"/>
  <c r="CL21" i="40"/>
  <c r="CM21" i="40"/>
  <c r="CN21" i="40"/>
  <c r="CO21" i="40"/>
  <c r="CP21" i="40"/>
  <c r="CQ21" i="40"/>
  <c r="CR21" i="40"/>
  <c r="CS21" i="40"/>
  <c r="CT21" i="40"/>
  <c r="CU21" i="40"/>
  <c r="CV21" i="40"/>
  <c r="CW21" i="40"/>
  <c r="CX21" i="40"/>
  <c r="CY21" i="40"/>
  <c r="CZ21" i="40"/>
  <c r="DA21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AD22" i="40"/>
  <c r="AE22" i="40"/>
  <c r="AF22" i="40"/>
  <c r="AG22" i="40"/>
  <c r="AH22" i="40"/>
  <c r="AI22" i="40"/>
  <c r="AJ22" i="40"/>
  <c r="AK22" i="40"/>
  <c r="AL22" i="40"/>
  <c r="AM22" i="40"/>
  <c r="AN22" i="40"/>
  <c r="AO22" i="40"/>
  <c r="AP22" i="40"/>
  <c r="AQ22" i="40"/>
  <c r="AR22" i="40"/>
  <c r="AS22" i="40"/>
  <c r="AT22" i="40"/>
  <c r="AU22" i="40"/>
  <c r="AV22" i="40"/>
  <c r="AW22" i="40"/>
  <c r="AX22" i="40"/>
  <c r="AY22" i="40"/>
  <c r="AZ22" i="40"/>
  <c r="BA22" i="40"/>
  <c r="BB22" i="40"/>
  <c r="BC22" i="40"/>
  <c r="BD22" i="40"/>
  <c r="BE22" i="40"/>
  <c r="BF22" i="40"/>
  <c r="BG22" i="40"/>
  <c r="BH22" i="40"/>
  <c r="BI22" i="40"/>
  <c r="BJ22" i="40"/>
  <c r="BK22" i="40"/>
  <c r="BL22" i="40"/>
  <c r="BM22" i="40"/>
  <c r="BN22" i="40"/>
  <c r="BO22" i="40"/>
  <c r="BP22" i="40"/>
  <c r="BQ22" i="40"/>
  <c r="BR22" i="40"/>
  <c r="BS22" i="40"/>
  <c r="BT22" i="40"/>
  <c r="BU22" i="40"/>
  <c r="BV22" i="40"/>
  <c r="BW22" i="40"/>
  <c r="BX22" i="40"/>
  <c r="BY22" i="40"/>
  <c r="BZ22" i="40"/>
  <c r="CA22" i="40"/>
  <c r="CB22" i="40"/>
  <c r="CC22" i="40"/>
  <c r="CD22" i="40"/>
  <c r="CE22" i="40"/>
  <c r="CF22" i="40"/>
  <c r="CG22" i="40"/>
  <c r="CH22" i="40"/>
  <c r="CI22" i="40"/>
  <c r="CJ22" i="40"/>
  <c r="CK22" i="40"/>
  <c r="CL22" i="40"/>
  <c r="CM22" i="40"/>
  <c r="CN22" i="40"/>
  <c r="CO22" i="40"/>
  <c r="CP22" i="40"/>
  <c r="CQ22" i="40"/>
  <c r="CR22" i="40"/>
  <c r="CS22" i="40"/>
  <c r="CT22" i="40"/>
  <c r="CU22" i="40"/>
  <c r="CV22" i="40"/>
  <c r="CW22" i="40"/>
  <c r="CX22" i="40"/>
  <c r="CY22" i="40"/>
  <c r="CZ22" i="40"/>
  <c r="DA22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AD23" i="40"/>
  <c r="AE23" i="40"/>
  <c r="AF23" i="40"/>
  <c r="AG23" i="40"/>
  <c r="AH23" i="40"/>
  <c r="AI23" i="40"/>
  <c r="AJ23" i="40"/>
  <c r="AK23" i="40"/>
  <c r="AL23" i="40"/>
  <c r="AM23" i="40"/>
  <c r="AN23" i="40"/>
  <c r="AO23" i="40"/>
  <c r="AP23" i="40"/>
  <c r="AQ23" i="40"/>
  <c r="AR23" i="40"/>
  <c r="AS23" i="40"/>
  <c r="AT23" i="40"/>
  <c r="AU23" i="40"/>
  <c r="AV23" i="40"/>
  <c r="AW23" i="40"/>
  <c r="AX23" i="40"/>
  <c r="AY23" i="40"/>
  <c r="AZ23" i="40"/>
  <c r="BA23" i="40"/>
  <c r="BB23" i="40"/>
  <c r="BC23" i="40"/>
  <c r="BD23" i="40"/>
  <c r="BE23" i="40"/>
  <c r="BF23" i="40"/>
  <c r="BG23" i="40"/>
  <c r="BH23" i="40"/>
  <c r="BI23" i="40"/>
  <c r="BJ23" i="40"/>
  <c r="BK23" i="40"/>
  <c r="BL23" i="40"/>
  <c r="BM23" i="40"/>
  <c r="BN23" i="40"/>
  <c r="BO23" i="40"/>
  <c r="BP23" i="40"/>
  <c r="BQ23" i="40"/>
  <c r="BR23" i="40"/>
  <c r="BS23" i="40"/>
  <c r="BT23" i="40"/>
  <c r="BU23" i="40"/>
  <c r="BV23" i="40"/>
  <c r="BW23" i="40"/>
  <c r="BX23" i="40"/>
  <c r="BY23" i="40"/>
  <c r="BZ23" i="40"/>
  <c r="CA23" i="40"/>
  <c r="CB23" i="40"/>
  <c r="CC23" i="40"/>
  <c r="CD23" i="40"/>
  <c r="CE23" i="40"/>
  <c r="CF23" i="40"/>
  <c r="CG23" i="40"/>
  <c r="CH23" i="40"/>
  <c r="CI23" i="40"/>
  <c r="CJ23" i="40"/>
  <c r="CK23" i="40"/>
  <c r="CL23" i="40"/>
  <c r="CM23" i="40"/>
  <c r="CN23" i="40"/>
  <c r="CO23" i="40"/>
  <c r="CP23" i="40"/>
  <c r="CQ23" i="40"/>
  <c r="CR23" i="40"/>
  <c r="CS23" i="40"/>
  <c r="CT23" i="40"/>
  <c r="CU23" i="40"/>
  <c r="CV23" i="40"/>
  <c r="CW23" i="40"/>
  <c r="CX23" i="40"/>
  <c r="CY23" i="40"/>
  <c r="CZ23" i="40"/>
  <c r="DA2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A2" i="40"/>
  <c r="B2" i="40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6" i="34"/>
  <c r="K2" i="34"/>
  <c r="L2" i="34" l="1"/>
  <c r="M2" i="34" s="1"/>
  <c r="M6" i="34" s="1" a="1"/>
  <c r="M6" i="34" l="1"/>
  <c r="A3" i="40" s="1"/>
  <c r="A4" i="40"/>
  <c r="A10" i="40"/>
  <c r="A20" i="40"/>
  <c r="A5" i="40"/>
  <c r="A6" i="40"/>
  <c r="A11" i="40"/>
  <c r="A13" i="40"/>
  <c r="A15" i="40"/>
  <c r="A19" i="40"/>
  <c r="A23" i="40"/>
  <c r="A7" i="40"/>
  <c r="A9" i="40"/>
  <c r="A12" i="40"/>
  <c r="A14" i="40"/>
  <c r="A16" i="40"/>
  <c r="A18" i="40"/>
  <c r="A21" i="40"/>
  <c r="A8" i="40"/>
  <c r="A17" i="40"/>
  <c r="A22" i="40"/>
  <c r="C3" i="39" l="1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AX3" i="39"/>
  <c r="AY3" i="39"/>
  <c r="AZ3" i="39"/>
  <c r="BA3" i="39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4" i="39"/>
  <c r="D4" i="39"/>
  <c r="E4" i="39"/>
  <c r="F4" i="39"/>
  <c r="G4" i="39"/>
  <c r="H4" i="39"/>
  <c r="I4" i="39"/>
  <c r="J4" i="39"/>
  <c r="K4" i="39"/>
  <c r="L4" i="39"/>
  <c r="M4" i="39"/>
  <c r="N4" i="39"/>
  <c r="O4" i="39"/>
  <c r="P4" i="39"/>
  <c r="Q4" i="39"/>
  <c r="R4" i="39"/>
  <c r="S4" i="39"/>
  <c r="T4" i="39"/>
  <c r="U4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AK4" i="39"/>
  <c r="AL4" i="39"/>
  <c r="AM4" i="39"/>
  <c r="AN4" i="39"/>
  <c r="AO4" i="39"/>
  <c r="AP4" i="39"/>
  <c r="AQ4" i="39"/>
  <c r="AR4" i="39"/>
  <c r="AS4" i="39"/>
  <c r="AT4" i="39"/>
  <c r="AU4" i="39"/>
  <c r="AV4" i="39"/>
  <c r="AW4" i="39"/>
  <c r="AX4" i="39"/>
  <c r="AY4" i="39"/>
  <c r="AZ4" i="39"/>
  <c r="BA4" i="39"/>
  <c r="BB4" i="39"/>
  <c r="BC4" i="39"/>
  <c r="BD4" i="39"/>
  <c r="BE4" i="39"/>
  <c r="BF4" i="39"/>
  <c r="BG4" i="39"/>
  <c r="BH4" i="39"/>
  <c r="BI4" i="39"/>
  <c r="BJ4" i="39"/>
  <c r="BK4" i="39"/>
  <c r="BL4" i="39"/>
  <c r="BM4" i="39"/>
  <c r="BN4" i="39"/>
  <c r="BO4" i="39"/>
  <c r="BP4" i="39"/>
  <c r="BQ4" i="39"/>
  <c r="BR4" i="39"/>
  <c r="BS4" i="39"/>
  <c r="BT4" i="39"/>
  <c r="BU4" i="39"/>
  <c r="BV4" i="39"/>
  <c r="BW4" i="39"/>
  <c r="BX4" i="39"/>
  <c r="BY4" i="39"/>
  <c r="BZ4" i="39"/>
  <c r="CA4" i="39"/>
  <c r="CB4" i="39"/>
  <c r="CC4" i="39"/>
  <c r="CD4" i="39"/>
  <c r="CE4" i="39"/>
  <c r="CF4" i="39"/>
  <c r="CG4" i="39"/>
  <c r="CH4" i="39"/>
  <c r="CI4" i="39"/>
  <c r="CJ4" i="39"/>
  <c r="CK4" i="39"/>
  <c r="CL4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BB5" i="39"/>
  <c r="BC5" i="39"/>
  <c r="BD5" i="39"/>
  <c r="BE5" i="39"/>
  <c r="BF5" i="39"/>
  <c r="BG5" i="39"/>
  <c r="BH5" i="39"/>
  <c r="BI5" i="39"/>
  <c r="BJ5" i="39"/>
  <c r="BK5" i="39"/>
  <c r="BL5" i="39"/>
  <c r="BM5" i="39"/>
  <c r="BN5" i="39"/>
  <c r="BO5" i="39"/>
  <c r="BP5" i="39"/>
  <c r="BQ5" i="39"/>
  <c r="BR5" i="39"/>
  <c r="BS5" i="39"/>
  <c r="BT5" i="39"/>
  <c r="BU5" i="39"/>
  <c r="BV5" i="39"/>
  <c r="BW5" i="39"/>
  <c r="BX5" i="39"/>
  <c r="BY5" i="39"/>
  <c r="BZ5" i="39"/>
  <c r="CA5" i="39"/>
  <c r="CB5" i="39"/>
  <c r="CC5" i="39"/>
  <c r="CD5" i="39"/>
  <c r="CE5" i="39"/>
  <c r="CF5" i="39"/>
  <c r="CG5" i="39"/>
  <c r="CH5" i="39"/>
  <c r="CI5" i="39"/>
  <c r="CJ5" i="39"/>
  <c r="CK5" i="39"/>
  <c r="CL5" i="39"/>
  <c r="C6" i="39"/>
  <c r="D6" i="39"/>
  <c r="E6" i="39"/>
  <c r="F6" i="39"/>
  <c r="G6" i="39"/>
  <c r="H6" i="39"/>
  <c r="I6" i="39"/>
  <c r="J6" i="39"/>
  <c r="K6" i="39"/>
  <c r="L6" i="39"/>
  <c r="M6" i="39"/>
  <c r="N6" i="39"/>
  <c r="O6" i="39"/>
  <c r="P6" i="39"/>
  <c r="Q6" i="39"/>
  <c r="R6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BB6" i="39"/>
  <c r="BC6" i="39"/>
  <c r="BD6" i="39"/>
  <c r="BE6" i="39"/>
  <c r="BF6" i="39"/>
  <c r="BG6" i="39"/>
  <c r="BH6" i="39"/>
  <c r="BI6" i="39"/>
  <c r="BJ6" i="39"/>
  <c r="BK6" i="39"/>
  <c r="BL6" i="39"/>
  <c r="BM6" i="39"/>
  <c r="BN6" i="39"/>
  <c r="BO6" i="39"/>
  <c r="BP6" i="39"/>
  <c r="BQ6" i="39"/>
  <c r="BR6" i="39"/>
  <c r="BS6" i="39"/>
  <c r="BT6" i="39"/>
  <c r="BU6" i="39"/>
  <c r="BV6" i="39"/>
  <c r="BW6" i="39"/>
  <c r="BX6" i="39"/>
  <c r="BY6" i="39"/>
  <c r="BZ6" i="39"/>
  <c r="CA6" i="39"/>
  <c r="CB6" i="39"/>
  <c r="CC6" i="39"/>
  <c r="CD6" i="39"/>
  <c r="CE6" i="39"/>
  <c r="CF6" i="39"/>
  <c r="CG6" i="39"/>
  <c r="CH6" i="39"/>
  <c r="CI6" i="39"/>
  <c r="CJ6" i="39"/>
  <c r="CK6" i="39"/>
  <c r="CL6" i="39"/>
  <c r="C7" i="39"/>
  <c r="D7" i="39"/>
  <c r="E7" i="39"/>
  <c r="F7" i="39"/>
  <c r="G7" i="39"/>
  <c r="H7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BB7" i="39"/>
  <c r="BC7" i="39"/>
  <c r="BD7" i="39"/>
  <c r="BE7" i="39"/>
  <c r="BF7" i="39"/>
  <c r="BG7" i="39"/>
  <c r="BH7" i="39"/>
  <c r="BI7" i="39"/>
  <c r="BJ7" i="39"/>
  <c r="BK7" i="39"/>
  <c r="BL7" i="39"/>
  <c r="BM7" i="39"/>
  <c r="BN7" i="39"/>
  <c r="BO7" i="39"/>
  <c r="BP7" i="39"/>
  <c r="BQ7" i="39"/>
  <c r="BR7" i="39"/>
  <c r="BS7" i="39"/>
  <c r="BT7" i="39"/>
  <c r="BU7" i="39"/>
  <c r="BV7" i="39"/>
  <c r="BW7" i="39"/>
  <c r="BX7" i="39"/>
  <c r="BY7" i="39"/>
  <c r="BZ7" i="39"/>
  <c r="CA7" i="39"/>
  <c r="CB7" i="39"/>
  <c r="CC7" i="39"/>
  <c r="CD7" i="39"/>
  <c r="CE7" i="39"/>
  <c r="CF7" i="39"/>
  <c r="CG7" i="39"/>
  <c r="CH7" i="39"/>
  <c r="CI7" i="39"/>
  <c r="CJ7" i="39"/>
  <c r="CK7" i="39"/>
  <c r="CL7" i="39"/>
  <c r="C8" i="39"/>
  <c r="D8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BB8" i="39"/>
  <c r="BC8" i="39"/>
  <c r="BD8" i="39"/>
  <c r="BE8" i="39"/>
  <c r="BF8" i="39"/>
  <c r="BG8" i="39"/>
  <c r="BH8" i="39"/>
  <c r="BI8" i="39"/>
  <c r="BJ8" i="39"/>
  <c r="BK8" i="39"/>
  <c r="BL8" i="39"/>
  <c r="BM8" i="39"/>
  <c r="BN8" i="39"/>
  <c r="BO8" i="39"/>
  <c r="BP8" i="39"/>
  <c r="BQ8" i="39"/>
  <c r="BR8" i="39"/>
  <c r="BS8" i="39"/>
  <c r="BT8" i="39"/>
  <c r="BU8" i="39"/>
  <c r="BV8" i="39"/>
  <c r="BW8" i="39"/>
  <c r="BX8" i="39"/>
  <c r="BY8" i="39"/>
  <c r="BZ8" i="39"/>
  <c r="CA8" i="39"/>
  <c r="CB8" i="39"/>
  <c r="CC8" i="39"/>
  <c r="CD8" i="39"/>
  <c r="CE8" i="39"/>
  <c r="CF8" i="39"/>
  <c r="CG8" i="39"/>
  <c r="CH8" i="39"/>
  <c r="CI8" i="39"/>
  <c r="CJ8" i="39"/>
  <c r="CK8" i="39"/>
  <c r="CL8" i="39"/>
  <c r="C9" i="39"/>
  <c r="D9" i="39"/>
  <c r="E9" i="39"/>
  <c r="F9" i="39"/>
  <c r="G9" i="39"/>
  <c r="H9" i="39"/>
  <c r="I9" i="39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BB9" i="39"/>
  <c r="BC9" i="39"/>
  <c r="BD9" i="39"/>
  <c r="BE9" i="39"/>
  <c r="BF9" i="39"/>
  <c r="BG9" i="39"/>
  <c r="BH9" i="39"/>
  <c r="BI9" i="39"/>
  <c r="BJ9" i="39"/>
  <c r="BK9" i="39"/>
  <c r="BL9" i="39"/>
  <c r="BM9" i="39"/>
  <c r="BN9" i="39"/>
  <c r="BO9" i="39"/>
  <c r="BP9" i="39"/>
  <c r="BQ9" i="39"/>
  <c r="BR9" i="39"/>
  <c r="BS9" i="39"/>
  <c r="BT9" i="39"/>
  <c r="BU9" i="39"/>
  <c r="BV9" i="39"/>
  <c r="BW9" i="39"/>
  <c r="BX9" i="39"/>
  <c r="BY9" i="39"/>
  <c r="BZ9" i="39"/>
  <c r="CA9" i="39"/>
  <c r="CB9" i="39"/>
  <c r="CC9" i="39"/>
  <c r="CD9" i="39"/>
  <c r="CE9" i="39"/>
  <c r="CF9" i="39"/>
  <c r="CG9" i="39"/>
  <c r="CH9" i="39"/>
  <c r="CI9" i="39"/>
  <c r="CJ9" i="39"/>
  <c r="CK9" i="39"/>
  <c r="CL9" i="39"/>
  <c r="C10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BB10" i="39"/>
  <c r="BC10" i="39"/>
  <c r="BD10" i="39"/>
  <c r="BE10" i="39"/>
  <c r="BF10" i="39"/>
  <c r="BG10" i="39"/>
  <c r="BH10" i="39"/>
  <c r="BI10" i="39"/>
  <c r="BJ10" i="39"/>
  <c r="BK10" i="39"/>
  <c r="BL10" i="39"/>
  <c r="BM10" i="39"/>
  <c r="BN10" i="39"/>
  <c r="BO10" i="39"/>
  <c r="BP10" i="39"/>
  <c r="BQ10" i="39"/>
  <c r="BR10" i="39"/>
  <c r="BS10" i="39"/>
  <c r="BT10" i="39"/>
  <c r="BU10" i="39"/>
  <c r="BV10" i="39"/>
  <c r="BW10" i="39"/>
  <c r="BX10" i="39"/>
  <c r="BY10" i="39"/>
  <c r="BZ10" i="39"/>
  <c r="CA10" i="39"/>
  <c r="CB10" i="39"/>
  <c r="CC10" i="39"/>
  <c r="CD10" i="39"/>
  <c r="CE10" i="39"/>
  <c r="CF10" i="39"/>
  <c r="CG10" i="39"/>
  <c r="CH10" i="39"/>
  <c r="CI10" i="39"/>
  <c r="CJ10" i="39"/>
  <c r="CK10" i="39"/>
  <c r="CL10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AC11" i="39"/>
  <c r="AD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BB11" i="39"/>
  <c r="BC11" i="39"/>
  <c r="BD11" i="39"/>
  <c r="BE11" i="39"/>
  <c r="BF11" i="39"/>
  <c r="BG11" i="39"/>
  <c r="BH11" i="39"/>
  <c r="BI11" i="39"/>
  <c r="BJ11" i="39"/>
  <c r="BK11" i="39"/>
  <c r="BL11" i="39"/>
  <c r="BM11" i="39"/>
  <c r="BN11" i="39"/>
  <c r="BO11" i="39"/>
  <c r="BP11" i="39"/>
  <c r="BQ11" i="39"/>
  <c r="BR11" i="39"/>
  <c r="BS11" i="39"/>
  <c r="BT11" i="39"/>
  <c r="BU11" i="39"/>
  <c r="BV11" i="39"/>
  <c r="BW11" i="39"/>
  <c r="BX11" i="39"/>
  <c r="BY11" i="39"/>
  <c r="BZ11" i="39"/>
  <c r="CA11" i="39"/>
  <c r="CB11" i="39"/>
  <c r="CC11" i="39"/>
  <c r="CD11" i="39"/>
  <c r="CE11" i="39"/>
  <c r="CF11" i="39"/>
  <c r="CG11" i="39"/>
  <c r="CH11" i="39"/>
  <c r="CI11" i="39"/>
  <c r="CJ11" i="39"/>
  <c r="CK11" i="39"/>
  <c r="CL11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AU12" i="39"/>
  <c r="AV12" i="39"/>
  <c r="AW12" i="39"/>
  <c r="AX12" i="39"/>
  <c r="AY12" i="39"/>
  <c r="AZ12" i="39"/>
  <c r="BA12" i="39"/>
  <c r="BB12" i="39"/>
  <c r="BC12" i="39"/>
  <c r="BD12" i="39"/>
  <c r="BE12" i="39"/>
  <c r="BF12" i="39"/>
  <c r="BG12" i="39"/>
  <c r="BH12" i="39"/>
  <c r="BI12" i="39"/>
  <c r="BJ12" i="39"/>
  <c r="BK12" i="39"/>
  <c r="BL12" i="39"/>
  <c r="BM12" i="39"/>
  <c r="BN12" i="39"/>
  <c r="BO12" i="39"/>
  <c r="BP12" i="39"/>
  <c r="BQ12" i="39"/>
  <c r="BR12" i="39"/>
  <c r="BS12" i="39"/>
  <c r="BT12" i="39"/>
  <c r="BU12" i="39"/>
  <c r="BV12" i="39"/>
  <c r="BW12" i="39"/>
  <c r="BX12" i="39"/>
  <c r="BY12" i="39"/>
  <c r="BZ12" i="39"/>
  <c r="CA12" i="39"/>
  <c r="CB12" i="39"/>
  <c r="CC12" i="39"/>
  <c r="CD12" i="39"/>
  <c r="CE12" i="39"/>
  <c r="CF12" i="39"/>
  <c r="CG12" i="39"/>
  <c r="CH12" i="39"/>
  <c r="CI12" i="39"/>
  <c r="CJ12" i="39"/>
  <c r="CK12" i="39"/>
  <c r="CL12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AN13" i="39"/>
  <c r="AO13" i="39"/>
  <c r="AP13" i="39"/>
  <c r="AQ13" i="39"/>
  <c r="AR13" i="39"/>
  <c r="AS13" i="39"/>
  <c r="AT13" i="39"/>
  <c r="AU13" i="39"/>
  <c r="AV13" i="39"/>
  <c r="AW13" i="39"/>
  <c r="AX13" i="39"/>
  <c r="AY13" i="39"/>
  <c r="AZ13" i="39"/>
  <c r="BA13" i="39"/>
  <c r="BB13" i="39"/>
  <c r="BC13" i="39"/>
  <c r="BD13" i="39"/>
  <c r="BE13" i="39"/>
  <c r="BF13" i="39"/>
  <c r="BG13" i="39"/>
  <c r="BH13" i="39"/>
  <c r="BI13" i="39"/>
  <c r="BJ13" i="39"/>
  <c r="BK13" i="39"/>
  <c r="BL13" i="39"/>
  <c r="BM13" i="39"/>
  <c r="BN13" i="39"/>
  <c r="BO13" i="39"/>
  <c r="BP13" i="39"/>
  <c r="BQ13" i="39"/>
  <c r="BR13" i="39"/>
  <c r="BS13" i="39"/>
  <c r="BT13" i="39"/>
  <c r="BU13" i="39"/>
  <c r="BV13" i="39"/>
  <c r="BW13" i="39"/>
  <c r="BX13" i="39"/>
  <c r="BY13" i="39"/>
  <c r="BZ13" i="39"/>
  <c r="CA13" i="39"/>
  <c r="CB13" i="39"/>
  <c r="CC13" i="39"/>
  <c r="CD13" i="39"/>
  <c r="CE13" i="39"/>
  <c r="CF13" i="39"/>
  <c r="CG13" i="39"/>
  <c r="CH13" i="39"/>
  <c r="CI13" i="39"/>
  <c r="CJ13" i="39"/>
  <c r="CK13" i="39"/>
  <c r="CL13" i="39"/>
  <c r="C14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AN14" i="39"/>
  <c r="AO14" i="39"/>
  <c r="AP14" i="39"/>
  <c r="AQ14" i="39"/>
  <c r="AR14" i="39"/>
  <c r="AS14" i="39"/>
  <c r="AT14" i="39"/>
  <c r="AU14" i="39"/>
  <c r="AV14" i="39"/>
  <c r="AW14" i="39"/>
  <c r="AX14" i="39"/>
  <c r="AY14" i="39"/>
  <c r="AZ14" i="39"/>
  <c r="BA14" i="39"/>
  <c r="BB14" i="39"/>
  <c r="BC14" i="39"/>
  <c r="BD14" i="39"/>
  <c r="BE14" i="39"/>
  <c r="BF14" i="39"/>
  <c r="BG14" i="39"/>
  <c r="BH14" i="39"/>
  <c r="BI14" i="39"/>
  <c r="BJ14" i="39"/>
  <c r="BK14" i="39"/>
  <c r="BL14" i="39"/>
  <c r="BM14" i="39"/>
  <c r="BN14" i="39"/>
  <c r="BO14" i="39"/>
  <c r="BP14" i="39"/>
  <c r="BQ14" i="39"/>
  <c r="BR14" i="39"/>
  <c r="BS14" i="39"/>
  <c r="BT14" i="39"/>
  <c r="BU14" i="39"/>
  <c r="BV14" i="39"/>
  <c r="BW14" i="39"/>
  <c r="BX14" i="39"/>
  <c r="BY14" i="39"/>
  <c r="BZ14" i="39"/>
  <c r="CA14" i="39"/>
  <c r="CB14" i="39"/>
  <c r="CC14" i="39"/>
  <c r="CD14" i="39"/>
  <c r="CE14" i="39"/>
  <c r="CF14" i="39"/>
  <c r="CG14" i="39"/>
  <c r="CH14" i="39"/>
  <c r="CI14" i="39"/>
  <c r="CJ14" i="39"/>
  <c r="CK14" i="39"/>
  <c r="CL14" i="39"/>
  <c r="C15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U15" i="39"/>
  <c r="AV15" i="39"/>
  <c r="AW15" i="39"/>
  <c r="AX15" i="39"/>
  <c r="AY15" i="39"/>
  <c r="AZ15" i="39"/>
  <c r="BA15" i="39"/>
  <c r="BB15" i="39"/>
  <c r="BC15" i="39"/>
  <c r="BD15" i="39"/>
  <c r="BE15" i="39"/>
  <c r="BF15" i="39"/>
  <c r="BG15" i="39"/>
  <c r="BH15" i="39"/>
  <c r="BI15" i="39"/>
  <c r="BJ15" i="39"/>
  <c r="BK15" i="39"/>
  <c r="BL15" i="39"/>
  <c r="BM15" i="39"/>
  <c r="BN15" i="39"/>
  <c r="BO15" i="39"/>
  <c r="BP15" i="39"/>
  <c r="BQ15" i="39"/>
  <c r="BR15" i="39"/>
  <c r="BS15" i="39"/>
  <c r="BT15" i="39"/>
  <c r="BU15" i="39"/>
  <c r="BV15" i="39"/>
  <c r="BW15" i="39"/>
  <c r="BX15" i="39"/>
  <c r="BY15" i="39"/>
  <c r="BZ15" i="39"/>
  <c r="CA15" i="39"/>
  <c r="CB15" i="39"/>
  <c r="CC15" i="39"/>
  <c r="CD15" i="39"/>
  <c r="CE15" i="39"/>
  <c r="CF15" i="39"/>
  <c r="CG15" i="39"/>
  <c r="CH15" i="39"/>
  <c r="CI15" i="39"/>
  <c r="CJ15" i="39"/>
  <c r="CK15" i="39"/>
  <c r="CL15" i="39"/>
  <c r="C16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AC16" i="39"/>
  <c r="AD16" i="39"/>
  <c r="AE16" i="39"/>
  <c r="AF16" i="39"/>
  <c r="AG16" i="39"/>
  <c r="AH16" i="39"/>
  <c r="AI16" i="39"/>
  <c r="AJ16" i="39"/>
  <c r="AK16" i="39"/>
  <c r="AL16" i="39"/>
  <c r="AM16" i="39"/>
  <c r="AN16" i="39"/>
  <c r="AO16" i="39"/>
  <c r="AP16" i="39"/>
  <c r="AQ16" i="39"/>
  <c r="AR16" i="39"/>
  <c r="AS16" i="39"/>
  <c r="AT16" i="39"/>
  <c r="AU16" i="39"/>
  <c r="AV16" i="39"/>
  <c r="AW16" i="39"/>
  <c r="AX16" i="39"/>
  <c r="AY16" i="39"/>
  <c r="AZ16" i="39"/>
  <c r="BA16" i="39"/>
  <c r="BB16" i="39"/>
  <c r="BC16" i="39"/>
  <c r="BD16" i="39"/>
  <c r="BE16" i="39"/>
  <c r="BF16" i="39"/>
  <c r="BG16" i="39"/>
  <c r="BH16" i="39"/>
  <c r="BI16" i="39"/>
  <c r="BJ16" i="39"/>
  <c r="BK16" i="39"/>
  <c r="BL16" i="39"/>
  <c r="BM16" i="39"/>
  <c r="BN16" i="39"/>
  <c r="BO16" i="39"/>
  <c r="BP16" i="39"/>
  <c r="BQ16" i="39"/>
  <c r="BR16" i="39"/>
  <c r="BS16" i="39"/>
  <c r="BT16" i="39"/>
  <c r="BU16" i="39"/>
  <c r="BV16" i="39"/>
  <c r="BW16" i="39"/>
  <c r="BX16" i="39"/>
  <c r="BY16" i="39"/>
  <c r="BZ16" i="39"/>
  <c r="CA16" i="39"/>
  <c r="CB16" i="39"/>
  <c r="CC16" i="39"/>
  <c r="CD16" i="39"/>
  <c r="CE16" i="39"/>
  <c r="CF16" i="39"/>
  <c r="CG16" i="39"/>
  <c r="CH16" i="39"/>
  <c r="CI16" i="39"/>
  <c r="CJ16" i="39"/>
  <c r="CK16" i="39"/>
  <c r="CL16" i="39"/>
  <c r="C17" i="39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AF17" i="39"/>
  <c r="AG17" i="39"/>
  <c r="AH17" i="39"/>
  <c r="AI17" i="39"/>
  <c r="AJ17" i="39"/>
  <c r="AK17" i="39"/>
  <c r="AL17" i="39"/>
  <c r="AM17" i="39"/>
  <c r="AN17" i="39"/>
  <c r="AO17" i="39"/>
  <c r="AP17" i="39"/>
  <c r="AQ17" i="39"/>
  <c r="AR17" i="39"/>
  <c r="AS17" i="39"/>
  <c r="AT17" i="39"/>
  <c r="AU17" i="39"/>
  <c r="AV17" i="39"/>
  <c r="AW17" i="39"/>
  <c r="AX17" i="39"/>
  <c r="AY17" i="39"/>
  <c r="AZ17" i="39"/>
  <c r="BA17" i="39"/>
  <c r="BB17" i="39"/>
  <c r="BC17" i="39"/>
  <c r="BD17" i="39"/>
  <c r="BE17" i="39"/>
  <c r="BF17" i="39"/>
  <c r="BG17" i="39"/>
  <c r="BH17" i="39"/>
  <c r="BI17" i="39"/>
  <c r="BJ17" i="39"/>
  <c r="BK17" i="39"/>
  <c r="BL17" i="39"/>
  <c r="BM17" i="39"/>
  <c r="BN17" i="39"/>
  <c r="BO17" i="39"/>
  <c r="BP17" i="39"/>
  <c r="BQ17" i="39"/>
  <c r="BR17" i="39"/>
  <c r="BS17" i="39"/>
  <c r="BT17" i="39"/>
  <c r="BU17" i="39"/>
  <c r="BV17" i="39"/>
  <c r="BW17" i="39"/>
  <c r="BX17" i="39"/>
  <c r="BY17" i="39"/>
  <c r="BZ17" i="39"/>
  <c r="CA17" i="39"/>
  <c r="CB17" i="39"/>
  <c r="CC17" i="39"/>
  <c r="CD17" i="39"/>
  <c r="CE17" i="39"/>
  <c r="CF17" i="39"/>
  <c r="CG17" i="39"/>
  <c r="CH17" i="39"/>
  <c r="CI17" i="39"/>
  <c r="CJ17" i="39"/>
  <c r="CK17" i="39"/>
  <c r="CL17" i="39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AG18" i="39"/>
  <c r="AH18" i="39"/>
  <c r="AI18" i="39"/>
  <c r="AJ18" i="39"/>
  <c r="AK18" i="39"/>
  <c r="AL18" i="39"/>
  <c r="AM18" i="39"/>
  <c r="AN18" i="39"/>
  <c r="AO18" i="39"/>
  <c r="AP18" i="39"/>
  <c r="AQ18" i="39"/>
  <c r="AR18" i="39"/>
  <c r="AS18" i="39"/>
  <c r="AT18" i="39"/>
  <c r="AU18" i="39"/>
  <c r="AV18" i="39"/>
  <c r="AW18" i="39"/>
  <c r="AX18" i="39"/>
  <c r="AY18" i="39"/>
  <c r="AZ18" i="39"/>
  <c r="BA18" i="39"/>
  <c r="BB18" i="39"/>
  <c r="BC18" i="39"/>
  <c r="BD18" i="39"/>
  <c r="BE18" i="39"/>
  <c r="BF18" i="39"/>
  <c r="BG18" i="39"/>
  <c r="BH18" i="39"/>
  <c r="BI18" i="39"/>
  <c r="BJ18" i="39"/>
  <c r="BK18" i="39"/>
  <c r="BL18" i="39"/>
  <c r="BM18" i="39"/>
  <c r="BN18" i="39"/>
  <c r="BO18" i="39"/>
  <c r="BP18" i="39"/>
  <c r="BQ18" i="39"/>
  <c r="BR18" i="39"/>
  <c r="BS18" i="39"/>
  <c r="BT18" i="39"/>
  <c r="BU18" i="39"/>
  <c r="BV18" i="39"/>
  <c r="BW18" i="39"/>
  <c r="BX18" i="39"/>
  <c r="BY18" i="39"/>
  <c r="BZ18" i="39"/>
  <c r="CA18" i="39"/>
  <c r="CB18" i="39"/>
  <c r="CC18" i="39"/>
  <c r="CD18" i="39"/>
  <c r="CE18" i="39"/>
  <c r="CF18" i="39"/>
  <c r="CG18" i="39"/>
  <c r="CH18" i="39"/>
  <c r="CI18" i="39"/>
  <c r="CJ18" i="39"/>
  <c r="CK18" i="39"/>
  <c r="CL18" i="39"/>
  <c r="C19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AC19" i="39"/>
  <c r="AD19" i="39"/>
  <c r="AE19" i="39"/>
  <c r="AF19" i="39"/>
  <c r="AG19" i="39"/>
  <c r="AH19" i="39"/>
  <c r="AI19" i="39"/>
  <c r="AJ19" i="39"/>
  <c r="AK19" i="39"/>
  <c r="AL19" i="39"/>
  <c r="AM19" i="39"/>
  <c r="AN19" i="39"/>
  <c r="AO19" i="39"/>
  <c r="AP19" i="39"/>
  <c r="AQ19" i="39"/>
  <c r="AR19" i="39"/>
  <c r="AS19" i="39"/>
  <c r="AT19" i="39"/>
  <c r="AU19" i="39"/>
  <c r="AV19" i="39"/>
  <c r="AW19" i="39"/>
  <c r="AX19" i="39"/>
  <c r="AY19" i="39"/>
  <c r="AZ19" i="39"/>
  <c r="BA19" i="39"/>
  <c r="BB19" i="39"/>
  <c r="BC19" i="39"/>
  <c r="BD19" i="39"/>
  <c r="BE19" i="39"/>
  <c r="BF19" i="39"/>
  <c r="BG19" i="39"/>
  <c r="BH19" i="39"/>
  <c r="BI19" i="39"/>
  <c r="BJ19" i="39"/>
  <c r="BK19" i="39"/>
  <c r="BL19" i="39"/>
  <c r="BM19" i="39"/>
  <c r="BN19" i="39"/>
  <c r="BO19" i="39"/>
  <c r="BP19" i="39"/>
  <c r="BQ19" i="39"/>
  <c r="BR19" i="39"/>
  <c r="BS19" i="39"/>
  <c r="BT19" i="39"/>
  <c r="BU19" i="39"/>
  <c r="BV19" i="39"/>
  <c r="BW19" i="39"/>
  <c r="BX19" i="39"/>
  <c r="BY19" i="39"/>
  <c r="BZ19" i="39"/>
  <c r="CA19" i="39"/>
  <c r="CB19" i="39"/>
  <c r="CC19" i="39"/>
  <c r="CD19" i="39"/>
  <c r="CE19" i="39"/>
  <c r="CF19" i="39"/>
  <c r="CG19" i="39"/>
  <c r="CH19" i="39"/>
  <c r="CI19" i="39"/>
  <c r="CJ19" i="39"/>
  <c r="CK19" i="39"/>
  <c r="CL19" i="39"/>
  <c r="C20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AT20" i="39"/>
  <c r="AU20" i="39"/>
  <c r="AV20" i="39"/>
  <c r="AW20" i="39"/>
  <c r="AX20" i="39"/>
  <c r="AY20" i="39"/>
  <c r="AZ20" i="39"/>
  <c r="BA20" i="39"/>
  <c r="BB20" i="39"/>
  <c r="BC20" i="39"/>
  <c r="BD20" i="39"/>
  <c r="BE20" i="39"/>
  <c r="BF20" i="39"/>
  <c r="BG20" i="39"/>
  <c r="BH20" i="39"/>
  <c r="BI20" i="39"/>
  <c r="BJ20" i="39"/>
  <c r="BK20" i="39"/>
  <c r="BL20" i="39"/>
  <c r="BM20" i="39"/>
  <c r="BN20" i="39"/>
  <c r="BO20" i="39"/>
  <c r="BP20" i="39"/>
  <c r="BQ20" i="39"/>
  <c r="BR20" i="39"/>
  <c r="BS20" i="39"/>
  <c r="BT20" i="39"/>
  <c r="BU20" i="39"/>
  <c r="BV20" i="39"/>
  <c r="BW20" i="39"/>
  <c r="BX20" i="39"/>
  <c r="BY20" i="39"/>
  <c r="BZ20" i="39"/>
  <c r="CA20" i="39"/>
  <c r="CB20" i="39"/>
  <c r="CC20" i="39"/>
  <c r="CD20" i="39"/>
  <c r="CE20" i="39"/>
  <c r="CF20" i="39"/>
  <c r="CG20" i="39"/>
  <c r="CH20" i="39"/>
  <c r="CI20" i="39"/>
  <c r="CJ20" i="39"/>
  <c r="CK20" i="39"/>
  <c r="CL20" i="39"/>
  <c r="C21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AC21" i="39"/>
  <c r="AD21" i="39"/>
  <c r="AE21" i="39"/>
  <c r="AF21" i="39"/>
  <c r="AG21" i="39"/>
  <c r="AH21" i="39"/>
  <c r="AI21" i="39"/>
  <c r="AJ21" i="39"/>
  <c r="AK21" i="39"/>
  <c r="AL21" i="39"/>
  <c r="AM21" i="39"/>
  <c r="AN21" i="39"/>
  <c r="AO21" i="39"/>
  <c r="AP21" i="39"/>
  <c r="AQ21" i="39"/>
  <c r="AR21" i="39"/>
  <c r="AS21" i="39"/>
  <c r="AT21" i="39"/>
  <c r="AU21" i="39"/>
  <c r="AV21" i="39"/>
  <c r="AW21" i="39"/>
  <c r="AX21" i="39"/>
  <c r="AY21" i="39"/>
  <c r="AZ21" i="39"/>
  <c r="BA21" i="39"/>
  <c r="BB21" i="39"/>
  <c r="BC21" i="39"/>
  <c r="BD21" i="39"/>
  <c r="BE21" i="39"/>
  <c r="BF21" i="39"/>
  <c r="BG21" i="39"/>
  <c r="BH21" i="39"/>
  <c r="BI21" i="39"/>
  <c r="BJ21" i="39"/>
  <c r="BK21" i="39"/>
  <c r="BL21" i="39"/>
  <c r="BM21" i="39"/>
  <c r="BN21" i="39"/>
  <c r="BO21" i="39"/>
  <c r="BP21" i="39"/>
  <c r="BQ21" i="39"/>
  <c r="BR21" i="39"/>
  <c r="BS21" i="39"/>
  <c r="BT21" i="39"/>
  <c r="BU21" i="39"/>
  <c r="BV21" i="39"/>
  <c r="BW21" i="39"/>
  <c r="BX21" i="39"/>
  <c r="BY21" i="39"/>
  <c r="BZ21" i="39"/>
  <c r="CA21" i="39"/>
  <c r="CB21" i="39"/>
  <c r="CC21" i="39"/>
  <c r="CD21" i="39"/>
  <c r="CE21" i="39"/>
  <c r="CF21" i="39"/>
  <c r="CG21" i="39"/>
  <c r="CH21" i="39"/>
  <c r="CI21" i="39"/>
  <c r="CJ21" i="39"/>
  <c r="CK21" i="39"/>
  <c r="CL21" i="39"/>
  <c r="C22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T22" i="39"/>
  <c r="AU22" i="39"/>
  <c r="AV22" i="39"/>
  <c r="AW22" i="39"/>
  <c r="AX22" i="39"/>
  <c r="AY22" i="39"/>
  <c r="AZ22" i="39"/>
  <c r="BA22" i="39"/>
  <c r="BB22" i="39"/>
  <c r="BC22" i="39"/>
  <c r="BD22" i="39"/>
  <c r="BE22" i="39"/>
  <c r="BF22" i="39"/>
  <c r="BG22" i="39"/>
  <c r="BH22" i="39"/>
  <c r="BI22" i="39"/>
  <c r="BJ22" i="39"/>
  <c r="BK22" i="39"/>
  <c r="BL22" i="39"/>
  <c r="BM22" i="39"/>
  <c r="BN22" i="39"/>
  <c r="BO22" i="39"/>
  <c r="BP22" i="39"/>
  <c r="BQ22" i="39"/>
  <c r="BR22" i="39"/>
  <c r="BS22" i="39"/>
  <c r="BT22" i="39"/>
  <c r="BU22" i="39"/>
  <c r="BV22" i="39"/>
  <c r="BW22" i="39"/>
  <c r="BX22" i="39"/>
  <c r="BY22" i="39"/>
  <c r="BZ22" i="39"/>
  <c r="CA22" i="39"/>
  <c r="CB22" i="39"/>
  <c r="CC22" i="39"/>
  <c r="CD22" i="39"/>
  <c r="CE22" i="39"/>
  <c r="CF22" i="39"/>
  <c r="CG22" i="39"/>
  <c r="CH22" i="39"/>
  <c r="CI22" i="39"/>
  <c r="CJ22" i="39"/>
  <c r="CK22" i="39"/>
  <c r="CL22" i="39"/>
  <c r="C23" i="39"/>
  <c r="D23" i="39"/>
  <c r="E23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AU23" i="39"/>
  <c r="AV23" i="39"/>
  <c r="AW23" i="39"/>
  <c r="AX23" i="39"/>
  <c r="AY23" i="39"/>
  <c r="AZ23" i="39"/>
  <c r="BA23" i="39"/>
  <c r="BB23" i="39"/>
  <c r="BC23" i="39"/>
  <c r="BD23" i="39"/>
  <c r="BE23" i="39"/>
  <c r="BF23" i="39"/>
  <c r="BG23" i="39"/>
  <c r="BH23" i="39"/>
  <c r="BI23" i="39"/>
  <c r="BJ23" i="39"/>
  <c r="BK23" i="39"/>
  <c r="BL23" i="39"/>
  <c r="BM23" i="39"/>
  <c r="BN23" i="39"/>
  <c r="BO23" i="39"/>
  <c r="BP23" i="39"/>
  <c r="BQ23" i="39"/>
  <c r="BR23" i="39"/>
  <c r="BS23" i="39"/>
  <c r="BT23" i="39"/>
  <c r="BU23" i="39"/>
  <c r="BV23" i="39"/>
  <c r="BW23" i="39"/>
  <c r="BX23" i="39"/>
  <c r="BY23" i="39"/>
  <c r="BZ23" i="39"/>
  <c r="CA23" i="39"/>
  <c r="CB23" i="39"/>
  <c r="CC23" i="39"/>
  <c r="CD23" i="39"/>
  <c r="CE23" i="39"/>
  <c r="CF23" i="39"/>
  <c r="CG23" i="39"/>
  <c r="CH23" i="39"/>
  <c r="CI23" i="39"/>
  <c r="CJ23" i="39"/>
  <c r="CK23" i="39"/>
  <c r="CL23" i="39"/>
  <c r="C24" i="39"/>
  <c r="D24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BC24" i="39"/>
  <c r="BD24" i="39"/>
  <c r="BE24" i="39"/>
  <c r="BF24" i="39"/>
  <c r="BG24" i="39"/>
  <c r="BH24" i="39"/>
  <c r="BI24" i="39"/>
  <c r="BJ24" i="39"/>
  <c r="BK24" i="39"/>
  <c r="BL24" i="39"/>
  <c r="BM24" i="39"/>
  <c r="BN24" i="39"/>
  <c r="BO24" i="39"/>
  <c r="BP24" i="39"/>
  <c r="BQ24" i="39"/>
  <c r="BR24" i="39"/>
  <c r="BS24" i="39"/>
  <c r="BT24" i="39"/>
  <c r="BU24" i="39"/>
  <c r="BV24" i="39"/>
  <c r="BW24" i="39"/>
  <c r="BX24" i="39"/>
  <c r="BY24" i="39"/>
  <c r="BZ24" i="39"/>
  <c r="CA24" i="39"/>
  <c r="CB24" i="39"/>
  <c r="CC24" i="39"/>
  <c r="CD24" i="39"/>
  <c r="CE24" i="39"/>
  <c r="CF24" i="39"/>
  <c r="CG24" i="39"/>
  <c r="CH24" i="39"/>
  <c r="CI24" i="39"/>
  <c r="CJ24" i="39"/>
  <c r="CK24" i="39"/>
  <c r="CL24" i="39"/>
  <c r="C25" i="39"/>
  <c r="D25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AU25" i="39"/>
  <c r="AV25" i="39"/>
  <c r="AW25" i="39"/>
  <c r="AX25" i="39"/>
  <c r="AY25" i="39"/>
  <c r="AZ25" i="39"/>
  <c r="BA25" i="39"/>
  <c r="BB25" i="39"/>
  <c r="BC25" i="39"/>
  <c r="BD25" i="39"/>
  <c r="BE25" i="39"/>
  <c r="BF25" i="39"/>
  <c r="BG25" i="39"/>
  <c r="BH25" i="39"/>
  <c r="BI25" i="39"/>
  <c r="BJ25" i="39"/>
  <c r="BK25" i="39"/>
  <c r="BL25" i="39"/>
  <c r="BM25" i="39"/>
  <c r="BN25" i="39"/>
  <c r="BO25" i="39"/>
  <c r="BP25" i="39"/>
  <c r="BQ25" i="39"/>
  <c r="BR25" i="39"/>
  <c r="BS25" i="39"/>
  <c r="BT25" i="39"/>
  <c r="BU25" i="39"/>
  <c r="BV25" i="39"/>
  <c r="BW25" i="39"/>
  <c r="BX25" i="39"/>
  <c r="BY25" i="39"/>
  <c r="BZ25" i="39"/>
  <c r="CA25" i="39"/>
  <c r="CB25" i="39"/>
  <c r="CC25" i="39"/>
  <c r="CD25" i="39"/>
  <c r="CE25" i="39"/>
  <c r="CF25" i="39"/>
  <c r="CG25" i="39"/>
  <c r="CH25" i="39"/>
  <c r="CI25" i="39"/>
  <c r="CJ25" i="39"/>
  <c r="CK25" i="39"/>
  <c r="CL25" i="39"/>
  <c r="C26" i="39"/>
  <c r="D26" i="39"/>
  <c r="E26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AM26" i="39"/>
  <c r="AN26" i="39"/>
  <c r="AO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BC26" i="39"/>
  <c r="BD26" i="39"/>
  <c r="BE26" i="39"/>
  <c r="BF26" i="39"/>
  <c r="BG26" i="39"/>
  <c r="BH26" i="39"/>
  <c r="BI26" i="39"/>
  <c r="BJ26" i="39"/>
  <c r="BK26" i="39"/>
  <c r="BL26" i="39"/>
  <c r="BM26" i="39"/>
  <c r="BN26" i="39"/>
  <c r="BO26" i="39"/>
  <c r="BP26" i="39"/>
  <c r="BQ26" i="39"/>
  <c r="BR26" i="39"/>
  <c r="BS26" i="39"/>
  <c r="BT26" i="39"/>
  <c r="BU26" i="39"/>
  <c r="BV26" i="39"/>
  <c r="BW26" i="39"/>
  <c r="BX26" i="39"/>
  <c r="BY26" i="39"/>
  <c r="BZ26" i="39"/>
  <c r="CA26" i="39"/>
  <c r="CB26" i="39"/>
  <c r="CC26" i="39"/>
  <c r="CD26" i="39"/>
  <c r="CE26" i="39"/>
  <c r="CF26" i="39"/>
  <c r="CG26" i="39"/>
  <c r="CH26" i="39"/>
  <c r="CI26" i="39"/>
  <c r="CJ26" i="39"/>
  <c r="CK26" i="39"/>
  <c r="CL26" i="39"/>
  <c r="A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" i="39"/>
  <c r="C2" i="38"/>
  <c r="D2" i="38"/>
  <c r="E2" i="38"/>
  <c r="F2" i="38"/>
  <c r="G2" i="38"/>
  <c r="H2" i="38"/>
  <c r="I2" i="38"/>
  <c r="J2" i="38"/>
  <c r="K2" i="38"/>
  <c r="L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AO2" i="38"/>
  <c r="AP2" i="38"/>
  <c r="AQ2" i="38"/>
  <c r="AR2" i="38"/>
  <c r="C3" i="38"/>
  <c r="D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C4" i="38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AO4" i="38"/>
  <c r="AP4" i="38"/>
  <c r="AQ4" i="38"/>
  <c r="AR4" i="38"/>
  <c r="C5" i="38"/>
  <c r="D5" i="38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AH5" i="38"/>
  <c r="AI5" i="38"/>
  <c r="AJ5" i="38"/>
  <c r="AK5" i="38"/>
  <c r="AL5" i="38"/>
  <c r="AM5" i="38"/>
  <c r="AN5" i="38"/>
  <c r="AO5" i="38"/>
  <c r="AP5" i="38"/>
  <c r="AQ5" i="38"/>
  <c r="AR5" i="38"/>
  <c r="C6" i="38"/>
  <c r="D6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AH6" i="38"/>
  <c r="AI6" i="38"/>
  <c r="AJ6" i="38"/>
  <c r="AK6" i="38"/>
  <c r="AL6" i="38"/>
  <c r="AM6" i="38"/>
  <c r="AN6" i="38"/>
  <c r="AO6" i="38"/>
  <c r="AP6" i="38"/>
  <c r="AQ6" i="38"/>
  <c r="AR6" i="38"/>
  <c r="C7" i="38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C8" i="38"/>
  <c r="D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C9" i="38"/>
  <c r="D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A2" i="38"/>
  <c r="B2" i="38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" i="34"/>
  <c r="G2" i="34"/>
  <c r="H2" i="34" l="1"/>
  <c r="I2" i="34" l="1"/>
  <c r="I6" i="34" s="1" a="1"/>
  <c r="C2" i="37"/>
  <c r="D2" i="37"/>
  <c r="E2" i="37"/>
  <c r="F2" i="37"/>
  <c r="G2" i="37"/>
  <c r="H2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AS2" i="37"/>
  <c r="C3" i="37"/>
  <c r="D3" i="37"/>
  <c r="E3" i="37"/>
  <c r="F3" i="37"/>
  <c r="G3" i="37"/>
  <c r="H3" i="37"/>
  <c r="I3" i="37"/>
  <c r="J3" i="37"/>
  <c r="K3" i="37"/>
  <c r="L3" i="37"/>
  <c r="M3" i="37"/>
  <c r="N3" i="37"/>
  <c r="O3" i="37"/>
  <c r="P3" i="37"/>
  <c r="Q3" i="37"/>
  <c r="R3" i="37"/>
  <c r="S3" i="37"/>
  <c r="T3" i="37"/>
  <c r="U3" i="37"/>
  <c r="V3" i="37"/>
  <c r="W3" i="37"/>
  <c r="X3" i="37"/>
  <c r="Y3" i="37"/>
  <c r="Z3" i="37"/>
  <c r="AA3" i="37"/>
  <c r="AB3" i="37"/>
  <c r="AC3" i="37"/>
  <c r="AD3" i="37"/>
  <c r="AE3" i="37"/>
  <c r="AF3" i="37"/>
  <c r="AG3" i="37"/>
  <c r="AH3" i="37"/>
  <c r="AI3" i="37"/>
  <c r="AJ3" i="37"/>
  <c r="AK3" i="37"/>
  <c r="AL3" i="37"/>
  <c r="AM3" i="37"/>
  <c r="AN3" i="37"/>
  <c r="AO3" i="37"/>
  <c r="AP3" i="37"/>
  <c r="AQ3" i="37"/>
  <c r="AR3" i="37"/>
  <c r="AS3" i="37"/>
  <c r="C4" i="37"/>
  <c r="D4" i="37"/>
  <c r="E4" i="37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AO4" i="37"/>
  <c r="AP4" i="37"/>
  <c r="AQ4" i="37"/>
  <c r="AR4" i="37"/>
  <c r="AS4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AS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AS10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AS11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AS12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AO13" i="37"/>
  <c r="AP13" i="37"/>
  <c r="AQ13" i="37"/>
  <c r="AR13" i="37"/>
  <c r="AS13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AO14" i="37"/>
  <c r="AP14" i="37"/>
  <c r="AQ14" i="37"/>
  <c r="AR14" i="37"/>
  <c r="AS14" i="37"/>
  <c r="C15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AO16" i="37"/>
  <c r="AP16" i="37"/>
  <c r="AQ16" i="37"/>
  <c r="AR16" i="37"/>
  <c r="AS16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Y17" i="37"/>
  <c r="Z17" i="37"/>
  <c r="AA17" i="37"/>
  <c r="AB17" i="37"/>
  <c r="AC17" i="37"/>
  <c r="AD17" i="37"/>
  <c r="AE17" i="37"/>
  <c r="AF17" i="37"/>
  <c r="AG17" i="37"/>
  <c r="AH17" i="37"/>
  <c r="AI17" i="37"/>
  <c r="AJ17" i="37"/>
  <c r="AK17" i="37"/>
  <c r="AL17" i="37"/>
  <c r="AM17" i="37"/>
  <c r="AN17" i="37"/>
  <c r="AO17" i="37"/>
  <c r="AP17" i="37"/>
  <c r="AQ17" i="37"/>
  <c r="AR17" i="37"/>
  <c r="AS17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G18" i="37"/>
  <c r="AH18" i="37"/>
  <c r="AI18" i="37"/>
  <c r="AJ18" i="37"/>
  <c r="AK18" i="37"/>
  <c r="AL18" i="37"/>
  <c r="AM18" i="37"/>
  <c r="AN18" i="37"/>
  <c r="AO18" i="37"/>
  <c r="AP18" i="37"/>
  <c r="AQ18" i="37"/>
  <c r="AR18" i="37"/>
  <c r="AS18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AI19" i="37"/>
  <c r="AJ19" i="37"/>
  <c r="AK19" i="37"/>
  <c r="AL19" i="37"/>
  <c r="AM19" i="37"/>
  <c r="AN19" i="37"/>
  <c r="AO19" i="37"/>
  <c r="AP19" i="37"/>
  <c r="AQ19" i="37"/>
  <c r="AR19" i="37"/>
  <c r="AS19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AO20" i="37"/>
  <c r="AP20" i="37"/>
  <c r="AQ20" i="37"/>
  <c r="AR20" i="37"/>
  <c r="AS20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AO21" i="37"/>
  <c r="AP21" i="37"/>
  <c r="AQ21" i="37"/>
  <c r="AR21" i="37"/>
  <c r="AS21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AO22" i="37"/>
  <c r="AP22" i="37"/>
  <c r="AQ22" i="37"/>
  <c r="AR22" i="37"/>
  <c r="AS22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AO23" i="37"/>
  <c r="AP23" i="37"/>
  <c r="AQ23" i="37"/>
  <c r="AR23" i="37"/>
  <c r="AS23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G24" i="37"/>
  <c r="AH24" i="37"/>
  <c r="AI24" i="37"/>
  <c r="AJ24" i="37"/>
  <c r="AK24" i="37"/>
  <c r="AL24" i="37"/>
  <c r="AM24" i="37"/>
  <c r="AN24" i="37"/>
  <c r="AO24" i="37"/>
  <c r="AP24" i="37"/>
  <c r="AQ24" i="37"/>
  <c r="AR24" i="37"/>
  <c r="AS24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A25" i="37"/>
  <c r="AB25" i="37"/>
  <c r="AC25" i="37"/>
  <c r="AD25" i="37"/>
  <c r="AE25" i="37"/>
  <c r="AF25" i="37"/>
  <c r="AG25" i="37"/>
  <c r="AH25" i="37"/>
  <c r="AI25" i="37"/>
  <c r="AJ25" i="37"/>
  <c r="AK25" i="37"/>
  <c r="AL25" i="37"/>
  <c r="AM25" i="37"/>
  <c r="AN25" i="37"/>
  <c r="AO25" i="37"/>
  <c r="AP25" i="37"/>
  <c r="AQ25" i="37"/>
  <c r="AR25" i="37"/>
  <c r="AS25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Z26" i="37"/>
  <c r="AA26" i="37"/>
  <c r="AB26" i="37"/>
  <c r="AC26" i="37"/>
  <c r="AD26" i="37"/>
  <c r="AE26" i="37"/>
  <c r="AF26" i="37"/>
  <c r="AG26" i="37"/>
  <c r="AH26" i="37"/>
  <c r="AI26" i="37"/>
  <c r="AJ26" i="37"/>
  <c r="AK26" i="37"/>
  <c r="AL26" i="37"/>
  <c r="AM26" i="37"/>
  <c r="AN26" i="37"/>
  <c r="AO26" i="37"/>
  <c r="AP26" i="37"/>
  <c r="AQ26" i="37"/>
  <c r="AR26" i="37"/>
  <c r="AS26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A2" i="37"/>
  <c r="C2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A4" i="39" l="1"/>
  <c r="A4" i="43"/>
  <c r="A7" i="43"/>
  <c r="A11" i="43"/>
  <c r="A14" i="43"/>
  <c r="A5" i="43"/>
  <c r="A6" i="43"/>
  <c r="A13" i="43"/>
  <c r="A8" i="43"/>
  <c r="A9" i="43"/>
  <c r="A10" i="43"/>
  <c r="A12" i="43"/>
  <c r="A13" i="38"/>
  <c r="A20" i="38"/>
  <c r="A18" i="38"/>
  <c r="A17" i="38"/>
  <c r="A16" i="38"/>
  <c r="A15" i="38"/>
  <c r="A14" i="38"/>
  <c r="A6" i="38"/>
  <c r="A33" i="38"/>
  <c r="A30" i="38"/>
  <c r="A29" i="38"/>
  <c r="A8" i="38"/>
  <c r="A32" i="38"/>
  <c r="A31" i="38"/>
  <c r="A28" i="38"/>
  <c r="A27" i="38"/>
  <c r="A25" i="38"/>
  <c r="A24" i="38"/>
  <c r="A19" i="38"/>
  <c r="A20" i="39"/>
  <c r="A23" i="39"/>
  <c r="A19" i="39"/>
  <c r="A18" i="39"/>
  <c r="A17" i="39"/>
  <c r="A26" i="39"/>
  <c r="A16" i="39"/>
  <c r="A10" i="39"/>
  <c r="A9" i="39"/>
  <c r="A4" i="38"/>
  <c r="I6" i="34"/>
  <c r="A5" i="38"/>
  <c r="A24" i="39"/>
  <c r="A22" i="39"/>
  <c r="A21" i="39"/>
  <c r="A26" i="38"/>
  <c r="A25" i="39"/>
  <c r="A23" i="38"/>
  <c r="A11" i="39"/>
  <c r="A22" i="38"/>
  <c r="A8" i="39"/>
  <c r="A21" i="38"/>
  <c r="A7" i="39"/>
  <c r="A14" i="39"/>
  <c r="A12" i="38"/>
  <c r="A15" i="39"/>
  <c r="A11" i="38"/>
  <c r="A12" i="39"/>
  <c r="A10" i="38"/>
  <c r="A6" i="39"/>
  <c r="A9" i="38"/>
  <c r="A5" i="39"/>
  <c r="A7" i="38"/>
  <c r="A13" i="39"/>
  <c r="A34" i="38"/>
  <c r="D2" i="34"/>
  <c r="E2" i="34" s="1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CW3" i="35"/>
  <c r="BB4" i="35"/>
  <c r="BC4" i="35"/>
  <c r="BD4" i="35"/>
  <c r="BE4" i="35"/>
  <c r="BF4" i="35"/>
  <c r="BG4" i="35"/>
  <c r="BH4" i="35"/>
  <c r="BI4" i="35"/>
  <c r="BJ4" i="35"/>
  <c r="BK4" i="35"/>
  <c r="BL4" i="35"/>
  <c r="BM4" i="35"/>
  <c r="BN4" i="35"/>
  <c r="BO4" i="35"/>
  <c r="BP4" i="35"/>
  <c r="BQ4" i="35"/>
  <c r="BR4" i="35"/>
  <c r="BS4" i="35"/>
  <c r="BT4" i="35"/>
  <c r="BU4" i="35"/>
  <c r="BV4" i="35"/>
  <c r="BW4" i="35"/>
  <c r="BX4" i="35"/>
  <c r="BY4" i="35"/>
  <c r="BZ4" i="35"/>
  <c r="CA4" i="35"/>
  <c r="CB4" i="35"/>
  <c r="CC4" i="35"/>
  <c r="CD4" i="35"/>
  <c r="CE4" i="35"/>
  <c r="CF4" i="35"/>
  <c r="CG4" i="35"/>
  <c r="CH4" i="35"/>
  <c r="CI4" i="35"/>
  <c r="CJ4" i="35"/>
  <c r="CK4" i="35"/>
  <c r="CL4" i="35"/>
  <c r="CM4" i="35"/>
  <c r="CN4" i="35"/>
  <c r="CO4" i="35"/>
  <c r="CP4" i="35"/>
  <c r="CQ4" i="35"/>
  <c r="CR4" i="35"/>
  <c r="CS4" i="35"/>
  <c r="CT4" i="35"/>
  <c r="CU4" i="35"/>
  <c r="CV4" i="35"/>
  <c r="CW4" i="35"/>
  <c r="BB5" i="35"/>
  <c r="BC5" i="35"/>
  <c r="BD5" i="35"/>
  <c r="BE5" i="35"/>
  <c r="BF5" i="35"/>
  <c r="BG5" i="35"/>
  <c r="BH5" i="35"/>
  <c r="BI5" i="35"/>
  <c r="BJ5" i="35"/>
  <c r="BK5" i="35"/>
  <c r="BL5" i="35"/>
  <c r="BM5" i="35"/>
  <c r="BN5" i="35"/>
  <c r="BO5" i="35"/>
  <c r="BP5" i="35"/>
  <c r="BQ5" i="35"/>
  <c r="BR5" i="35"/>
  <c r="BS5" i="35"/>
  <c r="BT5" i="35"/>
  <c r="BU5" i="35"/>
  <c r="BV5" i="35"/>
  <c r="BW5" i="35"/>
  <c r="BX5" i="35"/>
  <c r="BY5" i="35"/>
  <c r="BZ5" i="35"/>
  <c r="CA5" i="35"/>
  <c r="CB5" i="35"/>
  <c r="CC5" i="35"/>
  <c r="CD5" i="35"/>
  <c r="CE5" i="35"/>
  <c r="CF5" i="35"/>
  <c r="CG5" i="35"/>
  <c r="CH5" i="35"/>
  <c r="CI5" i="35"/>
  <c r="CJ5" i="35"/>
  <c r="CK5" i="35"/>
  <c r="CL5" i="35"/>
  <c r="CM5" i="35"/>
  <c r="CN5" i="35"/>
  <c r="CO5" i="35"/>
  <c r="CP5" i="35"/>
  <c r="CQ5" i="35"/>
  <c r="CR5" i="35"/>
  <c r="CS5" i="35"/>
  <c r="CT5" i="35"/>
  <c r="CU5" i="35"/>
  <c r="CV5" i="35"/>
  <c r="CW5" i="35"/>
  <c r="BB6" i="35"/>
  <c r="BC6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P6" i="35"/>
  <c r="BQ6" i="35"/>
  <c r="BR6" i="35"/>
  <c r="BS6" i="35"/>
  <c r="BT6" i="35"/>
  <c r="BU6" i="35"/>
  <c r="BV6" i="35"/>
  <c r="BW6" i="35"/>
  <c r="BX6" i="35"/>
  <c r="BY6" i="35"/>
  <c r="BZ6" i="35"/>
  <c r="CA6" i="35"/>
  <c r="CB6" i="35"/>
  <c r="CC6" i="35"/>
  <c r="CD6" i="35"/>
  <c r="CE6" i="35"/>
  <c r="CF6" i="35"/>
  <c r="CG6" i="35"/>
  <c r="CH6" i="35"/>
  <c r="CI6" i="35"/>
  <c r="CJ6" i="35"/>
  <c r="CK6" i="35"/>
  <c r="CL6" i="35"/>
  <c r="CM6" i="35"/>
  <c r="CN6" i="35"/>
  <c r="CO6" i="35"/>
  <c r="CP6" i="35"/>
  <c r="CQ6" i="35"/>
  <c r="CR6" i="35"/>
  <c r="CS6" i="35"/>
  <c r="CT6" i="35"/>
  <c r="CU6" i="35"/>
  <c r="CV6" i="35"/>
  <c r="CW6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BR7" i="35"/>
  <c r="BS7" i="35"/>
  <c r="BT7" i="35"/>
  <c r="BU7" i="35"/>
  <c r="BV7" i="35"/>
  <c r="BW7" i="35"/>
  <c r="BX7" i="35"/>
  <c r="BY7" i="35"/>
  <c r="BZ7" i="35"/>
  <c r="CA7" i="35"/>
  <c r="CB7" i="35"/>
  <c r="CC7" i="35"/>
  <c r="CD7" i="35"/>
  <c r="CE7" i="35"/>
  <c r="CF7" i="35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CW7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BW8" i="35"/>
  <c r="BX8" i="35"/>
  <c r="BY8" i="35"/>
  <c r="BZ8" i="35"/>
  <c r="CA8" i="35"/>
  <c r="CB8" i="35"/>
  <c r="CC8" i="35"/>
  <c r="CD8" i="35"/>
  <c r="CE8" i="35"/>
  <c r="CF8" i="35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CW8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BW9" i="35"/>
  <c r="BX9" i="35"/>
  <c r="BY9" i="35"/>
  <c r="BZ9" i="35"/>
  <c r="CA9" i="35"/>
  <c r="CB9" i="35"/>
  <c r="CC9" i="35"/>
  <c r="CD9" i="35"/>
  <c r="CE9" i="35"/>
  <c r="CF9" i="35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CW9" i="35"/>
  <c r="BB10" i="35"/>
  <c r="BC10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P10" i="35"/>
  <c r="BQ10" i="35"/>
  <c r="BR10" i="35"/>
  <c r="BS10" i="35"/>
  <c r="BT10" i="35"/>
  <c r="BU10" i="35"/>
  <c r="BV10" i="35"/>
  <c r="BW10" i="35"/>
  <c r="BX10" i="35"/>
  <c r="BY10" i="35"/>
  <c r="BZ10" i="35"/>
  <c r="CA10" i="35"/>
  <c r="CB10" i="35"/>
  <c r="CC10" i="35"/>
  <c r="CD10" i="35"/>
  <c r="CE10" i="35"/>
  <c r="CF10" i="35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CW10" i="35"/>
  <c r="BB11" i="35"/>
  <c r="BC11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P11" i="35"/>
  <c r="BQ11" i="35"/>
  <c r="BR11" i="35"/>
  <c r="BS11" i="35"/>
  <c r="BT11" i="35"/>
  <c r="BU11" i="35"/>
  <c r="BV11" i="35"/>
  <c r="BW11" i="35"/>
  <c r="BX11" i="35"/>
  <c r="BY11" i="35"/>
  <c r="BZ11" i="35"/>
  <c r="CA11" i="35"/>
  <c r="CB11" i="35"/>
  <c r="CC11" i="35"/>
  <c r="CD11" i="35"/>
  <c r="CE11" i="35"/>
  <c r="CF11" i="35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CW11" i="35"/>
  <c r="BB12" i="35"/>
  <c r="BC12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P12" i="35"/>
  <c r="BQ12" i="35"/>
  <c r="BR12" i="35"/>
  <c r="BS12" i="35"/>
  <c r="BT12" i="35"/>
  <c r="BU12" i="35"/>
  <c r="BV12" i="35"/>
  <c r="BW12" i="35"/>
  <c r="BX12" i="35"/>
  <c r="BY12" i="35"/>
  <c r="BZ12" i="35"/>
  <c r="CA12" i="35"/>
  <c r="CB12" i="35"/>
  <c r="CC12" i="35"/>
  <c r="CD12" i="35"/>
  <c r="CE12" i="35"/>
  <c r="CF12" i="35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CW12" i="35"/>
  <c r="BB13" i="35"/>
  <c r="BC13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P13" i="35"/>
  <c r="BQ13" i="35"/>
  <c r="BR13" i="35"/>
  <c r="BS13" i="35"/>
  <c r="BT13" i="35"/>
  <c r="BU13" i="35"/>
  <c r="BV13" i="35"/>
  <c r="BW13" i="35"/>
  <c r="BX13" i="35"/>
  <c r="BY13" i="35"/>
  <c r="BZ13" i="35"/>
  <c r="CA13" i="35"/>
  <c r="CB13" i="35"/>
  <c r="CC13" i="35"/>
  <c r="CD13" i="35"/>
  <c r="CE13" i="35"/>
  <c r="CF13" i="35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CW13" i="35"/>
  <c r="BB14" i="35"/>
  <c r="BC14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CA14" i="35"/>
  <c r="CB14" i="35"/>
  <c r="CC14" i="35"/>
  <c r="CD14" i="35"/>
  <c r="CE14" i="35"/>
  <c r="CF14" i="35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CW14" i="35"/>
  <c r="BB15" i="35"/>
  <c r="BC15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P15" i="35"/>
  <c r="BQ15" i="35"/>
  <c r="BR15" i="35"/>
  <c r="BS15" i="35"/>
  <c r="BT15" i="35"/>
  <c r="BU15" i="35"/>
  <c r="BV15" i="35"/>
  <c r="BW15" i="35"/>
  <c r="BX15" i="35"/>
  <c r="BY15" i="35"/>
  <c r="BZ15" i="35"/>
  <c r="CA15" i="35"/>
  <c r="CB15" i="35"/>
  <c r="CC15" i="35"/>
  <c r="CD15" i="35"/>
  <c r="CE15" i="35"/>
  <c r="CF15" i="35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CW15" i="35"/>
  <c r="BB16" i="35"/>
  <c r="BC16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P16" i="35"/>
  <c r="BQ16" i="35"/>
  <c r="BR16" i="35"/>
  <c r="BS16" i="35"/>
  <c r="BT16" i="35"/>
  <c r="BU16" i="35"/>
  <c r="BV16" i="35"/>
  <c r="BW16" i="35"/>
  <c r="BX16" i="35"/>
  <c r="BY16" i="35"/>
  <c r="BZ16" i="35"/>
  <c r="CA16" i="35"/>
  <c r="CB16" i="35"/>
  <c r="CC16" i="35"/>
  <c r="CD16" i="35"/>
  <c r="CE16" i="35"/>
  <c r="CF16" i="35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W16" i="35"/>
  <c r="BB17" i="35"/>
  <c r="BC17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P17" i="35"/>
  <c r="BQ17" i="35"/>
  <c r="BR17" i="35"/>
  <c r="BS17" i="35"/>
  <c r="BT17" i="35"/>
  <c r="BU17" i="35"/>
  <c r="BV17" i="35"/>
  <c r="BW17" i="35"/>
  <c r="BX17" i="35"/>
  <c r="BY17" i="35"/>
  <c r="BZ17" i="35"/>
  <c r="CA17" i="35"/>
  <c r="CB17" i="35"/>
  <c r="CC17" i="35"/>
  <c r="CD17" i="35"/>
  <c r="CE17" i="35"/>
  <c r="CF17" i="35"/>
  <c r="CG17" i="35"/>
  <c r="CH17" i="35"/>
  <c r="CI17" i="35"/>
  <c r="CJ17" i="35"/>
  <c r="CK17" i="35"/>
  <c r="CL17" i="35"/>
  <c r="CM17" i="35"/>
  <c r="CN17" i="35"/>
  <c r="CO17" i="35"/>
  <c r="CP17" i="35"/>
  <c r="CQ17" i="35"/>
  <c r="CR17" i="35"/>
  <c r="CS17" i="35"/>
  <c r="CT17" i="35"/>
  <c r="CU17" i="35"/>
  <c r="CV17" i="35"/>
  <c r="CW17" i="35"/>
  <c r="BB18" i="35"/>
  <c r="BC18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P18" i="35"/>
  <c r="BQ18" i="35"/>
  <c r="BR18" i="35"/>
  <c r="BS18" i="35"/>
  <c r="BT18" i="35"/>
  <c r="BU18" i="35"/>
  <c r="BV18" i="35"/>
  <c r="BW18" i="35"/>
  <c r="BX18" i="35"/>
  <c r="BY18" i="35"/>
  <c r="BZ18" i="35"/>
  <c r="CA18" i="35"/>
  <c r="CB18" i="35"/>
  <c r="CC18" i="35"/>
  <c r="CD18" i="35"/>
  <c r="CE18" i="35"/>
  <c r="CF18" i="35"/>
  <c r="CG18" i="35"/>
  <c r="CH18" i="35"/>
  <c r="CI18" i="35"/>
  <c r="CJ18" i="35"/>
  <c r="CK18" i="35"/>
  <c r="CL18" i="35"/>
  <c r="CM18" i="35"/>
  <c r="CN18" i="35"/>
  <c r="CO18" i="35"/>
  <c r="CP18" i="35"/>
  <c r="CQ18" i="35"/>
  <c r="CR18" i="35"/>
  <c r="CS18" i="35"/>
  <c r="CT18" i="35"/>
  <c r="CU18" i="35"/>
  <c r="CV18" i="35"/>
  <c r="CW18" i="35"/>
  <c r="BB19" i="35"/>
  <c r="BC19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19" i="35"/>
  <c r="BQ19" i="35"/>
  <c r="BR19" i="35"/>
  <c r="BS19" i="35"/>
  <c r="BT19" i="35"/>
  <c r="BU19" i="35"/>
  <c r="BV19" i="35"/>
  <c r="BW19" i="35"/>
  <c r="BX19" i="35"/>
  <c r="BY19" i="35"/>
  <c r="BZ19" i="35"/>
  <c r="CA19" i="35"/>
  <c r="CB19" i="35"/>
  <c r="CC19" i="35"/>
  <c r="CD19" i="35"/>
  <c r="CE19" i="35"/>
  <c r="CF19" i="35"/>
  <c r="CG19" i="35"/>
  <c r="CH19" i="35"/>
  <c r="CI19" i="35"/>
  <c r="CJ19" i="35"/>
  <c r="CK19" i="35"/>
  <c r="CL19" i="35"/>
  <c r="CM19" i="35"/>
  <c r="CN19" i="35"/>
  <c r="CO19" i="35"/>
  <c r="CP19" i="35"/>
  <c r="CQ19" i="35"/>
  <c r="CR19" i="35"/>
  <c r="CS19" i="35"/>
  <c r="CT19" i="35"/>
  <c r="CU19" i="35"/>
  <c r="CV19" i="35"/>
  <c r="CW19" i="35"/>
  <c r="BB20" i="35"/>
  <c r="BC2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P20" i="35"/>
  <c r="BQ20" i="35"/>
  <c r="BR20" i="35"/>
  <c r="BS20" i="35"/>
  <c r="BT20" i="35"/>
  <c r="BU20" i="35"/>
  <c r="BV20" i="35"/>
  <c r="BW20" i="35"/>
  <c r="BX20" i="35"/>
  <c r="BY20" i="35"/>
  <c r="BZ20" i="35"/>
  <c r="CA20" i="35"/>
  <c r="CB20" i="35"/>
  <c r="CC20" i="35"/>
  <c r="CD20" i="35"/>
  <c r="CE20" i="35"/>
  <c r="CF20" i="35"/>
  <c r="CG20" i="35"/>
  <c r="CH20" i="35"/>
  <c r="CI20" i="35"/>
  <c r="CJ20" i="35"/>
  <c r="CK20" i="35"/>
  <c r="CL20" i="35"/>
  <c r="CM20" i="35"/>
  <c r="CN20" i="35"/>
  <c r="CO20" i="35"/>
  <c r="CP20" i="35"/>
  <c r="CQ20" i="35"/>
  <c r="CR20" i="35"/>
  <c r="CS20" i="35"/>
  <c r="CT20" i="35"/>
  <c r="CU20" i="35"/>
  <c r="CV20" i="35"/>
  <c r="CW20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BQ21" i="35"/>
  <c r="BR21" i="35"/>
  <c r="BS21" i="35"/>
  <c r="BT21" i="35"/>
  <c r="BU21" i="35"/>
  <c r="BV21" i="35"/>
  <c r="BW21" i="35"/>
  <c r="BX21" i="35"/>
  <c r="BY21" i="35"/>
  <c r="BZ21" i="35"/>
  <c r="CA21" i="35"/>
  <c r="CB21" i="35"/>
  <c r="CC21" i="35"/>
  <c r="CD21" i="35"/>
  <c r="CE21" i="35"/>
  <c r="CF21" i="35"/>
  <c r="CG21" i="35"/>
  <c r="CH21" i="35"/>
  <c r="CI21" i="35"/>
  <c r="CJ21" i="35"/>
  <c r="CK21" i="35"/>
  <c r="CL21" i="35"/>
  <c r="CM21" i="35"/>
  <c r="CN21" i="35"/>
  <c r="CO21" i="35"/>
  <c r="CP21" i="35"/>
  <c r="CQ21" i="35"/>
  <c r="CR21" i="35"/>
  <c r="CS21" i="35"/>
  <c r="CT21" i="35"/>
  <c r="CU21" i="35"/>
  <c r="CV21" i="35"/>
  <c r="CW21" i="35"/>
  <c r="BB22" i="35"/>
  <c r="BC22" i="35"/>
  <c r="BD22" i="35"/>
  <c r="BE22" i="35"/>
  <c r="BF22" i="35"/>
  <c r="BG22" i="35"/>
  <c r="BH22" i="35"/>
  <c r="BI22" i="35"/>
  <c r="BJ22" i="35"/>
  <c r="BK22" i="35"/>
  <c r="BL22" i="35"/>
  <c r="BM22" i="35"/>
  <c r="BN22" i="35"/>
  <c r="BO22" i="35"/>
  <c r="BP22" i="35"/>
  <c r="BQ22" i="35"/>
  <c r="BR22" i="35"/>
  <c r="BS22" i="35"/>
  <c r="BT22" i="35"/>
  <c r="BU22" i="35"/>
  <c r="BV22" i="35"/>
  <c r="BW22" i="35"/>
  <c r="BX22" i="35"/>
  <c r="BY22" i="35"/>
  <c r="BZ22" i="35"/>
  <c r="CA22" i="35"/>
  <c r="CB22" i="35"/>
  <c r="CC22" i="35"/>
  <c r="CD22" i="35"/>
  <c r="CE22" i="35"/>
  <c r="CF22" i="35"/>
  <c r="CG22" i="35"/>
  <c r="CH22" i="35"/>
  <c r="CI22" i="35"/>
  <c r="CJ22" i="35"/>
  <c r="CK22" i="35"/>
  <c r="CL22" i="35"/>
  <c r="CM22" i="35"/>
  <c r="CN22" i="35"/>
  <c r="CO22" i="35"/>
  <c r="CP22" i="35"/>
  <c r="CQ22" i="35"/>
  <c r="CR22" i="35"/>
  <c r="CS22" i="35"/>
  <c r="CT22" i="35"/>
  <c r="CU22" i="35"/>
  <c r="CV22" i="35"/>
  <c r="CW22" i="35"/>
  <c r="BB23" i="35"/>
  <c r="BC23" i="35"/>
  <c r="BD23" i="35"/>
  <c r="BE23" i="35"/>
  <c r="BF23" i="35"/>
  <c r="BG23" i="35"/>
  <c r="BH23" i="35"/>
  <c r="BI23" i="35"/>
  <c r="BJ23" i="35"/>
  <c r="BK23" i="35"/>
  <c r="BL23" i="35"/>
  <c r="BM23" i="35"/>
  <c r="BN23" i="35"/>
  <c r="BO23" i="35"/>
  <c r="BP23" i="35"/>
  <c r="BQ23" i="35"/>
  <c r="BR23" i="35"/>
  <c r="BS23" i="35"/>
  <c r="BT23" i="35"/>
  <c r="BU23" i="35"/>
  <c r="BV23" i="35"/>
  <c r="BW23" i="35"/>
  <c r="BX23" i="35"/>
  <c r="BY23" i="35"/>
  <c r="BZ23" i="35"/>
  <c r="CA23" i="35"/>
  <c r="CB23" i="35"/>
  <c r="CC23" i="35"/>
  <c r="CD23" i="35"/>
  <c r="CE23" i="35"/>
  <c r="CF23" i="35"/>
  <c r="CG23" i="35"/>
  <c r="CH23" i="35"/>
  <c r="CI23" i="35"/>
  <c r="CJ23" i="35"/>
  <c r="CK23" i="35"/>
  <c r="CL23" i="35"/>
  <c r="CM23" i="35"/>
  <c r="CN23" i="35"/>
  <c r="CO23" i="35"/>
  <c r="CP23" i="35"/>
  <c r="CQ23" i="35"/>
  <c r="CR23" i="35"/>
  <c r="CS23" i="35"/>
  <c r="CT23" i="35"/>
  <c r="CU23" i="35"/>
  <c r="CV23" i="35"/>
  <c r="CW23" i="35"/>
  <c r="BB24" i="35"/>
  <c r="BC24" i="35"/>
  <c r="BD24" i="35"/>
  <c r="BE24" i="35"/>
  <c r="BF24" i="35"/>
  <c r="BG24" i="35"/>
  <c r="BH24" i="35"/>
  <c r="BI24" i="35"/>
  <c r="BJ24" i="35"/>
  <c r="BK24" i="35"/>
  <c r="BL24" i="35"/>
  <c r="BM24" i="35"/>
  <c r="BN24" i="35"/>
  <c r="BO24" i="35"/>
  <c r="BP24" i="35"/>
  <c r="BQ24" i="35"/>
  <c r="BR24" i="35"/>
  <c r="BS24" i="35"/>
  <c r="BT24" i="35"/>
  <c r="BU24" i="35"/>
  <c r="BV24" i="35"/>
  <c r="BW24" i="35"/>
  <c r="BX24" i="35"/>
  <c r="BY24" i="35"/>
  <c r="BZ24" i="35"/>
  <c r="CA24" i="35"/>
  <c r="CB24" i="35"/>
  <c r="CC24" i="35"/>
  <c r="CD24" i="35"/>
  <c r="CE24" i="35"/>
  <c r="CF24" i="35"/>
  <c r="CG24" i="35"/>
  <c r="CH24" i="35"/>
  <c r="CI24" i="35"/>
  <c r="CJ24" i="35"/>
  <c r="CK24" i="35"/>
  <c r="CL24" i="35"/>
  <c r="CM24" i="35"/>
  <c r="CN24" i="35"/>
  <c r="CO24" i="35"/>
  <c r="CP24" i="35"/>
  <c r="CQ24" i="35"/>
  <c r="CR24" i="35"/>
  <c r="CS24" i="35"/>
  <c r="CT24" i="35"/>
  <c r="CU24" i="35"/>
  <c r="CV24" i="35"/>
  <c r="CW24" i="35"/>
  <c r="BB25" i="35"/>
  <c r="BC25" i="35"/>
  <c r="BD25" i="35"/>
  <c r="BE25" i="35"/>
  <c r="BF25" i="35"/>
  <c r="BG25" i="35"/>
  <c r="BH25" i="35"/>
  <c r="BI25" i="35"/>
  <c r="BJ25" i="35"/>
  <c r="BK25" i="35"/>
  <c r="BL25" i="35"/>
  <c r="BM25" i="35"/>
  <c r="BN25" i="35"/>
  <c r="BO25" i="35"/>
  <c r="BP25" i="35"/>
  <c r="BQ25" i="35"/>
  <c r="BR25" i="35"/>
  <c r="BS25" i="35"/>
  <c r="BT25" i="35"/>
  <c r="BU25" i="35"/>
  <c r="BV25" i="35"/>
  <c r="BW25" i="35"/>
  <c r="BX25" i="35"/>
  <c r="BY25" i="35"/>
  <c r="BZ25" i="35"/>
  <c r="CA25" i="35"/>
  <c r="CB25" i="35"/>
  <c r="CC25" i="35"/>
  <c r="CD25" i="35"/>
  <c r="CE25" i="35"/>
  <c r="CF25" i="35"/>
  <c r="CG25" i="35"/>
  <c r="CH25" i="35"/>
  <c r="CI25" i="35"/>
  <c r="CJ25" i="35"/>
  <c r="CK25" i="35"/>
  <c r="CL25" i="35"/>
  <c r="CM25" i="35"/>
  <c r="CN25" i="35"/>
  <c r="CO25" i="35"/>
  <c r="CP25" i="35"/>
  <c r="CQ25" i="35"/>
  <c r="CR25" i="35"/>
  <c r="CS25" i="35"/>
  <c r="CT25" i="35"/>
  <c r="CU25" i="35"/>
  <c r="CV25" i="35"/>
  <c r="CW25" i="35"/>
  <c r="BB26" i="35"/>
  <c r="BC26" i="35"/>
  <c r="BD26" i="35"/>
  <c r="BE26" i="35"/>
  <c r="BF26" i="35"/>
  <c r="BG26" i="35"/>
  <c r="BH26" i="35"/>
  <c r="BI26" i="35"/>
  <c r="BJ26" i="35"/>
  <c r="BK26" i="35"/>
  <c r="BL26" i="35"/>
  <c r="BM26" i="35"/>
  <c r="BN26" i="35"/>
  <c r="BO26" i="35"/>
  <c r="BP26" i="35"/>
  <c r="BQ26" i="35"/>
  <c r="BR26" i="35"/>
  <c r="BS26" i="35"/>
  <c r="BT26" i="35"/>
  <c r="BU26" i="35"/>
  <c r="BV26" i="35"/>
  <c r="BW26" i="35"/>
  <c r="BX26" i="35"/>
  <c r="BY26" i="35"/>
  <c r="BZ26" i="35"/>
  <c r="CA26" i="35"/>
  <c r="CB26" i="35"/>
  <c r="CC26" i="35"/>
  <c r="CD26" i="35"/>
  <c r="CE26" i="35"/>
  <c r="CF26" i="35"/>
  <c r="CG26" i="35"/>
  <c r="CH26" i="35"/>
  <c r="CI26" i="35"/>
  <c r="CJ26" i="35"/>
  <c r="CK26" i="35"/>
  <c r="CL26" i="35"/>
  <c r="CM26" i="35"/>
  <c r="CN26" i="35"/>
  <c r="CO26" i="35"/>
  <c r="CP26" i="35"/>
  <c r="CQ26" i="35"/>
  <c r="CR26" i="35"/>
  <c r="CS26" i="35"/>
  <c r="CT26" i="35"/>
  <c r="CU26" i="35"/>
  <c r="CV26" i="35"/>
  <c r="CW26" i="35"/>
  <c r="BB27" i="35"/>
  <c r="BC27" i="35"/>
  <c r="BD27" i="35"/>
  <c r="BE27" i="35"/>
  <c r="BF27" i="35"/>
  <c r="BG27" i="35"/>
  <c r="BH27" i="35"/>
  <c r="BI27" i="35"/>
  <c r="BJ27" i="35"/>
  <c r="BK27" i="35"/>
  <c r="BL27" i="35"/>
  <c r="BM27" i="35"/>
  <c r="BN27" i="35"/>
  <c r="BO27" i="35"/>
  <c r="BP27" i="35"/>
  <c r="BQ27" i="35"/>
  <c r="BR27" i="35"/>
  <c r="BS27" i="35"/>
  <c r="BT27" i="35"/>
  <c r="BU27" i="35"/>
  <c r="BV27" i="35"/>
  <c r="BW27" i="35"/>
  <c r="BX27" i="35"/>
  <c r="BY27" i="35"/>
  <c r="BZ27" i="35"/>
  <c r="CA27" i="35"/>
  <c r="CB27" i="35"/>
  <c r="CC27" i="35"/>
  <c r="CD27" i="35"/>
  <c r="CE27" i="35"/>
  <c r="CF27" i="35"/>
  <c r="CG27" i="35"/>
  <c r="CH27" i="35"/>
  <c r="CI27" i="35"/>
  <c r="CJ27" i="35"/>
  <c r="CK27" i="35"/>
  <c r="CL27" i="35"/>
  <c r="CM27" i="35"/>
  <c r="CN27" i="35"/>
  <c r="CO27" i="35"/>
  <c r="CP27" i="35"/>
  <c r="CQ27" i="35"/>
  <c r="CR27" i="35"/>
  <c r="CS27" i="35"/>
  <c r="CT27" i="35"/>
  <c r="CU27" i="35"/>
  <c r="CV27" i="35"/>
  <c r="CW27" i="35"/>
  <c r="BB28" i="35"/>
  <c r="BC28" i="35"/>
  <c r="BD28" i="35"/>
  <c r="BE28" i="35"/>
  <c r="BF28" i="35"/>
  <c r="BG28" i="35"/>
  <c r="BH28" i="35"/>
  <c r="BI28" i="35"/>
  <c r="BJ28" i="35"/>
  <c r="BK28" i="35"/>
  <c r="BL28" i="35"/>
  <c r="BM28" i="35"/>
  <c r="BN28" i="35"/>
  <c r="BO28" i="35"/>
  <c r="BP28" i="35"/>
  <c r="BQ28" i="35"/>
  <c r="BR28" i="35"/>
  <c r="BS28" i="35"/>
  <c r="BT28" i="35"/>
  <c r="BU28" i="35"/>
  <c r="BV28" i="35"/>
  <c r="BW28" i="35"/>
  <c r="BX28" i="35"/>
  <c r="BY28" i="35"/>
  <c r="BZ28" i="35"/>
  <c r="CA28" i="35"/>
  <c r="CB28" i="35"/>
  <c r="CC28" i="35"/>
  <c r="CD28" i="35"/>
  <c r="CE28" i="35"/>
  <c r="CF28" i="35"/>
  <c r="CG28" i="35"/>
  <c r="CH28" i="35"/>
  <c r="CI28" i="35"/>
  <c r="CJ28" i="35"/>
  <c r="CK28" i="35"/>
  <c r="CL28" i="35"/>
  <c r="CM28" i="35"/>
  <c r="CN28" i="35"/>
  <c r="CO28" i="35"/>
  <c r="CP28" i="35"/>
  <c r="CQ28" i="35"/>
  <c r="CR28" i="35"/>
  <c r="CS28" i="35"/>
  <c r="CT28" i="35"/>
  <c r="CU28" i="35"/>
  <c r="CV28" i="35"/>
  <c r="CW28" i="35"/>
  <c r="BB29" i="35"/>
  <c r="BC29" i="35"/>
  <c r="BD29" i="35"/>
  <c r="BE29" i="35"/>
  <c r="BF29" i="35"/>
  <c r="BG29" i="35"/>
  <c r="BH29" i="35"/>
  <c r="BI29" i="35"/>
  <c r="BJ29" i="35"/>
  <c r="BK29" i="35"/>
  <c r="BL29" i="35"/>
  <c r="BM29" i="35"/>
  <c r="BN29" i="35"/>
  <c r="BO29" i="35"/>
  <c r="BP29" i="35"/>
  <c r="BQ29" i="35"/>
  <c r="BR29" i="35"/>
  <c r="BS29" i="35"/>
  <c r="BT29" i="35"/>
  <c r="BU29" i="35"/>
  <c r="BV29" i="35"/>
  <c r="BW29" i="35"/>
  <c r="BX29" i="35"/>
  <c r="BY29" i="35"/>
  <c r="BZ29" i="35"/>
  <c r="CA29" i="35"/>
  <c r="CB29" i="35"/>
  <c r="CC29" i="35"/>
  <c r="CD29" i="35"/>
  <c r="CE29" i="35"/>
  <c r="CF29" i="35"/>
  <c r="CG29" i="35"/>
  <c r="CH29" i="35"/>
  <c r="CI29" i="35"/>
  <c r="CJ29" i="35"/>
  <c r="CK29" i="35"/>
  <c r="CL29" i="35"/>
  <c r="CM29" i="35"/>
  <c r="CN29" i="35"/>
  <c r="CO29" i="35"/>
  <c r="CP29" i="35"/>
  <c r="CQ29" i="35"/>
  <c r="CR29" i="35"/>
  <c r="CS29" i="35"/>
  <c r="CT29" i="35"/>
  <c r="CU29" i="35"/>
  <c r="CV29" i="35"/>
  <c r="CW29" i="35"/>
  <c r="BB30" i="35"/>
  <c r="BC30" i="35"/>
  <c r="BD30" i="35"/>
  <c r="BE30" i="35"/>
  <c r="BF30" i="35"/>
  <c r="BG30" i="35"/>
  <c r="BH30" i="35"/>
  <c r="BI30" i="35"/>
  <c r="BJ30" i="35"/>
  <c r="BK30" i="35"/>
  <c r="BL30" i="35"/>
  <c r="BM30" i="35"/>
  <c r="BN30" i="35"/>
  <c r="BO30" i="35"/>
  <c r="BP30" i="35"/>
  <c r="BQ30" i="35"/>
  <c r="BR30" i="35"/>
  <c r="BS30" i="35"/>
  <c r="BT30" i="35"/>
  <c r="BU30" i="35"/>
  <c r="BV30" i="35"/>
  <c r="BW30" i="35"/>
  <c r="BX30" i="35"/>
  <c r="BY30" i="35"/>
  <c r="BZ30" i="35"/>
  <c r="CA30" i="35"/>
  <c r="CB30" i="35"/>
  <c r="CC30" i="35"/>
  <c r="CD30" i="35"/>
  <c r="CE30" i="35"/>
  <c r="CF30" i="35"/>
  <c r="CG30" i="35"/>
  <c r="CH30" i="35"/>
  <c r="CI30" i="35"/>
  <c r="CJ30" i="35"/>
  <c r="CK30" i="35"/>
  <c r="CL30" i="35"/>
  <c r="CM30" i="35"/>
  <c r="CN30" i="35"/>
  <c r="CO30" i="35"/>
  <c r="CP30" i="35"/>
  <c r="CQ30" i="35"/>
  <c r="CR30" i="35"/>
  <c r="CS30" i="35"/>
  <c r="CT30" i="35"/>
  <c r="CU30" i="35"/>
  <c r="CV30" i="35"/>
  <c r="CW30" i="35"/>
  <c r="BB31" i="35"/>
  <c r="BC31" i="35"/>
  <c r="BD31" i="35"/>
  <c r="BE31" i="35"/>
  <c r="BF31" i="35"/>
  <c r="BG31" i="35"/>
  <c r="BH31" i="35"/>
  <c r="BI31" i="35"/>
  <c r="BJ31" i="35"/>
  <c r="BK31" i="35"/>
  <c r="BL31" i="35"/>
  <c r="BM31" i="35"/>
  <c r="BN31" i="35"/>
  <c r="BO31" i="35"/>
  <c r="BP31" i="35"/>
  <c r="BQ31" i="35"/>
  <c r="BR31" i="35"/>
  <c r="BS31" i="35"/>
  <c r="BT31" i="35"/>
  <c r="BU31" i="35"/>
  <c r="BV31" i="35"/>
  <c r="BW31" i="35"/>
  <c r="BX31" i="35"/>
  <c r="BY31" i="35"/>
  <c r="BZ31" i="35"/>
  <c r="CA31" i="35"/>
  <c r="CB31" i="35"/>
  <c r="CC31" i="35"/>
  <c r="CD31" i="35"/>
  <c r="CE31" i="35"/>
  <c r="CF31" i="35"/>
  <c r="CG31" i="35"/>
  <c r="CH31" i="35"/>
  <c r="CI31" i="35"/>
  <c r="CJ31" i="35"/>
  <c r="CK31" i="35"/>
  <c r="CL31" i="35"/>
  <c r="CM31" i="35"/>
  <c r="CN31" i="35"/>
  <c r="CO31" i="35"/>
  <c r="CP31" i="35"/>
  <c r="CQ31" i="35"/>
  <c r="CR31" i="35"/>
  <c r="CS31" i="35"/>
  <c r="CT31" i="35"/>
  <c r="CU31" i="35"/>
  <c r="CV31" i="35"/>
  <c r="CW31" i="35"/>
  <c r="BB32" i="35"/>
  <c r="BC32" i="35"/>
  <c r="BD32" i="35"/>
  <c r="BE32" i="35"/>
  <c r="BF32" i="35"/>
  <c r="BG32" i="35"/>
  <c r="BH32" i="35"/>
  <c r="BI32" i="35"/>
  <c r="BJ32" i="35"/>
  <c r="BK32" i="35"/>
  <c r="BL32" i="35"/>
  <c r="BM32" i="35"/>
  <c r="BN32" i="35"/>
  <c r="BO32" i="35"/>
  <c r="BP32" i="35"/>
  <c r="BQ32" i="35"/>
  <c r="BR32" i="35"/>
  <c r="BS32" i="35"/>
  <c r="BT32" i="35"/>
  <c r="BU32" i="35"/>
  <c r="BV32" i="35"/>
  <c r="BW32" i="35"/>
  <c r="BX32" i="35"/>
  <c r="BY32" i="35"/>
  <c r="BZ32" i="35"/>
  <c r="CA32" i="35"/>
  <c r="CB32" i="35"/>
  <c r="CC32" i="35"/>
  <c r="CD32" i="35"/>
  <c r="CE32" i="35"/>
  <c r="CF32" i="35"/>
  <c r="CG32" i="35"/>
  <c r="CH32" i="35"/>
  <c r="CI32" i="35"/>
  <c r="CJ32" i="35"/>
  <c r="CK32" i="35"/>
  <c r="CL32" i="35"/>
  <c r="CM32" i="35"/>
  <c r="CN32" i="35"/>
  <c r="CO32" i="35"/>
  <c r="CP32" i="35"/>
  <c r="CQ32" i="35"/>
  <c r="CR32" i="35"/>
  <c r="CS32" i="35"/>
  <c r="CT32" i="35"/>
  <c r="CU32" i="35"/>
  <c r="CV32" i="35"/>
  <c r="CW32" i="35"/>
  <c r="BB33" i="35"/>
  <c r="BC33" i="35"/>
  <c r="BD33" i="35"/>
  <c r="BE33" i="35"/>
  <c r="BF33" i="35"/>
  <c r="BG33" i="35"/>
  <c r="BH33" i="35"/>
  <c r="BI33" i="35"/>
  <c r="BJ33" i="35"/>
  <c r="BK33" i="35"/>
  <c r="BL33" i="35"/>
  <c r="BM33" i="35"/>
  <c r="BN33" i="35"/>
  <c r="BO33" i="35"/>
  <c r="BP33" i="35"/>
  <c r="BQ33" i="35"/>
  <c r="BR33" i="35"/>
  <c r="BS33" i="35"/>
  <c r="BT33" i="35"/>
  <c r="BU33" i="35"/>
  <c r="BV33" i="35"/>
  <c r="BW33" i="35"/>
  <c r="BX33" i="35"/>
  <c r="BY33" i="35"/>
  <c r="BZ33" i="35"/>
  <c r="CA33" i="35"/>
  <c r="CB33" i="35"/>
  <c r="CC33" i="35"/>
  <c r="CD33" i="35"/>
  <c r="CE33" i="35"/>
  <c r="CF33" i="35"/>
  <c r="CG33" i="35"/>
  <c r="CH33" i="35"/>
  <c r="CI33" i="35"/>
  <c r="CJ33" i="35"/>
  <c r="CK33" i="35"/>
  <c r="CL33" i="35"/>
  <c r="CM33" i="35"/>
  <c r="CN33" i="35"/>
  <c r="CO33" i="35"/>
  <c r="CP33" i="35"/>
  <c r="CQ33" i="35"/>
  <c r="CR33" i="35"/>
  <c r="CS33" i="35"/>
  <c r="CT33" i="35"/>
  <c r="CU33" i="35"/>
  <c r="CV33" i="35"/>
  <c r="CW33" i="35"/>
  <c r="BB34" i="35"/>
  <c r="BC34" i="35"/>
  <c r="BD34" i="35"/>
  <c r="BE34" i="35"/>
  <c r="BF34" i="35"/>
  <c r="BG34" i="35"/>
  <c r="BH34" i="35"/>
  <c r="BI34" i="35"/>
  <c r="BJ34" i="35"/>
  <c r="BK34" i="35"/>
  <c r="BL34" i="35"/>
  <c r="BM34" i="35"/>
  <c r="BN34" i="35"/>
  <c r="BO34" i="35"/>
  <c r="BP34" i="35"/>
  <c r="BQ34" i="35"/>
  <c r="BR34" i="35"/>
  <c r="BS34" i="35"/>
  <c r="BT34" i="35"/>
  <c r="BU34" i="35"/>
  <c r="BV34" i="35"/>
  <c r="BW34" i="35"/>
  <c r="BX34" i="35"/>
  <c r="BY34" i="35"/>
  <c r="BZ34" i="35"/>
  <c r="CA34" i="35"/>
  <c r="CB34" i="35"/>
  <c r="CC34" i="35"/>
  <c r="CD34" i="35"/>
  <c r="CE34" i="35"/>
  <c r="CF34" i="35"/>
  <c r="CG34" i="35"/>
  <c r="CH34" i="35"/>
  <c r="CI34" i="35"/>
  <c r="CJ34" i="35"/>
  <c r="CK34" i="35"/>
  <c r="CL34" i="35"/>
  <c r="CM34" i="35"/>
  <c r="CN34" i="35"/>
  <c r="CO34" i="35"/>
  <c r="CP34" i="35"/>
  <c r="CQ34" i="35"/>
  <c r="CR34" i="35"/>
  <c r="CS34" i="35"/>
  <c r="CT34" i="35"/>
  <c r="CU34" i="35"/>
  <c r="CV34" i="35"/>
  <c r="CW34" i="35"/>
  <c r="BB35" i="35"/>
  <c r="BC35" i="35"/>
  <c r="BD35" i="35"/>
  <c r="BE35" i="35"/>
  <c r="BF35" i="35"/>
  <c r="BG35" i="35"/>
  <c r="BH35" i="35"/>
  <c r="BI35" i="35"/>
  <c r="BJ35" i="35"/>
  <c r="BK35" i="35"/>
  <c r="BL35" i="35"/>
  <c r="BM35" i="35"/>
  <c r="BN35" i="35"/>
  <c r="BO35" i="35"/>
  <c r="BP35" i="35"/>
  <c r="BQ35" i="35"/>
  <c r="BR35" i="35"/>
  <c r="BS35" i="35"/>
  <c r="BT35" i="35"/>
  <c r="BU35" i="35"/>
  <c r="BV35" i="35"/>
  <c r="BW35" i="35"/>
  <c r="BX35" i="35"/>
  <c r="BY35" i="35"/>
  <c r="BZ35" i="35"/>
  <c r="CA35" i="35"/>
  <c r="CB35" i="35"/>
  <c r="CC35" i="35"/>
  <c r="CD35" i="35"/>
  <c r="CE35" i="35"/>
  <c r="CF35" i="35"/>
  <c r="CG35" i="35"/>
  <c r="CH35" i="35"/>
  <c r="CI35" i="35"/>
  <c r="CJ35" i="35"/>
  <c r="CK35" i="35"/>
  <c r="CL35" i="35"/>
  <c r="CM35" i="35"/>
  <c r="CN35" i="35"/>
  <c r="CO35" i="35"/>
  <c r="CP35" i="35"/>
  <c r="CQ35" i="35"/>
  <c r="CR35" i="35"/>
  <c r="CS35" i="35"/>
  <c r="CT35" i="35"/>
  <c r="CU35" i="35"/>
  <c r="CV35" i="35"/>
  <c r="CW35" i="35"/>
  <c r="BB36" i="35"/>
  <c r="BC36" i="35"/>
  <c r="BD36" i="35"/>
  <c r="BE36" i="35"/>
  <c r="BF36" i="35"/>
  <c r="BG36" i="35"/>
  <c r="BH36" i="35"/>
  <c r="BI36" i="35"/>
  <c r="BJ36" i="35"/>
  <c r="BK36" i="35"/>
  <c r="BL36" i="35"/>
  <c r="BM36" i="35"/>
  <c r="BN36" i="35"/>
  <c r="BO36" i="35"/>
  <c r="BP36" i="35"/>
  <c r="BQ36" i="35"/>
  <c r="BR36" i="35"/>
  <c r="BS36" i="35"/>
  <c r="BT36" i="35"/>
  <c r="BU36" i="35"/>
  <c r="BV36" i="35"/>
  <c r="BW36" i="35"/>
  <c r="BX36" i="35"/>
  <c r="BY36" i="35"/>
  <c r="BZ36" i="35"/>
  <c r="CA36" i="35"/>
  <c r="CB36" i="35"/>
  <c r="CC36" i="35"/>
  <c r="CD36" i="35"/>
  <c r="CE36" i="35"/>
  <c r="CF36" i="35"/>
  <c r="CG36" i="35"/>
  <c r="CH36" i="35"/>
  <c r="CI36" i="35"/>
  <c r="CJ36" i="35"/>
  <c r="CK36" i="35"/>
  <c r="CL36" i="35"/>
  <c r="CM36" i="35"/>
  <c r="CN36" i="35"/>
  <c r="CO36" i="35"/>
  <c r="CP36" i="35"/>
  <c r="CQ36" i="35"/>
  <c r="CR36" i="35"/>
  <c r="CS36" i="35"/>
  <c r="CT36" i="35"/>
  <c r="CU36" i="35"/>
  <c r="CV36" i="35"/>
  <c r="CW36" i="35"/>
  <c r="BB37" i="35"/>
  <c r="BC37" i="35"/>
  <c r="BD37" i="35"/>
  <c r="BE37" i="35"/>
  <c r="BF37" i="35"/>
  <c r="BG37" i="35"/>
  <c r="BH37" i="35"/>
  <c r="BI37" i="35"/>
  <c r="BJ37" i="35"/>
  <c r="BK37" i="35"/>
  <c r="BL37" i="35"/>
  <c r="BM37" i="35"/>
  <c r="BN37" i="35"/>
  <c r="BO37" i="35"/>
  <c r="BP37" i="35"/>
  <c r="BQ37" i="35"/>
  <c r="BR37" i="35"/>
  <c r="BS37" i="35"/>
  <c r="BT37" i="35"/>
  <c r="BU37" i="35"/>
  <c r="BV37" i="35"/>
  <c r="BW37" i="35"/>
  <c r="BX37" i="35"/>
  <c r="BY37" i="35"/>
  <c r="BZ37" i="35"/>
  <c r="CA37" i="35"/>
  <c r="CB37" i="35"/>
  <c r="CC37" i="35"/>
  <c r="CD37" i="35"/>
  <c r="CE37" i="35"/>
  <c r="CF37" i="35"/>
  <c r="CG37" i="35"/>
  <c r="CH37" i="35"/>
  <c r="CI37" i="35"/>
  <c r="CJ37" i="35"/>
  <c r="CK37" i="35"/>
  <c r="CL37" i="35"/>
  <c r="CM37" i="35"/>
  <c r="CN37" i="35"/>
  <c r="CO37" i="35"/>
  <c r="CP37" i="35"/>
  <c r="CQ37" i="35"/>
  <c r="CR37" i="35"/>
  <c r="CS37" i="35"/>
  <c r="CT37" i="35"/>
  <c r="CU37" i="35"/>
  <c r="CV37" i="35"/>
  <c r="CW37" i="35"/>
  <c r="BB38" i="35"/>
  <c r="BC38" i="35"/>
  <c r="BD38" i="35"/>
  <c r="BE38" i="35"/>
  <c r="BF38" i="35"/>
  <c r="BG38" i="35"/>
  <c r="BH38" i="35"/>
  <c r="BI38" i="35"/>
  <c r="BJ38" i="35"/>
  <c r="BK38" i="35"/>
  <c r="BL38" i="35"/>
  <c r="BM38" i="35"/>
  <c r="BN38" i="35"/>
  <c r="BO38" i="35"/>
  <c r="BP38" i="35"/>
  <c r="BQ38" i="35"/>
  <c r="BR38" i="35"/>
  <c r="BS38" i="35"/>
  <c r="BT38" i="35"/>
  <c r="BU38" i="35"/>
  <c r="BV38" i="35"/>
  <c r="BW38" i="35"/>
  <c r="BX38" i="35"/>
  <c r="BY38" i="35"/>
  <c r="BZ38" i="35"/>
  <c r="CA38" i="35"/>
  <c r="CB38" i="35"/>
  <c r="CC38" i="35"/>
  <c r="CD38" i="35"/>
  <c r="CE38" i="35"/>
  <c r="CF38" i="35"/>
  <c r="CG38" i="35"/>
  <c r="CH38" i="35"/>
  <c r="CI38" i="35"/>
  <c r="CJ38" i="35"/>
  <c r="CK38" i="35"/>
  <c r="CL38" i="35"/>
  <c r="CM38" i="35"/>
  <c r="CN38" i="35"/>
  <c r="CO38" i="35"/>
  <c r="CP38" i="35"/>
  <c r="CQ38" i="35"/>
  <c r="CR38" i="35"/>
  <c r="CS38" i="35"/>
  <c r="CT38" i="35"/>
  <c r="CU38" i="35"/>
  <c r="CV38" i="35"/>
  <c r="CW38" i="35"/>
  <c r="BB39" i="35"/>
  <c r="BC39" i="35"/>
  <c r="BD39" i="35"/>
  <c r="BE39" i="35"/>
  <c r="BF39" i="35"/>
  <c r="BG39" i="35"/>
  <c r="BH39" i="35"/>
  <c r="BI39" i="35"/>
  <c r="BJ39" i="35"/>
  <c r="BK39" i="35"/>
  <c r="BL39" i="35"/>
  <c r="BM39" i="35"/>
  <c r="BN39" i="35"/>
  <c r="BO39" i="35"/>
  <c r="BP39" i="35"/>
  <c r="BQ39" i="35"/>
  <c r="BR39" i="35"/>
  <c r="BS39" i="35"/>
  <c r="BT39" i="35"/>
  <c r="BU39" i="35"/>
  <c r="BV39" i="35"/>
  <c r="BW39" i="35"/>
  <c r="BX39" i="35"/>
  <c r="BY39" i="35"/>
  <c r="BZ39" i="35"/>
  <c r="CA39" i="35"/>
  <c r="CB39" i="35"/>
  <c r="CC39" i="35"/>
  <c r="CD39" i="35"/>
  <c r="CE39" i="35"/>
  <c r="CF39" i="35"/>
  <c r="CG39" i="35"/>
  <c r="CH39" i="35"/>
  <c r="CI39" i="35"/>
  <c r="CJ39" i="35"/>
  <c r="CK39" i="35"/>
  <c r="CL39" i="35"/>
  <c r="CM39" i="35"/>
  <c r="CN39" i="35"/>
  <c r="CO39" i="35"/>
  <c r="CP39" i="35"/>
  <c r="CQ39" i="35"/>
  <c r="CR39" i="35"/>
  <c r="CS39" i="35"/>
  <c r="CT39" i="35"/>
  <c r="CU39" i="35"/>
  <c r="CV39" i="35"/>
  <c r="CW39" i="35"/>
  <c r="BB40" i="35"/>
  <c r="BC40" i="35"/>
  <c r="BD40" i="35"/>
  <c r="BE40" i="35"/>
  <c r="BF40" i="35"/>
  <c r="BG40" i="35"/>
  <c r="BH40" i="35"/>
  <c r="BI40" i="35"/>
  <c r="BJ40" i="35"/>
  <c r="BK40" i="35"/>
  <c r="BL40" i="35"/>
  <c r="BM40" i="35"/>
  <c r="BN40" i="35"/>
  <c r="BO40" i="35"/>
  <c r="BP40" i="35"/>
  <c r="BQ40" i="35"/>
  <c r="BR40" i="35"/>
  <c r="BS40" i="35"/>
  <c r="BT40" i="35"/>
  <c r="BU40" i="35"/>
  <c r="BV40" i="35"/>
  <c r="BW40" i="35"/>
  <c r="BX40" i="35"/>
  <c r="BY40" i="35"/>
  <c r="BZ40" i="35"/>
  <c r="CA40" i="35"/>
  <c r="CB40" i="35"/>
  <c r="CC40" i="35"/>
  <c r="CD40" i="35"/>
  <c r="CE40" i="35"/>
  <c r="CF40" i="35"/>
  <c r="CG40" i="35"/>
  <c r="CH40" i="35"/>
  <c r="CI40" i="35"/>
  <c r="CJ40" i="35"/>
  <c r="CK40" i="35"/>
  <c r="CL40" i="35"/>
  <c r="CM40" i="35"/>
  <c r="CN40" i="35"/>
  <c r="CO40" i="35"/>
  <c r="CP40" i="35"/>
  <c r="CQ40" i="35"/>
  <c r="CR40" i="35"/>
  <c r="CS40" i="35"/>
  <c r="CT40" i="35"/>
  <c r="CU40" i="35"/>
  <c r="CV40" i="35"/>
  <c r="CW40" i="35"/>
  <c r="BB41" i="35"/>
  <c r="BC41" i="35"/>
  <c r="BD41" i="35"/>
  <c r="BE41" i="35"/>
  <c r="BF41" i="35"/>
  <c r="BG41" i="35"/>
  <c r="BH41" i="35"/>
  <c r="BI41" i="35"/>
  <c r="BJ41" i="35"/>
  <c r="BK41" i="35"/>
  <c r="BL41" i="35"/>
  <c r="BM41" i="35"/>
  <c r="BN41" i="35"/>
  <c r="BO41" i="35"/>
  <c r="BP41" i="35"/>
  <c r="BQ41" i="35"/>
  <c r="BR41" i="35"/>
  <c r="BS41" i="35"/>
  <c r="BT41" i="35"/>
  <c r="BU41" i="35"/>
  <c r="BV41" i="35"/>
  <c r="BW41" i="35"/>
  <c r="BX41" i="35"/>
  <c r="BY41" i="35"/>
  <c r="BZ41" i="35"/>
  <c r="CA41" i="35"/>
  <c r="CB41" i="35"/>
  <c r="CC41" i="35"/>
  <c r="CD41" i="35"/>
  <c r="CE41" i="35"/>
  <c r="CF41" i="35"/>
  <c r="CG41" i="35"/>
  <c r="CH41" i="35"/>
  <c r="CI41" i="35"/>
  <c r="CJ41" i="35"/>
  <c r="CK41" i="35"/>
  <c r="CL41" i="35"/>
  <c r="CM41" i="35"/>
  <c r="CN41" i="35"/>
  <c r="CO41" i="35"/>
  <c r="CP41" i="35"/>
  <c r="CQ41" i="35"/>
  <c r="CR41" i="35"/>
  <c r="CS41" i="35"/>
  <c r="CT41" i="35"/>
  <c r="CU41" i="35"/>
  <c r="CV41" i="35"/>
  <c r="CW41" i="35"/>
  <c r="BB42" i="35"/>
  <c r="BC42" i="35"/>
  <c r="BD42" i="35"/>
  <c r="BE42" i="35"/>
  <c r="BF42" i="35"/>
  <c r="BG42" i="35"/>
  <c r="BH42" i="35"/>
  <c r="BI42" i="35"/>
  <c r="BJ42" i="35"/>
  <c r="BK42" i="35"/>
  <c r="BL42" i="35"/>
  <c r="BM42" i="35"/>
  <c r="BN42" i="35"/>
  <c r="BO42" i="35"/>
  <c r="BP42" i="35"/>
  <c r="BQ42" i="35"/>
  <c r="BR42" i="35"/>
  <c r="BS42" i="35"/>
  <c r="BT42" i="35"/>
  <c r="BU42" i="35"/>
  <c r="BV42" i="35"/>
  <c r="BW42" i="35"/>
  <c r="BX42" i="35"/>
  <c r="BY42" i="35"/>
  <c r="BZ42" i="35"/>
  <c r="CA42" i="35"/>
  <c r="CB42" i="35"/>
  <c r="CC42" i="35"/>
  <c r="CD42" i="35"/>
  <c r="CE42" i="35"/>
  <c r="CF42" i="35"/>
  <c r="CG42" i="35"/>
  <c r="CH42" i="35"/>
  <c r="CI42" i="35"/>
  <c r="CJ42" i="35"/>
  <c r="CK42" i="35"/>
  <c r="CL42" i="35"/>
  <c r="CM42" i="35"/>
  <c r="CN42" i="35"/>
  <c r="CO42" i="35"/>
  <c r="CP42" i="35"/>
  <c r="CQ42" i="35"/>
  <c r="CR42" i="35"/>
  <c r="CS42" i="35"/>
  <c r="CT42" i="35"/>
  <c r="CU42" i="35"/>
  <c r="CV42" i="35"/>
  <c r="CW42" i="35"/>
  <c r="BB43" i="35"/>
  <c r="BC43" i="35"/>
  <c r="BD43" i="35"/>
  <c r="BE43" i="35"/>
  <c r="BF43" i="35"/>
  <c r="BG43" i="35"/>
  <c r="BH43" i="35"/>
  <c r="BI43" i="35"/>
  <c r="BJ43" i="35"/>
  <c r="BK43" i="35"/>
  <c r="BL43" i="35"/>
  <c r="BM43" i="35"/>
  <c r="BN43" i="35"/>
  <c r="BO43" i="35"/>
  <c r="BP43" i="35"/>
  <c r="BQ43" i="35"/>
  <c r="BR43" i="35"/>
  <c r="BS43" i="35"/>
  <c r="BT43" i="35"/>
  <c r="BU43" i="35"/>
  <c r="BV43" i="35"/>
  <c r="BW43" i="35"/>
  <c r="BX43" i="35"/>
  <c r="BY43" i="35"/>
  <c r="BZ43" i="35"/>
  <c r="CA43" i="35"/>
  <c r="CB43" i="35"/>
  <c r="CC43" i="35"/>
  <c r="CD43" i="35"/>
  <c r="CE43" i="35"/>
  <c r="CF43" i="35"/>
  <c r="CG43" i="35"/>
  <c r="CH43" i="35"/>
  <c r="CI43" i="35"/>
  <c r="CJ43" i="35"/>
  <c r="CK43" i="35"/>
  <c r="CL43" i="35"/>
  <c r="CM43" i="35"/>
  <c r="CN43" i="35"/>
  <c r="CO43" i="35"/>
  <c r="CP43" i="35"/>
  <c r="CQ43" i="35"/>
  <c r="CR43" i="35"/>
  <c r="CS43" i="35"/>
  <c r="CT43" i="35"/>
  <c r="CU43" i="35"/>
  <c r="CV43" i="35"/>
  <c r="CW43" i="35"/>
  <c r="BB44" i="35"/>
  <c r="BC44" i="35"/>
  <c r="BD44" i="35"/>
  <c r="BE44" i="35"/>
  <c r="BF44" i="35"/>
  <c r="BG44" i="35"/>
  <c r="BH44" i="35"/>
  <c r="BI44" i="35"/>
  <c r="BJ44" i="35"/>
  <c r="BK44" i="35"/>
  <c r="BL44" i="35"/>
  <c r="BM44" i="35"/>
  <c r="BN44" i="35"/>
  <c r="BO44" i="35"/>
  <c r="BP44" i="35"/>
  <c r="BQ44" i="35"/>
  <c r="BR44" i="35"/>
  <c r="BS44" i="35"/>
  <c r="BT44" i="35"/>
  <c r="BU44" i="35"/>
  <c r="BV44" i="35"/>
  <c r="BW44" i="35"/>
  <c r="BX44" i="35"/>
  <c r="BY44" i="35"/>
  <c r="BZ44" i="35"/>
  <c r="CA44" i="35"/>
  <c r="CB44" i="35"/>
  <c r="CC44" i="35"/>
  <c r="CD44" i="35"/>
  <c r="CE44" i="35"/>
  <c r="CF44" i="35"/>
  <c r="CG44" i="35"/>
  <c r="CH44" i="35"/>
  <c r="CI44" i="35"/>
  <c r="CJ44" i="35"/>
  <c r="CK44" i="35"/>
  <c r="CL44" i="35"/>
  <c r="CM44" i="35"/>
  <c r="CN44" i="35"/>
  <c r="CO44" i="35"/>
  <c r="CP44" i="35"/>
  <c r="CQ44" i="35"/>
  <c r="CR44" i="35"/>
  <c r="CS44" i="35"/>
  <c r="CT44" i="35"/>
  <c r="CU44" i="35"/>
  <c r="CV44" i="35"/>
  <c r="CW44" i="35"/>
  <c r="BB45" i="35"/>
  <c r="BC45" i="35"/>
  <c r="BD45" i="35"/>
  <c r="BE45" i="35"/>
  <c r="BF45" i="35"/>
  <c r="BG45" i="35"/>
  <c r="BH45" i="35"/>
  <c r="BI45" i="35"/>
  <c r="BJ45" i="35"/>
  <c r="BK45" i="35"/>
  <c r="BL45" i="35"/>
  <c r="BM45" i="35"/>
  <c r="BN45" i="35"/>
  <c r="BO45" i="35"/>
  <c r="BP45" i="35"/>
  <c r="BQ45" i="35"/>
  <c r="BR45" i="35"/>
  <c r="BS45" i="35"/>
  <c r="BT45" i="35"/>
  <c r="BU45" i="35"/>
  <c r="BV45" i="35"/>
  <c r="BW45" i="35"/>
  <c r="BX45" i="35"/>
  <c r="BY45" i="35"/>
  <c r="BZ45" i="35"/>
  <c r="CA45" i="35"/>
  <c r="CB45" i="35"/>
  <c r="CC45" i="35"/>
  <c r="CD45" i="35"/>
  <c r="CE45" i="35"/>
  <c r="CF45" i="35"/>
  <c r="CG45" i="35"/>
  <c r="CH45" i="35"/>
  <c r="CI45" i="35"/>
  <c r="CJ45" i="35"/>
  <c r="CK45" i="35"/>
  <c r="CL45" i="35"/>
  <c r="CM45" i="35"/>
  <c r="CN45" i="35"/>
  <c r="CO45" i="35"/>
  <c r="CP45" i="35"/>
  <c r="CQ45" i="35"/>
  <c r="CR45" i="35"/>
  <c r="CS45" i="35"/>
  <c r="CT45" i="35"/>
  <c r="CU45" i="35"/>
  <c r="CV45" i="35"/>
  <c r="CW45" i="35"/>
  <c r="BB46" i="35"/>
  <c r="BC46" i="35"/>
  <c r="BD46" i="35"/>
  <c r="BE46" i="35"/>
  <c r="BF46" i="35"/>
  <c r="BG46" i="35"/>
  <c r="BH46" i="35"/>
  <c r="BI46" i="35"/>
  <c r="BJ46" i="35"/>
  <c r="BK46" i="35"/>
  <c r="BL46" i="35"/>
  <c r="BM46" i="35"/>
  <c r="BN46" i="35"/>
  <c r="BO46" i="35"/>
  <c r="BP46" i="35"/>
  <c r="BQ46" i="35"/>
  <c r="BR46" i="35"/>
  <c r="BS46" i="35"/>
  <c r="BT46" i="35"/>
  <c r="BU46" i="35"/>
  <c r="BV46" i="35"/>
  <c r="BW46" i="35"/>
  <c r="BX46" i="35"/>
  <c r="BY46" i="35"/>
  <c r="BZ46" i="35"/>
  <c r="CA46" i="35"/>
  <c r="CB46" i="35"/>
  <c r="CC46" i="35"/>
  <c r="CD46" i="35"/>
  <c r="CE46" i="35"/>
  <c r="CF46" i="35"/>
  <c r="CG46" i="35"/>
  <c r="CH46" i="35"/>
  <c r="CI46" i="35"/>
  <c r="CJ46" i="35"/>
  <c r="CK46" i="35"/>
  <c r="CL46" i="35"/>
  <c r="CM46" i="35"/>
  <c r="CN46" i="35"/>
  <c r="CO46" i="35"/>
  <c r="CP46" i="35"/>
  <c r="CQ46" i="35"/>
  <c r="CR46" i="35"/>
  <c r="CS46" i="35"/>
  <c r="CT46" i="35"/>
  <c r="CU46" i="35"/>
  <c r="CV46" i="35"/>
  <c r="CW46" i="35"/>
  <c r="BB47" i="35"/>
  <c r="BC47" i="35"/>
  <c r="BD47" i="35"/>
  <c r="BE47" i="35"/>
  <c r="BF47" i="35"/>
  <c r="BG47" i="35"/>
  <c r="BH47" i="35"/>
  <c r="BI47" i="35"/>
  <c r="BJ47" i="35"/>
  <c r="BK47" i="35"/>
  <c r="BL47" i="35"/>
  <c r="BM47" i="35"/>
  <c r="BN47" i="35"/>
  <c r="BO47" i="35"/>
  <c r="BP47" i="35"/>
  <c r="BQ47" i="35"/>
  <c r="BR47" i="35"/>
  <c r="BS47" i="35"/>
  <c r="BT47" i="35"/>
  <c r="BU47" i="35"/>
  <c r="BV47" i="35"/>
  <c r="BW47" i="35"/>
  <c r="BX47" i="35"/>
  <c r="BY47" i="35"/>
  <c r="BZ47" i="35"/>
  <c r="CA47" i="35"/>
  <c r="CB47" i="35"/>
  <c r="CC47" i="35"/>
  <c r="CD47" i="35"/>
  <c r="CE47" i="35"/>
  <c r="CF47" i="35"/>
  <c r="CG47" i="35"/>
  <c r="CH47" i="35"/>
  <c r="CI47" i="35"/>
  <c r="CJ47" i="35"/>
  <c r="CK47" i="35"/>
  <c r="CL47" i="35"/>
  <c r="CM47" i="35"/>
  <c r="CN47" i="35"/>
  <c r="CO47" i="35"/>
  <c r="CP47" i="35"/>
  <c r="CQ47" i="35"/>
  <c r="CR47" i="35"/>
  <c r="CS47" i="35"/>
  <c r="CT47" i="35"/>
  <c r="CU47" i="35"/>
  <c r="CV47" i="35"/>
  <c r="CW47" i="35"/>
  <c r="BB48" i="35"/>
  <c r="BC48" i="35"/>
  <c r="BD48" i="35"/>
  <c r="BE48" i="35"/>
  <c r="BF48" i="35"/>
  <c r="BG48" i="35"/>
  <c r="BH48" i="35"/>
  <c r="BI48" i="35"/>
  <c r="BJ48" i="35"/>
  <c r="BK48" i="35"/>
  <c r="BL48" i="35"/>
  <c r="BM48" i="35"/>
  <c r="BN48" i="35"/>
  <c r="BO48" i="35"/>
  <c r="BP48" i="35"/>
  <c r="BQ48" i="35"/>
  <c r="BR48" i="35"/>
  <c r="BS48" i="35"/>
  <c r="BT48" i="35"/>
  <c r="BU48" i="35"/>
  <c r="BV48" i="35"/>
  <c r="BW48" i="35"/>
  <c r="BX48" i="35"/>
  <c r="BY48" i="35"/>
  <c r="BZ48" i="35"/>
  <c r="CA48" i="35"/>
  <c r="CB48" i="35"/>
  <c r="CC48" i="35"/>
  <c r="CD48" i="35"/>
  <c r="CE48" i="35"/>
  <c r="CF48" i="35"/>
  <c r="CG48" i="35"/>
  <c r="CH48" i="35"/>
  <c r="CI48" i="35"/>
  <c r="CJ48" i="35"/>
  <c r="CK48" i="35"/>
  <c r="CL48" i="35"/>
  <c r="CM48" i="35"/>
  <c r="CN48" i="35"/>
  <c r="CO48" i="35"/>
  <c r="CP48" i="35"/>
  <c r="CQ48" i="35"/>
  <c r="CR48" i="35"/>
  <c r="CS48" i="35"/>
  <c r="CT48" i="35"/>
  <c r="CU48" i="35"/>
  <c r="CV48" i="35"/>
  <c r="CW48" i="35"/>
  <c r="BB49" i="35"/>
  <c r="BC49" i="35"/>
  <c r="BD49" i="35"/>
  <c r="BE49" i="35"/>
  <c r="BF49" i="35"/>
  <c r="BG49" i="35"/>
  <c r="BH49" i="35"/>
  <c r="BI49" i="35"/>
  <c r="BJ49" i="35"/>
  <c r="BK49" i="35"/>
  <c r="BL49" i="35"/>
  <c r="BM49" i="35"/>
  <c r="BN49" i="35"/>
  <c r="BO49" i="35"/>
  <c r="BP49" i="35"/>
  <c r="BQ49" i="35"/>
  <c r="BR49" i="35"/>
  <c r="BS49" i="35"/>
  <c r="BT49" i="35"/>
  <c r="BU49" i="35"/>
  <c r="BV49" i="35"/>
  <c r="BW49" i="35"/>
  <c r="BX49" i="35"/>
  <c r="BY49" i="35"/>
  <c r="BZ49" i="35"/>
  <c r="CA49" i="35"/>
  <c r="CB49" i="35"/>
  <c r="CC49" i="35"/>
  <c r="CD49" i="35"/>
  <c r="CE49" i="35"/>
  <c r="CF49" i="35"/>
  <c r="CG49" i="35"/>
  <c r="CH49" i="35"/>
  <c r="CI49" i="35"/>
  <c r="CJ49" i="35"/>
  <c r="CK49" i="35"/>
  <c r="CL49" i="35"/>
  <c r="CM49" i="35"/>
  <c r="CN49" i="35"/>
  <c r="CO49" i="35"/>
  <c r="CP49" i="35"/>
  <c r="CQ49" i="35"/>
  <c r="CR49" i="35"/>
  <c r="CS49" i="35"/>
  <c r="CT49" i="35"/>
  <c r="CU49" i="35"/>
  <c r="CV49" i="35"/>
  <c r="CW49" i="35"/>
  <c r="BB50" i="35"/>
  <c r="BC50" i="35"/>
  <c r="BD50" i="35"/>
  <c r="BE50" i="35"/>
  <c r="BF50" i="35"/>
  <c r="BG50" i="35"/>
  <c r="BH50" i="35"/>
  <c r="BI50" i="35"/>
  <c r="BJ50" i="35"/>
  <c r="BK50" i="35"/>
  <c r="BL50" i="35"/>
  <c r="BM50" i="35"/>
  <c r="BN50" i="35"/>
  <c r="BO50" i="35"/>
  <c r="BP50" i="35"/>
  <c r="BQ50" i="35"/>
  <c r="BR50" i="35"/>
  <c r="BS50" i="35"/>
  <c r="BT50" i="35"/>
  <c r="BU50" i="35"/>
  <c r="BV50" i="35"/>
  <c r="BW50" i="35"/>
  <c r="BX50" i="35"/>
  <c r="BY50" i="35"/>
  <c r="BZ50" i="35"/>
  <c r="CA50" i="35"/>
  <c r="CB50" i="35"/>
  <c r="CC50" i="35"/>
  <c r="CD50" i="35"/>
  <c r="CE50" i="35"/>
  <c r="CF50" i="35"/>
  <c r="CG50" i="35"/>
  <c r="CH50" i="35"/>
  <c r="CI50" i="35"/>
  <c r="CJ50" i="35"/>
  <c r="CK50" i="35"/>
  <c r="CL50" i="35"/>
  <c r="CM50" i="35"/>
  <c r="CN50" i="35"/>
  <c r="CO50" i="35"/>
  <c r="CP50" i="35"/>
  <c r="CQ50" i="35"/>
  <c r="CR50" i="35"/>
  <c r="CS50" i="35"/>
  <c r="CT50" i="35"/>
  <c r="CU50" i="35"/>
  <c r="CV50" i="35"/>
  <c r="CW50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AX4" i="35"/>
  <c r="AY4" i="35"/>
  <c r="AZ4" i="35"/>
  <c r="BA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AI5" i="35"/>
  <c r="AJ5" i="35"/>
  <c r="AK5" i="35"/>
  <c r="AL5" i="35"/>
  <c r="AM5" i="35"/>
  <c r="AN5" i="35"/>
  <c r="AO5" i="35"/>
  <c r="AP5" i="35"/>
  <c r="AQ5" i="35"/>
  <c r="AR5" i="35"/>
  <c r="AS5" i="35"/>
  <c r="AT5" i="35"/>
  <c r="AU5" i="35"/>
  <c r="AV5" i="35"/>
  <c r="AW5" i="35"/>
  <c r="AX5" i="35"/>
  <c r="AY5" i="35"/>
  <c r="AZ5" i="35"/>
  <c r="BA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AH6" i="35"/>
  <c r="AI6" i="35"/>
  <c r="AJ6" i="35"/>
  <c r="AK6" i="35"/>
  <c r="AL6" i="35"/>
  <c r="AM6" i="35"/>
  <c r="AN6" i="35"/>
  <c r="AO6" i="35"/>
  <c r="AP6" i="35"/>
  <c r="AQ6" i="35"/>
  <c r="AR6" i="35"/>
  <c r="AS6" i="35"/>
  <c r="AT6" i="35"/>
  <c r="AU6" i="35"/>
  <c r="AV6" i="35"/>
  <c r="AW6" i="35"/>
  <c r="AX6" i="35"/>
  <c r="AY6" i="35"/>
  <c r="AZ6" i="35"/>
  <c r="BA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P7" i="35"/>
  <c r="AQ7" i="35"/>
  <c r="AR7" i="35"/>
  <c r="AS7" i="35"/>
  <c r="AT7" i="35"/>
  <c r="AU7" i="35"/>
  <c r="AV7" i="35"/>
  <c r="AW7" i="35"/>
  <c r="AX7" i="35"/>
  <c r="AY7" i="35"/>
  <c r="AZ7" i="35"/>
  <c r="BA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AH23" i="35"/>
  <c r="AI23" i="35"/>
  <c r="AJ23" i="35"/>
  <c r="AK23" i="35"/>
  <c r="AL23" i="35"/>
  <c r="AM23" i="35"/>
  <c r="AN23" i="35"/>
  <c r="AO23" i="35"/>
  <c r="AP23" i="35"/>
  <c r="AQ23" i="35"/>
  <c r="AR23" i="35"/>
  <c r="AS23" i="35"/>
  <c r="AT23" i="35"/>
  <c r="AU23" i="35"/>
  <c r="AV23" i="35"/>
  <c r="AW23" i="35"/>
  <c r="AX23" i="35"/>
  <c r="AY23" i="35"/>
  <c r="AZ23" i="35"/>
  <c r="BA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AL24" i="35"/>
  <c r="AM24" i="35"/>
  <c r="AN24" i="35"/>
  <c r="AO24" i="35"/>
  <c r="AP24" i="35"/>
  <c r="AQ24" i="35"/>
  <c r="AR24" i="35"/>
  <c r="AS24" i="35"/>
  <c r="AT24" i="35"/>
  <c r="AU24" i="35"/>
  <c r="AV24" i="35"/>
  <c r="AW24" i="35"/>
  <c r="AX24" i="35"/>
  <c r="AY24" i="35"/>
  <c r="AZ24" i="35"/>
  <c r="BA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AH25" i="35"/>
  <c r="AI25" i="35"/>
  <c r="AJ25" i="35"/>
  <c r="AK25" i="35"/>
  <c r="AL25" i="35"/>
  <c r="AM25" i="35"/>
  <c r="AN25" i="35"/>
  <c r="AO25" i="35"/>
  <c r="AP25" i="35"/>
  <c r="AQ25" i="35"/>
  <c r="AR25" i="35"/>
  <c r="AS25" i="35"/>
  <c r="AT25" i="35"/>
  <c r="AU25" i="35"/>
  <c r="AV25" i="35"/>
  <c r="AW25" i="35"/>
  <c r="AX25" i="35"/>
  <c r="AY25" i="35"/>
  <c r="AZ25" i="35"/>
  <c r="BA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AH26" i="35"/>
  <c r="AI26" i="35"/>
  <c r="AJ26" i="35"/>
  <c r="AK26" i="35"/>
  <c r="AL26" i="35"/>
  <c r="AM26" i="35"/>
  <c r="AN26" i="35"/>
  <c r="AO26" i="35"/>
  <c r="AP26" i="35"/>
  <c r="AQ26" i="35"/>
  <c r="AR26" i="35"/>
  <c r="AS26" i="35"/>
  <c r="AT26" i="35"/>
  <c r="AU26" i="35"/>
  <c r="AV26" i="35"/>
  <c r="AW26" i="35"/>
  <c r="AX26" i="35"/>
  <c r="AY26" i="35"/>
  <c r="AZ26" i="35"/>
  <c r="BA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AH27" i="35"/>
  <c r="AI27" i="35"/>
  <c r="AJ27" i="35"/>
  <c r="AK27" i="35"/>
  <c r="AL27" i="35"/>
  <c r="AM27" i="35"/>
  <c r="AN27" i="35"/>
  <c r="AO27" i="35"/>
  <c r="AP27" i="35"/>
  <c r="AQ27" i="35"/>
  <c r="AR27" i="35"/>
  <c r="AS27" i="35"/>
  <c r="AT27" i="35"/>
  <c r="AU27" i="35"/>
  <c r="AV27" i="35"/>
  <c r="AW27" i="35"/>
  <c r="AX27" i="35"/>
  <c r="AY27" i="35"/>
  <c r="AZ27" i="35"/>
  <c r="BA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AL28" i="35"/>
  <c r="AM28" i="35"/>
  <c r="AN28" i="35"/>
  <c r="AO28" i="35"/>
  <c r="AP28" i="35"/>
  <c r="AQ28" i="35"/>
  <c r="AR28" i="35"/>
  <c r="AS28" i="35"/>
  <c r="AT28" i="35"/>
  <c r="AU28" i="35"/>
  <c r="AV28" i="35"/>
  <c r="AW28" i="35"/>
  <c r="AX28" i="35"/>
  <c r="AY28" i="35"/>
  <c r="AZ28" i="35"/>
  <c r="BA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AH29" i="35"/>
  <c r="AI29" i="35"/>
  <c r="AJ29" i="35"/>
  <c r="AK29" i="35"/>
  <c r="AL29" i="35"/>
  <c r="AM29" i="35"/>
  <c r="AN29" i="35"/>
  <c r="AO29" i="35"/>
  <c r="AP29" i="35"/>
  <c r="AQ29" i="35"/>
  <c r="AR29" i="35"/>
  <c r="AS29" i="35"/>
  <c r="AT29" i="35"/>
  <c r="AU29" i="35"/>
  <c r="AV29" i="35"/>
  <c r="AW29" i="35"/>
  <c r="AX29" i="35"/>
  <c r="AY29" i="35"/>
  <c r="AZ29" i="35"/>
  <c r="BA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AQ30" i="35"/>
  <c r="AR30" i="35"/>
  <c r="AS30" i="35"/>
  <c r="AT30" i="35"/>
  <c r="AU30" i="35"/>
  <c r="AV30" i="35"/>
  <c r="AW30" i="35"/>
  <c r="AX30" i="35"/>
  <c r="AY30" i="35"/>
  <c r="AZ30" i="35"/>
  <c r="BA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AQ31" i="35"/>
  <c r="AR31" i="35"/>
  <c r="AS31" i="35"/>
  <c r="AT31" i="35"/>
  <c r="AU31" i="35"/>
  <c r="AV31" i="35"/>
  <c r="AW31" i="35"/>
  <c r="AX31" i="35"/>
  <c r="AY31" i="35"/>
  <c r="AZ31" i="35"/>
  <c r="BA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AH32" i="35"/>
  <c r="AI32" i="35"/>
  <c r="AJ32" i="35"/>
  <c r="AK32" i="35"/>
  <c r="AL32" i="35"/>
  <c r="AM32" i="35"/>
  <c r="AN32" i="35"/>
  <c r="AO32" i="35"/>
  <c r="AP32" i="35"/>
  <c r="AQ32" i="35"/>
  <c r="AR32" i="35"/>
  <c r="AS32" i="35"/>
  <c r="AT32" i="35"/>
  <c r="AU32" i="35"/>
  <c r="AV32" i="35"/>
  <c r="AW32" i="35"/>
  <c r="AX32" i="35"/>
  <c r="AY32" i="35"/>
  <c r="AZ32" i="35"/>
  <c r="BA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K33" i="35"/>
  <c r="AL33" i="35"/>
  <c r="AM33" i="35"/>
  <c r="AN33" i="35"/>
  <c r="AO33" i="35"/>
  <c r="AP33" i="35"/>
  <c r="AQ33" i="35"/>
  <c r="AR33" i="35"/>
  <c r="AS33" i="35"/>
  <c r="AT33" i="35"/>
  <c r="AU33" i="35"/>
  <c r="AV33" i="35"/>
  <c r="AW33" i="35"/>
  <c r="AX33" i="35"/>
  <c r="AY33" i="35"/>
  <c r="AZ33" i="35"/>
  <c r="BA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AB34" i="35"/>
  <c r="AC34" i="35"/>
  <c r="AD34" i="35"/>
  <c r="AE34" i="35"/>
  <c r="AF34" i="35"/>
  <c r="AG34" i="35"/>
  <c r="AH34" i="35"/>
  <c r="AI34" i="35"/>
  <c r="AJ34" i="35"/>
  <c r="AK34" i="35"/>
  <c r="AL34" i="35"/>
  <c r="AM34" i="35"/>
  <c r="AN34" i="35"/>
  <c r="AO34" i="35"/>
  <c r="AP34" i="35"/>
  <c r="AQ34" i="35"/>
  <c r="AR34" i="35"/>
  <c r="AS34" i="35"/>
  <c r="AT34" i="35"/>
  <c r="AU34" i="35"/>
  <c r="AV34" i="35"/>
  <c r="AW34" i="35"/>
  <c r="AX34" i="35"/>
  <c r="AY34" i="35"/>
  <c r="AZ34" i="35"/>
  <c r="BA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AB35" i="35"/>
  <c r="AC35" i="35"/>
  <c r="AD35" i="35"/>
  <c r="AE35" i="35"/>
  <c r="AF35" i="35"/>
  <c r="AG35" i="35"/>
  <c r="AH35" i="35"/>
  <c r="AI35" i="35"/>
  <c r="AJ35" i="35"/>
  <c r="AK35" i="35"/>
  <c r="AL35" i="35"/>
  <c r="AM35" i="35"/>
  <c r="AN35" i="35"/>
  <c r="AO35" i="35"/>
  <c r="AP35" i="35"/>
  <c r="AQ35" i="35"/>
  <c r="AR35" i="35"/>
  <c r="AS35" i="35"/>
  <c r="AT35" i="35"/>
  <c r="AU35" i="35"/>
  <c r="AV35" i="35"/>
  <c r="AW35" i="35"/>
  <c r="AX35" i="35"/>
  <c r="AY35" i="35"/>
  <c r="AZ35" i="35"/>
  <c r="BA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AB36" i="35"/>
  <c r="AC36" i="35"/>
  <c r="AD36" i="35"/>
  <c r="AE36" i="35"/>
  <c r="AF36" i="35"/>
  <c r="AG36" i="35"/>
  <c r="AH36" i="35"/>
  <c r="AI36" i="35"/>
  <c r="AJ36" i="35"/>
  <c r="AK36" i="35"/>
  <c r="AL36" i="35"/>
  <c r="AM36" i="35"/>
  <c r="AN36" i="35"/>
  <c r="AO36" i="35"/>
  <c r="AP36" i="35"/>
  <c r="AQ36" i="35"/>
  <c r="AR36" i="35"/>
  <c r="AS36" i="35"/>
  <c r="AT36" i="35"/>
  <c r="AU36" i="35"/>
  <c r="AV36" i="35"/>
  <c r="AW36" i="35"/>
  <c r="AX36" i="35"/>
  <c r="AY36" i="35"/>
  <c r="AZ36" i="35"/>
  <c r="BA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L37" i="35"/>
  <c r="AM37" i="35"/>
  <c r="AN37" i="35"/>
  <c r="AO37" i="35"/>
  <c r="AP37" i="35"/>
  <c r="AQ37" i="35"/>
  <c r="AR37" i="35"/>
  <c r="AS37" i="35"/>
  <c r="AT37" i="35"/>
  <c r="AU37" i="35"/>
  <c r="AV37" i="35"/>
  <c r="AW37" i="35"/>
  <c r="AX37" i="35"/>
  <c r="AY37" i="35"/>
  <c r="AZ37" i="35"/>
  <c r="BA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AB38" i="35"/>
  <c r="AC38" i="35"/>
  <c r="AD38" i="35"/>
  <c r="AE38" i="35"/>
  <c r="AF38" i="35"/>
  <c r="AG38" i="35"/>
  <c r="AH38" i="35"/>
  <c r="AI38" i="35"/>
  <c r="AJ38" i="35"/>
  <c r="AK38" i="35"/>
  <c r="AL38" i="35"/>
  <c r="AM38" i="35"/>
  <c r="AN38" i="35"/>
  <c r="AO38" i="35"/>
  <c r="AP38" i="35"/>
  <c r="AQ38" i="35"/>
  <c r="AR38" i="35"/>
  <c r="AS38" i="35"/>
  <c r="AT38" i="35"/>
  <c r="AU38" i="35"/>
  <c r="AV38" i="35"/>
  <c r="AW38" i="35"/>
  <c r="AX38" i="35"/>
  <c r="AY38" i="35"/>
  <c r="AZ38" i="35"/>
  <c r="BA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AB39" i="35"/>
  <c r="AC39" i="35"/>
  <c r="AD39" i="35"/>
  <c r="AE39" i="35"/>
  <c r="AF39" i="35"/>
  <c r="AG39" i="35"/>
  <c r="AH39" i="35"/>
  <c r="AI39" i="35"/>
  <c r="AJ39" i="35"/>
  <c r="AK39" i="35"/>
  <c r="AL39" i="35"/>
  <c r="AM39" i="35"/>
  <c r="AN39" i="35"/>
  <c r="AO39" i="35"/>
  <c r="AP39" i="35"/>
  <c r="AQ39" i="35"/>
  <c r="AR39" i="35"/>
  <c r="AS39" i="35"/>
  <c r="AT39" i="35"/>
  <c r="AU39" i="35"/>
  <c r="AV39" i="35"/>
  <c r="AW39" i="35"/>
  <c r="AX39" i="35"/>
  <c r="AY39" i="35"/>
  <c r="AZ39" i="35"/>
  <c r="BA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AQ40" i="35"/>
  <c r="AR40" i="35"/>
  <c r="AS40" i="35"/>
  <c r="AT40" i="35"/>
  <c r="AU40" i="35"/>
  <c r="AV40" i="35"/>
  <c r="AW40" i="35"/>
  <c r="AX40" i="35"/>
  <c r="AY40" i="35"/>
  <c r="AZ40" i="35"/>
  <c r="BA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AQ41" i="35"/>
  <c r="AR41" i="35"/>
  <c r="AS41" i="35"/>
  <c r="AT41" i="35"/>
  <c r="AU41" i="35"/>
  <c r="AV41" i="35"/>
  <c r="AW41" i="35"/>
  <c r="AX41" i="35"/>
  <c r="AY41" i="35"/>
  <c r="AZ41" i="35"/>
  <c r="BA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AX42" i="35"/>
  <c r="AY42" i="35"/>
  <c r="AZ42" i="35"/>
  <c r="BA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AB43" i="35"/>
  <c r="AC43" i="35"/>
  <c r="AD43" i="35"/>
  <c r="AE43" i="35"/>
  <c r="AF43" i="35"/>
  <c r="AG43" i="35"/>
  <c r="AH43" i="35"/>
  <c r="AI43" i="35"/>
  <c r="AJ43" i="35"/>
  <c r="AK43" i="35"/>
  <c r="AL43" i="35"/>
  <c r="AM43" i="35"/>
  <c r="AN43" i="35"/>
  <c r="AO43" i="35"/>
  <c r="AP43" i="35"/>
  <c r="AQ43" i="35"/>
  <c r="AR43" i="35"/>
  <c r="AS43" i="35"/>
  <c r="AT43" i="35"/>
  <c r="AU43" i="35"/>
  <c r="AV43" i="35"/>
  <c r="AW43" i="35"/>
  <c r="AX43" i="35"/>
  <c r="AY43" i="35"/>
  <c r="AZ43" i="35"/>
  <c r="BA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AB44" i="35"/>
  <c r="AC44" i="35"/>
  <c r="AD44" i="35"/>
  <c r="AE44" i="35"/>
  <c r="AF44" i="35"/>
  <c r="AG44" i="35"/>
  <c r="AH44" i="35"/>
  <c r="AI44" i="35"/>
  <c r="AJ44" i="35"/>
  <c r="AK44" i="35"/>
  <c r="AL44" i="35"/>
  <c r="AM44" i="35"/>
  <c r="AN44" i="35"/>
  <c r="AO44" i="35"/>
  <c r="AP44" i="35"/>
  <c r="AQ44" i="35"/>
  <c r="AR44" i="35"/>
  <c r="AS44" i="35"/>
  <c r="AT44" i="35"/>
  <c r="AU44" i="35"/>
  <c r="AV44" i="35"/>
  <c r="AW44" i="35"/>
  <c r="AX44" i="35"/>
  <c r="AY44" i="35"/>
  <c r="AZ44" i="35"/>
  <c r="BA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AB45" i="35"/>
  <c r="AC45" i="35"/>
  <c r="AD45" i="35"/>
  <c r="AE45" i="35"/>
  <c r="AF45" i="35"/>
  <c r="AG45" i="35"/>
  <c r="AH45" i="35"/>
  <c r="AI45" i="35"/>
  <c r="AJ45" i="35"/>
  <c r="AK45" i="35"/>
  <c r="AL45" i="35"/>
  <c r="AM45" i="35"/>
  <c r="AN45" i="35"/>
  <c r="AO45" i="35"/>
  <c r="AP45" i="35"/>
  <c r="AQ45" i="35"/>
  <c r="AR45" i="35"/>
  <c r="AS45" i="35"/>
  <c r="AT45" i="35"/>
  <c r="AU45" i="35"/>
  <c r="AV45" i="35"/>
  <c r="AW45" i="35"/>
  <c r="AX45" i="35"/>
  <c r="AY45" i="35"/>
  <c r="AZ45" i="35"/>
  <c r="BA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AB46" i="35"/>
  <c r="AC46" i="35"/>
  <c r="AD46" i="35"/>
  <c r="AE46" i="35"/>
  <c r="AF46" i="35"/>
  <c r="AG46" i="35"/>
  <c r="AH46" i="35"/>
  <c r="AI46" i="35"/>
  <c r="AJ46" i="35"/>
  <c r="AK46" i="35"/>
  <c r="AL46" i="35"/>
  <c r="AM46" i="35"/>
  <c r="AN46" i="35"/>
  <c r="AO46" i="35"/>
  <c r="AP46" i="35"/>
  <c r="AQ46" i="35"/>
  <c r="AR46" i="35"/>
  <c r="AS46" i="35"/>
  <c r="AT46" i="35"/>
  <c r="AU46" i="35"/>
  <c r="AV46" i="35"/>
  <c r="AW46" i="35"/>
  <c r="AX46" i="35"/>
  <c r="AY46" i="35"/>
  <c r="AZ46" i="35"/>
  <c r="BA46" i="35"/>
  <c r="C47" i="35"/>
  <c r="D47" i="35"/>
  <c r="E47" i="35"/>
  <c r="F47" i="35"/>
  <c r="G47" i="35"/>
  <c r="H47" i="35"/>
  <c r="I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AB47" i="35"/>
  <c r="AC47" i="35"/>
  <c r="AD47" i="35"/>
  <c r="AE47" i="35"/>
  <c r="AF47" i="35"/>
  <c r="AG47" i="35"/>
  <c r="AH47" i="35"/>
  <c r="AI47" i="35"/>
  <c r="AJ47" i="35"/>
  <c r="AK47" i="35"/>
  <c r="AL47" i="35"/>
  <c r="AM47" i="35"/>
  <c r="AN47" i="35"/>
  <c r="AO47" i="35"/>
  <c r="AP47" i="35"/>
  <c r="AQ47" i="35"/>
  <c r="AR47" i="35"/>
  <c r="AS47" i="35"/>
  <c r="AT47" i="35"/>
  <c r="AU47" i="35"/>
  <c r="AV47" i="35"/>
  <c r="AW47" i="35"/>
  <c r="AX47" i="35"/>
  <c r="AY47" i="35"/>
  <c r="AZ47" i="35"/>
  <c r="BA47" i="35"/>
  <c r="C48" i="35"/>
  <c r="D48" i="35"/>
  <c r="E48" i="35"/>
  <c r="F48" i="35"/>
  <c r="G48" i="35"/>
  <c r="H48" i="35"/>
  <c r="I48" i="35"/>
  <c r="J48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W48" i="35"/>
  <c r="X48" i="35"/>
  <c r="Y48" i="35"/>
  <c r="Z48" i="35"/>
  <c r="AA48" i="35"/>
  <c r="AB48" i="35"/>
  <c r="AC48" i="35"/>
  <c r="AD48" i="35"/>
  <c r="AE48" i="35"/>
  <c r="AF48" i="35"/>
  <c r="AG48" i="35"/>
  <c r="AH48" i="35"/>
  <c r="AI48" i="35"/>
  <c r="AJ48" i="35"/>
  <c r="AK48" i="35"/>
  <c r="AL48" i="35"/>
  <c r="AM48" i="35"/>
  <c r="AN48" i="35"/>
  <c r="AO48" i="35"/>
  <c r="AP48" i="35"/>
  <c r="AQ48" i="35"/>
  <c r="AR48" i="35"/>
  <c r="AS48" i="35"/>
  <c r="AT48" i="35"/>
  <c r="AU48" i="35"/>
  <c r="AV48" i="35"/>
  <c r="AW48" i="35"/>
  <c r="AX48" i="35"/>
  <c r="AY48" i="35"/>
  <c r="AZ48" i="35"/>
  <c r="BA48" i="35"/>
  <c r="C49" i="35"/>
  <c r="D49" i="35"/>
  <c r="E49" i="35"/>
  <c r="F49" i="35"/>
  <c r="G49" i="35"/>
  <c r="H49" i="35"/>
  <c r="I49" i="35"/>
  <c r="J49" i="35"/>
  <c r="K49" i="35"/>
  <c r="L49" i="35"/>
  <c r="M49" i="35"/>
  <c r="N49" i="35"/>
  <c r="O49" i="35"/>
  <c r="P49" i="35"/>
  <c r="Q49" i="35"/>
  <c r="R49" i="35"/>
  <c r="S49" i="35"/>
  <c r="T49" i="35"/>
  <c r="U49" i="35"/>
  <c r="V49" i="35"/>
  <c r="W49" i="35"/>
  <c r="X49" i="35"/>
  <c r="Y49" i="35"/>
  <c r="Z49" i="35"/>
  <c r="AA49" i="35"/>
  <c r="AB49" i="35"/>
  <c r="AC49" i="35"/>
  <c r="AD49" i="35"/>
  <c r="AE49" i="35"/>
  <c r="AF49" i="35"/>
  <c r="AG49" i="35"/>
  <c r="AH49" i="35"/>
  <c r="AI49" i="35"/>
  <c r="AJ49" i="35"/>
  <c r="AK49" i="35"/>
  <c r="AL49" i="35"/>
  <c r="AM49" i="35"/>
  <c r="AN49" i="35"/>
  <c r="AO49" i="35"/>
  <c r="AP49" i="35"/>
  <c r="AQ49" i="35"/>
  <c r="AR49" i="35"/>
  <c r="AS49" i="35"/>
  <c r="AT49" i="35"/>
  <c r="AU49" i="35"/>
  <c r="AV49" i="35"/>
  <c r="AW49" i="35"/>
  <c r="AX49" i="35"/>
  <c r="AY49" i="35"/>
  <c r="AZ49" i="35"/>
  <c r="BA49" i="35"/>
  <c r="C50" i="35"/>
  <c r="D50" i="35"/>
  <c r="E50" i="35"/>
  <c r="F50" i="35"/>
  <c r="G50" i="35"/>
  <c r="H50" i="35"/>
  <c r="I50" i="35"/>
  <c r="J50" i="35"/>
  <c r="K50" i="35"/>
  <c r="L50" i="35"/>
  <c r="M50" i="35"/>
  <c r="N50" i="35"/>
  <c r="O50" i="35"/>
  <c r="P50" i="35"/>
  <c r="Q50" i="35"/>
  <c r="R50" i="35"/>
  <c r="S50" i="35"/>
  <c r="T50" i="35"/>
  <c r="U50" i="35"/>
  <c r="V50" i="35"/>
  <c r="W50" i="35"/>
  <c r="X50" i="35"/>
  <c r="Y50" i="35"/>
  <c r="Z50" i="35"/>
  <c r="AA50" i="35"/>
  <c r="AB50" i="35"/>
  <c r="AC50" i="35"/>
  <c r="AD50" i="35"/>
  <c r="AE50" i="35"/>
  <c r="AF50" i="35"/>
  <c r="AG50" i="35"/>
  <c r="AH50" i="35"/>
  <c r="AI50" i="35"/>
  <c r="AJ50" i="35"/>
  <c r="AK50" i="35"/>
  <c r="AL50" i="35"/>
  <c r="AM50" i="35"/>
  <c r="AN50" i="35"/>
  <c r="AO50" i="35"/>
  <c r="AP50" i="35"/>
  <c r="AQ50" i="35"/>
  <c r="AR50" i="35"/>
  <c r="AS50" i="35"/>
  <c r="AT50" i="35"/>
  <c r="AU50" i="35"/>
  <c r="AV50" i="35"/>
  <c r="AW50" i="35"/>
  <c r="AX50" i="35"/>
  <c r="AY50" i="35"/>
  <c r="AZ50" i="35"/>
  <c r="BA50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3" i="35"/>
  <c r="B71" i="2"/>
  <c r="B77" i="2" s="1"/>
  <c r="A73" i="2"/>
  <c r="C73" i="2"/>
  <c r="A74" i="2"/>
  <c r="C74" i="2"/>
  <c r="A75" i="2"/>
  <c r="C75" i="2"/>
  <c r="A76" i="2"/>
  <c r="C76" i="2"/>
  <c r="A77" i="2"/>
  <c r="C77" i="2"/>
  <c r="A3" i="38" l="1"/>
  <c r="A3" i="43"/>
  <c r="A3" i="39"/>
  <c r="E6" i="34" a="1"/>
  <c r="B76" i="2"/>
  <c r="D76" i="2" s="1"/>
  <c r="B75" i="2"/>
  <c r="D75" i="2" s="1"/>
  <c r="B74" i="2"/>
  <c r="D74" i="2" s="1"/>
  <c r="B73" i="2"/>
  <c r="D73" i="2" s="1"/>
  <c r="D77" i="2"/>
  <c r="A17" i="37" l="1"/>
  <c r="A18" i="37"/>
  <c r="A7" i="37"/>
  <c r="A22" i="37"/>
  <c r="A10" i="37"/>
  <c r="A9" i="37"/>
  <c r="A26" i="37"/>
  <c r="A8" i="37"/>
  <c r="A25" i="37"/>
  <c r="A16" i="37"/>
  <c r="A6" i="37"/>
  <c r="A24" i="37"/>
  <c r="A21" i="37"/>
  <c r="A15" i="37"/>
  <c r="A5" i="37"/>
  <c r="A23" i="37"/>
  <c r="A14" i="37"/>
  <c r="A4" i="37"/>
  <c r="A20" i="37"/>
  <c r="A13" i="37"/>
  <c r="A19" i="37"/>
  <c r="A12" i="37"/>
  <c r="E6" i="34"/>
  <c r="A3" i="37" s="1"/>
  <c r="A11" i="37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A96" i="2"/>
  <c r="A97" i="2"/>
  <c r="A98" i="2"/>
  <c r="A99" i="2"/>
  <c r="A100" i="2"/>
  <c r="A101" i="2"/>
  <c r="A102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B95" i="2" l="1"/>
  <c r="D95" i="2" s="1"/>
  <c r="B93" i="2"/>
  <c r="D93" i="2" s="1"/>
  <c r="B92" i="2"/>
  <c r="D92" i="2" s="1"/>
  <c r="B91" i="2"/>
  <c r="D91" i="2" s="1"/>
  <c r="B90" i="2"/>
  <c r="D90" i="2" s="1"/>
  <c r="B89" i="2"/>
  <c r="D89" i="2" s="1"/>
  <c r="B88" i="2"/>
  <c r="D88" i="2" s="1"/>
  <c r="B87" i="2"/>
  <c r="D87" i="2" s="1"/>
  <c r="B86" i="2"/>
  <c r="D86" i="2" s="1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94" i="2"/>
  <c r="D94" i="2" s="1"/>
  <c r="B79" i="2"/>
  <c r="D79" i="2" s="1"/>
  <c r="B78" i="2"/>
  <c r="D78" i="2" s="1"/>
  <c r="B102" i="2"/>
  <c r="D102" i="2" s="1"/>
  <c r="B101" i="2"/>
  <c r="D101" i="2" s="1"/>
  <c r="B100" i="2"/>
  <c r="D100" i="2" s="1"/>
  <c r="B99" i="2"/>
  <c r="D99" i="2" s="1"/>
  <c r="B98" i="2"/>
  <c r="D98" i="2" s="1"/>
  <c r="B97" i="2"/>
  <c r="D97" i="2" s="1"/>
  <c r="B96" i="2"/>
  <c r="D9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54E15-4C31-439D-845C-2B7BDF4D30EB}" keepAlive="1" name="Query - Brazil" description="Connection to the 'Brazil' query in the workbook." type="5" refreshedVersion="8" background="1" refreshOnLoad="1" saveData="1">
    <dbPr connection="Provider=Microsoft.Mashup.OleDb.1;Data Source=$Workbook$;Location=Brazil;Extended Properties=&quot;&quot;" command="SELECT * FROM [Brazil]"/>
  </connection>
  <connection id="2" xr16:uid="{9348D0BE-595C-4EC5-82AC-9B496CDB1230}" keepAlive="1" name="Query - cont list" description="Connection to the 'cont list' query in the workbook." type="5" refreshedVersion="8" background="1" saveData="1">
    <dbPr connection="Provider=Microsoft.Mashup.OleDb.1;Data Source=$Workbook$;Location=&quot;cont list&quot;;Extended Properties=&quot;&quot;" command="SELECT * FROM [cont list]"/>
  </connection>
  <connection id="3" xr16:uid="{9D50C63C-E2FF-4697-AAD0-3136BD683569}" keepAlive="1" name="Query - CORRA" description="Connection to the 'CORRA' query in the workbook." type="5" refreshedVersion="8" background="1" refreshOnLoad="1" saveData="1">
    <dbPr connection="Provider=Microsoft.Mashup.OleDb.1;Data Source=$Workbook$;Location=CORRA;Extended Properties=&quot;&quot;" command="SELECT * FROM [CORRA]"/>
  </connection>
  <connection id="4" xr16:uid="{405AEA5E-3A27-4741-8957-4DD3A35A11E3}" keepAlive="1" name="Query - ER PX" description="Connection to the 'ER PX' query in the workbook." type="5" refreshedVersion="8" background="1" refreshOnLoad="1" saveData="1">
    <dbPr connection="Provider=Microsoft.Mashup.OleDb.1;Data Source=$Workbook$;Location=&quot;ER PX&quot;;Extended Properties=&quot;&quot;" command="SELECT * FROM [ER PX]"/>
  </connection>
  <connection id="5" xr16:uid="{5C0D01D4-8CA2-49BC-923B-5910E73D36A3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6" xr16:uid="{9F3C984A-CA27-492D-B06A-1D54E2F13933}" keepAlive="1" name="Query - SOFR3mo PX" description="Connection to the 'SOFR3mo PX' query in the workbook." type="5" refreshedVersion="8" background="1" refreshOnLoad="1" saveData="1">
    <dbPr connection="Provider=Microsoft.Mashup.OleDb.1;Data Source=$Workbook$;Location=&quot;SOFR3mo PX&quot;;Extended Properties=&quot;&quot;" command="SELECT * FROM [SOFR3mo PX]"/>
  </connection>
  <connection id="7" xr16:uid="{DC679439-2978-4B78-A920-53A51D53EC5F}" keepAlive="1" name="Query - SONIA PX" description="Connection to the 'SONIA PX' query in the workbook." type="5" refreshedVersion="8" background="1" refreshOnLoad="1" saveData="1">
    <dbPr connection="Provider=Microsoft.Mashup.OleDb.1;Data Source=$Workbook$;Location=&quot;SONIA PX&quot;;Extended Properties=&quot;&quot;" command="SELECT * FROM [SONIA PX]"/>
  </connection>
  <connection id="8" xr16:uid="{3CA9A940-7666-43E5-87B9-D2645EED8FE3}" keepAlive="1" name="Query - treasuries" description="Connection to the 'treasuries' query in the workbook." type="5" refreshedVersion="8" background="1" refreshOnLoad="1" saveData="1">
    <dbPr connection="Provider=Microsoft.Mashup.OleDb.1;Data Source=$Workbook$;Location=treasuries;Extended Properties=&quot;&quot;" command="SELECT * FROM [treasuries]"/>
  </connection>
  <connection id="9" xr16:uid="{883779AA-C34B-452F-BC65-04805D03402F}" name="WorksheetConnection_OI!$Y$5:$AE$2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OIY5AE2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<sst xmlns="http://schemas.openxmlformats.org/spreadsheetml/2006/main" count="15949" uniqueCount="7685">
  <si>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</si>
  <si>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</si>
  <si>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</si>
  <si>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</si>
  <si>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</si>
  <si>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</si>
  <si>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</si>
  <si>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</si>
  <si>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</si>
  <si>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</si>
  <si>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</si>
  <si>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</si>
  <si>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</si>
  <si>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</si>
  <si>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</si>
  <si>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</si>
  <si>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</si>
  <si>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</si>
  <si>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</si>
  <si>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</si>
  <si>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</si>
  <si>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</si>
  <si>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</si>
  <si>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</si>
  <si>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</si>
  <si>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</si>
  <si>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</si>
  <si>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</si>
  <si>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</si>
  <si>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</si>
  <si>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</si>
  <si>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</si>
  <si>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</si>
  <si>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</si>
  <si>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</si>
  <si>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</si>
  <si>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</si>
  <si>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</si>
  <si>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</si>
  <si>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</si>
  <si>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</si>
  <si>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</si>
  <si>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</si>
  <si>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</si>
  <si>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</si>
  <si>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</si>
  <si>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</si>
  <si>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</si>
  <si>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</si>
  <si>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</si>
  <si>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</si>
  <si>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</si>
  <si>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</si>
  <si>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</si>
  <si>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</si>
  <si>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</si>
  <si>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</si>
  <si>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</si>
  <si>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</si>
  <si>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</si>
  <si>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</si>
  <si>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</si>
  <si>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</si>
  <si>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</si>
  <si>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</si>
  <si>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</si>
  <si>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</si>
  <si>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</si>
  <si>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</si>
  <si>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</si>
  <si>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</si>
  <si>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</si>
  <si>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</si>
  <si>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</si>
  <si>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</si>
  <si>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</si>
  <si>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</si>
  <si>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</si>
  <si>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</si>
  <si>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</si>
  <si>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</si>
  <si>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</si>
  <si>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</si>
  <si>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</si>
  <si>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</si>
  <si>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</si>
  <si>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</si>
  <si>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</si>
  <si>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</si>
  <si>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</si>
  <si>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</si>
  <si>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</si>
  <si>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</si>
  <si>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</si>
  <si>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</si>
  <si>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</si>
  <si>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</si>
  <si>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</si>
  <si>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</si>
  <si>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</si>
  <si>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</si>
  <si>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</si>
  <si>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</si>
  <si>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</si>
  <si>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</si>
  <si>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</si>
  <si>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</si>
  <si>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</si>
  <si>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</si>
  <si>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</si>
  <si>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</si>
  <si>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</si>
  <si>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</si>
  <si>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</si>
  <si>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</si>
  <si>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</si>
  <si>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</si>
  <si>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</si>
  <si>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</si>
  <si>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</si>
  <si>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</si>
  <si>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Dates</t>
  </si>
  <si>
    <t>SFR1 Comdty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</si>
  <si>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</si>
  <si>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</si>
  <si>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</si>
  <si>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</si>
  <si>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</si>
  <si>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</si>
  <si>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</si>
  <si>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</si>
  <si>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</si>
  <si>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</si>
  <si>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</si>
  <si>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</si>
  <si>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</si>
  <si>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</si>
  <si>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</si>
  <si>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</si>
  <si>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</si>
  <si>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SFR19 Comdty</t>
  </si>
  <si>
    <t>SFR20 Comdty</t>
  </si>
  <si>
    <t>SFR21 Comdty</t>
  </si>
  <si>
    <t>SFR22 Comdty</t>
  </si>
  <si>
    <t>SFR23 Comdty</t>
  </si>
  <si>
    <t>SFR24 Comdty</t>
  </si>
  <si>
    <t>SFR25 Comdty</t>
  </si>
  <si>
    <t>SFR26 Comdty</t>
  </si>
  <si>
    <t>SFR27 Comdty</t>
  </si>
  <si>
    <t>SFR28 Comdty</t>
  </si>
  <si>
    <t>SFR29 Comdty</t>
  </si>
  <si>
    <t>SFR30 Comdty</t>
  </si>
  <si>
    <t>SFR31 Comdty</t>
  </si>
  <si>
    <t>SFR32 Comdty</t>
  </si>
  <si>
    <t>ER1 Comdty</t>
  </si>
  <si>
    <t>ER2 Comdty</t>
  </si>
  <si>
    <t>ER3 Comdty</t>
  </si>
  <si>
    <t>ER4 Comdty</t>
  </si>
  <si>
    <t>ER5 Comdty</t>
  </si>
  <si>
    <t>ER6 Comdty</t>
  </si>
  <si>
    <t>ER7 Comdty</t>
  </si>
  <si>
    <t>ER8 Comdty</t>
  </si>
  <si>
    <t>ER9 Comdty</t>
  </si>
  <si>
    <t>ER10 Comdty</t>
  </si>
  <si>
    <t>ER11 Comdty</t>
  </si>
  <si>
    <t>ER12 Comdty</t>
  </si>
  <si>
    <t>ER13 Comdty</t>
  </si>
  <si>
    <t>ER14 Comdty</t>
  </si>
  <si>
    <t>ER15 Comdty</t>
  </si>
  <si>
    <t>ER16 Comdty</t>
  </si>
  <si>
    <t>ER17 Comdty</t>
  </si>
  <si>
    <t>ER18 Comdty</t>
  </si>
  <si>
    <t>ER19 Comdty</t>
  </si>
  <si>
    <t>ER20 Comdty</t>
  </si>
  <si>
    <t>ER21 Comdty</t>
  </si>
  <si>
    <t>ER22 Comdty</t>
  </si>
  <si>
    <t>ER23 Comdty</t>
  </si>
  <si>
    <t>ER24 Comdty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</si>
  <si>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</si>
  <si>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</si>
  <si>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</si>
  <si>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</si>
  <si>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</si>
  <si>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</si>
  <si>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</si>
  <si>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</si>
  <si>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</si>
  <si>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</si>
  <si>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</si>
  <si>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</si>
  <si>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</si>
  <si>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</si>
  <si>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</si>
  <si>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</si>
  <si>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</si>
  <si>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</si>
  <si>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</si>
  <si>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</si>
  <si>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</si>
  <si>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</si>
  <si>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</si>
  <si>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</si>
  <si>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</si>
  <si>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</si>
  <si>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</si>
  <si>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</si>
  <si>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</si>
  <si>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</si>
  <si>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</si>
  <si>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</si>
  <si>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</si>
  <si>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</si>
  <si>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</si>
  <si>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</si>
  <si>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SFI1 Comdty</t>
  </si>
  <si>
    <t>SFI2 Comdty</t>
  </si>
  <si>
    <t>SFI3 Comdty</t>
  </si>
  <si>
    <t>SFI4 Comdty</t>
  </si>
  <si>
    <t>SFI5 Comdty</t>
  </si>
  <si>
    <t>SFI6 Comdty</t>
  </si>
  <si>
    <t>SFI7 Comdty</t>
  </si>
  <si>
    <t>SFI8 Comdty</t>
  </si>
  <si>
    <t>SFI9 Comdty</t>
  </si>
  <si>
    <t>SFI10 Comdty</t>
  </si>
  <si>
    <t>SFI11 Comdty</t>
  </si>
  <si>
    <t>SFI12 Comdty</t>
  </si>
  <si>
    <t>SFI13 Comdty</t>
  </si>
  <si>
    <t>SFI14 Comdty</t>
  </si>
  <si>
    <t>SFI15 Comdty</t>
  </si>
  <si>
    <t>SFI16 Comdty</t>
  </si>
  <si>
    <t>SFI17 Comdty</t>
  </si>
  <si>
    <t>SFI18 Comdty</t>
  </si>
  <si>
    <t>SFI19 Comdty</t>
  </si>
  <si>
    <t>SFI20 Comdty</t>
  </si>
  <si>
    <t>SFI21 Comdty</t>
  </si>
  <si>
    <t>SFI22 Comdty</t>
  </si>
  <si>
    <t>SFI23 Comdty</t>
  </si>
  <si>
    <t>SFI24 Comdty</t>
  </si>
  <si>
    <t>today</t>
  </si>
  <si>
    <t>AVERAGE</t>
  </si>
  <si>
    <t xml:space="preserve">delta  % </t>
  </si>
  <si>
    <t>US 2 YEAR TREASURY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</si>
  <si>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</si>
  <si>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</si>
  <si>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</si>
  <si>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</si>
  <si>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</si>
  <si>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</si>
  <si>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</si>
  <si>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</si>
  <si>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</si>
  <si>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</si>
  <si>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</si>
  <si>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</si>
  <si>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</si>
  <si>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</si>
  <si>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</si>
  <si>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</si>
  <si>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</si>
  <si>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</si>
  <si>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</si>
  <si>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</si>
  <si>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</si>
  <si>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</si>
  <si>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</si>
  <si>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</si>
  <si>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</si>
  <si>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</si>
  <si>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</si>
  <si>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</si>
  <si>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</si>
  <si>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</si>
  <si>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</si>
  <si>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</si>
  <si>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</si>
  <si>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</si>
  <si>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</si>
  <si>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</si>
  <si>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</si>
  <si>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</si>
  <si>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</si>
  <si>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</si>
  <si>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</si>
  <si>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</si>
  <si>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</si>
  <si>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</si>
  <si>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</si>
  <si>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</si>
  <si>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</si>
  <si>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</si>
  <si>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</si>
  <si>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</si>
  <si>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</si>
  <si>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</si>
  <si>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</si>
  <si>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</si>
  <si>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</si>
  <si>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</si>
  <si>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</si>
  <si>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</si>
  <si>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</si>
  <si>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</si>
  <si>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</si>
  <si>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</si>
  <si>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</si>
  <si>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</si>
  <si>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</si>
  <si>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</si>
  <si>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</si>
  <si>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</si>
  <si>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</si>
  <si>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</si>
  <si>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</si>
  <si>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</si>
  <si>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</si>
  <si>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</si>
  <si>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</si>
  <si>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</si>
  <si>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</si>
  <si>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</si>
  <si>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</si>
  <si>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</si>
  <si>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</si>
  <si>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</si>
  <si>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</si>
  <si>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</si>
  <si>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</si>
  <si>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</si>
  <si>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</si>
  <si>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</si>
  <si>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</si>
  <si>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</si>
  <si>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</si>
  <si>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</si>
  <si>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</si>
  <si>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</si>
  <si>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</si>
  <si>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</si>
  <si>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</si>
  <si>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</si>
  <si>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</si>
  <si>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</si>
  <si>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</si>
  <si>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</si>
  <si>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</si>
  <si>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</si>
  <si>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</si>
  <si>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</si>
  <si>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</si>
  <si>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</si>
  <si>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</si>
  <si>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</si>
  <si>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</si>
  <si>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</si>
  <si>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</si>
  <si>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</si>
  <si>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</si>
  <si>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</si>
  <si>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</si>
  <si>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</si>
  <si>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</si>
  <si>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</si>
  <si>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</si>
  <si>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</si>
  <si>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</si>
  <si>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</si>
  <si>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</si>
  <si>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</si>
  <si>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</si>
  <si>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</si>
  <si>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</si>
  <si>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</si>
  <si>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</si>
  <si>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</si>
  <si>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</si>
  <si>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</si>
  <si>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</si>
  <si>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</si>
  <si>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</si>
  <si>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</si>
  <si>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</si>
  <si>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</si>
  <si>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</si>
  <si>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</si>
  <si>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</si>
  <si>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</si>
  <si>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</si>
  <si>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</si>
  <si>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</si>
  <si>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</si>
  <si>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</si>
  <si>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</si>
  <si>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</si>
  <si>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</si>
  <si>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</si>
  <si>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</si>
  <si>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</si>
  <si>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</si>
  <si>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</si>
  <si>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</si>
  <si>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</si>
  <si>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</si>
  <si>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</si>
  <si>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</si>
  <si>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</si>
  <si>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</si>
  <si>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</si>
  <si>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</si>
  <si>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</si>
  <si>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</si>
  <si>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</si>
  <si>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</si>
  <si>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</si>
  <si>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</si>
  <si>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</si>
  <si>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</si>
  <si>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</si>
  <si>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</si>
  <si>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</si>
  <si>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</si>
  <si>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</si>
  <si>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</si>
  <si>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</si>
  <si>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</si>
  <si>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</si>
  <si>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</si>
  <si>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</si>
  <si>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</si>
  <si>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</si>
  <si>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</si>
  <si>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</si>
  <si>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</si>
  <si>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</si>
  <si>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</si>
  <si>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</si>
  <si>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</si>
  <si>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</si>
  <si>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</si>
  <si>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</si>
  <si>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</si>
  <si>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</si>
  <si>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</si>
  <si>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</si>
  <si>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</si>
  <si>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</si>
  <si>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</si>
  <si>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</si>
  <si>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</si>
  <si>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</si>
  <si>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</si>
  <si>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</si>
  <si>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</si>
  <si>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</si>
  <si>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</si>
  <si>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</si>
  <si>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</si>
  <si>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</si>
  <si>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</si>
  <si>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</si>
  <si>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</si>
  <si>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</si>
  <si>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</si>
  <si>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</si>
  <si>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</si>
  <si>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</si>
  <si>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</si>
  <si>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</si>
  <si>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</si>
  <si>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</si>
  <si>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</si>
  <si>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</si>
  <si>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</si>
  <si>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</si>
  <si>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</si>
  <si>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</si>
  <si>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</si>
  <si>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</si>
  <si>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</si>
  <si>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</si>
  <si>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</si>
  <si>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</si>
  <si>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</si>
  <si>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</si>
  <si>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</si>
  <si>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</si>
  <si>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</si>
  <si>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</si>
  <si>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</si>
  <si>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</si>
  <si>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</si>
  <si>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</si>
  <si>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</si>
  <si>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</si>
  <si>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</si>
  <si>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</si>
  <si>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</si>
  <si>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</si>
  <si>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</si>
  <si>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</si>
  <si>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</si>
  <si>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</si>
  <si>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</si>
  <si>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</si>
  <si>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</si>
  <si>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</si>
  <si>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</si>
  <si>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</si>
  <si>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</si>
  <si>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</si>
  <si>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</si>
  <si>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</si>
  <si>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</si>
  <si>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</si>
  <si>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</si>
  <si>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</si>
  <si>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</si>
  <si>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</si>
  <si>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</si>
  <si>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</si>
  <si>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</si>
  <si>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</si>
  <si>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</si>
  <si>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</si>
  <si>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</si>
  <si>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</si>
  <si>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</si>
  <si>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</si>
  <si>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</si>
  <si>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</si>
  <si>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</si>
  <si>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</si>
  <si>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</si>
  <si>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</si>
  <si>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</si>
  <si>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</si>
  <si>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</si>
  <si>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</si>
  <si>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</si>
  <si>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</si>
  <si>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</si>
  <si>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</si>
  <si>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</si>
  <si>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</si>
  <si>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</si>
  <si>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</si>
  <si>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</si>
  <si>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</si>
  <si>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</si>
  <si>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</si>
  <si>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</si>
  <si>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</si>
  <si>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</si>
  <si>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</si>
  <si>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</si>
  <si>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</si>
  <si>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</si>
  <si>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</si>
  <si>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</si>
  <si>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</si>
  <si>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</si>
  <si>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</si>
  <si>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</si>
  <si>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</si>
  <si>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</si>
  <si>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</si>
  <si>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</si>
  <si>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</si>
  <si>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</si>
  <si>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</si>
  <si>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</si>
  <si>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</si>
  <si>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</si>
  <si>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</si>
  <si>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</si>
  <si>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</si>
  <si>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</si>
  <si>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</si>
  <si>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</si>
  <si>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</si>
  <si>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</si>
  <si>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</si>
  <si>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</si>
  <si>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</si>
  <si>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</si>
  <si>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</si>
  <si>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</si>
  <si>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</si>
  <si>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</si>
  <si>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</si>
  <si>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</si>
  <si>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</si>
  <si>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</si>
  <si>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</si>
  <si>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</si>
  <si>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</si>
  <si>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</si>
  <si>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</si>
  <si>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</si>
  <si>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</si>
  <si>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</si>
  <si>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</si>
  <si>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</si>
  <si>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</si>
  <si>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</si>
  <si>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</si>
  <si>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</si>
  <si>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</si>
  <si>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</si>
  <si>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</si>
  <si>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</si>
  <si>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</si>
  <si>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</si>
  <si>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</si>
  <si>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</si>
  <si>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</si>
  <si>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</si>
  <si>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</si>
  <si>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</si>
  <si>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</si>
  <si>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</si>
  <si>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</si>
  <si>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</si>
  <si>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</si>
  <si>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</si>
  <si>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</si>
  <si>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</si>
  <si>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</si>
  <si>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</si>
  <si>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</si>
  <si>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</si>
  <si>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</si>
  <si>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</si>
  <si>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</si>
  <si>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</si>
  <si>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</si>
  <si>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</si>
  <si>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</si>
  <si>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</si>
  <si>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</si>
  <si>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</si>
  <si>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</si>
  <si>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</si>
  <si>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</si>
  <si>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</si>
  <si>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</si>
  <si>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</si>
  <si>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</si>
  <si>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</si>
  <si>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</si>
  <si>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</si>
  <si>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</si>
  <si>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</si>
  <si>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</si>
  <si>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</si>
  <si>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</si>
  <si>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</si>
  <si>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</si>
  <si>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</si>
  <si>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</si>
  <si>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</si>
  <si>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</si>
  <si>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</si>
  <si>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</si>
  <si>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</si>
  <si>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</si>
  <si>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</si>
  <si>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</si>
  <si>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</si>
  <si>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</si>
  <si>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</si>
  <si>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</si>
  <si>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</si>
  <si>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</si>
  <si>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</si>
  <si>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</si>
  <si>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</si>
  <si>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</si>
  <si>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</si>
  <si>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</si>
  <si>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</si>
  <si>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</si>
  <si>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</si>
  <si>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</si>
  <si>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</si>
  <si>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</si>
  <si>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</si>
  <si>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</si>
  <si>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</si>
  <si>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</si>
  <si>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</si>
  <si>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</si>
  <si>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</si>
  <si>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</si>
  <si>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</si>
  <si>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</si>
  <si>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</si>
  <si>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</si>
  <si>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</si>
  <si>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</si>
  <si>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</si>
  <si>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</si>
  <si>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</si>
  <si>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</si>
  <si>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</si>
  <si>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</si>
  <si>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</si>
  <si>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</si>
  <si>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</si>
  <si>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</si>
  <si>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</si>
  <si>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</si>
  <si>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</si>
  <si>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</si>
  <si>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</si>
  <si>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</si>
  <si>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</si>
  <si>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</si>
  <si>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</si>
  <si>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</si>
  <si>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</si>
  <si>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</si>
  <si>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</si>
  <si>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</si>
  <si>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</si>
  <si>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</si>
  <si>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</si>
  <si>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</si>
  <si>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</si>
  <si>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</si>
  <si>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</si>
  <si>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</si>
  <si>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</si>
  <si>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</si>
  <si>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</si>
  <si>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</si>
  <si>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</si>
  <si>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</si>
  <si>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</si>
  <si>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</si>
  <si>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</si>
  <si>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</si>
  <si>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</si>
  <si>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</si>
  <si>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</si>
  <si>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</si>
  <si>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</si>
  <si>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</si>
  <si>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</si>
  <si>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</si>
  <si>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</si>
  <si>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</si>
  <si>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</si>
  <si>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</si>
  <si>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</si>
  <si>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</si>
  <si>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</si>
  <si>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</si>
  <si>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</si>
  <si>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</si>
  <si>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</si>
  <si>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</si>
  <si>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</si>
  <si>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</si>
  <si>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</si>
  <si>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</si>
  <si>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</si>
  <si>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</si>
  <si>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</si>
  <si>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</si>
  <si>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</si>
  <si>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</si>
  <si>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</si>
  <si>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</si>
  <si>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</si>
  <si>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</si>
  <si>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</si>
  <si>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</si>
  <si>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</si>
  <si>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</si>
  <si>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</si>
  <si>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</si>
  <si>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</si>
  <si>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</si>
  <si>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</si>
  <si>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</si>
  <si>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</si>
  <si>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</si>
  <si>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</si>
  <si>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</si>
  <si>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</si>
  <si>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</si>
  <si>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</si>
  <si>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</si>
  <si>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</si>
  <si>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</si>
  <si>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</si>
  <si>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</si>
  <si>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</si>
  <si>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</si>
  <si>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</si>
  <si>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</si>
  <si>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</si>
  <si>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</si>
  <si>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</si>
  <si>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</si>
  <si>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</si>
  <si>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</si>
  <si>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</si>
  <si>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</si>
  <si>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</si>
  <si>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</si>
  <si>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</si>
  <si>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</si>
  <si>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</si>
  <si>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</si>
  <si>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</si>
  <si>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</si>
  <si>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</si>
  <si>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</si>
  <si>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</si>
  <si>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</si>
  <si>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</si>
  <si>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</si>
  <si>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</si>
  <si>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</si>
  <si>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</si>
  <si>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</si>
  <si>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</si>
  <si>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</si>
  <si>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</si>
  <si>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</si>
  <si>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</si>
  <si>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</si>
  <si>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</si>
  <si>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</si>
  <si>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</si>
  <si>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</si>
  <si>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</si>
  <si>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</si>
  <si>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</si>
  <si>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</si>
  <si>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</si>
  <si>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</si>
  <si>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</si>
  <si>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</si>
  <si>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</si>
  <si>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</si>
  <si>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</si>
  <si>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</si>
  <si>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</si>
  <si>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</si>
  <si>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</si>
  <si>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</si>
  <si>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</si>
  <si>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</si>
  <si>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</si>
  <si>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</si>
  <si>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</si>
  <si>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</si>
  <si>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</si>
  <si>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</si>
  <si>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</si>
  <si>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</si>
  <si>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</si>
  <si>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</si>
  <si>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</si>
  <si>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</si>
  <si>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</si>
  <si>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</si>
  <si>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</si>
  <si>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</si>
  <si>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</si>
  <si>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</si>
  <si>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</si>
  <si>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</si>
  <si>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</si>
  <si>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</si>
  <si>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</si>
  <si>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</si>
  <si>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</si>
  <si>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</si>
  <si>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</si>
  <si>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</si>
  <si>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</si>
  <si>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</si>
  <si>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</si>
  <si>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</si>
  <si>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</si>
  <si>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</si>
  <si>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</si>
  <si>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</si>
  <si>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</si>
  <si>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</si>
  <si>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</si>
  <si>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</si>
  <si>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</si>
  <si>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</si>
  <si>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</si>
  <si>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</si>
  <si>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</si>
  <si>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</si>
  <si>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</si>
  <si>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</si>
  <si>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</si>
  <si>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</si>
  <si>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</si>
  <si>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</si>
  <si>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</si>
  <si>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</si>
  <si>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</si>
  <si>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</si>
  <si>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</si>
  <si>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</si>
  <si>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</si>
  <si>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</si>
  <si>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</si>
  <si>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</si>
  <si>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</si>
  <si>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</si>
  <si>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</si>
  <si>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</si>
  <si>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</si>
  <si>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</si>
  <si>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</si>
  <si>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</si>
  <si>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</si>
  <si>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</si>
  <si>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</si>
  <si>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</si>
  <si>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</si>
  <si>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</si>
  <si>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</si>
  <si>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</si>
  <si>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</si>
  <si>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</si>
  <si>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</si>
  <si>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</si>
  <si>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</si>
  <si>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</si>
  <si>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</si>
  <si>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</si>
  <si>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</si>
  <si>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</si>
  <si>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</si>
  <si>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</si>
  <si>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</si>
  <si>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</si>
  <si>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</si>
  <si>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</si>
  <si>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</si>
  <si>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</si>
  <si>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</si>
  <si>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</si>
  <si>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</si>
  <si>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</si>
  <si>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</si>
  <si>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</si>
  <si>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</si>
  <si>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</si>
  <si>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</si>
  <si>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</si>
  <si>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</si>
  <si>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</si>
  <si>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</si>
  <si>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</si>
  <si>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</si>
  <si>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</si>
  <si>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</si>
  <si>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</si>
  <si>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</si>
  <si>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</si>
  <si>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</si>
  <si>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</si>
  <si>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</si>
  <si>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</si>
  <si>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</si>
  <si>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</si>
  <si>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</si>
  <si>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</si>
  <si>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</si>
  <si>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</si>
  <si>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</si>
  <si>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</si>
  <si>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</si>
  <si>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</si>
  <si>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</si>
  <si>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</si>
  <si>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</si>
  <si>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</si>
  <si>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</si>
  <si>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</si>
  <si>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</si>
  <si>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</si>
  <si>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</si>
  <si>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</si>
  <si>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</si>
  <si>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</si>
  <si>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</si>
  <si>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</si>
  <si>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</si>
  <si>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</si>
  <si>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</si>
  <si>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</si>
  <si>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</si>
  <si>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</si>
  <si>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</si>
  <si>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</si>
  <si>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</si>
  <si>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</si>
  <si>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</si>
  <si>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</si>
  <si>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</si>
  <si>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</si>
  <si>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</si>
  <si>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</si>
  <si>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</si>
  <si>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</si>
  <si>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</si>
  <si>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</si>
  <si>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</si>
  <si>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</si>
  <si>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</si>
  <si>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</si>
  <si>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</si>
  <si>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</si>
  <si>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</si>
  <si>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</si>
  <si>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</si>
  <si>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</si>
  <si>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</si>
  <si>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</si>
  <si>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</si>
  <si>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</si>
  <si>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</si>
  <si>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</si>
  <si>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</si>
  <si>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</si>
  <si>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</si>
  <si>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</si>
  <si>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</si>
  <si>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</si>
  <si>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</si>
  <si>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</si>
  <si>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</si>
  <si>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</si>
  <si>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</si>
  <si>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</si>
  <si>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</si>
  <si>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</si>
  <si>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</si>
  <si>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</si>
  <si>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</si>
  <si>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</si>
  <si>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</si>
  <si>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</si>
  <si>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</si>
  <si>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</si>
  <si>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</si>
  <si>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</si>
  <si>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</si>
  <si>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</si>
  <si>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</si>
  <si>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</si>
  <si>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</si>
  <si>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</si>
  <si>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</si>
  <si>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</si>
  <si>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</si>
  <si>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</si>
  <si>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</si>
  <si>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</si>
  <si>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</si>
  <si>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</si>
  <si>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</si>
  <si>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</si>
  <si>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</si>
  <si>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</si>
  <si>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</si>
  <si>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</si>
  <si>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</si>
  <si>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</si>
  <si>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</si>
  <si>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</si>
  <si>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</si>
  <si>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</si>
  <si>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</si>
  <si>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</si>
  <si>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</si>
  <si>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</si>
  <si>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</si>
  <si>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</si>
  <si>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</si>
  <si>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</si>
  <si>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</si>
  <si>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</si>
  <si>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</si>
  <si>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</si>
  <si>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</si>
  <si>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</si>
  <si>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</si>
  <si>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</si>
  <si>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</si>
  <si>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</si>
  <si>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</si>
  <si>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</si>
  <si>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</si>
  <si>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</si>
  <si>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</si>
  <si>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</si>
  <si>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</si>
  <si>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</si>
  <si>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</si>
  <si>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</si>
  <si>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</si>
  <si>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</si>
  <si>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</si>
  <si>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</si>
  <si>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</si>
  <si>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</si>
  <si>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</si>
  <si>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</si>
  <si>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</si>
  <si>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</si>
  <si>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</si>
  <si>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</si>
  <si>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</si>
  <si>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</si>
  <si>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</si>
  <si>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</si>
  <si>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</si>
  <si>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</si>
  <si>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</si>
  <si>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</si>
  <si>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</si>
  <si>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</si>
  <si>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</si>
  <si>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</si>
  <si>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</si>
  <si>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</si>
  <si>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</si>
  <si>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</si>
  <si>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</si>
  <si>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</si>
  <si>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</si>
  <si>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</si>
  <si>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</si>
  <si>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</si>
  <si>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</si>
  <si>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</si>
  <si>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</si>
  <si>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</si>
  <si>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</si>
  <si>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</si>
  <si>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</si>
  <si>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</si>
  <si>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</si>
  <si>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</si>
  <si>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</si>
  <si>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</si>
  <si>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</si>
  <si>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</si>
  <si>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</si>
  <si>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</si>
  <si>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</si>
  <si>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</si>
  <si>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</si>
  <si>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</si>
  <si>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</si>
  <si>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</si>
  <si>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</si>
  <si>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</si>
  <si>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</si>
  <si>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</si>
  <si>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</si>
  <si>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</si>
  <si>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</si>
  <si>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</si>
  <si>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</si>
  <si>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</si>
  <si>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</si>
  <si>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</si>
  <si>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</si>
  <si>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</si>
  <si>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</si>
  <si>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</si>
  <si>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</si>
  <si>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</si>
  <si>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</si>
  <si>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</si>
  <si>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</si>
  <si>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</si>
  <si>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</si>
  <si>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</si>
  <si>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</si>
  <si>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</si>
  <si>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</si>
  <si>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</si>
  <si>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</si>
  <si>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</si>
  <si>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</si>
  <si>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</si>
  <si>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</si>
  <si>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</si>
  <si>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</si>
  <si>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</si>
  <si>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</si>
  <si>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</si>
  <si>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</si>
  <si>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</si>
  <si>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</si>
  <si>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</si>
  <si>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</si>
  <si>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</si>
  <si>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</si>
  <si>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</si>
  <si>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</si>
  <si>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</si>
  <si>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</si>
  <si>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</si>
  <si>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</si>
  <si>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</si>
  <si>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</si>
  <si>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</si>
  <si>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</si>
  <si>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</si>
  <si>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</si>
  <si>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</si>
  <si>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</si>
  <si>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</si>
  <si>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</si>
  <si>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</si>
  <si>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</si>
  <si>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</si>
  <si>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</si>
  <si>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</si>
  <si>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</si>
  <si>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</si>
  <si>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</si>
  <si>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</si>
  <si>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</si>
  <si>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</si>
  <si>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</si>
  <si>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</si>
  <si>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</si>
  <si>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</si>
  <si>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</si>
  <si>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</si>
  <si>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</si>
  <si>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</si>
  <si>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</si>
  <si>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</si>
  <si>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</si>
  <si>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</si>
  <si>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</si>
  <si>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</si>
  <si>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</si>
  <si>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</si>
  <si>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</si>
  <si>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</si>
  <si>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</si>
  <si>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</si>
  <si>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</si>
  <si>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</si>
  <si>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</si>
  <si>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</si>
  <si>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</si>
  <si>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</si>
  <si>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</si>
  <si>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</si>
  <si>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</si>
  <si>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</si>
  <si>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</si>
  <si>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</si>
  <si>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</si>
  <si>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</si>
  <si>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</si>
  <si>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</si>
  <si>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</si>
  <si>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</si>
  <si>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</si>
  <si>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</si>
  <si>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</si>
  <si>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</si>
  <si>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</si>
  <si>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</si>
  <si>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</si>
  <si>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</si>
  <si>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</si>
  <si>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</si>
  <si>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</si>
  <si>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</si>
  <si>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</si>
  <si>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</si>
  <si>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</si>
  <si>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</si>
  <si>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</si>
  <si>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</si>
  <si>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</si>
  <si>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</si>
  <si>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</si>
  <si>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</si>
  <si>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</si>
  <si>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</si>
  <si>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</si>
  <si>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</si>
  <si>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</si>
  <si>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</si>
  <si>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</si>
  <si>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</si>
  <si>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</si>
  <si>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</si>
  <si>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</si>
  <si>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</si>
  <si>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</si>
  <si>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</si>
  <si>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</si>
  <si>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</si>
  <si>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</si>
  <si>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</si>
  <si>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</si>
  <si>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</si>
  <si>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</si>
  <si>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</si>
  <si>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</si>
  <si>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</si>
  <si>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</si>
  <si>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</si>
  <si>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</si>
  <si>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</si>
  <si>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</si>
  <si>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</si>
  <si>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</si>
  <si>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</si>
  <si>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</si>
  <si>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</si>
  <si>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</si>
  <si>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</si>
  <si>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</si>
  <si>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</si>
  <si>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</si>
  <si>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</si>
  <si>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</si>
  <si>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</si>
  <si>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</si>
  <si>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</si>
  <si>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</si>
  <si>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</si>
  <si>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</si>
  <si>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</si>
  <si>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</si>
  <si>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</si>
  <si>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</si>
  <si>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</si>
  <si>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</si>
  <si>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</si>
  <si>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</si>
  <si>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</si>
  <si>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</si>
  <si>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</si>
  <si>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</si>
  <si>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</si>
  <si>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</si>
  <si>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</si>
  <si>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</si>
  <si>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</si>
  <si>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</si>
  <si>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</si>
  <si>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</si>
  <si>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</si>
  <si>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</si>
  <si>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</si>
  <si>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</si>
  <si>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</si>
  <si>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</si>
  <si>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</si>
  <si>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</si>
  <si>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</si>
  <si>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</si>
  <si>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</si>
  <si>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</si>
  <si>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</si>
  <si>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</si>
  <si>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</si>
  <si>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</si>
  <si>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</si>
  <si>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</si>
  <si>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</si>
  <si>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</si>
  <si>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</si>
  <si>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</si>
  <si>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</si>
  <si>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</si>
  <si>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</si>
  <si>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</si>
  <si>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</si>
  <si>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</si>
  <si>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</si>
  <si>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</si>
  <si>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</si>
  <si>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</si>
  <si>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</si>
  <si>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</si>
  <si>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</si>
  <si>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</si>
  <si>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</si>
  <si>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</si>
  <si>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</si>
  <si>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</si>
  <si>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</si>
  <si>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</si>
  <si>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</si>
  <si>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</si>
  <si>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</si>
  <si>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</si>
  <si>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</si>
  <si>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</si>
  <si>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</si>
  <si>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</si>
  <si>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</si>
  <si>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</si>
  <si>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</si>
  <si>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</si>
  <si>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</si>
  <si>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</si>
  <si>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</si>
  <si>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</si>
  <si>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</si>
  <si>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</si>
  <si>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</si>
  <si>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</si>
  <si>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</si>
  <si>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</si>
  <si>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</si>
  <si>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</si>
  <si>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</si>
  <si>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</si>
  <si>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</si>
  <si>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</si>
  <si>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</si>
  <si>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</si>
  <si>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</si>
  <si>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</si>
  <si>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</si>
  <si>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</si>
  <si>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</si>
  <si>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</si>
  <si>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</si>
  <si>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</si>
  <si>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</si>
  <si>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</si>
  <si>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</si>
  <si>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</si>
  <si>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</si>
  <si>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</si>
  <si>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</si>
  <si>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</si>
  <si>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</si>
  <si>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</si>
  <si>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</si>
  <si>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</si>
  <si>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</si>
  <si>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</si>
  <si>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</si>
  <si>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</si>
  <si>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</si>
  <si>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</si>
  <si>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</si>
  <si>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</si>
  <si>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</si>
  <si>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</si>
  <si>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</si>
  <si>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</si>
  <si>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</si>
  <si>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</si>
  <si>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</si>
  <si>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</si>
  <si>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</si>
  <si>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</si>
  <si>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</si>
  <si>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</si>
  <si>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</si>
  <si>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</si>
  <si>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</si>
  <si>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</si>
  <si>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</si>
  <si>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</si>
  <si>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</si>
  <si>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</si>
  <si>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</si>
  <si>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</si>
  <si>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</si>
  <si>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</si>
  <si>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</si>
  <si>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</si>
  <si>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</si>
  <si>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</si>
  <si>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</si>
  <si>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</si>
  <si>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</si>
  <si>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</si>
  <si>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</si>
  <si>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</si>
  <si>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</si>
  <si>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</si>
  <si>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</si>
  <si>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</si>
  <si>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</si>
  <si>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</si>
  <si>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</si>
  <si>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</si>
  <si>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</si>
  <si>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</si>
  <si>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</si>
  <si>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</si>
  <si>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</si>
  <si>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</si>
  <si>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</si>
  <si>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</si>
  <si>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</si>
  <si>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</si>
  <si>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</si>
  <si>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</si>
  <si>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</si>
  <si>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</si>
  <si>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</si>
  <si>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</si>
  <si>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</si>
  <si>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</si>
  <si>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</si>
  <si>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</si>
  <si>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</si>
  <si>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</si>
  <si>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</si>
  <si>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</si>
  <si>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</si>
  <si>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</si>
  <si>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</si>
  <si>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</si>
  <si>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</si>
  <si>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</si>
  <si>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</si>
  <si>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</si>
  <si>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</si>
  <si>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</si>
  <si>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</si>
  <si>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</si>
  <si>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</si>
  <si>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</si>
  <si>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</si>
  <si>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</si>
  <si>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</si>
  <si>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</si>
  <si>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</si>
  <si>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</si>
  <si>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</si>
  <si>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</si>
  <si>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</si>
  <si>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</si>
  <si>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</si>
  <si>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</si>
  <si>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</si>
  <si>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</si>
  <si>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</si>
  <si>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</si>
  <si>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</si>
  <si>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</si>
  <si>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</si>
  <si>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</si>
  <si>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</si>
  <si>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</si>
  <si>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</si>
  <si>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</si>
  <si>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</si>
  <si>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</si>
  <si>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</si>
  <si>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</si>
  <si>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</si>
  <si>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</si>
  <si>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</si>
  <si>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</si>
  <si>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</si>
  <si>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</si>
  <si>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</si>
  <si>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</si>
  <si>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</si>
  <si>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</si>
  <si>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</si>
  <si>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</si>
  <si>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</si>
  <si>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</si>
  <si>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</si>
  <si>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</si>
  <si>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</si>
  <si>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</si>
  <si>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</si>
  <si>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</si>
  <si>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</si>
  <si>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</si>
  <si>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</si>
  <si>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</si>
  <si>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</si>
  <si>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</si>
  <si>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</si>
  <si>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</si>
  <si>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</si>
  <si>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</si>
  <si>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</si>
  <si>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</si>
  <si>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</si>
  <si>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</si>
  <si>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</si>
  <si>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</si>
  <si>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</si>
  <si>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</si>
  <si>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</si>
  <si>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</si>
  <si>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</si>
  <si>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</si>
  <si>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</si>
  <si>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</si>
  <si>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</si>
  <si>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</si>
  <si>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</si>
  <si>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</si>
  <si>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</si>
  <si>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</si>
  <si>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</si>
  <si>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</si>
  <si>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</si>
  <si>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</si>
  <si>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</si>
  <si>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</si>
  <si>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</si>
  <si>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</si>
  <si>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</si>
  <si>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</si>
  <si>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</si>
  <si>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</si>
  <si>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</si>
  <si>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</si>
  <si>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</si>
  <si>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</si>
  <si>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</si>
  <si>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</si>
  <si>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</si>
  <si>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</si>
  <si>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</si>
  <si>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</si>
  <si>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</si>
  <si>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</si>
  <si>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</si>
  <si>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</si>
  <si>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</si>
  <si>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</si>
  <si>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</si>
  <si>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</si>
  <si>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</si>
  <si>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</si>
  <si>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</si>
  <si>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</si>
  <si>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</si>
  <si>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</si>
  <si>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</si>
  <si>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</si>
  <si>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</si>
  <si>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</si>
  <si>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</si>
  <si>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</si>
  <si>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</si>
  <si>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</si>
  <si>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</si>
  <si>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</si>
  <si>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</si>
  <si>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</si>
  <si>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</si>
  <si>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</si>
  <si>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</si>
  <si>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</si>
  <si>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</si>
  <si>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</si>
  <si>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</si>
  <si>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</si>
  <si>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</si>
  <si>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</si>
  <si>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</si>
  <si>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</si>
  <si>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</si>
  <si>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</si>
  <si>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</si>
  <si>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</si>
  <si>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</si>
  <si>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</si>
  <si>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</si>
  <si>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</si>
  <si>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</si>
  <si>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</si>
  <si>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</si>
  <si>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</si>
  <si>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</si>
  <si>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</si>
  <si>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</si>
  <si>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</si>
  <si>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</si>
  <si>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</si>
  <si>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</si>
  <si>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</si>
  <si>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</si>
  <si>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</si>
  <si>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</si>
  <si>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</si>
  <si>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</si>
  <si>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</si>
  <si>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</si>
  <si>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</si>
  <si>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</si>
  <si>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</si>
  <si>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</si>
  <si>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</si>
  <si>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</si>
  <si>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</si>
  <si>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</si>
  <si>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</si>
  <si>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</si>
  <si>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</si>
  <si>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</si>
  <si>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</si>
  <si>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</si>
  <si>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</si>
  <si>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</si>
  <si>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</si>
  <si>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</si>
  <si>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</si>
  <si>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</si>
  <si>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</si>
  <si>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</si>
  <si>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</si>
  <si>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</si>
  <si>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</si>
  <si>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</si>
  <si>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</si>
  <si>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</si>
  <si>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</si>
  <si>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</si>
  <si>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</si>
  <si>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</si>
  <si>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</si>
  <si>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</si>
  <si>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</si>
  <si>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</si>
  <si>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</si>
  <si>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</si>
  <si>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</si>
  <si>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</si>
  <si>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</si>
  <si>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</si>
  <si>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</si>
  <si>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</si>
  <si>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</si>
  <si>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</si>
  <si>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</si>
  <si>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</si>
  <si>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</si>
  <si>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</si>
  <si>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</si>
  <si>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</si>
  <si>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</si>
  <si>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</si>
  <si>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</si>
  <si>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</si>
  <si>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</si>
  <si>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</si>
  <si>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</si>
  <si>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</si>
  <si>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</si>
  <si>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</si>
  <si>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</si>
  <si>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</si>
  <si>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</si>
  <si>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</si>
  <si>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</si>
  <si>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</si>
  <si>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</si>
  <si>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</si>
  <si>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</si>
  <si>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</si>
  <si>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</si>
  <si>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</si>
  <si>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</si>
  <si>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</si>
  <si>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</si>
  <si>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</si>
  <si>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</si>
  <si>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</si>
  <si>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</si>
  <si>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</si>
  <si>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</si>
  <si>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</si>
  <si>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</si>
  <si>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</si>
  <si>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</si>
  <si>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</si>
  <si>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</si>
  <si>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</si>
  <si>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</si>
  <si>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</si>
  <si>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</si>
  <si>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</si>
  <si>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</si>
  <si>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</si>
  <si>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</si>
  <si>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</si>
  <si>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</si>
  <si>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</si>
  <si>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</si>
  <si>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</si>
  <si>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</si>
  <si>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</si>
  <si>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</si>
  <si>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</si>
  <si>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</si>
  <si>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</si>
  <si>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</si>
  <si>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</si>
  <si>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</si>
  <si>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</si>
  <si>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</si>
  <si>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</si>
  <si>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</si>
  <si>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</si>
  <si>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</si>
  <si>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</si>
  <si>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</si>
  <si>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</si>
  <si>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</si>
  <si>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</si>
  <si>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</si>
  <si>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</si>
  <si>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</si>
  <si>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</si>
  <si>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</si>
  <si>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</si>
  <si>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</si>
  <si>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</si>
  <si>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</si>
  <si>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</si>
  <si>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</si>
  <si>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</si>
  <si>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</si>
  <si>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</si>
  <si>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</si>
  <si>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</si>
  <si>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</si>
  <si>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</si>
  <si>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</si>
  <si>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</si>
  <si>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</si>
  <si>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</si>
  <si>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</si>
  <si>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</si>
  <si>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</si>
  <si>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</si>
  <si>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</si>
  <si>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</si>
  <si>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</si>
  <si>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</si>
  <si>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</si>
  <si>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</si>
  <si>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</si>
  <si>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</si>
  <si>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</si>
  <si>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</si>
  <si>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</si>
  <si>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</si>
  <si>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</si>
  <si>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</si>
  <si>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</si>
  <si>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</si>
  <si>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</si>
  <si>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</si>
  <si>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</si>
  <si>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</si>
  <si>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</si>
  <si>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</si>
  <si>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</si>
  <si>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</si>
  <si>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</si>
  <si>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</si>
  <si>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</si>
  <si>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</si>
  <si>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</si>
  <si>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</si>
  <si>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</si>
  <si>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</si>
  <si>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</si>
  <si>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</si>
  <si>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</si>
  <si>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</si>
  <si>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</si>
  <si>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</si>
  <si>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</si>
  <si>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</si>
  <si>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</si>
  <si>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</si>
  <si>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</si>
  <si>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</si>
  <si>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</si>
  <si>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</si>
  <si>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</si>
  <si>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</si>
  <si>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</si>
  <si>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</si>
  <si>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</si>
  <si>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</si>
  <si>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</si>
  <si>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</si>
  <si>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</si>
  <si>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</si>
  <si>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</si>
  <si>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</si>
  <si>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</si>
  <si>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</si>
  <si>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</si>
  <si>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</si>
  <si>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</si>
  <si>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</si>
  <si>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</si>
  <si>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</si>
  <si>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</si>
  <si>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</si>
  <si>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</si>
  <si>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</si>
  <si>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</si>
  <si>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</si>
  <si>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</si>
  <si>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</si>
  <si>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</si>
  <si>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</si>
  <si>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</si>
  <si>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</si>
  <si>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</si>
  <si>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</si>
  <si>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</si>
  <si>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</si>
  <si>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</si>
  <si>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</si>
  <si>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</si>
  <si>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</si>
  <si>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</si>
  <si>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</si>
  <si>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</si>
  <si>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</si>
  <si>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</si>
  <si>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</si>
  <si>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</si>
  <si>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</si>
  <si>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</si>
  <si>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</si>
  <si>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</si>
  <si>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</si>
  <si>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</si>
  <si>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</si>
  <si>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</si>
  <si>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</si>
  <si>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</si>
  <si>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</si>
  <si>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</si>
  <si>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</si>
  <si>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</si>
  <si>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</si>
  <si>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</si>
  <si>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</si>
  <si>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</si>
  <si>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</si>
  <si>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</si>
  <si>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</si>
  <si>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</si>
  <si>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</si>
  <si>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</si>
  <si>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</si>
  <si>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</si>
  <si>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</si>
  <si>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</si>
  <si>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</si>
  <si>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</si>
  <si>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</si>
  <si>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</si>
  <si>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</si>
  <si>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</si>
  <si>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</si>
  <si>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</si>
  <si>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</si>
  <si>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</si>
  <si>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</si>
  <si>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</si>
  <si>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</si>
  <si>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</si>
  <si>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</si>
  <si>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</si>
  <si>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</si>
  <si>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</si>
  <si>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</si>
  <si>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</si>
  <si>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</si>
  <si>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</si>
  <si>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</si>
  <si>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</si>
  <si>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</si>
  <si>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</si>
  <si>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</si>
  <si>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</si>
  <si>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</si>
  <si>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</si>
  <si>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</si>
  <si>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</si>
  <si>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</si>
  <si>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</si>
  <si>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</si>
  <si>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</si>
  <si>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</si>
  <si>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</si>
  <si>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</si>
  <si>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</si>
  <si>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</si>
  <si>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</si>
  <si>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</si>
  <si>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</si>
  <si>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</si>
  <si>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</si>
  <si>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</si>
  <si>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</si>
  <si>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</si>
  <si>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</si>
  <si>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</si>
  <si>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</si>
  <si>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</si>
  <si>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</si>
  <si>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</si>
  <si>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</si>
  <si>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</si>
  <si>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</si>
  <si>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</si>
  <si>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</si>
  <si>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</si>
  <si>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</si>
  <si>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</si>
  <si>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</si>
  <si>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</si>
  <si>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</si>
  <si>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</si>
  <si>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</si>
  <si>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</si>
  <si>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</si>
  <si>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</si>
  <si>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</si>
  <si>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</si>
  <si>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</si>
  <si>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</si>
  <si>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</si>
  <si>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</si>
  <si>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</si>
  <si>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</si>
  <si>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</si>
  <si>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</si>
  <si>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</si>
  <si>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</si>
  <si>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</si>
  <si>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</si>
  <si>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</si>
  <si>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</si>
  <si>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</si>
  <si>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</si>
  <si>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</si>
  <si>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</si>
  <si>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</si>
  <si>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</si>
  <si>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</si>
  <si>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</si>
  <si>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</si>
  <si>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</si>
  <si>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</si>
  <si>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</si>
  <si>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</si>
  <si>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</si>
  <si>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</si>
  <si>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</si>
  <si>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</si>
  <si>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</si>
  <si>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</si>
  <si>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</si>
  <si>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</si>
  <si>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</si>
  <si>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</si>
  <si>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</si>
  <si>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</si>
  <si>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</si>
  <si>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</si>
  <si>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</si>
  <si>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</si>
  <si>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</si>
  <si>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</si>
  <si>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</si>
  <si>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</si>
  <si>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</si>
  <si>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</si>
  <si>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</si>
  <si>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</si>
  <si>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</si>
  <si>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</si>
  <si>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</si>
  <si>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</si>
  <si>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</si>
  <si>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</si>
  <si>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</si>
  <si>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</si>
  <si>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</si>
  <si>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</si>
  <si>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</si>
  <si>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</si>
  <si>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</si>
  <si>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</si>
  <si>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</si>
  <si>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</si>
  <si>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</si>
  <si>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</si>
  <si>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</si>
  <si>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</si>
  <si>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</si>
  <si>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</si>
  <si>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</si>
  <si>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</si>
  <si>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</si>
  <si>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</si>
  <si>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</si>
  <si>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</si>
  <si>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</si>
  <si>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</si>
  <si>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</si>
  <si>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</si>
  <si>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</si>
  <si>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</si>
  <si>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</si>
  <si>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</si>
  <si>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</si>
  <si>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</si>
  <si>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</si>
  <si>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</si>
  <si>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</si>
  <si>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</si>
  <si>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</si>
  <si>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</si>
  <si>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</si>
  <si>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</si>
  <si>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</si>
  <si>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</si>
  <si>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</si>
  <si>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</si>
  <si>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</si>
  <si>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</si>
  <si>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</si>
  <si>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</si>
  <si>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</si>
  <si>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</si>
  <si>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</si>
  <si>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</si>
  <si>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</si>
  <si>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</si>
  <si>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</si>
  <si>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</si>
  <si>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</si>
  <si>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</si>
  <si>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</si>
  <si>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</si>
  <si>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</si>
  <si>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</si>
  <si>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</si>
  <si>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</si>
  <si>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</si>
  <si>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</si>
  <si>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</si>
  <si>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</si>
  <si>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</si>
  <si>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</si>
  <si>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</si>
  <si>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</si>
  <si>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</si>
  <si>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</si>
  <si>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</si>
  <si>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</si>
  <si>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</si>
  <si>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</si>
  <si>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</si>
  <si>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</si>
  <si>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</si>
  <si>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</si>
  <si>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</si>
  <si>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</si>
  <si>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</si>
  <si>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</si>
  <si>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</si>
  <si>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</si>
  <si>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</si>
  <si>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</si>
  <si>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</si>
  <si>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</si>
  <si>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</si>
  <si>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</si>
  <si>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</si>
  <si>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</si>
  <si>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</si>
  <si>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</si>
  <si>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</si>
  <si>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</si>
  <si>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</si>
  <si>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</si>
  <si>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</si>
  <si>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</si>
  <si>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</si>
  <si>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</si>
  <si>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</si>
  <si>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</si>
  <si>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</si>
  <si>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</si>
  <si>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</si>
  <si>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</si>
  <si>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</si>
  <si>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</si>
  <si>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</si>
  <si>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</si>
  <si>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</si>
  <si>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</si>
  <si>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</si>
  <si>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</si>
  <si>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</si>
  <si>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</si>
  <si>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</si>
  <si>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</si>
  <si>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</si>
  <si>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</si>
  <si>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</si>
  <si>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</si>
  <si>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</si>
  <si>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</si>
  <si>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</si>
  <si>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</si>
  <si>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</si>
  <si>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</si>
  <si>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</si>
  <si>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</si>
  <si>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</si>
  <si>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</si>
  <si>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</si>
  <si>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</si>
  <si>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</si>
  <si>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</si>
  <si>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</si>
  <si>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</si>
  <si>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</si>
  <si>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</si>
  <si>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</si>
  <si>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</si>
  <si>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</si>
  <si>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</si>
  <si>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</si>
  <si>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</si>
  <si>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</si>
  <si>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</si>
  <si>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</si>
  <si>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</si>
  <si>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</si>
  <si>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</si>
  <si>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</si>
  <si>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</si>
  <si>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</si>
  <si>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</si>
  <si>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</si>
  <si>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</si>
  <si>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</si>
  <si>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</si>
  <si>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</si>
  <si>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</si>
  <si>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</si>
  <si>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</si>
  <si>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</si>
  <si>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</si>
  <si>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</si>
  <si>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</si>
  <si>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</si>
  <si>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</si>
  <si>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</si>
  <si>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</si>
  <si>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</si>
  <si>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</si>
  <si>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</si>
  <si>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</si>
  <si>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</si>
  <si>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</si>
  <si>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</si>
  <si>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</si>
  <si>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</si>
  <si>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</si>
  <si>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</si>
  <si>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</si>
  <si>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</si>
  <si>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</si>
  <si>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</si>
  <si>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</si>
  <si>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</si>
  <si>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</si>
  <si>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</si>
  <si>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</si>
  <si>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</si>
  <si>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</si>
  <si>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</si>
  <si>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</si>
  <si>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</si>
  <si>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</si>
  <si>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</si>
  <si>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</si>
  <si>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</si>
  <si>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</si>
  <si>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</si>
  <si>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</si>
  <si>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</si>
  <si>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</si>
  <si>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</si>
  <si>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</si>
  <si>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</si>
  <si>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</si>
  <si>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</si>
  <si>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</si>
  <si>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</si>
  <si>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</si>
  <si>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</si>
  <si>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</si>
  <si>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</si>
  <si>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</si>
  <si>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</si>
  <si>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</si>
  <si>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</si>
  <si>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</si>
  <si>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</si>
  <si>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</si>
  <si>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</si>
  <si>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</si>
  <si>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</si>
  <si>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</si>
  <si>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</si>
  <si>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</si>
  <si>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</si>
  <si>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</si>
  <si>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</si>
  <si>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</si>
  <si>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</si>
  <si>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</si>
  <si>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</si>
  <si>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</si>
  <si>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</si>
  <si>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</si>
  <si>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</si>
  <si>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</si>
  <si>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</si>
  <si>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</si>
  <si>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</si>
  <si>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</si>
  <si>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</si>
  <si>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</si>
  <si>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</si>
  <si>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</si>
  <si>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</si>
  <si>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</si>
  <si>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</si>
  <si>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</si>
  <si>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</si>
  <si>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</si>
  <si>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</si>
  <si>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</si>
  <si>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</si>
  <si>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</si>
  <si>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</si>
  <si>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</si>
  <si>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</si>
  <si>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</si>
  <si>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</si>
  <si>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</si>
  <si>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</si>
  <si>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</si>
  <si>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</si>
  <si>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</si>
  <si>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</si>
  <si>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</si>
  <si>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</si>
  <si>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</si>
  <si>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</si>
  <si>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</si>
  <si>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</si>
  <si>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</si>
  <si>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</si>
  <si>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</si>
  <si>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</si>
  <si>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</si>
  <si>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</si>
  <si>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</si>
  <si>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</si>
  <si>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</si>
  <si>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</si>
  <si>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</si>
  <si>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</si>
  <si>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</si>
  <si>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</si>
  <si>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</si>
  <si>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</si>
  <si>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</si>
  <si>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</si>
  <si>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</si>
  <si>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</si>
  <si>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</si>
  <si>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</si>
  <si>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</si>
  <si>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</si>
  <si>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</si>
  <si>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</si>
  <si>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</si>
  <si>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</si>
  <si>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</si>
  <si>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</si>
  <si>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</si>
  <si>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</si>
  <si>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</si>
  <si>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</si>
  <si>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</si>
  <si>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</si>
  <si>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</si>
  <si>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</si>
  <si>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</si>
  <si>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</si>
  <si>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</si>
  <si>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</si>
  <si>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</si>
  <si>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</si>
  <si>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</si>
  <si>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</si>
  <si>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</si>
  <si>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</si>
  <si>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</si>
  <si>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</si>
  <si>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</si>
  <si>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</si>
  <si>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</si>
  <si>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</si>
  <si>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</si>
  <si>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</si>
  <si>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</si>
  <si>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</si>
  <si>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</si>
  <si>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</si>
  <si>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</si>
  <si>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</si>
  <si>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</si>
  <si>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</si>
  <si>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</si>
  <si>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</si>
  <si>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</si>
  <si>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</si>
  <si>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</si>
  <si>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</si>
  <si>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</si>
  <si>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</si>
  <si>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</si>
  <si>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</si>
  <si>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</si>
  <si>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</si>
  <si>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</si>
  <si>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</si>
  <si>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</si>
  <si>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</si>
  <si>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</si>
  <si>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</si>
  <si>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</si>
  <si>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</si>
  <si>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</si>
  <si>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</si>
  <si>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</si>
  <si>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</si>
  <si>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</si>
  <si>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</si>
  <si>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</si>
  <si>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</si>
  <si>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</si>
  <si>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</si>
  <si>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</si>
  <si>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</si>
  <si>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</si>
  <si>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</si>
  <si>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</si>
  <si>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</si>
  <si>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</si>
  <si>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</si>
  <si>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</si>
  <si>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</si>
  <si>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</si>
  <si>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</si>
  <si>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</si>
  <si>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</si>
  <si>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</si>
  <si>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</si>
  <si>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</si>
  <si>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</si>
  <si>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</si>
  <si>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</si>
  <si>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</si>
  <si>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</si>
  <si>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</si>
  <si>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</si>
  <si>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</si>
  <si>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</si>
  <si>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</si>
  <si>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</si>
  <si>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</si>
  <si>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</si>
  <si>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</si>
  <si>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</si>
  <si>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</si>
  <si>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</si>
  <si>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</si>
  <si>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</si>
  <si>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</si>
  <si>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</si>
  <si>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</si>
  <si>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</si>
  <si>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</si>
  <si>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</si>
  <si>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</si>
  <si>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</si>
  <si>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</si>
  <si>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</si>
  <si>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</si>
  <si>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</si>
  <si>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</si>
  <si>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</si>
  <si>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</si>
  <si>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</si>
  <si>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</si>
  <si>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</si>
  <si>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</si>
  <si>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</si>
  <si>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</si>
  <si>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</si>
  <si>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</si>
  <si>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</si>
  <si>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</si>
  <si>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</si>
  <si>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</si>
  <si>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</si>
  <si>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</si>
  <si>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</si>
  <si>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</si>
  <si>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</si>
  <si>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</si>
  <si>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</si>
  <si>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</si>
  <si>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</si>
  <si>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</si>
  <si>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</si>
  <si>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</si>
  <si>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</si>
  <si>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</si>
  <si>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</si>
  <si>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</si>
  <si>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</si>
  <si>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</si>
  <si>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</si>
  <si>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</si>
  <si>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</si>
  <si>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</si>
  <si>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</si>
  <si>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</si>
  <si>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</si>
  <si>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</si>
  <si>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</si>
  <si>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</si>
  <si>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</si>
  <si>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</si>
  <si>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</si>
  <si>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</si>
  <si>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</si>
  <si>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</si>
  <si>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</si>
  <si>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</si>
  <si>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</si>
  <si>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</si>
  <si>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</si>
  <si>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</si>
  <si>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</si>
  <si>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</si>
  <si>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</si>
  <si>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</si>
  <si>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</si>
  <si>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</si>
  <si>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</si>
  <si>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</si>
  <si>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</si>
  <si>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</si>
  <si>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</si>
  <si>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</si>
  <si>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</si>
  <si>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</si>
  <si>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</si>
  <si>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</si>
  <si>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</si>
  <si>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</si>
  <si>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</si>
  <si>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</si>
  <si>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</si>
  <si>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</si>
  <si>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</si>
  <si>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</si>
  <si>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</si>
  <si>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</si>
  <si>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</si>
  <si>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</si>
  <si>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</si>
  <si>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</si>
  <si>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</si>
  <si>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</si>
  <si>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</si>
  <si>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</si>
  <si>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</si>
  <si>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</si>
  <si>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</si>
  <si>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</si>
  <si>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</si>
  <si>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</si>
  <si>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</si>
  <si>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</si>
  <si>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</si>
  <si>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</si>
  <si>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</si>
  <si>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</si>
  <si>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</si>
  <si>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</si>
  <si>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</si>
  <si>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</si>
  <si>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</si>
  <si>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</si>
  <si>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</si>
  <si>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</si>
  <si>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</si>
  <si>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</si>
  <si>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</si>
  <si>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</si>
  <si>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</si>
  <si>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</si>
  <si>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</si>
  <si>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</si>
  <si>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</si>
  <si>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</si>
  <si>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</si>
  <si>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</si>
  <si>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</si>
  <si>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</si>
  <si>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</si>
  <si>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</si>
  <si>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</si>
  <si>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</si>
  <si>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</si>
  <si>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</si>
  <si>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</si>
  <si>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</si>
  <si>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</si>
  <si>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</si>
  <si>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</si>
  <si>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</si>
  <si>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</si>
  <si>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</si>
  <si>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</si>
  <si>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</si>
  <si>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</si>
  <si>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</si>
  <si>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</si>
  <si>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</si>
  <si>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</si>
  <si>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</si>
  <si>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</si>
  <si>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</si>
  <si>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</si>
  <si>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</si>
  <si>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</si>
  <si>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</si>
  <si>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</si>
  <si>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</si>
  <si>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</si>
  <si>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</si>
  <si>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</si>
  <si>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</si>
  <si>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</si>
  <si>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</si>
  <si>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</si>
  <si>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</si>
  <si>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</si>
  <si>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</si>
  <si>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</si>
  <si>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</si>
  <si>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</si>
  <si>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</si>
  <si>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</si>
  <si>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</si>
  <si>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</si>
  <si>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</si>
  <si>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</si>
  <si>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</si>
  <si>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</si>
  <si>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</si>
  <si>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</si>
  <si>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</si>
  <si>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</si>
  <si>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</si>
  <si>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</si>
  <si>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</si>
  <si>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</si>
  <si>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</si>
  <si>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</si>
  <si>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</si>
  <si>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</si>
  <si>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</si>
  <si>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</si>
  <si>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</si>
  <si>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</si>
  <si>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</si>
  <si>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</si>
  <si>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</si>
  <si>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</si>
  <si>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</si>
  <si>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</si>
  <si>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</si>
  <si>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</si>
  <si>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</si>
  <si>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</si>
  <si>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</si>
  <si>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</si>
  <si>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</si>
  <si>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</si>
  <si>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</si>
  <si>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</si>
  <si>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</si>
  <si>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</si>
  <si>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</si>
  <si>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</si>
  <si>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</si>
  <si>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</si>
  <si>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</si>
  <si>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</si>
  <si>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</si>
  <si>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</si>
  <si>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</si>
  <si>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</si>
  <si>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</si>
  <si>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</si>
  <si>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</si>
  <si>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</si>
  <si>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</si>
  <si>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</si>
  <si>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</si>
  <si>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</si>
  <si>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</si>
  <si>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</si>
  <si>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</si>
  <si>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</si>
  <si>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</si>
  <si>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</si>
  <si>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</si>
  <si>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</si>
  <si>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</si>
  <si>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</si>
  <si>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</si>
  <si>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</si>
  <si>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</si>
  <si>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</si>
  <si>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</si>
  <si>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</si>
  <si>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</si>
  <si>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</si>
  <si>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</si>
  <si>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</si>
  <si>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</si>
  <si>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</si>
  <si>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</si>
  <si>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</si>
  <si>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</si>
  <si>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</si>
  <si>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</si>
  <si>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</si>
  <si>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</si>
  <si>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</si>
  <si>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</si>
  <si>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</si>
  <si>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</si>
  <si>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</si>
  <si>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</si>
  <si>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</si>
  <si>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</si>
  <si>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</si>
  <si>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</si>
  <si>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</si>
  <si>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</si>
  <si>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</si>
  <si>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</si>
  <si>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</si>
  <si>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</si>
  <si>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</si>
  <si>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</si>
  <si>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</si>
  <si>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</si>
  <si>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</si>
  <si>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</si>
  <si>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</si>
  <si>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</si>
  <si>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</si>
  <si>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</si>
  <si>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</si>
  <si>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</si>
  <si>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</si>
  <si>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</si>
  <si>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</si>
  <si>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</si>
  <si>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</si>
  <si>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</si>
  <si>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</si>
  <si>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</si>
  <si>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</si>
  <si>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</si>
  <si>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</si>
  <si>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</si>
  <si>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</si>
  <si>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</si>
  <si>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</si>
  <si>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</si>
  <si>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</si>
  <si>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</si>
  <si>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</si>
  <si>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</si>
  <si>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</si>
  <si>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</si>
  <si>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</si>
  <si>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</si>
  <si>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</si>
  <si>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</si>
  <si>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</si>
  <si>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</si>
  <si>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</si>
  <si>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</si>
  <si>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</si>
  <si>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</si>
  <si>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</si>
  <si>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</si>
  <si>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</si>
  <si>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</si>
  <si>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</si>
  <si>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</si>
  <si>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</si>
  <si>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</si>
  <si>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</si>
  <si>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</si>
  <si>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</si>
  <si>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</si>
  <si>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</si>
  <si>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</si>
  <si>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</si>
  <si>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</si>
  <si>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</si>
  <si>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</si>
  <si>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</si>
  <si>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</si>
  <si>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</si>
  <si>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</si>
  <si>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</si>
  <si>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</si>
  <si>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</si>
  <si>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</si>
  <si>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</si>
  <si>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</si>
  <si>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</si>
  <si>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</si>
  <si>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</si>
  <si>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</si>
  <si>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</si>
  <si>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</si>
  <si>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</si>
  <si>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</si>
  <si>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</si>
  <si>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</si>
  <si>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</si>
  <si>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</si>
  <si>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</si>
  <si>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</si>
  <si>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</si>
  <si>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</si>
  <si>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</si>
  <si>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</si>
  <si>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</si>
  <si>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</si>
  <si>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</si>
  <si>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</si>
  <si>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</si>
  <si>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</si>
  <si>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</si>
  <si>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</si>
  <si>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</si>
  <si>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</si>
  <si>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</si>
  <si>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</si>
  <si>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</si>
  <si>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</si>
  <si>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</si>
  <si>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</si>
  <si>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</si>
  <si>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</si>
  <si>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</si>
  <si>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</si>
  <si>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</si>
  <si>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</si>
  <si>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</si>
  <si>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</si>
  <si>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</si>
  <si>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</si>
  <si>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</si>
  <si>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</si>
  <si>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</si>
  <si>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</si>
  <si>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</si>
  <si>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</si>
  <si>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</si>
  <si>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</si>
  <si>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</si>
  <si>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</si>
  <si>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</si>
  <si>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</si>
  <si>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</si>
  <si>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</si>
  <si>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</si>
  <si>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</si>
  <si>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</si>
  <si>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</si>
  <si>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</si>
  <si>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</si>
  <si>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</si>
  <si>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</si>
  <si>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</si>
  <si>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</si>
  <si>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</si>
  <si>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</si>
  <si>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</si>
  <si>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</si>
  <si>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</si>
  <si>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</si>
  <si>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</si>
  <si>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</si>
  <si>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</si>
  <si>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</si>
  <si>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</si>
  <si>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</si>
  <si>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</si>
  <si>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</si>
  <si>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</si>
  <si>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</si>
  <si>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</si>
  <si>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</si>
  <si>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</si>
  <si>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</si>
  <si>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</si>
  <si>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</si>
  <si>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</si>
  <si>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</si>
  <si>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</si>
  <si>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</si>
  <si>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</si>
  <si>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</si>
  <si>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</si>
  <si>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</si>
  <si>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</si>
  <si>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</si>
  <si>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</si>
  <si>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</si>
  <si>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</si>
  <si>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</si>
  <si>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</si>
  <si>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</si>
  <si>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</si>
  <si>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</si>
  <si>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</si>
  <si>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</si>
  <si>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</si>
  <si>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</si>
  <si>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</si>
  <si>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</si>
  <si>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</si>
  <si>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</si>
  <si>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</si>
  <si>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</si>
  <si>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</si>
  <si>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</si>
  <si>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</si>
  <si>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</si>
  <si>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</si>
  <si>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</si>
  <si>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</si>
  <si>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</si>
  <si>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</si>
  <si>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</si>
  <si>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</si>
  <si>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</si>
  <si>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</si>
  <si>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</si>
  <si>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</si>
  <si>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</si>
  <si>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</si>
  <si>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</si>
  <si>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</si>
  <si>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</si>
  <si>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</si>
  <si>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</si>
  <si>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</si>
  <si>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</si>
  <si>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</si>
  <si>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</si>
  <si>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</si>
  <si>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</si>
  <si>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</si>
  <si>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</si>
  <si>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</si>
  <si>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</si>
  <si>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</si>
  <si>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</si>
  <si>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</si>
  <si>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</si>
  <si>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</si>
  <si>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</si>
  <si>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</si>
  <si>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</si>
  <si>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</si>
  <si>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</si>
  <si>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</si>
  <si>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</si>
  <si>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</si>
  <si>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</si>
  <si>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</si>
  <si>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</si>
  <si>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</si>
  <si>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</si>
  <si>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</si>
  <si>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</si>
  <si>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</si>
  <si>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</si>
  <si>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</si>
  <si>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</si>
  <si>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</si>
  <si>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</si>
  <si>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</si>
  <si>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</si>
  <si>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</si>
  <si>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</si>
  <si>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</si>
  <si>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</si>
  <si>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</si>
  <si>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</si>
  <si>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</si>
  <si>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</si>
  <si>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</si>
  <si>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</si>
  <si>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</si>
  <si>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</si>
  <si>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</si>
  <si>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</si>
  <si>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</si>
  <si>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</si>
  <si>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</si>
  <si>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</si>
  <si>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</si>
  <si>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</si>
  <si>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</si>
  <si>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</si>
  <si>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</si>
  <si>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</si>
  <si>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</si>
  <si>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</si>
  <si>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</si>
  <si>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</si>
  <si>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</si>
  <si>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</si>
  <si>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</si>
  <si>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</si>
  <si>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</si>
  <si>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</si>
  <si>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</si>
  <si>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</si>
  <si>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</si>
  <si>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</si>
  <si>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</si>
  <si>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</si>
  <si>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</si>
  <si>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</si>
  <si>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</si>
  <si>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</si>
  <si>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</si>
  <si>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</si>
  <si>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</si>
  <si>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</si>
  <si>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</si>
  <si>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</si>
  <si>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</si>
  <si>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</si>
  <si>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</si>
  <si>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</si>
  <si>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</si>
  <si>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</si>
  <si>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</si>
  <si>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</si>
  <si>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</si>
  <si>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</si>
  <si>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</si>
  <si>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</si>
  <si>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</si>
  <si>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</si>
  <si>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</si>
  <si>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</si>
  <si>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</si>
  <si>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</si>
  <si>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</si>
  <si>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</si>
  <si>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</si>
  <si>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</si>
  <si>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</si>
  <si>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</si>
  <si>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</si>
  <si>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</si>
  <si>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</si>
  <si>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</si>
  <si>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</si>
  <si>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</si>
  <si>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</si>
  <si>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</si>
  <si>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</si>
  <si>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</si>
  <si>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</si>
  <si>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</si>
  <si>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</si>
  <si>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</si>
  <si>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</si>
  <si>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</si>
  <si>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</si>
  <si>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</si>
  <si>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</si>
  <si>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</si>
  <si>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</si>
  <si>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</si>
  <si>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</si>
  <si>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</si>
  <si>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</si>
  <si>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</si>
  <si>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</si>
  <si>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</si>
  <si>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</si>
  <si>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</si>
  <si>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</si>
  <si>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</si>
  <si>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</si>
  <si>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</si>
  <si>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</si>
  <si>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</si>
  <si>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</si>
  <si>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</si>
  <si>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</si>
  <si>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</si>
  <si>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</si>
  <si>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</si>
  <si>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</si>
  <si>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</si>
  <si>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</si>
  <si>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</si>
  <si>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</si>
  <si>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</si>
  <si>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</si>
  <si>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</si>
  <si>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</si>
  <si>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</si>
  <si>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</si>
  <si>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</si>
  <si>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</si>
  <si>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</si>
  <si>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</si>
  <si>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</si>
  <si>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</si>
  <si>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</si>
  <si>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</si>
  <si>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</si>
  <si>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</si>
  <si>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</si>
  <si>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</si>
  <si>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</si>
  <si>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</si>
  <si>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</si>
  <si>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</si>
  <si>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</si>
  <si>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</si>
  <si>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</si>
  <si>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</si>
  <si>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</si>
  <si>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</si>
  <si>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</si>
  <si>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</si>
  <si>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</si>
  <si>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</si>
  <si>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</si>
  <si>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</si>
  <si>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</si>
  <si>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</si>
  <si>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</si>
  <si>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</si>
  <si>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</si>
  <si>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</si>
  <si>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</si>
  <si>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</si>
  <si>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</si>
  <si>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</si>
  <si>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</si>
  <si>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</si>
  <si>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</si>
  <si>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</si>
  <si>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</si>
  <si>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</si>
  <si>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</si>
  <si>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</si>
  <si>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</si>
  <si>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</si>
  <si>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</si>
  <si>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</si>
  <si>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</si>
  <si>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</si>
  <si>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</si>
  <si>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</si>
  <si>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</si>
  <si>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</si>
  <si>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</si>
  <si>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</si>
  <si>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</si>
  <si>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</si>
  <si>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</si>
  <si>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</si>
  <si>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</si>
  <si>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</si>
  <si>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</si>
  <si>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</si>
  <si>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</si>
  <si>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</si>
  <si>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</si>
  <si>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</si>
  <si>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</si>
  <si>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</si>
  <si>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</si>
  <si>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</si>
  <si>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</si>
  <si>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</si>
  <si>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</si>
  <si>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</si>
  <si>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</si>
  <si>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</si>
  <si>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</si>
  <si>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</si>
  <si>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</si>
  <si>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</si>
  <si>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</si>
  <si>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</si>
  <si>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</si>
  <si>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</si>
  <si>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</si>
  <si>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</si>
  <si>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</si>
  <si>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</si>
  <si>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</si>
  <si>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</si>
  <si>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</si>
  <si>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</si>
  <si>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</si>
  <si>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</si>
  <si>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</si>
  <si>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</si>
  <si>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</si>
  <si>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</si>
  <si>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</si>
  <si>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</si>
  <si>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</si>
  <si>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</si>
  <si>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</si>
  <si>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</si>
  <si>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</si>
  <si>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</si>
  <si>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</si>
  <si>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</si>
  <si>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</si>
  <si>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</si>
  <si>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</si>
  <si>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</si>
  <si>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</si>
  <si>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</si>
  <si>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</si>
  <si>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</si>
  <si>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</si>
  <si>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</si>
  <si>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</si>
  <si>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</si>
  <si>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</si>
  <si>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</si>
  <si>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</si>
  <si>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</si>
  <si>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</si>
  <si>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</si>
  <si>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</si>
  <si>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</si>
  <si>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</si>
  <si>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</si>
  <si>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</si>
  <si>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</si>
  <si>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</si>
  <si>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</si>
  <si>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</si>
  <si>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</si>
  <si>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</si>
  <si>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</si>
  <si>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</si>
  <si>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</si>
  <si>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</si>
  <si>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</si>
  <si>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</si>
  <si>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</si>
  <si>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</si>
  <si>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</si>
  <si>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</si>
  <si>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</si>
  <si>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</si>
  <si>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</si>
  <si>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</si>
  <si>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</si>
  <si>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</si>
  <si>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</si>
  <si>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</si>
  <si>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</si>
  <si>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</si>
  <si>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</si>
  <si>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</si>
  <si>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</si>
  <si>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</si>
  <si>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</si>
  <si>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</si>
  <si>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</si>
  <si>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</si>
  <si>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</si>
  <si>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</si>
  <si>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</si>
  <si>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</si>
  <si>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</si>
  <si>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</si>
  <si>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</si>
  <si>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</si>
  <si>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</si>
  <si>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</si>
  <si>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</si>
  <si>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</si>
  <si>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</si>
  <si>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</si>
  <si>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</si>
  <si>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</si>
  <si>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</si>
  <si>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</si>
  <si>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</si>
  <si>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</si>
  <si>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</si>
  <si>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</si>
  <si>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</si>
  <si>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</si>
  <si>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</si>
  <si>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</si>
  <si>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</si>
  <si>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</si>
  <si>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</si>
  <si>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</si>
  <si>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</si>
  <si>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</si>
  <si>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</si>
  <si>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</si>
  <si>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</si>
  <si>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</si>
  <si>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</si>
  <si>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</si>
  <si>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</si>
  <si>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</si>
  <si>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</si>
  <si>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</si>
  <si>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</si>
  <si>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</si>
  <si>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</si>
  <si>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</si>
  <si>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</si>
  <si>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</si>
  <si>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</si>
  <si>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</si>
  <si>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</si>
  <si>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</si>
  <si>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</si>
  <si>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</si>
  <si>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</si>
  <si>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</si>
  <si>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</si>
  <si>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</si>
  <si>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</si>
  <si>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</si>
  <si>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</si>
  <si>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</si>
  <si>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</si>
  <si>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</si>
  <si>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</si>
  <si>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</si>
  <si>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</si>
  <si>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</si>
  <si>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</si>
  <si>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</si>
  <si>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</si>
  <si>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</si>
  <si>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</si>
  <si>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</si>
  <si>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</si>
  <si>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</si>
  <si>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</si>
  <si>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</si>
  <si>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</si>
  <si>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</si>
  <si>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</si>
  <si>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</si>
  <si>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</si>
  <si>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</si>
  <si>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</si>
  <si>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</si>
  <si>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</si>
  <si>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</si>
  <si>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</si>
  <si>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</si>
  <si>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</si>
  <si>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</si>
  <si>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</si>
  <si>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</si>
  <si>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</si>
  <si>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</si>
  <si>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</si>
  <si>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</si>
  <si>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</si>
  <si>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</si>
  <si>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</si>
  <si>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</si>
  <si>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</si>
  <si>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</si>
  <si>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</si>
  <si>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</si>
  <si>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</si>
  <si>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</si>
  <si>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</si>
  <si>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</si>
  <si>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</si>
  <si>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</si>
  <si>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</si>
  <si>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</si>
  <si>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</si>
  <si>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</si>
  <si>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</si>
  <si>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</si>
  <si>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</si>
  <si>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</si>
  <si>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</si>
  <si>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</si>
  <si>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</si>
  <si>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</si>
  <si>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</si>
  <si>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</si>
  <si>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</si>
  <si>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</si>
  <si>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</si>
  <si>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</si>
  <si>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</si>
  <si>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</si>
  <si>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</si>
  <si>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</si>
  <si>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</si>
  <si>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</si>
  <si>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</si>
  <si>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</si>
  <si>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</si>
  <si>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</si>
  <si>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</si>
  <si>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</si>
  <si>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</si>
  <si>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</si>
  <si>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</si>
  <si>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</si>
  <si>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</si>
  <si>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</si>
  <si>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</si>
  <si>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</si>
  <si>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</si>
  <si>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</si>
  <si>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</si>
  <si>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</si>
  <si>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</si>
  <si>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</si>
  <si>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</si>
  <si>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</si>
  <si>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</si>
  <si>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</si>
  <si>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</si>
  <si>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</si>
  <si>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</si>
  <si>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</si>
  <si>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</si>
  <si>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</si>
  <si>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</si>
  <si>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</si>
  <si>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</si>
  <si>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</si>
  <si>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</si>
  <si>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</si>
  <si>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</si>
  <si>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</si>
  <si>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</si>
  <si>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</si>
  <si>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</si>
  <si>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</si>
  <si>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</si>
  <si>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</si>
  <si>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</si>
  <si>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</si>
  <si>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</si>
  <si>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</si>
  <si>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</si>
  <si>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</si>
  <si>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</si>
  <si>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</si>
  <si>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</si>
  <si>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</si>
  <si>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</si>
  <si>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</si>
  <si>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</si>
  <si>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</si>
  <si>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</si>
  <si>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</si>
  <si>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</si>
  <si>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</si>
  <si>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</si>
  <si>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</si>
  <si>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</si>
  <si>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</si>
  <si>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</si>
  <si>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</si>
  <si>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</si>
  <si>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</si>
  <si>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</si>
  <si>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</si>
  <si>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</si>
  <si>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</si>
  <si>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</si>
  <si>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</si>
  <si>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</si>
  <si>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</si>
  <si>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</si>
  <si>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</si>
  <si>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</si>
  <si>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</si>
  <si>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</si>
  <si>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</si>
  <si>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</si>
  <si>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</si>
  <si>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</si>
  <si>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</si>
  <si>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</si>
  <si>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</si>
  <si>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</si>
  <si>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</si>
  <si>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</si>
  <si>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</si>
  <si>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</si>
  <si>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</si>
  <si>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</si>
  <si>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</si>
  <si>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</si>
  <si>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</si>
  <si>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</si>
  <si>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</si>
  <si>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</si>
  <si>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</si>
  <si>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</si>
  <si>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</si>
  <si>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</si>
  <si>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</si>
  <si>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</si>
  <si>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</si>
  <si>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</si>
  <si>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</si>
  <si>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</si>
  <si>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</si>
  <si>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</si>
  <si>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</si>
  <si>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</si>
  <si>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</si>
  <si>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</si>
  <si>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</si>
  <si>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</si>
  <si>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</si>
  <si>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</si>
  <si>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</si>
  <si>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</si>
  <si>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</si>
  <si>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</si>
  <si>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</si>
  <si>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</si>
  <si>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</si>
  <si>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</si>
  <si>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</si>
  <si>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</si>
  <si>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</si>
  <si>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</si>
  <si>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</si>
  <si>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</si>
  <si>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</si>
  <si>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</si>
  <si>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</si>
  <si>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</si>
  <si>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</si>
  <si>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</si>
  <si>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</si>
  <si>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</si>
  <si>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</si>
  <si>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</si>
  <si>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</si>
  <si>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</si>
  <si>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</si>
  <si>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</si>
  <si>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</si>
  <si>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</si>
  <si>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</si>
  <si>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</si>
  <si>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</si>
  <si>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</si>
  <si>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</si>
  <si>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</si>
  <si>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</si>
  <si>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</si>
  <si>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</si>
  <si>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</si>
  <si>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</si>
  <si>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</si>
  <si>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</si>
  <si>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</si>
  <si>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</si>
  <si>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</si>
  <si>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</si>
  <si>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</si>
  <si>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</si>
  <si>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</si>
  <si>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</si>
  <si>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</si>
  <si>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</si>
  <si>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</si>
  <si>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</si>
  <si>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</si>
  <si>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</si>
  <si>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</si>
  <si>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</si>
  <si>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</si>
  <si>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</si>
  <si>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</si>
  <si>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</si>
  <si>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</si>
  <si>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</si>
  <si>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</si>
  <si>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</si>
  <si>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</si>
  <si>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</si>
  <si>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</si>
  <si>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</si>
  <si>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</si>
  <si>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</si>
  <si>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</si>
  <si>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</si>
  <si>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</si>
  <si>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</si>
  <si>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</si>
  <si>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</si>
  <si>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</si>
  <si>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</si>
  <si>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</si>
  <si>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</si>
  <si>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</si>
  <si>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</si>
  <si>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</si>
  <si>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</si>
  <si>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</si>
  <si>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</si>
  <si>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</si>
  <si>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</si>
  <si>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</si>
  <si>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</si>
  <si>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</si>
  <si>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</si>
  <si>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</si>
  <si>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</si>
  <si>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</si>
  <si>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</si>
  <si>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</si>
  <si>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</si>
  <si>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</si>
  <si>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</si>
  <si>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</si>
  <si>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</si>
  <si>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</si>
  <si>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</si>
  <si>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</si>
  <si>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</si>
  <si>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</si>
  <si>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</si>
  <si>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</si>
  <si>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</si>
  <si>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</si>
  <si>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</si>
  <si>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</si>
  <si>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</si>
  <si>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</si>
  <si>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</si>
  <si>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</si>
  <si>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</si>
  <si>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</si>
  <si>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</si>
  <si>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</si>
  <si>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</si>
  <si>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</si>
  <si>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</si>
  <si>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</si>
  <si>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</si>
  <si>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</si>
  <si>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</si>
  <si>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</si>
  <si>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</si>
  <si>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</si>
  <si>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</si>
  <si>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</si>
  <si>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</si>
  <si>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</si>
  <si>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</si>
  <si>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</si>
  <si>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</si>
  <si>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</si>
  <si>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</si>
  <si>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</si>
  <si>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</si>
  <si>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</si>
  <si>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</si>
  <si>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</si>
  <si>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</si>
  <si>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</si>
  <si>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</si>
  <si>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</si>
  <si>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</si>
  <si>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</si>
  <si>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</si>
  <si>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</si>
  <si>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</si>
  <si>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</si>
  <si>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</si>
  <si>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</si>
  <si>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</si>
  <si>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</si>
  <si>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</si>
  <si>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</si>
  <si>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</si>
  <si>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</si>
  <si>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</si>
  <si>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</si>
  <si>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</si>
  <si>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</si>
  <si>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</si>
  <si>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</si>
  <si>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</si>
  <si>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</si>
  <si>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</si>
  <si>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</si>
  <si>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</si>
  <si>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</si>
  <si>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</si>
  <si>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</si>
  <si>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</si>
  <si>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</si>
  <si>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</si>
  <si>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</si>
  <si>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</si>
  <si>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</si>
  <si>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</si>
  <si>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</si>
  <si>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</si>
  <si>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</si>
  <si>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</si>
  <si>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</si>
  <si>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</si>
  <si>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</si>
  <si>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</si>
  <si>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</si>
  <si>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</si>
  <si>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</si>
  <si>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</si>
  <si>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</si>
  <si>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</si>
  <si>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</si>
  <si>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</si>
  <si>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</si>
  <si>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</si>
  <si>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</si>
  <si>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</si>
  <si>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</si>
  <si>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</si>
  <si>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</si>
  <si>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</si>
  <si>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</si>
  <si>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</si>
  <si>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</si>
  <si>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</si>
  <si>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</si>
  <si>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</si>
  <si>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</si>
  <si>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</si>
  <si>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</si>
  <si>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</si>
  <si>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</si>
  <si>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</si>
  <si>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</si>
  <si>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</si>
  <si>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</si>
  <si>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</si>
  <si>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</si>
  <si>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</si>
  <si>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</si>
  <si>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</si>
  <si>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</si>
  <si>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</si>
  <si>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</si>
  <si>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</si>
  <si>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</si>
  <si>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</si>
  <si>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</si>
  <si>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</si>
  <si>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</si>
  <si>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</si>
  <si>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</si>
  <si>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</si>
  <si>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</si>
  <si>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</si>
  <si>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</si>
  <si>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</si>
  <si>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</si>
  <si>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</si>
  <si>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</si>
  <si>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</si>
  <si>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</si>
  <si>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</si>
  <si>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</si>
  <si>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</si>
  <si>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</si>
  <si>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</si>
  <si>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</si>
  <si>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</si>
  <si>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</si>
  <si>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</si>
  <si>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</si>
  <si>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</si>
  <si>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</si>
  <si>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</si>
  <si>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</si>
  <si>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</si>
  <si>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</si>
  <si>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</si>
  <si>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</si>
  <si>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</si>
  <si>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</si>
  <si>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</si>
  <si>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</si>
  <si>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</si>
  <si>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</si>
  <si>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</si>
  <si>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</si>
  <si>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</si>
  <si>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</si>
  <si>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</si>
  <si>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</si>
  <si>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</si>
  <si>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</si>
  <si>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</si>
  <si>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</si>
  <si>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</si>
  <si>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</si>
  <si>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</si>
  <si>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</si>
  <si>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</si>
  <si>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</si>
  <si>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</si>
  <si>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</si>
  <si>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</si>
  <si>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</si>
  <si>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</si>
  <si>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</si>
  <si>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</si>
  <si>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</si>
  <si>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</si>
  <si>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</si>
  <si>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</si>
  <si>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</si>
  <si>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</si>
  <si>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</si>
  <si>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</si>
  <si>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</si>
  <si>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</si>
  <si>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</si>
  <si>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</si>
  <si>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</si>
  <si>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</si>
  <si>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</si>
  <si>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</si>
  <si>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</si>
  <si>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</si>
  <si>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</si>
  <si>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</si>
  <si>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</si>
  <si>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</si>
  <si>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</si>
  <si>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</si>
  <si>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</si>
  <si>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</si>
  <si>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</si>
  <si>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</si>
  <si>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</si>
  <si>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</si>
  <si>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</si>
  <si>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</si>
  <si>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</si>
  <si>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</si>
  <si>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</si>
  <si>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</si>
  <si>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</si>
  <si>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</si>
  <si>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</si>
  <si>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</si>
  <si>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</si>
  <si>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</si>
  <si>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</si>
  <si>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</si>
  <si>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</si>
  <si>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</si>
  <si>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</si>
  <si>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</si>
  <si>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</si>
  <si>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</si>
  <si>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</si>
  <si>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</si>
  <si>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</si>
  <si>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</si>
  <si>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</si>
  <si>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</si>
  <si>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</si>
  <si>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</si>
  <si>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</si>
  <si>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</si>
  <si>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</si>
  <si>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</si>
  <si>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</si>
  <si>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</si>
  <si>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</si>
  <si>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</si>
  <si>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</si>
  <si>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</si>
  <si>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</si>
  <si>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</si>
  <si>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</si>
  <si>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</si>
  <si>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</si>
  <si>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</si>
  <si>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</si>
  <si>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</si>
  <si>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</si>
  <si>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</si>
  <si>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</si>
  <si>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</si>
  <si>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</si>
  <si>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</si>
  <si>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</si>
  <si>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</si>
  <si>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</si>
  <si>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</si>
  <si>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</si>
  <si>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</si>
  <si>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</si>
  <si>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</si>
  <si>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</si>
  <si>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</si>
  <si>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</si>
  <si>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</si>
  <si>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</si>
  <si>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</si>
  <si>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</si>
  <si>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</si>
  <si>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</si>
  <si>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</si>
  <si>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</si>
  <si>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</si>
  <si>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</si>
  <si>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</si>
  <si>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</si>
  <si>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</si>
  <si>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</si>
  <si>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</si>
  <si>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</si>
  <si>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</si>
  <si>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</si>
  <si>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</si>
  <si>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</si>
  <si>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</si>
  <si>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</si>
  <si>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</si>
  <si>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</si>
  <si>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</si>
  <si>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</si>
  <si>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</si>
  <si>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</si>
  <si>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</si>
  <si>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</si>
  <si>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</si>
  <si>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</si>
  <si>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</si>
  <si>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</si>
  <si>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</si>
  <si>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</si>
  <si>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</si>
  <si>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</si>
  <si>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</si>
  <si>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</si>
  <si>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</si>
  <si>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</si>
  <si>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</si>
  <si>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</si>
  <si>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</si>
  <si>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</si>
  <si>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</si>
  <si>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</si>
  <si>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</si>
  <si>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</si>
  <si>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</si>
  <si>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</si>
  <si>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</si>
  <si>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</si>
  <si>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</si>
  <si>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</si>
  <si>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</si>
  <si>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</si>
  <si>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</si>
  <si>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</si>
  <si>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</si>
  <si>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</si>
  <si>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</si>
  <si>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</si>
  <si>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</si>
  <si>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</si>
  <si>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</si>
  <si>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</si>
  <si>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</si>
  <si>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</si>
  <si>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</si>
  <si>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</si>
  <si>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</si>
  <si>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</si>
  <si>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</si>
  <si>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</si>
  <si>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</si>
  <si>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</si>
  <si>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</si>
  <si>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</si>
  <si>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</si>
  <si>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</si>
  <si>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</si>
  <si>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</si>
  <si>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</si>
  <si>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</si>
  <si>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</si>
  <si>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</si>
  <si>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</si>
  <si>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</si>
  <si>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</si>
  <si>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</si>
  <si>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</si>
  <si>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</si>
  <si>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</si>
  <si>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</si>
  <si>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</si>
  <si>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</si>
  <si>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</si>
  <si>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</si>
  <si>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</si>
  <si>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</si>
  <si>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</si>
  <si>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</si>
  <si>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</si>
  <si>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</si>
  <si>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</si>
  <si>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</si>
  <si>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</si>
  <si>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</si>
  <si>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</si>
  <si>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</si>
  <si>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</si>
  <si>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</si>
  <si>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</si>
  <si>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</si>
  <si>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</si>
  <si>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</si>
  <si>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</si>
  <si>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</si>
  <si>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</si>
  <si>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</si>
  <si>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</si>
  <si>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</si>
  <si>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</si>
  <si>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</si>
  <si>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</si>
  <si>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</si>
  <si>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</si>
  <si>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</si>
  <si>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</si>
  <si>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</si>
  <si>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</si>
  <si>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</si>
  <si>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</si>
  <si>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</si>
  <si>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</si>
  <si>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</si>
  <si>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</si>
  <si>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</si>
  <si>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</si>
  <si>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</si>
  <si>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</si>
  <si>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</si>
  <si>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</si>
  <si>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</si>
  <si>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</si>
  <si>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</si>
  <si>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</si>
  <si>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</si>
  <si>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</si>
  <si>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</si>
  <si>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</si>
  <si>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</si>
  <si>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</si>
  <si>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</si>
  <si>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</si>
  <si>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</si>
  <si>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</si>
  <si>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</si>
  <si>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</si>
  <si>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</si>
  <si>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</si>
  <si>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</si>
  <si>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</si>
  <si>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</si>
  <si>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</si>
  <si>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</si>
  <si>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</si>
  <si>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</si>
  <si>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</si>
  <si>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</si>
  <si>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</si>
  <si>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</si>
  <si>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</si>
  <si>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</si>
  <si>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</si>
  <si>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</si>
  <si>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</si>
  <si>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</si>
  <si>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</si>
  <si>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</si>
  <si>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</si>
  <si>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</si>
  <si>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</si>
  <si>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</si>
  <si>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</si>
  <si>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</si>
  <si>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</si>
  <si>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</si>
  <si>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</si>
  <si>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</si>
  <si>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</si>
  <si>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</si>
  <si>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</si>
  <si>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</si>
  <si>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</si>
  <si>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</si>
  <si>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</si>
  <si>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</si>
  <si>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</si>
  <si>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</si>
  <si>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</si>
  <si>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</si>
  <si>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</si>
  <si>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</si>
  <si>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</si>
  <si>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</si>
  <si>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</si>
  <si>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</si>
  <si>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</si>
  <si>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</si>
  <si>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</si>
  <si>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</si>
  <si>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</si>
  <si>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</si>
  <si>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</si>
  <si>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</si>
  <si>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</si>
  <si>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</si>
  <si>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</si>
  <si>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</si>
  <si>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</si>
  <si>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</si>
  <si>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</si>
  <si>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</si>
  <si>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</si>
  <si>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</si>
  <si>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</si>
  <si>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</si>
  <si>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</si>
  <si>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</si>
  <si>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</si>
  <si>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</si>
  <si>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</si>
  <si>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</si>
  <si>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</si>
  <si>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</si>
  <si>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</si>
  <si>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</si>
  <si>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</si>
  <si>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</si>
  <si>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</si>
  <si>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</si>
  <si>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</si>
  <si>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</si>
  <si>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</si>
  <si>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</si>
  <si>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</si>
  <si>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</si>
  <si>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</si>
  <si>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</si>
  <si>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</si>
  <si>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</si>
  <si>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</si>
  <si>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</si>
  <si>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</si>
  <si>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</si>
  <si>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</si>
  <si>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</si>
  <si>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</si>
  <si>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</si>
  <si>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</si>
  <si>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</si>
  <si>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</si>
  <si>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</si>
  <si>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</si>
  <si>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</si>
  <si>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</si>
  <si>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</si>
  <si>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</si>
  <si>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</si>
  <si>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</si>
  <si>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</si>
  <si>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</si>
  <si>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</si>
  <si>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</si>
  <si>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</si>
  <si>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</si>
  <si>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</si>
  <si>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</si>
  <si>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</si>
  <si>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</si>
  <si>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</si>
  <si>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</si>
  <si>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</si>
  <si>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</si>
  <si>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</si>
  <si>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</si>
  <si>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</si>
  <si>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</si>
  <si>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</si>
  <si>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</si>
  <si>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</si>
  <si>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</si>
  <si>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</si>
  <si>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</si>
  <si>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</si>
  <si>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</si>
  <si>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</si>
  <si>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</si>
  <si>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</si>
  <si>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</si>
  <si>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</si>
  <si>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</si>
  <si>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</si>
  <si>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</si>
  <si>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</si>
  <si>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</si>
  <si>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</si>
  <si>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</si>
  <si>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</si>
  <si>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</si>
  <si>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</si>
  <si>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</si>
  <si>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</si>
  <si>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</si>
  <si>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</si>
  <si>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</si>
  <si>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</si>
  <si>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</si>
  <si>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</si>
  <si>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</si>
  <si>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</si>
  <si>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</si>
  <si>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</si>
  <si>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</si>
  <si>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</si>
  <si>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</si>
  <si>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</si>
  <si>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</si>
  <si>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</si>
  <si>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</si>
  <si>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</si>
  <si>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</si>
  <si>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</si>
  <si>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</si>
  <si>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</si>
  <si>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</si>
  <si>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</si>
  <si>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</si>
  <si>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</si>
  <si>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</si>
  <si>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</si>
  <si>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</si>
  <si>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</si>
  <si>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</si>
  <si>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</si>
  <si>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</si>
  <si>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</si>
  <si>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</si>
  <si>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</si>
  <si>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</si>
  <si>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</si>
  <si>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</si>
  <si>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</si>
  <si>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</si>
  <si>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</si>
  <si>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</si>
  <si>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</si>
  <si>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</si>
  <si>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</si>
  <si>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</si>
  <si>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</si>
  <si>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</si>
  <si>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</si>
  <si>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</si>
  <si>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</si>
  <si>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</si>
  <si>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</si>
  <si>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</si>
  <si>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</si>
  <si>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</si>
  <si>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</si>
  <si>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</si>
  <si>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</si>
  <si>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</si>
  <si>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</si>
  <si>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</si>
  <si>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</si>
  <si>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</si>
  <si>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</si>
  <si>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</si>
  <si>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</si>
  <si>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</si>
  <si>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</si>
  <si>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</si>
  <si>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</si>
  <si>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</si>
  <si>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</si>
  <si>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</si>
  <si>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</si>
  <si>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</si>
  <si>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</si>
  <si>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</si>
  <si>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</si>
  <si>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</si>
  <si>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</si>
  <si>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</si>
  <si>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</si>
  <si>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</si>
  <si>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</si>
  <si>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</si>
  <si>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</si>
  <si>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</si>
  <si>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</si>
  <si>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</si>
  <si>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</si>
  <si>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</si>
  <si>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</si>
  <si>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</si>
  <si>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</si>
  <si>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</si>
  <si>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</si>
  <si>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</si>
  <si>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</si>
  <si>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</si>
  <si>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</si>
  <si>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</si>
  <si>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</si>
  <si>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</si>
  <si>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</si>
  <si>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</si>
  <si>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</si>
  <si>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</si>
  <si>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</si>
  <si>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</si>
  <si>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</si>
  <si>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</si>
  <si>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</si>
  <si>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</si>
  <si>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</si>
  <si>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</si>
  <si>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</si>
  <si>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</si>
  <si>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</si>
  <si>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</si>
  <si>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</si>
  <si>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</si>
  <si>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</si>
  <si>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</si>
  <si>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</si>
  <si>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</si>
  <si>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</si>
  <si>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</si>
  <si>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</si>
  <si>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</si>
  <si>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</si>
  <si>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</si>
  <si>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</si>
  <si>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</si>
  <si>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</si>
  <si>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</si>
  <si>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</si>
  <si>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</si>
  <si>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</si>
  <si>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</si>
  <si>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</si>
  <si>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</si>
  <si>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</si>
  <si>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</si>
  <si>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</si>
  <si>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</si>
  <si>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</si>
  <si>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</si>
  <si>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</si>
  <si>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</si>
  <si>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</si>
  <si>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</si>
  <si>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</si>
  <si>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</si>
  <si>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</si>
  <si>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</si>
  <si>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</si>
  <si>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</si>
  <si>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</si>
  <si>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</si>
  <si>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</si>
  <si>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</si>
  <si>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</si>
  <si>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</si>
  <si>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</si>
  <si>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</si>
  <si>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</si>
  <si>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</si>
  <si>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</si>
  <si>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</si>
  <si>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</si>
  <si>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</si>
  <si>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</si>
  <si>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</si>
  <si>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</si>
  <si>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</si>
  <si>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</si>
  <si>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</si>
  <si>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</si>
  <si>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</si>
  <si>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</si>
  <si>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</si>
  <si>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</si>
  <si>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</si>
  <si>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</si>
  <si>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</si>
  <si>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</si>
  <si>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</si>
  <si>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</si>
  <si>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</si>
  <si>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</si>
  <si>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</si>
  <si>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</si>
  <si>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</si>
  <si>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</si>
  <si>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</si>
  <si>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</si>
  <si>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</si>
  <si>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</si>
  <si>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</si>
  <si>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</si>
  <si>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</si>
  <si>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</si>
  <si>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</si>
  <si>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</si>
  <si>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</si>
  <si>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</si>
  <si>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</si>
  <si>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</si>
  <si>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</si>
  <si>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</si>
  <si>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</si>
  <si>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</si>
  <si>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</si>
  <si>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</si>
  <si>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</si>
  <si>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</si>
  <si>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</si>
  <si>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</si>
  <si>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</si>
  <si>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</si>
  <si>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</si>
  <si>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</si>
  <si>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</si>
  <si>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</si>
  <si>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</si>
  <si>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</si>
  <si>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</si>
  <si>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</si>
  <si>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</si>
  <si>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</si>
  <si>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</si>
  <si>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</si>
  <si>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</si>
  <si>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</si>
  <si>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</si>
  <si>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</si>
  <si>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</si>
  <si>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</si>
  <si>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</si>
  <si>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</si>
  <si>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</si>
  <si>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</si>
  <si>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</si>
  <si>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</si>
  <si>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</si>
  <si>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</si>
  <si>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</si>
  <si>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</si>
  <si>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</si>
  <si>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</si>
  <si>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</si>
  <si>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</si>
  <si>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</si>
  <si>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</si>
  <si>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</si>
  <si>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</si>
  <si>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</si>
  <si>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</si>
  <si>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</si>
  <si>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</si>
  <si>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</si>
  <si>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</si>
  <si>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</si>
  <si>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</si>
  <si>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</si>
  <si>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</si>
  <si>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</si>
  <si>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</si>
  <si>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</si>
  <si>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</si>
  <si>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</si>
  <si>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</si>
  <si>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</si>
  <si>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</si>
  <si>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</si>
  <si>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</si>
  <si>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</si>
  <si>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</si>
  <si>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</si>
  <si>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</si>
  <si>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</si>
  <si>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</si>
  <si>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</si>
  <si>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</si>
  <si>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</si>
  <si>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</si>
  <si>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</si>
  <si>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</si>
  <si>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</si>
  <si>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</si>
  <si>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</si>
  <si>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</si>
  <si>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</si>
  <si>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</si>
  <si>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</si>
  <si>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</si>
  <si>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</si>
  <si>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</si>
  <si>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</si>
  <si>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</si>
  <si>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</si>
  <si>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</si>
  <si>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</si>
  <si>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</si>
  <si>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</si>
  <si>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</si>
  <si>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</si>
  <si>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</si>
  <si>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</si>
  <si>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</si>
  <si>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</si>
  <si>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</si>
  <si>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</si>
  <si>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</si>
  <si>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</si>
  <si>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</si>
  <si>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</si>
  <si>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</si>
  <si>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</si>
  <si>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</si>
  <si>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</si>
  <si>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</si>
  <si>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</si>
  <si>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</si>
  <si>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</si>
  <si>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</si>
  <si>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</si>
  <si>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</si>
  <si>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</si>
  <si>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</si>
  <si>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</si>
  <si>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</si>
  <si>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</si>
  <si>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</si>
  <si>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</si>
  <si>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</si>
  <si>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</si>
  <si>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</si>
  <si>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</si>
  <si>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</si>
  <si>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</si>
  <si>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</si>
  <si>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</si>
  <si>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</si>
  <si>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</si>
  <si>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</si>
  <si>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</si>
  <si>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</si>
  <si>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</si>
  <si>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</si>
  <si>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</si>
  <si>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</si>
  <si>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</si>
  <si>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</si>
  <si>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</si>
  <si>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</si>
  <si>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</si>
  <si>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</si>
  <si>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</si>
  <si>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</si>
  <si>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</si>
  <si>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</si>
  <si>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</si>
  <si>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</si>
  <si>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</si>
  <si>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</si>
  <si>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</si>
  <si>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</si>
  <si>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</si>
  <si>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</si>
  <si>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</si>
  <si>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</si>
  <si>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</si>
  <si>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</si>
  <si>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</si>
  <si>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</si>
  <si>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</si>
  <si>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</si>
  <si>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</si>
  <si>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</si>
  <si>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</si>
  <si>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</si>
  <si>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</si>
  <si>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</si>
  <si>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</si>
  <si>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</si>
  <si>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</si>
  <si>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</si>
  <si>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</si>
  <si>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</si>
  <si>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</si>
  <si>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</si>
  <si>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</si>
  <si>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</si>
  <si>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</si>
  <si>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</si>
  <si>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</si>
  <si>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</si>
  <si>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</si>
  <si>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</si>
  <si>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</si>
  <si>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</si>
  <si>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</si>
  <si>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</si>
  <si>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</si>
  <si>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</si>
  <si>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</si>
  <si>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</si>
  <si>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</si>
  <si>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</si>
  <si>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</si>
  <si>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</si>
  <si>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</si>
  <si>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</si>
  <si>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</si>
  <si>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</si>
  <si>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</si>
  <si>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</si>
  <si>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</si>
  <si>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</si>
  <si>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</si>
  <si>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</si>
  <si>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</si>
  <si>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</si>
  <si>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</si>
  <si>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</si>
  <si>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</si>
  <si>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</si>
  <si>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</si>
  <si>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</si>
  <si>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</si>
  <si>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</si>
  <si>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</si>
  <si>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</si>
  <si>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</si>
  <si>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</si>
  <si>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</si>
  <si>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</si>
  <si>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</si>
  <si>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</si>
  <si>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</si>
  <si>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</si>
  <si>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</si>
  <si>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</si>
  <si>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</si>
  <si>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</si>
  <si>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</si>
  <si>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</si>
  <si>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</si>
  <si>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</si>
  <si>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</si>
  <si>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</si>
  <si>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</si>
  <si>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</si>
  <si>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</si>
  <si>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</si>
  <si>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</si>
  <si>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</si>
  <si>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</si>
  <si>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</si>
  <si>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</si>
  <si>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</si>
  <si>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</si>
  <si>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</si>
  <si>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</si>
  <si>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</si>
  <si>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</si>
  <si>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</si>
  <si>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</si>
  <si>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</si>
  <si>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</si>
  <si>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</si>
  <si>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</si>
  <si>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</si>
  <si>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</si>
  <si>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</si>
  <si>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</si>
  <si>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</si>
  <si>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</si>
  <si>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</si>
  <si>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</si>
  <si>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</si>
  <si>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</si>
  <si>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</si>
  <si>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</si>
  <si>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</si>
  <si>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</si>
  <si>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</si>
  <si>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</si>
  <si>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</si>
  <si>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</si>
  <si>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</si>
  <si>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</si>
  <si>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</si>
  <si>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</si>
  <si>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</si>
  <si>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</si>
  <si>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</si>
  <si>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</si>
  <si>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</si>
  <si>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</si>
  <si>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</si>
  <si>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</si>
  <si>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</si>
  <si>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</si>
  <si>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</si>
  <si>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</si>
  <si>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</si>
  <si>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</si>
  <si>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</si>
  <si>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</si>
  <si>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</si>
  <si>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</si>
  <si>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</si>
  <si>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</si>
  <si>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</si>
  <si>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</si>
  <si>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</si>
  <si>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</si>
  <si>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</si>
  <si>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</si>
  <si>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</si>
  <si>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</si>
  <si>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</si>
  <si>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</si>
  <si>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</si>
  <si>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</si>
  <si>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</si>
  <si>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</si>
  <si>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</si>
  <si>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</si>
  <si>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</si>
  <si>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</si>
  <si>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</si>
  <si>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</si>
  <si>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</si>
  <si>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</si>
  <si>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</si>
  <si>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</si>
  <si>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</si>
  <si>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</si>
  <si>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</si>
  <si>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</si>
  <si>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</si>
  <si>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</si>
  <si>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</si>
  <si>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</si>
  <si>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</si>
  <si>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</si>
  <si>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</si>
  <si>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</si>
  <si>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</si>
  <si>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</si>
  <si>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</si>
  <si>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</si>
  <si>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</si>
  <si>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</si>
  <si>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</si>
  <si>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</si>
  <si>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</si>
  <si>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</si>
  <si>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</si>
  <si>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</si>
  <si>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</si>
  <si>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</si>
  <si>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</si>
  <si>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</si>
  <si>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</si>
  <si>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</si>
  <si>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</si>
  <si>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</si>
  <si>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</si>
  <si>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</si>
  <si>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</si>
  <si>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</si>
  <si>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</si>
  <si>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</si>
  <si>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</si>
  <si>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</si>
  <si>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</si>
  <si>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</si>
  <si>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</si>
  <si>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</si>
  <si>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</si>
  <si>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</si>
  <si>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</si>
  <si>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</si>
  <si>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</si>
  <si>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</si>
  <si>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</si>
  <si>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</si>
  <si>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</si>
  <si>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</si>
  <si>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</si>
  <si>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</si>
  <si>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</si>
  <si>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</si>
  <si>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</si>
  <si>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</si>
  <si>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</si>
  <si>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</si>
  <si>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</si>
  <si>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</si>
  <si>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</si>
  <si>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</si>
  <si>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</si>
  <si>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</si>
  <si>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</si>
  <si>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</si>
  <si>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</si>
  <si>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</si>
  <si>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</si>
  <si>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</si>
  <si>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</si>
  <si>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</si>
  <si>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</si>
  <si>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</si>
  <si>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</si>
  <si>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</si>
  <si>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</si>
  <si>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</si>
  <si>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</si>
  <si>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</si>
  <si>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</si>
  <si>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</si>
  <si>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</si>
  <si>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</si>
  <si>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</si>
  <si>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</si>
  <si>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</si>
  <si>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</si>
  <si>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</si>
  <si>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</si>
  <si>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</si>
  <si>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</si>
  <si>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</si>
  <si>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</si>
  <si>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</si>
  <si>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</si>
  <si>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</si>
  <si>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</si>
  <si>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</si>
  <si>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</si>
  <si>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</si>
  <si>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</si>
  <si>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</si>
  <si>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</si>
  <si>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</si>
  <si>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</si>
  <si>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</si>
  <si>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</si>
  <si>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</si>
  <si>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</si>
  <si>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</si>
  <si>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</si>
  <si>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</si>
  <si>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</si>
  <si>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</si>
  <si>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</si>
  <si>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</si>
  <si>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</si>
  <si>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</si>
  <si>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</si>
  <si>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</si>
  <si>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</si>
  <si>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</si>
  <si>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</si>
  <si>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</si>
  <si>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</si>
  <si>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</si>
  <si>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</si>
  <si>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</si>
  <si>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</si>
  <si>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</si>
  <si>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</si>
  <si>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</si>
  <si>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</si>
  <si>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</si>
  <si>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</si>
  <si>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</si>
  <si>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</si>
  <si>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</si>
  <si>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</si>
  <si>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</si>
  <si>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</si>
  <si>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</si>
  <si>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</si>
  <si>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</si>
  <si>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</si>
  <si>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</si>
  <si>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</si>
  <si>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</si>
  <si>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</si>
  <si>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</si>
  <si>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</si>
  <si>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</si>
  <si>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</si>
  <si>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</si>
  <si>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</si>
  <si>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</si>
  <si>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</si>
  <si>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</si>
  <si>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</si>
  <si>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</si>
  <si>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</si>
  <si>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</si>
  <si>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</si>
  <si>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</si>
  <si>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</si>
  <si>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</si>
  <si>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</si>
  <si>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</si>
  <si>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</si>
  <si>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</si>
  <si>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</si>
  <si>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</si>
  <si>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</si>
  <si>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</si>
  <si>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</si>
  <si>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</si>
  <si>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</si>
  <si>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</si>
  <si>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</si>
  <si>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</si>
  <si>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</si>
  <si>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</si>
  <si>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</si>
  <si>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</si>
  <si>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</si>
  <si>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</si>
  <si>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</si>
  <si>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</si>
  <si>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</si>
  <si>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</si>
  <si>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</si>
  <si>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</si>
  <si>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</si>
  <si>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</si>
  <si>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</si>
  <si>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</si>
  <si>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</si>
  <si>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</si>
  <si>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</si>
  <si>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</si>
  <si>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</si>
  <si>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</si>
  <si>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</si>
  <si>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</si>
  <si>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</si>
  <si>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</si>
  <si>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</si>
  <si>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</si>
  <si>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</si>
  <si>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</si>
  <si>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</si>
  <si>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</si>
  <si>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</si>
  <si>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</si>
  <si>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</si>
  <si>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</si>
  <si>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</si>
  <si>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</si>
  <si>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</si>
  <si>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</si>
  <si>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</si>
  <si>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</si>
  <si>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</si>
  <si>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</si>
  <si>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</si>
  <si>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</si>
  <si>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</si>
  <si>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</si>
  <si>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</si>
  <si>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</si>
  <si>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</si>
  <si>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</si>
  <si>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</si>
  <si>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</si>
  <si>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</si>
  <si>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</si>
  <si>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</si>
  <si>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</si>
  <si>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</si>
  <si>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</si>
  <si>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</si>
  <si>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</si>
  <si>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</si>
  <si>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</si>
  <si>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</si>
  <si>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</si>
  <si>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</si>
  <si>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</si>
  <si>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</si>
  <si>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</si>
  <si>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</si>
  <si>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</si>
  <si>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</si>
  <si>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</si>
  <si>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</si>
  <si>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</si>
  <si>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</si>
  <si>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</si>
  <si>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</si>
  <si>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</si>
  <si>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</si>
  <si>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</si>
  <si>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</si>
  <si>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</si>
  <si>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</si>
  <si>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</si>
  <si>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</si>
  <si>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</si>
  <si>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</si>
  <si>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</si>
  <si>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</si>
  <si>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</si>
  <si>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</si>
  <si>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</si>
  <si>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</si>
  <si>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</si>
  <si>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</si>
  <si>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</si>
  <si>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</si>
  <si>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</si>
  <si>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</si>
  <si>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</si>
  <si>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</si>
  <si>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</si>
  <si>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</si>
  <si>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</si>
  <si>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</si>
  <si>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</si>
  <si>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</si>
  <si>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</si>
  <si>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</si>
  <si>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</si>
  <si>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</si>
  <si>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</si>
  <si>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</si>
  <si>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</si>
  <si>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</si>
  <si>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</si>
  <si>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</si>
  <si>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</si>
  <si>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</si>
  <si>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</si>
  <si>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</si>
  <si>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</si>
  <si>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</si>
  <si>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</si>
  <si>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</si>
  <si>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</si>
  <si>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</si>
  <si>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</si>
  <si>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</si>
  <si>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</si>
  <si>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</si>
  <si>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</si>
  <si>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</si>
  <si>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</si>
  <si>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</si>
  <si>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</si>
  <si>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</si>
  <si>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</si>
  <si>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</si>
  <si>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</si>
  <si>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</si>
  <si>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</si>
  <si>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</si>
  <si>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</si>
  <si>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</si>
  <si>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</si>
  <si>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</si>
  <si>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</si>
  <si>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</si>
  <si>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</si>
  <si>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</si>
  <si>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</si>
  <si>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</si>
  <si>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</si>
  <si>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</si>
  <si>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</si>
  <si>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</si>
  <si>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</si>
  <si>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</si>
  <si>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</si>
  <si>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</si>
  <si>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</si>
  <si>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</si>
  <si>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</si>
  <si>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</si>
  <si>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</si>
  <si>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</si>
  <si>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</si>
  <si>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</si>
  <si>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</si>
  <si>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</si>
  <si>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</si>
  <si>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</si>
  <si>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</si>
  <si>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</si>
  <si>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</si>
  <si>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</si>
  <si>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</si>
  <si>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</si>
  <si>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</si>
  <si>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</si>
  <si>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</si>
  <si>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</si>
  <si>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</si>
  <si>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</si>
  <si>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</si>
  <si>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</si>
  <si>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</si>
  <si>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</si>
  <si>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</si>
  <si>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</si>
  <si>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</si>
  <si>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</si>
  <si>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</si>
  <si>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</si>
  <si>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</si>
  <si>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</si>
  <si>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</si>
  <si>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</si>
  <si>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</si>
  <si>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</si>
  <si>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</si>
  <si>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</si>
  <si>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</si>
  <si>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</si>
  <si>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</si>
  <si>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</si>
  <si>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</si>
  <si>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</si>
  <si>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</si>
  <si>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</si>
  <si>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</si>
  <si>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</si>
  <si>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</si>
  <si>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</si>
  <si>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</si>
  <si>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</si>
  <si>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</si>
  <si>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</si>
  <si>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</si>
  <si>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</si>
  <si>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</si>
  <si>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</si>
  <si>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</si>
  <si>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</si>
  <si>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</si>
  <si>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</si>
  <si>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</si>
  <si>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</si>
  <si>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</si>
  <si>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</si>
  <si>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</si>
  <si>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</si>
  <si>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</si>
  <si>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</si>
  <si>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</si>
  <si>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</si>
  <si>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</si>
  <si>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</si>
  <si>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</si>
  <si>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</si>
  <si>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</si>
  <si>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</si>
  <si>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</si>
  <si>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</si>
  <si>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</si>
  <si>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</si>
  <si>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</si>
  <si>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</si>
  <si>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</si>
  <si>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</si>
  <si>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</si>
  <si>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</si>
  <si>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</si>
  <si>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</si>
  <si>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</si>
  <si>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</si>
  <si>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</si>
  <si>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</si>
  <si>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</si>
  <si>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</si>
  <si>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</si>
  <si>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</si>
  <si>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</si>
  <si>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</si>
  <si>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</si>
  <si>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</si>
  <si>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</si>
  <si>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</si>
  <si>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</si>
  <si>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</si>
  <si>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</si>
  <si>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</si>
  <si>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</si>
  <si>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</si>
  <si>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</si>
  <si>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</si>
  <si>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</si>
  <si>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</si>
  <si>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</si>
  <si>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</si>
  <si>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</si>
  <si>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</si>
  <si>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</si>
  <si>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</si>
  <si>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</si>
  <si>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</si>
  <si>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</si>
  <si>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</si>
  <si>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</si>
  <si>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</si>
  <si>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</si>
  <si>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</si>
  <si>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</si>
  <si>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</si>
  <si>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</si>
  <si>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</si>
  <si>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</si>
  <si>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</si>
  <si>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</si>
  <si>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</si>
  <si>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</si>
  <si>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</si>
  <si>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</si>
  <si>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</si>
  <si>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</si>
  <si>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</si>
  <si>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</si>
  <si>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</si>
  <si>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</si>
  <si>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</si>
  <si>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</si>
  <si>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</si>
  <si>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</si>
  <si>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</si>
  <si>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</si>
  <si>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</si>
  <si>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</si>
  <si>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</si>
  <si>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</si>
  <si>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</si>
  <si>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</si>
  <si>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</si>
  <si>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</si>
  <si>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</si>
  <si>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</si>
  <si>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</si>
  <si>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</si>
  <si>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</si>
  <si>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</si>
  <si>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</si>
  <si>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</si>
  <si>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</si>
  <si>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</si>
  <si>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</si>
  <si>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</si>
  <si>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</si>
  <si>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</si>
  <si>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</si>
  <si>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</si>
  <si>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</si>
  <si>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</si>
  <si>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</si>
  <si>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</si>
  <si>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</si>
  <si>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</si>
  <si>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</si>
  <si>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</si>
  <si>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</si>
  <si>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</si>
  <si>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</si>
  <si>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</si>
  <si>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</si>
  <si>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</si>
  <si>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</si>
  <si>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</si>
  <si>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</si>
  <si>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</si>
  <si>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</si>
  <si>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</si>
  <si>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</si>
  <si>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</si>
  <si>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</si>
  <si>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</si>
  <si>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</si>
  <si>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</si>
  <si>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</si>
  <si>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</si>
  <si>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</si>
  <si>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</si>
  <si>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</si>
  <si>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</si>
  <si>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</si>
  <si>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</si>
  <si>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</si>
  <si>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</si>
  <si>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</si>
  <si>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</si>
  <si>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</si>
  <si>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</si>
  <si>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</si>
  <si>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</si>
  <si>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</si>
  <si>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</si>
  <si>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</si>
  <si>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</si>
  <si>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</si>
  <si>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</si>
  <si>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</si>
  <si>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</si>
  <si>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</si>
  <si>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</si>
  <si>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</si>
  <si>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</si>
  <si>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</si>
  <si>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</si>
  <si>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</si>
  <si>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</si>
  <si>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</si>
  <si>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</si>
  <si>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</si>
  <si>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</si>
  <si>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</si>
  <si>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</si>
  <si>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</si>
  <si>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</si>
  <si>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</si>
  <si>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</si>
  <si>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</si>
  <si>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</si>
  <si>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</si>
  <si>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</si>
  <si>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</si>
  <si>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</si>
  <si>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</si>
  <si>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</si>
  <si>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</si>
  <si>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</si>
  <si>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</si>
  <si>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</si>
  <si>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</si>
  <si>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</si>
  <si>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</si>
  <si>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</si>
  <si>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</si>
  <si>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</si>
  <si>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</si>
  <si>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</si>
  <si>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</si>
  <si>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</si>
  <si>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</si>
  <si>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</si>
  <si>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</si>
  <si>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</si>
  <si>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</si>
  <si>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</si>
  <si>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</si>
  <si>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</si>
  <si>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</si>
  <si>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</si>
  <si>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</si>
  <si>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</si>
  <si>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</si>
  <si>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</si>
  <si>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</si>
  <si>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</si>
  <si>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</si>
  <si>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</si>
  <si>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</si>
  <si>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</si>
  <si>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</si>
  <si>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</si>
  <si>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</si>
  <si>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</si>
  <si>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</si>
  <si>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</si>
  <si>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</si>
  <si>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</si>
  <si>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</si>
  <si>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</si>
  <si>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</si>
  <si>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</si>
  <si>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</si>
  <si>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</si>
  <si>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</si>
  <si>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</si>
  <si>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</si>
  <si>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</si>
  <si>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</si>
  <si>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</si>
  <si>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</si>
  <si>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</si>
  <si>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</si>
  <si>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</si>
  <si>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</si>
  <si>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</si>
  <si>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</si>
  <si>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</si>
  <si>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</si>
  <si>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</si>
  <si>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</si>
  <si>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</si>
  <si>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</si>
  <si>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</si>
  <si>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</si>
  <si>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</si>
  <si>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</si>
  <si>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</si>
  <si>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</si>
  <si>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</si>
  <si>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</si>
  <si>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</si>
  <si>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</si>
  <si>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</si>
  <si>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</si>
  <si>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</si>
  <si>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</si>
  <si>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</si>
  <si>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</si>
  <si>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</si>
  <si>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</si>
  <si>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</si>
  <si>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</si>
  <si>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</si>
  <si>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</si>
  <si>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</si>
  <si>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</si>
  <si>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</si>
  <si>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</si>
  <si>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</si>
  <si>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</si>
  <si>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</si>
  <si>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</si>
  <si>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</si>
  <si>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</si>
  <si>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</si>
  <si>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</si>
  <si>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</si>
  <si>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</si>
  <si>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</si>
  <si>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</si>
  <si>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</si>
  <si>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</si>
  <si>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</si>
  <si>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</si>
  <si>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</si>
  <si>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</si>
  <si>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</si>
  <si>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</si>
  <si>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</si>
  <si>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</si>
  <si>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</si>
  <si>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</si>
  <si>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</si>
  <si>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</si>
  <si>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</si>
  <si>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</si>
  <si>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</si>
  <si>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</si>
  <si>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</si>
  <si>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</si>
  <si>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</si>
  <si>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</si>
  <si>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</si>
  <si>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</si>
  <si>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</si>
  <si>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</si>
  <si>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</si>
  <si>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</si>
  <si>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</si>
  <si>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</si>
  <si>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</si>
  <si>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</si>
  <si>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</si>
  <si>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</si>
  <si>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</si>
  <si>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</si>
  <si>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</si>
  <si>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</si>
  <si>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</si>
  <si>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</si>
  <si>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</si>
  <si>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</si>
  <si>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</si>
  <si>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</si>
  <si>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</si>
  <si>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</si>
  <si>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</si>
  <si>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</si>
  <si>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</si>
  <si>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</si>
  <si>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</si>
  <si>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</si>
  <si>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</si>
  <si>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</si>
  <si>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</si>
  <si>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</si>
  <si>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</si>
  <si>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</si>
  <si>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</si>
  <si>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</si>
  <si>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</si>
  <si>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</si>
  <si>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</si>
  <si>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</si>
  <si>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</si>
  <si>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</si>
  <si>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</si>
  <si>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</si>
  <si>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</si>
  <si>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</si>
  <si>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</si>
  <si>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</si>
  <si>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</si>
  <si>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</si>
  <si>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</si>
  <si>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</si>
  <si>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</si>
  <si>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</si>
  <si>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</si>
  <si>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</si>
  <si>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</si>
  <si>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</si>
  <si>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</si>
  <si>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</si>
  <si>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</si>
  <si>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</si>
  <si>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</si>
  <si>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</si>
  <si>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</si>
  <si>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</si>
  <si>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</si>
  <si>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</si>
  <si>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</si>
  <si>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</si>
  <si>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</si>
  <si>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</si>
  <si>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</si>
  <si>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</si>
  <si>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</si>
  <si>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</si>
  <si>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</si>
  <si>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</si>
  <si>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</si>
  <si>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</si>
  <si>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</si>
  <si>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</si>
  <si>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</si>
  <si>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</si>
  <si>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</si>
  <si>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</si>
  <si>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</si>
  <si>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</si>
  <si>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</si>
  <si>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</si>
  <si>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</si>
  <si>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</si>
  <si>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</si>
  <si>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</si>
  <si>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</si>
  <si>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</si>
  <si>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</si>
  <si>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</si>
  <si>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</si>
  <si>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</si>
  <si>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</si>
  <si>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</si>
  <si>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</si>
  <si>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</si>
  <si>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</si>
  <si>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</si>
  <si>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</si>
  <si>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</si>
  <si>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</si>
  <si>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</si>
  <si>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</si>
  <si>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</si>
  <si>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</si>
  <si>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</si>
  <si>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</si>
  <si>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</si>
  <si>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</si>
  <si>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</si>
  <si>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</si>
  <si>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</si>
  <si>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</si>
  <si>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</si>
  <si>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</si>
  <si>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</si>
  <si>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</si>
  <si>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</si>
  <si>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</si>
  <si>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</si>
  <si>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</si>
  <si>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</si>
  <si>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</si>
  <si>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</si>
  <si>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</si>
  <si>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</si>
  <si>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</si>
  <si>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</si>
  <si>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</si>
  <si>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</si>
  <si>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</si>
  <si>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</si>
  <si>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</si>
  <si>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</si>
  <si>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</si>
  <si>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</si>
  <si>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</si>
  <si>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</si>
  <si>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</si>
  <si>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</si>
  <si>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</si>
  <si>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</si>
  <si>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</si>
  <si>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</si>
  <si>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</si>
  <si>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</si>
  <si>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</si>
  <si>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</si>
  <si>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</si>
  <si>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</si>
  <si>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</si>
  <si>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</si>
  <si>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</si>
  <si>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</si>
  <si>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</si>
  <si>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</si>
  <si>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</si>
  <si>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</si>
  <si>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</si>
  <si>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</si>
  <si>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</si>
  <si>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</si>
  <si>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</si>
  <si>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</si>
  <si>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</si>
  <si>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</si>
  <si>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</si>
  <si>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</si>
  <si>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</si>
  <si>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</si>
  <si>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</si>
  <si>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</si>
  <si>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</si>
  <si>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</si>
  <si>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</si>
  <si>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</si>
  <si>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</si>
  <si>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</si>
  <si>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</si>
  <si>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</si>
  <si>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</si>
  <si>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</si>
  <si>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</si>
  <si>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</si>
  <si>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</si>
  <si>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</si>
  <si>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</si>
  <si>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</si>
  <si>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</si>
  <si>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</si>
  <si>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</si>
  <si>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</si>
  <si>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</si>
  <si>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</si>
  <si>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</si>
  <si>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</si>
  <si>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</si>
  <si>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</si>
  <si>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</si>
  <si>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</si>
  <si>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</si>
  <si>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</si>
  <si>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</si>
  <si>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</si>
  <si>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</si>
  <si>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</si>
  <si>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</si>
  <si>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</si>
  <si>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</si>
  <si>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</si>
  <si>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</si>
  <si>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</si>
  <si>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</si>
  <si>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</si>
  <si>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</si>
  <si>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</si>
  <si>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</si>
  <si>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</si>
  <si>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</si>
  <si>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</si>
  <si>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</si>
  <si>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</si>
  <si>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</si>
  <si>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</si>
  <si>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</si>
  <si>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</si>
  <si>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</si>
  <si>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</si>
  <si>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</si>
  <si>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</si>
  <si>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</si>
  <si>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</si>
  <si>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</si>
  <si>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</si>
  <si>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</si>
  <si>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</si>
  <si>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</si>
  <si>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</si>
  <si>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</si>
  <si>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</si>
  <si>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</si>
  <si>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</si>
  <si>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</si>
  <si>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</si>
  <si>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</si>
  <si>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</si>
  <si>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</si>
  <si>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</si>
  <si>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</si>
  <si>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</si>
  <si>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</si>
  <si>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</si>
  <si>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</si>
  <si>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</si>
  <si>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</si>
  <si>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</si>
  <si>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</si>
  <si>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</si>
  <si>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</si>
  <si>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</si>
  <si>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</si>
  <si>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</si>
  <si>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</si>
  <si>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</si>
  <si>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</si>
  <si>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</si>
  <si>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</si>
  <si>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</si>
  <si>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</si>
  <si>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</si>
  <si>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</si>
  <si>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</si>
  <si>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</si>
  <si>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</si>
  <si>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</si>
  <si>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</si>
  <si>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</si>
  <si>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</si>
  <si>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</si>
  <si>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</si>
  <si>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</si>
  <si>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</si>
  <si>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</si>
  <si>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</si>
  <si>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</si>
  <si>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</si>
  <si>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</si>
  <si>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</si>
  <si>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</si>
  <si>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</si>
  <si>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</si>
  <si>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</si>
  <si>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</si>
  <si>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</si>
  <si>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</si>
  <si>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</si>
  <si>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</si>
  <si>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</si>
  <si>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</si>
  <si>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</si>
  <si>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</si>
  <si>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</si>
  <si>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</si>
  <si>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</si>
  <si>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</si>
  <si>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</si>
  <si>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</si>
  <si>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</si>
  <si>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</si>
  <si>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</si>
  <si>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</si>
  <si>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</si>
  <si>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</si>
  <si>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</si>
  <si>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</si>
  <si>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</si>
  <si>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</si>
  <si>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</si>
  <si>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</si>
  <si>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</si>
  <si>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</si>
  <si>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</si>
  <si>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</si>
  <si>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</si>
  <si>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</si>
  <si>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</si>
  <si>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</si>
  <si>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</si>
  <si>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</si>
  <si>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</si>
  <si>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</si>
  <si>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</si>
  <si>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</si>
  <si>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</si>
  <si>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</si>
  <si>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</si>
  <si>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</si>
  <si>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</si>
  <si>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</si>
  <si>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</si>
  <si>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</si>
  <si>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</si>
  <si>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</si>
  <si>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</si>
  <si>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</si>
  <si>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</si>
  <si>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</si>
  <si>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</si>
  <si>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</si>
  <si>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</si>
  <si>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</si>
  <si>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</si>
  <si>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</si>
  <si>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</si>
  <si>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</si>
  <si>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</si>
  <si>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</si>
  <si>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</si>
  <si>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</si>
  <si>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</si>
  <si>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</si>
  <si>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</si>
  <si>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</si>
  <si>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</si>
  <si>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</si>
  <si>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</si>
  <si>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</si>
  <si>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</si>
  <si>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</si>
  <si>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</si>
  <si>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</si>
  <si>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</si>
  <si>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</si>
  <si>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</si>
  <si>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</si>
  <si>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</si>
  <si>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</si>
  <si>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</si>
  <si>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</si>
  <si>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</si>
  <si>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</si>
  <si>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</si>
  <si>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</si>
  <si>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</si>
  <si>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</si>
  <si>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</si>
  <si>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</si>
  <si>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</si>
  <si>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</si>
  <si>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</si>
  <si>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</si>
  <si>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</si>
  <si>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</si>
  <si>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</si>
  <si>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</si>
  <si>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</si>
  <si>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</si>
  <si>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</si>
  <si>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</si>
  <si>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</si>
  <si>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</si>
  <si>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</si>
  <si>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</si>
  <si>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</si>
  <si>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</si>
  <si>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</si>
  <si>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</si>
  <si>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</si>
  <si>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</si>
  <si>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</si>
  <si>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</si>
  <si>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</si>
  <si>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</si>
  <si>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</si>
  <si>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</si>
  <si>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</si>
  <si>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</si>
  <si>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</si>
  <si>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</si>
  <si>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</si>
  <si>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</si>
  <si>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</si>
  <si>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</si>
  <si>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</si>
  <si>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</si>
  <si>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</si>
  <si>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</si>
  <si>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</si>
  <si>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</si>
  <si>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</si>
  <si>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</si>
  <si>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</si>
  <si>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</si>
  <si>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</si>
  <si>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</si>
  <si>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</si>
  <si>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</si>
  <si>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</si>
  <si>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</si>
  <si>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</si>
  <si>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</si>
  <si>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</si>
  <si>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</si>
  <si>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</si>
  <si>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</si>
  <si>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</si>
  <si>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</si>
  <si>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</si>
  <si>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</si>
  <si>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</si>
  <si>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</si>
  <si>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</si>
  <si>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</si>
  <si>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</si>
  <si>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</si>
  <si>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</si>
  <si>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</si>
  <si>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</si>
  <si>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</si>
  <si>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</si>
  <si>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</si>
  <si>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</si>
  <si>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</si>
  <si>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</si>
  <si>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</si>
  <si>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</si>
  <si>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</si>
  <si>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</si>
  <si>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</si>
  <si>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</si>
  <si>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</si>
  <si>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</si>
  <si>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</si>
  <si>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</si>
  <si>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</si>
  <si>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</si>
  <si>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</si>
  <si>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</si>
  <si>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</si>
  <si>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</si>
  <si>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</si>
  <si>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</si>
  <si>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</si>
  <si>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</si>
  <si>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</si>
  <si>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</si>
  <si>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</si>
  <si>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</si>
  <si>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</si>
  <si>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</si>
  <si>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</si>
  <si>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</si>
  <si>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</si>
  <si>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</si>
  <si>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</si>
  <si>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</si>
  <si>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</si>
  <si>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</si>
  <si>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</si>
  <si>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</si>
  <si>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</si>
  <si>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</si>
  <si>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</si>
  <si>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</si>
  <si>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</si>
  <si>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</si>
  <si>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</si>
  <si>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</si>
  <si>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</si>
  <si>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</si>
  <si>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</si>
  <si>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</si>
  <si>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</si>
  <si>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</si>
  <si>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</si>
  <si>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</si>
  <si>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</si>
  <si>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</si>
  <si>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</si>
  <si>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</si>
  <si>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</si>
  <si>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</si>
  <si>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</si>
  <si>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</si>
  <si>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</si>
  <si>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</si>
  <si>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</si>
  <si>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</si>
  <si>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</si>
  <si>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</si>
  <si>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</si>
  <si>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</si>
  <si>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</si>
  <si>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</si>
  <si>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</si>
  <si>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</si>
  <si>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</si>
  <si>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</si>
  <si>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</si>
  <si>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</si>
  <si>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</si>
  <si>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</si>
  <si>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</si>
  <si>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</si>
  <si>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</si>
  <si>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</si>
  <si>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</si>
  <si>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</si>
  <si>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</si>
  <si>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</si>
  <si>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</si>
  <si>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</si>
  <si>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</si>
  <si>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</si>
  <si>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</si>
  <si>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</si>
  <si>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</si>
  <si>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</si>
  <si>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</si>
  <si>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</si>
  <si>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</si>
  <si>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</si>
  <si>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</si>
  <si>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</si>
  <si>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</si>
  <si>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</si>
  <si>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</si>
  <si>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</si>
  <si>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</si>
  <si>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</si>
  <si>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</si>
  <si>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</si>
  <si>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</si>
  <si>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</si>
  <si>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</si>
  <si>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</si>
  <si>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</si>
  <si>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</si>
  <si>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</si>
  <si>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</si>
  <si>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</si>
  <si>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</si>
  <si>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</si>
  <si>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</si>
  <si>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</si>
  <si>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</si>
  <si>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</si>
  <si>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</si>
  <si>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</si>
  <si>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</si>
  <si>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</si>
  <si>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</si>
  <si>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</si>
  <si>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</si>
  <si>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</si>
  <si>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</si>
  <si>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</si>
  <si>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</si>
  <si>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</si>
  <si>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</si>
  <si>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</si>
  <si>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</si>
  <si>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</si>
  <si>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</si>
  <si>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</si>
  <si>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</si>
  <si>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</si>
  <si>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</si>
  <si>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</si>
  <si>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</si>
  <si>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</si>
  <si>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</si>
  <si>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</si>
  <si>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</si>
  <si>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</si>
  <si>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</si>
  <si>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</si>
  <si>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</si>
  <si>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</si>
  <si>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</si>
  <si>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</si>
  <si>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</si>
  <si>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</si>
  <si>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</si>
  <si>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</si>
  <si>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</si>
  <si>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</si>
  <si>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</si>
  <si>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</si>
  <si>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</si>
  <si>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</si>
  <si>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</si>
  <si>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</si>
  <si>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</si>
  <si>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</si>
  <si>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</si>
  <si>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</si>
  <si>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</si>
  <si>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</si>
  <si>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</si>
  <si>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</si>
  <si>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</si>
  <si>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</si>
  <si>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</si>
  <si>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</si>
  <si>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</si>
  <si>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</si>
  <si>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</si>
  <si>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</si>
  <si>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</si>
  <si>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</si>
  <si>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</si>
  <si>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</si>
  <si>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</si>
  <si>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</si>
  <si>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</si>
  <si>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</si>
  <si>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</si>
  <si>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</si>
  <si>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</si>
  <si>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</si>
  <si>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</si>
  <si>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</si>
  <si>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</si>
  <si>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</si>
  <si>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</si>
  <si>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</si>
  <si>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</si>
  <si>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</si>
  <si>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</si>
  <si>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</si>
  <si>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</si>
  <si>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</si>
  <si>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</si>
  <si>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</si>
  <si>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</si>
  <si>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</si>
  <si>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</si>
  <si>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</si>
  <si>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</si>
  <si>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</si>
  <si>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</si>
  <si>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</si>
  <si>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</si>
  <si>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</si>
  <si>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</si>
  <si>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</si>
  <si>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</si>
  <si>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</si>
  <si>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</si>
  <si>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</si>
  <si>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</si>
  <si>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</si>
  <si>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</si>
  <si>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</si>
  <si>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</si>
  <si>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</si>
  <si>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</si>
  <si>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</si>
  <si>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</si>
  <si>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</si>
  <si>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</si>
  <si>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</si>
  <si>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</si>
  <si>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</si>
  <si>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</si>
  <si>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</si>
  <si>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</si>
  <si>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</si>
  <si>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</si>
  <si>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</si>
  <si>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</si>
  <si>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</si>
  <si>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</si>
  <si>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</si>
  <si>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</si>
  <si>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</si>
  <si>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</si>
  <si>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</si>
  <si>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</si>
  <si>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</si>
  <si>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</si>
  <si>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</si>
  <si>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</si>
  <si>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</si>
  <si>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</si>
  <si>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</si>
  <si>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</si>
  <si>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</si>
  <si>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</si>
  <si>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</si>
  <si>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</si>
  <si>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</si>
  <si>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</si>
  <si>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</si>
  <si>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</si>
  <si>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</si>
  <si>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</si>
  <si>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</si>
  <si>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</si>
  <si>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</si>
  <si>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</si>
  <si>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</si>
  <si>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</si>
  <si>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</si>
  <si>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</si>
  <si>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</si>
  <si>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</si>
  <si>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</si>
  <si>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</si>
  <si>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</si>
  <si>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</si>
  <si>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</si>
  <si>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</si>
  <si>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</si>
  <si>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</si>
  <si>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</si>
  <si>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</si>
  <si>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</si>
  <si>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</si>
  <si>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</si>
  <si>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</si>
  <si>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</si>
  <si>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</si>
  <si>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</si>
  <si>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</si>
  <si>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</si>
  <si>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</si>
  <si>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</si>
  <si>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</si>
  <si>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</si>
  <si>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</si>
  <si>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</si>
  <si>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</si>
  <si>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</si>
  <si>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</si>
  <si>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</si>
  <si>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</si>
  <si>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</si>
  <si>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</si>
  <si>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</si>
  <si>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</si>
  <si>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</si>
  <si>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</si>
  <si>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</si>
  <si>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</si>
  <si>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</si>
  <si>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</si>
  <si>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</si>
  <si>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</si>
  <si>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</si>
  <si>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</si>
  <si>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</si>
  <si>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</si>
  <si>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</si>
  <si>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</si>
  <si>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</si>
  <si>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</si>
  <si>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</si>
  <si>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</si>
  <si>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</si>
  <si>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</si>
  <si>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</si>
  <si>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</si>
  <si>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</si>
  <si>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</si>
  <si>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</si>
  <si>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</si>
  <si>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</si>
  <si>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</si>
  <si>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</si>
  <si>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</si>
  <si>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</si>
  <si>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</si>
  <si>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</si>
  <si>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</si>
  <si>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</si>
  <si>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</si>
  <si>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</si>
  <si>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</si>
  <si>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</si>
  <si>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</si>
  <si>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</si>
  <si>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</si>
  <si>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</si>
  <si>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</si>
  <si>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</si>
  <si>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</si>
  <si>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</si>
  <si>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</si>
  <si>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</si>
  <si>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</si>
  <si>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</si>
  <si>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</si>
  <si>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</si>
  <si>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</si>
  <si>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</si>
  <si>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</si>
  <si>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</si>
  <si>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</si>
  <si>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</si>
  <si>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</si>
  <si>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</si>
  <si>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</si>
  <si>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</si>
  <si>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</si>
  <si>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</si>
  <si>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</si>
  <si>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</si>
  <si>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</si>
  <si>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</si>
  <si>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</si>
  <si>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</si>
  <si>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</si>
  <si>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</si>
  <si>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</si>
  <si>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</si>
  <si>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</si>
  <si>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</si>
  <si>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</si>
  <si>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</si>
  <si>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</si>
  <si>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</si>
  <si>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</si>
  <si>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</si>
  <si>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</si>
  <si>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</si>
  <si>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</si>
  <si>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</si>
  <si>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</si>
  <si>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</si>
  <si>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</si>
  <si>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</si>
  <si>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</si>
  <si>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</si>
  <si>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</si>
  <si>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</si>
  <si>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</si>
  <si>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</si>
  <si>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</si>
  <si>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</si>
  <si>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</si>
  <si>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</si>
  <si>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</si>
  <si>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</si>
  <si>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</si>
  <si>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</si>
  <si>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</si>
  <si>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</si>
  <si>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</si>
  <si>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</si>
  <si>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</si>
  <si>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</si>
  <si>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</si>
  <si>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</si>
  <si>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</si>
  <si>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</si>
  <si>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</si>
  <si>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</si>
  <si>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</si>
  <si>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</si>
  <si>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</si>
  <si>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</si>
  <si>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</si>
  <si>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</si>
  <si>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</si>
  <si>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</si>
  <si>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</si>
  <si>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</si>
  <si>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</si>
  <si>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</si>
  <si>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</si>
  <si>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</si>
  <si>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</si>
  <si>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</si>
  <si>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</si>
  <si>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</si>
  <si>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</si>
  <si>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</si>
  <si>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</si>
  <si>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</si>
  <si>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</si>
  <si>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</si>
  <si>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</si>
  <si>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</si>
  <si>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</si>
  <si>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</si>
  <si>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</si>
  <si>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</si>
  <si>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</si>
  <si>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</si>
  <si>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</si>
  <si>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</si>
  <si>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</si>
  <si>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</si>
  <si>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</si>
  <si>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</si>
  <si>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</si>
  <si>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</si>
  <si>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</si>
  <si>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</si>
  <si>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</si>
  <si>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</si>
  <si>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</si>
  <si>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</si>
  <si>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</si>
  <si>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</si>
  <si>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</si>
  <si>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</si>
  <si>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</si>
  <si>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</si>
  <si>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</si>
  <si>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</si>
  <si>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</si>
  <si>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</si>
  <si>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</si>
  <si>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</si>
  <si>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</si>
  <si>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</si>
  <si>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</si>
  <si>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</si>
  <si>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</si>
  <si>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</si>
  <si>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</si>
  <si>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</si>
  <si>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</si>
  <si>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</si>
  <si>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</si>
  <si>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</si>
  <si>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</si>
  <si>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</si>
  <si>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</si>
  <si>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</si>
  <si>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</si>
  <si>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</si>
  <si>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</si>
  <si>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</si>
  <si>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</si>
  <si>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</si>
  <si>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</si>
  <si>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</si>
  <si>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</si>
  <si>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</si>
  <si>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</si>
  <si>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</si>
  <si>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</si>
  <si>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</si>
  <si>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</si>
  <si>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</si>
  <si>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</si>
  <si>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</si>
  <si>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</si>
  <si>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</si>
  <si>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</si>
  <si>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</si>
  <si>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</si>
  <si>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</si>
  <si>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</si>
  <si>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</si>
  <si>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</si>
  <si>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</si>
  <si>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</si>
  <si>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</si>
  <si>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</si>
  <si>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</si>
  <si>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</si>
  <si>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</si>
  <si>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</si>
  <si>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</si>
  <si>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</si>
  <si>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</si>
  <si>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</si>
  <si>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</si>
  <si>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</si>
  <si>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</si>
  <si>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</si>
  <si>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</si>
  <si>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</si>
  <si>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</si>
  <si>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</si>
  <si>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</si>
  <si>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</si>
  <si>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</si>
  <si>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</si>
  <si>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</si>
  <si>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</si>
  <si>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</si>
  <si>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</si>
  <si>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</si>
  <si>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</si>
  <si>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</si>
  <si>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</si>
  <si>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</si>
  <si>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</si>
  <si>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</si>
  <si>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</si>
  <si>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</si>
  <si>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</si>
  <si>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</si>
  <si>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</si>
  <si>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</si>
  <si>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</si>
  <si>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</si>
  <si>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</si>
  <si>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</si>
  <si>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</si>
  <si>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</si>
  <si>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</si>
  <si>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</si>
  <si>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</si>
  <si>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</si>
  <si>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</si>
  <si>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</si>
  <si>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</si>
  <si>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</si>
  <si>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</si>
  <si>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</si>
  <si>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</si>
  <si>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</si>
  <si>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</si>
  <si>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</si>
  <si>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</si>
  <si>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</si>
  <si>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</si>
  <si>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</si>
  <si>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</si>
  <si>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</si>
  <si>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</si>
  <si>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</si>
  <si>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</si>
  <si>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</si>
  <si>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</si>
  <si>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</si>
  <si>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</si>
  <si>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</si>
  <si>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</si>
  <si>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</si>
  <si>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</si>
  <si>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</si>
  <si>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</si>
  <si>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</si>
  <si>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</si>
  <si>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</si>
  <si>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</si>
  <si>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</si>
  <si>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</si>
  <si>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</si>
  <si>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</si>
  <si>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</si>
  <si>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</si>
  <si>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</si>
  <si>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</si>
  <si>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</si>
  <si>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</si>
  <si>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</si>
  <si>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</si>
  <si>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</si>
  <si>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</si>
  <si>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</si>
  <si>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</si>
  <si>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</si>
  <si>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</si>
  <si>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</si>
  <si>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</si>
  <si>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</si>
  <si>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</si>
  <si>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</si>
  <si>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</si>
  <si>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</si>
  <si>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</si>
  <si>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</si>
  <si>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</si>
  <si>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</si>
  <si>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</si>
  <si>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</si>
  <si>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</si>
  <si>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</si>
  <si>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</si>
  <si>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</si>
  <si>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</si>
  <si>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</si>
  <si>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</si>
  <si>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</si>
  <si>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</si>
  <si>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</si>
  <si>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</si>
  <si>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</si>
  <si>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</si>
  <si>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</si>
  <si>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</si>
  <si>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</si>
  <si>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</si>
  <si>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</si>
  <si>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</si>
  <si>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</si>
  <si>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</si>
  <si>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</si>
  <si>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</si>
  <si>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</si>
  <si>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</si>
  <si>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</si>
  <si>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</si>
  <si>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</si>
  <si>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</si>
  <si>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</si>
  <si>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</si>
  <si>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</si>
  <si>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</si>
  <si>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</si>
  <si>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</si>
  <si>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</si>
  <si>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</si>
  <si>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</si>
  <si>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</si>
  <si>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</si>
  <si>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</si>
  <si>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</si>
  <si>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</si>
  <si>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</si>
  <si>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</si>
  <si>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</si>
  <si>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</si>
  <si>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</si>
  <si>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</si>
  <si>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</si>
  <si>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</si>
  <si>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</si>
  <si>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</si>
  <si>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</si>
  <si>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</si>
  <si>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</si>
  <si>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</si>
  <si>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</si>
  <si>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</si>
  <si>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</si>
  <si>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</si>
  <si>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</si>
  <si>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</si>
  <si>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</si>
  <si>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</si>
  <si>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</si>
  <si>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</si>
  <si>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</si>
  <si>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</si>
  <si>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</si>
  <si>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</si>
  <si>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</si>
  <si>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</si>
  <si>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</si>
  <si>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</si>
  <si>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</si>
  <si>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</si>
  <si>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</si>
  <si>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</si>
  <si>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</si>
  <si>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</si>
  <si>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</si>
  <si>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</si>
  <si>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</si>
  <si>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</si>
  <si>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</si>
  <si>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</si>
  <si>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</si>
  <si>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</si>
  <si>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</si>
  <si>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</si>
  <si>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</si>
  <si>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</si>
  <si>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</si>
  <si>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</si>
  <si>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</si>
  <si>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</si>
  <si>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</si>
  <si>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</si>
  <si>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</si>
  <si>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</si>
  <si>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</si>
  <si>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</si>
  <si>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</si>
  <si>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</si>
  <si>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</si>
  <si>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</si>
  <si>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</si>
  <si>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</si>
  <si>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</si>
  <si>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</si>
  <si>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</si>
  <si>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</si>
  <si>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</si>
  <si>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</si>
  <si>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</si>
  <si>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</si>
  <si>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</si>
  <si>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</si>
  <si>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</si>
  <si>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</si>
  <si>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</si>
  <si>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</si>
  <si>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</si>
  <si>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</si>
  <si>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</si>
  <si>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</si>
  <si>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</si>
  <si>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</si>
  <si>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</si>
  <si>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</si>
  <si>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</si>
  <si>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</si>
  <si>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</si>
  <si>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</si>
  <si>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</si>
  <si>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</si>
  <si>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</si>
  <si>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</si>
  <si>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</si>
  <si>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</si>
  <si>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</si>
  <si>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</si>
  <si>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</si>
  <si>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</si>
  <si>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</si>
  <si>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</si>
  <si>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</si>
  <si>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</si>
  <si>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</si>
  <si>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</si>
  <si>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</si>
  <si>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</si>
  <si>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</si>
  <si>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</si>
  <si>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</si>
  <si>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</si>
  <si>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</si>
  <si>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</si>
  <si>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</si>
  <si>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</si>
  <si>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</si>
  <si>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</si>
  <si>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</si>
  <si>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</si>
  <si>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</si>
  <si>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</si>
  <si>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</si>
  <si>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</si>
  <si>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</si>
  <si>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</si>
  <si>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</si>
  <si>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</si>
  <si>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</si>
  <si>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</si>
  <si>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</si>
  <si>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</si>
  <si>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</si>
  <si>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</si>
  <si>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</si>
  <si>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</si>
  <si>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</si>
  <si>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</si>
  <si>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</si>
  <si>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</si>
  <si>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</si>
  <si>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</si>
  <si>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</si>
  <si>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</si>
  <si>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</si>
  <si>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</si>
  <si>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</si>
  <si>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</si>
  <si>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</si>
  <si>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</si>
  <si>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</si>
  <si>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</si>
  <si>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</si>
  <si>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</si>
  <si>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</si>
  <si>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</si>
  <si>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</si>
  <si>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</si>
  <si>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</si>
  <si>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</si>
  <si>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</si>
  <si>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</si>
  <si>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</si>
  <si>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</si>
  <si>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</si>
  <si>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</si>
  <si>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</si>
  <si>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</si>
  <si>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</si>
  <si>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</si>
  <si>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</si>
  <si>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</si>
  <si>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</si>
  <si>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</si>
  <si>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</si>
  <si>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</si>
  <si>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</si>
  <si>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</si>
  <si>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</si>
  <si>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</si>
  <si>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</si>
  <si>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</si>
  <si>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</si>
  <si>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</si>
  <si>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</si>
  <si>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</si>
  <si>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</si>
  <si>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</si>
  <si>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</si>
  <si>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</si>
  <si>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</si>
  <si>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</si>
  <si>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</si>
  <si>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</si>
  <si>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</si>
  <si>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</si>
  <si>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</si>
  <si>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</si>
  <si>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</si>
  <si>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</si>
  <si>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</si>
  <si>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</si>
  <si>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</si>
  <si>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</si>
  <si>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</si>
  <si>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</si>
  <si>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</si>
  <si>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</si>
  <si>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</si>
  <si>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</si>
  <si>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</si>
  <si>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</si>
  <si>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</si>
  <si>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</si>
  <si>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</si>
  <si>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</si>
  <si>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</si>
  <si>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</si>
  <si>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</si>
  <si>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</si>
  <si>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</si>
  <si>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</si>
  <si>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</si>
  <si>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</si>
  <si>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</si>
  <si>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</si>
  <si>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</si>
  <si>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</si>
  <si>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</si>
  <si>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</si>
  <si>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</si>
  <si>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</si>
  <si>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</si>
  <si>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</si>
  <si>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</si>
  <si>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</si>
  <si>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</si>
  <si>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</si>
  <si>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</si>
  <si>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</si>
  <si>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</si>
  <si>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</si>
  <si>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</si>
  <si>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</si>
  <si>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</si>
  <si>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</si>
  <si>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</si>
  <si>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</si>
  <si>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</si>
  <si>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</si>
  <si>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</si>
  <si>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</si>
  <si>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</si>
  <si>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</si>
  <si>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</si>
  <si>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</si>
  <si>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</si>
  <si>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</si>
  <si>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</si>
  <si>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</si>
  <si>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</si>
  <si>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</si>
  <si>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</si>
  <si>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</si>
  <si>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</si>
  <si>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</si>
  <si>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</si>
  <si>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</si>
  <si>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</si>
  <si>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</si>
  <si>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</si>
  <si>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</si>
  <si>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</si>
  <si>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</si>
  <si>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</si>
  <si>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</si>
  <si>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</si>
  <si>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</si>
  <si>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</si>
  <si>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</si>
  <si>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</si>
  <si>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</si>
  <si>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</si>
  <si>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</si>
  <si>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</si>
  <si>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</si>
  <si>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</si>
  <si>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</si>
  <si>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</si>
  <si>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</si>
  <si>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</si>
  <si>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</si>
  <si>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</si>
  <si>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</si>
  <si>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</si>
  <si>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</si>
  <si>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</si>
  <si>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</si>
  <si>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</si>
  <si>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</si>
  <si>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</si>
  <si>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</si>
  <si>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</si>
  <si>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</si>
  <si>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</si>
  <si>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</si>
  <si>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</si>
  <si>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</si>
  <si>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</si>
  <si>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</si>
  <si>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</si>
  <si>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</si>
  <si>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</si>
  <si>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</si>
  <si>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</si>
  <si>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</si>
  <si>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</si>
  <si>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</si>
  <si>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</si>
  <si>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</si>
  <si>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</si>
  <si>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</si>
  <si>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</si>
  <si>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</si>
  <si>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</si>
  <si>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</si>
  <si>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</si>
  <si>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</si>
  <si>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</si>
  <si>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</si>
  <si>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</si>
  <si>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</si>
  <si>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</si>
  <si>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</si>
  <si>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</si>
  <si>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</si>
  <si>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</si>
  <si>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</si>
  <si>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</si>
  <si>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</si>
  <si>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</si>
  <si>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</si>
  <si>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</si>
  <si>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</si>
  <si>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</si>
  <si>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</si>
  <si>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</si>
  <si>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</si>
  <si>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</si>
  <si>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</si>
  <si>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</si>
  <si>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</si>
  <si>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</si>
  <si>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</si>
  <si>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</si>
  <si>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</si>
  <si>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</si>
  <si>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</si>
  <si>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</si>
  <si>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</si>
  <si>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</si>
  <si>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</si>
  <si>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</si>
  <si>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</si>
  <si>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</si>
  <si>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</si>
  <si>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</si>
  <si>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</si>
  <si>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</si>
  <si>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</si>
  <si>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</si>
  <si>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</si>
  <si>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</si>
  <si>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</si>
  <si>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</si>
  <si>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</si>
  <si>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</si>
  <si>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</si>
  <si>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</si>
  <si>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</si>
  <si>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</si>
  <si>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</si>
  <si>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</si>
  <si>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</si>
  <si>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</si>
  <si>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</si>
  <si>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</si>
  <si>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</si>
  <si>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</si>
  <si>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</si>
  <si>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</si>
  <si>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</si>
  <si>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</si>
  <si>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</si>
  <si>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</si>
  <si>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</si>
  <si>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</si>
  <si>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</si>
  <si>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</si>
  <si>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</si>
  <si>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</si>
  <si>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</si>
  <si>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</si>
  <si>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</si>
  <si>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</si>
  <si>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</si>
  <si>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</si>
  <si>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</si>
  <si>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</si>
  <si>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</si>
  <si>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</si>
  <si>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</si>
  <si>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</si>
  <si>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</si>
  <si>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</si>
  <si>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</si>
  <si>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</si>
  <si>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</si>
  <si>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</si>
  <si>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</si>
  <si>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</si>
  <si>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</si>
  <si>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</si>
  <si>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</si>
  <si>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</si>
  <si>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</si>
  <si>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</si>
  <si>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</si>
  <si>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</si>
  <si>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</si>
  <si>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TU1 Comdty</t>
  </si>
  <si>
    <t>TU2 Comdty</t>
  </si>
  <si>
    <t>OI</t>
  </si>
  <si>
    <t>US 5 YEAR TREASURY</t>
  </si>
  <si>
    <t>FV1 COMDTY</t>
  </si>
  <si>
    <t>FV2 COMDTY</t>
  </si>
  <si>
    <t>US 10 YEAR TREASURY</t>
  </si>
  <si>
    <t>TY1 COMDTY</t>
  </si>
  <si>
    <t>TY2 COMDTY</t>
  </si>
  <si>
    <t>US 10 YEAR ULTRA TREASURY</t>
  </si>
  <si>
    <t>UXY1 Comdty</t>
  </si>
  <si>
    <t>#N/A N/A</t>
  </si>
  <si>
    <t>UXY2 Comdty</t>
  </si>
  <si>
    <t>US 30 YEAR TREASURY</t>
  </si>
  <si>
    <t>US1 Comdty</t>
  </si>
  <si>
    <t>US2 Comdty</t>
  </si>
  <si>
    <t>US 30 YEAR ULTRA TREASURY</t>
  </si>
  <si>
    <t>WN1 Comdty</t>
  </si>
  <si>
    <t>WN2 Comdty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</si>
  <si>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</si>
  <si>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</si>
  <si>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</si>
  <si>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</si>
  <si>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</si>
  <si>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</si>
  <si>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</si>
  <si>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</si>
  <si>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</si>
  <si>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</si>
  <si>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</si>
  <si>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</si>
  <si>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</si>
  <si>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</si>
  <si>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</si>
  <si>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</si>
  <si>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</si>
  <si>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</si>
  <si>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</si>
  <si>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</si>
  <si>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</si>
  <si>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</si>
  <si>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</si>
  <si>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</si>
  <si>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</si>
  <si>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</si>
  <si>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</si>
  <si>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</si>
  <si>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</si>
  <si>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</si>
  <si>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</si>
  <si>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</si>
  <si>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</si>
  <si>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</si>
  <si>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</si>
  <si>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</si>
  <si>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</si>
  <si>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</si>
  <si>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</si>
  <si>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</si>
  <si>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</si>
  <si>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</si>
  <si>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</si>
  <si>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</si>
  <si>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</si>
  <si>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</si>
  <si>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</si>
  <si>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</si>
  <si>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</si>
  <si>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</si>
  <si>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</si>
  <si>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</si>
  <si>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</si>
  <si>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</si>
  <si>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</si>
  <si>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</si>
  <si>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</si>
  <si>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</si>
  <si>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</si>
  <si>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</si>
  <si>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</si>
  <si>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</si>
  <si>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</si>
  <si>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</si>
  <si>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</si>
  <si>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</si>
  <si>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</si>
  <si>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</si>
  <si>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</si>
  <si>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</si>
  <si>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</si>
  <si>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</si>
  <si>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</si>
  <si>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</si>
  <si>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</si>
  <si>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</si>
  <si>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</si>
  <si>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</si>
  <si>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</si>
  <si>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</si>
  <si>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</si>
  <si>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</si>
  <si>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</si>
  <si>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</si>
  <si>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</si>
  <si>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</si>
  <si>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</si>
  <si>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</si>
  <si>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</si>
  <si>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</si>
  <si>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</si>
  <si>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</si>
  <si>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</si>
  <si>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</si>
  <si>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</si>
  <si>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</si>
  <si>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</si>
  <si>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</si>
  <si>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</si>
  <si>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</si>
  <si>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</si>
  <si>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</si>
  <si>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</si>
  <si>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</si>
  <si>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</si>
  <si>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</si>
  <si>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</si>
  <si>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</si>
  <si>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</si>
  <si>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</si>
  <si>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</si>
  <si>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</si>
  <si>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</si>
  <si>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</si>
  <si>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</si>
  <si>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</si>
  <si>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</si>
  <si>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</si>
  <si>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</si>
  <si>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</si>
  <si>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</si>
  <si>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</si>
  <si>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</si>
  <si>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</si>
  <si>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</si>
  <si>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</si>
  <si>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#N/A Invalid Security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</si>
  <si>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</si>
  <si>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</si>
  <si>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</si>
  <si>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</si>
  <si>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</si>
  <si>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</si>
  <si>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</si>
  <si>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</si>
  <si>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</si>
  <si>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</si>
  <si>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</si>
  <si>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</si>
  <si>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</si>
  <si>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</si>
  <si>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</si>
  <si>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</si>
  <si>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</si>
  <si>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</si>
  <si>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</si>
  <si>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</si>
  <si>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</si>
  <si>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</si>
  <si>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</si>
  <si>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</si>
  <si>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</si>
  <si>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</si>
  <si>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</si>
  <si>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</si>
  <si>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</si>
  <si>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</si>
  <si>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</si>
  <si>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</si>
  <si>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</si>
  <si>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</si>
  <si>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</si>
  <si>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</si>
  <si>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</si>
  <si>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</si>
  <si>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</si>
  <si>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</si>
  <si>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</si>
  <si>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</si>
  <si>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</si>
  <si>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</si>
  <si>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</si>
  <si>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</si>
  <si>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</si>
  <si>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</si>
  <si>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</si>
  <si>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</si>
  <si>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</si>
  <si>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</si>
  <si>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</si>
  <si>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</si>
  <si>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</si>
  <si>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</si>
  <si>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</si>
  <si>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</si>
  <si>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</si>
  <si>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</si>
  <si>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</si>
  <si>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</si>
  <si>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</si>
  <si>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</si>
  <si>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</si>
  <si>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</si>
  <si>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</si>
  <si>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</si>
  <si>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</si>
  <si>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</si>
  <si>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</si>
  <si>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</si>
  <si>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</si>
  <si>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OD41 Comdty</t>
  </si>
  <si>
    <t>OD42 Comdty</t>
  </si>
  <si>
    <t>OD43 Comdty</t>
  </si>
  <si>
    <t>OD44 Comdty</t>
  </si>
  <si>
    <t>OD45 Comdty</t>
  </si>
  <si>
    <t>OD46 Comdty</t>
  </si>
  <si>
    <t>OD47 Comdty</t>
  </si>
  <si>
    <t>OD48 Comdty</t>
  </si>
  <si>
    <t>OD49 Comdty</t>
  </si>
  <si>
    <t>OD50 Comdty</t>
  </si>
  <si>
    <t>start date</t>
  </si>
  <si>
    <t>ODK26 Comdty</t>
  </si>
  <si>
    <t>ODM26 Comdty</t>
  </si>
  <si>
    <t>ODN26 Comdty</t>
  </si>
  <si>
    <t>ODQ26 Comdty</t>
  </si>
  <si>
    <t>ODU26 Comdty</t>
  </si>
  <si>
    <t>ODV26 Comdty</t>
  </si>
  <si>
    <t>ODX26 Comdty</t>
  </si>
  <si>
    <t>ODZ26 Comdty</t>
  </si>
  <si>
    <t>ODF27 Comdty</t>
  </si>
  <si>
    <t>ODG27 Comdty</t>
  </si>
  <si>
    <t>ODH27 Comdty</t>
  </si>
  <si>
    <t>ODJ27 Comdty</t>
  </si>
  <si>
    <t>ODN27 Comdty</t>
  </si>
  <si>
    <t>ODQ27 Comdty</t>
  </si>
  <si>
    <t>ODV27 Comdty</t>
  </si>
  <si>
    <t>ODX27 Comdty</t>
  </si>
  <si>
    <t>ODZ27 Comdty</t>
  </si>
  <si>
    <t>ODF28 Comdty</t>
  </si>
  <si>
    <t>ODJ28 Comdty</t>
  </si>
  <si>
    <t>ODN28 Comdty</t>
  </si>
  <si>
    <t>ODV28 Comdty</t>
  </si>
  <si>
    <t>ODX28 Comdty</t>
  </si>
  <si>
    <t>ODZ28 Comdty</t>
  </si>
  <si>
    <t>ODF29 Comdty</t>
  </si>
  <si>
    <t>ODJ29 Comdty</t>
  </si>
  <si>
    <t>ODN29 Comdty</t>
  </si>
  <si>
    <t>ODV29 Comdty</t>
  </si>
  <si>
    <t>ODX29 Comdty</t>
  </si>
  <si>
    <t>ODZ29 Comdty</t>
  </si>
  <si>
    <t>ODF30 Comdty</t>
  </si>
  <si>
    <t>ODJ30 Comdty</t>
  </si>
  <si>
    <t>ODN30 Comdty</t>
  </si>
  <si>
    <t>ODV30 Comdty</t>
  </si>
  <si>
    <t>ODF31 Comdty</t>
  </si>
  <si>
    <t>ODJ31 Comdty</t>
  </si>
  <si>
    <t>ODN31 Comdty</t>
  </si>
  <si>
    <t>ODV31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</si>
  <si>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</si>
  <si>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</si>
  <si>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</si>
  <si>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</si>
  <si>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</si>
  <si>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</si>
  <si>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</si>
  <si>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</si>
  <si>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</si>
  <si>
    <t>ODF41 Comdty</t>
  </si>
  <si>
    <t>Column7231</t>
  </si>
  <si>
    <t>Column7232</t>
  </si>
  <si>
    <t>Column7233</t>
  </si>
  <si>
    <t>Column7234</t>
  </si>
  <si>
    <t>Column7235</t>
  </si>
  <si>
    <t>today's date -1</t>
  </si>
  <si>
    <t xml:space="preserve">hence first contract </t>
  </si>
  <si>
    <t>row #</t>
  </si>
  <si>
    <t>#euro contract are behind by  2 days</t>
  </si>
  <si>
    <t>I</t>
  </si>
  <si>
    <t>ICE_L</t>
  </si>
  <si>
    <t>start of tenure (SR3)</t>
  </si>
  <si>
    <t>Qtr</t>
  </si>
  <si>
    <t>contracts after first contract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</si>
  <si>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</si>
  <si>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</si>
  <si>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</si>
  <si>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</si>
  <si>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</si>
  <si>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</si>
  <si>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</si>
  <si>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</si>
  <si>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</si>
  <si>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</si>
  <si>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</si>
  <si>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</si>
  <si>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</si>
  <si>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</si>
  <si>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</si>
  <si>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</si>
  <si>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</si>
  <si>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</si>
  <si>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</si>
  <si>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</si>
  <si>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</si>
  <si>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</si>
  <si>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</si>
  <si>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</si>
  <si>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</si>
  <si>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</si>
  <si>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</si>
  <si>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</si>
  <si>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</si>
  <si>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</si>
  <si>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</si>
  <si>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</si>
  <si>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</si>
  <si>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</si>
  <si>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</si>
  <si>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</si>
  <si>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</si>
  <si>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</si>
  <si>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H35</t>
  </si>
  <si>
    <t>M35</t>
  </si>
  <si>
    <t>U35</t>
  </si>
  <si>
    <t>Z35</t>
  </si>
  <si>
    <t>H36</t>
  </si>
  <si>
    <t>M36</t>
  </si>
  <si>
    <t>U36</t>
  </si>
  <si>
    <t>Z36</t>
  </si>
  <si>
    <t>H37</t>
  </si>
  <si>
    <t>F</t>
  </si>
  <si>
    <t>M37</t>
  </si>
  <si>
    <t>G</t>
  </si>
  <si>
    <t>U37</t>
  </si>
  <si>
    <t>H</t>
  </si>
  <si>
    <t>Z37</t>
  </si>
  <si>
    <t>J</t>
  </si>
  <si>
    <t>H39</t>
  </si>
  <si>
    <t>K</t>
  </si>
  <si>
    <t>M39</t>
  </si>
  <si>
    <t>M</t>
  </si>
  <si>
    <t>U39</t>
  </si>
  <si>
    <t>N</t>
  </si>
  <si>
    <t>Z39</t>
  </si>
  <si>
    <t>Q</t>
  </si>
  <si>
    <t>H40</t>
  </si>
  <si>
    <t>U</t>
  </si>
  <si>
    <t>M40</t>
  </si>
  <si>
    <t>V</t>
  </si>
  <si>
    <t>U40</t>
  </si>
  <si>
    <t>X</t>
  </si>
  <si>
    <t>Z40</t>
  </si>
  <si>
    <t>Z</t>
  </si>
  <si>
    <t>today's date</t>
  </si>
  <si>
    <t>CME</t>
  </si>
  <si>
    <t>SR3/SO3</t>
  </si>
  <si>
    <t>ZQ</t>
  </si>
  <si>
    <t>F25</t>
  </si>
  <si>
    <t>G25</t>
  </si>
  <si>
    <t>H25</t>
  </si>
  <si>
    <t>J25</t>
  </si>
  <si>
    <t>K25</t>
  </si>
  <si>
    <t>M25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</si>
  <si>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</si>
  <si>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</si>
  <si>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</si>
  <si>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</si>
  <si>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</si>
  <si>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</si>
  <si>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</si>
  <si>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</si>
  <si>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</si>
  <si>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</si>
  <si>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</si>
  <si>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</si>
  <si>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</si>
  <si>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</si>
  <si>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</si>
  <si>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</si>
  <si>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</si>
  <si>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</si>
  <si>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</si>
  <si>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</si>
  <si>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</si>
  <si>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</si>
  <si>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</si>
  <si>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</si>
  <si>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</si>
  <si>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</si>
  <si>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</si>
  <si>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</si>
  <si>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</si>
  <si>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</si>
  <si>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</si>
  <si>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</si>
  <si>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</si>
  <si>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</si>
  <si>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</si>
  <si>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</si>
  <si>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</si>
  <si>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</si>
  <si>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</si>
  <si>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</si>
  <si>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</si>
  <si>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</si>
  <si>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</si>
  <si>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</si>
  <si>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</si>
  <si>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</si>
  <si>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</si>
  <si>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</si>
  <si>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</si>
  <si>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</si>
  <si>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</si>
  <si>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</si>
  <si>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</si>
  <si>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</si>
  <si>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</si>
  <si>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</si>
  <si>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</si>
  <si>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</si>
  <si>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</si>
  <si>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</si>
  <si>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</si>
  <si>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</si>
  <si>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</si>
  <si>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</si>
  <si>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</si>
  <si>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</si>
  <si>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</si>
  <si>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</si>
  <si>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</si>
  <si>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</si>
  <si>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</si>
  <si>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</si>
  <si>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</si>
  <si>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</si>
  <si>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</si>
  <si>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</si>
  <si>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Column7236</t>
  </si>
  <si>
    <t>COR1 Comdty</t>
  </si>
  <si>
    <t>COR2 Comdty</t>
  </si>
  <si>
    <t>COR3 Comdty</t>
  </si>
  <si>
    <t>COR4 Comdty</t>
  </si>
  <si>
    <t>COR5 Comdty</t>
  </si>
  <si>
    <t>COR6 Comdty</t>
  </si>
  <si>
    <t>COR7 Comdty</t>
  </si>
  <si>
    <t>COR8 Comdty</t>
  </si>
  <si>
    <t>COR9 Comdty</t>
  </si>
  <si>
    <t>COR10 Comdty</t>
  </si>
  <si>
    <t>COR11 Comdty</t>
  </si>
  <si>
    <t>COR12 Comdty</t>
  </si>
  <si>
    <t>COR13 Comdty</t>
  </si>
  <si>
    <t>COR14 Comdty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</si>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</sst>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6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1" fontId="0" fillId="0" borderId="0" xfId="0" applyNumberFormat="1"/>
    <xf numFmtId="9" fontId="0" fillId="0" borderId="0" xfId="1" applyFont="1"/>
    <xf numFmtId="1" fontId="0" fillId="0" borderId="0" xfId="1" applyNumberFormat="1" applyFont="1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8" xfId="0" applyFont="1" applyBorder="1"/>
    <xf numFmtId="14" fontId="0" fillId="0" borderId="8" xfId="0" applyNumberFormat="1" applyBorder="1"/>
    <xf numFmtId="14" fontId="0" fillId="0" borderId="9" xfId="0" applyNumberFormat="1" applyBorder="1"/>
    <xf numFmtId="166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9991E5E-B709-4559-98B3-F70B37164A85}"/>
  </tableStyles>
  <colors>
    <mruColors>
      <color rgb="FFCCCC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AFAAFF6A-4770-4CB5-86FB-F85B39F179A1}" autoFormatId="16" applyNumberFormats="0" applyBorderFormats="0" applyFontFormats="0" applyPatternFormats="0" applyAlignmentFormats="0" applyWidthHeightFormats="0">
  <queryTableRefresh nextId="2031">
    <queryTableFields count="44">
      <queryTableField id="1" name="Column1" tableColumnId="158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7" xr16:uid="{3401CAAB-7FAC-463F-8DE0-409FDF9004A0}" autoFormatId="16" applyNumberFormats="0" applyBorderFormats="0" applyFontFormats="0" applyPatternFormats="0" applyAlignmentFormats="0" applyWidthHeightFormats="0">
  <queryTableRefresh nextId="2422">
    <queryTableFields count="45">
      <queryTableField id="1" name="Column1" tableColumnId="208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6154B2D-BAE1-45F2-AB99-0DC653EA0BE5}" autoFormatId="16" applyNumberFormats="0" applyBorderFormats="0" applyFontFormats="0" applyPatternFormats="0" applyAlignmentFormats="0" applyWidthHeightFormats="0">
  <queryTableRefresh nextId="2666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D7CD5A7F-3F44-4649-A085-4559C0902A79}" autoFormatId="16" applyNumberFormats="0" applyBorderFormats="0" applyFontFormats="0" applyPatternFormats="0" applyAlignmentFormats="0" applyWidthHeightFormats="0">
  <queryTableRefresh nextId="2423">
    <queryTableFields count="45">
      <queryTableField id="1" name="Column1" tableColumnId="1975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99AD36EE-E1E5-45A8-A6A9-B6AF788B9E3B}" autoFormatId="16" applyNumberFormats="0" applyBorderFormats="0" applyFontFormats="0" applyPatternFormats="0" applyAlignmentFormats="0" applyWidthHeightFormats="0">
  <queryTableRefresh nextId="2422">
    <queryTableFields count="121">
      <queryTableField id="1" name="Column1" tableColumnId="209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7C77FD4E-28F6-4CE5-83DA-C133550B757A}" autoFormatId="16" applyNumberFormats="0" applyBorderFormats="0" applyFontFormats="0" applyPatternFormats="0" applyAlignmentFormats="0" applyWidthHeightFormats="0">
  <queryTableRefresh nextId="7268">
    <queryTableFields count="7267">
      <queryTableField id="1" name="US 2 YEAR TREASURY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  <queryTableField id="7243" name="Column7243" tableColumnId="7243"/>
      <queryTableField id="7244" name="Column7244" tableColumnId="7244"/>
      <queryTableField id="7245" name="Column7245" tableColumnId="7245"/>
      <queryTableField id="7246" name="Column7246" tableColumnId="7246"/>
      <queryTableField id="7247" name="Column7247" tableColumnId="7247"/>
      <queryTableField id="7248" name="Column7248" tableColumnId="7248"/>
      <queryTableField id="7249" name="Column7249" tableColumnId="7249"/>
      <queryTableField id="7250" name="Column7250" tableColumnId="7250"/>
      <queryTableField id="7251" name="Column7251" tableColumnId="7251"/>
      <queryTableField id="7252" name="Column7252" tableColumnId="7252"/>
      <queryTableField id="7253" name="Column7253" tableColumnId="7253"/>
      <queryTableField id="7254" name="Column7254" tableColumnId="7254"/>
      <queryTableField id="7255" name="Column7255" tableColumnId="7255"/>
      <queryTableField id="7256" name="Column7256" tableColumnId="7256"/>
      <queryTableField id="7257" name="Column7257" tableColumnId="7257"/>
      <queryTableField id="7258" name="Column7258" tableColumnId="7258"/>
      <queryTableField id="7259" name="Column7259" tableColumnId="7259"/>
      <queryTableField id="7260" name="Column7260" tableColumnId="7260"/>
      <queryTableField id="7261" name="Column7261" tableColumnId="7261"/>
      <queryTableField id="7262" name="Column7262" tableColumnId="7262"/>
      <queryTableField id="7263" name="Column7263" tableColumnId="7263"/>
      <queryTableField id="7264" name="Column7264" tableColumnId="7264"/>
      <queryTableField id="7265" name="Column7265" tableColumnId="7265"/>
      <queryTableField id="7266" name="Column7266" tableColumnId="7266"/>
      <queryTableField id="7267" name="Column7267" tableColumnId="726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2D1C34A8-13C1-4EBF-9489-DC6F9B9CF29C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3A6C65-695D-4A8C-A8A0-2FB0981E13C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B44-1213-44D6-B68F-64845908DF76}" name="SOFR3mo_PX" displayName="SOFR3mo_PX" ref="A1:AR34" tableType="queryTable" totalsRowShown="0">
  <autoFilter ref="A1:AR34" xr:uid="{92B43B44-1213-44D6-B68F-64845908DF76}"/>
  <tableColumns count="44">
    <tableColumn id="1584" xr3:uid="{3B6D4885-EF1E-435E-805F-C3042F3055B8}" uniqueName="1584" name="Column1" queryTableFieldId="1" dataDxfId="7"/>
    <tableColumn id="2" xr3:uid="{0AFDE542-3D78-44B8-A3A1-673684AE4CD2}" uniqueName="2" name="Column2" queryTableFieldId="2"/>
    <tableColumn id="3" xr3:uid="{83F2C802-5E41-4DFB-88B0-EDD5659F4B73}" uniqueName="3" name="Column3" queryTableFieldId="3"/>
    <tableColumn id="4" xr3:uid="{8FBD97A3-3F54-4D3E-9D2A-1F8F52E93B1B}" uniqueName="4" name="Column4" queryTableFieldId="4"/>
    <tableColumn id="5" xr3:uid="{6E4A1087-E301-461C-99FC-445D6FB5EFB7}" uniqueName="5" name="Column5" queryTableFieldId="5"/>
    <tableColumn id="6" xr3:uid="{8F0D1C32-F3F3-427D-9CEA-313DD461A340}" uniqueName="6" name="Column6" queryTableFieldId="6"/>
    <tableColumn id="7" xr3:uid="{FECEC0A4-8750-42DA-AB64-F7687276C0F0}" uniqueName="7" name="Column7" queryTableFieldId="7"/>
    <tableColumn id="8" xr3:uid="{BF0C5F09-B638-4EAF-8465-3B3E89088002}" uniqueName="8" name="Column8" queryTableFieldId="8"/>
    <tableColumn id="9" xr3:uid="{295B4950-371E-407A-842B-F2E8B9AC3E21}" uniqueName="9" name="Column9" queryTableFieldId="9"/>
    <tableColumn id="10" xr3:uid="{6354A987-F78E-41CB-A850-303BFA4ECD6B}" uniqueName="10" name="Column10" queryTableFieldId="10"/>
    <tableColumn id="11" xr3:uid="{D4C2F735-4C66-46F9-9F94-C1BCE8E900CF}" uniqueName="11" name="Column11" queryTableFieldId="11"/>
    <tableColumn id="12" xr3:uid="{4F0573D9-5928-4286-B706-36A00C07CEF3}" uniqueName="12" name="Column12" queryTableFieldId="12"/>
    <tableColumn id="13" xr3:uid="{F7A71330-04F9-4A27-A8D3-754832F66C10}" uniqueName="13" name="Column13" queryTableFieldId="13"/>
    <tableColumn id="14" xr3:uid="{80C119B0-344A-441D-9BBE-2F79B04F3A19}" uniqueName="14" name="Column14" queryTableFieldId="14"/>
    <tableColumn id="15" xr3:uid="{F641AE4F-18FA-4B04-8309-BBB44A8F99A8}" uniqueName="15" name="Column15" queryTableFieldId="15"/>
    <tableColumn id="16" xr3:uid="{063530DE-1AC5-4F85-AD9D-7E5FED44B08E}" uniqueName="16" name="Column16" queryTableFieldId="16"/>
    <tableColumn id="17" xr3:uid="{55E940C3-74D9-4F69-A393-CDCB7055695F}" uniqueName="17" name="Column17" queryTableFieldId="17"/>
    <tableColumn id="18" xr3:uid="{9C4D6C1C-CD14-4AAA-9E5A-857D14346047}" uniqueName="18" name="Column18" queryTableFieldId="18"/>
    <tableColumn id="19" xr3:uid="{7C2A04BC-2C3A-4012-9390-34176327205C}" uniqueName="19" name="Column19" queryTableFieldId="19"/>
    <tableColumn id="20" xr3:uid="{6838F06A-5449-4D93-AAB7-CD206E948E16}" uniqueName="20" name="Column20" queryTableFieldId="20"/>
    <tableColumn id="21" xr3:uid="{1E5232C2-E449-4329-9284-E7A6A1FC532A}" uniqueName="21" name="Column21" queryTableFieldId="21"/>
    <tableColumn id="22" xr3:uid="{6E6732B5-D383-4F47-B363-BD61713D380B}" uniqueName="22" name="Column22" queryTableFieldId="22"/>
    <tableColumn id="23" xr3:uid="{43D09CA2-6CA4-403B-AB6B-9797B29AB728}" uniqueName="23" name="Column23" queryTableFieldId="23"/>
    <tableColumn id="24" xr3:uid="{033FEF44-EDB2-4C93-A1FA-F20A37B5BC8D}" uniqueName="24" name="Column24" queryTableFieldId="24"/>
    <tableColumn id="25" xr3:uid="{214B7606-9BAB-40E3-A99B-809B1F311247}" uniqueName="25" name="Column25" queryTableFieldId="25"/>
    <tableColumn id="26" xr3:uid="{DB27D0AF-1704-4509-9072-638FD36F8840}" uniqueName="26" name="Column26" queryTableFieldId="26"/>
    <tableColumn id="27" xr3:uid="{24BA50AB-ECA7-47DB-881F-6BA196831ACB}" uniqueName="27" name="Column27" queryTableFieldId="27"/>
    <tableColumn id="28" xr3:uid="{2BEE5590-2FC4-4463-A261-BBE185CAF2C0}" uniqueName="28" name="Column28" queryTableFieldId="28"/>
    <tableColumn id="29" xr3:uid="{C9ACDE3D-15BA-4319-908C-CB1AAB0BB699}" uniqueName="29" name="Column29" queryTableFieldId="29"/>
    <tableColumn id="30" xr3:uid="{77340261-B4E0-4331-B38B-73AEC4170305}" uniqueName="30" name="Column30" queryTableFieldId="30"/>
    <tableColumn id="31" xr3:uid="{9C5850C2-7D8D-486A-8293-F480C369FFE4}" uniqueName="31" name="Column31" queryTableFieldId="31"/>
    <tableColumn id="32" xr3:uid="{78F27A03-1E87-4709-9CE7-0FDBA4974866}" uniqueName="32" name="Column32" queryTableFieldId="32"/>
    <tableColumn id="33" xr3:uid="{8D407AC0-1E94-4CD5-BA06-0F1552A3805E}" uniqueName="33" name="Column33" queryTableFieldId="33"/>
    <tableColumn id="34" xr3:uid="{7ACDE109-17F1-4F01-8AF0-8409B7560F62}" uniqueName="34" name="Column34" queryTableFieldId="34"/>
    <tableColumn id="35" xr3:uid="{E85F4265-BDE7-4E55-BC71-55B7FAA36FED}" uniqueName="35" name="Column35" queryTableFieldId="35"/>
    <tableColumn id="36" xr3:uid="{8C1CBBB2-A89F-4D6F-A86C-D7A285835B68}" uniqueName="36" name="Column36" queryTableFieldId="36"/>
    <tableColumn id="37" xr3:uid="{9F5CDF5D-6234-4C6A-8B03-0FDA8C213ED4}" uniqueName="37" name="Column37" queryTableFieldId="37"/>
    <tableColumn id="38" xr3:uid="{6307EAF4-C062-44AB-AC6C-05A630A31F3E}" uniqueName="38" name="Column38" queryTableFieldId="38"/>
    <tableColumn id="39" xr3:uid="{9702B803-C0B2-45EC-8BDC-8CF9FDC91327}" uniqueName="39" name="Column39" queryTableFieldId="39"/>
    <tableColumn id="40" xr3:uid="{960BB4B1-69F7-4AA2-8D52-0EEB0FAFC487}" uniqueName="40" name="Column40" queryTableFieldId="40"/>
    <tableColumn id="41" xr3:uid="{BDFA326B-0F0D-4B22-8DCD-C72AD173704B}" uniqueName="41" name="Column41" queryTableFieldId="41"/>
    <tableColumn id="42" xr3:uid="{90194BB0-11FB-4E3E-983C-0FF56FB1A2CB}" uniqueName="42" name="Column42" queryTableFieldId="42"/>
    <tableColumn id="43" xr3:uid="{54751304-1DFB-4D46-9D37-C1E1FED948D7}" uniqueName="43" name="Column43" queryTableFieldId="43"/>
    <tableColumn id="44" xr3:uid="{2F21D5AE-3179-400D-9A59-272E05FFFE3B}" uniqueName="44" name="Column44" queryTableField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49F4CB-9792-4B75-92DF-C4616DE3890F}" name="SONIA_PX" displayName="SONIA_PX" ref="A1:AS26" tableType="queryTable" totalsRowShown="0">
  <autoFilter ref="A1:AS26" xr:uid="{AC49F4CB-9792-4B75-92DF-C4616DE3890F}"/>
  <tableColumns count="45">
    <tableColumn id="2080" xr3:uid="{6AA7D38A-1480-4B89-AA36-322894804355}" uniqueName="2080" name="Column1" queryTableFieldId="1" dataDxfId="6"/>
    <tableColumn id="2" xr3:uid="{2DB79805-E52A-43EF-8148-DA98D574C7FE}" uniqueName="2" name="Column2" queryTableFieldId="2"/>
    <tableColumn id="3" xr3:uid="{276A91FA-886E-4510-9160-348CB0A94AD3}" uniqueName="3" name="Column3" queryTableFieldId="3"/>
    <tableColumn id="4" xr3:uid="{3B73A0D5-9883-4A5A-BF0D-AD121B47CC41}" uniqueName="4" name="Column4" queryTableFieldId="4"/>
    <tableColumn id="5" xr3:uid="{91822E27-EF19-487C-8B62-23094F944D12}" uniqueName="5" name="Column5" queryTableFieldId="5"/>
    <tableColumn id="6" xr3:uid="{AE026A6A-89A5-4534-82EB-FB3DB4B24E97}" uniqueName="6" name="Column6" queryTableFieldId="6"/>
    <tableColumn id="7" xr3:uid="{C6FC1984-829A-417D-9C95-698FE4DB04E0}" uniqueName="7" name="Column7" queryTableFieldId="7"/>
    <tableColumn id="8" xr3:uid="{98C04071-917D-4963-86F4-2A7CD2CCE605}" uniqueName="8" name="Column8" queryTableFieldId="8"/>
    <tableColumn id="9" xr3:uid="{58F27827-EA1F-4FC5-A811-9DC054CFEE83}" uniqueName="9" name="Column9" queryTableFieldId="9"/>
    <tableColumn id="10" xr3:uid="{A6515E5E-99E5-40BC-B9B1-52F5E3A31A8A}" uniqueName="10" name="Column10" queryTableFieldId="10"/>
    <tableColumn id="11" xr3:uid="{9843B173-B842-4F82-BF01-90624A8C9D7A}" uniqueName="11" name="Column11" queryTableFieldId="11"/>
    <tableColumn id="12" xr3:uid="{AC6A8D20-346F-4FF4-A66E-E823581E590A}" uniqueName="12" name="Column12" queryTableFieldId="12"/>
    <tableColumn id="13" xr3:uid="{F6846406-D899-4FA0-AA34-4C55B3850DBB}" uniqueName="13" name="Column13" queryTableFieldId="13"/>
    <tableColumn id="14" xr3:uid="{DC48E87E-C029-42C1-826A-5539FB2FE2E4}" uniqueName="14" name="Column14" queryTableFieldId="14"/>
    <tableColumn id="15" xr3:uid="{7A452778-9C2C-48A7-A697-80D7A634513A}" uniqueName="15" name="Column15" queryTableFieldId="15"/>
    <tableColumn id="16" xr3:uid="{EE111C52-8206-4933-AC8C-CFA2B6A5BD47}" uniqueName="16" name="Column16" queryTableFieldId="16"/>
    <tableColumn id="17" xr3:uid="{3B3B2BE2-4C9E-43A0-BD1A-0130C545F8DE}" uniqueName="17" name="Column17" queryTableFieldId="17"/>
    <tableColumn id="18" xr3:uid="{29BAD389-39BC-45CC-B626-596D559EF56F}" uniqueName="18" name="Column18" queryTableFieldId="18"/>
    <tableColumn id="19" xr3:uid="{F4EF6354-975F-47B5-B704-7C077C123644}" uniqueName="19" name="Column19" queryTableFieldId="19"/>
    <tableColumn id="20" xr3:uid="{CEBA3255-3E61-4013-BE8D-2158D87A37C0}" uniqueName="20" name="Column20" queryTableFieldId="20"/>
    <tableColumn id="21" xr3:uid="{510CBA5B-1550-4032-9908-496AB7B74F72}" uniqueName="21" name="Column21" queryTableFieldId="21"/>
    <tableColumn id="22" xr3:uid="{FD1088CA-D34B-4B0E-93A9-D68E0502016D}" uniqueName="22" name="Column22" queryTableFieldId="22"/>
    <tableColumn id="23" xr3:uid="{93625CDF-3C6A-46B2-981F-1CB7E7D34FA1}" uniqueName="23" name="Column23" queryTableFieldId="23"/>
    <tableColumn id="24" xr3:uid="{3F4DC7C5-E49B-49F6-9775-CF048168D1E5}" uniqueName="24" name="Column24" queryTableFieldId="24"/>
    <tableColumn id="25" xr3:uid="{41F91F4B-D429-495E-B20A-6C470E4B2865}" uniqueName="25" name="Column25" queryTableFieldId="25"/>
    <tableColumn id="26" xr3:uid="{07F829F0-8872-4C82-9ADC-6371674223A2}" uniqueName="26" name="Column26" queryTableFieldId="26"/>
    <tableColumn id="27" xr3:uid="{C92C5A6A-410E-4407-BCE7-2345382E8F57}" uniqueName="27" name="Column27" queryTableFieldId="27"/>
    <tableColumn id="28" xr3:uid="{346B20F7-1DE0-487C-BFAE-816E080C7BC3}" uniqueName="28" name="Column28" queryTableFieldId="28"/>
    <tableColumn id="29" xr3:uid="{2858DFD5-51FC-4797-82A8-2D9E6C03DCCA}" uniqueName="29" name="Column29" queryTableFieldId="29"/>
    <tableColumn id="30" xr3:uid="{A88FDE84-CF06-4886-8035-9E1E896A68C3}" uniqueName="30" name="Column30" queryTableFieldId="30"/>
    <tableColumn id="31" xr3:uid="{25973D25-36A0-4740-AC76-DE237CC44B53}" uniqueName="31" name="Column31" queryTableFieldId="31"/>
    <tableColumn id="32" xr3:uid="{3B1E7BED-80B8-4394-B9BB-313B331C5A85}" uniqueName="32" name="Column32" queryTableFieldId="32"/>
    <tableColumn id="33" xr3:uid="{B4830E16-3A1D-44D0-9FC5-E1F37BE9FA4D}" uniqueName="33" name="Column33" queryTableFieldId="33"/>
    <tableColumn id="34" xr3:uid="{EA274536-DD8C-44ED-ACFD-E9CC22B7F47D}" uniqueName="34" name="Column34" queryTableFieldId="34"/>
    <tableColumn id="35" xr3:uid="{73934E35-5AC4-42C7-80A1-2A2E1A693658}" uniqueName="35" name="Column35" queryTableFieldId="35"/>
    <tableColumn id="36" xr3:uid="{39BA2696-8E9C-45E4-85F8-3495ABE0248A}" uniqueName="36" name="Column36" queryTableFieldId="36"/>
    <tableColumn id="37" xr3:uid="{5915F593-0050-4DA8-B6FD-F13653BF4D57}" uniqueName="37" name="Column37" queryTableFieldId="37"/>
    <tableColumn id="38" xr3:uid="{D17BB57E-8618-40BD-9E7A-92D1140BD1E6}" uniqueName="38" name="Column38" queryTableFieldId="38"/>
    <tableColumn id="39" xr3:uid="{1CE306C5-1F0A-4255-8305-70A2F1F00F71}" uniqueName="39" name="Column39" queryTableFieldId="39"/>
    <tableColumn id="40" xr3:uid="{7420DA08-DCF0-4B9C-ABCE-609A3C6A31CE}" uniqueName="40" name="Column40" queryTableFieldId="40"/>
    <tableColumn id="41" xr3:uid="{18ECB5E1-CF45-45DF-B02D-866B2B81EF56}" uniqueName="41" name="Column41" queryTableFieldId="41"/>
    <tableColumn id="42" xr3:uid="{4EC46560-9964-46D3-A3CB-7685F0608E61}" uniqueName="42" name="Column42" queryTableFieldId="42"/>
    <tableColumn id="43" xr3:uid="{2CA1F03C-0376-4D35-BA6A-3B8FC481C724}" uniqueName="43" name="Column43" queryTableFieldId="43"/>
    <tableColumn id="44" xr3:uid="{CA722715-942D-4A63-BC6D-2F4F9760A4EB}" uniqueName="44" name="Column44" queryTableFieldId="44"/>
    <tableColumn id="45" xr3:uid="{C00E24B1-BAB3-4D79-97A9-610166E1A174}" uniqueName="45" name="Column45" queryTableField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F8BBA-A9B4-4143-8668-D1084B5473B6}" name="Brazil" displayName="Brazil" ref="A1:CW61" tableType="queryTable" totalsRowShown="0">
  <autoFilter ref="A1:CW61" xr:uid="{5A5F8BBA-A9B4-4143-8668-D1084B5473B6}"/>
  <tableColumns count="101">
    <tableColumn id="1" xr3:uid="{96E58354-4352-4D40-ACFF-94C8F8649922}" uniqueName="1" name="Column1" queryTableFieldId="1" dataDxfId="5"/>
    <tableColumn id="2" xr3:uid="{261C3CBC-4B94-4B9B-8D44-F69C1675C94D}" uniqueName="2" name="Column2" queryTableFieldId="2"/>
    <tableColumn id="3" xr3:uid="{BEBFFF8F-75D1-4662-8127-20DDFDA32D13}" uniqueName="3" name="Column3" queryTableFieldId="3"/>
    <tableColumn id="4" xr3:uid="{361B3451-C1C2-4EAC-AE22-B28E52DC9859}" uniqueName="4" name="Column4" queryTableFieldId="4"/>
    <tableColumn id="5" xr3:uid="{BBD8D285-BEAC-48C9-B669-C2CBFFB3E210}" uniqueName="5" name="Column5" queryTableFieldId="5"/>
    <tableColumn id="6" xr3:uid="{8FB000BA-8F66-4FAE-B885-5342C406F76A}" uniqueName="6" name="Column6" queryTableFieldId="6"/>
    <tableColumn id="7" xr3:uid="{F049F423-B35F-4FBE-9D71-1D7DEA9D7C5C}" uniqueName="7" name="Column7" queryTableFieldId="7"/>
    <tableColumn id="8" xr3:uid="{DA17D53F-4488-4F48-9311-7FA3FD8F1AA5}" uniqueName="8" name="Column8" queryTableFieldId="8"/>
    <tableColumn id="9" xr3:uid="{078813E7-1C0A-497B-BA2F-7CF09CE47D03}" uniqueName="9" name="Column9" queryTableFieldId="9"/>
    <tableColumn id="10" xr3:uid="{FB1196E3-BD0D-46CD-95BD-7B1397B66A4F}" uniqueName="10" name="Column10" queryTableFieldId="10"/>
    <tableColumn id="11" xr3:uid="{57999FE6-7DCE-45EE-B7B3-C54058C13DD3}" uniqueName="11" name="Column11" queryTableFieldId="11"/>
    <tableColumn id="12" xr3:uid="{B0284F03-93FE-4B2F-B445-5364713442E3}" uniqueName="12" name="Column12" queryTableFieldId="12"/>
    <tableColumn id="13" xr3:uid="{2A119AD2-D5D7-4078-B893-6D2229708C85}" uniqueName="13" name="Column13" queryTableFieldId="13"/>
    <tableColumn id="14" xr3:uid="{32820652-673D-43D5-8DF1-5E16703EA8B5}" uniqueName="14" name="Column14" queryTableFieldId="14"/>
    <tableColumn id="15" xr3:uid="{F2544CFD-28CB-42B8-B73E-7EE4CE93776F}" uniqueName="15" name="Column15" queryTableFieldId="15"/>
    <tableColumn id="16" xr3:uid="{CB6068B0-493D-46FC-861C-D52467E4F5A9}" uniqueName="16" name="Column16" queryTableFieldId="16"/>
    <tableColumn id="17" xr3:uid="{B3B81905-60A2-4C19-B7E2-8D8EDEB12699}" uniqueName="17" name="Column17" queryTableFieldId="17"/>
    <tableColumn id="18" xr3:uid="{6C53BB92-9A6F-499C-B6EF-30D281149BDC}" uniqueName="18" name="Column18" queryTableFieldId="18"/>
    <tableColumn id="19" xr3:uid="{B3A32A8B-CBB3-48ED-B845-EF8AB2E27D49}" uniqueName="19" name="Column19" queryTableFieldId="19"/>
    <tableColumn id="20" xr3:uid="{D9986951-C7D1-43F7-887C-CC39FDD3A138}" uniqueName="20" name="Column20" queryTableFieldId="20"/>
    <tableColumn id="21" xr3:uid="{9A269C0A-F131-48C4-87C9-8EDFC9D8DB35}" uniqueName="21" name="Column21" queryTableFieldId="21"/>
    <tableColumn id="22" xr3:uid="{0637CB99-EE79-4AAC-89B0-BF0B8FC7A5A2}" uniqueName="22" name="Column22" queryTableFieldId="22"/>
    <tableColumn id="23" xr3:uid="{918B0CF6-194D-43F9-83A8-72E611768C2C}" uniqueName="23" name="Column23" queryTableFieldId="23"/>
    <tableColumn id="24" xr3:uid="{E05ECE5B-4713-4DFF-8105-3FC6017DBCCB}" uniqueName="24" name="Column24" queryTableFieldId="24"/>
    <tableColumn id="25" xr3:uid="{D9E0853C-AF42-4594-AC3F-D3C51A39D3D4}" uniqueName="25" name="Column25" queryTableFieldId="25"/>
    <tableColumn id="26" xr3:uid="{35B496CA-95C0-496F-9D5E-6E75895A6E3A}" uniqueName="26" name="Column26" queryTableFieldId="26"/>
    <tableColumn id="27" xr3:uid="{8EB6198E-9336-41DF-A7B6-928CA30B91BA}" uniqueName="27" name="Column27" queryTableFieldId="27"/>
    <tableColumn id="28" xr3:uid="{C40F676C-42E1-427D-99FF-C01BD4B852B5}" uniqueName="28" name="Column28" queryTableFieldId="28"/>
    <tableColumn id="29" xr3:uid="{E84D154A-5CB2-4CE0-818A-014A52A360A9}" uniqueName="29" name="Column29" queryTableFieldId="29"/>
    <tableColumn id="30" xr3:uid="{B866BCA1-8522-4AE5-BE31-21BAA3113BC1}" uniqueName="30" name="Column30" queryTableFieldId="30"/>
    <tableColumn id="31" xr3:uid="{90F2E348-528C-43B7-9667-3057886B0768}" uniqueName="31" name="Column31" queryTableFieldId="31"/>
    <tableColumn id="32" xr3:uid="{CBDA3225-D9E4-4C86-A7F6-1AC630D0DC2D}" uniqueName="32" name="Column32" queryTableFieldId="32"/>
    <tableColumn id="33" xr3:uid="{43ABEB1A-92D4-46B7-8B6C-CA1B29DF3197}" uniqueName="33" name="Column33" queryTableFieldId="33"/>
    <tableColumn id="34" xr3:uid="{8A32773B-69A8-44B1-8D4F-27D8A00B9A4C}" uniqueName="34" name="Column34" queryTableFieldId="34"/>
    <tableColumn id="35" xr3:uid="{02FCDC74-FDE4-465A-8F70-24F7A95DD424}" uniqueName="35" name="Column35" queryTableFieldId="35"/>
    <tableColumn id="36" xr3:uid="{3F0C06B8-1735-4B7D-8119-4DF71CF9CE14}" uniqueName="36" name="Column36" queryTableFieldId="36"/>
    <tableColumn id="37" xr3:uid="{D6C60740-321A-40FC-B2CA-348F39EF9EC2}" uniqueName="37" name="Column37" queryTableFieldId="37"/>
    <tableColumn id="38" xr3:uid="{55B58F8A-8F5D-4E31-83CD-99E996BCF3C7}" uniqueName="38" name="Column38" queryTableFieldId="38"/>
    <tableColumn id="39" xr3:uid="{285FFDFA-5938-43D0-81AB-0473EC2ABF20}" uniqueName="39" name="Column39" queryTableFieldId="39"/>
    <tableColumn id="40" xr3:uid="{24F97C18-DFB7-4672-9013-65337DABFA14}" uniqueName="40" name="Column40" queryTableFieldId="40"/>
    <tableColumn id="41" xr3:uid="{9621341E-8EC1-42BB-894D-880309F55C3E}" uniqueName="41" name="Column41" queryTableFieldId="41"/>
    <tableColumn id="42" xr3:uid="{B06A045D-E786-42EB-9ED1-C80977DEFBDF}" uniqueName="42" name="Column42" queryTableFieldId="42"/>
    <tableColumn id="43" xr3:uid="{42D85C15-6D78-47EF-9E39-7F1D159E8E31}" uniqueName="43" name="Column43" queryTableFieldId="43"/>
    <tableColumn id="44" xr3:uid="{925BC688-3013-486D-A309-997D716CC93F}" uniqueName="44" name="Column44" queryTableFieldId="44"/>
    <tableColumn id="45" xr3:uid="{0901C094-D010-449D-9812-3C4C36B28A0D}" uniqueName="45" name="Column45" queryTableFieldId="45"/>
    <tableColumn id="46" xr3:uid="{89C3567B-2FBA-4AEF-855D-8378481E22AD}" uniqueName="46" name="Column46" queryTableFieldId="46"/>
    <tableColumn id="47" xr3:uid="{7A17D1B6-FE01-44B6-B7E6-826A3EC0AF73}" uniqueName="47" name="Column47" queryTableFieldId="47"/>
    <tableColumn id="48" xr3:uid="{0423FD5E-1784-46F5-A11E-E08512AA67C4}" uniqueName="48" name="Column48" queryTableFieldId="48"/>
    <tableColumn id="49" xr3:uid="{3406BF97-AFA4-4598-934E-298EE4112F07}" uniqueName="49" name="Column49" queryTableFieldId="49"/>
    <tableColumn id="50" xr3:uid="{6767D9B5-6D79-4EDE-8E7E-432AB10273C1}" uniqueName="50" name="Column50" queryTableFieldId="50"/>
    <tableColumn id="51" xr3:uid="{4AFA8FFD-B35A-4714-959F-F8EBA10A520D}" uniqueName="51" name="Column51" queryTableFieldId="51"/>
    <tableColumn id="52" xr3:uid="{5B7F638F-8924-4969-9967-74D3F5025C0E}" uniqueName="52" name="Column52" queryTableFieldId="52"/>
    <tableColumn id="53" xr3:uid="{789B0570-1027-4397-BBF1-1E7E02DC65F2}" uniqueName="53" name="Column53" queryTableFieldId="53"/>
    <tableColumn id="54" xr3:uid="{DA4B32DE-1C06-438F-ABF6-4142CB369C7B}" uniqueName="54" name="Column54" queryTableFieldId="54"/>
    <tableColumn id="55" xr3:uid="{A8DA98E2-D39B-4715-A718-9C2776007AB4}" uniqueName="55" name="Column55" queryTableFieldId="55"/>
    <tableColumn id="56" xr3:uid="{335EE680-8CC0-4EC3-806E-DD4E4A1549B0}" uniqueName="56" name="Column56" queryTableFieldId="56"/>
    <tableColumn id="57" xr3:uid="{F8B50644-F923-4690-8B03-CB8FEB653B0E}" uniqueName="57" name="Column57" queryTableFieldId="57"/>
    <tableColumn id="58" xr3:uid="{8ABF6763-F4E9-4438-9FC7-AA629967935A}" uniqueName="58" name="Column58" queryTableFieldId="58"/>
    <tableColumn id="59" xr3:uid="{005C6407-112C-4FEA-BDEE-9565E73E7279}" uniqueName="59" name="Column59" queryTableFieldId="59"/>
    <tableColumn id="60" xr3:uid="{BE39E21F-8AA4-4DD2-B922-88BC0F92FE37}" uniqueName="60" name="Column60" queryTableFieldId="60"/>
    <tableColumn id="61" xr3:uid="{9EF5C809-0F9F-47AD-8033-B1FA410671E6}" uniqueName="61" name="Column61" queryTableFieldId="61"/>
    <tableColumn id="62" xr3:uid="{56C90E70-13D7-40CB-A4F8-9E930362C7A9}" uniqueName="62" name="Column62" queryTableFieldId="62"/>
    <tableColumn id="63" xr3:uid="{38FEE1A2-A42A-40FB-AD59-97EB839C9C7E}" uniqueName="63" name="Column63" queryTableFieldId="63"/>
    <tableColumn id="64" xr3:uid="{744AF25A-9F75-4657-8DB5-ECB199211FE0}" uniqueName="64" name="Column64" queryTableFieldId="64"/>
    <tableColumn id="65" xr3:uid="{CEA401E6-0DC5-4530-B615-122B0DA42847}" uniqueName="65" name="Column65" queryTableFieldId="65"/>
    <tableColumn id="66" xr3:uid="{BF9C37E7-3EAE-4B09-B051-D94A271B7FEA}" uniqueName="66" name="Column66" queryTableFieldId="66"/>
    <tableColumn id="67" xr3:uid="{F4A71AC6-227C-4B5D-B204-4B38CBE422F5}" uniqueName="67" name="Column67" queryTableFieldId="67"/>
    <tableColumn id="68" xr3:uid="{D06C4239-CF8C-4EE9-B93F-2AEB6531BD22}" uniqueName="68" name="Column68" queryTableFieldId="68"/>
    <tableColumn id="69" xr3:uid="{D27A025E-BF4A-4B19-B4AF-F64B15E0D0C1}" uniqueName="69" name="Column69" queryTableFieldId="69"/>
    <tableColumn id="70" xr3:uid="{48AE97F4-419C-49E7-9A73-E0AE59740A7C}" uniqueName="70" name="Column70" queryTableFieldId="70"/>
    <tableColumn id="71" xr3:uid="{3F18989E-DA8C-4D72-84B5-51C42293612B}" uniqueName="71" name="Column71" queryTableFieldId="71"/>
    <tableColumn id="72" xr3:uid="{2C8F29C5-9723-4E4D-8774-FF8FF8CAFA71}" uniqueName="72" name="Column72" queryTableFieldId="72"/>
    <tableColumn id="73" xr3:uid="{641A6624-6A56-4FFB-9663-727AACB197AC}" uniqueName="73" name="Column73" queryTableFieldId="73"/>
    <tableColumn id="74" xr3:uid="{168B2D2E-C716-454B-A4B4-C168543FC4BD}" uniqueName="74" name="Column74" queryTableFieldId="74"/>
    <tableColumn id="75" xr3:uid="{F74FE64F-4DBA-45E1-B601-6A6C9CBA12E6}" uniqueName="75" name="Column75" queryTableFieldId="75"/>
    <tableColumn id="76" xr3:uid="{F0974889-8634-4ED8-9350-44A306190C96}" uniqueName="76" name="Column76" queryTableFieldId="76"/>
    <tableColumn id="77" xr3:uid="{F5B57F57-7B62-4C1F-A97D-2C1CF4EDAA17}" uniqueName="77" name="Column77" queryTableFieldId="77"/>
    <tableColumn id="78" xr3:uid="{69D806A6-1616-4B38-9F21-040210BDA099}" uniqueName="78" name="Column78" queryTableFieldId="78"/>
    <tableColumn id="79" xr3:uid="{F9F08D02-A5A6-469E-A543-46ABD0183936}" uniqueName="79" name="Column79" queryTableFieldId="79"/>
    <tableColumn id="80" xr3:uid="{5EDD11D8-D662-43AC-B97C-F3D736DF53CE}" uniqueName="80" name="Column80" queryTableFieldId="80"/>
    <tableColumn id="81" xr3:uid="{67D39475-7334-43C1-B25D-60DCECDE3855}" uniqueName="81" name="Column81" queryTableFieldId="81"/>
    <tableColumn id="82" xr3:uid="{899AFC29-7011-412F-8149-70442ED11125}" uniqueName="82" name="Column82" queryTableFieldId="82"/>
    <tableColumn id="83" xr3:uid="{89C3F24E-5B42-43A5-B789-E553C96103D4}" uniqueName="83" name="Column83" queryTableFieldId="83"/>
    <tableColumn id="84" xr3:uid="{DD0C0491-7997-41E4-A6F6-D6024A457F27}" uniqueName="84" name="Column84" queryTableFieldId="84"/>
    <tableColumn id="85" xr3:uid="{105B406B-3DC7-4FBB-AEF9-8561258F7057}" uniqueName="85" name="Column85" queryTableFieldId="85"/>
    <tableColumn id="86" xr3:uid="{E1D01D94-6B7F-41E9-9CAC-AAA702D0BB57}" uniqueName="86" name="Column86" queryTableFieldId="86"/>
    <tableColumn id="87" xr3:uid="{54E092AD-2A6D-42E6-BB8F-A30FB7EF8DEE}" uniqueName="87" name="Column87" queryTableFieldId="87"/>
    <tableColumn id="88" xr3:uid="{7F1BFAF2-0661-4AFF-A024-4DF039076BB0}" uniqueName="88" name="Column88" queryTableFieldId="88"/>
    <tableColumn id="89" xr3:uid="{C0FEEB0C-D0AE-438A-9ACD-8208E995D556}" uniqueName="89" name="Column89" queryTableFieldId="89"/>
    <tableColumn id="90" xr3:uid="{D9B0E2DC-DE8B-4FB9-8166-D6F07716AAC2}" uniqueName="90" name="Column90" queryTableFieldId="90"/>
    <tableColumn id="91" xr3:uid="{8AB7DE6E-CE1B-4BEA-9758-2CDA1E7ABF77}" uniqueName="91" name="Column91" queryTableFieldId="91"/>
    <tableColumn id="92" xr3:uid="{A35C8ADB-2AE9-4AAF-9CA7-407917FF15D6}" uniqueName="92" name="Column92" queryTableFieldId="92"/>
    <tableColumn id="93" xr3:uid="{0CB295C8-8447-4D86-9BAF-575C81C33D3D}" uniqueName="93" name="Column93" queryTableFieldId="93"/>
    <tableColumn id="94" xr3:uid="{55FBACCC-488B-4147-BE7C-965E3E44E345}" uniqueName="94" name="Column94" queryTableFieldId="94"/>
    <tableColumn id="95" xr3:uid="{D074B1E0-1A71-46C5-9888-9ACAE14F300A}" uniqueName="95" name="Column95" queryTableFieldId="95"/>
    <tableColumn id="96" xr3:uid="{F7BAB220-CFCC-4C3D-907E-6547226965EE}" uniqueName="96" name="Column96" queryTableFieldId="96"/>
    <tableColumn id="97" xr3:uid="{C7642769-8498-41FC-B2BA-F78C6DB822C0}" uniqueName="97" name="Column97" queryTableFieldId="97"/>
    <tableColumn id="98" xr3:uid="{763E0BB9-27D7-403B-B968-F3DD77C2ACE1}" uniqueName="98" name="Column98" queryTableFieldId="98"/>
    <tableColumn id="99" xr3:uid="{9827586A-5FA4-49EF-9EA8-8D0852A72972}" uniqueName="99" name="Column99" queryTableFieldId="99"/>
    <tableColumn id="100" xr3:uid="{89CC885F-CE5E-4EA3-961E-FD1198E4FB4F}" uniqueName="100" name="Column100" queryTableFieldId="100"/>
    <tableColumn id="101" xr3:uid="{9CF98A13-2921-4751-90C1-FAD6AE7AD46C}" uniqueName="101" name="Column101" queryTableFieldId="1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72B00-C9A7-4F34-B93E-F3E170AB49D9}" name="ER_PX" displayName="ER_PX" ref="A1:AS26" tableType="queryTable" insertRowShift="1" totalsRowShown="0">
  <autoFilter ref="A1:AS26" xr:uid="{F9872B00-C9A7-4F34-B93E-F3E170AB49D9}"/>
  <tableColumns count="45">
    <tableColumn id="1975" xr3:uid="{BAF2ECA6-FBD5-4E73-8DA3-9D10B14A094F}" uniqueName="1975" name="Column1" queryTableFieldId="1" dataDxfId="4"/>
    <tableColumn id="2" xr3:uid="{0FBA6835-9801-42BA-A9B4-94B26F4759E9}" uniqueName="2" name="Column2" queryTableFieldId="2"/>
    <tableColumn id="3" xr3:uid="{87BF2347-74FB-4216-9F64-E735F73CDE31}" uniqueName="3" name="Column3" queryTableFieldId="3"/>
    <tableColumn id="4" xr3:uid="{34B9AB60-1AA0-4459-8BFF-9BF5848DCD43}" uniqueName="4" name="Column4" queryTableFieldId="4"/>
    <tableColumn id="5" xr3:uid="{3BBFE659-E46A-4DD9-A103-A5C1BF706F6C}" uniqueName="5" name="Column5" queryTableFieldId="5"/>
    <tableColumn id="6" xr3:uid="{AE36E583-3CC7-41B9-BB18-71287A936749}" uniqueName="6" name="Column6" queryTableFieldId="6"/>
    <tableColumn id="7" xr3:uid="{5E8F7383-0CCE-4644-96CF-76AACB3C739C}" uniqueName="7" name="Column7" queryTableFieldId="7"/>
    <tableColumn id="8" xr3:uid="{AFF165AC-A3D1-495C-859F-A7EFA5E9C4D6}" uniqueName="8" name="Column8" queryTableFieldId="8"/>
    <tableColumn id="9" xr3:uid="{3E2DA489-8717-4749-8D20-09CEC5BCCDA9}" uniqueName="9" name="Column9" queryTableFieldId="9"/>
    <tableColumn id="10" xr3:uid="{88415BE6-7850-4A3A-8171-AF4A343971F2}" uniqueName="10" name="Column10" queryTableFieldId="10"/>
    <tableColumn id="11" xr3:uid="{3DE85F68-9B0D-4ECC-91B2-F1446767E35A}" uniqueName="11" name="Column11" queryTableFieldId="11"/>
    <tableColumn id="12" xr3:uid="{2E94E22E-9049-4526-9D46-61EA928239BA}" uniqueName="12" name="Column12" queryTableFieldId="12"/>
    <tableColumn id="13" xr3:uid="{0AE68A15-66AB-4688-865B-535CC8B78F10}" uniqueName="13" name="Column13" queryTableFieldId="13"/>
    <tableColumn id="14" xr3:uid="{1ADACE53-BDBE-48B5-85E9-2CAC58D18528}" uniqueName="14" name="Column14" queryTableFieldId="14"/>
    <tableColumn id="15" xr3:uid="{3E0A994C-50FA-42F4-96F4-BE1305EDE5A9}" uniqueName="15" name="Column15" queryTableFieldId="15"/>
    <tableColumn id="16" xr3:uid="{B6D1A64C-7364-4671-AA4A-27A8B52C2A64}" uniqueName="16" name="Column16" queryTableFieldId="16"/>
    <tableColumn id="17" xr3:uid="{CE07328E-6238-4650-997C-5938E5F7884C}" uniqueName="17" name="Column17" queryTableFieldId="17"/>
    <tableColumn id="18" xr3:uid="{7B9D0085-1E81-4FD5-A143-FF9A9D0BF3B6}" uniqueName="18" name="Column18" queryTableFieldId="18"/>
    <tableColumn id="19" xr3:uid="{349B9699-5B86-44CD-8DFB-C157F399509F}" uniqueName="19" name="Column19" queryTableFieldId="19"/>
    <tableColumn id="20" xr3:uid="{B2B71776-FFED-48E3-B2F9-B2D9FC27A177}" uniqueName="20" name="Column20" queryTableFieldId="20"/>
    <tableColumn id="21" xr3:uid="{3DA67917-2A92-4B33-A596-D274FA774256}" uniqueName="21" name="Column21" queryTableFieldId="21"/>
    <tableColumn id="22" xr3:uid="{EB5425FD-D6FE-4DC4-9C0C-F8F9DB4B230D}" uniqueName="22" name="Column22" queryTableFieldId="22"/>
    <tableColumn id="23" xr3:uid="{5D45CBB0-D3CF-40AA-B8E3-E7CE7445FBAC}" uniqueName="23" name="Column23" queryTableFieldId="23"/>
    <tableColumn id="24" xr3:uid="{FAB81028-7FA1-4259-80FD-43611F967A29}" uniqueName="24" name="Column24" queryTableFieldId="24"/>
    <tableColumn id="25" xr3:uid="{AD739EE8-20CA-4915-83F8-D41677E70E6A}" uniqueName="25" name="Column25" queryTableFieldId="25"/>
    <tableColumn id="26" xr3:uid="{3537B981-76EA-4E82-85D8-671F1DA6859E}" uniqueName="26" name="Column26" queryTableFieldId="26"/>
    <tableColumn id="27" xr3:uid="{8BFB20B2-7693-4172-A73C-A6A5C65E092F}" uniqueName="27" name="Column27" queryTableFieldId="27"/>
    <tableColumn id="28" xr3:uid="{783C8CC7-5440-4A74-98EB-0B6E9C8C551C}" uniqueName="28" name="Column28" queryTableFieldId="28"/>
    <tableColumn id="29" xr3:uid="{1FAD68C2-BF4C-408F-8A2F-79383E4C5BE6}" uniqueName="29" name="Column29" queryTableFieldId="29"/>
    <tableColumn id="30" xr3:uid="{48C52671-82CB-44C6-B6C2-A651BBF10C2B}" uniqueName="30" name="Column30" queryTableFieldId="30"/>
    <tableColumn id="31" xr3:uid="{DCA22FE6-2887-4FF6-84D8-0DC2C87D8099}" uniqueName="31" name="Column31" queryTableFieldId="31"/>
    <tableColumn id="32" xr3:uid="{BE5B2AB6-D9FA-4760-86B0-8B2659C55F52}" uniqueName="32" name="Column32" queryTableFieldId="32"/>
    <tableColumn id="33" xr3:uid="{8EE436A2-0354-49D3-B6DE-43CFC4435921}" uniqueName="33" name="Column33" queryTableFieldId="33"/>
    <tableColumn id="34" xr3:uid="{7D0800AB-D3AC-4CE7-BB83-77686AB604D3}" uniqueName="34" name="Column34" queryTableFieldId="34"/>
    <tableColumn id="35" xr3:uid="{AAA77C6F-E1CA-4CD9-A455-34622B179627}" uniqueName="35" name="Column35" queryTableFieldId="35"/>
    <tableColumn id="36" xr3:uid="{36F595FE-6996-4FE7-A1BE-75FC5FE4F831}" uniqueName="36" name="Column36" queryTableFieldId="36"/>
    <tableColumn id="37" xr3:uid="{711B9182-F81A-4998-97CF-AECA35B9116A}" uniqueName="37" name="Column37" queryTableFieldId="37"/>
    <tableColumn id="38" xr3:uid="{EF86D341-1E22-4E39-9C27-C2505B21FB9F}" uniqueName="38" name="Column38" queryTableFieldId="38"/>
    <tableColumn id="39" xr3:uid="{D84B4B40-8C29-4212-9A04-636ACF0FC2D3}" uniqueName="39" name="Column39" queryTableFieldId="39"/>
    <tableColumn id="40" xr3:uid="{A9456ACD-79F2-432E-A978-6F3616EF7E40}" uniqueName="40" name="Column40" queryTableFieldId="40"/>
    <tableColumn id="41" xr3:uid="{74A72558-EBAD-4730-8D02-00EFB5E6B02E}" uniqueName="41" name="Column41" queryTableFieldId="41"/>
    <tableColumn id="42" xr3:uid="{D09A491E-5E27-466D-B06C-58B92586B772}" uniqueName="42" name="Column42" queryTableFieldId="42"/>
    <tableColumn id="43" xr3:uid="{15B1A3B8-B1F4-476B-9DFF-07939392D274}" uniqueName="43" name="Column43" queryTableFieldId="43"/>
    <tableColumn id="44" xr3:uid="{187461EC-BA9B-4D7C-B82E-A0253AF1E13A}" uniqueName="44" name="Column44" queryTableFieldId="44"/>
    <tableColumn id="45" xr3:uid="{52159D59-7029-419B-B633-8B713EC48832}" uniqueName="45" name="Column45" queryTableFieldId="4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BCF54-D260-4D88-8DC5-9DED9584B60F}" name="FF_PX" displayName="FF_PX" ref="A1:DQ38" tableType="queryTable" totalsRowShown="0">
  <autoFilter ref="A1:DQ38" xr:uid="{CD5BCF54-D260-4D88-8DC5-9DED9584B60F}"/>
  <tableColumns count="121">
    <tableColumn id="2090" xr3:uid="{F7EF5A5E-3C2D-4039-BA62-8D0D55F18A2C}" uniqueName="2090" name="Column1" queryTableFieldId="1" dataDxfId="3"/>
    <tableColumn id="2" xr3:uid="{F7210513-0431-44A9-B6BF-FF4625CB7045}" uniqueName="2" name="Column2" queryTableFieldId="2"/>
    <tableColumn id="3" xr3:uid="{60686D1C-4289-4A68-9994-8318E78F66C1}" uniqueName="3" name="Column3" queryTableFieldId="3"/>
    <tableColumn id="4" xr3:uid="{20E8B252-D8EA-4EDA-8212-834F292A3394}" uniqueName="4" name="Column4" queryTableFieldId="4"/>
    <tableColumn id="5" xr3:uid="{6FE138F2-88BF-4DDA-B187-0CC141E49630}" uniqueName="5" name="Column5" queryTableFieldId="5"/>
    <tableColumn id="6" xr3:uid="{1BA06302-B74D-46FF-B2F2-9C45ECEDEF41}" uniqueName="6" name="Column6" queryTableFieldId="6"/>
    <tableColumn id="7" xr3:uid="{7A9A1FF2-B3A7-4C92-AF32-1D2C9B1C0197}" uniqueName="7" name="Column7" queryTableFieldId="7"/>
    <tableColumn id="8" xr3:uid="{BB970C7A-47CD-4994-89EE-FC62EEDF8ADE}" uniqueName="8" name="Column8" queryTableFieldId="8"/>
    <tableColumn id="9" xr3:uid="{AA6B9C48-6C03-430A-A54C-FA70B0E4C16A}" uniqueName="9" name="Column9" queryTableFieldId="9"/>
    <tableColumn id="10" xr3:uid="{A83A266E-A228-4986-9186-37DFFE6FB21F}" uniqueName="10" name="Column10" queryTableFieldId="10"/>
    <tableColumn id="11" xr3:uid="{D33E680E-D8B1-421A-BADB-23516FF50884}" uniqueName="11" name="Column11" queryTableFieldId="11"/>
    <tableColumn id="12" xr3:uid="{BCA2D00D-9FA6-49E9-B327-3A6BFCFFE5EA}" uniqueName="12" name="Column12" queryTableFieldId="12"/>
    <tableColumn id="13" xr3:uid="{6C2EBF0D-AAC0-4F33-86BC-94C6146665CB}" uniqueName="13" name="Column13" queryTableFieldId="13"/>
    <tableColumn id="14" xr3:uid="{73EB896C-B14D-4E34-9E0B-825199AC8520}" uniqueName="14" name="Column14" queryTableFieldId="14"/>
    <tableColumn id="15" xr3:uid="{41C150B8-D11D-4417-BB0F-74F05E9474D8}" uniqueName="15" name="Column15" queryTableFieldId="15"/>
    <tableColumn id="16" xr3:uid="{91E81F29-9760-410F-AF08-302D54BF5CE6}" uniqueName="16" name="Column16" queryTableFieldId="16"/>
    <tableColumn id="17" xr3:uid="{9B64567B-00C0-40A8-8FE2-DEA316D887EE}" uniqueName="17" name="Column17" queryTableFieldId="17"/>
    <tableColumn id="18" xr3:uid="{B14B27D4-1BCA-48C6-9C49-1B45CA14F8E2}" uniqueName="18" name="Column18" queryTableFieldId="18"/>
    <tableColumn id="19" xr3:uid="{2310E0DE-9148-4E4E-9687-5DAF971BD302}" uniqueName="19" name="Column19" queryTableFieldId="19"/>
    <tableColumn id="20" xr3:uid="{AA332364-33D2-4F82-B3A3-BD1C2385EEB3}" uniqueName="20" name="Column20" queryTableFieldId="20"/>
    <tableColumn id="21" xr3:uid="{C9179E44-DE59-423C-8A8B-A84F02BC33C8}" uniqueName="21" name="Column21" queryTableFieldId="21"/>
    <tableColumn id="22" xr3:uid="{C1CF1B66-139B-4D76-9D41-A970B1AF2C6E}" uniqueName="22" name="Column22" queryTableFieldId="22"/>
    <tableColumn id="23" xr3:uid="{02D74A37-735C-4004-A982-F088ED931501}" uniqueName="23" name="Column23" queryTableFieldId="23"/>
    <tableColumn id="24" xr3:uid="{803D47E7-31D7-4881-B1AF-8E46709BB9AC}" uniqueName="24" name="Column24" queryTableFieldId="24"/>
    <tableColumn id="25" xr3:uid="{77FB756A-2C42-4DA3-A701-A3FDF64BFB3F}" uniqueName="25" name="Column25" queryTableFieldId="25"/>
    <tableColumn id="26" xr3:uid="{2C2857D2-98BF-440E-91F7-B65F97082041}" uniqueName="26" name="Column26" queryTableFieldId="26"/>
    <tableColumn id="27" xr3:uid="{A649FEA0-37D9-489A-ACFC-FA4834560B58}" uniqueName="27" name="Column27" queryTableFieldId="27"/>
    <tableColumn id="28" xr3:uid="{C38340EE-E9FF-45D7-A3D9-2DA89FF8BBA2}" uniqueName="28" name="Column28" queryTableFieldId="28"/>
    <tableColumn id="29" xr3:uid="{60866CBB-2A87-49F3-AF09-9A245179176A}" uniqueName="29" name="Column29" queryTableFieldId="29"/>
    <tableColumn id="30" xr3:uid="{D716E3D6-D6A7-4E14-9DA0-DFBFAFF2DE2F}" uniqueName="30" name="Column30" queryTableFieldId="30"/>
    <tableColumn id="31" xr3:uid="{03623BA5-0608-4DBF-94BF-A148B5887733}" uniqueName="31" name="Column31" queryTableFieldId="31"/>
    <tableColumn id="32" xr3:uid="{516388A9-7D3C-4836-9E66-4B5F0A212350}" uniqueName="32" name="Column32" queryTableFieldId="32"/>
    <tableColumn id="33" xr3:uid="{36B9212E-49B9-4D93-9A41-1DE49000AD59}" uniqueName="33" name="Column33" queryTableFieldId="33"/>
    <tableColumn id="34" xr3:uid="{F0BD3669-7529-424A-9A0F-BA972D1226D2}" uniqueName="34" name="Column34" queryTableFieldId="34"/>
    <tableColumn id="35" xr3:uid="{E4BD430D-C7DE-42CA-A7DA-DD664E67A05C}" uniqueName="35" name="Column35" queryTableFieldId="35"/>
    <tableColumn id="36" xr3:uid="{62B1BF58-3592-4762-AC5C-667DB4A50355}" uniqueName="36" name="Column36" queryTableFieldId="36"/>
    <tableColumn id="37" xr3:uid="{07B3ABE5-04AB-4963-B817-69087F08D16B}" uniqueName="37" name="Column37" queryTableFieldId="37"/>
    <tableColumn id="38" xr3:uid="{C54A050D-23F3-4804-911C-0853B84DFB11}" uniqueName="38" name="Column38" queryTableFieldId="38"/>
    <tableColumn id="39" xr3:uid="{502A0A16-F6F6-43E7-BBDF-599F491925B6}" uniqueName="39" name="Column39" queryTableFieldId="39"/>
    <tableColumn id="40" xr3:uid="{08CEA9C0-D611-4477-A736-CB2BD652A9ED}" uniqueName="40" name="Column40" queryTableFieldId="40"/>
    <tableColumn id="41" xr3:uid="{C03CA5F3-DC31-4619-BB87-D6BF23B7727D}" uniqueName="41" name="Column41" queryTableFieldId="41"/>
    <tableColumn id="42" xr3:uid="{C56F16A8-BEF2-4CD2-AD12-9D870B2724E3}" uniqueName="42" name="Column42" queryTableFieldId="42"/>
    <tableColumn id="43" xr3:uid="{F19781D6-D80B-405B-9E4C-A7D7A967F01A}" uniqueName="43" name="Column43" queryTableFieldId="43"/>
    <tableColumn id="44" xr3:uid="{5AEDC085-1DFB-43E9-AA08-FA22598AFA3A}" uniqueName="44" name="Column44" queryTableFieldId="44"/>
    <tableColumn id="45" xr3:uid="{73CA6F91-DE1F-4026-8AC7-7F160A66F1E8}" uniqueName="45" name="Column45" queryTableFieldId="45"/>
    <tableColumn id="46" xr3:uid="{1910F248-4269-4848-B502-4BCF65FF6630}" uniqueName="46" name="Column46" queryTableFieldId="46"/>
    <tableColumn id="47" xr3:uid="{97181AB4-9957-44A0-9F69-078850EA713A}" uniqueName="47" name="Column47" queryTableFieldId="47"/>
    <tableColumn id="48" xr3:uid="{CB5E9C8B-F2A1-4632-821D-9194F63C4AAA}" uniqueName="48" name="Column48" queryTableFieldId="48"/>
    <tableColumn id="49" xr3:uid="{676AF510-E9EF-4EDE-8A3C-52D90B551E44}" uniqueName="49" name="Column49" queryTableFieldId="49"/>
    <tableColumn id="50" xr3:uid="{A9149C63-3FB2-490E-9FF7-85277FD86265}" uniqueName="50" name="Column50" queryTableFieldId="50"/>
    <tableColumn id="51" xr3:uid="{08B58FA7-D466-472C-88F5-1764BE61470D}" uniqueName="51" name="Column51" queryTableFieldId="51"/>
    <tableColumn id="52" xr3:uid="{208AE195-7A12-4828-B4EE-93D4768ACDA8}" uniqueName="52" name="Column52" queryTableFieldId="52"/>
    <tableColumn id="53" xr3:uid="{672BFB5B-3C15-4B33-9A1A-0F2A27C638E8}" uniqueName="53" name="Column53" queryTableFieldId="53"/>
    <tableColumn id="54" xr3:uid="{DB555728-DF57-46BA-BCF5-D51D8B2D95AC}" uniqueName="54" name="Column54" queryTableFieldId="54"/>
    <tableColumn id="55" xr3:uid="{F86BF8F3-CD97-486D-ABF0-7E8143FA9CF9}" uniqueName="55" name="Column55" queryTableFieldId="55"/>
    <tableColumn id="56" xr3:uid="{AC6EB25E-4CFA-430C-AF08-3C3482699ED8}" uniqueName="56" name="Column56" queryTableFieldId="56"/>
    <tableColumn id="57" xr3:uid="{608C8969-B3F8-4A64-9A25-1E516E32400E}" uniqueName="57" name="Column57" queryTableFieldId="57"/>
    <tableColumn id="58" xr3:uid="{7928E0C9-FFD5-49D5-BFC2-A3D7450DC3A2}" uniqueName="58" name="Column58" queryTableFieldId="58"/>
    <tableColumn id="59" xr3:uid="{ED4E7F7C-FA26-484D-BA12-25DD5421577E}" uniqueName="59" name="Column59" queryTableFieldId="59"/>
    <tableColumn id="60" xr3:uid="{A55B0A6C-918B-47E5-87EA-4B5DFD2CEDB8}" uniqueName="60" name="Column60" queryTableFieldId="60"/>
    <tableColumn id="61" xr3:uid="{E8521A41-8356-4C61-B945-90D9EF46D5AD}" uniqueName="61" name="Column61" queryTableFieldId="61"/>
    <tableColumn id="62" xr3:uid="{06F54F87-875F-4497-B47F-0F4114F980DE}" uniqueName="62" name="Column62" queryTableFieldId="62"/>
    <tableColumn id="63" xr3:uid="{D9468569-73D9-488E-96EB-A1988D25ACB2}" uniqueName="63" name="Column63" queryTableFieldId="63"/>
    <tableColumn id="64" xr3:uid="{7460A98E-8F16-4006-B53D-65988BF98AF9}" uniqueName="64" name="Column64" queryTableFieldId="64"/>
    <tableColumn id="65" xr3:uid="{F4FA09E8-CA28-443D-8F91-D2818EC3BAC2}" uniqueName="65" name="Column65" queryTableFieldId="65"/>
    <tableColumn id="66" xr3:uid="{1B0EFE0F-6490-4A9A-B940-72CA83988070}" uniqueName="66" name="Column66" queryTableFieldId="66"/>
    <tableColumn id="67" xr3:uid="{1F8EB9ED-8EE1-45E0-BA8C-52B0C54C3875}" uniqueName="67" name="Column67" queryTableFieldId="67"/>
    <tableColumn id="68" xr3:uid="{82501E39-16E7-45CF-BA9C-13C4F91F6230}" uniqueName="68" name="Column68" queryTableFieldId="68"/>
    <tableColumn id="69" xr3:uid="{AECC32E7-A3F8-4383-B328-0BCD1516CD03}" uniqueName="69" name="Column69" queryTableFieldId="69"/>
    <tableColumn id="70" xr3:uid="{F1080850-CF31-4223-9B51-B96B070D11EF}" uniqueName="70" name="Column70" queryTableFieldId="70"/>
    <tableColumn id="71" xr3:uid="{7C0CE7E7-3E73-4935-99C0-A3A3E7189A94}" uniqueName="71" name="Column71" queryTableFieldId="71"/>
    <tableColumn id="72" xr3:uid="{D94FD11A-AFCF-49EA-8320-7508E38186C3}" uniqueName="72" name="Column72" queryTableFieldId="72"/>
    <tableColumn id="73" xr3:uid="{EB9C3F51-0385-4078-A8D9-9706477BA250}" uniqueName="73" name="Column73" queryTableFieldId="73"/>
    <tableColumn id="74" xr3:uid="{405ADF3E-966E-4B43-B52E-DA696573C380}" uniqueName="74" name="Column74" queryTableFieldId="74"/>
    <tableColumn id="75" xr3:uid="{8BEA0063-AD32-4A8E-A1DD-D639D0DC8C64}" uniqueName="75" name="Column75" queryTableFieldId="75"/>
    <tableColumn id="76" xr3:uid="{7720FC3C-5C14-4212-B888-4B8E4171AF82}" uniqueName="76" name="Column76" queryTableFieldId="76"/>
    <tableColumn id="77" xr3:uid="{A9720283-4D74-4621-A464-C5C7DA02957D}" uniqueName="77" name="Column77" queryTableFieldId="77"/>
    <tableColumn id="78" xr3:uid="{D54FD48A-F2CE-439F-9A89-D7CFF71A6759}" uniqueName="78" name="Column78" queryTableFieldId="78"/>
    <tableColumn id="79" xr3:uid="{4344A03E-1A94-474D-B4D2-4B280BC1BD53}" uniqueName="79" name="Column79" queryTableFieldId="79"/>
    <tableColumn id="80" xr3:uid="{B26BA674-3CA1-44CD-BF4F-6934A6FA9270}" uniqueName="80" name="Column80" queryTableFieldId="80"/>
    <tableColumn id="81" xr3:uid="{2091A958-0A9C-4D3F-8CFE-FE244D5D075E}" uniqueName="81" name="Column81" queryTableFieldId="81"/>
    <tableColumn id="82" xr3:uid="{80125FA9-B16D-49F3-BB33-334E6D387A5B}" uniqueName="82" name="Column82" queryTableFieldId="82"/>
    <tableColumn id="83" xr3:uid="{5C27C6E2-0BF9-4D70-9253-ED7531AC4160}" uniqueName="83" name="Column83" queryTableFieldId="83"/>
    <tableColumn id="84" xr3:uid="{AF3B3F2A-8E3F-41AC-9F01-9946F4687B33}" uniqueName="84" name="Column84" queryTableFieldId="84"/>
    <tableColumn id="85" xr3:uid="{133EC8BA-74E6-4494-9F87-71F5732CC835}" uniqueName="85" name="Column85" queryTableFieldId="85"/>
    <tableColumn id="86" xr3:uid="{F6FB024D-9448-4778-9DBB-2F6EE24B7CC6}" uniqueName="86" name="Column86" queryTableFieldId="86"/>
    <tableColumn id="87" xr3:uid="{042FD4E4-7889-41D3-B26F-7B662853599F}" uniqueName="87" name="Column87" queryTableFieldId="87"/>
    <tableColumn id="88" xr3:uid="{A22BABD6-B021-4CD4-8C23-AF5D9241CEB0}" uniqueName="88" name="Column88" queryTableFieldId="88"/>
    <tableColumn id="89" xr3:uid="{4845D3EC-05E7-4A7E-8441-0C21C866C96E}" uniqueName="89" name="Column89" queryTableFieldId="89"/>
    <tableColumn id="90" xr3:uid="{B9C4C09A-F925-41A7-A282-CE58BB0C2ADB}" uniqueName="90" name="Column90" queryTableFieldId="90"/>
    <tableColumn id="91" xr3:uid="{F975B8A9-4A69-40EC-9FD5-23CBB3D90E82}" uniqueName="91" name="Column91" queryTableFieldId="91"/>
    <tableColumn id="92" xr3:uid="{3D9686FB-ADAB-4184-89D2-63ABCA0F31E7}" uniqueName="92" name="Column92" queryTableFieldId="92"/>
    <tableColumn id="93" xr3:uid="{0301E27F-4BBC-4614-8083-960BCC8A496A}" uniqueName="93" name="Column93" queryTableFieldId="93"/>
    <tableColumn id="94" xr3:uid="{CBF32925-60C7-4C52-871A-CF7C9F5F7688}" uniqueName="94" name="Column94" queryTableFieldId="94"/>
    <tableColumn id="95" xr3:uid="{DA08F2F1-CDB6-4698-A2CE-FF30FEB23F28}" uniqueName="95" name="Column95" queryTableFieldId="95"/>
    <tableColumn id="96" xr3:uid="{E23DBCD2-B764-4D84-8FF8-44C674A1F1B9}" uniqueName="96" name="Column96" queryTableFieldId="96"/>
    <tableColumn id="97" xr3:uid="{D334797C-3BC2-4891-BF77-3D3E5AAD7A2C}" uniqueName="97" name="Column97" queryTableFieldId="97"/>
    <tableColumn id="98" xr3:uid="{ED79B81E-CBFF-4F8A-93BA-DB88F62D8005}" uniqueName="98" name="Column98" queryTableFieldId="98"/>
    <tableColumn id="99" xr3:uid="{4102BDD9-C28D-4AD5-8D08-6829D141BF76}" uniqueName="99" name="Column99" queryTableFieldId="99"/>
    <tableColumn id="100" xr3:uid="{FB9206BE-91CD-4A2F-89D9-9844E00383D7}" uniqueName="100" name="Column100" queryTableFieldId="100"/>
    <tableColumn id="101" xr3:uid="{861EE856-2F0C-45C3-8151-8A7EC12A5250}" uniqueName="101" name="Column101" queryTableFieldId="101"/>
    <tableColumn id="102" xr3:uid="{486EAE86-494C-4648-BD73-9A4B0F02F647}" uniqueName="102" name="Column102" queryTableFieldId="102"/>
    <tableColumn id="103" xr3:uid="{5A27234F-AD75-40D2-8FEA-F9B8997E6C5A}" uniqueName="103" name="Column103" queryTableFieldId="103"/>
    <tableColumn id="104" xr3:uid="{720C5799-58E3-45E7-8AC1-31D59053369A}" uniqueName="104" name="Column104" queryTableFieldId="104"/>
    <tableColumn id="105" xr3:uid="{AC45E0DD-0601-4470-AF17-B48F73624908}" uniqueName="105" name="Column105" queryTableFieldId="105"/>
    <tableColumn id="106" xr3:uid="{C529E485-D719-4A44-9E70-DD2F735F98D2}" uniqueName="106" name="Column106" queryTableFieldId="106"/>
    <tableColumn id="107" xr3:uid="{0F62393F-6293-441E-9E79-409329C33D15}" uniqueName="107" name="Column107" queryTableFieldId="107"/>
    <tableColumn id="108" xr3:uid="{E0AA7B52-BF6F-4210-AF0C-C8A762388597}" uniqueName="108" name="Column108" queryTableFieldId="108"/>
    <tableColumn id="109" xr3:uid="{E7743450-B4A9-4459-9805-305BF36EA6E6}" uniqueName="109" name="Column109" queryTableFieldId="109"/>
    <tableColumn id="110" xr3:uid="{1E88FDB9-5CF6-4C21-A1D0-91DDA7EA1A43}" uniqueName="110" name="Column110" queryTableFieldId="110"/>
    <tableColumn id="111" xr3:uid="{3B758BA3-7C76-4370-813F-6F21C3369FF8}" uniqueName="111" name="Column111" queryTableFieldId="111"/>
    <tableColumn id="112" xr3:uid="{BBD15E08-C0E3-458F-BC8B-6BB9564B4371}" uniqueName="112" name="Column112" queryTableFieldId="112"/>
    <tableColumn id="113" xr3:uid="{3B4CC5D8-7282-47F9-A936-D31707C2B783}" uniqueName="113" name="Column113" queryTableFieldId="113"/>
    <tableColumn id="114" xr3:uid="{C6420477-59A5-4388-88BC-0CAFFCC420F4}" uniqueName="114" name="Column114" queryTableFieldId="114"/>
    <tableColumn id="115" xr3:uid="{3C38985A-71BD-461C-92B8-9B7BDD920FAC}" uniqueName="115" name="Column115" queryTableFieldId="115"/>
    <tableColumn id="116" xr3:uid="{1F9617B0-30BE-497B-8C85-B09F71C95A14}" uniqueName="116" name="Column116" queryTableFieldId="116"/>
    <tableColumn id="117" xr3:uid="{7FB3CCC4-34FE-4E22-96F5-D55F33BC3465}" uniqueName="117" name="Column117" queryTableFieldId="117"/>
    <tableColumn id="118" xr3:uid="{55B2D3D9-DCDB-4265-973E-F8DA84D2213B}" uniqueName="118" name="Column118" queryTableFieldId="118"/>
    <tableColumn id="119" xr3:uid="{4B0D9BA6-805E-4D8B-B13A-9C166523A459}" uniqueName="119" name="Column119" queryTableFieldId="119"/>
    <tableColumn id="120" xr3:uid="{BF5ED2E6-C8BA-4D55-ABF6-1232C6EE1289}" uniqueName="120" name="Column120" queryTableFieldId="120"/>
    <tableColumn id="121" xr3:uid="{BCBFD240-EE00-4661-91B6-6ED2115F56DF}" uniqueName="121" name="Column121" queryTableFieldId="1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1B8D48-C95D-49D0-BC84-AF058506AE54}" name="treasuries" displayName="treasuries" ref="A1:JSM44" tableType="queryTable" totalsRowCount="1">
  <autoFilter ref="A1:JSM43" xr:uid="{2A1B8D48-C95D-49D0-BC84-AF058506AE54}"/>
  <tableColumns count="7267">
    <tableColumn id="1" xr3:uid="{58D81F4D-CDD8-4B1D-9E70-876310E59992}" uniqueName="1" name="US 2 YEAR TREASURY" queryTableFieldId="1" dataDxfId="2"/>
    <tableColumn id="2" xr3:uid="{9B0259EC-81FE-4E25-83B2-18F1460F689C}" uniqueName="2" name="Column2" queryTableFieldId="2"/>
    <tableColumn id="3" xr3:uid="{E5C180E1-0F5F-42D7-B82F-701F1F34A3EA}" uniqueName="3" name="Column3" queryTableFieldId="3"/>
    <tableColumn id="4" xr3:uid="{FFCE4AFE-86D7-4B87-BA94-1456782526C8}" uniqueName="4" name="Column4" queryTableFieldId="4"/>
    <tableColumn id="5" xr3:uid="{9240A5B1-843D-43B9-905C-FB33AB1925B7}" uniqueName="5" name="Column5" queryTableFieldId="5"/>
    <tableColumn id="6" xr3:uid="{63E683A3-1BF0-4804-9A5C-EE1BACEE86DE}" uniqueName="6" name="Column6" queryTableFieldId="6"/>
    <tableColumn id="7" xr3:uid="{AB9A1456-6E85-47DC-BF22-FB1B5839646E}" uniqueName="7" name="Column7" queryTableFieldId="7"/>
    <tableColumn id="8" xr3:uid="{AA5430A5-424F-4D26-8BA6-04C71ACF2238}" uniqueName="8" name="Column8" queryTableFieldId="8"/>
    <tableColumn id="9" xr3:uid="{2C71B3BA-06BE-45D6-A6A4-F56C5CC3B6FA}" uniqueName="9" name="Column9" queryTableFieldId="9"/>
    <tableColumn id="10" xr3:uid="{B230312C-D9AF-4A68-8A22-1F817379785A}" uniqueName="10" name="Column10" queryTableFieldId="10"/>
    <tableColumn id="11" xr3:uid="{10E2CFD8-7C72-426F-A18B-883B39CF2818}" uniqueName="11" name="Column11" queryTableFieldId="11"/>
    <tableColumn id="12" xr3:uid="{330E9B23-39BC-45BC-BCD2-EB6E651D1C02}" uniqueName="12" name="Column12" queryTableFieldId="12"/>
    <tableColumn id="13" xr3:uid="{FA91DB52-EB6A-4BB5-97A9-745383236DF3}" uniqueName="13" name="Column13" queryTableFieldId="13"/>
    <tableColumn id="14" xr3:uid="{18541D65-F5CF-4A40-8241-E4B3E2D2F757}" uniqueName="14" name="Column14" queryTableFieldId="14"/>
    <tableColumn id="15" xr3:uid="{04ECEAC5-DC4A-4B98-B6AA-1D0A155B595D}" uniqueName="15" name="Column15" queryTableFieldId="15"/>
    <tableColumn id="16" xr3:uid="{87557C84-ACF7-4B0C-B6BE-55D4D208E0DE}" uniqueName="16" name="Column16" queryTableFieldId="16"/>
    <tableColumn id="17" xr3:uid="{BB265A9D-512C-4A92-BA11-8BCA0B34F6D2}" uniqueName="17" name="Column17" queryTableFieldId="17"/>
    <tableColumn id="18" xr3:uid="{7854B113-79F7-47F7-89BC-ADB19DA1B0AD}" uniqueName="18" name="Column18" queryTableFieldId="18"/>
    <tableColumn id="19" xr3:uid="{F1AED072-FA57-44DE-86BB-94B93C4F98BF}" uniqueName="19" name="Column19" queryTableFieldId="19"/>
    <tableColumn id="20" xr3:uid="{57C51A7B-6C10-4FE5-9DAB-D579067933CF}" uniqueName="20" name="Column20" queryTableFieldId="20"/>
    <tableColumn id="21" xr3:uid="{C0105906-8FB7-4DA2-9506-8E8BCA2F7DB2}" uniqueName="21" name="Column21" queryTableFieldId="21"/>
    <tableColumn id="22" xr3:uid="{3271FB96-C847-48EF-96EA-ECC4F2CD4863}" uniqueName="22" name="Column22" queryTableFieldId="22"/>
    <tableColumn id="23" xr3:uid="{AF1AAF4A-0E2F-460A-8316-6817133AB299}" uniqueName="23" name="Column23" queryTableFieldId="23"/>
    <tableColumn id="24" xr3:uid="{A8C3DF9B-3F8F-4CB1-B347-EDBAA0AE0BDB}" uniqueName="24" name="Column24" queryTableFieldId="24"/>
    <tableColumn id="25" xr3:uid="{98DD5D72-2485-4199-97E4-F8A1D3BCB142}" uniqueName="25" name="Column25" queryTableFieldId="25"/>
    <tableColumn id="26" xr3:uid="{2BA6873C-F4BF-4479-BB37-76C170A09096}" uniqueName="26" name="Column26" queryTableFieldId="26"/>
    <tableColumn id="27" xr3:uid="{8D698FAD-6A39-4839-AB64-70280084D9AC}" uniqueName="27" name="Column27" queryTableFieldId="27"/>
    <tableColumn id="28" xr3:uid="{DC34D332-5DE4-44C5-BFE7-2388034FAFA3}" uniqueName="28" name="Column28" queryTableFieldId="28"/>
    <tableColumn id="29" xr3:uid="{B6F47B2A-EF20-49B7-9B01-223C692BB3F6}" uniqueName="29" name="Column29" queryTableFieldId="29"/>
    <tableColumn id="30" xr3:uid="{3B1F5B3B-BD6D-46C1-BD75-09720B10B735}" uniqueName="30" name="Column30" queryTableFieldId="30"/>
    <tableColumn id="31" xr3:uid="{A42D0AA5-B7BD-4054-A889-102ECB001778}" uniqueName="31" name="Column31" queryTableFieldId="31"/>
    <tableColumn id="32" xr3:uid="{BD82B0DA-8BD1-4B7B-8D7E-1E2B493C227F}" uniqueName="32" name="Column32" queryTableFieldId="32"/>
    <tableColumn id="33" xr3:uid="{2EE06650-99D0-4ABC-84BE-3A8F6B9C5E03}" uniqueName="33" name="Column33" queryTableFieldId="33"/>
    <tableColumn id="34" xr3:uid="{C949C673-5BF0-496D-A576-F5CC209968E9}" uniqueName="34" name="Column34" queryTableFieldId="34"/>
    <tableColumn id="35" xr3:uid="{8EF6C469-7C33-46E1-9FA9-72DC0A168160}" uniqueName="35" name="Column35" queryTableFieldId="35"/>
    <tableColumn id="36" xr3:uid="{47061ADB-6606-44CC-8C11-97475C8432D0}" uniqueName="36" name="Column36" queryTableFieldId="36"/>
    <tableColumn id="37" xr3:uid="{2B018474-797B-4BF6-8D4E-A8FBC7AFF1B4}" uniqueName="37" name="Column37" queryTableFieldId="37"/>
    <tableColumn id="38" xr3:uid="{4FCBABA2-CD5C-45FF-9734-A851BBD60B2B}" uniqueName="38" name="Column38" queryTableFieldId="38"/>
    <tableColumn id="39" xr3:uid="{2DB146FB-C561-4D45-BA73-4CC2BCBB3367}" uniqueName="39" name="Column39" queryTableFieldId="39"/>
    <tableColumn id="40" xr3:uid="{D0AB78F6-6856-478D-8075-7DAF246EB9E9}" uniqueName="40" name="Column40" queryTableFieldId="40"/>
    <tableColumn id="41" xr3:uid="{6424800F-BE7E-4514-BB43-47306CCE52B8}" uniqueName="41" name="Column41" queryTableFieldId="41"/>
    <tableColumn id="42" xr3:uid="{84E6C1FF-1B4C-4BB0-A7D5-EEAAB2AE1405}" uniqueName="42" name="Column42" queryTableFieldId="42"/>
    <tableColumn id="43" xr3:uid="{8A7574D8-8B69-4BCB-806D-E78F41714C2D}" uniqueName="43" name="Column43" queryTableFieldId="43"/>
    <tableColumn id="44" xr3:uid="{77EAF148-4363-4220-92E8-DB41357ADEE9}" uniqueName="44" name="Column44" queryTableFieldId="44"/>
    <tableColumn id="45" xr3:uid="{F771994A-846B-4071-925F-4FA2CF4F4088}" uniqueName="45" name="Column45" queryTableFieldId="45"/>
    <tableColumn id="46" xr3:uid="{E8952AA7-CE70-4DAB-B696-89761C5151DB}" uniqueName="46" name="Column46" queryTableFieldId="46"/>
    <tableColumn id="47" xr3:uid="{1F70C2E8-6C36-4148-820D-A0F39B176019}" uniqueName="47" name="Column47" queryTableFieldId="47"/>
    <tableColumn id="48" xr3:uid="{7DBD3BFF-6A06-41FE-97F3-A410F6D792F1}" uniqueName="48" name="Column48" queryTableFieldId="48"/>
    <tableColumn id="49" xr3:uid="{E5530605-57BF-4EE8-8683-7449AEB48F97}" uniqueName="49" name="Column49" queryTableFieldId="49"/>
    <tableColumn id="50" xr3:uid="{3550CE0E-7A78-4BF6-8DBF-6C9CB14F448D}" uniqueName="50" name="Column50" queryTableFieldId="50"/>
    <tableColumn id="51" xr3:uid="{128E66FA-69F1-41EE-BF91-FED944B3C342}" uniqueName="51" name="Column51" queryTableFieldId="51"/>
    <tableColumn id="52" xr3:uid="{A8629C76-C22C-4A1F-A9BA-DDADD60D90E8}" uniqueName="52" name="Column52" queryTableFieldId="52"/>
    <tableColumn id="53" xr3:uid="{57CCF3E9-0C3B-4989-A37E-F7BD27D02F46}" uniqueName="53" name="Column53" queryTableFieldId="53"/>
    <tableColumn id="54" xr3:uid="{44276A2F-3D56-4370-AA61-8777FBB86C4A}" uniqueName="54" name="Column54" queryTableFieldId="54"/>
    <tableColumn id="55" xr3:uid="{45C5FBA0-1F98-4F4F-A405-1B24053B7CF4}" uniqueName="55" name="Column55" queryTableFieldId="55"/>
    <tableColumn id="56" xr3:uid="{BF538169-BF0A-40C2-94B2-B7D484E47C74}" uniqueName="56" name="Column56" queryTableFieldId="56"/>
    <tableColumn id="57" xr3:uid="{48013803-47B5-47CC-BFF3-CC3DFF4A5F48}" uniqueName="57" name="Column57" queryTableFieldId="57"/>
    <tableColumn id="58" xr3:uid="{D92126F4-1686-4B9E-804B-0EED6272A610}" uniqueName="58" name="Column58" queryTableFieldId="58"/>
    <tableColumn id="59" xr3:uid="{60BDCA1B-981E-4EC0-BD5C-23B4DA0C11E2}" uniqueName="59" name="Column59" queryTableFieldId="59"/>
    <tableColumn id="60" xr3:uid="{4818D1C1-B594-4F0F-9137-60C1EB9239E7}" uniqueName="60" name="Column60" queryTableFieldId="60"/>
    <tableColumn id="61" xr3:uid="{D7888DF2-4B0A-4FCF-B109-12887377D997}" uniqueName="61" name="Column61" queryTableFieldId="61"/>
    <tableColumn id="62" xr3:uid="{52753B25-2337-4F2D-BF1E-E0F5A15A732F}" uniqueName="62" name="Column62" queryTableFieldId="62"/>
    <tableColumn id="63" xr3:uid="{E1057D3D-EEE1-4314-A969-E29CC3491539}" uniqueName="63" name="Column63" queryTableFieldId="63"/>
    <tableColumn id="64" xr3:uid="{E0F242B3-D587-4769-A12E-254C5E294C66}" uniqueName="64" name="Column64" queryTableFieldId="64"/>
    <tableColumn id="65" xr3:uid="{75B59304-8770-414A-86D4-3A779E3E358F}" uniqueName="65" name="Column65" queryTableFieldId="65"/>
    <tableColumn id="66" xr3:uid="{1955487C-CDB0-49E4-9217-7BA70998B90D}" uniqueName="66" name="Column66" queryTableFieldId="66"/>
    <tableColumn id="67" xr3:uid="{5F52D44E-AF29-445A-BC16-EBBA0287D3D1}" uniqueName="67" name="Column67" queryTableFieldId="67"/>
    <tableColumn id="68" xr3:uid="{5C3135D2-5C8F-48C7-B2A6-5215E56FB69B}" uniqueName="68" name="Column68" queryTableFieldId="68"/>
    <tableColumn id="69" xr3:uid="{D05093B2-59B0-4717-AFE3-F92EA2ADEA3F}" uniqueName="69" name="Column69" queryTableFieldId="69"/>
    <tableColumn id="70" xr3:uid="{4E38B11D-EBD9-47F2-AAF5-A258C62D7CD1}" uniqueName="70" name="Column70" queryTableFieldId="70"/>
    <tableColumn id="71" xr3:uid="{F9603D90-8528-45E8-A49A-AB4A2436EB56}" uniqueName="71" name="Column71" queryTableFieldId="71"/>
    <tableColumn id="72" xr3:uid="{154828FF-6FB0-4700-B76B-8C7D8A1FA865}" uniqueName="72" name="Column72" queryTableFieldId="72"/>
    <tableColumn id="73" xr3:uid="{1AA5E469-2339-4A6A-BB78-414CACFEC7B9}" uniqueName="73" name="Column73" queryTableFieldId="73"/>
    <tableColumn id="74" xr3:uid="{BFF19180-0237-4E3F-B4FC-63E54600D3B8}" uniqueName="74" name="Column74" queryTableFieldId="74"/>
    <tableColumn id="75" xr3:uid="{4A89C7F7-0767-46C5-8437-9E9FE21530EB}" uniqueName="75" name="Column75" queryTableFieldId="75"/>
    <tableColumn id="76" xr3:uid="{CF8BFF78-6260-4321-8EC6-8A8C83FBFBEB}" uniqueName="76" name="Column76" queryTableFieldId="76"/>
    <tableColumn id="77" xr3:uid="{D46F85B1-9E9B-4CC7-AE45-4153C32DF0C1}" uniqueName="77" name="Column77" queryTableFieldId="77"/>
    <tableColumn id="78" xr3:uid="{F0DEF276-89FC-49B5-B6D5-1B0CABC34918}" uniqueName="78" name="Column78" queryTableFieldId="78"/>
    <tableColumn id="79" xr3:uid="{29B621AA-EE41-4C14-97DA-B0F10756B4D7}" uniqueName="79" name="Column79" queryTableFieldId="79"/>
    <tableColumn id="80" xr3:uid="{DCE5DB62-4734-49E9-87AA-045A8CFA32C0}" uniqueName="80" name="Column80" queryTableFieldId="80"/>
    <tableColumn id="81" xr3:uid="{E86BCE1D-6FBE-4213-A55C-CFFD634598FA}" uniqueName="81" name="Column81" queryTableFieldId="81"/>
    <tableColumn id="82" xr3:uid="{8F6FD4B9-3DEC-4DFC-B791-A19CE8FE0912}" uniqueName="82" name="Column82" queryTableFieldId="82"/>
    <tableColumn id="83" xr3:uid="{6B48DC50-183B-42EB-A0C8-655E7D5A8EC4}" uniqueName="83" name="Column83" queryTableFieldId="83"/>
    <tableColumn id="84" xr3:uid="{62D0EF42-2AB1-421F-AFA2-3EF40F065412}" uniqueName="84" name="Column84" queryTableFieldId="84"/>
    <tableColumn id="85" xr3:uid="{AD4EED42-01D6-4453-A016-4D0E4DBCE0AA}" uniqueName="85" name="Column85" queryTableFieldId="85"/>
    <tableColumn id="86" xr3:uid="{49721E5F-BE0D-46C2-8A94-E5E42D505F54}" uniqueName="86" name="Column86" queryTableFieldId="86"/>
    <tableColumn id="87" xr3:uid="{01694CEF-ED60-4E9F-97BB-524B204705F2}" uniqueName="87" name="Column87" queryTableFieldId="87"/>
    <tableColumn id="88" xr3:uid="{0FC7F69E-3317-423E-9E2F-DF98DC046203}" uniqueName="88" name="Column88" queryTableFieldId="88"/>
    <tableColumn id="89" xr3:uid="{F053C6E8-D1DE-45DF-94A6-D89C0776E700}" uniqueName="89" name="Column89" queryTableFieldId="89"/>
    <tableColumn id="90" xr3:uid="{3D18FDA0-04DE-4E14-B076-AA0A1571BD8E}" uniqueName="90" name="Column90" queryTableFieldId="90"/>
    <tableColumn id="91" xr3:uid="{882D2E0D-60AF-41B2-A54E-471644FBFDAB}" uniqueName="91" name="Column91" queryTableFieldId="91"/>
    <tableColumn id="92" xr3:uid="{586E9307-503E-4091-8AA5-E0E2D49F001E}" uniqueName="92" name="Column92" queryTableFieldId="92"/>
    <tableColumn id="93" xr3:uid="{0BB45C11-C79B-44C7-99BE-6B367AC64971}" uniqueName="93" name="Column93" queryTableFieldId="93"/>
    <tableColumn id="94" xr3:uid="{DF035947-7ECD-4A95-9ED8-8B0F45371C49}" uniqueName="94" name="Column94" queryTableFieldId="94"/>
    <tableColumn id="95" xr3:uid="{55FEFB7C-68DB-49C3-8B7B-5018DA5100CA}" uniqueName="95" name="Column95" queryTableFieldId="95"/>
    <tableColumn id="96" xr3:uid="{328AD908-203C-4037-AD67-C54E88DF6683}" uniqueName="96" name="Column96" queryTableFieldId="96"/>
    <tableColumn id="97" xr3:uid="{AD00FE55-3634-420E-88CA-147CE41C6094}" uniqueName="97" name="Column97" queryTableFieldId="97"/>
    <tableColumn id="98" xr3:uid="{0742B039-D963-474E-A075-5FC0D85298FE}" uniqueName="98" name="Column98" queryTableFieldId="98"/>
    <tableColumn id="99" xr3:uid="{187A4510-C392-424E-90DD-83F918E5C3D1}" uniqueName="99" name="Column99" queryTableFieldId="99"/>
    <tableColumn id="100" xr3:uid="{AACD8325-D458-4DC2-87F9-8600E8AC7279}" uniqueName="100" name="Column100" queryTableFieldId="100"/>
    <tableColumn id="101" xr3:uid="{CDCF30F6-8081-448A-8260-7A2D48F85FBE}" uniqueName="101" name="Column101" queryTableFieldId="101"/>
    <tableColumn id="102" xr3:uid="{009EA191-0B58-4A37-BB91-33C2EC08308B}" uniqueName="102" name="Column102" queryTableFieldId="102"/>
    <tableColumn id="103" xr3:uid="{39057AF7-7DBB-4DE5-8584-383D9EB92C9E}" uniqueName="103" name="Column103" queryTableFieldId="103"/>
    <tableColumn id="104" xr3:uid="{2EA60336-3594-444B-BD39-C835D1A6CD4A}" uniqueName="104" name="Column104" queryTableFieldId="104"/>
    <tableColumn id="105" xr3:uid="{02B2C0D6-C530-491C-8728-9D60EE9D7B39}" uniqueName="105" name="Column105" queryTableFieldId="105"/>
    <tableColumn id="106" xr3:uid="{8C25793A-1B6B-4707-85BB-E9958EEEC167}" uniqueName="106" name="Column106" queryTableFieldId="106"/>
    <tableColumn id="107" xr3:uid="{C2023D15-B63C-46F8-9CC1-2E7C9677E0C5}" uniqueName="107" name="Column107" queryTableFieldId="107"/>
    <tableColumn id="108" xr3:uid="{47E5A38D-0160-4E59-AE88-D575323394C0}" uniqueName="108" name="Column108" queryTableFieldId="108"/>
    <tableColumn id="109" xr3:uid="{90EF37DF-42B2-4914-87FF-9247DB04D6EF}" uniqueName="109" name="Column109" queryTableFieldId="109"/>
    <tableColumn id="110" xr3:uid="{43692A91-758B-42EA-B335-EA0BBC05F453}" uniqueName="110" name="Column110" queryTableFieldId="110"/>
    <tableColumn id="111" xr3:uid="{6856167D-B18B-4428-8C76-42E34B7BDFFA}" uniqueName="111" name="Column111" queryTableFieldId="111"/>
    <tableColumn id="112" xr3:uid="{C14143DD-13B6-458D-A41C-387172C8C0E3}" uniqueName="112" name="Column112" queryTableFieldId="112"/>
    <tableColumn id="113" xr3:uid="{A5262C57-3B88-476F-9F6E-B84ED0602C20}" uniqueName="113" name="Column113" queryTableFieldId="113"/>
    <tableColumn id="114" xr3:uid="{2C06E896-1FA3-4FE9-8E00-2551AC9B6A4C}" uniqueName="114" name="Column114" queryTableFieldId="114"/>
    <tableColumn id="115" xr3:uid="{79E32054-B379-4A2D-B45A-EDF8EAC5A162}" uniqueName="115" name="Column115" queryTableFieldId="115"/>
    <tableColumn id="116" xr3:uid="{D234448D-1463-433A-9BEF-4E1533FF25A6}" uniqueName="116" name="Column116" queryTableFieldId="116"/>
    <tableColumn id="117" xr3:uid="{A7D3E9F4-4FEA-4A9E-AD47-C89DDE915366}" uniqueName="117" name="Column117" queryTableFieldId="117"/>
    <tableColumn id="118" xr3:uid="{A48032E0-5BCF-475B-93D3-EB0EC000EBB5}" uniqueName="118" name="Column118" queryTableFieldId="118"/>
    <tableColumn id="119" xr3:uid="{5D4B8161-BE5F-45A8-AC23-981C5D001811}" uniqueName="119" name="Column119" queryTableFieldId="119"/>
    <tableColumn id="120" xr3:uid="{D1D48053-2790-482A-9FCB-754A5CBF7459}" uniqueName="120" name="Column120" queryTableFieldId="120"/>
    <tableColumn id="121" xr3:uid="{10976FA1-398B-4C96-A2A4-964243E70491}" uniqueName="121" name="Column121" queryTableFieldId="121"/>
    <tableColumn id="122" xr3:uid="{464C760A-3473-434C-9C70-91D8611BB835}" uniqueName="122" name="Column122" queryTableFieldId="122"/>
    <tableColumn id="123" xr3:uid="{4820FA36-69A4-430B-9D09-4AF74F8EFAC9}" uniqueName="123" name="Column123" queryTableFieldId="123"/>
    <tableColumn id="124" xr3:uid="{D2DFC99B-64B0-4949-868A-393B829EF6AE}" uniqueName="124" name="Column124" queryTableFieldId="124"/>
    <tableColumn id="125" xr3:uid="{33CA6275-6AA2-4EBF-A66F-87C7778704C2}" uniqueName="125" name="Column125" queryTableFieldId="125"/>
    <tableColumn id="126" xr3:uid="{4FD3A557-6F3C-4245-BD80-EAEF5084F9A1}" uniqueName="126" name="Column126" queryTableFieldId="126"/>
    <tableColumn id="127" xr3:uid="{9BB93662-AA7C-483A-8BE0-46D2E8C090F9}" uniqueName="127" name="Column127" queryTableFieldId="127"/>
    <tableColumn id="128" xr3:uid="{E4908B84-94CD-428E-AABC-449F6C65731D}" uniqueName="128" name="Column128" queryTableFieldId="128"/>
    <tableColumn id="129" xr3:uid="{AD35AF6E-F058-4F11-8410-EF4E004F62BE}" uniqueName="129" name="Column129" queryTableFieldId="129"/>
    <tableColumn id="130" xr3:uid="{17DDCAEB-67DA-4E5B-B459-A99D1F7DF562}" uniqueName="130" name="Column130" queryTableFieldId="130"/>
    <tableColumn id="131" xr3:uid="{6CAE98B9-60E9-4930-B9E5-AA0F29C4E244}" uniqueName="131" name="Column131" queryTableFieldId="131"/>
    <tableColumn id="132" xr3:uid="{C1C44561-28D8-4891-A5C9-149508AA67DB}" uniqueName="132" name="Column132" queryTableFieldId="132"/>
    <tableColumn id="133" xr3:uid="{4C39DF28-C676-4E9E-A2DD-49E53364B6D8}" uniqueName="133" name="Column133" queryTableFieldId="133"/>
    <tableColumn id="134" xr3:uid="{F6C894B6-C836-48DF-95F6-4BA9A35B68BE}" uniqueName="134" name="Column134" queryTableFieldId="134"/>
    <tableColumn id="135" xr3:uid="{594D2F36-587D-4784-82C2-C7777AE46A5D}" uniqueName="135" name="Column135" queryTableFieldId="135"/>
    <tableColumn id="136" xr3:uid="{5AE7E655-864B-4CAF-BCDE-B84E813F6E35}" uniqueName="136" name="Column136" queryTableFieldId="136"/>
    <tableColumn id="137" xr3:uid="{6E613F3B-D82A-4EFB-AB41-7B475854B7C5}" uniqueName="137" name="Column137" queryTableFieldId="137"/>
    <tableColumn id="138" xr3:uid="{CF816AAF-76A5-4AB0-8205-1380D67C1466}" uniqueName="138" name="Column138" queryTableFieldId="138"/>
    <tableColumn id="139" xr3:uid="{27F8A96E-7DD5-4751-A124-4C9B15C0428E}" uniqueName="139" name="Column139" queryTableFieldId="139"/>
    <tableColumn id="140" xr3:uid="{4655D78B-CDC8-45BA-AD98-D75FFC14A00A}" uniqueName="140" name="Column140" queryTableFieldId="140"/>
    <tableColumn id="141" xr3:uid="{0024D882-3674-4848-A0DA-CA3DEAD50432}" uniqueName="141" name="Column141" queryTableFieldId="141"/>
    <tableColumn id="142" xr3:uid="{D6C7215B-10B3-45A1-84B1-67545EFF6778}" uniqueName="142" name="Column142" queryTableFieldId="142"/>
    <tableColumn id="143" xr3:uid="{20B09E30-CE02-4339-9ABB-B569695F2B8E}" uniqueName="143" name="Column143" queryTableFieldId="143"/>
    <tableColumn id="144" xr3:uid="{F0A5ED6A-4547-4B1D-8DAC-D8CF52CDB6F9}" uniqueName="144" name="Column144" queryTableFieldId="144"/>
    <tableColumn id="145" xr3:uid="{D1924031-293B-4218-A071-6081A49F9928}" uniqueName="145" name="Column145" queryTableFieldId="145"/>
    <tableColumn id="146" xr3:uid="{AC0036F2-EF5D-459F-8CAE-6806243642A7}" uniqueName="146" name="Column146" queryTableFieldId="146"/>
    <tableColumn id="147" xr3:uid="{97B6529B-ACE2-4C22-B537-3F5E0C96685B}" uniqueName="147" name="Column147" queryTableFieldId="147"/>
    <tableColumn id="148" xr3:uid="{47FE9AA5-CEA9-4152-AF25-9B26220109F3}" uniqueName="148" name="Column148" queryTableFieldId="148"/>
    <tableColumn id="149" xr3:uid="{FD1DA7B5-0ADA-40EC-898A-88AD0A4912FC}" uniqueName="149" name="Column149" queryTableFieldId="149"/>
    <tableColumn id="150" xr3:uid="{17B7948E-0F29-4D17-878C-39A29CAAB2ED}" uniqueName="150" name="Column150" queryTableFieldId="150"/>
    <tableColumn id="151" xr3:uid="{1B05B591-E58E-4AE2-BB75-3D4E8F63CCF3}" uniqueName="151" name="Column151" queryTableFieldId="151"/>
    <tableColumn id="152" xr3:uid="{1868D74A-1876-46F5-BCF2-68D77F51FF8F}" uniqueName="152" name="Column152" queryTableFieldId="152"/>
    <tableColumn id="153" xr3:uid="{D30EB7B0-5D74-4086-9BC9-9DC57BA55617}" uniqueName="153" name="Column153" queryTableFieldId="153"/>
    <tableColumn id="154" xr3:uid="{6C16A5F5-8BAE-4573-ACB1-71B42050C3EF}" uniqueName="154" name="Column154" queryTableFieldId="154"/>
    <tableColumn id="155" xr3:uid="{22AD558B-C709-41A7-BBD0-40373DA43C21}" uniqueName="155" name="Column155" queryTableFieldId="155"/>
    <tableColumn id="156" xr3:uid="{443CA180-667B-471E-8973-E5DABE61A0E1}" uniqueName="156" name="Column156" queryTableFieldId="156"/>
    <tableColumn id="157" xr3:uid="{67A155C6-E044-4C03-9435-5F84E7A6852A}" uniqueName="157" name="Column157" queryTableFieldId="157"/>
    <tableColumn id="158" xr3:uid="{3EBEB0B0-4F6F-4E8E-8E36-5AE053CE99E1}" uniqueName="158" name="Column158" queryTableFieldId="158"/>
    <tableColumn id="159" xr3:uid="{8FA218AF-78B0-4AEF-AABF-6BA69D4F9572}" uniqueName="159" name="Column159" queryTableFieldId="159"/>
    <tableColumn id="160" xr3:uid="{1A2EB43C-75F2-40F7-A764-ADA8CDBB6A26}" uniqueName="160" name="Column160" queryTableFieldId="160"/>
    <tableColumn id="161" xr3:uid="{8AF52D99-B980-49F8-805B-051E624DEA97}" uniqueName="161" name="Column161" queryTableFieldId="161"/>
    <tableColumn id="162" xr3:uid="{F78A9EB9-9BFA-44B7-B2E0-A502593B7DB7}" uniqueName="162" name="Column162" queryTableFieldId="162"/>
    <tableColumn id="163" xr3:uid="{22D2F590-5DC4-4225-8B26-64C745B446C3}" uniqueName="163" name="Column163" queryTableFieldId="163"/>
    <tableColumn id="164" xr3:uid="{0508F077-7631-4ED9-807E-85FC68EC57FA}" uniqueName="164" name="Column164" queryTableFieldId="164"/>
    <tableColumn id="165" xr3:uid="{E6BC129E-EA39-4C94-A297-BC674E053A4F}" uniqueName="165" name="Column165" queryTableFieldId="165"/>
    <tableColumn id="166" xr3:uid="{07A3088B-596C-4332-BB9A-34FEB95264B7}" uniqueName="166" name="Column166" queryTableFieldId="166"/>
    <tableColumn id="167" xr3:uid="{60820D9B-1635-43E0-8361-8027E9C08252}" uniqueName="167" name="Column167" queryTableFieldId="167"/>
    <tableColumn id="168" xr3:uid="{39B3A9DD-D577-44EA-8C64-782F16EC8141}" uniqueName="168" name="Column168" queryTableFieldId="168"/>
    <tableColumn id="169" xr3:uid="{C12C22A3-D7C7-4385-B85C-898A59B1D086}" uniqueName="169" name="Column169" queryTableFieldId="169"/>
    <tableColumn id="170" xr3:uid="{07974505-727C-4277-9DDD-25D2BCC00339}" uniqueName="170" name="Column170" queryTableFieldId="170"/>
    <tableColumn id="171" xr3:uid="{D477FBB4-55A3-4580-9354-33254D0E9E40}" uniqueName="171" name="Column171" queryTableFieldId="171"/>
    <tableColumn id="172" xr3:uid="{73EE5753-39D3-4020-8064-9492E22389E8}" uniqueName="172" name="Column172" queryTableFieldId="172"/>
    <tableColumn id="173" xr3:uid="{650C412B-E0AD-4007-90C8-2BCA63A56A64}" uniqueName="173" name="Column173" queryTableFieldId="173"/>
    <tableColumn id="174" xr3:uid="{E2160CCC-12A4-404F-B87C-70F07594DFFA}" uniqueName="174" name="Column174" queryTableFieldId="174"/>
    <tableColumn id="175" xr3:uid="{C60FFBD6-78C1-4F86-ACD7-DF632090C11D}" uniqueName="175" name="Column175" queryTableFieldId="175"/>
    <tableColumn id="176" xr3:uid="{47A30B1D-34B9-4424-8110-190A6E306E54}" uniqueName="176" name="Column176" queryTableFieldId="176"/>
    <tableColumn id="177" xr3:uid="{186CEB1E-98D8-40C6-B357-BE234A13CD55}" uniqueName="177" name="Column177" queryTableFieldId="177"/>
    <tableColumn id="178" xr3:uid="{C1570B07-4E0B-4577-ADF1-EE25EE7E3862}" uniqueName="178" name="Column178" queryTableFieldId="178"/>
    <tableColumn id="179" xr3:uid="{794BCF58-B006-4E93-AC0D-B5D8E58CCD02}" uniqueName="179" name="Column179" queryTableFieldId="179"/>
    <tableColumn id="180" xr3:uid="{ADEB1240-FF38-4987-A25A-B6C335B60F28}" uniqueName="180" name="Column180" queryTableFieldId="180"/>
    <tableColumn id="181" xr3:uid="{B9B3BBA3-98EB-4C02-97A5-699D1ADAA8BD}" uniqueName="181" name="Column181" queryTableFieldId="181"/>
    <tableColumn id="182" xr3:uid="{7A23C149-171D-485F-9612-122A5BA822FF}" uniqueName="182" name="Column182" queryTableFieldId="182"/>
    <tableColumn id="183" xr3:uid="{05959677-B287-444B-AFEB-B58DB06B4ADC}" uniqueName="183" name="Column183" queryTableFieldId="183"/>
    <tableColumn id="184" xr3:uid="{FB774F72-EF85-4C12-8C09-6E85CE0C9E8A}" uniqueName="184" name="Column184" queryTableFieldId="184"/>
    <tableColumn id="185" xr3:uid="{12CF9E61-B2FC-4855-8C5E-BA07F16AFBB4}" uniqueName="185" name="Column185" queryTableFieldId="185"/>
    <tableColumn id="186" xr3:uid="{83795301-0E29-4A02-AB8A-B5315222EE74}" uniqueName="186" name="Column186" queryTableFieldId="186"/>
    <tableColumn id="187" xr3:uid="{C5714DDF-5B1E-4995-B7CD-4E3E3C51D4A5}" uniqueName="187" name="Column187" queryTableFieldId="187"/>
    <tableColumn id="188" xr3:uid="{77973F2B-8D0C-4772-BE52-0BFFC69D351D}" uniqueName="188" name="Column188" queryTableFieldId="188"/>
    <tableColumn id="189" xr3:uid="{3343E758-05A0-404B-BAC5-EF08CC23550A}" uniqueName="189" name="Column189" queryTableFieldId="189"/>
    <tableColumn id="190" xr3:uid="{90B7DBD6-E353-4A89-944B-975DD45E36BA}" uniqueName="190" name="Column190" queryTableFieldId="190"/>
    <tableColumn id="191" xr3:uid="{E1806D73-B337-4CBE-9E33-73EC92589B54}" uniqueName="191" name="Column191" queryTableFieldId="191"/>
    <tableColumn id="192" xr3:uid="{B55B20E9-2767-4CE5-80FC-378ACC0E8538}" uniqueName="192" name="Column192" queryTableFieldId="192"/>
    <tableColumn id="193" xr3:uid="{E0A8F89F-A3B2-4BC0-A265-5AEED8D27BD0}" uniqueName="193" name="Column193" queryTableFieldId="193"/>
    <tableColumn id="194" xr3:uid="{CDB55177-33C5-4B03-8D91-F14EC9E2A1E3}" uniqueName="194" name="Column194" queryTableFieldId="194"/>
    <tableColumn id="195" xr3:uid="{8FB87CC0-FDBE-427F-B789-50D5753E83D2}" uniqueName="195" name="Column195" queryTableFieldId="195"/>
    <tableColumn id="196" xr3:uid="{40755815-1ABB-4E0B-B2B0-DE1D34500504}" uniqueName="196" name="Column196" queryTableFieldId="196"/>
    <tableColumn id="197" xr3:uid="{906D551C-292D-4FF8-98BB-5311529CE246}" uniqueName="197" name="Column197" queryTableFieldId="197"/>
    <tableColumn id="198" xr3:uid="{C1881E33-76BB-42CB-90D3-FEF8969D0607}" uniqueName="198" name="Column198" queryTableFieldId="198"/>
    <tableColumn id="199" xr3:uid="{C4689C65-F831-4567-BC69-E3D801C9C8C1}" uniqueName="199" name="Column199" queryTableFieldId="199"/>
    <tableColumn id="200" xr3:uid="{F0172383-EAF0-425E-8CCB-B1CCB3E95226}" uniqueName="200" name="Column200" queryTableFieldId="200"/>
    <tableColumn id="201" xr3:uid="{D70879E5-F2B1-442C-A87B-A4AAA69AED06}" uniqueName="201" name="Column201" queryTableFieldId="201"/>
    <tableColumn id="202" xr3:uid="{D0C8F499-03C1-4B00-A3FF-579CAA2719DF}" uniqueName="202" name="Column202" queryTableFieldId="202"/>
    <tableColumn id="203" xr3:uid="{4840D6F9-2606-4F2B-A08A-4D6F1F7F0FA9}" uniqueName="203" name="Column203" queryTableFieldId="203"/>
    <tableColumn id="204" xr3:uid="{D151AB76-7DAE-493F-A6FF-DBEA4BE13811}" uniqueName="204" name="Column204" queryTableFieldId="204"/>
    <tableColumn id="205" xr3:uid="{998D4BCC-A0A9-48AE-83C9-8FBB04401079}" uniqueName="205" name="Column205" queryTableFieldId="205"/>
    <tableColumn id="206" xr3:uid="{8DF3C1CC-E031-4411-B2CC-2F5615053314}" uniqueName="206" name="Column206" queryTableFieldId="206"/>
    <tableColumn id="207" xr3:uid="{C0250AF3-9D3A-4346-86F3-EF5C569CAC86}" uniqueName="207" name="Column207" queryTableFieldId="207"/>
    <tableColumn id="208" xr3:uid="{D1EA9BDC-A84C-46D9-855B-6C8E41D76007}" uniqueName="208" name="Column208" queryTableFieldId="208"/>
    <tableColumn id="209" xr3:uid="{40BF425E-8997-4816-B266-84A0A7D440BD}" uniqueName="209" name="Column209" queryTableFieldId="209"/>
    <tableColumn id="210" xr3:uid="{73F32A02-2C70-4E22-B416-EAD7DC0A6CD2}" uniqueName="210" name="Column210" queryTableFieldId="210"/>
    <tableColumn id="211" xr3:uid="{C1B3F994-E58E-481A-B9D9-4A3C3E2EA0AB}" uniqueName="211" name="Column211" queryTableFieldId="211"/>
    <tableColumn id="212" xr3:uid="{3F1418FB-C232-4846-92F8-DD159D6B1ADC}" uniqueName="212" name="Column212" queryTableFieldId="212"/>
    <tableColumn id="213" xr3:uid="{B4DBF80B-3C8B-4D30-8196-425A2E4E8842}" uniqueName="213" name="Column213" queryTableFieldId="213"/>
    <tableColumn id="214" xr3:uid="{0E4399B1-ABE3-4CB0-9AB4-C813C3159CA2}" uniqueName="214" name="Column214" queryTableFieldId="214"/>
    <tableColumn id="215" xr3:uid="{F89EFC23-769A-4C93-AC17-138698537122}" uniqueName="215" name="Column215" queryTableFieldId="215"/>
    <tableColumn id="216" xr3:uid="{80541771-F77E-410E-96C7-B3445D284E1B}" uniqueName="216" name="Column216" queryTableFieldId="216"/>
    <tableColumn id="217" xr3:uid="{549E4C26-D658-4EF1-B74B-C73EFC00B68C}" uniqueName="217" name="Column217" queryTableFieldId="217"/>
    <tableColumn id="218" xr3:uid="{9E50D0F7-19A0-45AE-B067-739A736BCAF2}" uniqueName="218" name="Column218" queryTableFieldId="218"/>
    <tableColumn id="219" xr3:uid="{7F92F385-9695-4AA1-AF70-68C59C609152}" uniqueName="219" name="Column219" queryTableFieldId="219"/>
    <tableColumn id="220" xr3:uid="{A17291D5-BCDF-4EBA-90E3-AFC0971D9ED3}" uniqueName="220" name="Column220" queryTableFieldId="220"/>
    <tableColumn id="221" xr3:uid="{DCD5B1CA-5EA8-4E96-8139-6CBA5A7A5ED5}" uniqueName="221" name="Column221" queryTableFieldId="221"/>
    <tableColumn id="222" xr3:uid="{9F328D76-132D-4E79-A3D5-7DD931619930}" uniqueName="222" name="Column222" queryTableFieldId="222"/>
    <tableColumn id="223" xr3:uid="{F251BD6F-D97D-4DBD-9448-00AA7953F861}" uniqueName="223" name="Column223" queryTableFieldId="223"/>
    <tableColumn id="224" xr3:uid="{9033D29E-A02B-46B3-AAD5-FB7F4062312A}" uniqueName="224" name="Column224" queryTableFieldId="224"/>
    <tableColumn id="225" xr3:uid="{33866CF8-6B15-4F0E-AD48-A9B698A5691F}" uniqueName="225" name="Column225" queryTableFieldId="225"/>
    <tableColumn id="226" xr3:uid="{C7C3AB02-5E59-4F4F-8590-00559F15568C}" uniqueName="226" name="Column226" queryTableFieldId="226"/>
    <tableColumn id="227" xr3:uid="{2A4B332F-703D-4C5A-89B8-430BEEF3F28F}" uniqueName="227" name="Column227" queryTableFieldId="227"/>
    <tableColumn id="228" xr3:uid="{CFE44F3A-9B5A-4907-838D-C2F74C3FDC53}" uniqueName="228" name="Column228" queryTableFieldId="228"/>
    <tableColumn id="229" xr3:uid="{861BAF6D-96DB-439F-BA6C-6FED8BD5A145}" uniqueName="229" name="Column229" queryTableFieldId="229"/>
    <tableColumn id="230" xr3:uid="{1081FB9D-7286-4362-9C6D-549CF4C367A0}" uniqueName="230" name="Column230" queryTableFieldId="230"/>
    <tableColumn id="231" xr3:uid="{CE39735C-35D6-40C5-A9A7-7B2258BCD85B}" uniqueName="231" name="Column231" queryTableFieldId="231"/>
    <tableColumn id="232" xr3:uid="{EBBE73A4-7F68-4B69-B2B3-19911C79324F}" uniqueName="232" name="Column232" queryTableFieldId="232"/>
    <tableColumn id="233" xr3:uid="{B349D48A-1E84-45E0-9A12-F0A2F0DF0DDF}" uniqueName="233" name="Column233" queryTableFieldId="233"/>
    <tableColumn id="234" xr3:uid="{1208D307-5B52-43AC-BF64-3E95A066228B}" uniqueName="234" name="Column234" queryTableFieldId="234"/>
    <tableColumn id="235" xr3:uid="{F4DBB30F-69BE-4A52-B85A-246DC3B2FCD0}" uniqueName="235" name="Column235" queryTableFieldId="235"/>
    <tableColumn id="236" xr3:uid="{C69E5348-BCAC-4B64-B9ED-5D0D9FCF83FB}" uniqueName="236" name="Column236" queryTableFieldId="236"/>
    <tableColumn id="237" xr3:uid="{A4D00320-026A-42F7-BBE5-F0492D4736AE}" uniqueName="237" name="Column237" queryTableFieldId="237"/>
    <tableColumn id="238" xr3:uid="{EF727DC4-4D89-472C-B5D8-581D308501DC}" uniqueName="238" name="Column238" queryTableFieldId="238"/>
    <tableColumn id="239" xr3:uid="{9D9291EC-14A9-47A0-A4B2-E7904BA719F9}" uniqueName="239" name="Column239" queryTableFieldId="239"/>
    <tableColumn id="240" xr3:uid="{07D099DB-202D-4446-BE75-A9A43BA59F9E}" uniqueName="240" name="Column240" queryTableFieldId="240"/>
    <tableColumn id="241" xr3:uid="{41359039-8059-4686-9F3A-7524FCD943BD}" uniqueName="241" name="Column241" queryTableFieldId="241"/>
    <tableColumn id="242" xr3:uid="{C6BE4606-4C7C-43D0-83A6-1E6EDD3B2A7A}" uniqueName="242" name="Column242" queryTableFieldId="242"/>
    <tableColumn id="243" xr3:uid="{745C4571-8209-4128-A3E9-38B8FCF8877E}" uniqueName="243" name="Column243" queryTableFieldId="243"/>
    <tableColumn id="244" xr3:uid="{DEB65071-48C5-45EF-99DD-F25AF82A8623}" uniqueName="244" name="Column244" queryTableFieldId="244"/>
    <tableColumn id="245" xr3:uid="{DEA49333-85A6-4741-A123-D3017118098E}" uniqueName="245" name="Column245" queryTableFieldId="245"/>
    <tableColumn id="246" xr3:uid="{EBED640F-37DC-4636-B8A1-E2892EEF7287}" uniqueName="246" name="Column246" queryTableFieldId="246"/>
    <tableColumn id="247" xr3:uid="{68530641-0B82-4B80-8246-799D9A343167}" uniqueName="247" name="Column247" queryTableFieldId="247"/>
    <tableColumn id="248" xr3:uid="{05FAD0E6-FF6F-4E61-A1C6-E5C672DFE1BE}" uniqueName="248" name="Column248" queryTableFieldId="248"/>
    <tableColumn id="249" xr3:uid="{7E65B4A0-44CD-4067-8B17-407EE8E7F114}" uniqueName="249" name="Column249" queryTableFieldId="249"/>
    <tableColumn id="250" xr3:uid="{5A265255-56D9-4AD0-918C-388EE788D4CC}" uniqueName="250" name="Column250" queryTableFieldId="250"/>
    <tableColumn id="251" xr3:uid="{A64F0CDC-6152-4B6C-8E9E-23B3FC3B6457}" uniqueName="251" name="Column251" queryTableFieldId="251"/>
    <tableColumn id="252" xr3:uid="{9763148E-54CD-452F-B295-4CFFDBC3CB7F}" uniqueName="252" name="Column252" queryTableFieldId="252"/>
    <tableColumn id="253" xr3:uid="{510B9C4A-0876-4676-AE33-A4B3AD6CB23E}" uniqueName="253" name="Column253" queryTableFieldId="253"/>
    <tableColumn id="254" xr3:uid="{0AC9331F-9F16-4D26-B870-C84A9CA40C77}" uniqueName="254" name="Column254" queryTableFieldId="254"/>
    <tableColumn id="255" xr3:uid="{DE5B9A7C-E21E-4255-B717-0ADAFCB0AEAF}" uniqueName="255" name="Column255" queryTableFieldId="255"/>
    <tableColumn id="256" xr3:uid="{73697638-4B76-4953-8E6F-690B13AA787E}" uniqueName="256" name="Column256" queryTableFieldId="256"/>
    <tableColumn id="257" xr3:uid="{AB0A8238-CFD2-44D6-9D18-7D613C4DE7DD}" uniqueName="257" name="Column257" queryTableFieldId="257"/>
    <tableColumn id="258" xr3:uid="{7B7BFFEA-9724-494D-9CD3-B1C1731779EB}" uniqueName="258" name="Column258" queryTableFieldId="258"/>
    <tableColumn id="259" xr3:uid="{419F636C-22B0-4E79-B283-D0FD2402DF7C}" uniqueName="259" name="Column259" queryTableFieldId="259"/>
    <tableColumn id="260" xr3:uid="{98514C80-8BE9-4FA0-92EB-675AC05553C5}" uniqueName="260" name="Column260" queryTableFieldId="260"/>
    <tableColumn id="261" xr3:uid="{D50A0A0D-F956-4FDC-8BAB-3F84222E5631}" uniqueName="261" name="Column261" queryTableFieldId="261"/>
    <tableColumn id="262" xr3:uid="{9450D25A-E7C4-4B37-8057-501329508D24}" uniqueName="262" name="Column262" queryTableFieldId="262"/>
    <tableColumn id="263" xr3:uid="{E367CFAF-7C3A-4516-843F-A68E0BCB07E1}" uniqueName="263" name="Column263" queryTableFieldId="263"/>
    <tableColumn id="264" xr3:uid="{CB29FD5C-EFBD-42F9-AB3F-A6EED59FE230}" uniqueName="264" name="Column264" queryTableFieldId="264"/>
    <tableColumn id="265" xr3:uid="{37AB05AB-3088-4C7F-B311-83AFDBF3A1C5}" uniqueName="265" name="Column265" queryTableFieldId="265"/>
    <tableColumn id="266" xr3:uid="{8304C0A3-2E2D-4205-B369-7E061B82956D}" uniqueName="266" name="Column266" queryTableFieldId="266"/>
    <tableColumn id="267" xr3:uid="{52B0B10E-0DEF-4CC2-B968-8124D98ED466}" uniqueName="267" name="Column267" queryTableFieldId="267"/>
    <tableColumn id="268" xr3:uid="{8B60F19E-219A-49AE-8D7B-41625B3B56DB}" uniqueName="268" name="Column268" queryTableFieldId="268"/>
    <tableColumn id="269" xr3:uid="{9CF3939A-455B-4750-B32F-9111BEDE1C36}" uniqueName="269" name="Column269" queryTableFieldId="269"/>
    <tableColumn id="270" xr3:uid="{62848F7A-BC67-4ED6-A7EF-1F43FB0B47C8}" uniqueName="270" name="Column270" queryTableFieldId="270"/>
    <tableColumn id="271" xr3:uid="{EAF0FB61-EA1A-4F6F-A5D1-FF69DB475C0E}" uniqueName="271" name="Column271" queryTableFieldId="271"/>
    <tableColumn id="272" xr3:uid="{9070FAC0-4C31-4543-BED5-9C26897B8603}" uniqueName="272" name="Column272" queryTableFieldId="272"/>
    <tableColumn id="273" xr3:uid="{52C55AC9-0415-4BAE-8665-FB23AFB9761E}" uniqueName="273" name="Column273" queryTableFieldId="273"/>
    <tableColumn id="274" xr3:uid="{446960F6-6355-48F6-A01C-3A4EAEE9D405}" uniqueName="274" name="Column274" queryTableFieldId="274"/>
    <tableColumn id="275" xr3:uid="{872ECDCE-D8F1-4621-8C63-1280BECBBE07}" uniqueName="275" name="Column275" queryTableFieldId="275"/>
    <tableColumn id="276" xr3:uid="{AAB56999-F5F4-4739-B43F-97171F5D466E}" uniqueName="276" name="Column276" queryTableFieldId="276"/>
    <tableColumn id="277" xr3:uid="{5226F4F3-D4BF-4686-922F-29272BDCD0AD}" uniqueName="277" name="Column277" queryTableFieldId="277"/>
    <tableColumn id="278" xr3:uid="{24ADB0C5-999F-4293-AEE9-C9013D6675E7}" uniqueName="278" name="Column278" queryTableFieldId="278"/>
    <tableColumn id="279" xr3:uid="{4C883120-3DB7-47B6-951A-D35916035F92}" uniqueName="279" name="Column279" queryTableFieldId="279"/>
    <tableColumn id="280" xr3:uid="{0ABEAB6C-B1FC-4D3B-8418-E1464B5213BE}" uniqueName="280" name="Column280" queryTableFieldId="280"/>
    <tableColumn id="281" xr3:uid="{467EA5C6-51D5-41CB-AB31-79CC91BFA034}" uniqueName="281" name="Column281" queryTableFieldId="281"/>
    <tableColumn id="282" xr3:uid="{BC4099C1-8AC9-4BF5-86CC-893BB9C60405}" uniqueName="282" name="Column282" queryTableFieldId="282"/>
    <tableColumn id="283" xr3:uid="{EE750D87-0486-41A0-8A74-09018A85B4F5}" uniqueName="283" name="Column283" queryTableFieldId="283"/>
    <tableColumn id="284" xr3:uid="{FC6DA637-D0EC-4769-88C1-E548B1FF7CE5}" uniqueName="284" name="Column284" queryTableFieldId="284"/>
    <tableColumn id="285" xr3:uid="{2AE2015C-4955-418E-900D-C8C5066094DD}" uniqueName="285" name="Column285" queryTableFieldId="285"/>
    <tableColumn id="286" xr3:uid="{1110A2FC-06D3-442C-BF95-CAD2713D7069}" uniqueName="286" name="Column286" queryTableFieldId="286"/>
    <tableColumn id="287" xr3:uid="{3CF45A57-15AA-4CF2-ADF5-BC84B52D6AC6}" uniqueName="287" name="Column287" queryTableFieldId="287"/>
    <tableColumn id="288" xr3:uid="{04849053-911E-4650-AE92-490AA4CACD1F}" uniqueName="288" name="Column288" queryTableFieldId="288"/>
    <tableColumn id="289" xr3:uid="{C7B06EFE-E3D3-4BA5-AA57-ECE086CB81F3}" uniqueName="289" name="Column289" queryTableFieldId="289"/>
    <tableColumn id="290" xr3:uid="{03BC9F5B-9194-42C5-A028-97C3AC989560}" uniqueName="290" name="Column290" queryTableFieldId="290"/>
    <tableColumn id="291" xr3:uid="{BAD25B98-5751-4AE1-BAF0-F76EE6D3030C}" uniqueName="291" name="Column291" queryTableFieldId="291"/>
    <tableColumn id="292" xr3:uid="{BB3226A8-C12C-4070-8B6C-9FB0A27A1767}" uniqueName="292" name="Column292" queryTableFieldId="292"/>
    <tableColumn id="293" xr3:uid="{6BCC9653-FDBC-4144-B159-0FF046D846C5}" uniqueName="293" name="Column293" queryTableFieldId="293"/>
    <tableColumn id="294" xr3:uid="{5F92E471-D750-458A-B34D-7229618B416C}" uniqueName="294" name="Column294" queryTableFieldId="294"/>
    <tableColumn id="295" xr3:uid="{39DBA3BB-3DD7-4674-A6B1-9BCCACBEB044}" uniqueName="295" name="Column295" queryTableFieldId="295"/>
    <tableColumn id="296" xr3:uid="{D27D6F7B-2FA0-49AD-81E0-BE180D43E2AE}" uniqueName="296" name="Column296" queryTableFieldId="296"/>
    <tableColumn id="297" xr3:uid="{EEE8A1B7-9263-402E-9217-585A2F0FE8DC}" uniqueName="297" name="Column297" queryTableFieldId="297"/>
    <tableColumn id="298" xr3:uid="{6664B6F2-64F8-4E42-A1FB-28E400D01C9F}" uniqueName="298" name="Column298" queryTableFieldId="298"/>
    <tableColumn id="299" xr3:uid="{F2C9D2FE-06B8-4C1A-95AA-4D090DEE23AC}" uniqueName="299" name="Column299" queryTableFieldId="299"/>
    <tableColumn id="300" xr3:uid="{55427D7C-622A-4C87-A41B-69F689965DCE}" uniqueName="300" name="Column300" queryTableFieldId="300"/>
    <tableColumn id="301" xr3:uid="{B6966864-82C1-4928-AA83-947029B1930A}" uniqueName="301" name="Column301" queryTableFieldId="301"/>
    <tableColumn id="302" xr3:uid="{DDD2BFC1-0AC8-4A91-AFAE-C4AA5910284B}" uniqueName="302" name="Column302" queryTableFieldId="302"/>
    <tableColumn id="303" xr3:uid="{047D508D-F746-46D3-BBB9-352565562E03}" uniqueName="303" name="Column303" queryTableFieldId="303"/>
    <tableColumn id="304" xr3:uid="{9EA7BA70-2392-4BC3-BAC2-B67502A4DFEC}" uniqueName="304" name="Column304" queryTableFieldId="304"/>
    <tableColumn id="305" xr3:uid="{F6CD108B-3F25-40BD-A8AF-3AC93DF86A37}" uniqueName="305" name="Column305" queryTableFieldId="305"/>
    <tableColumn id="306" xr3:uid="{2428EA36-4C48-4191-911E-B82A89CE83A6}" uniqueName="306" name="Column306" queryTableFieldId="306"/>
    <tableColumn id="307" xr3:uid="{B4C13478-0237-4F84-BE52-173352BE6B39}" uniqueName="307" name="Column307" queryTableFieldId="307"/>
    <tableColumn id="308" xr3:uid="{D48B5F6E-726D-453A-8BB6-6B8B38079F4B}" uniqueName="308" name="Column308" queryTableFieldId="308"/>
    <tableColumn id="309" xr3:uid="{137FB8E2-5ACB-4E1F-AFA0-8B66FD5339A8}" uniqueName="309" name="Column309" queryTableFieldId="309"/>
    <tableColumn id="310" xr3:uid="{017C85C5-54C2-4FB5-ACFB-4B776D0CC102}" uniqueName="310" name="Column310" queryTableFieldId="310"/>
    <tableColumn id="311" xr3:uid="{2988EF8D-B1C5-4E3D-A9CB-8D9A9E6DF1CB}" uniqueName="311" name="Column311" queryTableFieldId="311"/>
    <tableColumn id="312" xr3:uid="{C4C61152-3FD1-498D-8BC6-DD786D6A33A0}" uniqueName="312" name="Column312" queryTableFieldId="312"/>
    <tableColumn id="313" xr3:uid="{995465E7-239E-4AEE-91E4-1B517AF30AD0}" uniqueName="313" name="Column313" queryTableFieldId="313"/>
    <tableColumn id="314" xr3:uid="{BF9AC206-CCBB-4F11-A1BA-90215D2298CF}" uniqueName="314" name="Column314" queryTableFieldId="314"/>
    <tableColumn id="315" xr3:uid="{8132399B-845D-472A-8E3E-C1E0E4B06180}" uniqueName="315" name="Column315" queryTableFieldId="315"/>
    <tableColumn id="316" xr3:uid="{40B41414-AC47-499A-8BC2-50B1403A58E9}" uniqueName="316" name="Column316" queryTableFieldId="316"/>
    <tableColumn id="317" xr3:uid="{2F30B914-8B87-46B2-B795-69F4B5F4CE82}" uniqueName="317" name="Column317" queryTableFieldId="317"/>
    <tableColumn id="318" xr3:uid="{632A9589-FDEC-4015-AB0C-4E64C72ACFB5}" uniqueName="318" name="Column318" queryTableFieldId="318"/>
    <tableColumn id="319" xr3:uid="{E663980E-0D51-4BD8-9EC6-A8CE7797E237}" uniqueName="319" name="Column319" queryTableFieldId="319"/>
    <tableColumn id="320" xr3:uid="{E4D0D3B7-68B1-4A1A-A1E7-8533AF57E48A}" uniqueName="320" name="Column320" queryTableFieldId="320"/>
    <tableColumn id="321" xr3:uid="{5C67A947-0F92-4F42-B1B0-3F1FFCEAAC0F}" uniqueName="321" name="Column321" queryTableFieldId="321"/>
    <tableColumn id="322" xr3:uid="{79ABFD2F-E2C6-4A2F-AC1C-C6F91C186106}" uniqueName="322" name="Column322" queryTableFieldId="322"/>
    <tableColumn id="323" xr3:uid="{50000FA8-BDE2-4151-A235-176C2A808C36}" uniqueName="323" name="Column323" queryTableFieldId="323"/>
    <tableColumn id="324" xr3:uid="{6A770939-3690-4F8B-ABE6-173F050EDED6}" uniqueName="324" name="Column324" queryTableFieldId="324"/>
    <tableColumn id="325" xr3:uid="{B3D2B71B-2CAA-40BD-A1BF-30DAC4121E2D}" uniqueName="325" name="Column325" queryTableFieldId="325"/>
    <tableColumn id="326" xr3:uid="{774A34F0-7A46-48B0-A2A3-F8BEEA54AB08}" uniqueName="326" name="Column326" queryTableFieldId="326"/>
    <tableColumn id="327" xr3:uid="{EBFF529E-2934-4052-85D3-D672F8B29E77}" uniqueName="327" name="Column327" queryTableFieldId="327"/>
    <tableColumn id="328" xr3:uid="{0D151405-17E7-452F-9573-12939F242095}" uniqueName="328" name="Column328" queryTableFieldId="328"/>
    <tableColumn id="329" xr3:uid="{0A47A947-2E7D-4274-AD0C-D52E7ED0BF66}" uniqueName="329" name="Column329" queryTableFieldId="329"/>
    <tableColumn id="330" xr3:uid="{0D2E4EDF-CC1E-4C43-B292-2042E3D6AE1C}" uniqueName="330" name="Column330" queryTableFieldId="330"/>
    <tableColumn id="331" xr3:uid="{A9FE78E6-E9D7-4F98-9951-E779F7494D36}" uniqueName="331" name="Column331" queryTableFieldId="331"/>
    <tableColumn id="332" xr3:uid="{BCDCDE8C-6482-4A8D-BC41-90A740F7C469}" uniqueName="332" name="Column332" queryTableFieldId="332"/>
    <tableColumn id="333" xr3:uid="{CD0B438A-71C7-4961-9BA3-F9A0A3ACC418}" uniqueName="333" name="Column333" queryTableFieldId="333"/>
    <tableColumn id="334" xr3:uid="{2CA62090-779C-4125-823C-82BB853D6686}" uniqueName="334" name="Column334" queryTableFieldId="334"/>
    <tableColumn id="335" xr3:uid="{EBD0600B-FB00-47A5-99EE-0B305BC0E1C2}" uniqueName="335" name="Column335" queryTableFieldId="335"/>
    <tableColumn id="336" xr3:uid="{D8BE710B-3452-4A67-BF31-C8621257E827}" uniqueName="336" name="Column336" queryTableFieldId="336"/>
    <tableColumn id="337" xr3:uid="{6575268C-9247-4B54-AD11-02EED2159F65}" uniqueName="337" name="Column337" queryTableFieldId="337"/>
    <tableColumn id="338" xr3:uid="{2CCAEA54-30B8-4C98-8BFD-26AF0C58C90F}" uniqueName="338" name="Column338" queryTableFieldId="338"/>
    <tableColumn id="339" xr3:uid="{E70C13BB-43EF-430B-A712-54961D240D3D}" uniqueName="339" name="Column339" queryTableFieldId="339"/>
    <tableColumn id="340" xr3:uid="{DBE2F4D7-0AC6-4358-B65C-161DA283ECE3}" uniqueName="340" name="Column340" queryTableFieldId="340"/>
    <tableColumn id="341" xr3:uid="{E408A6EB-955D-4DD6-9F98-769F4F21EF28}" uniqueName="341" name="Column341" queryTableFieldId="341"/>
    <tableColumn id="342" xr3:uid="{49E67B9C-05EF-4D34-A614-C1227D6B291A}" uniqueName="342" name="Column342" queryTableFieldId="342"/>
    <tableColumn id="343" xr3:uid="{1391E0DC-169A-4438-9F63-5D2523B82839}" uniqueName="343" name="Column343" queryTableFieldId="343"/>
    <tableColumn id="344" xr3:uid="{D89466AC-EAF0-4F4A-976B-639888BAC41F}" uniqueName="344" name="Column344" queryTableFieldId="344"/>
    <tableColumn id="345" xr3:uid="{D342AC08-43D8-42CE-A4A8-CD0FAD9AA33E}" uniqueName="345" name="Column345" queryTableFieldId="345"/>
    <tableColumn id="346" xr3:uid="{9812612D-20F1-4C6A-92EA-310DB8F33A37}" uniqueName="346" name="Column346" queryTableFieldId="346"/>
    <tableColumn id="347" xr3:uid="{1E125861-F1D1-4549-8605-C9246FC0B57D}" uniqueName="347" name="Column347" queryTableFieldId="347"/>
    <tableColumn id="348" xr3:uid="{8483A1E8-A90D-43BB-A719-444DEDA72D0B}" uniqueName="348" name="Column348" queryTableFieldId="348"/>
    <tableColumn id="349" xr3:uid="{C30BDD6F-B982-4682-94BB-F5B78F55143C}" uniqueName="349" name="Column349" queryTableFieldId="349"/>
    <tableColumn id="350" xr3:uid="{C9E54322-3378-4514-9006-5FD61693924E}" uniqueName="350" name="Column350" queryTableFieldId="350"/>
    <tableColumn id="351" xr3:uid="{0580E82F-6858-43B7-B36A-E66DD6F88D1C}" uniqueName="351" name="Column351" queryTableFieldId="351"/>
    <tableColumn id="352" xr3:uid="{ACF27AC0-C7AA-4B05-983C-B630BF407D78}" uniqueName="352" name="Column352" queryTableFieldId="352"/>
    <tableColumn id="353" xr3:uid="{6EAE276A-4536-4445-9F5B-5547842ED660}" uniqueName="353" name="Column353" queryTableFieldId="353"/>
    <tableColumn id="354" xr3:uid="{84DA4C63-A817-4B2F-9675-7E8EB301565B}" uniqueName="354" name="Column354" queryTableFieldId="354"/>
    <tableColumn id="355" xr3:uid="{CF969E9E-DAE9-4E96-9FBD-FEA472F62A22}" uniqueName="355" name="Column355" queryTableFieldId="355"/>
    <tableColumn id="356" xr3:uid="{77CC81E7-931B-473B-85C8-D1CDCE1C3B46}" uniqueName="356" name="Column356" queryTableFieldId="356"/>
    <tableColumn id="357" xr3:uid="{07D26952-7AB7-4409-9EA1-F424247C858E}" uniqueName="357" name="Column357" queryTableFieldId="357"/>
    <tableColumn id="358" xr3:uid="{C3FDF3B4-BC64-40F3-8080-74D9CFFDE679}" uniqueName="358" name="Column358" queryTableFieldId="358"/>
    <tableColumn id="359" xr3:uid="{740D2C02-FE96-44C2-8F34-B26BDF7EF3D4}" uniqueName="359" name="Column359" queryTableFieldId="359"/>
    <tableColumn id="360" xr3:uid="{B33E4ED9-09E2-4529-AFFD-1CF96C88AB16}" uniqueName="360" name="Column360" queryTableFieldId="360"/>
    <tableColumn id="361" xr3:uid="{016A1BD6-AC27-4666-84C0-9FA72115307C}" uniqueName="361" name="Column361" queryTableFieldId="361"/>
    <tableColumn id="362" xr3:uid="{D14D80C2-81C3-4997-A0C8-A30E3939443B}" uniqueName="362" name="Column362" queryTableFieldId="362"/>
    <tableColumn id="363" xr3:uid="{48A5479C-7ECF-427D-9603-4B7BC255BFD7}" uniqueName="363" name="Column363" queryTableFieldId="363"/>
    <tableColumn id="364" xr3:uid="{2E274659-1FA2-4EB3-A39C-9675E3824C3F}" uniqueName="364" name="Column364" queryTableFieldId="364"/>
    <tableColumn id="365" xr3:uid="{B0B11BF9-0045-4900-A665-062698ACAD07}" uniqueName="365" name="Column365" queryTableFieldId="365"/>
    <tableColumn id="366" xr3:uid="{DB1C465C-D1FE-4AB6-B3BB-FF2E8BC6065F}" uniqueName="366" name="Column366" queryTableFieldId="366"/>
    <tableColumn id="367" xr3:uid="{729E8504-484F-42D0-9541-587439ABE69A}" uniqueName="367" name="Column367" queryTableFieldId="367"/>
    <tableColumn id="368" xr3:uid="{E90BB336-A5E7-44DE-B5C6-3A5741CA9761}" uniqueName="368" name="Column368" queryTableFieldId="368"/>
    <tableColumn id="369" xr3:uid="{BB3C8395-EEEC-4E82-9B3A-1F4903D0BE22}" uniqueName="369" name="Column369" queryTableFieldId="369"/>
    <tableColumn id="370" xr3:uid="{4352FA7F-E671-43F3-92F2-959BD5D5C984}" uniqueName="370" name="Column370" queryTableFieldId="370"/>
    <tableColumn id="371" xr3:uid="{43898984-F87B-4256-8103-7CE535DB4566}" uniqueName="371" name="Column371" queryTableFieldId="371"/>
    <tableColumn id="372" xr3:uid="{1C68E4F2-6679-42AA-811B-F32C61DFFFD6}" uniqueName="372" name="Column372" queryTableFieldId="372"/>
    <tableColumn id="373" xr3:uid="{D979A6A1-7104-4C35-B607-31408532563A}" uniqueName="373" name="Column373" queryTableFieldId="373"/>
    <tableColumn id="374" xr3:uid="{37813C1E-4A34-403E-AEB0-FF21C530A681}" uniqueName="374" name="Column374" queryTableFieldId="374"/>
    <tableColumn id="375" xr3:uid="{F5E15734-15DC-464E-925A-83AF75CDFEC1}" uniqueName="375" name="Column375" queryTableFieldId="375"/>
    <tableColumn id="376" xr3:uid="{DC71A73C-B703-40C8-8445-B0162FB39D8E}" uniqueName="376" name="Column376" queryTableFieldId="376"/>
    <tableColumn id="377" xr3:uid="{E2A940CF-7F7B-4BA6-8A72-31FE01AC7B5F}" uniqueName="377" name="Column377" queryTableFieldId="377"/>
    <tableColumn id="378" xr3:uid="{9BA4A6CA-F935-4171-B60B-0E00180F2B0A}" uniqueName="378" name="Column378" queryTableFieldId="378"/>
    <tableColumn id="379" xr3:uid="{A03A21C2-5ACC-4CC5-BCB3-08359ED40125}" uniqueName="379" name="Column379" queryTableFieldId="379"/>
    <tableColumn id="380" xr3:uid="{21469F0B-8C0B-40B5-94EA-AC56A7A7F07A}" uniqueName="380" name="Column380" queryTableFieldId="380"/>
    <tableColumn id="381" xr3:uid="{538E78F9-DEB5-48AB-BA71-D1EB6BAA3964}" uniqueName="381" name="Column381" queryTableFieldId="381"/>
    <tableColumn id="382" xr3:uid="{2DDE3666-5CDD-4FE7-86CC-F3C1E058F440}" uniqueName="382" name="Column382" queryTableFieldId="382"/>
    <tableColumn id="383" xr3:uid="{6B706212-E49A-4691-9505-E35AF018FDFC}" uniqueName="383" name="Column383" queryTableFieldId="383"/>
    <tableColumn id="384" xr3:uid="{576F519F-E191-47E7-B752-264AA534C60C}" uniqueName="384" name="Column384" queryTableFieldId="384"/>
    <tableColumn id="385" xr3:uid="{9CC44FE0-8AA9-46CF-9CC8-BB6596C10493}" uniqueName="385" name="Column385" queryTableFieldId="385"/>
    <tableColumn id="386" xr3:uid="{950FFA2C-CF96-4909-978C-A9096E43B1D6}" uniqueName="386" name="Column386" queryTableFieldId="386"/>
    <tableColumn id="387" xr3:uid="{B409598E-033F-4217-9782-75EDC0D9FBC8}" uniqueName="387" name="Column387" queryTableFieldId="387"/>
    <tableColumn id="388" xr3:uid="{D2DD5687-6EAD-47A5-ADBC-FFB0B2F2F205}" uniqueName="388" name="Column388" queryTableFieldId="388"/>
    <tableColumn id="389" xr3:uid="{E62CA16F-B40D-446F-B44C-D555766AB4EF}" uniqueName="389" name="Column389" queryTableFieldId="389"/>
    <tableColumn id="390" xr3:uid="{93384186-0567-405F-9FDA-6939B6838350}" uniqueName="390" name="Column390" queryTableFieldId="390"/>
    <tableColumn id="391" xr3:uid="{5354D829-5127-475E-AB08-89A2402F58F8}" uniqueName="391" name="Column391" queryTableFieldId="391"/>
    <tableColumn id="392" xr3:uid="{B245B45A-7ECA-4C70-B7E8-A12A4347C42F}" uniqueName="392" name="Column392" queryTableFieldId="392"/>
    <tableColumn id="393" xr3:uid="{4E98F84F-DD39-4B7F-9726-47D42DE9DF10}" uniqueName="393" name="Column393" queryTableFieldId="393"/>
    <tableColumn id="394" xr3:uid="{98275212-DE1C-4E4B-B002-DB38462D4358}" uniqueName="394" name="Column394" queryTableFieldId="394"/>
    <tableColumn id="395" xr3:uid="{E9E7B9C9-6DBB-4CCE-9C77-814BA23D0795}" uniqueName="395" name="Column395" queryTableFieldId="395"/>
    <tableColumn id="396" xr3:uid="{2D7A7A95-9AD5-4813-B84B-5153BFEBE3E8}" uniqueName="396" name="Column396" queryTableFieldId="396"/>
    <tableColumn id="397" xr3:uid="{A0079E2C-67ED-4D58-A80F-3F6211864DF0}" uniqueName="397" name="Column397" queryTableFieldId="397"/>
    <tableColumn id="398" xr3:uid="{C8ADD0FA-5954-49F2-AD0E-E8DBDFF2869B}" uniqueName="398" name="Column398" queryTableFieldId="398"/>
    <tableColumn id="399" xr3:uid="{C76277DF-A9F5-4B8E-8A29-AF0AEB0F9425}" uniqueName="399" name="Column399" queryTableFieldId="399"/>
    <tableColumn id="400" xr3:uid="{98FDEFDB-5AD0-4E01-9DA5-57909B9D09D2}" uniqueName="400" name="Column400" queryTableFieldId="400"/>
    <tableColumn id="401" xr3:uid="{AD80B895-8609-449B-B45A-DBEDCA398034}" uniqueName="401" name="Column401" queryTableFieldId="401"/>
    <tableColumn id="402" xr3:uid="{A43D58F9-C72F-4A69-BEAC-D6B216969A37}" uniqueName="402" name="Column402" queryTableFieldId="402"/>
    <tableColumn id="403" xr3:uid="{961B2A4D-77D2-486F-BE0B-0617494478E8}" uniqueName="403" name="Column403" queryTableFieldId="403"/>
    <tableColumn id="404" xr3:uid="{BAE8F6A5-861F-4D09-8D80-ADA7A0F08CBE}" uniqueName="404" name="Column404" queryTableFieldId="404"/>
    <tableColumn id="405" xr3:uid="{0C464ADD-632D-46DD-BC31-D80843D61464}" uniqueName="405" name="Column405" queryTableFieldId="405"/>
    <tableColumn id="406" xr3:uid="{58DB083E-C42C-4769-9A91-D52DEB204FFA}" uniqueName="406" name="Column406" queryTableFieldId="406"/>
    <tableColumn id="407" xr3:uid="{5E87730A-59A1-443A-AB86-D94A19C5645A}" uniqueName="407" name="Column407" queryTableFieldId="407"/>
    <tableColumn id="408" xr3:uid="{37D2AA62-019C-4827-BB8D-9CE8FB4ADA74}" uniqueName="408" name="Column408" queryTableFieldId="408"/>
    <tableColumn id="409" xr3:uid="{1C57E578-3971-49F1-8800-DF4215369D15}" uniqueName="409" name="Column409" queryTableFieldId="409"/>
    <tableColumn id="410" xr3:uid="{1B017473-DB3E-417D-B6BF-B6B17DE89437}" uniqueName="410" name="Column410" queryTableFieldId="410"/>
    <tableColumn id="411" xr3:uid="{0E7D1516-7D48-4D1E-8901-A77AF36C4FDB}" uniqueName="411" name="Column411" queryTableFieldId="411"/>
    <tableColumn id="412" xr3:uid="{CE301417-6A11-43B6-A4F1-6BC4E7F425F6}" uniqueName="412" name="Column412" queryTableFieldId="412"/>
    <tableColumn id="413" xr3:uid="{620157B1-F7A3-4683-B647-410900017CE0}" uniqueName="413" name="Column413" queryTableFieldId="413"/>
    <tableColumn id="414" xr3:uid="{E9C475B0-FAEE-4DAB-B450-3DA3CD43B546}" uniqueName="414" name="Column414" queryTableFieldId="414"/>
    <tableColumn id="415" xr3:uid="{1AECFFD0-F727-47E0-84D3-41462AA3B57B}" uniqueName="415" name="Column415" queryTableFieldId="415"/>
    <tableColumn id="416" xr3:uid="{8880C464-7713-4FFA-A1AA-020AFB9B40E6}" uniqueName="416" name="Column416" queryTableFieldId="416"/>
    <tableColumn id="417" xr3:uid="{07FE0858-7099-4EC2-B51A-568451ABFBE6}" uniqueName="417" name="Column417" queryTableFieldId="417"/>
    <tableColumn id="418" xr3:uid="{1D5098AC-3B90-4F43-87B9-AF83019E8A99}" uniqueName="418" name="Column418" queryTableFieldId="418"/>
    <tableColumn id="419" xr3:uid="{6F3E0447-8C55-40EF-A6F9-EF1A66F0746B}" uniqueName="419" name="Column419" queryTableFieldId="419"/>
    <tableColumn id="420" xr3:uid="{AF343367-E412-4E71-BDC7-49EB74B815FE}" uniqueName="420" name="Column420" queryTableFieldId="420"/>
    <tableColumn id="421" xr3:uid="{033B671D-56B2-413D-BF8C-CDD634100C19}" uniqueName="421" name="Column421" queryTableFieldId="421"/>
    <tableColumn id="422" xr3:uid="{3A1D3280-B8EE-4C3F-ABF3-6912D18B5083}" uniqueName="422" name="Column422" queryTableFieldId="422"/>
    <tableColumn id="423" xr3:uid="{B6AC95E3-795A-4F0D-8D05-A97A47ED5317}" uniqueName="423" name="Column423" queryTableFieldId="423"/>
    <tableColumn id="424" xr3:uid="{13225409-8570-4C54-B67D-8FA72F6F3029}" uniqueName="424" name="Column424" queryTableFieldId="424"/>
    <tableColumn id="425" xr3:uid="{D641CA7D-63EE-441A-90EB-7965DEC3A4CF}" uniqueName="425" name="Column425" queryTableFieldId="425"/>
    <tableColumn id="426" xr3:uid="{BB3605C2-EAFA-4ECE-A72F-2FC51268919C}" uniqueName="426" name="Column426" queryTableFieldId="426"/>
    <tableColumn id="427" xr3:uid="{05AFD72C-7AC9-4E2D-8D64-C212742D9D92}" uniqueName="427" name="Column427" queryTableFieldId="427"/>
    <tableColumn id="428" xr3:uid="{672C8A7E-40F2-4F1A-9F62-5F779FDE898B}" uniqueName="428" name="Column428" queryTableFieldId="428"/>
    <tableColumn id="429" xr3:uid="{1AF19F75-0952-41B5-875C-133C85FB60EA}" uniqueName="429" name="Column429" queryTableFieldId="429"/>
    <tableColumn id="430" xr3:uid="{D424FA7F-B74F-4C53-AB07-83E992C91737}" uniqueName="430" name="Column430" queryTableFieldId="430"/>
    <tableColumn id="431" xr3:uid="{05E669E3-5DAA-447C-85D4-A0BE88533566}" uniqueName="431" name="Column431" queryTableFieldId="431"/>
    <tableColumn id="432" xr3:uid="{3FAF56A7-D4C1-4E04-9DCD-A2A27316FD46}" uniqueName="432" name="Column432" queryTableFieldId="432"/>
    <tableColumn id="433" xr3:uid="{CB48247B-6D7C-4B0D-800D-A9133E58AD26}" uniqueName="433" name="Column433" queryTableFieldId="433"/>
    <tableColumn id="434" xr3:uid="{3D1458C2-36A5-40E1-8015-BA8564E1AB03}" uniqueName="434" name="Column434" queryTableFieldId="434"/>
    <tableColumn id="435" xr3:uid="{037A0F94-A82E-459A-A4F6-62365225E856}" uniqueName="435" name="Column435" queryTableFieldId="435"/>
    <tableColumn id="436" xr3:uid="{248EDF0E-A68D-4F2D-83AD-63F68B72AAAA}" uniqueName="436" name="Column436" queryTableFieldId="436"/>
    <tableColumn id="437" xr3:uid="{B042291F-B11C-4C1A-B300-740718918024}" uniqueName="437" name="Column437" queryTableFieldId="437"/>
    <tableColumn id="438" xr3:uid="{C543888D-6931-4138-8D74-2ED81946150F}" uniqueName="438" name="Column438" queryTableFieldId="438"/>
    <tableColumn id="439" xr3:uid="{48AE5E4D-669F-40CF-914A-B00A9EEE9F60}" uniqueName="439" name="Column439" queryTableFieldId="439"/>
    <tableColumn id="440" xr3:uid="{53A2FF40-7483-4173-A139-F8765D77C73F}" uniqueName="440" name="Column440" queryTableFieldId="440"/>
    <tableColumn id="441" xr3:uid="{CBE8D3BA-3B97-4454-A16D-8765A9EBF5FF}" uniqueName="441" name="Column441" queryTableFieldId="441"/>
    <tableColumn id="442" xr3:uid="{776CED7C-9658-4C7D-A425-439947032E69}" uniqueName="442" name="Column442" queryTableFieldId="442"/>
    <tableColumn id="443" xr3:uid="{F0F19BE1-50FE-4393-A410-056AB7FF282C}" uniqueName="443" name="Column443" queryTableFieldId="443"/>
    <tableColumn id="444" xr3:uid="{DA7F3562-983B-4DBC-9A11-541EE596D554}" uniqueName="444" name="Column444" queryTableFieldId="444"/>
    <tableColumn id="445" xr3:uid="{8D7BE5CF-E633-4173-8143-9B00F1E226F1}" uniqueName="445" name="Column445" queryTableFieldId="445"/>
    <tableColumn id="446" xr3:uid="{F95EDC00-2632-47AB-934B-DA93CE27FF67}" uniqueName="446" name="Column446" queryTableFieldId="446"/>
    <tableColumn id="447" xr3:uid="{ADB2F48F-4A4F-4CE8-BB56-28C08F86383B}" uniqueName="447" name="Column447" queryTableFieldId="447"/>
    <tableColumn id="448" xr3:uid="{6C5D49B7-8AA5-4B51-A20A-BA01A0A5D635}" uniqueName="448" name="Column448" queryTableFieldId="448"/>
    <tableColumn id="449" xr3:uid="{99EFECF3-896F-4A7A-A578-1F5AB7DA0B94}" uniqueName="449" name="Column449" queryTableFieldId="449"/>
    <tableColumn id="450" xr3:uid="{AE59944B-C81C-405C-B3B3-31E34BCF3030}" uniqueName="450" name="Column450" queryTableFieldId="450"/>
    <tableColumn id="451" xr3:uid="{C4983215-5EE9-4AC7-BE82-CB0060763859}" uniqueName="451" name="Column451" queryTableFieldId="451"/>
    <tableColumn id="452" xr3:uid="{96FBD1F9-B6D0-4630-9901-585BD88EBC57}" uniqueName="452" name="Column452" queryTableFieldId="452"/>
    <tableColumn id="453" xr3:uid="{5FF88769-A1F0-4962-B10C-F9868D91D729}" uniqueName="453" name="Column453" queryTableFieldId="453"/>
    <tableColumn id="454" xr3:uid="{B8DDE1C8-A007-40C8-885E-2D06617D6152}" uniqueName="454" name="Column454" queryTableFieldId="454"/>
    <tableColumn id="455" xr3:uid="{22C19F01-6216-45D8-8AA3-CFDAFF0B5468}" uniqueName="455" name="Column455" queryTableFieldId="455"/>
    <tableColumn id="456" xr3:uid="{4ED378F9-7BA7-4C14-B080-8FC0B402CA1A}" uniqueName="456" name="Column456" queryTableFieldId="456"/>
    <tableColumn id="457" xr3:uid="{D0FD04BE-9877-46F1-B12D-C0C2FBE403F4}" uniqueName="457" name="Column457" queryTableFieldId="457"/>
    <tableColumn id="458" xr3:uid="{893ADBA1-E72D-439B-BBF8-6570FA64F905}" uniqueName="458" name="Column458" queryTableFieldId="458"/>
    <tableColumn id="459" xr3:uid="{29714E49-2AC2-4AD0-8159-5333EEE8DDA6}" uniqueName="459" name="Column459" queryTableFieldId="459"/>
    <tableColumn id="460" xr3:uid="{6A1F8834-B849-4D09-BA4B-629CC6C06C44}" uniqueName="460" name="Column460" queryTableFieldId="460"/>
    <tableColumn id="461" xr3:uid="{DD4FB4DB-EFE9-441F-929D-D87D23AE0CCB}" uniqueName="461" name="Column461" queryTableFieldId="461"/>
    <tableColumn id="462" xr3:uid="{A5223709-B18D-4D85-A935-BC916EDB1F35}" uniqueName="462" name="Column462" queryTableFieldId="462"/>
    <tableColumn id="463" xr3:uid="{A9F8AEAD-9D60-4C57-A008-9028D51951A4}" uniqueName="463" name="Column463" queryTableFieldId="463"/>
    <tableColumn id="464" xr3:uid="{9E496D2F-E439-4D4F-AC16-D04FA80D573B}" uniqueName="464" name="Column464" queryTableFieldId="464"/>
    <tableColumn id="465" xr3:uid="{9524421B-3162-477A-AD86-F34FFF765F96}" uniqueName="465" name="Column465" queryTableFieldId="465"/>
    <tableColumn id="466" xr3:uid="{5F35F78F-DF0F-4B19-ACC1-DC9882F3EBD0}" uniqueName="466" name="Column466" queryTableFieldId="466"/>
    <tableColumn id="467" xr3:uid="{30C5F1AF-E9F4-41FC-832F-9B170606EDB1}" uniqueName="467" name="Column467" queryTableFieldId="467"/>
    <tableColumn id="468" xr3:uid="{4045F680-3688-44C9-9061-973AB516EF59}" uniqueName="468" name="Column468" queryTableFieldId="468"/>
    <tableColumn id="469" xr3:uid="{B811C809-FCA3-4BE8-BE10-768BE36594FA}" uniqueName="469" name="Column469" queryTableFieldId="469"/>
    <tableColumn id="470" xr3:uid="{9AA79953-B368-42B1-ACB2-B61D15FA4106}" uniqueName="470" name="Column470" queryTableFieldId="470"/>
    <tableColumn id="471" xr3:uid="{1E24E0F7-875F-4BB4-ABD2-5E39ECDC0235}" uniqueName="471" name="Column471" queryTableFieldId="471"/>
    <tableColumn id="472" xr3:uid="{C62C1795-752C-4E0E-A3EA-A8499C480D14}" uniqueName="472" name="Column472" queryTableFieldId="472"/>
    <tableColumn id="473" xr3:uid="{E4F971C8-F818-4054-8923-1D9AC1A1D5AE}" uniqueName="473" name="Column473" queryTableFieldId="473"/>
    <tableColumn id="474" xr3:uid="{60A23166-14C2-4744-9598-C322E13831C2}" uniqueName="474" name="Column474" queryTableFieldId="474"/>
    <tableColumn id="475" xr3:uid="{EA876CE1-22D4-44B5-916C-EC761890B0C4}" uniqueName="475" name="Column475" queryTableFieldId="475"/>
    <tableColumn id="476" xr3:uid="{B7D5A538-60CE-44C1-A21E-15B5A2E6E7D2}" uniqueName="476" name="Column476" queryTableFieldId="476"/>
    <tableColumn id="477" xr3:uid="{8AD8F7EA-961A-4659-9C84-D1A8B64A1765}" uniqueName="477" name="Column477" queryTableFieldId="477"/>
    <tableColumn id="478" xr3:uid="{2342267A-7C9B-41CD-A4FC-8C7CFEA24C19}" uniqueName="478" name="Column478" queryTableFieldId="478"/>
    <tableColumn id="479" xr3:uid="{9FE55472-495B-4F29-A378-A064D2852DF0}" uniqueName="479" name="Column479" queryTableFieldId="479"/>
    <tableColumn id="480" xr3:uid="{4748D303-2F2D-479C-8398-D608269BBA11}" uniqueName="480" name="Column480" queryTableFieldId="480"/>
    <tableColumn id="481" xr3:uid="{7CE72CFE-5B67-4116-A36E-D3C40E2C60B7}" uniqueName="481" name="Column481" queryTableFieldId="481"/>
    <tableColumn id="482" xr3:uid="{A0501D97-FEBA-4E03-8008-5F9EFD2C17A4}" uniqueName="482" name="Column482" queryTableFieldId="482"/>
    <tableColumn id="483" xr3:uid="{DCDA1711-328C-4F3E-864A-05AD0E8FFA38}" uniqueName="483" name="Column483" queryTableFieldId="483"/>
    <tableColumn id="484" xr3:uid="{9A1599B3-BEAC-463B-A0B1-E40811DA8F28}" uniqueName="484" name="Column484" queryTableFieldId="484"/>
    <tableColumn id="485" xr3:uid="{740A829F-7349-4FFA-ABD4-C2C1D91783AE}" uniqueName="485" name="Column485" queryTableFieldId="485"/>
    <tableColumn id="486" xr3:uid="{6EF4F6EB-AB83-4572-8054-3C544179EF13}" uniqueName="486" name="Column486" queryTableFieldId="486"/>
    <tableColumn id="487" xr3:uid="{81131D89-E9D8-4B17-86F7-CE7C2858E78D}" uniqueName="487" name="Column487" queryTableFieldId="487"/>
    <tableColumn id="488" xr3:uid="{6373AE57-52BE-4352-9765-5E5C936657E9}" uniqueName="488" name="Column488" queryTableFieldId="488"/>
    <tableColumn id="489" xr3:uid="{FEFECFF2-58D1-459A-B78B-C9DD95975AAA}" uniqueName="489" name="Column489" queryTableFieldId="489"/>
    <tableColumn id="490" xr3:uid="{BFBF1596-D994-4CBE-90DF-2C8FA65364B2}" uniqueName="490" name="Column490" queryTableFieldId="490"/>
    <tableColumn id="491" xr3:uid="{1D60519E-EAB2-4CE0-AED4-2DA73B7A91BB}" uniqueName="491" name="Column491" queryTableFieldId="491"/>
    <tableColumn id="492" xr3:uid="{7C2B31F9-D62C-4C14-A0FC-C0B2D2DE7F13}" uniqueName="492" name="Column492" queryTableFieldId="492"/>
    <tableColumn id="493" xr3:uid="{C56292BB-E70B-425B-A03F-8EBB8150755B}" uniqueName="493" name="Column493" queryTableFieldId="493"/>
    <tableColumn id="494" xr3:uid="{0569122F-C0CF-4AC6-AC4E-705EC4269713}" uniqueName="494" name="Column494" queryTableFieldId="494"/>
    <tableColumn id="495" xr3:uid="{D8691D8E-5FBD-4140-97D6-7785ACD92830}" uniqueName="495" name="Column495" queryTableFieldId="495"/>
    <tableColumn id="496" xr3:uid="{4EEB1AA6-331F-4949-8217-FF5D2D8B166D}" uniqueName="496" name="Column496" queryTableFieldId="496"/>
    <tableColumn id="497" xr3:uid="{FC35D745-6679-4D60-A38A-4A34DDA502FC}" uniqueName="497" name="Column497" queryTableFieldId="497"/>
    <tableColumn id="498" xr3:uid="{EA2D2BF3-5A12-4A7B-B1A9-A0F6F4AC6FFB}" uniqueName="498" name="Column498" queryTableFieldId="498"/>
    <tableColumn id="499" xr3:uid="{125BE510-C99F-4F8A-94A5-4A56D51200AA}" uniqueName="499" name="Column499" queryTableFieldId="499"/>
    <tableColumn id="500" xr3:uid="{72228B16-DB5B-47E2-999F-2D7784BACBAC}" uniqueName="500" name="Column500" queryTableFieldId="500"/>
    <tableColumn id="501" xr3:uid="{FCB23E66-CE21-428A-A0EF-9B73B04E512E}" uniqueName="501" name="Column501" queryTableFieldId="501"/>
    <tableColumn id="502" xr3:uid="{1E8781D1-02F7-4C2D-82B8-71C464828036}" uniqueName="502" name="Column502" queryTableFieldId="502"/>
    <tableColumn id="503" xr3:uid="{68B610A9-58AD-43E1-ADC3-1E7EE9E3B03D}" uniqueName="503" name="Column503" queryTableFieldId="503"/>
    <tableColumn id="504" xr3:uid="{C1003F82-FBD3-4DF7-B7EC-CEDBF9329764}" uniqueName="504" name="Column504" queryTableFieldId="504"/>
    <tableColumn id="505" xr3:uid="{D2F22CAF-EDDF-4C48-AB71-E4F74DD0F677}" uniqueName="505" name="Column505" queryTableFieldId="505"/>
    <tableColumn id="506" xr3:uid="{D1660A80-DC84-482A-945F-EB6A7A16BDFE}" uniqueName="506" name="Column506" queryTableFieldId="506"/>
    <tableColumn id="507" xr3:uid="{E04E3D69-D0DF-47DA-8674-446436275675}" uniqueName="507" name="Column507" queryTableFieldId="507"/>
    <tableColumn id="508" xr3:uid="{1B7E2A7C-DC53-4304-A126-AF8E8D67079F}" uniqueName="508" name="Column508" queryTableFieldId="508"/>
    <tableColumn id="509" xr3:uid="{DA489115-E42F-4668-A6B8-33DCE77ED9FA}" uniqueName="509" name="Column509" queryTableFieldId="509"/>
    <tableColumn id="510" xr3:uid="{BB77576F-D1E6-4ACF-8A3B-DD9C6212BEE4}" uniqueName="510" name="Column510" queryTableFieldId="510"/>
    <tableColumn id="511" xr3:uid="{27D561B5-33B8-479E-8CC4-DB014C4A4359}" uniqueName="511" name="Column511" queryTableFieldId="511"/>
    <tableColumn id="512" xr3:uid="{27C48577-4E68-4D21-A92A-D8080792133F}" uniqueName="512" name="Column512" queryTableFieldId="512"/>
    <tableColumn id="513" xr3:uid="{5975102A-2619-4A4F-A97D-DA2E51E8F94D}" uniqueName="513" name="Column513" queryTableFieldId="513"/>
    <tableColumn id="514" xr3:uid="{A572DE91-2225-44DE-9118-F50A3958D224}" uniqueName="514" name="Column514" queryTableFieldId="514"/>
    <tableColumn id="515" xr3:uid="{09DEFDA1-B70D-4B69-BDEE-932FF7526735}" uniqueName="515" name="Column515" queryTableFieldId="515"/>
    <tableColumn id="516" xr3:uid="{7164FC77-30E7-4C76-BDE7-368ED70EAF06}" uniqueName="516" name="Column516" queryTableFieldId="516"/>
    <tableColumn id="517" xr3:uid="{C11DB7A8-ECDC-49A1-8392-56104B70D212}" uniqueName="517" name="Column517" queryTableFieldId="517"/>
    <tableColumn id="518" xr3:uid="{319B4C09-18CB-4462-BDBE-C2C8D0088698}" uniqueName="518" name="Column518" queryTableFieldId="518"/>
    <tableColumn id="519" xr3:uid="{3090732A-DCF3-47AF-9E36-133332C5498E}" uniqueName="519" name="Column519" queryTableFieldId="519"/>
    <tableColumn id="520" xr3:uid="{CE55E967-83D0-4567-9132-772778BB49F6}" uniqueName="520" name="Column520" queryTableFieldId="520"/>
    <tableColumn id="521" xr3:uid="{0C8A33AD-7842-4D60-A815-C05A894F64C8}" uniqueName="521" name="Column521" queryTableFieldId="521"/>
    <tableColumn id="522" xr3:uid="{E9FE8759-10C4-4472-8228-9AA722FD4255}" uniqueName="522" name="Column522" queryTableFieldId="522"/>
    <tableColumn id="523" xr3:uid="{8B773035-1F9A-43FE-9491-471DDABADF95}" uniqueName="523" name="Column523" queryTableFieldId="523"/>
    <tableColumn id="524" xr3:uid="{565A4C64-DA98-4F9C-9DD3-3A2CDAE1A339}" uniqueName="524" name="Column524" queryTableFieldId="524"/>
    <tableColumn id="525" xr3:uid="{909CE4F8-68BA-4882-A1EB-FC94F24C8A2B}" uniqueName="525" name="Column525" queryTableFieldId="525"/>
    <tableColumn id="526" xr3:uid="{018988D3-7D58-47EF-A273-0172F615FC76}" uniqueName="526" name="Column526" queryTableFieldId="526"/>
    <tableColumn id="527" xr3:uid="{60254A65-25E5-4DE6-A1D5-5D7FFB4A0EFC}" uniqueName="527" name="Column527" queryTableFieldId="527"/>
    <tableColumn id="528" xr3:uid="{40EFDB24-B15B-4FE6-BA3E-AD86088C03B0}" uniqueName="528" name="Column528" queryTableFieldId="528"/>
    <tableColumn id="529" xr3:uid="{6D18E619-B3B6-4B19-B0CD-7A1E73BC0775}" uniqueName="529" name="Column529" queryTableFieldId="529"/>
    <tableColumn id="530" xr3:uid="{B6393CFF-41D6-4CFA-A545-41A1060BCBDF}" uniqueName="530" name="Column530" queryTableFieldId="530"/>
    <tableColumn id="531" xr3:uid="{11130381-7D49-4F6F-A76D-CCC56C0C6AEB}" uniqueName="531" name="Column531" queryTableFieldId="531"/>
    <tableColumn id="532" xr3:uid="{5E1B7757-970F-4481-901F-AA63270EB4D2}" uniqueName="532" name="Column532" queryTableFieldId="532"/>
    <tableColumn id="533" xr3:uid="{8A7A659B-A1A1-40BF-9E60-A02EAAEBA1FD}" uniqueName="533" name="Column533" queryTableFieldId="533"/>
    <tableColumn id="534" xr3:uid="{0E8B904D-CC03-4504-86B4-AF8443376E93}" uniqueName="534" name="Column534" queryTableFieldId="534"/>
    <tableColumn id="535" xr3:uid="{740B1117-8CF7-47F7-9C6B-9CB723928595}" uniqueName="535" name="Column535" queryTableFieldId="535"/>
    <tableColumn id="536" xr3:uid="{1AB30460-48D6-4D79-A984-68ECF522164B}" uniqueName="536" name="Column536" queryTableFieldId="536"/>
    <tableColumn id="537" xr3:uid="{43EB9550-BC23-4C5C-8721-F635CD59C2B8}" uniqueName="537" name="Column537" queryTableFieldId="537"/>
    <tableColumn id="538" xr3:uid="{D1EA10DE-363E-46E1-91BB-2BBBE718FEB4}" uniqueName="538" name="Column538" queryTableFieldId="538"/>
    <tableColumn id="539" xr3:uid="{3A86644D-4B96-422E-ABA8-09B972650C92}" uniqueName="539" name="Column539" queryTableFieldId="539"/>
    <tableColumn id="540" xr3:uid="{D9BD9F21-1797-4A02-B011-617B56857CBE}" uniqueName="540" name="Column540" queryTableFieldId="540"/>
    <tableColumn id="541" xr3:uid="{D6203D6F-8A76-4415-B436-85BCE886F92F}" uniqueName="541" name="Column541" queryTableFieldId="541"/>
    <tableColumn id="542" xr3:uid="{B216C7D9-9AB4-44F2-906A-0CFF29ABFFE0}" uniqueName="542" name="Column542" queryTableFieldId="542"/>
    <tableColumn id="543" xr3:uid="{4F70829B-C55B-43A8-B385-2170F0B75F34}" uniqueName="543" name="Column543" queryTableFieldId="543"/>
    <tableColumn id="544" xr3:uid="{0B52E52B-4898-48FA-916B-4DAC86BA679F}" uniqueName="544" name="Column544" queryTableFieldId="544"/>
    <tableColumn id="545" xr3:uid="{DDFA3094-CDDA-4D4E-A6D2-B74DE53B1657}" uniqueName="545" name="Column545" queryTableFieldId="545"/>
    <tableColumn id="546" xr3:uid="{550EFB64-AA26-4499-9A79-F802189AF3CB}" uniqueName="546" name="Column546" queryTableFieldId="546"/>
    <tableColumn id="547" xr3:uid="{C0E15768-8266-4031-B888-F08C94EA031A}" uniqueName="547" name="Column547" queryTableFieldId="547"/>
    <tableColumn id="548" xr3:uid="{482F94F6-8E79-4B57-8A3A-0D32A8B39926}" uniqueName="548" name="Column548" queryTableFieldId="548"/>
    <tableColumn id="549" xr3:uid="{323CADCF-A168-46E4-AFF9-E63A55B6CF22}" uniqueName="549" name="Column549" queryTableFieldId="549"/>
    <tableColumn id="550" xr3:uid="{CDA1113E-4B71-4DE9-84B4-4C93AE473B16}" uniqueName="550" name="Column550" queryTableFieldId="550"/>
    <tableColumn id="551" xr3:uid="{7557B186-4F88-4FF2-9C0C-28AF3E687A7B}" uniqueName="551" name="Column551" queryTableFieldId="551"/>
    <tableColumn id="552" xr3:uid="{CF60DD29-B308-4DAB-B5FB-B37639B19F07}" uniqueName="552" name="Column552" queryTableFieldId="552"/>
    <tableColumn id="553" xr3:uid="{88F73D24-3D3E-4CCF-8756-874758DD1B17}" uniqueName="553" name="Column553" queryTableFieldId="553"/>
    <tableColumn id="554" xr3:uid="{27A34061-9608-4CBE-B437-FDAE18E6D98D}" uniqueName="554" name="Column554" queryTableFieldId="554"/>
    <tableColumn id="555" xr3:uid="{0493FFF8-C9A6-4B5F-9606-4F1AFF98621F}" uniqueName="555" name="Column555" queryTableFieldId="555"/>
    <tableColumn id="556" xr3:uid="{065A3F1C-DCB6-4EB9-8DB0-D2D7CC1C64C6}" uniqueName="556" name="Column556" queryTableFieldId="556"/>
    <tableColumn id="557" xr3:uid="{A59D1FC9-5EBA-482A-B1EE-4047CE3BAB8F}" uniqueName="557" name="Column557" queryTableFieldId="557"/>
    <tableColumn id="558" xr3:uid="{B2D32B6A-425B-4846-8B2D-BA8BC508F91D}" uniqueName="558" name="Column558" queryTableFieldId="558"/>
    <tableColumn id="559" xr3:uid="{237D7C72-AAD6-44ED-81EE-688DA111C0ED}" uniqueName="559" name="Column559" queryTableFieldId="559"/>
    <tableColumn id="560" xr3:uid="{EA3CDF7A-2A83-423C-9F80-061360062F40}" uniqueName="560" name="Column560" queryTableFieldId="560"/>
    <tableColumn id="561" xr3:uid="{9237D411-DA98-4656-9907-E9CEF726220F}" uniqueName="561" name="Column561" queryTableFieldId="561"/>
    <tableColumn id="562" xr3:uid="{37972542-CCCD-4DA3-8FA8-E0E8222F02C7}" uniqueName="562" name="Column562" queryTableFieldId="562"/>
    <tableColumn id="563" xr3:uid="{1D5E8FD4-E7F2-4AC6-BD7D-7F3A3109EB99}" uniqueName="563" name="Column563" queryTableFieldId="563"/>
    <tableColumn id="564" xr3:uid="{5F6DBA10-E9D3-401E-9173-3F152A6CB396}" uniqueName="564" name="Column564" queryTableFieldId="564"/>
    <tableColumn id="565" xr3:uid="{7AB4B4EF-853F-4D5C-AE77-41BD5682C27D}" uniqueName="565" name="Column565" queryTableFieldId="565"/>
    <tableColumn id="566" xr3:uid="{0739A462-C633-471F-90C6-69882AE2FD72}" uniqueName="566" name="Column566" queryTableFieldId="566"/>
    <tableColumn id="567" xr3:uid="{082B40AC-6388-4B5C-B552-19F294BB252C}" uniqueName="567" name="Column567" queryTableFieldId="567"/>
    <tableColumn id="568" xr3:uid="{D9FE8892-6F5E-4DC0-921D-6602A81DED86}" uniqueName="568" name="Column568" queryTableFieldId="568"/>
    <tableColumn id="569" xr3:uid="{8549AAE9-CBA7-46C3-9AEA-73E7F7A1F5A5}" uniqueName="569" name="Column569" queryTableFieldId="569"/>
    <tableColumn id="570" xr3:uid="{819876C6-60FB-4BF6-9994-147836289E8A}" uniqueName="570" name="Column570" queryTableFieldId="570"/>
    <tableColumn id="571" xr3:uid="{3388616B-49D5-46E0-B432-325202E6A7BA}" uniqueName="571" name="Column571" queryTableFieldId="571"/>
    <tableColumn id="572" xr3:uid="{E05D74B7-8AC2-4857-9951-D6B609A18AA6}" uniqueName="572" name="Column572" queryTableFieldId="572"/>
    <tableColumn id="573" xr3:uid="{0F8577C2-12BE-4785-8534-753471500A7A}" uniqueName="573" name="Column573" queryTableFieldId="573"/>
    <tableColumn id="574" xr3:uid="{73BB0E20-B4E5-4578-8A7E-237BE0F7AFB5}" uniqueName="574" name="Column574" queryTableFieldId="574"/>
    <tableColumn id="575" xr3:uid="{E8079C6B-2549-451C-8170-5D78986AC9E4}" uniqueName="575" name="Column575" queryTableFieldId="575"/>
    <tableColumn id="576" xr3:uid="{37E554CC-0A16-4C8A-8DDD-702421357948}" uniqueName="576" name="Column576" queryTableFieldId="576"/>
    <tableColumn id="577" xr3:uid="{B1BF6781-0D32-48F4-AF99-C47A28AB1EC1}" uniqueName="577" name="Column577" queryTableFieldId="577"/>
    <tableColumn id="578" xr3:uid="{74F99EE9-E5A5-4EBA-90C4-9464592504FA}" uniqueName="578" name="Column578" queryTableFieldId="578"/>
    <tableColumn id="579" xr3:uid="{F5A34150-A7CD-4D29-9986-1B306271822D}" uniqueName="579" name="Column579" queryTableFieldId="579"/>
    <tableColumn id="580" xr3:uid="{C003AFFE-3A9A-45A0-BBE0-4A7EF280F574}" uniqueName="580" name="Column580" queryTableFieldId="580"/>
    <tableColumn id="581" xr3:uid="{E62CFA29-E24E-4160-92FE-682B1375AC84}" uniqueName="581" name="Column581" queryTableFieldId="581"/>
    <tableColumn id="582" xr3:uid="{25006799-C51F-4CC9-9895-F24EC1DFDB0D}" uniqueName="582" name="Column582" queryTableFieldId="582"/>
    <tableColumn id="583" xr3:uid="{11268B58-1772-48F4-B926-1B47CDCBBB89}" uniqueName="583" name="Column583" queryTableFieldId="583"/>
    <tableColumn id="584" xr3:uid="{671085BA-A73A-4C0C-AC2C-4230FF103F93}" uniqueName="584" name="Column584" queryTableFieldId="584"/>
    <tableColumn id="585" xr3:uid="{CAE891B9-A5F2-4C36-9DCE-03E19C97ED29}" uniqueName="585" name="Column585" queryTableFieldId="585"/>
    <tableColumn id="586" xr3:uid="{CCF04AF3-E135-4452-891A-1D5EE05E3315}" uniqueName="586" name="Column586" queryTableFieldId="586"/>
    <tableColumn id="587" xr3:uid="{52199919-5FAD-4D9D-BEA2-755581AD2A3E}" uniqueName="587" name="Column587" queryTableFieldId="587"/>
    <tableColumn id="588" xr3:uid="{D20D474E-188D-47C3-B1EA-1DE40891D3FD}" uniqueName="588" name="Column588" queryTableFieldId="588"/>
    <tableColumn id="589" xr3:uid="{B590AD93-D77E-49FD-8EFC-F5E95B9FAF55}" uniqueName="589" name="Column589" queryTableFieldId="589"/>
    <tableColumn id="590" xr3:uid="{12A99933-C453-4B49-9273-68AADD35FB60}" uniqueName="590" name="Column590" queryTableFieldId="590"/>
    <tableColumn id="591" xr3:uid="{79E6A15D-DC9F-4CFD-BE0F-0865CB385BC9}" uniqueName="591" name="Column591" queryTableFieldId="591"/>
    <tableColumn id="592" xr3:uid="{1F0C2674-8B6D-4EA2-88A8-C3F909CA8BB8}" uniqueName="592" name="Column592" queryTableFieldId="592"/>
    <tableColumn id="593" xr3:uid="{C600504C-5F02-425D-BB94-CEFCA670F5B0}" uniqueName="593" name="Column593" queryTableFieldId="593"/>
    <tableColumn id="594" xr3:uid="{5A8E1FA8-19C8-423A-84F6-30203961CB24}" uniqueName="594" name="Column594" queryTableFieldId="594"/>
    <tableColumn id="595" xr3:uid="{92C29B74-9E2C-49AE-B4BD-004D84E874A8}" uniqueName="595" name="Column595" queryTableFieldId="595"/>
    <tableColumn id="596" xr3:uid="{546AEB4D-0D90-4262-B723-F24B97B0984A}" uniqueName="596" name="Column596" queryTableFieldId="596"/>
    <tableColumn id="597" xr3:uid="{A3871098-A175-4778-BC81-B4FA14114FE8}" uniqueName="597" name="Column597" queryTableFieldId="597"/>
    <tableColumn id="598" xr3:uid="{4EED9C0B-8417-4644-8E27-8AE427420139}" uniqueName="598" name="Column598" queryTableFieldId="598"/>
    <tableColumn id="599" xr3:uid="{146B5540-3496-4308-BA89-1DD275A0706C}" uniqueName="599" name="Column599" queryTableFieldId="599"/>
    <tableColumn id="600" xr3:uid="{F7F10638-42DE-4EC0-88DD-F15EC4FEB1C0}" uniqueName="600" name="Column600" queryTableFieldId="600"/>
    <tableColumn id="601" xr3:uid="{BA4258B2-2F9D-480E-B82C-9F11EA74A5A1}" uniqueName="601" name="Column601" queryTableFieldId="601"/>
    <tableColumn id="602" xr3:uid="{884AF26D-2F43-4342-987B-68691895611B}" uniqueName="602" name="Column602" queryTableFieldId="602"/>
    <tableColumn id="603" xr3:uid="{D27CE142-43C6-4649-86C8-78A41A04D288}" uniqueName="603" name="Column603" queryTableFieldId="603"/>
    <tableColumn id="604" xr3:uid="{7475B497-7C15-4CC1-9EA1-F741DBBD29D3}" uniqueName="604" name="Column604" queryTableFieldId="604"/>
    <tableColumn id="605" xr3:uid="{48623776-86FE-4209-A671-CA8AFCA09BD7}" uniqueName="605" name="Column605" queryTableFieldId="605"/>
    <tableColumn id="606" xr3:uid="{877303C7-6424-4D1A-9E52-FA692295AC5E}" uniqueName="606" name="Column606" queryTableFieldId="606"/>
    <tableColumn id="607" xr3:uid="{C3AD3454-F633-4DAD-928C-AA3AEA822089}" uniqueName="607" name="Column607" queryTableFieldId="607"/>
    <tableColumn id="608" xr3:uid="{8A706EFA-779C-4887-8332-3B880ED32025}" uniqueName="608" name="Column608" queryTableFieldId="608"/>
    <tableColumn id="609" xr3:uid="{3FC80B4D-FA6B-4411-97C8-E4E804211BDB}" uniqueName="609" name="Column609" queryTableFieldId="609"/>
    <tableColumn id="610" xr3:uid="{D56447FF-56D1-47A1-913A-3E45CCCB1D52}" uniqueName="610" name="Column610" queryTableFieldId="610"/>
    <tableColumn id="611" xr3:uid="{B5B66994-1064-4429-A1A4-F48FD0AC03CE}" uniqueName="611" name="Column611" queryTableFieldId="611"/>
    <tableColumn id="612" xr3:uid="{36178046-6967-469B-A632-32CE1E7703A7}" uniqueName="612" name="Column612" queryTableFieldId="612"/>
    <tableColumn id="613" xr3:uid="{50E9F25A-1C62-4F9F-84F5-D8094C39DCE3}" uniqueName="613" name="Column613" queryTableFieldId="613"/>
    <tableColumn id="614" xr3:uid="{BA9CDABF-F81A-4C6D-9BB8-B2DFAC33FFDE}" uniqueName="614" name="Column614" queryTableFieldId="614"/>
    <tableColumn id="615" xr3:uid="{101396A4-F930-424D-B56A-DEADA9E88311}" uniqueName="615" name="Column615" queryTableFieldId="615"/>
    <tableColumn id="616" xr3:uid="{23ED2604-21CD-430F-88FB-B54A3D563307}" uniqueName="616" name="Column616" queryTableFieldId="616"/>
    <tableColumn id="617" xr3:uid="{8B491014-268C-42B1-97FE-977AD86DC036}" uniqueName="617" name="Column617" queryTableFieldId="617"/>
    <tableColumn id="618" xr3:uid="{032A6B57-E146-4964-847B-1DD2E3E95992}" uniqueName="618" name="Column618" queryTableFieldId="618"/>
    <tableColumn id="619" xr3:uid="{43F067A7-0FA6-43E9-8C24-2275F2C89B17}" uniqueName="619" name="Column619" queryTableFieldId="619"/>
    <tableColumn id="620" xr3:uid="{22F87B68-9E41-45FD-B8A7-3DE324669AFC}" uniqueName="620" name="Column620" queryTableFieldId="620"/>
    <tableColumn id="621" xr3:uid="{7BB4839D-0C57-4017-8B0E-CA2ED17A2358}" uniqueName="621" name="Column621" queryTableFieldId="621"/>
    <tableColumn id="622" xr3:uid="{50EF3D16-CBC6-41BA-9EC2-51CF248A031A}" uniqueName="622" name="Column622" queryTableFieldId="622"/>
    <tableColumn id="623" xr3:uid="{340C417F-E5C4-4F11-8B16-12C7B362E962}" uniqueName="623" name="Column623" queryTableFieldId="623"/>
    <tableColumn id="624" xr3:uid="{1A195980-1F54-44A4-BCB6-8B608E319816}" uniqueName="624" name="Column624" queryTableFieldId="624"/>
    <tableColumn id="625" xr3:uid="{8CA5D343-D6A5-4E30-B79F-37D9D311F8CF}" uniqueName="625" name="Column625" queryTableFieldId="625"/>
    <tableColumn id="626" xr3:uid="{55E8657A-9F3C-4858-B824-1DE338757E6F}" uniqueName="626" name="Column626" queryTableFieldId="626"/>
    <tableColumn id="627" xr3:uid="{29F7059F-1370-4315-B9D4-A52ABD26913C}" uniqueName="627" name="Column627" queryTableFieldId="627"/>
    <tableColumn id="628" xr3:uid="{95E31363-40E8-4A61-B811-EAC2DE4641F4}" uniqueName="628" name="Column628" queryTableFieldId="628"/>
    <tableColumn id="629" xr3:uid="{039CF4DC-F6FF-4969-BD55-5BC252F4AAC8}" uniqueName="629" name="Column629" queryTableFieldId="629"/>
    <tableColumn id="630" xr3:uid="{7069EA0C-76D2-4C64-BF35-1DE3D24F2C52}" uniqueName="630" name="Column630" queryTableFieldId="630"/>
    <tableColumn id="631" xr3:uid="{CE7C5EF8-44ED-4C2F-9C29-265B11049FDF}" uniqueName="631" name="Column631" queryTableFieldId="631"/>
    <tableColumn id="632" xr3:uid="{7F056AC6-2DEC-4AEC-812D-5B93B24BD5C4}" uniqueName="632" name="Column632" queryTableFieldId="632"/>
    <tableColumn id="633" xr3:uid="{C61A8365-2A9B-41F1-B38E-DAF54F09D953}" uniqueName="633" name="Column633" queryTableFieldId="633"/>
    <tableColumn id="634" xr3:uid="{44AE5F30-1011-4304-851F-5CAE50BCCA4E}" uniqueName="634" name="Column634" queryTableFieldId="634"/>
    <tableColumn id="635" xr3:uid="{41AF55D4-EB9D-475F-961D-262BC4305275}" uniqueName="635" name="Column635" queryTableFieldId="635"/>
    <tableColumn id="636" xr3:uid="{6EC47E30-1BCB-48A0-B620-132FA0FF550E}" uniqueName="636" name="Column636" queryTableFieldId="636"/>
    <tableColumn id="637" xr3:uid="{9B6A6D2C-F878-4FC0-9956-4454B5BA32AD}" uniqueName="637" name="Column637" queryTableFieldId="637"/>
    <tableColumn id="638" xr3:uid="{51E2B2D4-F45E-426F-8B10-4F23E0159F71}" uniqueName="638" name="Column638" queryTableFieldId="638"/>
    <tableColumn id="639" xr3:uid="{6FA785F1-2BD1-462C-8588-D8122535EDC2}" uniqueName="639" name="Column639" queryTableFieldId="639"/>
    <tableColumn id="640" xr3:uid="{561C5263-3C73-4090-BD30-4D0680D5939F}" uniqueName="640" name="Column640" queryTableFieldId="640"/>
    <tableColumn id="641" xr3:uid="{860DEE3B-772D-447E-9BF1-1D295B6C92C1}" uniqueName="641" name="Column641" queryTableFieldId="641"/>
    <tableColumn id="642" xr3:uid="{30473614-1BE0-471D-AC69-7775626B8179}" uniqueName="642" name="Column642" queryTableFieldId="642"/>
    <tableColumn id="643" xr3:uid="{1B7FA9F0-BE42-46DD-9DDB-0DAEDA43DFF9}" uniqueName="643" name="Column643" queryTableFieldId="643"/>
    <tableColumn id="644" xr3:uid="{75354795-4978-432C-AF3E-35357F3F5AE2}" uniqueName="644" name="Column644" queryTableFieldId="644"/>
    <tableColumn id="645" xr3:uid="{E392D84D-33BA-4677-A8C0-13BC05294EC7}" uniqueName="645" name="Column645" queryTableFieldId="645"/>
    <tableColumn id="646" xr3:uid="{132ADB12-5332-43BA-BBD2-A6D9B2853D97}" uniqueName="646" name="Column646" queryTableFieldId="646"/>
    <tableColumn id="647" xr3:uid="{CEA07FC2-3B90-4FBF-809C-2D0C0C31C978}" uniqueName="647" name="Column647" queryTableFieldId="647"/>
    <tableColumn id="648" xr3:uid="{99C20F61-3F99-4029-8916-593AC56E0AEF}" uniqueName="648" name="Column648" queryTableFieldId="648"/>
    <tableColumn id="649" xr3:uid="{0C6FE089-A764-4672-92C7-9F91B0332A47}" uniqueName="649" name="Column649" queryTableFieldId="649"/>
    <tableColumn id="650" xr3:uid="{0BF63EBD-EBA8-43FF-809B-183B88E4D3B8}" uniqueName="650" name="Column650" queryTableFieldId="650"/>
    <tableColumn id="651" xr3:uid="{FCBEADC8-841E-4FC4-A135-CA1E6FC24009}" uniqueName="651" name="Column651" queryTableFieldId="651"/>
    <tableColumn id="652" xr3:uid="{C62BCA55-C280-42CB-AA88-A97293497D60}" uniqueName="652" name="Column652" queryTableFieldId="652"/>
    <tableColumn id="653" xr3:uid="{C4061795-9174-4915-92B6-D8B39FCF580B}" uniqueName="653" name="Column653" queryTableFieldId="653"/>
    <tableColumn id="654" xr3:uid="{F87DD553-C813-460D-9344-A31B5EA5062F}" uniqueName="654" name="Column654" queryTableFieldId="654"/>
    <tableColumn id="655" xr3:uid="{448EB8D1-D458-4CCB-86F3-68E816CC712C}" uniqueName="655" name="Column655" queryTableFieldId="655"/>
    <tableColumn id="656" xr3:uid="{3C12BC6B-9F4D-44E4-BBB5-05C3A1BC8C58}" uniqueName="656" name="Column656" queryTableFieldId="656"/>
    <tableColumn id="657" xr3:uid="{CF77F6E0-1CE9-48C5-83D8-EA6D2431FE08}" uniqueName="657" name="Column657" queryTableFieldId="657"/>
    <tableColumn id="658" xr3:uid="{41C81716-38C0-4C95-A02F-1FC074A9FDEB}" uniqueName="658" name="Column658" queryTableFieldId="658"/>
    <tableColumn id="659" xr3:uid="{FB966BB5-DDEC-468F-BBB2-D4F21B0B69C6}" uniqueName="659" name="Column659" queryTableFieldId="659"/>
    <tableColumn id="660" xr3:uid="{2FDB1CF3-6F4D-41EC-ADAE-D089CDC547FF}" uniqueName="660" name="Column660" queryTableFieldId="660"/>
    <tableColumn id="661" xr3:uid="{D004ACFE-24F2-43B5-B0B3-63AF49FDCFEA}" uniqueName="661" name="Column661" queryTableFieldId="661"/>
    <tableColumn id="662" xr3:uid="{E55000AF-3957-4EA1-A569-33CFA10825B8}" uniqueName="662" name="Column662" queryTableFieldId="662"/>
    <tableColumn id="663" xr3:uid="{3627730E-662C-4335-8A57-1F1B4127FA2A}" uniqueName="663" name="Column663" queryTableFieldId="663"/>
    <tableColumn id="664" xr3:uid="{77BE231E-7E02-45E1-B8AF-3C81E445744C}" uniqueName="664" name="Column664" queryTableFieldId="664"/>
    <tableColumn id="665" xr3:uid="{F661D4F3-C560-4521-9E99-B51AA8FEE800}" uniqueName="665" name="Column665" queryTableFieldId="665"/>
    <tableColumn id="666" xr3:uid="{B0344951-5912-45EB-9330-1C5A54D83AAC}" uniqueName="666" name="Column666" queryTableFieldId="666"/>
    <tableColumn id="667" xr3:uid="{ECC3A61A-BD8B-4A9E-802F-D77D8289B850}" uniqueName="667" name="Column667" queryTableFieldId="667"/>
    <tableColumn id="668" xr3:uid="{7BEE2458-9418-4FE7-B467-D25A1F405A01}" uniqueName="668" name="Column668" queryTableFieldId="668"/>
    <tableColumn id="669" xr3:uid="{9FC254D8-86DD-44FB-9BBD-DFBC70E0C5A0}" uniqueName="669" name="Column669" queryTableFieldId="669"/>
    <tableColumn id="670" xr3:uid="{DDC0EC9C-727A-44FC-86E3-4BF7336C3587}" uniqueName="670" name="Column670" queryTableFieldId="670"/>
    <tableColumn id="671" xr3:uid="{8625E250-A97D-4495-947E-C0DDABAD3296}" uniqueName="671" name="Column671" queryTableFieldId="671"/>
    <tableColumn id="672" xr3:uid="{5DE2DE3D-2A45-4070-80D2-1E4640B22F95}" uniqueName="672" name="Column672" queryTableFieldId="672"/>
    <tableColumn id="673" xr3:uid="{9B067C10-8F22-4EEA-AE65-285649DF9D81}" uniqueName="673" name="Column673" queryTableFieldId="673"/>
    <tableColumn id="674" xr3:uid="{D05314C0-5422-4C5F-BE14-FF4858193376}" uniqueName="674" name="Column674" queryTableFieldId="674"/>
    <tableColumn id="675" xr3:uid="{27FD9712-E1C6-4E7A-B4AD-5895B1C7AA9E}" uniqueName="675" name="Column675" queryTableFieldId="675"/>
    <tableColumn id="676" xr3:uid="{DFF7691D-FBF0-4483-B2BD-A183F4666812}" uniqueName="676" name="Column676" queryTableFieldId="676"/>
    <tableColumn id="677" xr3:uid="{20DBD877-2386-4607-B5B6-D03588F06175}" uniqueName="677" name="Column677" queryTableFieldId="677"/>
    <tableColumn id="678" xr3:uid="{0F6C38D9-0228-4B2F-ABC0-830759D7CE43}" uniqueName="678" name="Column678" queryTableFieldId="678"/>
    <tableColumn id="679" xr3:uid="{6717749D-9503-4A8B-8343-CB94BB1D2254}" uniqueName="679" name="Column679" queryTableFieldId="679"/>
    <tableColumn id="680" xr3:uid="{F51FF770-98A7-47E4-A0AD-FE512F8930C4}" uniqueName="680" name="Column680" queryTableFieldId="680"/>
    <tableColumn id="681" xr3:uid="{AB9F9325-9F75-43F1-93C5-9D5FBF088B99}" uniqueName="681" name="Column681" queryTableFieldId="681"/>
    <tableColumn id="682" xr3:uid="{B9769E10-641E-4AD1-9753-7312B72BD298}" uniqueName="682" name="Column682" queryTableFieldId="682"/>
    <tableColumn id="683" xr3:uid="{AC344EED-560F-40B9-9F86-C59CC2E13A6C}" uniqueName="683" name="Column683" queryTableFieldId="683"/>
    <tableColumn id="684" xr3:uid="{58D1C5D9-D692-4964-87D3-CD3D1352C0DD}" uniqueName="684" name="Column684" queryTableFieldId="684"/>
    <tableColumn id="685" xr3:uid="{D0F650B2-C1D8-40F9-AB64-F35AB1344BF7}" uniqueName="685" name="Column685" queryTableFieldId="685"/>
    <tableColumn id="686" xr3:uid="{D0F5525A-ECFE-47D4-B70D-12E47CA215D9}" uniqueName="686" name="Column686" queryTableFieldId="686"/>
    <tableColumn id="687" xr3:uid="{09457DB8-C167-4D4F-9E93-FDF01BEB521F}" uniqueName="687" name="Column687" queryTableFieldId="687"/>
    <tableColumn id="688" xr3:uid="{4B39BF1B-477A-47FF-A521-84AFCFF518CA}" uniqueName="688" name="Column688" queryTableFieldId="688"/>
    <tableColumn id="689" xr3:uid="{0EEBB9D9-8366-4C5C-83E7-E040CE06F631}" uniqueName="689" name="Column689" queryTableFieldId="689"/>
    <tableColumn id="690" xr3:uid="{D610C594-8116-478C-B55C-CF4EFD9F43E7}" uniqueName="690" name="Column690" queryTableFieldId="690"/>
    <tableColumn id="691" xr3:uid="{DB46EF39-8D07-4661-AE4D-F9975AC12EB0}" uniqueName="691" name="Column691" queryTableFieldId="691"/>
    <tableColumn id="692" xr3:uid="{2D23B67C-D599-4CAF-B809-DC12B9AA4198}" uniqueName="692" name="Column692" queryTableFieldId="692"/>
    <tableColumn id="693" xr3:uid="{B1FF315D-30CD-489F-A036-EEE4E3DBA9DA}" uniqueName="693" name="Column693" queryTableFieldId="693"/>
    <tableColumn id="694" xr3:uid="{CD1A919A-D0B3-47E6-960D-AD3C8EC57B4D}" uniqueName="694" name="Column694" queryTableFieldId="694"/>
    <tableColumn id="695" xr3:uid="{4D6BFD0A-A0F8-479B-A969-A262C6B250A2}" uniqueName="695" name="Column695" queryTableFieldId="695"/>
    <tableColumn id="696" xr3:uid="{D9769A72-27E2-496D-9419-2183FE9F7483}" uniqueName="696" name="Column696" queryTableFieldId="696"/>
    <tableColumn id="697" xr3:uid="{572A747F-2277-4158-BAF9-A1DC8BB19C0D}" uniqueName="697" name="Column697" queryTableFieldId="697"/>
    <tableColumn id="698" xr3:uid="{CBFACA27-7F05-4592-A9EC-90C19881F9A1}" uniqueName="698" name="Column698" queryTableFieldId="698"/>
    <tableColumn id="699" xr3:uid="{C3F25832-0E6B-4BCC-A89D-42FACEEC15B6}" uniqueName="699" name="Column699" queryTableFieldId="699"/>
    <tableColumn id="700" xr3:uid="{7B234C7B-2072-491C-9152-8CC9E84F2A66}" uniqueName="700" name="Column700" queryTableFieldId="700"/>
    <tableColumn id="701" xr3:uid="{E8BD40E1-0879-4EC4-976E-DC6585EB314A}" uniqueName="701" name="Column701" queryTableFieldId="701"/>
    <tableColumn id="702" xr3:uid="{442F05D1-7B1F-49ED-BF2F-25F546FFEF33}" uniqueName="702" name="Column702" queryTableFieldId="702"/>
    <tableColumn id="703" xr3:uid="{49757B6E-05C9-4E90-9B14-53DE9857BDBB}" uniqueName="703" name="Column703" queryTableFieldId="703"/>
    <tableColumn id="704" xr3:uid="{CC5DA53D-66AB-43E1-BC0E-5F20A8FC6B77}" uniqueName="704" name="Column704" queryTableFieldId="704"/>
    <tableColumn id="705" xr3:uid="{BE33FEE7-C5E3-4DFD-BF11-C2796A205608}" uniqueName="705" name="Column705" queryTableFieldId="705"/>
    <tableColumn id="706" xr3:uid="{177B83F8-B2FE-4474-AEA7-0AE0983A9705}" uniqueName="706" name="Column706" queryTableFieldId="706"/>
    <tableColumn id="707" xr3:uid="{6382E5D8-1816-40B4-A771-91BB84E1F9E4}" uniqueName="707" name="Column707" queryTableFieldId="707"/>
    <tableColumn id="708" xr3:uid="{1B4065E8-E781-4FF6-8C14-B2266FFBA5B8}" uniqueName="708" name="Column708" queryTableFieldId="708"/>
    <tableColumn id="709" xr3:uid="{979C88E2-827E-4E5F-9CBA-E2777136B02D}" uniqueName="709" name="Column709" queryTableFieldId="709"/>
    <tableColumn id="710" xr3:uid="{54D3BE7C-69E1-4445-9235-16931476FA45}" uniqueName="710" name="Column710" queryTableFieldId="710"/>
    <tableColumn id="711" xr3:uid="{36164EFD-D9EF-48CE-B3E4-86F9EB357DC1}" uniqueName="711" name="Column711" queryTableFieldId="711"/>
    <tableColumn id="712" xr3:uid="{3924D49B-601F-45EE-82A3-1999FD446A07}" uniqueName="712" name="Column712" queryTableFieldId="712"/>
    <tableColumn id="713" xr3:uid="{C3AA5E2B-BFBA-4422-A3FD-3D8F590A5086}" uniqueName="713" name="Column713" queryTableFieldId="713"/>
    <tableColumn id="714" xr3:uid="{149A238E-8C9C-42BE-9692-403F51416AB2}" uniqueName="714" name="Column714" queryTableFieldId="714"/>
    <tableColumn id="715" xr3:uid="{DB3E1392-09A2-4AC0-87E7-642FB448E5E2}" uniqueName="715" name="Column715" queryTableFieldId="715"/>
    <tableColumn id="716" xr3:uid="{0DAEC0E3-2683-4C76-A831-3A588E7582C1}" uniqueName="716" name="Column716" queryTableFieldId="716"/>
    <tableColumn id="717" xr3:uid="{C9B139FF-241D-4F8F-B29D-0CC12BB2D069}" uniqueName="717" name="Column717" queryTableFieldId="717"/>
    <tableColumn id="718" xr3:uid="{F48D503F-69A4-49F7-A323-F68A5778EC6A}" uniqueName="718" name="Column718" queryTableFieldId="718"/>
    <tableColumn id="719" xr3:uid="{9C1C2978-EAEC-440A-9637-2A4A658B06E3}" uniqueName="719" name="Column719" queryTableFieldId="719"/>
    <tableColumn id="720" xr3:uid="{B50F781F-0247-47D5-817C-6F00F7B75722}" uniqueName="720" name="Column720" queryTableFieldId="720"/>
    <tableColumn id="721" xr3:uid="{B58DCC20-9FD4-49C7-802B-25F3F9206C5E}" uniqueName="721" name="Column721" queryTableFieldId="721"/>
    <tableColumn id="722" xr3:uid="{77019A98-6D5C-43CD-882C-43BDFDE36A7B}" uniqueName="722" name="Column722" queryTableFieldId="722"/>
    <tableColumn id="723" xr3:uid="{E5A27D46-8BE9-43C9-A56E-EE0058A05A5D}" uniqueName="723" name="Column723" queryTableFieldId="723"/>
    <tableColumn id="724" xr3:uid="{5E003A9A-89CD-44E1-AF3C-1D7C26E89F2D}" uniqueName="724" name="Column724" queryTableFieldId="724"/>
    <tableColumn id="725" xr3:uid="{4A312595-A3F6-4B8C-BEB8-DEE2D7A73501}" uniqueName="725" name="Column725" queryTableFieldId="725"/>
    <tableColumn id="726" xr3:uid="{7321FDCB-0DCA-41A7-9394-F5D80B910A19}" uniqueName="726" name="Column726" queryTableFieldId="726"/>
    <tableColumn id="727" xr3:uid="{4A5559B7-EA5E-462E-9C49-787138DD1EF3}" uniqueName="727" name="Column727" queryTableFieldId="727"/>
    <tableColumn id="728" xr3:uid="{44613B37-F692-4A64-9909-D769D8B4268B}" uniqueName="728" name="Column728" queryTableFieldId="728"/>
    <tableColumn id="729" xr3:uid="{88198F75-0E64-44E4-8AF0-EC6F7B8B14F6}" uniqueName="729" name="Column729" queryTableFieldId="729"/>
    <tableColumn id="730" xr3:uid="{4A0CA6BE-17C7-4705-AD6D-CFD0F2C7B70F}" uniqueName="730" name="Column730" queryTableFieldId="730"/>
    <tableColumn id="731" xr3:uid="{CEA41D44-307B-4BBF-A7CA-245C87A9C3AF}" uniqueName="731" name="Column731" queryTableFieldId="731"/>
    <tableColumn id="732" xr3:uid="{A7F4DAE7-0473-4C1B-8688-6D169BC6D266}" uniqueName="732" name="Column732" queryTableFieldId="732"/>
    <tableColumn id="733" xr3:uid="{6A09B46F-63BB-4378-96BF-C598E7518C5F}" uniqueName="733" name="Column733" queryTableFieldId="733"/>
    <tableColumn id="734" xr3:uid="{593A30AC-2455-4831-807F-EEF473482A17}" uniqueName="734" name="Column734" queryTableFieldId="734"/>
    <tableColumn id="735" xr3:uid="{A4EAD5C7-BC1A-49C8-830A-0C32EB7D4E94}" uniqueName="735" name="Column735" queryTableFieldId="735"/>
    <tableColumn id="736" xr3:uid="{5BF9E2C8-E3FB-4C80-AB3D-78F4B65BF5C4}" uniqueName="736" name="Column736" queryTableFieldId="736"/>
    <tableColumn id="737" xr3:uid="{EEC0F5AE-D908-4BAD-A3A5-2DB4171548A6}" uniqueName="737" name="Column737" queryTableFieldId="737"/>
    <tableColumn id="738" xr3:uid="{28B4D59B-CB4A-4DD7-B957-2E916A13A006}" uniqueName="738" name="Column738" queryTableFieldId="738"/>
    <tableColumn id="739" xr3:uid="{B5113AAD-5AEC-45C8-A11C-FFCB92335F56}" uniqueName="739" name="Column739" queryTableFieldId="739"/>
    <tableColumn id="740" xr3:uid="{43E6449A-B25F-4BD8-B8A3-A9AA5CB6238A}" uniqueName="740" name="Column740" queryTableFieldId="740"/>
    <tableColumn id="741" xr3:uid="{0752C7A3-6CAA-4812-B337-A2C43F5F539F}" uniqueName="741" name="Column741" queryTableFieldId="741"/>
    <tableColumn id="742" xr3:uid="{746C2C01-A352-4789-B841-7D169B6BF2EA}" uniqueName="742" name="Column742" queryTableFieldId="742"/>
    <tableColumn id="743" xr3:uid="{C904F37D-2DCC-4A31-89FD-256A7EA5408D}" uniqueName="743" name="Column743" queryTableFieldId="743"/>
    <tableColumn id="744" xr3:uid="{B53A7683-79FB-4630-BA7C-D8353643B7D9}" uniqueName="744" name="Column744" queryTableFieldId="744"/>
    <tableColumn id="745" xr3:uid="{E5C5DEE7-4601-414B-8278-B5DCCF223827}" uniqueName="745" name="Column745" queryTableFieldId="745"/>
    <tableColumn id="746" xr3:uid="{3FA51FB8-0E5F-4C74-8895-2AC8DDCD2C8B}" uniqueName="746" name="Column746" queryTableFieldId="746"/>
    <tableColumn id="747" xr3:uid="{C74BF485-0704-481F-96B8-97BC2AC39A90}" uniqueName="747" name="Column747" queryTableFieldId="747"/>
    <tableColumn id="748" xr3:uid="{5FE052F1-8E52-48FB-A546-9B220BCDB391}" uniqueName="748" name="Column748" queryTableFieldId="748"/>
    <tableColumn id="749" xr3:uid="{154140E2-88C5-449A-B729-66CA953C5CE1}" uniqueName="749" name="Column749" queryTableFieldId="749"/>
    <tableColumn id="750" xr3:uid="{1B6A9045-0C9C-482E-BCA9-7E7D44F135B4}" uniqueName="750" name="Column750" queryTableFieldId="750"/>
    <tableColumn id="751" xr3:uid="{BE2E6806-5099-43F1-B656-3B67C7C2E316}" uniqueName="751" name="Column751" queryTableFieldId="751"/>
    <tableColumn id="752" xr3:uid="{42A93D51-1C19-47D3-A964-843B7BECB991}" uniqueName="752" name="Column752" queryTableFieldId="752"/>
    <tableColumn id="753" xr3:uid="{71D735AE-18C4-4B0E-91EF-E622250053C2}" uniqueName="753" name="Column753" queryTableFieldId="753"/>
    <tableColumn id="754" xr3:uid="{4FFE33CE-19F2-44BE-B955-9A7518E7A2E7}" uniqueName="754" name="Column754" queryTableFieldId="754"/>
    <tableColumn id="755" xr3:uid="{B34C2B0C-08C5-4A16-8412-A272269895BC}" uniqueName="755" name="Column755" queryTableFieldId="755"/>
    <tableColumn id="756" xr3:uid="{2BFCF567-E4D3-4D92-8C8B-AEB5C881021B}" uniqueName="756" name="Column756" queryTableFieldId="756"/>
    <tableColumn id="757" xr3:uid="{AF42706C-C52E-4DA3-B33F-041DA23798BA}" uniqueName="757" name="Column757" queryTableFieldId="757"/>
    <tableColumn id="758" xr3:uid="{23936755-22CC-4760-A1B4-E02F8F40AF91}" uniqueName="758" name="Column758" queryTableFieldId="758"/>
    <tableColumn id="759" xr3:uid="{DF864D4B-3955-4C89-B055-FD853DADF5BE}" uniqueName="759" name="Column759" queryTableFieldId="759"/>
    <tableColumn id="760" xr3:uid="{EA5B4897-A592-40E6-B7D7-6F5A6EB7C248}" uniqueName="760" name="Column760" queryTableFieldId="760"/>
    <tableColumn id="761" xr3:uid="{F0D8D7E9-294B-4868-AF39-E26216371BB7}" uniqueName="761" name="Column761" queryTableFieldId="761"/>
    <tableColumn id="762" xr3:uid="{75551CA1-1583-4731-AA74-262FADB5ABAD}" uniqueName="762" name="Column762" queryTableFieldId="762"/>
    <tableColumn id="763" xr3:uid="{09D32AB8-C473-4644-B471-54A76333147F}" uniqueName="763" name="Column763" queryTableFieldId="763"/>
    <tableColumn id="764" xr3:uid="{ADEE09B2-4383-4111-85CC-A8753216E3FD}" uniqueName="764" name="Column764" queryTableFieldId="764"/>
    <tableColumn id="765" xr3:uid="{67B633FB-BFBC-4875-BE18-91A28468B897}" uniqueName="765" name="Column765" queryTableFieldId="765"/>
    <tableColumn id="766" xr3:uid="{1044FCFE-2878-4007-944A-7D90B47E3362}" uniqueName="766" name="Column766" queryTableFieldId="766"/>
    <tableColumn id="767" xr3:uid="{730233B5-058E-4E22-9A94-19DFBA5D21DF}" uniqueName="767" name="Column767" queryTableFieldId="767"/>
    <tableColumn id="768" xr3:uid="{91CD8CF0-FE80-43B8-AA80-093FEC94B13C}" uniqueName="768" name="Column768" queryTableFieldId="768"/>
    <tableColumn id="769" xr3:uid="{9DC9F377-8A94-4DFC-AABD-FEBF1E5A5F0B}" uniqueName="769" name="Column769" queryTableFieldId="769"/>
    <tableColumn id="770" xr3:uid="{5165B99B-C82E-4785-A7D6-AAAFC083D0FC}" uniqueName="770" name="Column770" queryTableFieldId="770"/>
    <tableColumn id="771" xr3:uid="{42A22E92-8749-46DC-8D24-F3EC3747D866}" uniqueName="771" name="Column771" queryTableFieldId="771"/>
    <tableColumn id="772" xr3:uid="{802ABA05-2D7F-4950-9AE1-97BFCB076DF8}" uniqueName="772" name="Column772" queryTableFieldId="772"/>
    <tableColumn id="773" xr3:uid="{AD26ED95-FDCE-4975-AE92-DBE88CDB2D3C}" uniqueName="773" name="Column773" queryTableFieldId="773"/>
    <tableColumn id="774" xr3:uid="{A9E57D8A-4EB5-49BC-BCA7-415ADE8CFBC6}" uniqueName="774" name="Column774" queryTableFieldId="774"/>
    <tableColumn id="775" xr3:uid="{EAFDBCB5-8642-46AB-8759-A7B61B471A94}" uniqueName="775" name="Column775" queryTableFieldId="775"/>
    <tableColumn id="776" xr3:uid="{7867E579-AC30-4B51-8B2D-196F5C64B832}" uniqueName="776" name="Column776" queryTableFieldId="776"/>
    <tableColumn id="777" xr3:uid="{2154101D-8F35-40AE-8A66-6358B043DE22}" uniqueName="777" name="Column777" queryTableFieldId="777"/>
    <tableColumn id="778" xr3:uid="{8A8532B3-0672-4892-9924-85C323EF6D04}" uniqueName="778" name="Column778" queryTableFieldId="778"/>
    <tableColumn id="779" xr3:uid="{C17999B6-6243-49E9-947A-0FE2273E9EEB}" uniqueName="779" name="Column779" queryTableFieldId="779"/>
    <tableColumn id="780" xr3:uid="{3B6D2A44-DC4D-4767-AA1A-D9C905983658}" uniqueName="780" name="Column780" queryTableFieldId="780"/>
    <tableColumn id="781" xr3:uid="{AED25243-743E-4ED3-803A-8F92770B1EB4}" uniqueName="781" name="Column781" queryTableFieldId="781"/>
    <tableColumn id="782" xr3:uid="{E2D39104-7F45-4233-8B3E-DCB560CAACD4}" uniqueName="782" name="Column782" queryTableFieldId="782"/>
    <tableColumn id="783" xr3:uid="{E3B48928-9FB0-432A-B0EA-CCF8D3432768}" uniqueName="783" name="Column783" queryTableFieldId="783"/>
    <tableColumn id="784" xr3:uid="{CA957554-CD9B-4C2D-B4D9-947B8DB892BB}" uniqueName="784" name="Column784" queryTableFieldId="784"/>
    <tableColumn id="785" xr3:uid="{0F183B76-6298-4FED-928F-B97E4593F6C5}" uniqueName="785" name="Column785" queryTableFieldId="785"/>
    <tableColumn id="786" xr3:uid="{81C3740F-3EDD-4E77-9FFA-ADAA587DCFD1}" uniqueName="786" name="Column786" queryTableFieldId="786"/>
    <tableColumn id="787" xr3:uid="{DB642443-3DC8-47E1-8EB3-E8D546D6E1E5}" uniqueName="787" name="Column787" queryTableFieldId="787"/>
    <tableColumn id="788" xr3:uid="{4A01CED6-1DD0-453D-9640-4954373DFA5F}" uniqueName="788" name="Column788" queryTableFieldId="788"/>
    <tableColumn id="789" xr3:uid="{09D7B3EE-A01A-43E2-8D2B-5AF8C0D75DE6}" uniqueName="789" name="Column789" queryTableFieldId="789"/>
    <tableColumn id="790" xr3:uid="{CABAD5EA-864D-47C9-808B-6AEDE5ADF6D9}" uniqueName="790" name="Column790" queryTableFieldId="790"/>
    <tableColumn id="791" xr3:uid="{5391CEBF-BACA-4CA5-B5DE-67B3A5A2C7C8}" uniqueName="791" name="Column791" queryTableFieldId="791"/>
    <tableColumn id="792" xr3:uid="{CB7ECD3C-FF36-4992-97D5-950204EECA03}" uniqueName="792" name="Column792" queryTableFieldId="792"/>
    <tableColumn id="793" xr3:uid="{5198E014-ECD8-490E-982D-F429A4731565}" uniqueName="793" name="Column793" queryTableFieldId="793"/>
    <tableColumn id="794" xr3:uid="{800FFE1A-FB00-4C5B-995D-F4942E61A7CD}" uniqueName="794" name="Column794" queryTableFieldId="794"/>
    <tableColumn id="795" xr3:uid="{03724B23-2745-41D7-8746-A64CD05E40BD}" uniqueName="795" name="Column795" queryTableFieldId="795"/>
    <tableColumn id="796" xr3:uid="{00663283-242A-48D3-8363-379791B4FDC2}" uniqueName="796" name="Column796" queryTableFieldId="796"/>
    <tableColumn id="797" xr3:uid="{953BA736-628B-4CD7-8122-6CBB66A60CA7}" uniqueName="797" name="Column797" queryTableFieldId="797"/>
    <tableColumn id="798" xr3:uid="{46BFB94C-F593-4311-AB35-93712624F9DB}" uniqueName="798" name="Column798" queryTableFieldId="798"/>
    <tableColumn id="799" xr3:uid="{C96E012C-76E5-447B-A182-E2BDB128447D}" uniqueName="799" name="Column799" queryTableFieldId="799"/>
    <tableColumn id="800" xr3:uid="{291B7715-9FDE-4302-9F4A-44BEB212528B}" uniqueName="800" name="Column800" queryTableFieldId="800"/>
    <tableColumn id="801" xr3:uid="{A4BFC0D1-662B-4138-BD30-822156C4FC4E}" uniqueName="801" name="Column801" queryTableFieldId="801"/>
    <tableColumn id="802" xr3:uid="{03136FFC-2EE3-42F9-A6C5-733C627DE563}" uniqueName="802" name="Column802" queryTableFieldId="802"/>
    <tableColumn id="803" xr3:uid="{94519038-1796-4202-B0DA-AF2BA99B1871}" uniqueName="803" name="Column803" queryTableFieldId="803"/>
    <tableColumn id="804" xr3:uid="{A901B60D-A5B9-4E43-AC60-4A09EB82DE23}" uniqueName="804" name="Column804" queryTableFieldId="804"/>
    <tableColumn id="805" xr3:uid="{347E62A3-C13D-4B3A-8D61-EB39F0841003}" uniqueName="805" name="Column805" queryTableFieldId="805"/>
    <tableColumn id="806" xr3:uid="{83EE6C12-910D-4384-9426-8741B0495D30}" uniqueName="806" name="Column806" queryTableFieldId="806"/>
    <tableColumn id="807" xr3:uid="{0B173467-A5A1-4F62-8629-CFFCC5663D52}" uniqueName="807" name="Column807" queryTableFieldId="807"/>
    <tableColumn id="808" xr3:uid="{5E7915B0-9964-4912-B1B7-E0DCF979C7A4}" uniqueName="808" name="Column808" queryTableFieldId="808"/>
    <tableColumn id="809" xr3:uid="{5B42F0F8-87FD-428B-BFB3-E832BAE12D5E}" uniqueName="809" name="Column809" queryTableFieldId="809"/>
    <tableColumn id="810" xr3:uid="{EC9C065E-D526-4DA0-813E-B4B28370321E}" uniqueName="810" name="Column810" queryTableFieldId="810"/>
    <tableColumn id="811" xr3:uid="{368D9934-0A05-44F0-9C55-5D7877461E4A}" uniqueName="811" name="Column811" queryTableFieldId="811"/>
    <tableColumn id="812" xr3:uid="{4756D7F6-8D89-4AD6-9F1B-7D27CBE71659}" uniqueName="812" name="Column812" queryTableFieldId="812"/>
    <tableColumn id="813" xr3:uid="{1F0ADD53-526F-4467-A9EE-6359D0F789F9}" uniqueName="813" name="Column813" queryTableFieldId="813"/>
    <tableColumn id="814" xr3:uid="{696DCD56-1D05-4F7E-B7EA-5AD14CBA13FD}" uniqueName="814" name="Column814" queryTableFieldId="814"/>
    <tableColumn id="815" xr3:uid="{422F6918-9D87-4907-882B-514285056E0A}" uniqueName="815" name="Column815" queryTableFieldId="815"/>
    <tableColumn id="816" xr3:uid="{741CBA27-EE08-45B5-A109-06A2CAB17EFE}" uniqueName="816" name="Column816" queryTableFieldId="816"/>
    <tableColumn id="817" xr3:uid="{579C5233-04B4-474C-87A1-63B514D67343}" uniqueName="817" name="Column817" queryTableFieldId="817"/>
    <tableColumn id="818" xr3:uid="{1D33C14F-7002-4112-BA6B-DA93A2DFE0C9}" uniqueName="818" name="Column818" queryTableFieldId="818"/>
    <tableColumn id="819" xr3:uid="{E51BEE06-0937-4DC4-95C9-B3AFB271FEA3}" uniqueName="819" name="Column819" queryTableFieldId="819"/>
    <tableColumn id="820" xr3:uid="{16428FBA-E434-4A8C-A7A3-602A12882244}" uniqueName="820" name="Column820" queryTableFieldId="820"/>
    <tableColumn id="821" xr3:uid="{FBD97A72-A093-43DD-9464-4B4249E96057}" uniqueName="821" name="Column821" queryTableFieldId="821"/>
    <tableColumn id="822" xr3:uid="{0DB11BCD-22F5-4304-95BB-A30F95D3D1B3}" uniqueName="822" name="Column822" queryTableFieldId="822"/>
    <tableColumn id="823" xr3:uid="{B51FB3F3-CC55-4FD8-BED5-83E4CB260652}" uniqueName="823" name="Column823" queryTableFieldId="823"/>
    <tableColumn id="824" xr3:uid="{C71BDB18-E323-4CCD-AA06-2841BD2BF6D1}" uniqueName="824" name="Column824" queryTableFieldId="824"/>
    <tableColumn id="825" xr3:uid="{DA576AB6-2606-48EB-99AE-03FA128DA9DE}" uniqueName="825" name="Column825" queryTableFieldId="825"/>
    <tableColumn id="826" xr3:uid="{F2A10EB6-77B2-4CF0-8542-7272B2D62CE7}" uniqueName="826" name="Column826" queryTableFieldId="826"/>
    <tableColumn id="827" xr3:uid="{BA9D0B85-FD51-4552-8E10-7B745E7D2CE9}" uniqueName="827" name="Column827" queryTableFieldId="827"/>
    <tableColumn id="828" xr3:uid="{F58BDB43-9F76-4CF8-8993-C573D66C90BB}" uniqueName="828" name="Column828" queryTableFieldId="828"/>
    <tableColumn id="829" xr3:uid="{EB38B618-E16D-4889-A70B-9DD98F17550D}" uniqueName="829" name="Column829" queryTableFieldId="829"/>
    <tableColumn id="830" xr3:uid="{E308E941-099F-48C8-A71F-3A9D9B162CA9}" uniqueName="830" name="Column830" queryTableFieldId="830"/>
    <tableColumn id="831" xr3:uid="{5BF441CC-1C7F-4759-A5C6-8AD072A615C4}" uniqueName="831" name="Column831" queryTableFieldId="831"/>
    <tableColumn id="832" xr3:uid="{DCCC8790-5258-427C-93E3-9DB18ACCA864}" uniqueName="832" name="Column832" queryTableFieldId="832"/>
    <tableColumn id="833" xr3:uid="{2EE22AC5-F0AE-44C4-8305-53937EE00944}" uniqueName="833" name="Column833" queryTableFieldId="833"/>
    <tableColumn id="834" xr3:uid="{38289C1A-4CBD-4D21-9992-1B6A25C892C5}" uniqueName="834" name="Column834" queryTableFieldId="834"/>
    <tableColumn id="835" xr3:uid="{0D1F000A-46FD-4AC6-9598-2EBBA10C1A2A}" uniqueName="835" name="Column835" queryTableFieldId="835"/>
    <tableColumn id="836" xr3:uid="{85AEEC5C-E647-48F7-9696-134557A318CA}" uniqueName="836" name="Column836" queryTableFieldId="836"/>
    <tableColumn id="837" xr3:uid="{D9F7F401-1450-4304-9A64-14AB2F0AFF2C}" uniqueName="837" name="Column837" queryTableFieldId="837"/>
    <tableColumn id="838" xr3:uid="{26D4819C-C99B-43BD-B3DC-06437D208705}" uniqueName="838" name="Column838" queryTableFieldId="838"/>
    <tableColumn id="839" xr3:uid="{C56D57F2-B9D1-4FB7-9177-1FB60EF3DCBF}" uniqueName="839" name="Column839" queryTableFieldId="839"/>
    <tableColumn id="840" xr3:uid="{1D664F0C-A95C-422D-903B-935AF9F5CA51}" uniqueName="840" name="Column840" queryTableFieldId="840"/>
    <tableColumn id="841" xr3:uid="{3AA36CFB-58BE-4A5E-BC29-7589DB56BD60}" uniqueName="841" name="Column841" queryTableFieldId="841"/>
    <tableColumn id="842" xr3:uid="{951FA805-CF08-4E8A-AC02-6CC89FB80DEB}" uniqueName="842" name="Column842" queryTableFieldId="842"/>
    <tableColumn id="843" xr3:uid="{FD0E3FF4-21C8-454F-A519-F98D88BF06E0}" uniqueName="843" name="Column843" queryTableFieldId="843"/>
    <tableColumn id="844" xr3:uid="{0A3F291C-2C53-4D1B-BB69-0497200E8679}" uniqueName="844" name="Column844" queryTableFieldId="844"/>
    <tableColumn id="845" xr3:uid="{67116679-82AE-4584-B5F3-DBF55B25F54D}" uniqueName="845" name="Column845" queryTableFieldId="845"/>
    <tableColumn id="846" xr3:uid="{9983ED31-DD45-4F56-B67D-51F7D737BE7B}" uniqueName="846" name="Column846" queryTableFieldId="846"/>
    <tableColumn id="847" xr3:uid="{7E69D9C0-A6E7-4702-AA93-0A8B18F3183B}" uniqueName="847" name="Column847" queryTableFieldId="847"/>
    <tableColumn id="848" xr3:uid="{790A3268-9D08-498A-8ECC-BF40519D4AE7}" uniqueName="848" name="Column848" queryTableFieldId="848"/>
    <tableColumn id="849" xr3:uid="{CEDEB4BE-3AE2-41C4-AC74-A503B2DAEC70}" uniqueName="849" name="Column849" queryTableFieldId="849"/>
    <tableColumn id="850" xr3:uid="{9FD3F5F9-163C-4EBF-BF5E-6A9375ECFCBD}" uniqueName="850" name="Column850" queryTableFieldId="850"/>
    <tableColumn id="851" xr3:uid="{2498DF7B-9540-4565-9A0C-C76D6C4F62EA}" uniqueName="851" name="Column851" queryTableFieldId="851"/>
    <tableColumn id="852" xr3:uid="{2A815421-E97C-47E5-AE83-9C36AF56EAC0}" uniqueName="852" name="Column852" queryTableFieldId="852"/>
    <tableColumn id="853" xr3:uid="{92E46389-4341-4207-BF3A-E560B04AC0A9}" uniqueName="853" name="Column853" queryTableFieldId="853"/>
    <tableColumn id="854" xr3:uid="{4103BA22-A8F6-4C8F-86A8-59BEB9500C22}" uniqueName="854" name="Column854" queryTableFieldId="854"/>
    <tableColumn id="855" xr3:uid="{F5EBDFB0-0A4D-42A3-8148-DBB540AD108B}" uniqueName="855" name="Column855" queryTableFieldId="855"/>
    <tableColumn id="856" xr3:uid="{CB6F78A6-295A-4A2A-A523-2C64EA027B93}" uniqueName="856" name="Column856" queryTableFieldId="856"/>
    <tableColumn id="857" xr3:uid="{6BEE1D78-3412-4B96-89C5-209E20F88FAD}" uniqueName="857" name="Column857" queryTableFieldId="857"/>
    <tableColumn id="858" xr3:uid="{CD314A2D-3B81-4F0D-AB01-F65CFDC53859}" uniqueName="858" name="Column858" queryTableFieldId="858"/>
    <tableColumn id="859" xr3:uid="{3DAAC13C-450B-4162-B7D0-9329AFB56315}" uniqueName="859" name="Column859" queryTableFieldId="859"/>
    <tableColumn id="860" xr3:uid="{A56634E5-6361-4240-8EA0-F810398C767F}" uniqueName="860" name="Column860" queryTableFieldId="860"/>
    <tableColumn id="861" xr3:uid="{91396D86-DCFD-440E-98E8-5E65BD7BE290}" uniqueName="861" name="Column861" queryTableFieldId="861"/>
    <tableColumn id="862" xr3:uid="{4D413F30-700E-47E3-8DDE-11A3E4465BBF}" uniqueName="862" name="Column862" queryTableFieldId="862"/>
    <tableColumn id="863" xr3:uid="{2F9C3006-202D-4737-A7AF-3EFD7690EB74}" uniqueName="863" name="Column863" queryTableFieldId="863"/>
    <tableColumn id="864" xr3:uid="{1C7A199C-B71C-4FDE-A315-C964E060F78C}" uniqueName="864" name="Column864" queryTableFieldId="864"/>
    <tableColumn id="865" xr3:uid="{8BC436EA-E245-4650-AAD7-56FA1C2BB7C4}" uniqueName="865" name="Column865" queryTableFieldId="865"/>
    <tableColumn id="866" xr3:uid="{06701C4C-4887-4EAD-8F81-9FE75BAC1C40}" uniqueName="866" name="Column866" queryTableFieldId="866"/>
    <tableColumn id="867" xr3:uid="{A01E52F9-ACC2-4E4F-A23C-4A950997D215}" uniqueName="867" name="Column867" queryTableFieldId="867"/>
    <tableColumn id="868" xr3:uid="{408DAFC4-95D4-4781-92D7-7F38A351B4B5}" uniqueName="868" name="Column868" queryTableFieldId="868"/>
    <tableColumn id="869" xr3:uid="{A5925497-F4E5-4F22-9E20-1F47288E42F9}" uniqueName="869" name="Column869" queryTableFieldId="869"/>
    <tableColumn id="870" xr3:uid="{4DEA1F51-3E38-4BFF-BDED-40275F55C02C}" uniqueName="870" name="Column870" queryTableFieldId="870"/>
    <tableColumn id="871" xr3:uid="{D01D0890-25D1-4E9E-925D-89F7ACEE0505}" uniqueName="871" name="Column871" queryTableFieldId="871"/>
    <tableColumn id="872" xr3:uid="{02592263-5736-4AFF-8C3A-5626442BB1A4}" uniqueName="872" name="Column872" queryTableFieldId="872"/>
    <tableColumn id="873" xr3:uid="{686727E2-9A30-4F55-BD74-89ED79BF00A5}" uniqueName="873" name="Column873" queryTableFieldId="873"/>
    <tableColumn id="874" xr3:uid="{3C5D7A32-BA97-42FC-87A8-9913A3A9F13B}" uniqueName="874" name="Column874" queryTableFieldId="874"/>
    <tableColumn id="875" xr3:uid="{FB06A595-99A1-44BD-8419-EF27C1DABD43}" uniqueName="875" name="Column875" queryTableFieldId="875"/>
    <tableColumn id="876" xr3:uid="{63096BCB-D5EC-4C21-8FA7-6A0B9D5F2542}" uniqueName="876" name="Column876" queryTableFieldId="876"/>
    <tableColumn id="877" xr3:uid="{6F3E91AC-8AAB-448B-90B7-FE39273F5B95}" uniqueName="877" name="Column877" queryTableFieldId="877"/>
    <tableColumn id="878" xr3:uid="{F7BC6F92-EDF0-4F95-B623-8BF67635C072}" uniqueName="878" name="Column878" queryTableFieldId="878"/>
    <tableColumn id="879" xr3:uid="{A74065B7-200A-48DC-82D8-8C681EC992BC}" uniqueName="879" name="Column879" queryTableFieldId="879"/>
    <tableColumn id="880" xr3:uid="{8EAD942F-98DD-4721-A6BF-79C025302415}" uniqueName="880" name="Column880" queryTableFieldId="880"/>
    <tableColumn id="881" xr3:uid="{B596E71C-186D-4F2F-9CDD-7B7B5124099E}" uniqueName="881" name="Column881" queryTableFieldId="881"/>
    <tableColumn id="882" xr3:uid="{A40688DE-C947-4D62-9C4D-426E5EB605B2}" uniqueName="882" name="Column882" queryTableFieldId="882"/>
    <tableColumn id="883" xr3:uid="{F9863260-06BA-4B4D-875E-40F3AF084204}" uniqueName="883" name="Column883" queryTableFieldId="883"/>
    <tableColumn id="884" xr3:uid="{55936C0C-0E25-4CAB-8142-4B90C20F78C0}" uniqueName="884" name="Column884" queryTableFieldId="884"/>
    <tableColumn id="885" xr3:uid="{BD354AD3-ED03-40C3-8063-FF1976107F35}" uniqueName="885" name="Column885" queryTableFieldId="885"/>
    <tableColumn id="886" xr3:uid="{066777BE-10D0-4B85-8206-65DB50C471AC}" uniqueName="886" name="Column886" queryTableFieldId="886"/>
    <tableColumn id="887" xr3:uid="{407E47FD-5E91-4CCB-86DC-40C9D92D295F}" uniqueName="887" name="Column887" queryTableFieldId="887"/>
    <tableColumn id="888" xr3:uid="{E61CCEB1-A92C-44E0-992B-48578F72AA4D}" uniqueName="888" name="Column888" queryTableFieldId="888"/>
    <tableColumn id="889" xr3:uid="{10A754BB-FAD4-4B8A-B207-F7225D577F2D}" uniqueName="889" name="Column889" queryTableFieldId="889"/>
    <tableColumn id="890" xr3:uid="{2CABC2D5-43A7-41E9-96CA-7F6DBF6B00CD}" uniqueName="890" name="Column890" queryTableFieldId="890"/>
    <tableColumn id="891" xr3:uid="{8B830080-872D-4476-ABF2-6C5D1E7F7E54}" uniqueName="891" name="Column891" queryTableFieldId="891"/>
    <tableColumn id="892" xr3:uid="{4360D485-990C-462D-925B-B39E7416A503}" uniqueName="892" name="Column892" queryTableFieldId="892"/>
    <tableColumn id="893" xr3:uid="{ECCCF726-F41C-4D9F-BE4E-1A19A70D761F}" uniqueName="893" name="Column893" queryTableFieldId="893"/>
    <tableColumn id="894" xr3:uid="{A5673C06-6A00-4F39-B63A-08252BF47D3F}" uniqueName="894" name="Column894" queryTableFieldId="894"/>
    <tableColumn id="895" xr3:uid="{A74B18D6-7CEA-4722-89B6-1B180C013C42}" uniqueName="895" name="Column895" queryTableFieldId="895"/>
    <tableColumn id="896" xr3:uid="{D5F2D636-1DCF-4B59-9CDB-CB78FD57BEDA}" uniqueName="896" name="Column896" queryTableFieldId="896"/>
    <tableColumn id="897" xr3:uid="{7FD87828-51AF-406C-A62B-8B62A971327D}" uniqueName="897" name="Column897" queryTableFieldId="897"/>
    <tableColumn id="898" xr3:uid="{EDC383FD-ECF8-40D4-80D7-A99B42631308}" uniqueName="898" name="Column898" queryTableFieldId="898"/>
    <tableColumn id="899" xr3:uid="{69BC60B1-C1F7-47C0-8888-F704B8D4E05D}" uniqueName="899" name="Column899" queryTableFieldId="899"/>
    <tableColumn id="900" xr3:uid="{46D603CD-12E0-4B66-8A48-1FAAF3E8E2F6}" uniqueName="900" name="Column900" queryTableFieldId="900"/>
    <tableColumn id="901" xr3:uid="{1E27BB69-0505-4DE9-AA70-7BA70E4CE367}" uniqueName="901" name="Column901" queryTableFieldId="901"/>
    <tableColumn id="902" xr3:uid="{BACD5DC2-6F81-4E56-819D-0A296D0736F5}" uniqueName="902" name="Column902" queryTableFieldId="902"/>
    <tableColumn id="903" xr3:uid="{A9B0B125-C357-4E88-AFFB-3EC00691B1CA}" uniqueName="903" name="Column903" queryTableFieldId="903"/>
    <tableColumn id="904" xr3:uid="{429CBC7D-0CAB-4FDD-BB7F-C87D1E7F82B5}" uniqueName="904" name="Column904" queryTableFieldId="904"/>
    <tableColumn id="905" xr3:uid="{40B6B689-30D8-43FC-80FA-E3BFEC34B161}" uniqueName="905" name="Column905" queryTableFieldId="905"/>
    <tableColumn id="906" xr3:uid="{7E839BCD-0403-4FA1-A942-2DA7F7CD9FDA}" uniqueName="906" name="Column906" queryTableFieldId="906"/>
    <tableColumn id="907" xr3:uid="{28A621E5-CA7E-4B58-B39C-A5147A7144D3}" uniqueName="907" name="Column907" queryTableFieldId="907"/>
    <tableColumn id="908" xr3:uid="{1ADF74F9-57F1-4630-AF29-A28A38B5F02F}" uniqueName="908" name="Column908" queryTableFieldId="908"/>
    <tableColumn id="909" xr3:uid="{0156A66C-04CB-4224-9690-166ABB625442}" uniqueName="909" name="Column909" queryTableFieldId="909"/>
    <tableColumn id="910" xr3:uid="{BDA93DD4-8B97-4A22-95DC-BB2F9E51B3A6}" uniqueName="910" name="Column910" queryTableFieldId="910"/>
    <tableColumn id="911" xr3:uid="{66ED95DB-2CB6-4957-B63C-2E0BB7E7F9BA}" uniqueName="911" name="Column911" queryTableFieldId="911"/>
    <tableColumn id="912" xr3:uid="{6D25A68C-C5AB-41B9-9181-FB9B6664A669}" uniqueName="912" name="Column912" queryTableFieldId="912"/>
    <tableColumn id="913" xr3:uid="{89C8BCF0-0CDA-4909-AA9F-5208BD8137D4}" uniqueName="913" name="Column913" queryTableFieldId="913"/>
    <tableColumn id="914" xr3:uid="{3ACAEF0B-77DD-41AC-A979-25F996E1B2B8}" uniqueName="914" name="Column914" queryTableFieldId="914"/>
    <tableColumn id="915" xr3:uid="{8F36A08B-2E90-4DC4-B4E7-BD08C6DA15CB}" uniqueName="915" name="Column915" queryTableFieldId="915"/>
    <tableColumn id="916" xr3:uid="{6150EE2A-5116-465C-861A-C4FDCF40EA6E}" uniqueName="916" name="Column916" queryTableFieldId="916"/>
    <tableColumn id="917" xr3:uid="{01EA8597-9D81-4584-80E1-034D3C3C9DEE}" uniqueName="917" name="Column917" queryTableFieldId="917"/>
    <tableColumn id="918" xr3:uid="{A5E03AE8-9470-4A1C-8D60-85C2D088EF4F}" uniqueName="918" name="Column918" queryTableFieldId="918"/>
    <tableColumn id="919" xr3:uid="{9FA70AC4-64FC-4425-8406-B4AD3AE8A521}" uniqueName="919" name="Column919" queryTableFieldId="919"/>
    <tableColumn id="920" xr3:uid="{C07A0C65-395F-459A-8C1E-ACBADC297B9C}" uniqueName="920" name="Column920" queryTableFieldId="920"/>
    <tableColumn id="921" xr3:uid="{46FE683F-4938-42D0-9251-21D1D8756F26}" uniqueName="921" name="Column921" queryTableFieldId="921"/>
    <tableColumn id="922" xr3:uid="{8F78B913-36C5-4719-8AEA-66EB1A94727E}" uniqueName="922" name="Column922" queryTableFieldId="922"/>
    <tableColumn id="923" xr3:uid="{D4E1FB11-0FFB-46D0-9A4F-F2D8C701D67C}" uniqueName="923" name="Column923" queryTableFieldId="923"/>
    <tableColumn id="924" xr3:uid="{558D8265-D1DF-4EAC-A74E-310F00CDD4EA}" uniqueName="924" name="Column924" queryTableFieldId="924"/>
    <tableColumn id="925" xr3:uid="{7B5B82A8-57EA-4D02-950C-A4FF629C5EB4}" uniqueName="925" name="Column925" queryTableFieldId="925"/>
    <tableColumn id="926" xr3:uid="{723947F5-94BF-4C13-818F-6DFDABB1DA4E}" uniqueName="926" name="Column926" queryTableFieldId="926"/>
    <tableColumn id="927" xr3:uid="{3AB05B16-5247-4D5F-9B7E-3D9848592BEF}" uniqueName="927" name="Column927" queryTableFieldId="927"/>
    <tableColumn id="928" xr3:uid="{2B1F9BD8-E201-4255-8B3B-D86CE55D69B8}" uniqueName="928" name="Column928" queryTableFieldId="928"/>
    <tableColumn id="929" xr3:uid="{F91AF5AF-C7DF-4FFB-B269-030C2FC26FE5}" uniqueName="929" name="Column929" queryTableFieldId="929"/>
    <tableColumn id="930" xr3:uid="{252B922A-FD42-4278-A365-5308EDB185D6}" uniqueName="930" name="Column930" queryTableFieldId="930"/>
    <tableColumn id="931" xr3:uid="{64EA4AD2-CAC0-4E91-985F-CA27795D74B9}" uniqueName="931" name="Column931" queryTableFieldId="931"/>
    <tableColumn id="932" xr3:uid="{8BF20632-CE08-4A53-A978-D27E709B3B64}" uniqueName="932" name="Column932" queryTableFieldId="932"/>
    <tableColumn id="933" xr3:uid="{88103966-129A-4FF1-B6BC-EA1EB1A87D5D}" uniqueName="933" name="Column933" queryTableFieldId="933"/>
    <tableColumn id="934" xr3:uid="{D72B9F03-426C-4B1C-8BF2-523A8507CEBE}" uniqueName="934" name="Column934" queryTableFieldId="934"/>
    <tableColumn id="935" xr3:uid="{46C0E183-B054-49FC-9E37-A3A7D3DA01C6}" uniqueName="935" name="Column935" queryTableFieldId="935"/>
    <tableColumn id="936" xr3:uid="{35FB5CDE-1D94-436F-9886-5D06A0222513}" uniqueName="936" name="Column936" queryTableFieldId="936"/>
    <tableColumn id="937" xr3:uid="{41EC44A3-2F66-4CF0-BAF8-0E3E5107E1B0}" uniqueName="937" name="Column937" queryTableFieldId="937"/>
    <tableColumn id="938" xr3:uid="{68C0E997-9B07-411E-B912-73A6B0558D10}" uniqueName="938" name="Column938" queryTableFieldId="938"/>
    <tableColumn id="939" xr3:uid="{E892BA2D-20EA-453A-8AAE-D2D45033EB7B}" uniqueName="939" name="Column939" queryTableFieldId="939"/>
    <tableColumn id="940" xr3:uid="{26AB9246-39AB-4A85-9130-E7EAC79CF658}" uniqueName="940" name="Column940" queryTableFieldId="940"/>
    <tableColumn id="941" xr3:uid="{425E9F32-D64B-42C8-8156-E5DDCA8403F7}" uniqueName="941" name="Column941" queryTableFieldId="941"/>
    <tableColumn id="942" xr3:uid="{10144F24-3A62-4C43-B449-78FE6BBE98BB}" uniqueName="942" name="Column942" queryTableFieldId="942"/>
    <tableColumn id="943" xr3:uid="{6B3EE8D3-C853-4299-BF2D-B566EA26FCAA}" uniqueName="943" name="Column943" queryTableFieldId="943"/>
    <tableColumn id="944" xr3:uid="{29E48EF8-1A3C-4508-B879-5728BBCDF839}" uniqueName="944" name="Column944" queryTableFieldId="944"/>
    <tableColumn id="945" xr3:uid="{97851FF0-85A9-4989-99E4-5E54F26FEF15}" uniqueName="945" name="Column945" queryTableFieldId="945"/>
    <tableColumn id="946" xr3:uid="{B91EC854-B7E7-4BD4-B585-9F8D9A1AEE57}" uniqueName="946" name="Column946" queryTableFieldId="946"/>
    <tableColumn id="947" xr3:uid="{82179912-AAA9-4D95-9FAF-6AC531DAAD32}" uniqueName="947" name="Column947" queryTableFieldId="947"/>
    <tableColumn id="948" xr3:uid="{93DD2357-00DA-4705-B75D-46CEF36B5B96}" uniqueName="948" name="Column948" queryTableFieldId="948"/>
    <tableColumn id="949" xr3:uid="{C19E75BF-ADE4-4B5B-85C9-AB081E344119}" uniqueName="949" name="Column949" queryTableFieldId="949"/>
    <tableColumn id="950" xr3:uid="{72492CD4-3214-4057-8074-6F35CFAF3E7A}" uniqueName="950" name="Column950" queryTableFieldId="950"/>
    <tableColumn id="951" xr3:uid="{6F41360B-AC8E-4004-889A-CB13BCCA0CE3}" uniqueName="951" name="Column951" queryTableFieldId="951"/>
    <tableColumn id="952" xr3:uid="{80140687-EBBC-4754-861D-CB2E39E1BCC8}" uniqueName="952" name="Column952" queryTableFieldId="952"/>
    <tableColumn id="953" xr3:uid="{1C76108F-FC52-4517-8317-AB2E9188CE4A}" uniqueName="953" name="Column953" queryTableFieldId="953"/>
    <tableColumn id="954" xr3:uid="{5E4DF195-EBED-4CF6-A0C8-7FB63527A8DA}" uniqueName="954" name="Column954" queryTableFieldId="954"/>
    <tableColumn id="955" xr3:uid="{B4AFADCF-6A3F-4504-BE10-F471AFB34A7D}" uniqueName="955" name="Column955" queryTableFieldId="955"/>
    <tableColumn id="956" xr3:uid="{10278D6D-4C5F-4A1C-91FD-4ABCB529808C}" uniqueName="956" name="Column956" queryTableFieldId="956"/>
    <tableColumn id="957" xr3:uid="{81E57899-1504-473B-A81A-E15C067230A9}" uniqueName="957" name="Column957" queryTableFieldId="957"/>
    <tableColumn id="958" xr3:uid="{9BCB50C4-2002-463F-84C0-21405DE6B47F}" uniqueName="958" name="Column958" queryTableFieldId="958"/>
    <tableColumn id="959" xr3:uid="{91E074C4-3F2B-4F1C-A16B-68E37CD0E37C}" uniqueName="959" name="Column959" queryTableFieldId="959"/>
    <tableColumn id="960" xr3:uid="{91ECEEC0-A607-433E-A010-02C8973B2A3E}" uniqueName="960" name="Column960" queryTableFieldId="960"/>
    <tableColumn id="961" xr3:uid="{DE3A5B97-AF6D-4F36-AC7E-3BFF1BAB5982}" uniqueName="961" name="Column961" queryTableFieldId="961"/>
    <tableColumn id="962" xr3:uid="{46686FEE-2004-4E4A-B895-A60282B381CE}" uniqueName="962" name="Column962" queryTableFieldId="962"/>
    <tableColumn id="963" xr3:uid="{BDCF33F8-B571-4759-B370-056811AF92BA}" uniqueName="963" name="Column963" queryTableFieldId="963"/>
    <tableColumn id="964" xr3:uid="{0ECF7CAD-9C68-4D12-A4FD-DE4D3128CDE0}" uniqueName="964" name="Column964" queryTableFieldId="964"/>
    <tableColumn id="965" xr3:uid="{2F731CDC-D19B-4829-9C4A-BA194DC8CB92}" uniqueName="965" name="Column965" queryTableFieldId="965"/>
    <tableColumn id="966" xr3:uid="{ECB5B3FA-1494-4F4F-B71F-9666477A50CE}" uniqueName="966" name="Column966" queryTableFieldId="966"/>
    <tableColumn id="967" xr3:uid="{5F7B37ED-D390-48E4-8B24-BE323323362F}" uniqueName="967" name="Column967" queryTableFieldId="967"/>
    <tableColumn id="968" xr3:uid="{A5C31872-2081-4111-8A35-0AA923301067}" uniqueName="968" name="Column968" queryTableFieldId="968"/>
    <tableColumn id="969" xr3:uid="{D00331D4-6508-4862-AD38-1EA4AC9866F6}" uniqueName="969" name="Column969" queryTableFieldId="969"/>
    <tableColumn id="970" xr3:uid="{AFF82545-D246-42B2-804C-BA8E6ECE2534}" uniqueName="970" name="Column970" queryTableFieldId="970"/>
    <tableColumn id="971" xr3:uid="{0F7476B7-F454-43DA-A1B8-84FC87931E65}" uniqueName="971" name="Column971" queryTableFieldId="971"/>
    <tableColumn id="972" xr3:uid="{3CBEA533-C029-4C54-9471-1FEF5937D0C9}" uniqueName="972" name="Column972" queryTableFieldId="972"/>
    <tableColumn id="973" xr3:uid="{DFB0E856-DC0A-479B-9469-D89D37BBD5AD}" uniqueName="973" name="Column973" queryTableFieldId="973"/>
    <tableColumn id="974" xr3:uid="{3F344211-36F2-4C13-8775-4314283DFD8C}" uniqueName="974" name="Column974" queryTableFieldId="974"/>
    <tableColumn id="975" xr3:uid="{66F1611F-9165-4488-A85D-0688A7A5FB74}" uniqueName="975" name="Column975" queryTableFieldId="975"/>
    <tableColumn id="976" xr3:uid="{84B75431-DF1E-49E5-A659-8774BC3D33BF}" uniqueName="976" name="Column976" queryTableFieldId="976"/>
    <tableColumn id="977" xr3:uid="{BB9DEDC0-0E3B-4B45-8DF0-17B995CFBB1E}" uniqueName="977" name="Column977" queryTableFieldId="977"/>
    <tableColumn id="978" xr3:uid="{E6B7DE69-E40E-45B2-A17F-1C5F7FDDA8E8}" uniqueName="978" name="Column978" queryTableFieldId="978"/>
    <tableColumn id="979" xr3:uid="{342F8834-D03C-48BC-96C1-5E32A0967339}" uniqueName="979" name="Column979" queryTableFieldId="979"/>
    <tableColumn id="980" xr3:uid="{4F40FA38-AA5D-47EE-8685-85DE2BD968B0}" uniqueName="980" name="Column980" queryTableFieldId="980"/>
    <tableColumn id="981" xr3:uid="{C3BB2E6F-E4F1-44F8-B03D-B9071420436E}" uniqueName="981" name="Column981" queryTableFieldId="981"/>
    <tableColumn id="982" xr3:uid="{5069EEE1-2286-4814-8B16-8026B4EF9022}" uniqueName="982" name="Column982" queryTableFieldId="982"/>
    <tableColumn id="983" xr3:uid="{F158778C-7123-42CE-8C19-64F541AAE085}" uniqueName="983" name="Column983" queryTableFieldId="983"/>
    <tableColumn id="984" xr3:uid="{5CE3CA62-B647-4506-8757-0A400E1B4590}" uniqueName="984" name="Column984" queryTableFieldId="984"/>
    <tableColumn id="985" xr3:uid="{45E3DE29-8EA5-4C1C-92B9-C5121FCBCAF4}" uniqueName="985" name="Column985" queryTableFieldId="985"/>
    <tableColumn id="986" xr3:uid="{847B00D2-2B2E-427B-8036-4650041CD977}" uniqueName="986" name="Column986" queryTableFieldId="986"/>
    <tableColumn id="987" xr3:uid="{F943AFC0-D847-490D-83D4-66A584F9F48A}" uniqueName="987" name="Column987" queryTableFieldId="987"/>
    <tableColumn id="988" xr3:uid="{B7E8A81C-A0A9-4A36-9EDA-E7870AE32BF5}" uniqueName="988" name="Column988" queryTableFieldId="988"/>
    <tableColumn id="989" xr3:uid="{C2C78849-54BA-49FE-9E57-10D069FA8D9D}" uniqueName="989" name="Column989" queryTableFieldId="989"/>
    <tableColumn id="990" xr3:uid="{088F56ED-F905-40DC-AA7A-AF5734271C79}" uniqueName="990" name="Column990" queryTableFieldId="990"/>
    <tableColumn id="991" xr3:uid="{94261664-51FA-4371-89CE-33AE21003ED2}" uniqueName="991" name="Column991" queryTableFieldId="991"/>
    <tableColumn id="992" xr3:uid="{8460D939-4210-4378-8B9B-588A8DE5F2E3}" uniqueName="992" name="Column992" queryTableFieldId="992"/>
    <tableColumn id="993" xr3:uid="{87CE01B1-7037-489E-B258-6B0C20FFC091}" uniqueName="993" name="Column993" queryTableFieldId="993"/>
    <tableColumn id="994" xr3:uid="{892B36B7-7993-4744-9A59-5A33D6576E34}" uniqueName="994" name="Column994" queryTableFieldId="994"/>
    <tableColumn id="995" xr3:uid="{195D6115-9E66-4D84-91BB-D9EEC8A98893}" uniqueName="995" name="Column995" queryTableFieldId="995"/>
    <tableColumn id="996" xr3:uid="{B39D97E1-45CF-42E7-B3FA-30D4F4ADF2DB}" uniqueName="996" name="Column996" queryTableFieldId="996"/>
    <tableColumn id="997" xr3:uid="{7D5868FD-5B5D-4864-860F-6C93C9F2805D}" uniqueName="997" name="Column997" queryTableFieldId="997"/>
    <tableColumn id="998" xr3:uid="{614D9692-68A4-4087-8FBD-100C3B647347}" uniqueName="998" name="Column998" queryTableFieldId="998"/>
    <tableColumn id="999" xr3:uid="{AC20B9A4-CF21-4FD3-AB7A-91653E5938BC}" uniqueName="999" name="Column999" queryTableFieldId="999"/>
    <tableColumn id="1000" xr3:uid="{D55B16DA-65F6-4810-9CD5-FEAB0B2EE9E6}" uniqueName="1000" name="Column1000" queryTableFieldId="1000"/>
    <tableColumn id="1001" xr3:uid="{DD92E772-64C8-474D-A60E-0FFFEEF60A47}" uniqueName="1001" name="Column1001" queryTableFieldId="1001"/>
    <tableColumn id="1002" xr3:uid="{7A3AB6E5-2D6D-4413-B48E-56CBA496755F}" uniqueName="1002" name="Column1002" queryTableFieldId="1002"/>
    <tableColumn id="1003" xr3:uid="{7E5161AA-3763-4FD7-9C6B-D48839F58AF1}" uniqueName="1003" name="Column1003" queryTableFieldId="1003"/>
    <tableColumn id="1004" xr3:uid="{E6757F14-E9F5-4E4D-9EB2-89875B51B5DC}" uniqueName="1004" name="Column1004" queryTableFieldId="1004"/>
    <tableColumn id="1005" xr3:uid="{6429A69B-9362-491F-8F42-0B1773551E27}" uniqueName="1005" name="Column1005" queryTableFieldId="1005"/>
    <tableColumn id="1006" xr3:uid="{D3A71DCE-2ED0-4FE6-9735-C2869DA12964}" uniqueName="1006" name="Column1006" queryTableFieldId="1006"/>
    <tableColumn id="1007" xr3:uid="{DA65233A-42E7-4AFB-AB33-678BFFDDD75B}" uniqueName="1007" name="Column1007" queryTableFieldId="1007"/>
    <tableColumn id="1008" xr3:uid="{08F522FE-84F0-4AC2-BCE6-3856F5F13043}" uniqueName="1008" name="Column1008" queryTableFieldId="1008"/>
    <tableColumn id="1009" xr3:uid="{0CACEDE0-129A-466F-BE07-A196814E678B}" uniqueName="1009" name="Column1009" queryTableFieldId="1009"/>
    <tableColumn id="1010" xr3:uid="{39D3F82C-9F82-451F-8B14-FCADB42FA701}" uniqueName="1010" name="Column1010" queryTableFieldId="1010"/>
    <tableColumn id="1011" xr3:uid="{F8DFD736-EE7C-4B4A-8A0E-0218363A083B}" uniqueName="1011" name="Column1011" queryTableFieldId="1011"/>
    <tableColumn id="1012" xr3:uid="{686DE18C-2CCF-4F31-9230-0229A4587549}" uniqueName="1012" name="Column1012" queryTableFieldId="1012"/>
    <tableColumn id="1013" xr3:uid="{59AC9B9A-2B44-4AB5-BA00-E68913CE4833}" uniqueName="1013" name="Column1013" queryTableFieldId="1013"/>
    <tableColumn id="1014" xr3:uid="{7D3625C3-FC19-40B2-8654-093C9191ABF0}" uniqueName="1014" name="Column1014" queryTableFieldId="1014"/>
    <tableColumn id="1015" xr3:uid="{7E83C760-DB20-4DFB-9942-1348B2AA018F}" uniqueName="1015" name="Column1015" queryTableFieldId="1015"/>
    <tableColumn id="1016" xr3:uid="{88343DF1-A466-4A42-9920-5863D397BDC6}" uniqueName="1016" name="Column1016" queryTableFieldId="1016"/>
    <tableColumn id="1017" xr3:uid="{85E591F0-2B51-4E19-834D-67E72817BFDD}" uniqueName="1017" name="Column1017" queryTableFieldId="1017"/>
    <tableColumn id="1018" xr3:uid="{578D86EA-307D-4A35-B533-F10AFC4D0EFF}" uniqueName="1018" name="Column1018" queryTableFieldId="1018"/>
    <tableColumn id="1019" xr3:uid="{DFD483B2-284D-4DC1-A4E5-A1D1BAE833C6}" uniqueName="1019" name="Column1019" queryTableFieldId="1019"/>
    <tableColumn id="1020" xr3:uid="{69DE3C40-C1CF-4102-80FD-35CFF82229C5}" uniqueName="1020" name="Column1020" queryTableFieldId="1020"/>
    <tableColumn id="1021" xr3:uid="{A208BA89-81F0-419F-A228-EA5621A2CBBB}" uniqueName="1021" name="Column1021" queryTableFieldId="1021"/>
    <tableColumn id="1022" xr3:uid="{BDFAE1F7-6F32-4A33-8D3F-0969F33B31AC}" uniqueName="1022" name="Column1022" queryTableFieldId="1022"/>
    <tableColumn id="1023" xr3:uid="{2605BCCD-E3FD-4D13-938A-6DA3B217DD7E}" uniqueName="1023" name="Column1023" queryTableFieldId="1023"/>
    <tableColumn id="1024" xr3:uid="{B3CD4736-E5D1-461B-889E-E5DC871B2CCB}" uniqueName="1024" name="Column1024" queryTableFieldId="1024"/>
    <tableColumn id="1025" xr3:uid="{F620761F-E9D1-416F-83D6-4F24D249BA8A}" uniqueName="1025" name="Column1025" queryTableFieldId="1025"/>
    <tableColumn id="1026" xr3:uid="{FBFBFA94-2496-4F2B-AA8E-88D2B5C6AF2B}" uniqueName="1026" name="Column1026" queryTableFieldId="1026"/>
    <tableColumn id="1027" xr3:uid="{D42717FD-6545-4A2F-BF6E-1E4B5B86CCF7}" uniqueName="1027" name="Column1027" queryTableFieldId="1027"/>
    <tableColumn id="1028" xr3:uid="{A45FB668-F72E-4BA9-B379-36C08E248B2F}" uniqueName="1028" name="Column1028" queryTableFieldId="1028"/>
    <tableColumn id="1029" xr3:uid="{F538E8BF-4FFF-4248-A2D8-E9F777D7F09A}" uniqueName="1029" name="Column1029" queryTableFieldId="1029"/>
    <tableColumn id="1030" xr3:uid="{7767D69C-25CE-4475-B982-B0F029004E9C}" uniqueName="1030" name="Column1030" queryTableFieldId="1030"/>
    <tableColumn id="1031" xr3:uid="{3698A8C6-A288-4A14-941A-1A7D242D3B63}" uniqueName="1031" name="Column1031" queryTableFieldId="1031"/>
    <tableColumn id="1032" xr3:uid="{B18B6DCE-C253-4B49-90C8-9B4B58820131}" uniqueName="1032" name="Column1032" queryTableFieldId="1032"/>
    <tableColumn id="1033" xr3:uid="{EA3EC48D-DCEB-4665-B106-7D0F430C7DDC}" uniqueName="1033" name="Column1033" queryTableFieldId="1033"/>
    <tableColumn id="1034" xr3:uid="{ECF53E75-0F31-476D-90DA-BC5D22AFDFA7}" uniqueName="1034" name="Column1034" queryTableFieldId="1034"/>
    <tableColumn id="1035" xr3:uid="{62354FC7-280E-4127-B579-A002F9B5627B}" uniqueName="1035" name="Column1035" queryTableFieldId="1035"/>
    <tableColumn id="1036" xr3:uid="{CBAF2853-0E9D-4D93-B293-1EE71EB46981}" uniqueName="1036" name="Column1036" queryTableFieldId="1036"/>
    <tableColumn id="1037" xr3:uid="{2A207B8E-0B9E-41C9-8A1B-EF88B7B82E78}" uniqueName="1037" name="Column1037" queryTableFieldId="1037"/>
    <tableColumn id="1038" xr3:uid="{E48C2C5D-64FC-4BEA-9737-BEE3DA118BE0}" uniqueName="1038" name="Column1038" queryTableFieldId="1038"/>
    <tableColumn id="1039" xr3:uid="{D827A186-4A2C-4E26-9522-9C03509D7582}" uniqueName="1039" name="Column1039" queryTableFieldId="1039"/>
    <tableColumn id="1040" xr3:uid="{BC4C30D8-850E-4FF5-B03C-F453B7782F95}" uniqueName="1040" name="Column1040" queryTableFieldId="1040"/>
    <tableColumn id="1041" xr3:uid="{04FFB82D-DE19-49BD-91EB-DA239A7FC6BA}" uniqueName="1041" name="Column1041" queryTableFieldId="1041"/>
    <tableColumn id="1042" xr3:uid="{6FBC5580-9DF1-48FE-9D66-FF10F8892EC4}" uniqueName="1042" name="Column1042" queryTableFieldId="1042"/>
    <tableColumn id="1043" xr3:uid="{3E297220-5A49-402C-909F-2E43FCDB39CB}" uniqueName="1043" name="Column1043" queryTableFieldId="1043"/>
    <tableColumn id="1044" xr3:uid="{9A8C6B3A-6C78-4618-977B-BA3DCB0C758D}" uniqueName="1044" name="Column1044" queryTableFieldId="1044"/>
    <tableColumn id="1045" xr3:uid="{5CE227B1-EE64-4A43-8F93-F13669E54D46}" uniqueName="1045" name="Column1045" queryTableFieldId="1045"/>
    <tableColumn id="1046" xr3:uid="{A898D621-A50A-41BA-A7B8-5E1FD52323BB}" uniqueName="1046" name="Column1046" queryTableFieldId="1046"/>
    <tableColumn id="1047" xr3:uid="{9BAF706E-EB9E-406C-AE26-87AAF23E448A}" uniqueName="1047" name="Column1047" queryTableFieldId="1047"/>
    <tableColumn id="1048" xr3:uid="{D4E5FDB0-2308-43A9-BAAC-2632923C9592}" uniqueName="1048" name="Column1048" queryTableFieldId="1048"/>
    <tableColumn id="1049" xr3:uid="{685546C1-DC73-4D02-860D-3FCAB1231FE3}" uniqueName="1049" name="Column1049" queryTableFieldId="1049"/>
    <tableColumn id="1050" xr3:uid="{02541018-414C-4BD4-81E2-4180556D5E8B}" uniqueName="1050" name="Column1050" queryTableFieldId="1050"/>
    <tableColumn id="1051" xr3:uid="{6D50DC35-2AB1-4311-BD3D-656EE28915DD}" uniqueName="1051" name="Column1051" queryTableFieldId="1051"/>
    <tableColumn id="1052" xr3:uid="{2FCCD344-61D1-4D45-8832-053313AFBC83}" uniqueName="1052" name="Column1052" queryTableFieldId="1052"/>
    <tableColumn id="1053" xr3:uid="{4EE3A623-F567-4BBA-B95F-FBBF0F59FBBB}" uniqueName="1053" name="Column1053" queryTableFieldId="1053"/>
    <tableColumn id="1054" xr3:uid="{47637D19-26A2-4A38-BA0A-1CB42C02DA1C}" uniqueName="1054" name="Column1054" queryTableFieldId="1054"/>
    <tableColumn id="1055" xr3:uid="{E01AB7FE-7F8D-4684-9197-C13F70DDF4BF}" uniqueName="1055" name="Column1055" queryTableFieldId="1055"/>
    <tableColumn id="1056" xr3:uid="{32529DF9-BBF8-40E8-8CA2-E48B69537657}" uniqueName="1056" name="Column1056" queryTableFieldId="1056"/>
    <tableColumn id="1057" xr3:uid="{941F4FAA-0094-4E37-882A-D10A52D5C169}" uniqueName="1057" name="Column1057" queryTableFieldId="1057"/>
    <tableColumn id="1058" xr3:uid="{333323BC-CF6B-4920-8132-3ED843A0DAF7}" uniqueName="1058" name="Column1058" queryTableFieldId="1058"/>
    <tableColumn id="1059" xr3:uid="{E5DD1560-B3A8-4772-8E91-0B9697E3480D}" uniqueName="1059" name="Column1059" queryTableFieldId="1059"/>
    <tableColumn id="1060" xr3:uid="{91CFC4C3-DBAB-44B0-BBB4-0D3BAE187781}" uniqueName="1060" name="Column1060" queryTableFieldId="1060"/>
    <tableColumn id="1061" xr3:uid="{DBE7AADF-C725-4ACE-A7F9-A17DB3B87930}" uniqueName="1061" name="Column1061" queryTableFieldId="1061"/>
    <tableColumn id="1062" xr3:uid="{8E3BCE3F-8797-4F4A-AB2F-AFA2B21C6004}" uniqueName="1062" name="Column1062" queryTableFieldId="1062"/>
    <tableColumn id="1063" xr3:uid="{9DBB6A1D-4104-4A7D-A99D-8C92F19A3022}" uniqueName="1063" name="Column1063" queryTableFieldId="1063"/>
    <tableColumn id="1064" xr3:uid="{E33F0BD4-52E9-493A-A713-AD20CFAE1F2B}" uniqueName="1064" name="Column1064" queryTableFieldId="1064"/>
    <tableColumn id="1065" xr3:uid="{E34BD53D-5475-43B4-B61A-C0491658437F}" uniqueName="1065" name="Column1065" queryTableFieldId="1065"/>
    <tableColumn id="1066" xr3:uid="{51DFEDAE-A834-4739-BCFF-4A43DE7B8A67}" uniqueName="1066" name="Column1066" queryTableFieldId="1066"/>
    <tableColumn id="1067" xr3:uid="{34945003-7AD5-48CD-A224-560D1EBDB9C2}" uniqueName="1067" name="Column1067" queryTableFieldId="1067"/>
    <tableColumn id="1068" xr3:uid="{86F67995-6B0B-44D3-9C58-22D2307E9DCD}" uniqueName="1068" name="Column1068" queryTableFieldId="1068"/>
    <tableColumn id="1069" xr3:uid="{FFD4F399-E941-4F3C-A13B-0B23845E8FF4}" uniqueName="1069" name="Column1069" queryTableFieldId="1069"/>
    <tableColumn id="1070" xr3:uid="{D2DC012B-3DE5-4DD0-99C5-C586511A6950}" uniqueName="1070" name="Column1070" queryTableFieldId="1070"/>
    <tableColumn id="1071" xr3:uid="{68BCC590-255E-4BBF-B3E0-1C34C217EECC}" uniqueName="1071" name="Column1071" queryTableFieldId="1071"/>
    <tableColumn id="1072" xr3:uid="{BDB7AC7B-34A2-4B64-9EF6-93D9481C3F81}" uniqueName="1072" name="Column1072" queryTableFieldId="1072"/>
    <tableColumn id="1073" xr3:uid="{61B4B776-EADB-4A09-80B8-EEFFF178797D}" uniqueName="1073" name="Column1073" queryTableFieldId="1073"/>
    <tableColumn id="1074" xr3:uid="{496F7CEA-4727-4E0B-A034-87EA48DA28CB}" uniqueName="1074" name="Column1074" queryTableFieldId="1074"/>
    <tableColumn id="1075" xr3:uid="{8B39F9DC-89EC-4553-B6A1-96B2C17FE2C7}" uniqueName="1075" name="Column1075" queryTableFieldId="1075"/>
    <tableColumn id="1076" xr3:uid="{85078717-5188-4622-9A16-1A896898B987}" uniqueName="1076" name="Column1076" queryTableFieldId="1076"/>
    <tableColumn id="1077" xr3:uid="{6EDA248F-D3D6-4B8B-9FDC-D8CD6E8EB7D3}" uniqueName="1077" name="Column1077" queryTableFieldId="1077"/>
    <tableColumn id="1078" xr3:uid="{EEDB773D-DDEE-476B-AF71-52F422964005}" uniqueName="1078" name="Column1078" queryTableFieldId="1078"/>
    <tableColumn id="1079" xr3:uid="{858AA604-688E-4228-A58E-B45EBD56FC9E}" uniqueName="1079" name="Column1079" queryTableFieldId="1079"/>
    <tableColumn id="1080" xr3:uid="{6664BB5F-03F6-4D8E-8C11-A01AE4294D95}" uniqueName="1080" name="Column1080" queryTableFieldId="1080"/>
    <tableColumn id="1081" xr3:uid="{7058BBB4-AA5A-4F99-B59D-295D4EA727B4}" uniqueName="1081" name="Column1081" queryTableFieldId="1081"/>
    <tableColumn id="1082" xr3:uid="{A25732DB-CDDB-4A9F-9767-A519D6A3BA62}" uniqueName="1082" name="Column1082" queryTableFieldId="1082"/>
    <tableColumn id="1083" xr3:uid="{CB1AD8A8-8256-4CB8-B2CF-FC45D7FFB011}" uniqueName="1083" name="Column1083" queryTableFieldId="1083"/>
    <tableColumn id="1084" xr3:uid="{9CF0664D-94C1-4D43-8AFF-E8FA14E9451E}" uniqueName="1084" name="Column1084" queryTableFieldId="1084"/>
    <tableColumn id="1085" xr3:uid="{056F402B-4B30-4877-9287-65EAF823B7FD}" uniqueName="1085" name="Column1085" queryTableFieldId="1085"/>
    <tableColumn id="1086" xr3:uid="{DC269DE7-CB57-47A2-A4A1-685C95F97A11}" uniqueName="1086" name="Column1086" queryTableFieldId="1086"/>
    <tableColumn id="1087" xr3:uid="{45727B06-DA04-48EE-9AA4-C8C837D1242A}" uniqueName="1087" name="Column1087" queryTableFieldId="1087"/>
    <tableColumn id="1088" xr3:uid="{7F41447B-3D5F-4631-AE97-BFBFA81333B1}" uniqueName="1088" name="Column1088" queryTableFieldId="1088"/>
    <tableColumn id="1089" xr3:uid="{70102F27-B8CF-4814-B198-F1B21E3EC889}" uniqueName="1089" name="Column1089" queryTableFieldId="1089"/>
    <tableColumn id="1090" xr3:uid="{AB9418E7-58B4-41F7-B806-9E2453F71233}" uniqueName="1090" name="Column1090" queryTableFieldId="1090"/>
    <tableColumn id="1091" xr3:uid="{5CCD3529-B53E-4949-8125-248EB64218E7}" uniqueName="1091" name="Column1091" queryTableFieldId="1091"/>
    <tableColumn id="1092" xr3:uid="{E9934E97-8C23-4E72-B266-E437C7DF41E8}" uniqueName="1092" name="Column1092" queryTableFieldId="1092"/>
    <tableColumn id="1093" xr3:uid="{FF6ACBDC-6A87-4563-9EEA-6B2E2222F6EA}" uniqueName="1093" name="Column1093" queryTableFieldId="1093"/>
    <tableColumn id="1094" xr3:uid="{56EB62F7-363F-4D3A-B272-E32D1E477BA6}" uniqueName="1094" name="Column1094" queryTableFieldId="1094"/>
    <tableColumn id="1095" xr3:uid="{97965CFF-596E-454C-9904-DE6DE6AE6C5B}" uniqueName="1095" name="Column1095" queryTableFieldId="1095"/>
    <tableColumn id="1096" xr3:uid="{CBC6BC68-1F85-4B8C-A9C5-A8AFC2B7DBF2}" uniqueName="1096" name="Column1096" queryTableFieldId="1096"/>
    <tableColumn id="1097" xr3:uid="{ECC8989D-3DE0-4B2C-AAAB-F33DDAF0349B}" uniqueName="1097" name="Column1097" queryTableFieldId="1097"/>
    <tableColumn id="1098" xr3:uid="{993767DE-0373-48F4-B5AA-B781DC0121A6}" uniqueName="1098" name="Column1098" queryTableFieldId="1098"/>
    <tableColumn id="1099" xr3:uid="{923DB508-5AF7-4CA3-9EDD-4BA5F1E2DE4B}" uniqueName="1099" name="Column1099" queryTableFieldId="1099"/>
    <tableColumn id="1100" xr3:uid="{433D6E3A-A616-479D-855B-ED09F728923C}" uniqueName="1100" name="Column1100" queryTableFieldId="1100"/>
    <tableColumn id="1101" xr3:uid="{B70B4154-4619-4C1A-A59A-20116B6FD734}" uniqueName="1101" name="Column1101" queryTableFieldId="1101"/>
    <tableColumn id="1102" xr3:uid="{A705652E-32BE-4392-AD37-14E982659D2B}" uniqueName="1102" name="Column1102" queryTableFieldId="1102"/>
    <tableColumn id="1103" xr3:uid="{05919190-444A-4A0C-A119-BA08644C514D}" uniqueName="1103" name="Column1103" queryTableFieldId="1103"/>
    <tableColumn id="1104" xr3:uid="{CD7AE390-EF69-4C16-BCD8-6C4236594B57}" uniqueName="1104" name="Column1104" queryTableFieldId="1104"/>
    <tableColumn id="1105" xr3:uid="{C9BAC6CC-BC91-4439-8D81-908411F5C73A}" uniqueName="1105" name="Column1105" queryTableFieldId="1105"/>
    <tableColumn id="1106" xr3:uid="{91222A1E-6423-4A27-8BF4-D8383651F355}" uniqueName="1106" name="Column1106" queryTableFieldId="1106"/>
    <tableColumn id="1107" xr3:uid="{1AD7A407-9786-4402-AB0E-A804F79D0627}" uniqueName="1107" name="Column1107" queryTableFieldId="1107"/>
    <tableColumn id="1108" xr3:uid="{3B5ED4C5-C596-40BD-8952-B88D46293976}" uniqueName="1108" name="Column1108" queryTableFieldId="1108"/>
    <tableColumn id="1109" xr3:uid="{69D32F74-448C-436F-BFD7-FDC5F71150E1}" uniqueName="1109" name="Column1109" queryTableFieldId="1109"/>
    <tableColumn id="1110" xr3:uid="{AF8539EC-FDAD-4841-804B-B2D5AA7D7968}" uniqueName="1110" name="Column1110" queryTableFieldId="1110"/>
    <tableColumn id="1111" xr3:uid="{BCDFA0EB-E7F0-44DF-A74E-9EFE9088FA34}" uniqueName="1111" name="Column1111" queryTableFieldId="1111"/>
    <tableColumn id="1112" xr3:uid="{5A70BD3F-8926-4D18-BD63-F3AA537B2BFF}" uniqueName="1112" name="Column1112" queryTableFieldId="1112"/>
    <tableColumn id="1113" xr3:uid="{0558DECE-55F5-469D-AF8C-6DEAFAD635F5}" uniqueName="1113" name="Column1113" queryTableFieldId="1113"/>
    <tableColumn id="1114" xr3:uid="{D2AEA1EE-4009-42F8-AF23-88A5A23AECED}" uniqueName="1114" name="Column1114" queryTableFieldId="1114"/>
    <tableColumn id="1115" xr3:uid="{15D0A329-3113-4A3E-AF3C-2A9E3CA2D044}" uniqueName="1115" name="Column1115" queryTableFieldId="1115"/>
    <tableColumn id="1116" xr3:uid="{39C9439F-21C9-4F8D-986A-876C08609B63}" uniqueName="1116" name="Column1116" queryTableFieldId="1116"/>
    <tableColumn id="1117" xr3:uid="{52E8E7CE-4474-4835-B208-A3320B702273}" uniqueName="1117" name="Column1117" queryTableFieldId="1117"/>
    <tableColumn id="1118" xr3:uid="{75508F34-225C-4BAE-B91A-AFCF07B3B0A3}" uniqueName="1118" name="Column1118" queryTableFieldId="1118"/>
    <tableColumn id="1119" xr3:uid="{9662A12F-3FF3-4156-8D1E-36F808262212}" uniqueName="1119" name="Column1119" queryTableFieldId="1119"/>
    <tableColumn id="1120" xr3:uid="{76929E16-5965-474C-9988-10A651E9C855}" uniqueName="1120" name="Column1120" queryTableFieldId="1120"/>
    <tableColumn id="1121" xr3:uid="{60457CCF-B737-4075-87B3-6410CADDCBA4}" uniqueName="1121" name="Column1121" queryTableFieldId="1121"/>
    <tableColumn id="1122" xr3:uid="{516E83A6-36A2-4A3F-A831-13BD49E003A4}" uniqueName="1122" name="Column1122" queryTableFieldId="1122"/>
    <tableColumn id="1123" xr3:uid="{23CA6B58-441E-4D17-925F-03533A66AF58}" uniqueName="1123" name="Column1123" queryTableFieldId="1123"/>
    <tableColumn id="1124" xr3:uid="{5BE35398-945F-41B1-BC99-83643CFBB98E}" uniqueName="1124" name="Column1124" queryTableFieldId="1124"/>
    <tableColumn id="1125" xr3:uid="{44BA9430-1A6A-462C-B373-C544AB535A3A}" uniqueName="1125" name="Column1125" queryTableFieldId="1125"/>
    <tableColumn id="1126" xr3:uid="{D859CBE9-C4D6-460F-8DC9-4D5DC1F1D287}" uniqueName="1126" name="Column1126" queryTableFieldId="1126"/>
    <tableColumn id="1127" xr3:uid="{1F48C6F2-9CFE-48DC-B328-C19AD6043791}" uniqueName="1127" name="Column1127" queryTableFieldId="1127"/>
    <tableColumn id="1128" xr3:uid="{E535D4D5-B140-4577-A987-E00403DAF6B0}" uniqueName="1128" name="Column1128" queryTableFieldId="1128"/>
    <tableColumn id="1129" xr3:uid="{B67E3DD8-0512-46BF-B04C-8C8DD2D42226}" uniqueName="1129" name="Column1129" queryTableFieldId="1129"/>
    <tableColumn id="1130" xr3:uid="{2616741D-5FD3-4906-815B-146F8653B365}" uniqueName="1130" name="Column1130" queryTableFieldId="1130"/>
    <tableColumn id="1131" xr3:uid="{175BE074-4ED1-4238-B1CF-58E6FF1F42E8}" uniqueName="1131" name="Column1131" queryTableFieldId="1131"/>
    <tableColumn id="1132" xr3:uid="{822C0991-7983-4AE9-B426-367834F628CA}" uniqueName="1132" name="Column1132" queryTableFieldId="1132"/>
    <tableColumn id="1133" xr3:uid="{BBF2E944-FF69-414C-97EF-64DE950A0E93}" uniqueName="1133" name="Column1133" queryTableFieldId="1133"/>
    <tableColumn id="1134" xr3:uid="{4E6391D5-BB99-44C3-8AD8-1E4BD8D3B508}" uniqueName="1134" name="Column1134" queryTableFieldId="1134"/>
    <tableColumn id="1135" xr3:uid="{38586282-8106-4C4F-BFC7-81DFD7BFB4E6}" uniqueName="1135" name="Column1135" queryTableFieldId="1135"/>
    <tableColumn id="1136" xr3:uid="{E0C26053-CAE9-46E9-9998-868EADE58B3F}" uniqueName="1136" name="Column1136" queryTableFieldId="1136"/>
    <tableColumn id="1137" xr3:uid="{AEDFD2E9-3C0E-4C6B-A374-88C769D07596}" uniqueName="1137" name="Column1137" queryTableFieldId="1137"/>
    <tableColumn id="1138" xr3:uid="{52161681-ABE8-493D-B4AF-56260AA51DEA}" uniqueName="1138" name="Column1138" queryTableFieldId="1138"/>
    <tableColumn id="1139" xr3:uid="{8DA5C12A-B70C-44D8-8B78-2EB77A7A223A}" uniqueName="1139" name="Column1139" queryTableFieldId="1139"/>
    <tableColumn id="1140" xr3:uid="{9A0C6DA8-A9B6-407A-A1D8-D16BF2A8B446}" uniqueName="1140" name="Column1140" queryTableFieldId="1140"/>
    <tableColumn id="1141" xr3:uid="{3BE82A8A-8B24-4005-9547-F39F8D8E820A}" uniqueName="1141" name="Column1141" queryTableFieldId="1141"/>
    <tableColumn id="1142" xr3:uid="{3B906708-54F9-4E00-8AA6-9F717C6CA759}" uniqueName="1142" name="Column1142" queryTableFieldId="1142"/>
    <tableColumn id="1143" xr3:uid="{42818298-8AC4-44EB-8466-DC0B9A938EE6}" uniqueName="1143" name="Column1143" queryTableFieldId="1143"/>
    <tableColumn id="1144" xr3:uid="{C268FEA6-C91F-45E2-9362-CD288207F832}" uniqueName="1144" name="Column1144" queryTableFieldId="1144"/>
    <tableColumn id="1145" xr3:uid="{9C0B2176-4E72-4046-B071-0CB0E09DCA16}" uniqueName="1145" name="Column1145" queryTableFieldId="1145"/>
    <tableColumn id="1146" xr3:uid="{0FE894C0-4492-4B1E-8790-16C8C72ED824}" uniqueName="1146" name="Column1146" queryTableFieldId="1146"/>
    <tableColumn id="1147" xr3:uid="{777F8001-B3E5-4048-A482-ECAD02A07A4B}" uniqueName="1147" name="Column1147" queryTableFieldId="1147"/>
    <tableColumn id="1148" xr3:uid="{BD2A617B-D6F7-444E-ADBE-73E13DC6C0A9}" uniqueName="1148" name="Column1148" queryTableFieldId="1148"/>
    <tableColumn id="1149" xr3:uid="{8EA62414-FBCB-4A5A-8AFB-0FE28A3C7AA9}" uniqueName="1149" name="Column1149" queryTableFieldId="1149"/>
    <tableColumn id="1150" xr3:uid="{70D26929-AD6F-4445-A299-4600AC37DCAE}" uniqueName="1150" name="Column1150" queryTableFieldId="1150"/>
    <tableColumn id="1151" xr3:uid="{5B422D08-C2CA-443D-8C91-C96CD736A659}" uniqueName="1151" name="Column1151" queryTableFieldId="1151"/>
    <tableColumn id="1152" xr3:uid="{3698DE14-61EC-47FD-B28E-8B9F1DABF548}" uniqueName="1152" name="Column1152" queryTableFieldId="1152"/>
    <tableColumn id="1153" xr3:uid="{2390CDC0-CEC8-4164-ADBC-21662E58E1E9}" uniqueName="1153" name="Column1153" queryTableFieldId="1153"/>
    <tableColumn id="1154" xr3:uid="{F6829CB7-9492-400B-BE82-7E70E6E16A0C}" uniqueName="1154" name="Column1154" queryTableFieldId="1154"/>
    <tableColumn id="1155" xr3:uid="{3838DF73-9F7B-48F0-B1C3-FDECFCF711A3}" uniqueName="1155" name="Column1155" queryTableFieldId="1155"/>
    <tableColumn id="1156" xr3:uid="{253A3477-AC8C-4407-9024-6021635079F8}" uniqueName="1156" name="Column1156" queryTableFieldId="1156"/>
    <tableColumn id="1157" xr3:uid="{88C2F1FF-49E2-4810-8C44-FC781A3F4141}" uniqueName="1157" name="Column1157" queryTableFieldId="1157"/>
    <tableColumn id="1158" xr3:uid="{121A1B07-0822-410C-8A00-5A9DB2823786}" uniqueName="1158" name="Column1158" queryTableFieldId="1158"/>
    <tableColumn id="1159" xr3:uid="{DAC1FA0C-7816-487D-9E42-DF31128F7ADF}" uniqueName="1159" name="Column1159" queryTableFieldId="1159"/>
    <tableColumn id="1160" xr3:uid="{D16667E1-A739-4F37-B735-02BE2AFB9436}" uniqueName="1160" name="Column1160" queryTableFieldId="1160"/>
    <tableColumn id="1161" xr3:uid="{189E7E01-1054-4938-A70D-8E3F58FBC69B}" uniqueName="1161" name="Column1161" queryTableFieldId="1161"/>
    <tableColumn id="1162" xr3:uid="{737CD291-8B21-44F7-8E90-20C9A3D348C1}" uniqueName="1162" name="Column1162" queryTableFieldId="1162"/>
    <tableColumn id="1163" xr3:uid="{D4A1EE60-6032-4589-B0A2-74D889103A07}" uniqueName="1163" name="Column1163" queryTableFieldId="1163"/>
    <tableColumn id="1164" xr3:uid="{2A6CD790-556D-4EC3-AA21-3C84D190BBCB}" uniqueName="1164" name="Column1164" queryTableFieldId="1164"/>
    <tableColumn id="1165" xr3:uid="{5333A5A2-2668-4D3A-AD4E-8D689E3FF6DD}" uniqueName="1165" name="Column1165" queryTableFieldId="1165"/>
    <tableColumn id="1166" xr3:uid="{357B6F9B-E4BB-4B2E-8039-E44B30CEEFF6}" uniqueName="1166" name="Column1166" queryTableFieldId="1166"/>
    <tableColumn id="1167" xr3:uid="{3D609653-20D1-4670-8F76-B3D95CE6F44A}" uniqueName="1167" name="Column1167" queryTableFieldId="1167"/>
    <tableColumn id="1168" xr3:uid="{A4D4A39D-21D5-439F-B4DB-1062D5DABF63}" uniqueName="1168" name="Column1168" queryTableFieldId="1168"/>
    <tableColumn id="1169" xr3:uid="{AD458853-DF52-4527-B199-4C606604952D}" uniqueName="1169" name="Column1169" queryTableFieldId="1169"/>
    <tableColumn id="1170" xr3:uid="{3FF27754-FAAB-48BE-9709-47439C9724B1}" uniqueName="1170" name="Column1170" queryTableFieldId="1170"/>
    <tableColumn id="1171" xr3:uid="{590D9FD5-1B39-4639-A3B8-F7566EBC7570}" uniqueName="1171" name="Column1171" queryTableFieldId="1171"/>
    <tableColumn id="1172" xr3:uid="{8CE33C9B-EA88-4E0C-B166-35A61F02D318}" uniqueName="1172" name="Column1172" queryTableFieldId="1172"/>
    <tableColumn id="1173" xr3:uid="{5A735DFE-952F-41C2-B352-AFC8C6FB5CF7}" uniqueName="1173" name="Column1173" queryTableFieldId="1173"/>
    <tableColumn id="1174" xr3:uid="{8AB138F4-C6C2-48DB-987E-6D61C53EC351}" uniqueName="1174" name="Column1174" queryTableFieldId="1174"/>
    <tableColumn id="1175" xr3:uid="{E5B0B738-9BEC-48EB-9E63-DD31FBBAEC10}" uniqueName="1175" name="Column1175" queryTableFieldId="1175"/>
    <tableColumn id="1176" xr3:uid="{7CAE4BA4-38A6-4032-AF38-15DDFF69C08D}" uniqueName="1176" name="Column1176" queryTableFieldId="1176"/>
    <tableColumn id="1177" xr3:uid="{B6771BC9-E05F-4506-AD96-05D854A477D6}" uniqueName="1177" name="Column1177" queryTableFieldId="1177"/>
    <tableColumn id="1178" xr3:uid="{E9E8609A-C428-498A-BBF7-86261FED846D}" uniqueName="1178" name="Column1178" queryTableFieldId="1178"/>
    <tableColumn id="1179" xr3:uid="{BE98EA10-014D-4B05-A7A3-2952B50CC55F}" uniqueName="1179" name="Column1179" queryTableFieldId="1179"/>
    <tableColumn id="1180" xr3:uid="{F6C50871-CD51-4554-BA68-E29D6CF1F7F6}" uniqueName="1180" name="Column1180" queryTableFieldId="1180"/>
    <tableColumn id="1181" xr3:uid="{BFDCA6F4-DF68-4A87-8CDD-2ED43FE2D6F3}" uniqueName="1181" name="Column1181" queryTableFieldId="1181"/>
    <tableColumn id="1182" xr3:uid="{310B57AC-7534-49C2-AF22-18CCACA14082}" uniqueName="1182" name="Column1182" queryTableFieldId="1182"/>
    <tableColumn id="1183" xr3:uid="{35C75268-30D4-45D0-A080-AD5ADEAF5606}" uniqueName="1183" name="Column1183" queryTableFieldId="1183"/>
    <tableColumn id="1184" xr3:uid="{028FAE23-308C-4C8F-AEEC-C6F3C026EDA0}" uniqueName="1184" name="Column1184" queryTableFieldId="1184"/>
    <tableColumn id="1185" xr3:uid="{620D5DDE-641E-4D47-82D5-11F116F7E503}" uniqueName="1185" name="Column1185" queryTableFieldId="1185"/>
    <tableColumn id="1186" xr3:uid="{4E288E1B-CE3B-4D9C-BEDC-4947B3649817}" uniqueName="1186" name="Column1186" queryTableFieldId="1186"/>
    <tableColumn id="1187" xr3:uid="{D7F0265C-4C4F-4227-8EE7-40D522493AB3}" uniqueName="1187" name="Column1187" queryTableFieldId="1187"/>
    <tableColumn id="1188" xr3:uid="{C597566D-2499-41D2-91AB-1A4AEF76D1FC}" uniqueName="1188" name="Column1188" queryTableFieldId="1188"/>
    <tableColumn id="1189" xr3:uid="{71DF3E83-0E8F-431C-8CE1-AF494F16014D}" uniqueName="1189" name="Column1189" queryTableFieldId="1189"/>
    <tableColumn id="1190" xr3:uid="{9C7E77C6-E752-4C73-A8E9-6D9FB1046CC7}" uniqueName="1190" name="Column1190" queryTableFieldId="1190"/>
    <tableColumn id="1191" xr3:uid="{957187DE-C76F-4EE7-A2A8-4AFE68383431}" uniqueName="1191" name="Column1191" queryTableFieldId="1191"/>
    <tableColumn id="1192" xr3:uid="{C8E078BD-1713-4310-B23D-F055A98A4D94}" uniqueName="1192" name="Column1192" queryTableFieldId="1192"/>
    <tableColumn id="1193" xr3:uid="{72A3F0F2-5F00-49AF-988F-2DE6C9E4219B}" uniqueName="1193" name="Column1193" queryTableFieldId="1193"/>
    <tableColumn id="1194" xr3:uid="{23BA00F0-F56B-4206-B805-9C64A6B93734}" uniqueName="1194" name="Column1194" queryTableFieldId="1194"/>
    <tableColumn id="1195" xr3:uid="{C6D828FA-562D-449C-BA97-A19DD27D59AD}" uniqueName="1195" name="Column1195" queryTableFieldId="1195"/>
    <tableColumn id="1196" xr3:uid="{88BFB1F1-86FF-4008-A0B8-1B762A781FD5}" uniqueName="1196" name="Column1196" queryTableFieldId="1196"/>
    <tableColumn id="1197" xr3:uid="{BE4BCA4F-0CF2-4C34-B9E6-560A9AF068CE}" uniqueName="1197" name="Column1197" queryTableFieldId="1197"/>
    <tableColumn id="1198" xr3:uid="{DCBE6033-0AFD-4D84-9D2C-50255B4B32EA}" uniqueName="1198" name="Column1198" queryTableFieldId="1198"/>
    <tableColumn id="1199" xr3:uid="{5AFAEE24-EA33-40CB-8770-9EFB4967E7C9}" uniqueName="1199" name="Column1199" queryTableFieldId="1199"/>
    <tableColumn id="1200" xr3:uid="{0EE7F41F-C15E-4E78-8DF7-9C41B1D44BE5}" uniqueName="1200" name="Column1200" queryTableFieldId="1200"/>
    <tableColumn id="1201" xr3:uid="{DB9507A8-C19C-4177-AA52-DCD7D98A554E}" uniqueName="1201" name="Column1201" queryTableFieldId="1201"/>
    <tableColumn id="1202" xr3:uid="{3D7D8674-2670-4386-8B27-509BC9D054E0}" uniqueName="1202" name="Column1202" queryTableFieldId="1202"/>
    <tableColumn id="1203" xr3:uid="{06BFE925-C793-4C54-B393-EC7AF00353A3}" uniqueName="1203" name="Column1203" queryTableFieldId="1203"/>
    <tableColumn id="1204" xr3:uid="{8804043E-3564-42F3-BDA8-AE91FB365D73}" uniqueName="1204" name="Column1204" queryTableFieldId="1204"/>
    <tableColumn id="1205" xr3:uid="{17DF0E89-5608-4D80-90AE-7AC539A3E3C3}" uniqueName="1205" name="Column1205" queryTableFieldId="1205"/>
    <tableColumn id="1206" xr3:uid="{C91AF6EB-5BF1-4C13-880C-D9D3D4467B52}" uniqueName="1206" name="Column1206" queryTableFieldId="1206"/>
    <tableColumn id="1207" xr3:uid="{91EAD1EC-3D24-4E98-90FF-6B4D49146844}" uniqueName="1207" name="Column1207" queryTableFieldId="1207"/>
    <tableColumn id="1208" xr3:uid="{10A148D2-1D15-43E8-B241-0EE931580C10}" uniqueName="1208" name="Column1208" queryTableFieldId="1208"/>
    <tableColumn id="1209" xr3:uid="{FCC0543F-BD6B-4455-9D5B-16DA740F501C}" uniqueName="1209" name="Column1209" queryTableFieldId="1209"/>
    <tableColumn id="1210" xr3:uid="{D1A557E4-79F9-4E79-B060-ABBDE8A3839C}" uniqueName="1210" name="Column1210" queryTableFieldId="1210"/>
    <tableColumn id="1211" xr3:uid="{B0509645-DB2B-4ECA-B57A-4FB0588E7283}" uniqueName="1211" name="Column1211" queryTableFieldId="1211"/>
    <tableColumn id="1212" xr3:uid="{63BC779C-EB5D-4437-8508-F683C76188A4}" uniqueName="1212" name="Column1212" queryTableFieldId="1212"/>
    <tableColumn id="1213" xr3:uid="{29A42C4A-0AD0-4F7F-827A-89B39364CAB8}" uniqueName="1213" name="Column1213" queryTableFieldId="1213"/>
    <tableColumn id="1214" xr3:uid="{3BAAB02B-A06D-42B1-AACA-9E2016A9198E}" uniqueName="1214" name="Column1214" queryTableFieldId="1214"/>
    <tableColumn id="1215" xr3:uid="{9B96DDBC-3B8C-4D0D-8F95-B5DEA1326B99}" uniqueName="1215" name="Column1215" queryTableFieldId="1215"/>
    <tableColumn id="1216" xr3:uid="{5521235A-7B3E-4BDC-A79B-BBAD40FAD8CC}" uniqueName="1216" name="Column1216" queryTableFieldId="1216"/>
    <tableColumn id="1217" xr3:uid="{63BCF64A-8451-47E1-906C-6027E7899FFE}" uniqueName="1217" name="Column1217" queryTableFieldId="1217"/>
    <tableColumn id="1218" xr3:uid="{8A4B53B1-FAD3-44E0-9369-AFF715A22EF0}" uniqueName="1218" name="Column1218" queryTableFieldId="1218"/>
    <tableColumn id="1219" xr3:uid="{ACE2D184-FF0A-4590-9EEC-5422E75064BE}" uniqueName="1219" name="Column1219" queryTableFieldId="1219"/>
    <tableColumn id="1220" xr3:uid="{DA702976-4878-4DBC-A6C8-15C9681BE524}" uniqueName="1220" name="Column1220" queryTableFieldId="1220"/>
    <tableColumn id="1221" xr3:uid="{9FBE50F6-696A-4155-B0AF-D3C5AB690890}" uniqueName="1221" name="Column1221" queryTableFieldId="1221"/>
    <tableColumn id="1222" xr3:uid="{FE6290D4-DD0B-40E0-B7F4-507FC0D58280}" uniqueName="1222" name="Column1222" queryTableFieldId="1222"/>
    <tableColumn id="1223" xr3:uid="{1BA14F15-A57F-4E6E-BE19-F715B7E09DDA}" uniqueName="1223" name="Column1223" queryTableFieldId="1223"/>
    <tableColumn id="1224" xr3:uid="{07E0FFFD-CB65-4C2B-BF35-544B2E0DB7AC}" uniqueName="1224" name="Column1224" queryTableFieldId="1224"/>
    <tableColumn id="1225" xr3:uid="{5EE1FF40-163F-415B-B1BB-44521002F74B}" uniqueName="1225" name="Column1225" queryTableFieldId="1225"/>
    <tableColumn id="1226" xr3:uid="{97848078-82FD-4D61-8286-0D101F3DBBC4}" uniqueName="1226" name="Column1226" queryTableFieldId="1226"/>
    <tableColumn id="1227" xr3:uid="{EDEA89C2-7AAB-4CF8-9681-3F452AC1C76E}" uniqueName="1227" name="Column1227" queryTableFieldId="1227"/>
    <tableColumn id="1228" xr3:uid="{C67E28C0-F593-4E0D-ABBE-84004427CA0A}" uniqueName="1228" name="Column1228" queryTableFieldId="1228"/>
    <tableColumn id="1229" xr3:uid="{0D951D6E-6492-4400-B02A-46D2EDBA2974}" uniqueName="1229" name="Column1229" queryTableFieldId="1229"/>
    <tableColumn id="1230" xr3:uid="{1A97633F-A821-41A1-A8CB-FD4946A2580A}" uniqueName="1230" name="Column1230" queryTableFieldId="1230"/>
    <tableColumn id="1231" xr3:uid="{AFEF2D79-9C60-4436-9D1E-A1432274B0EC}" uniqueName="1231" name="Column1231" queryTableFieldId="1231"/>
    <tableColumn id="1232" xr3:uid="{53C599BD-15A3-4413-AE27-CE950E769F42}" uniqueName="1232" name="Column1232" queryTableFieldId="1232"/>
    <tableColumn id="1233" xr3:uid="{A3CC34C5-9DBA-4454-8B3E-8BDEA9F099E9}" uniqueName="1233" name="Column1233" queryTableFieldId="1233"/>
    <tableColumn id="1234" xr3:uid="{D1808CA4-B806-43CC-9FE2-8A306D22FB46}" uniqueName="1234" name="Column1234" queryTableFieldId="1234"/>
    <tableColumn id="1235" xr3:uid="{FEFCCCFE-1049-4985-A3D6-A4194C11683B}" uniqueName="1235" name="Column1235" queryTableFieldId="1235"/>
    <tableColumn id="1236" xr3:uid="{14DCF4A0-E3CF-4759-B61B-421211D58396}" uniqueName="1236" name="Column1236" queryTableFieldId="1236"/>
    <tableColumn id="1237" xr3:uid="{7FDC3934-97C6-408E-A296-89ED62317D75}" uniqueName="1237" name="Column1237" queryTableFieldId="1237"/>
    <tableColumn id="1238" xr3:uid="{B95B2B7B-3F29-4781-ACDF-33E9C0C22E3F}" uniqueName="1238" name="Column1238" queryTableFieldId="1238"/>
    <tableColumn id="1239" xr3:uid="{8BA4E022-1A21-4E5F-B35A-264B8E79416F}" uniqueName="1239" name="Column1239" queryTableFieldId="1239"/>
    <tableColumn id="1240" xr3:uid="{4A58D9F9-25A2-442B-A686-B6B5CB68E7BD}" uniqueName="1240" name="Column1240" queryTableFieldId="1240"/>
    <tableColumn id="1241" xr3:uid="{50D13F9D-DE9B-4550-9D6A-0D367B0BC780}" uniqueName="1241" name="Column1241" queryTableFieldId="1241"/>
    <tableColumn id="1242" xr3:uid="{7CF149CD-96B8-4EA5-B2ED-158663339EAD}" uniqueName="1242" name="Column1242" queryTableFieldId="1242"/>
    <tableColumn id="1243" xr3:uid="{BC415916-0A63-4D8C-970F-00744FAD7DF6}" uniqueName="1243" name="Column1243" queryTableFieldId="1243"/>
    <tableColumn id="1244" xr3:uid="{35E6EE7E-65FD-4F5E-9C3B-EA8E1C9E0D70}" uniqueName="1244" name="Column1244" queryTableFieldId="1244"/>
    <tableColumn id="1245" xr3:uid="{296C209B-C8E8-4834-AC87-5B8E64973675}" uniqueName="1245" name="Column1245" queryTableFieldId="1245"/>
    <tableColumn id="1246" xr3:uid="{4534EE21-C1E1-4CE2-B26D-24D41B4327A7}" uniqueName="1246" name="Column1246" queryTableFieldId="1246"/>
    <tableColumn id="1247" xr3:uid="{8940983F-D297-4510-8040-D821DD544563}" uniqueName="1247" name="Column1247" queryTableFieldId="1247"/>
    <tableColumn id="1248" xr3:uid="{28D5B8F3-E826-4B18-B639-4E329A938D33}" uniqueName="1248" name="Column1248" queryTableFieldId="1248"/>
    <tableColumn id="1249" xr3:uid="{14D97A35-669E-4E7D-A5D2-505507065886}" uniqueName="1249" name="Column1249" queryTableFieldId="1249"/>
    <tableColumn id="1250" xr3:uid="{A06423E9-3B1E-4183-AFEC-A94D82E1D3BD}" uniqueName="1250" name="Column1250" queryTableFieldId="1250"/>
    <tableColumn id="1251" xr3:uid="{03B93617-092C-4DAA-BD57-9B1DB74CCB83}" uniqueName="1251" name="Column1251" queryTableFieldId="1251"/>
    <tableColumn id="1252" xr3:uid="{6F76BB2C-3A73-4114-90C8-BB5B0D42A064}" uniqueName="1252" name="Column1252" queryTableFieldId="1252"/>
    <tableColumn id="1253" xr3:uid="{7BC11E2A-C477-4299-914E-FBF4CB13FCCE}" uniqueName="1253" name="Column1253" queryTableFieldId="1253"/>
    <tableColumn id="1254" xr3:uid="{98546603-2EBD-40F7-A509-49B98B747FF9}" uniqueName="1254" name="Column1254" queryTableFieldId="1254"/>
    <tableColumn id="1255" xr3:uid="{AE24D436-DE4C-497D-BBD5-B1420B663B24}" uniqueName="1255" name="Column1255" queryTableFieldId="1255"/>
    <tableColumn id="1256" xr3:uid="{D365CB79-067A-44A7-933D-CB75B85B1251}" uniqueName="1256" name="Column1256" queryTableFieldId="1256"/>
    <tableColumn id="1257" xr3:uid="{FBBF8043-9B0C-4A66-8F31-6F510735BB30}" uniqueName="1257" name="Column1257" queryTableFieldId="1257"/>
    <tableColumn id="1258" xr3:uid="{4748E004-C222-4ED5-839B-361DF81DF4A3}" uniqueName="1258" name="Column1258" queryTableFieldId="1258"/>
    <tableColumn id="1259" xr3:uid="{45018A99-2F10-4885-AF85-308BDB8B8AFA}" uniqueName="1259" name="Column1259" queryTableFieldId="1259"/>
    <tableColumn id="1260" xr3:uid="{972121D2-9380-4E21-B3AF-4E97787ABA8C}" uniqueName="1260" name="Column1260" queryTableFieldId="1260"/>
    <tableColumn id="1261" xr3:uid="{7C811A78-6F90-4294-85D5-1D3024CAE99C}" uniqueName="1261" name="Column1261" queryTableFieldId="1261"/>
    <tableColumn id="1262" xr3:uid="{852E7F3E-6A37-41E0-8B45-F325D0F77F68}" uniqueName="1262" name="Column1262" queryTableFieldId="1262"/>
    <tableColumn id="1263" xr3:uid="{5FA124D8-D621-4E92-9960-559787A76594}" uniqueName="1263" name="Column1263" queryTableFieldId="1263"/>
    <tableColumn id="1264" xr3:uid="{792E0682-F542-4A17-AF06-B1CF2CDA400E}" uniqueName="1264" name="Column1264" queryTableFieldId="1264"/>
    <tableColumn id="1265" xr3:uid="{1155DC9B-A119-4A65-8CBC-E0437935D0DD}" uniqueName="1265" name="Column1265" queryTableFieldId="1265"/>
    <tableColumn id="1266" xr3:uid="{7685D1B1-FCDA-4BBD-84AF-D39222F397D9}" uniqueName="1266" name="Column1266" queryTableFieldId="1266"/>
    <tableColumn id="1267" xr3:uid="{806EB36F-7A57-4918-9BD4-052CD8714724}" uniqueName="1267" name="Column1267" queryTableFieldId="1267"/>
    <tableColumn id="1268" xr3:uid="{029EF0A6-E16B-4180-B90A-A0FF767C5FBA}" uniqueName="1268" name="Column1268" queryTableFieldId="1268"/>
    <tableColumn id="1269" xr3:uid="{7657933B-E335-4463-8BA1-402708370EBC}" uniqueName="1269" name="Column1269" queryTableFieldId="1269"/>
    <tableColumn id="1270" xr3:uid="{769A6214-AE0B-4306-834A-7E0FE916349A}" uniqueName="1270" name="Column1270" queryTableFieldId="1270"/>
    <tableColumn id="1271" xr3:uid="{837A60A6-AC8B-4F5F-8A6B-0C911613F763}" uniqueName="1271" name="Column1271" queryTableFieldId="1271"/>
    <tableColumn id="1272" xr3:uid="{4E99C618-C66C-4EDB-9D55-DD6D90F374B9}" uniqueName="1272" name="Column1272" queryTableFieldId="1272"/>
    <tableColumn id="1273" xr3:uid="{7C7442CF-6F1B-4B63-93A7-5BE4E21B737D}" uniqueName="1273" name="Column1273" queryTableFieldId="1273"/>
    <tableColumn id="1274" xr3:uid="{CDA16801-218E-4169-8936-97A8F62C80FA}" uniqueName="1274" name="Column1274" queryTableFieldId="1274"/>
    <tableColumn id="1275" xr3:uid="{AE93820B-CBE9-499E-8CE7-BF38CD616D3C}" uniqueName="1275" name="Column1275" queryTableFieldId="1275"/>
    <tableColumn id="1276" xr3:uid="{440B70E7-B35C-4D65-8BC0-9E8D5A4C1161}" uniqueName="1276" name="Column1276" queryTableFieldId="1276"/>
    <tableColumn id="1277" xr3:uid="{76BE5C97-3463-41C2-8106-D8CB7B5615C4}" uniqueName="1277" name="Column1277" queryTableFieldId="1277"/>
    <tableColumn id="1278" xr3:uid="{4869843D-C45E-49BB-890D-38B5567318D1}" uniqueName="1278" name="Column1278" queryTableFieldId="1278"/>
    <tableColumn id="1279" xr3:uid="{8E9893BC-70D5-4689-9071-26F4F924BF63}" uniqueName="1279" name="Column1279" queryTableFieldId="1279"/>
    <tableColumn id="1280" xr3:uid="{B1282C8A-3622-4D77-B1AC-3FF64F5370AD}" uniqueName="1280" name="Column1280" queryTableFieldId="1280"/>
    <tableColumn id="1281" xr3:uid="{57122903-BC91-481B-BF39-697BF838E94C}" uniqueName="1281" name="Column1281" queryTableFieldId="1281"/>
    <tableColumn id="1282" xr3:uid="{403878BD-DA53-4B16-A0D8-93B34EAD42E2}" uniqueName="1282" name="Column1282" queryTableFieldId="1282"/>
    <tableColumn id="1283" xr3:uid="{1AE5B75D-D5D7-4A62-B03B-EB2066E546EF}" uniqueName="1283" name="Column1283" queryTableFieldId="1283"/>
    <tableColumn id="1284" xr3:uid="{7ABCA051-AB39-4DA9-91A8-83BA0F7AF768}" uniqueName="1284" name="Column1284" queryTableFieldId="1284"/>
    <tableColumn id="1285" xr3:uid="{5C0CDDAB-71CD-479F-943C-8B02737897CC}" uniqueName="1285" name="Column1285" queryTableFieldId="1285"/>
    <tableColumn id="1286" xr3:uid="{175465D1-AA30-4B78-8F01-5883D3E2F84B}" uniqueName="1286" name="Column1286" queryTableFieldId="1286"/>
    <tableColumn id="1287" xr3:uid="{9D3ED8A2-8BEB-40AD-BCE5-AB3FE4065C9B}" uniqueName="1287" name="Column1287" queryTableFieldId="1287"/>
    <tableColumn id="1288" xr3:uid="{76C678D8-DE63-42FB-853F-CAADA4EB5A0F}" uniqueName="1288" name="Column1288" queryTableFieldId="1288"/>
    <tableColumn id="1289" xr3:uid="{54B50174-F4F2-42D6-BB02-A27606487A9B}" uniqueName="1289" name="Column1289" queryTableFieldId="1289"/>
    <tableColumn id="1290" xr3:uid="{5C7BFF0B-D21C-410F-AA33-AED208BFDB98}" uniqueName="1290" name="Column1290" queryTableFieldId="1290"/>
    <tableColumn id="1291" xr3:uid="{7B2B80A7-1DF2-4AB2-8CAF-9A362AA8E575}" uniqueName="1291" name="Column1291" queryTableFieldId="1291"/>
    <tableColumn id="1292" xr3:uid="{EE1B7FCB-2ACC-46AD-B5F3-118B5BCE4D6B}" uniqueName="1292" name="Column1292" queryTableFieldId="1292"/>
    <tableColumn id="1293" xr3:uid="{9C96C72A-3B2A-495E-ABB0-6BEFF399F054}" uniqueName="1293" name="Column1293" queryTableFieldId="1293"/>
    <tableColumn id="1294" xr3:uid="{A4BA8C72-1D94-422B-AE2B-06E9A33092C3}" uniqueName="1294" name="Column1294" queryTableFieldId="1294"/>
    <tableColumn id="1295" xr3:uid="{E8179990-F28A-419B-9BBB-51B14C991A2E}" uniqueName="1295" name="Column1295" queryTableFieldId="1295"/>
    <tableColumn id="1296" xr3:uid="{5EC679CA-E87C-4F97-947D-CF36ACBE247D}" uniqueName="1296" name="Column1296" queryTableFieldId="1296"/>
    <tableColumn id="1297" xr3:uid="{FEB41683-2810-4CEC-9E8E-DC1ABF380365}" uniqueName="1297" name="Column1297" queryTableFieldId="1297"/>
    <tableColumn id="1298" xr3:uid="{76AE584E-4B00-419D-90FA-7A315838424E}" uniqueName="1298" name="Column1298" queryTableFieldId="1298"/>
    <tableColumn id="1299" xr3:uid="{668908F9-B0F6-43CC-AAE7-0101979B0570}" uniqueName="1299" name="Column1299" queryTableFieldId="1299"/>
    <tableColumn id="1300" xr3:uid="{0253EAD6-172C-48E0-AC6F-F97170EAAF9A}" uniqueName="1300" name="Column1300" queryTableFieldId="1300"/>
    <tableColumn id="1301" xr3:uid="{B75D87A0-C883-4D8D-9BDC-9D892FD800D8}" uniqueName="1301" name="Column1301" queryTableFieldId="1301"/>
    <tableColumn id="1302" xr3:uid="{AC2CE66E-136A-4766-80DD-1BB5C8D99499}" uniqueName="1302" name="Column1302" queryTableFieldId="1302"/>
    <tableColumn id="1303" xr3:uid="{602D29C2-EDA8-4699-AAD8-6DFB6A0D1ABB}" uniqueName="1303" name="Column1303" queryTableFieldId="1303"/>
    <tableColumn id="1304" xr3:uid="{0A702A38-8C20-4AF7-BFD4-04F2E6E9A390}" uniqueName="1304" name="Column1304" queryTableFieldId="1304"/>
    <tableColumn id="1305" xr3:uid="{0AE29770-1ACA-4A44-8061-BFA5828CD551}" uniqueName="1305" name="Column1305" queryTableFieldId="1305"/>
    <tableColumn id="1306" xr3:uid="{43CAA9E1-A67B-45D2-B89F-A3CC7D0B77EB}" uniqueName="1306" name="Column1306" queryTableFieldId="1306"/>
    <tableColumn id="1307" xr3:uid="{9D546DCF-FDAE-4AF7-A4A9-251097B73A08}" uniqueName="1307" name="Column1307" queryTableFieldId="1307"/>
    <tableColumn id="1308" xr3:uid="{C466DF05-3662-45F7-80FC-042A3CE1E78F}" uniqueName="1308" name="Column1308" queryTableFieldId="1308"/>
    <tableColumn id="1309" xr3:uid="{14A90CF1-946D-43C2-B64F-D2A2DCA92887}" uniqueName="1309" name="Column1309" queryTableFieldId="1309"/>
    <tableColumn id="1310" xr3:uid="{64A19B3A-269A-4BFE-8279-C281B3130311}" uniqueName="1310" name="Column1310" queryTableFieldId="1310"/>
    <tableColumn id="1311" xr3:uid="{9C4410D8-BDDF-4E2C-9CFB-F3B7C321A8AF}" uniqueName="1311" name="Column1311" queryTableFieldId="1311"/>
    <tableColumn id="1312" xr3:uid="{5EDF7AB2-17F9-441D-8161-17EBD42C8B2E}" uniqueName="1312" name="Column1312" queryTableFieldId="1312"/>
    <tableColumn id="1313" xr3:uid="{1AB88B2F-699B-45B1-BAB9-44A156BA2632}" uniqueName="1313" name="Column1313" queryTableFieldId="1313"/>
    <tableColumn id="1314" xr3:uid="{0B2E82EE-E01F-4C31-AFD3-2D61700DEFC4}" uniqueName="1314" name="Column1314" queryTableFieldId="1314"/>
    <tableColumn id="1315" xr3:uid="{D9E203A5-858F-468F-86C0-55094520C6E7}" uniqueName="1315" name="Column1315" queryTableFieldId="1315"/>
    <tableColumn id="1316" xr3:uid="{238A1DFD-127A-48E7-B2A6-488C81D823F0}" uniqueName="1316" name="Column1316" queryTableFieldId="1316"/>
    <tableColumn id="1317" xr3:uid="{322962C1-36F0-46D4-B484-C25ED1592D64}" uniqueName="1317" name="Column1317" queryTableFieldId="1317"/>
    <tableColumn id="1318" xr3:uid="{A172E895-5757-47EC-94C9-5FA9D48432EF}" uniqueName="1318" name="Column1318" queryTableFieldId="1318"/>
    <tableColumn id="1319" xr3:uid="{A3FB68CB-45CA-4939-9E89-48539A431C83}" uniqueName="1319" name="Column1319" queryTableFieldId="1319"/>
    <tableColumn id="1320" xr3:uid="{5933CF0F-A617-4491-90F9-529F91FB2F8F}" uniqueName="1320" name="Column1320" queryTableFieldId="1320"/>
    <tableColumn id="1321" xr3:uid="{1A45A1BE-C0A2-4F2F-92B1-F2BE0E884F47}" uniqueName="1321" name="Column1321" queryTableFieldId="1321"/>
    <tableColumn id="1322" xr3:uid="{AD11556A-80AD-41C5-933F-AE1687D182E9}" uniqueName="1322" name="Column1322" queryTableFieldId="1322"/>
    <tableColumn id="1323" xr3:uid="{E18B9EDF-9D2E-47C9-B419-EA2BFD557979}" uniqueName="1323" name="Column1323" queryTableFieldId="1323"/>
    <tableColumn id="1324" xr3:uid="{8FE3168D-59A7-494B-9079-5DE9319980AE}" uniqueName="1324" name="Column1324" queryTableFieldId="1324"/>
    <tableColumn id="1325" xr3:uid="{6D141A60-7A1C-4F99-A29A-4017093B499F}" uniqueName="1325" name="Column1325" queryTableFieldId="1325"/>
    <tableColumn id="1326" xr3:uid="{9743DC07-00E1-4BF3-9614-1867CF709444}" uniqueName="1326" name="Column1326" queryTableFieldId="1326"/>
    <tableColumn id="1327" xr3:uid="{237A1A21-6420-4285-866B-985F21FF1B70}" uniqueName="1327" name="Column1327" queryTableFieldId="1327"/>
    <tableColumn id="1328" xr3:uid="{048882BE-6FCF-432A-9894-4FBEB60EFCA2}" uniqueName="1328" name="Column1328" queryTableFieldId="1328"/>
    <tableColumn id="1329" xr3:uid="{051D9779-BF7F-406B-A769-51A7A13DAC43}" uniqueName="1329" name="Column1329" queryTableFieldId="1329"/>
    <tableColumn id="1330" xr3:uid="{26811065-0784-4FDE-9662-FB07F1568838}" uniqueName="1330" name="Column1330" queryTableFieldId="1330"/>
    <tableColumn id="1331" xr3:uid="{39773FED-ED94-4E69-BDB8-2684803508E5}" uniqueName="1331" name="Column1331" queryTableFieldId="1331"/>
    <tableColumn id="1332" xr3:uid="{21533422-BE7F-4D99-A675-2962E2BBBEB4}" uniqueName="1332" name="Column1332" queryTableFieldId="1332"/>
    <tableColumn id="1333" xr3:uid="{17787F0A-AEA5-49BA-8915-3BBD897998EB}" uniqueName="1333" name="Column1333" queryTableFieldId="1333"/>
    <tableColumn id="1334" xr3:uid="{0FA34236-F456-4DCD-805F-A35B12701EF1}" uniqueName="1334" name="Column1334" queryTableFieldId="1334"/>
    <tableColumn id="1335" xr3:uid="{24A205BE-8223-40DA-AF69-52988ACB47C5}" uniqueName="1335" name="Column1335" queryTableFieldId="1335"/>
    <tableColumn id="1336" xr3:uid="{E5268319-9883-4E6C-B89D-4014B06A862E}" uniqueName="1336" name="Column1336" queryTableFieldId="1336"/>
    <tableColumn id="1337" xr3:uid="{945B2034-3418-4D7D-9F0C-484011A40EA1}" uniqueName="1337" name="Column1337" queryTableFieldId="1337"/>
    <tableColumn id="1338" xr3:uid="{3808448D-1793-47F5-977C-C965C57B26F6}" uniqueName="1338" name="Column1338" queryTableFieldId="1338"/>
    <tableColumn id="1339" xr3:uid="{6DFED5E0-99B0-470E-A384-64513C998CF6}" uniqueName="1339" name="Column1339" queryTableFieldId="1339"/>
    <tableColumn id="1340" xr3:uid="{FCB1FEF0-C744-4211-8154-39A081720CAE}" uniqueName="1340" name="Column1340" queryTableFieldId="1340"/>
    <tableColumn id="1341" xr3:uid="{C913DF8A-A7B7-4465-AD11-DACC64EE4EE0}" uniqueName="1341" name="Column1341" queryTableFieldId="1341"/>
    <tableColumn id="1342" xr3:uid="{A4E94DEF-87F2-4081-BD75-C7E3BB283DBC}" uniqueName="1342" name="Column1342" queryTableFieldId="1342"/>
    <tableColumn id="1343" xr3:uid="{6EBFD48B-E176-4CF1-A250-C0C1A4007EE6}" uniqueName="1343" name="Column1343" queryTableFieldId="1343"/>
    <tableColumn id="1344" xr3:uid="{1B86F5E2-50DD-4E0B-8A23-CD297DC639FE}" uniqueName="1344" name="Column1344" queryTableFieldId="1344"/>
    <tableColumn id="1345" xr3:uid="{FC74B815-9A33-4E90-ACEC-6FC2233CAB46}" uniqueName="1345" name="Column1345" queryTableFieldId="1345"/>
    <tableColumn id="1346" xr3:uid="{71FCE84E-AEF2-4E9D-A843-26E9443C1B4A}" uniqueName="1346" name="Column1346" queryTableFieldId="1346"/>
    <tableColumn id="1347" xr3:uid="{73A76C99-0499-4699-BA61-14B92DBBFDD3}" uniqueName="1347" name="Column1347" queryTableFieldId="1347"/>
    <tableColumn id="1348" xr3:uid="{F6E37709-9CEB-447E-BBAD-E386154A75AD}" uniqueName="1348" name="Column1348" queryTableFieldId="1348"/>
    <tableColumn id="1349" xr3:uid="{2996DE7A-5E91-426C-AD50-DBEC9AD7913C}" uniqueName="1349" name="Column1349" queryTableFieldId="1349"/>
    <tableColumn id="1350" xr3:uid="{9173F6B3-648B-4E1C-9E06-96AFB13281EB}" uniqueName="1350" name="Column1350" queryTableFieldId="1350"/>
    <tableColumn id="1351" xr3:uid="{C741F69D-59BB-4492-9487-263A9A37CBE7}" uniqueName="1351" name="Column1351" queryTableFieldId="1351"/>
    <tableColumn id="1352" xr3:uid="{17D928DC-E485-442C-A161-A9C776B38E20}" uniqueName="1352" name="Column1352" queryTableFieldId="1352"/>
    <tableColumn id="1353" xr3:uid="{D07097FF-451B-4CDF-B97A-0060D8752734}" uniqueName="1353" name="Column1353" queryTableFieldId="1353"/>
    <tableColumn id="1354" xr3:uid="{9E283650-DFB2-46A9-B78A-F08C96E99EF8}" uniqueName="1354" name="Column1354" queryTableFieldId="1354"/>
    <tableColumn id="1355" xr3:uid="{742F9A65-0D53-4A7D-B977-4A24E94566DF}" uniqueName="1355" name="Column1355" queryTableFieldId="1355"/>
    <tableColumn id="1356" xr3:uid="{186A8470-04ED-4515-A71E-A9E740E5980E}" uniqueName="1356" name="Column1356" queryTableFieldId="1356"/>
    <tableColumn id="1357" xr3:uid="{471F9573-BA60-44CA-81CB-A7EE7CAB98B6}" uniqueName="1357" name="Column1357" queryTableFieldId="1357"/>
    <tableColumn id="1358" xr3:uid="{F53DF039-5CA3-4BFA-80FD-BF4B0D5BEF0C}" uniqueName="1358" name="Column1358" queryTableFieldId="1358"/>
    <tableColumn id="1359" xr3:uid="{639C6A4E-74C8-43DD-8554-886721A283A3}" uniqueName="1359" name="Column1359" queryTableFieldId="1359"/>
    <tableColumn id="1360" xr3:uid="{49B2BBAB-2DB8-4B25-A5A6-D8734BA52C49}" uniqueName="1360" name="Column1360" queryTableFieldId="1360"/>
    <tableColumn id="1361" xr3:uid="{D74D5C29-32FF-4926-966D-42177D9D0400}" uniqueName="1361" name="Column1361" queryTableFieldId="1361"/>
    <tableColumn id="1362" xr3:uid="{EE3A53E4-4EF7-479E-9FDA-896867D741D0}" uniqueName="1362" name="Column1362" queryTableFieldId="1362"/>
    <tableColumn id="1363" xr3:uid="{6F1DCD6B-C3C5-4CC2-A841-863C5526B3A3}" uniqueName="1363" name="Column1363" queryTableFieldId="1363"/>
    <tableColumn id="1364" xr3:uid="{5FBB7FCB-C334-4105-A1DB-73B8DBD7440A}" uniqueName="1364" name="Column1364" queryTableFieldId="1364"/>
    <tableColumn id="1365" xr3:uid="{BBC33546-A187-4BD1-85A2-3E247ECA780F}" uniqueName="1365" name="Column1365" queryTableFieldId="1365"/>
    <tableColumn id="1366" xr3:uid="{F37DB5E5-11BD-4160-BCC0-279D95558C63}" uniqueName="1366" name="Column1366" queryTableFieldId="1366"/>
    <tableColumn id="1367" xr3:uid="{3B951F1C-D55C-4CA4-99F3-5278FC364918}" uniqueName="1367" name="Column1367" queryTableFieldId="1367"/>
    <tableColumn id="1368" xr3:uid="{FE7A4996-0D04-4353-94A5-23478E262385}" uniqueName="1368" name="Column1368" queryTableFieldId="1368"/>
    <tableColumn id="1369" xr3:uid="{B6A91582-3111-4EF5-A663-94E8B6248F60}" uniqueName="1369" name="Column1369" queryTableFieldId="1369"/>
    <tableColumn id="1370" xr3:uid="{A6EB96D3-EC83-4559-98A2-B4EEDD1C2166}" uniqueName="1370" name="Column1370" queryTableFieldId="1370"/>
    <tableColumn id="1371" xr3:uid="{BBF42DCD-9A07-4E84-AB98-41A389A99166}" uniqueName="1371" name="Column1371" queryTableFieldId="1371"/>
    <tableColumn id="1372" xr3:uid="{A671356E-BFB6-41CF-8317-E7AB66244A4C}" uniqueName="1372" name="Column1372" queryTableFieldId="1372"/>
    <tableColumn id="1373" xr3:uid="{23C8CBB6-5117-4C3A-8006-F5D9BC1BCB2D}" uniqueName="1373" name="Column1373" queryTableFieldId="1373"/>
    <tableColumn id="1374" xr3:uid="{C0FDB54E-6784-4B63-9F76-6904B8CC0BF5}" uniqueName="1374" name="Column1374" queryTableFieldId="1374"/>
    <tableColumn id="1375" xr3:uid="{2D93B962-6049-440F-8AE9-FAE5D4999177}" uniqueName="1375" name="Column1375" queryTableFieldId="1375"/>
    <tableColumn id="1376" xr3:uid="{A41E7299-E8BF-4389-AAE5-BDDC29B2BF09}" uniqueName="1376" name="Column1376" queryTableFieldId="1376"/>
    <tableColumn id="1377" xr3:uid="{3ACB53E5-8B6E-4A1B-AF20-EB992DD60F36}" uniqueName="1377" name="Column1377" queryTableFieldId="1377"/>
    <tableColumn id="1378" xr3:uid="{D2EB41CE-2081-454E-AFDB-6472E6CC1326}" uniqueName="1378" name="Column1378" queryTableFieldId="1378"/>
    <tableColumn id="1379" xr3:uid="{78531FAF-0AA9-464B-AD41-53C62FE9A46C}" uniqueName="1379" name="Column1379" queryTableFieldId="1379"/>
    <tableColumn id="1380" xr3:uid="{E0B7CAAD-4B3F-4E94-9457-8C45472A8CE7}" uniqueName="1380" name="Column1380" queryTableFieldId="1380"/>
    <tableColumn id="1381" xr3:uid="{62816B64-7D60-4264-ADB0-9691EEA22D82}" uniqueName="1381" name="Column1381" queryTableFieldId="1381"/>
    <tableColumn id="1382" xr3:uid="{80D31BE0-618B-41DF-A15A-792DE9EC19C9}" uniqueName="1382" name="Column1382" queryTableFieldId="1382"/>
    <tableColumn id="1383" xr3:uid="{6EB134CE-C8EF-428D-BA4F-FEA09CAF8BF8}" uniqueName="1383" name="Column1383" queryTableFieldId="1383"/>
    <tableColumn id="1384" xr3:uid="{A81D57D3-26F5-4C9B-BB73-FB212CF8B292}" uniqueName="1384" name="Column1384" queryTableFieldId="1384"/>
    <tableColumn id="1385" xr3:uid="{0EA49616-E753-4158-80B6-C63B0DC2A33B}" uniqueName="1385" name="Column1385" queryTableFieldId="1385"/>
    <tableColumn id="1386" xr3:uid="{E4F9F5A4-4A77-482C-A758-204327E6C5D1}" uniqueName="1386" name="Column1386" queryTableFieldId="1386"/>
    <tableColumn id="1387" xr3:uid="{3B16386E-A4D8-42BD-901A-3862557D13E5}" uniqueName="1387" name="Column1387" queryTableFieldId="1387"/>
    <tableColumn id="1388" xr3:uid="{8368FCDB-0734-4509-BB30-DEB28627B5D9}" uniqueName="1388" name="Column1388" queryTableFieldId="1388"/>
    <tableColumn id="1389" xr3:uid="{22E663A8-28B9-4C12-A638-06C8CE198354}" uniqueName="1389" name="Column1389" queryTableFieldId="1389"/>
    <tableColumn id="1390" xr3:uid="{48DDD6F4-CFF5-4FDA-ABE2-9BA08187CEB2}" uniqueName="1390" name="Column1390" queryTableFieldId="1390"/>
    <tableColumn id="1391" xr3:uid="{9B0019DD-069E-4437-977C-1CD2AA7955C9}" uniqueName="1391" name="Column1391" queryTableFieldId="1391"/>
    <tableColumn id="1392" xr3:uid="{453831C0-8A37-4774-818F-764B4BACE33A}" uniqueName="1392" name="Column1392" queryTableFieldId="1392"/>
    <tableColumn id="1393" xr3:uid="{31C77C9E-06EF-4C63-BF75-434D3A4D1A08}" uniqueName="1393" name="Column1393" queryTableFieldId="1393"/>
    <tableColumn id="1394" xr3:uid="{428B7D19-CB5D-46D0-9EEB-74B71473A51E}" uniqueName="1394" name="Column1394" queryTableFieldId="1394"/>
    <tableColumn id="1395" xr3:uid="{656AF18E-CA0F-47A1-9B15-6B840C3FBFE7}" uniqueName="1395" name="Column1395" queryTableFieldId="1395"/>
    <tableColumn id="1396" xr3:uid="{9047FCE4-7876-46C5-BC68-A04396BEE404}" uniqueName="1396" name="Column1396" queryTableFieldId="1396"/>
    <tableColumn id="1397" xr3:uid="{7893555E-88C5-450A-A60B-A126D505150E}" uniqueName="1397" name="Column1397" queryTableFieldId="1397"/>
    <tableColumn id="1398" xr3:uid="{5C6E7279-1EF8-4A1B-BD2F-7E4A6A37936E}" uniqueName="1398" name="Column1398" queryTableFieldId="1398"/>
    <tableColumn id="1399" xr3:uid="{E54F1EA2-4929-4C7B-88D4-BBFDBA3D087A}" uniqueName="1399" name="Column1399" queryTableFieldId="1399"/>
    <tableColumn id="1400" xr3:uid="{EEA04298-3E80-4DE1-9495-D0C97501ED3D}" uniqueName="1400" name="Column1400" queryTableFieldId="1400"/>
    <tableColumn id="1401" xr3:uid="{CEA68F62-CBAC-496F-A38C-2AD1C8E17628}" uniqueName="1401" name="Column1401" queryTableFieldId="1401"/>
    <tableColumn id="1402" xr3:uid="{77B1A753-D5C3-447C-B912-531CDF60FBBD}" uniqueName="1402" name="Column1402" queryTableFieldId="1402"/>
    <tableColumn id="1403" xr3:uid="{F11EC70E-9FDC-428C-A716-17B90EDEFE4B}" uniqueName="1403" name="Column1403" queryTableFieldId="1403"/>
    <tableColumn id="1404" xr3:uid="{974C3BC5-A652-4DD1-BB8C-374854C87417}" uniqueName="1404" name="Column1404" queryTableFieldId="1404"/>
    <tableColumn id="1405" xr3:uid="{E6B61E8E-4C0B-4D27-840A-534BCC0CEC91}" uniqueName="1405" name="Column1405" queryTableFieldId="1405"/>
    <tableColumn id="1406" xr3:uid="{BBB4DA05-70E7-44E9-8398-E491054DADCB}" uniqueName="1406" name="Column1406" queryTableFieldId="1406"/>
    <tableColumn id="1407" xr3:uid="{A1791E12-9A9C-43FF-86DB-DEF6C9ADB334}" uniqueName="1407" name="Column1407" queryTableFieldId="1407"/>
    <tableColumn id="1408" xr3:uid="{79EFBC33-E22E-4832-91A3-37033F605621}" uniqueName="1408" name="Column1408" queryTableFieldId="1408"/>
    <tableColumn id="1409" xr3:uid="{69320EBD-E3B3-4A69-9423-FD14A8EBAF72}" uniqueName="1409" name="Column1409" queryTableFieldId="1409"/>
    <tableColumn id="1410" xr3:uid="{3CBF628B-B7B4-4FFB-9DBF-334D7842F08D}" uniqueName="1410" name="Column1410" queryTableFieldId="1410"/>
    <tableColumn id="1411" xr3:uid="{D592F0E4-17FA-4E46-A667-31C4D7005881}" uniqueName="1411" name="Column1411" queryTableFieldId="1411"/>
    <tableColumn id="1412" xr3:uid="{95F64507-8B7E-4CB9-BA3B-100A98D217C0}" uniqueName="1412" name="Column1412" queryTableFieldId="1412"/>
    <tableColumn id="1413" xr3:uid="{4760B040-2BC3-48CC-B7A3-74B04932886B}" uniqueName="1413" name="Column1413" queryTableFieldId="1413"/>
    <tableColumn id="1414" xr3:uid="{BE073579-20A6-4BBE-9C03-A8B95BB8A681}" uniqueName="1414" name="Column1414" queryTableFieldId="1414"/>
    <tableColumn id="1415" xr3:uid="{7A9709C8-C72E-457B-9402-CB143E503A40}" uniqueName="1415" name="Column1415" queryTableFieldId="1415"/>
    <tableColumn id="1416" xr3:uid="{154433D6-A564-4569-8CA6-027757A3D7EA}" uniqueName="1416" name="Column1416" queryTableFieldId="1416"/>
    <tableColumn id="1417" xr3:uid="{B81D3568-9E1C-4719-87BF-491347DFEF1B}" uniqueName="1417" name="Column1417" queryTableFieldId="1417"/>
    <tableColumn id="1418" xr3:uid="{AEFCF123-427E-4743-90BA-2E4AB24FD9DF}" uniqueName="1418" name="Column1418" queryTableFieldId="1418"/>
    <tableColumn id="1419" xr3:uid="{1F98851A-8885-4D19-9FD1-E8F9FF86117D}" uniqueName="1419" name="Column1419" queryTableFieldId="1419"/>
    <tableColumn id="1420" xr3:uid="{14D9E180-6FA1-4579-9960-A0A6A05CB348}" uniqueName="1420" name="Column1420" queryTableFieldId="1420"/>
    <tableColumn id="1421" xr3:uid="{B502EA1F-A3F5-4B0A-8E0F-578594B3C963}" uniqueName="1421" name="Column1421" queryTableFieldId="1421"/>
    <tableColumn id="1422" xr3:uid="{C4679BFD-9A78-4406-B9FF-71E8FC320DBA}" uniqueName="1422" name="Column1422" queryTableFieldId="1422"/>
    <tableColumn id="1423" xr3:uid="{5DE11DB0-0C81-43CF-A002-DE62B5A54852}" uniqueName="1423" name="Column1423" queryTableFieldId="1423"/>
    <tableColumn id="1424" xr3:uid="{F926C625-AF24-42EB-9D79-D8CE24337243}" uniqueName="1424" name="Column1424" queryTableFieldId="1424"/>
    <tableColumn id="1425" xr3:uid="{47E6D9BD-1AF4-4310-A88B-E9EE5A002A23}" uniqueName="1425" name="Column1425" queryTableFieldId="1425"/>
    <tableColumn id="1426" xr3:uid="{2E7305DE-4153-4DCD-8306-9882B1C06A78}" uniqueName="1426" name="Column1426" queryTableFieldId="1426"/>
    <tableColumn id="1427" xr3:uid="{F42BBEE6-A01A-4D70-B7F1-C5D3151EBE07}" uniqueName="1427" name="Column1427" queryTableFieldId="1427"/>
    <tableColumn id="1428" xr3:uid="{98F318F3-E2A7-4CBA-988E-D4A4C97C3DC0}" uniqueName="1428" name="Column1428" queryTableFieldId="1428"/>
    <tableColumn id="1429" xr3:uid="{0401FAD1-76E4-4FE0-9928-F0C20A9F7FB3}" uniqueName="1429" name="Column1429" queryTableFieldId="1429"/>
    <tableColumn id="1430" xr3:uid="{B501AA3C-0B23-46B7-9FDC-ED1D9C90BC80}" uniqueName="1430" name="Column1430" queryTableFieldId="1430"/>
    <tableColumn id="1431" xr3:uid="{DFA56067-3DAD-41AE-AEB5-A9136AA8FE7D}" uniqueName="1431" name="Column1431" queryTableFieldId="1431"/>
    <tableColumn id="1432" xr3:uid="{D216DB75-05C4-4C60-9B4C-E966F9BB6E9C}" uniqueName="1432" name="Column1432" queryTableFieldId="1432"/>
    <tableColumn id="1433" xr3:uid="{4B1AC84F-30D9-4C99-B8D9-BC596FBD058F}" uniqueName="1433" name="Column1433" queryTableFieldId="1433"/>
    <tableColumn id="1434" xr3:uid="{01203EC9-286D-4F58-80AC-BAC344686B2C}" uniqueName="1434" name="Column1434" queryTableFieldId="1434"/>
    <tableColumn id="1435" xr3:uid="{DA092479-5AD8-4B4C-9DA7-744296B24894}" uniqueName="1435" name="Column1435" queryTableFieldId="1435"/>
    <tableColumn id="1436" xr3:uid="{57A1BF22-1639-447E-8A63-E239957FA0DE}" uniqueName="1436" name="Column1436" queryTableFieldId="1436"/>
    <tableColumn id="1437" xr3:uid="{B376E7C7-4F2C-42EB-AE98-E020404AE36E}" uniqueName="1437" name="Column1437" queryTableFieldId="1437"/>
    <tableColumn id="1438" xr3:uid="{FE5A779C-3EDF-4139-8BAC-278FBB0832C6}" uniqueName="1438" name="Column1438" queryTableFieldId="1438"/>
    <tableColumn id="1439" xr3:uid="{D7D8BCC8-F475-437C-8183-27E45B83B047}" uniqueName="1439" name="Column1439" queryTableFieldId="1439"/>
    <tableColumn id="1440" xr3:uid="{28825150-7CCA-4FC9-BFF3-9137CEDA9F56}" uniqueName="1440" name="Column1440" queryTableFieldId="1440"/>
    <tableColumn id="1441" xr3:uid="{70E540A8-0817-480B-93FA-987EB4A35C05}" uniqueName="1441" name="Column1441" queryTableFieldId="1441"/>
    <tableColumn id="1442" xr3:uid="{1178B3A0-5E22-4F32-879D-2C6DE0C87244}" uniqueName="1442" name="Column1442" queryTableFieldId="1442"/>
    <tableColumn id="1443" xr3:uid="{DB6088DC-01F4-465E-A813-947FC24B31C8}" uniqueName="1443" name="Column1443" queryTableFieldId="1443"/>
    <tableColumn id="1444" xr3:uid="{89E5CB0A-768D-4D6D-B0AF-F115C87A5A99}" uniqueName="1444" name="Column1444" queryTableFieldId="1444"/>
    <tableColumn id="1445" xr3:uid="{AA5FDC84-914F-4789-9B3F-DBB3CE4F414F}" uniqueName="1445" name="Column1445" queryTableFieldId="1445"/>
    <tableColumn id="1446" xr3:uid="{09139990-5467-4170-B254-6C8D2776C08C}" uniqueName="1446" name="Column1446" queryTableFieldId="1446"/>
    <tableColumn id="1447" xr3:uid="{8A2A1922-569F-4E02-BFBB-5EFC0091CA00}" uniqueName="1447" name="Column1447" queryTableFieldId="1447"/>
    <tableColumn id="1448" xr3:uid="{AF3E2D08-9A67-4CD1-9F0F-4C6B0AFEDA83}" uniqueName="1448" name="Column1448" queryTableFieldId="1448"/>
    <tableColumn id="1449" xr3:uid="{F6DF0C89-54B2-4504-9E6A-D0866C075313}" uniqueName="1449" name="Column1449" queryTableFieldId="1449"/>
    <tableColumn id="1450" xr3:uid="{568ADC5F-6640-4B34-B91A-F83DABDDE710}" uniqueName="1450" name="Column1450" queryTableFieldId="1450"/>
    <tableColumn id="1451" xr3:uid="{8CEF1D9B-F970-4925-A8F9-898AE923812A}" uniqueName="1451" name="Column1451" queryTableFieldId="1451"/>
    <tableColumn id="1452" xr3:uid="{3D1872AA-31FB-481A-A9DB-240362E3A44E}" uniqueName="1452" name="Column1452" queryTableFieldId="1452"/>
    <tableColumn id="1453" xr3:uid="{0395CF68-F861-443B-9574-18528118BBF8}" uniqueName="1453" name="Column1453" queryTableFieldId="1453"/>
    <tableColumn id="1454" xr3:uid="{81802076-A18B-4B79-A3F7-F3AD2B6AAC59}" uniqueName="1454" name="Column1454" queryTableFieldId="1454"/>
    <tableColumn id="1455" xr3:uid="{463A60F4-563C-40D0-87B5-759D08ACEABB}" uniqueName="1455" name="Column1455" queryTableFieldId="1455"/>
    <tableColumn id="1456" xr3:uid="{06ED5256-EED1-4E12-8913-2C10D51B2D58}" uniqueName="1456" name="Column1456" queryTableFieldId="1456"/>
    <tableColumn id="1457" xr3:uid="{E6C118FE-99DF-49FE-AF95-27E3AECA081B}" uniqueName="1457" name="Column1457" queryTableFieldId="1457"/>
    <tableColumn id="1458" xr3:uid="{20D3E590-CC65-4ADE-8BAB-1984506E4001}" uniqueName="1458" name="Column1458" queryTableFieldId="1458"/>
    <tableColumn id="1459" xr3:uid="{AE3CDDD8-7CCF-4CE2-A73C-D2C0DB2E70B7}" uniqueName="1459" name="Column1459" queryTableFieldId="1459"/>
    <tableColumn id="1460" xr3:uid="{E2FE5C6C-576B-410A-8CEF-0749A378F910}" uniqueName="1460" name="Column1460" queryTableFieldId="1460"/>
    <tableColumn id="1461" xr3:uid="{FC8E884B-5893-40BC-AA41-F5025458837A}" uniqueName="1461" name="Column1461" queryTableFieldId="1461"/>
    <tableColumn id="1462" xr3:uid="{3A6589DA-38DA-419A-80D2-E4DB0296AE6D}" uniqueName="1462" name="Column1462" queryTableFieldId="1462"/>
    <tableColumn id="1463" xr3:uid="{F9B1760E-58AA-4F33-B742-9EC9E8E2FE1D}" uniqueName="1463" name="Column1463" queryTableFieldId="1463"/>
    <tableColumn id="1464" xr3:uid="{19D8545A-E931-4D83-B5F3-A08A796F15B1}" uniqueName="1464" name="Column1464" queryTableFieldId="1464"/>
    <tableColumn id="1465" xr3:uid="{B7A6A27F-A961-492A-B818-2C48C6683FAC}" uniqueName="1465" name="Column1465" queryTableFieldId="1465"/>
    <tableColumn id="1466" xr3:uid="{7437F7BC-CA95-4C26-8C0C-7BD901DAB7AD}" uniqueName="1466" name="Column1466" queryTableFieldId="1466"/>
    <tableColumn id="1467" xr3:uid="{1965F7E9-239B-4A81-B9F3-1F77A4521401}" uniqueName="1467" name="Column1467" queryTableFieldId="1467"/>
    <tableColumn id="1468" xr3:uid="{50849297-3A8A-4E57-AD2A-0E4489D05F9C}" uniqueName="1468" name="Column1468" queryTableFieldId="1468"/>
    <tableColumn id="1469" xr3:uid="{EFEE4AE8-8016-467A-8E5D-2A094940F5ED}" uniqueName="1469" name="Column1469" queryTableFieldId="1469"/>
    <tableColumn id="1470" xr3:uid="{EBD5CD3F-828B-4BE5-9154-92E4EB72ADA3}" uniqueName="1470" name="Column1470" queryTableFieldId="1470"/>
    <tableColumn id="1471" xr3:uid="{60B4DE89-23C7-4C0F-9721-3AB0958B057B}" uniqueName="1471" name="Column1471" queryTableFieldId="1471"/>
    <tableColumn id="1472" xr3:uid="{E830834D-C329-40A1-A5DD-4137E753266A}" uniqueName="1472" name="Column1472" queryTableFieldId="1472"/>
    <tableColumn id="1473" xr3:uid="{B4AF0F1E-FF33-4229-8AF0-6C8115BB42BE}" uniqueName="1473" name="Column1473" queryTableFieldId="1473"/>
    <tableColumn id="1474" xr3:uid="{A9A6EEF7-6473-436B-92A0-40945F05C173}" uniqueName="1474" name="Column1474" queryTableFieldId="1474"/>
    <tableColumn id="1475" xr3:uid="{23C87A85-5292-430E-A31F-09031D2FA93C}" uniqueName="1475" name="Column1475" queryTableFieldId="1475"/>
    <tableColumn id="1476" xr3:uid="{AEF44F12-8B58-46F6-9871-150C313F5F53}" uniqueName="1476" name="Column1476" queryTableFieldId="1476"/>
    <tableColumn id="1477" xr3:uid="{1993BF5F-23D9-4C04-86BF-608CFF6F3217}" uniqueName="1477" name="Column1477" queryTableFieldId="1477"/>
    <tableColumn id="1478" xr3:uid="{AD87FFA1-9B8C-4F53-BF83-016FC96CF564}" uniqueName="1478" name="Column1478" queryTableFieldId="1478"/>
    <tableColumn id="1479" xr3:uid="{6928B52F-569F-4EDB-883A-2A42F28C75EF}" uniqueName="1479" name="Column1479" queryTableFieldId="1479"/>
    <tableColumn id="1480" xr3:uid="{6022C4E0-6110-41B3-9CA9-4AFBE5F72B83}" uniqueName="1480" name="Column1480" queryTableFieldId="1480"/>
    <tableColumn id="1481" xr3:uid="{598F7725-7DF9-474F-B8DE-48478A52647D}" uniqueName="1481" name="Column1481" queryTableFieldId="1481"/>
    <tableColumn id="1482" xr3:uid="{C1E96F84-D4E3-4230-877E-33AACC114B54}" uniqueName="1482" name="Column1482" queryTableFieldId="1482"/>
    <tableColumn id="1483" xr3:uid="{60359481-66D4-4533-8A06-CE6C7E12D96D}" uniqueName="1483" name="Column1483" queryTableFieldId="1483"/>
    <tableColumn id="1484" xr3:uid="{CFBFC013-19F1-45CD-A8DF-3B745CC46FBA}" uniqueName="1484" name="Column1484" queryTableFieldId="1484"/>
    <tableColumn id="1485" xr3:uid="{F0F20DDA-0332-4ED8-9CB5-4F944F2AB044}" uniqueName="1485" name="Column1485" queryTableFieldId="1485"/>
    <tableColumn id="1486" xr3:uid="{07D669E5-832A-4932-A79F-416BCA06EC59}" uniqueName="1486" name="Column1486" queryTableFieldId="1486"/>
    <tableColumn id="1487" xr3:uid="{F7E034EE-8A4D-4B22-8C73-FEFF046B8E11}" uniqueName="1487" name="Column1487" queryTableFieldId="1487"/>
    <tableColumn id="1488" xr3:uid="{D90A083A-E048-4738-96A0-8BC5276971A9}" uniqueName="1488" name="Column1488" queryTableFieldId="1488"/>
    <tableColumn id="1489" xr3:uid="{BD9DE0DE-96ED-42EB-A0F9-3415CE73A311}" uniqueName="1489" name="Column1489" queryTableFieldId="1489"/>
    <tableColumn id="1490" xr3:uid="{AD803C08-3AB9-418B-B085-B77C3E609424}" uniqueName="1490" name="Column1490" queryTableFieldId="1490"/>
    <tableColumn id="1491" xr3:uid="{974892A4-E24C-42B4-B7E8-069515876AA9}" uniqueName="1491" name="Column1491" queryTableFieldId="1491"/>
    <tableColumn id="1492" xr3:uid="{72CFF7A8-0356-472A-B69C-0583AD9754A4}" uniqueName="1492" name="Column1492" queryTableFieldId="1492"/>
    <tableColumn id="1493" xr3:uid="{429508C7-1322-4032-89C8-E5A0540A8861}" uniqueName="1493" name="Column1493" queryTableFieldId="1493"/>
    <tableColumn id="1494" xr3:uid="{A48AF8A5-7D6A-4214-BA10-F6CC2003B125}" uniqueName="1494" name="Column1494" queryTableFieldId="1494"/>
    <tableColumn id="1495" xr3:uid="{94798DCA-02D3-40C6-A6C9-1EFD1F4C426D}" uniqueName="1495" name="Column1495" queryTableFieldId="1495"/>
    <tableColumn id="1496" xr3:uid="{FC9F7261-793C-48D2-9C50-B3A2BEC3471C}" uniqueName="1496" name="Column1496" queryTableFieldId="1496"/>
    <tableColumn id="1497" xr3:uid="{738C2EAA-1786-46C1-8A72-E8EDF7500C38}" uniqueName="1497" name="Column1497" queryTableFieldId="1497"/>
    <tableColumn id="1498" xr3:uid="{8D7DE6BD-DFE0-4291-A2D3-7EBC11EB8756}" uniqueName="1498" name="Column1498" queryTableFieldId="1498"/>
    <tableColumn id="1499" xr3:uid="{56B056F8-A795-43FE-A50B-878B4BB1D7EE}" uniqueName="1499" name="Column1499" queryTableFieldId="1499"/>
    <tableColumn id="1500" xr3:uid="{85D8593B-F4FD-40CA-A7BA-337472B720C3}" uniqueName="1500" name="Column1500" queryTableFieldId="1500"/>
    <tableColumn id="1501" xr3:uid="{8050AC30-8AD8-4805-9DCF-23D53D372F57}" uniqueName="1501" name="Column1501" queryTableFieldId="1501"/>
    <tableColumn id="1502" xr3:uid="{E758FA82-9EDB-41D6-96EA-CE866F1BAF76}" uniqueName="1502" name="Column1502" queryTableFieldId="1502"/>
    <tableColumn id="1503" xr3:uid="{19438B35-0268-4A5F-995C-B8E9838CAE53}" uniqueName="1503" name="Column1503" queryTableFieldId="1503"/>
    <tableColumn id="1504" xr3:uid="{A8BBC1EA-7436-40D4-BBA8-ECB9C9700494}" uniqueName="1504" name="Column1504" queryTableFieldId="1504"/>
    <tableColumn id="1505" xr3:uid="{DC817D07-7BAA-4920-9BE5-BCFB169480CD}" uniqueName="1505" name="Column1505" queryTableFieldId="1505"/>
    <tableColumn id="1506" xr3:uid="{A4A284FA-E714-4977-A665-2715A9785819}" uniqueName="1506" name="Column1506" queryTableFieldId="1506"/>
    <tableColumn id="1507" xr3:uid="{A161A23D-DF74-435F-8B2A-A84ED6167DB8}" uniqueName="1507" name="Column1507" queryTableFieldId="1507"/>
    <tableColumn id="1508" xr3:uid="{1064F789-CF77-46E5-A92C-5D3CCFC8DCCF}" uniqueName="1508" name="Column1508" queryTableFieldId="1508"/>
    <tableColumn id="1509" xr3:uid="{B314C36E-26CF-4AFA-973D-1DA395C00777}" uniqueName="1509" name="Column1509" queryTableFieldId="1509"/>
    <tableColumn id="1510" xr3:uid="{62B5927C-03EF-4909-8A70-E0C4CDBB47B1}" uniqueName="1510" name="Column1510" queryTableFieldId="1510"/>
    <tableColumn id="1511" xr3:uid="{AECBFA24-E259-4C6C-851F-F3295809B173}" uniqueName="1511" name="Column1511" queryTableFieldId="1511"/>
    <tableColumn id="1512" xr3:uid="{CB51C049-5ACA-47E2-AE57-7F28B4967166}" uniqueName="1512" name="Column1512" queryTableFieldId="1512"/>
    <tableColumn id="1513" xr3:uid="{40901FE6-A446-4FFA-8435-D0EE56A86544}" uniqueName="1513" name="Column1513" queryTableFieldId="1513"/>
    <tableColumn id="1514" xr3:uid="{29BAC5FA-B286-46C6-879F-8183FBC27810}" uniqueName="1514" name="Column1514" queryTableFieldId="1514"/>
    <tableColumn id="1515" xr3:uid="{E7EC2382-68AD-48D8-B75E-FC0C01041D4C}" uniqueName="1515" name="Column1515" queryTableFieldId="1515"/>
    <tableColumn id="1516" xr3:uid="{C83FFD72-3767-4A7E-8336-6A3CEC9CDD65}" uniqueName="1516" name="Column1516" queryTableFieldId="1516"/>
    <tableColumn id="1517" xr3:uid="{09CB5D7B-9BBB-4AB8-9366-616D88948CF4}" uniqueName="1517" name="Column1517" queryTableFieldId="1517"/>
    <tableColumn id="1518" xr3:uid="{2477BA89-F1AE-4EB5-9731-10EBA3B2BCB2}" uniqueName="1518" name="Column1518" queryTableFieldId="1518"/>
    <tableColumn id="1519" xr3:uid="{7D1EB3D6-D6A5-4CEA-9E76-1F17DAB70A46}" uniqueName="1519" name="Column1519" queryTableFieldId="1519"/>
    <tableColumn id="1520" xr3:uid="{2360B1DE-B373-4F6A-836B-B22ADAB56197}" uniqueName="1520" name="Column1520" queryTableFieldId="1520"/>
    <tableColumn id="1521" xr3:uid="{6A402550-7348-477B-90AA-49B7D4EDD252}" uniqueName="1521" name="Column1521" queryTableFieldId="1521"/>
    <tableColumn id="1522" xr3:uid="{DF2A2962-1DE8-4A52-807A-0CD054CCF122}" uniqueName="1522" name="Column1522" queryTableFieldId="1522"/>
    <tableColumn id="1523" xr3:uid="{A7D0E262-CDE3-47A4-982A-0BC0EB4211AC}" uniqueName="1523" name="Column1523" queryTableFieldId="1523"/>
    <tableColumn id="1524" xr3:uid="{A0C69FFF-AD25-4978-8048-3AB59EC2BEA0}" uniqueName="1524" name="Column1524" queryTableFieldId="1524"/>
    <tableColumn id="1525" xr3:uid="{B35EBB93-F082-4C54-B28C-735F3049D114}" uniqueName="1525" name="Column1525" queryTableFieldId="1525"/>
    <tableColumn id="1526" xr3:uid="{108433A4-774B-4241-9379-66AC63F3C80C}" uniqueName="1526" name="Column1526" queryTableFieldId="1526"/>
    <tableColumn id="1527" xr3:uid="{77F2A5D5-C0B9-4CED-8354-F55A6547E04E}" uniqueName="1527" name="Column1527" queryTableFieldId="1527"/>
    <tableColumn id="1528" xr3:uid="{3C8C90AF-FEEE-4246-B831-6D8026159718}" uniqueName="1528" name="Column1528" queryTableFieldId="1528"/>
    <tableColumn id="1529" xr3:uid="{EA9BAD90-5CCB-413B-A22A-C18942471662}" uniqueName="1529" name="Column1529" queryTableFieldId="1529"/>
    <tableColumn id="1530" xr3:uid="{796851CF-B116-4E90-B49F-1F6B6AD4C7AC}" uniqueName="1530" name="Column1530" queryTableFieldId="1530"/>
    <tableColumn id="1531" xr3:uid="{2BD28A2D-BCD8-47E1-AAD7-5BCCE16F7F62}" uniqueName="1531" name="Column1531" queryTableFieldId="1531"/>
    <tableColumn id="1532" xr3:uid="{07734C8B-EB79-4B51-B15E-BC1E7A432D7D}" uniqueName="1532" name="Column1532" queryTableFieldId="1532"/>
    <tableColumn id="1533" xr3:uid="{4E8FE0C9-1C5D-43B3-9B6B-5667941A1D18}" uniqueName="1533" name="Column1533" queryTableFieldId="1533"/>
    <tableColumn id="1534" xr3:uid="{67B79ADD-72D2-4AA4-A148-FEC71F3FFD7E}" uniqueName="1534" name="Column1534" queryTableFieldId="1534"/>
    <tableColumn id="1535" xr3:uid="{EA6A3A29-4E06-47DE-A9F1-7AD51701EFCE}" uniqueName="1535" name="Column1535" queryTableFieldId="1535"/>
    <tableColumn id="1536" xr3:uid="{4EBEA563-653F-4672-9CEE-200F152E8636}" uniqueName="1536" name="Column1536" queryTableFieldId="1536"/>
    <tableColumn id="1537" xr3:uid="{B97C33AD-3A04-40EE-8999-5F132DBAC7DD}" uniqueName="1537" name="Column1537" queryTableFieldId="1537"/>
    <tableColumn id="1538" xr3:uid="{B2D8F817-D9B5-461F-968B-BA6963A09E72}" uniqueName="1538" name="Column1538" queryTableFieldId="1538"/>
    <tableColumn id="1539" xr3:uid="{0660C4AF-5875-4F7C-B52A-415B6ED68368}" uniqueName="1539" name="Column1539" queryTableFieldId="1539"/>
    <tableColumn id="1540" xr3:uid="{A4AAA4C6-2549-412D-8B0C-94DE88DA7B69}" uniqueName="1540" name="Column1540" queryTableFieldId="1540"/>
    <tableColumn id="1541" xr3:uid="{FB31E4F5-2B86-4401-B7F2-898E3881508D}" uniqueName="1541" name="Column1541" queryTableFieldId="1541"/>
    <tableColumn id="1542" xr3:uid="{2E53894D-D44A-43C8-B89D-0D574FE3963A}" uniqueName="1542" name="Column1542" queryTableFieldId="1542"/>
    <tableColumn id="1543" xr3:uid="{44AED66E-B0E1-4432-984A-860C69B98D25}" uniqueName="1543" name="Column1543" queryTableFieldId="1543"/>
    <tableColumn id="1544" xr3:uid="{2522DC3D-5C26-465C-A610-50AD1EE81292}" uniqueName="1544" name="Column1544" queryTableFieldId="1544"/>
    <tableColumn id="1545" xr3:uid="{17F47CBA-A5AB-496A-8052-C20B8F4A2A39}" uniqueName="1545" name="Column1545" queryTableFieldId="1545"/>
    <tableColumn id="1546" xr3:uid="{1B33B8B2-4488-43FA-9E0D-33CB15385F44}" uniqueName="1546" name="Column1546" queryTableFieldId="1546"/>
    <tableColumn id="1547" xr3:uid="{E3D613F5-9BBD-454D-B010-B514F7CBE4C8}" uniqueName="1547" name="Column1547" queryTableFieldId="1547"/>
    <tableColumn id="1548" xr3:uid="{9E281397-142F-4D25-AB40-1352A509FA7B}" uniqueName="1548" name="Column1548" queryTableFieldId="1548"/>
    <tableColumn id="1549" xr3:uid="{BFBD4F64-8E34-4523-AED9-FE11F303C851}" uniqueName="1549" name="Column1549" queryTableFieldId="1549"/>
    <tableColumn id="1550" xr3:uid="{78FB5FCC-1417-4864-8EBD-747C36890478}" uniqueName="1550" name="Column1550" queryTableFieldId="1550"/>
    <tableColumn id="1551" xr3:uid="{E09F3421-1DAB-4B2A-BFC3-42D447CF4774}" uniqueName="1551" name="Column1551" queryTableFieldId="1551"/>
    <tableColumn id="1552" xr3:uid="{7D2BF6FD-3815-4CD0-A423-71478CE4FB2A}" uniqueName="1552" name="Column1552" queryTableFieldId="1552"/>
    <tableColumn id="1553" xr3:uid="{49A79A76-9D40-402F-88B1-743F45B9EBFE}" uniqueName="1553" name="Column1553" queryTableFieldId="1553"/>
    <tableColumn id="1554" xr3:uid="{00AA50E6-783C-48F8-AAB8-8AB7DF9D63F5}" uniqueName="1554" name="Column1554" queryTableFieldId="1554"/>
    <tableColumn id="1555" xr3:uid="{6901300F-D026-4C5B-8F42-8CBED3436679}" uniqueName="1555" name="Column1555" queryTableFieldId="1555"/>
    <tableColumn id="1556" xr3:uid="{79B04A9E-8437-45D9-94AA-610D0CFCC0CC}" uniqueName="1556" name="Column1556" queryTableFieldId="1556"/>
    <tableColumn id="1557" xr3:uid="{D1827B15-507E-4C80-9D6A-CB5D1B25C97A}" uniqueName="1557" name="Column1557" queryTableFieldId="1557"/>
    <tableColumn id="1558" xr3:uid="{639B5A9B-AB89-4754-92AE-28830B491E58}" uniqueName="1558" name="Column1558" queryTableFieldId="1558"/>
    <tableColumn id="1559" xr3:uid="{1A6D5168-133A-4874-A401-DD0A37176E13}" uniqueName="1559" name="Column1559" queryTableFieldId="1559"/>
    <tableColumn id="1560" xr3:uid="{4391F6A7-1C09-4058-BF96-517EA760B696}" uniqueName="1560" name="Column1560" queryTableFieldId="1560"/>
    <tableColumn id="1561" xr3:uid="{3EE13B1A-4604-4F09-9D76-1F29D996F766}" uniqueName="1561" name="Column1561" queryTableFieldId="1561"/>
    <tableColumn id="1562" xr3:uid="{E26044B7-1FF7-4F5F-B38B-9CAD9F575560}" uniqueName="1562" name="Column1562" queryTableFieldId="1562"/>
    <tableColumn id="1563" xr3:uid="{18CF6204-7997-418F-83C5-240BD194E87A}" uniqueName="1563" name="Column1563" queryTableFieldId="1563"/>
    <tableColumn id="1564" xr3:uid="{8F14A7B9-7112-424C-972D-D8AE82396E74}" uniqueName="1564" name="Column1564" queryTableFieldId="1564"/>
    <tableColumn id="1565" xr3:uid="{A57A514F-B3EF-4426-B743-4894F830CCDA}" uniqueName="1565" name="Column1565" queryTableFieldId="1565"/>
    <tableColumn id="1566" xr3:uid="{CEC1AB4B-9A18-4401-8C67-6DA2BF081A9D}" uniqueName="1566" name="Column1566" queryTableFieldId="1566"/>
    <tableColumn id="1567" xr3:uid="{1BF96FD4-6AD8-451F-9ADC-8DBD4493AB7D}" uniqueName="1567" name="Column1567" queryTableFieldId="1567"/>
    <tableColumn id="1568" xr3:uid="{96CDF522-DF5F-4157-88E9-717FDEBAB51A}" uniqueName="1568" name="Column1568" queryTableFieldId="1568"/>
    <tableColumn id="1569" xr3:uid="{69DAC879-9BDA-4B2A-B8AC-C6CF3381AB7F}" uniqueName="1569" name="Column1569" queryTableFieldId="1569"/>
    <tableColumn id="1570" xr3:uid="{1C80AAE9-2B1C-4904-A464-BC6106D0374C}" uniqueName="1570" name="Column1570" queryTableFieldId="1570"/>
    <tableColumn id="1571" xr3:uid="{16639B67-CCFD-445B-97A4-FDE31A1BFABF}" uniqueName="1571" name="Column1571" queryTableFieldId="1571"/>
    <tableColumn id="1572" xr3:uid="{F90CED0D-E134-4229-B22F-BE145798F892}" uniqueName="1572" name="Column1572" queryTableFieldId="1572"/>
    <tableColumn id="1573" xr3:uid="{9A602D4F-2834-4176-8028-49AEDE3F71F8}" uniqueName="1573" name="Column1573" queryTableFieldId="1573"/>
    <tableColumn id="1574" xr3:uid="{0FD9E394-B4CA-4133-B350-4122DD1C53B5}" uniqueName="1574" name="Column1574" queryTableFieldId="1574"/>
    <tableColumn id="1575" xr3:uid="{DD490607-F6F2-4A22-81ED-60302D9A28E1}" uniqueName="1575" name="Column1575" queryTableFieldId="1575"/>
    <tableColumn id="1576" xr3:uid="{8039BC30-CB3C-483A-80CB-8727AEDFAB0C}" uniqueName="1576" name="Column1576" queryTableFieldId="1576"/>
    <tableColumn id="1577" xr3:uid="{799AF05A-4B61-406A-AD09-3BEF6F69B7DF}" uniqueName="1577" name="Column1577" queryTableFieldId="1577"/>
    <tableColumn id="1578" xr3:uid="{65642532-6F87-49EF-B953-0A755FBC6EF4}" uniqueName="1578" name="Column1578" queryTableFieldId="1578"/>
    <tableColumn id="1579" xr3:uid="{39BFD682-A5CD-4E96-A260-D03CC4FC37C9}" uniqueName="1579" name="Column1579" queryTableFieldId="1579"/>
    <tableColumn id="1580" xr3:uid="{9A2F95D4-C097-4F8C-A7D6-ED9BFB811FF8}" uniqueName="1580" name="Column1580" queryTableFieldId="1580"/>
    <tableColumn id="1581" xr3:uid="{C09C51C2-BAE3-4172-B31C-1A5A3745A8F0}" uniqueName="1581" name="Column1581" queryTableFieldId="1581"/>
    <tableColumn id="1582" xr3:uid="{B6A2ED10-C866-41CB-B653-E3ECC8968C11}" uniqueName="1582" name="Column1582" queryTableFieldId="1582"/>
    <tableColumn id="1583" xr3:uid="{766127E0-3E41-40B5-A082-0D5C71F131DA}" uniqueName="1583" name="Column1583" queryTableFieldId="1583"/>
    <tableColumn id="1584" xr3:uid="{2CBF03DC-B118-420E-AE12-2A53A3C7CF45}" uniqueName="1584" name="Column1584" queryTableFieldId="1584"/>
    <tableColumn id="1585" xr3:uid="{65ED820A-6E66-4E8A-8F56-BB1B6DD9476C}" uniqueName="1585" name="Column1585" queryTableFieldId="1585"/>
    <tableColumn id="1586" xr3:uid="{2D81D7D5-CDB7-4E93-97A2-C026D466808D}" uniqueName="1586" name="Column1586" queryTableFieldId="1586"/>
    <tableColumn id="1587" xr3:uid="{2ECE8AF2-E443-4161-AFB8-F4C1E60EC8D8}" uniqueName="1587" name="Column1587" queryTableFieldId="1587"/>
    <tableColumn id="1588" xr3:uid="{6B1433BF-1CA4-4DF5-BB0D-46B8429AE87B}" uniqueName="1588" name="Column1588" queryTableFieldId="1588"/>
    <tableColumn id="1589" xr3:uid="{5BF1CB08-B8ED-496C-813C-6B9DEEB028E7}" uniqueName="1589" name="Column1589" queryTableFieldId="1589"/>
    <tableColumn id="1590" xr3:uid="{793208BE-D848-46C6-B6B4-3D23B98348DF}" uniqueName="1590" name="Column1590" queryTableFieldId="1590"/>
    <tableColumn id="1591" xr3:uid="{9149F6B8-8ACE-46C5-88D8-3F5F5203A42A}" uniqueName="1591" name="Column1591" queryTableFieldId="1591"/>
    <tableColumn id="1592" xr3:uid="{8786D61F-6C9B-41CA-BE88-FFA7B3F5D961}" uniqueName="1592" name="Column1592" queryTableFieldId="1592"/>
    <tableColumn id="1593" xr3:uid="{6AF01282-9905-489D-8D33-87D1F616CFD2}" uniqueName="1593" name="Column1593" queryTableFieldId="1593"/>
    <tableColumn id="1594" xr3:uid="{16F8298F-C3AA-452A-B9D4-44ED3061406D}" uniqueName="1594" name="Column1594" queryTableFieldId="1594"/>
    <tableColumn id="1595" xr3:uid="{64D579DA-5A8C-4488-958A-A681182386A3}" uniqueName="1595" name="Column1595" queryTableFieldId="1595"/>
    <tableColumn id="1596" xr3:uid="{4A1B70D7-0B80-4E82-8086-F9909CD3159D}" uniqueName="1596" name="Column1596" queryTableFieldId="1596"/>
    <tableColumn id="1597" xr3:uid="{1975A897-C7E1-4D74-948F-A8CBDD889FE6}" uniqueName="1597" name="Column1597" queryTableFieldId="1597"/>
    <tableColumn id="1598" xr3:uid="{1E5AF10B-B744-4CBB-875A-187F8F389ED9}" uniqueName="1598" name="Column1598" queryTableFieldId="1598"/>
    <tableColumn id="1599" xr3:uid="{2FFC0ACE-5D98-4161-83F1-69AA1F267D44}" uniqueName="1599" name="Column1599" queryTableFieldId="1599"/>
    <tableColumn id="1600" xr3:uid="{68025C3D-DC12-4384-8DBE-A4C44C875140}" uniqueName="1600" name="Column1600" queryTableFieldId="1600"/>
    <tableColumn id="1601" xr3:uid="{9ECEA5EF-35A7-47A6-8D7E-21582D07AF8A}" uniqueName="1601" name="Column1601" queryTableFieldId="1601"/>
    <tableColumn id="1602" xr3:uid="{01C5EFF3-0FC4-4A0D-A1CE-E95225F68AF7}" uniqueName="1602" name="Column1602" queryTableFieldId="1602"/>
    <tableColumn id="1603" xr3:uid="{D0151EAF-B0E7-4218-ADF4-84A4C11016D9}" uniqueName="1603" name="Column1603" queryTableFieldId="1603"/>
    <tableColumn id="1604" xr3:uid="{BA275244-7849-4BAF-BA48-3A7B7EE995F3}" uniqueName="1604" name="Column1604" queryTableFieldId="1604"/>
    <tableColumn id="1605" xr3:uid="{0FC6EA71-FF22-4D1D-87CD-E07199821A7A}" uniqueName="1605" name="Column1605" queryTableFieldId="1605"/>
    <tableColumn id="1606" xr3:uid="{9A2D6050-48EE-4C70-9509-CE0FB2B0AF3C}" uniqueName="1606" name="Column1606" queryTableFieldId="1606"/>
    <tableColumn id="1607" xr3:uid="{78F09BB0-121C-4083-BBC7-FEA00E1B0FE7}" uniqueName="1607" name="Column1607" queryTableFieldId="1607"/>
    <tableColumn id="1608" xr3:uid="{4AC77367-51F7-479D-9C9F-5D4083F0C4D2}" uniqueName="1608" name="Column1608" queryTableFieldId="1608"/>
    <tableColumn id="1609" xr3:uid="{B6609720-16D1-4D3B-876F-5A414160B963}" uniqueName="1609" name="Column1609" queryTableFieldId="1609"/>
    <tableColumn id="1610" xr3:uid="{82467ABB-8969-4830-BE08-94589B963A51}" uniqueName="1610" name="Column1610" queryTableFieldId="1610"/>
    <tableColumn id="1611" xr3:uid="{82C28F55-907D-4D36-9C77-042F44CA067D}" uniqueName="1611" name="Column1611" queryTableFieldId="1611"/>
    <tableColumn id="1612" xr3:uid="{850FCA45-A093-47E6-B2E1-137FD841C8D5}" uniqueName="1612" name="Column1612" queryTableFieldId="1612"/>
    <tableColumn id="1613" xr3:uid="{DB92396E-E4C1-4EEF-B4D2-40525E397379}" uniqueName="1613" name="Column1613" queryTableFieldId="1613"/>
    <tableColumn id="1614" xr3:uid="{927C0347-94C9-4DAA-B2E9-8BDFFBFD13A7}" uniqueName="1614" name="Column1614" queryTableFieldId="1614"/>
    <tableColumn id="1615" xr3:uid="{97B0C104-F37E-4563-AF43-C69B6A6726A7}" uniqueName="1615" name="Column1615" queryTableFieldId="1615"/>
    <tableColumn id="1616" xr3:uid="{80115E4E-1488-45BF-8330-9E3C801DEB34}" uniqueName="1616" name="Column1616" queryTableFieldId="1616"/>
    <tableColumn id="1617" xr3:uid="{5AD9E625-D2D0-4950-A4FA-3019F14B632C}" uniqueName="1617" name="Column1617" queryTableFieldId="1617"/>
    <tableColumn id="1618" xr3:uid="{F6C1D6B1-9C07-471A-8CAA-B853478C3506}" uniqueName="1618" name="Column1618" queryTableFieldId="1618"/>
    <tableColumn id="1619" xr3:uid="{2C37B9DB-F753-46C8-9F0D-6D39DA8A23C5}" uniqueName="1619" name="Column1619" queryTableFieldId="1619"/>
    <tableColumn id="1620" xr3:uid="{623FA771-8E98-402E-8B42-82728EE1EDD0}" uniqueName="1620" name="Column1620" queryTableFieldId="1620"/>
    <tableColumn id="1621" xr3:uid="{C8FD4532-B552-46BA-B8F2-FC03395C2179}" uniqueName="1621" name="Column1621" queryTableFieldId="1621"/>
    <tableColumn id="1622" xr3:uid="{428589A7-507B-4281-B42F-ABAFAEDF2C94}" uniqueName="1622" name="Column1622" queryTableFieldId="1622"/>
    <tableColumn id="1623" xr3:uid="{7EBB76ED-B6B2-4F1E-92C7-D8110179BE2D}" uniqueName="1623" name="Column1623" queryTableFieldId="1623"/>
    <tableColumn id="1624" xr3:uid="{9B35503C-B0E6-4BBA-AF30-256BF9331170}" uniqueName="1624" name="Column1624" queryTableFieldId="1624"/>
    <tableColumn id="1625" xr3:uid="{1FD5061C-C43F-4490-B565-0191AB942C58}" uniqueName="1625" name="Column1625" queryTableFieldId="1625"/>
    <tableColumn id="1626" xr3:uid="{EBEFDD8F-C4E2-46F4-88F1-DEE4E5EFE65C}" uniqueName="1626" name="Column1626" queryTableFieldId="1626"/>
    <tableColumn id="1627" xr3:uid="{E25BD6B9-A368-405C-879E-801BE6774FA7}" uniqueName="1627" name="Column1627" queryTableFieldId="1627"/>
    <tableColumn id="1628" xr3:uid="{D1E89A02-1575-431B-8E27-6DDBF069E989}" uniqueName="1628" name="Column1628" queryTableFieldId="1628"/>
    <tableColumn id="1629" xr3:uid="{8B0613FB-9EE8-4CB7-81C4-5D821294075D}" uniqueName="1629" name="Column1629" queryTableFieldId="1629"/>
    <tableColumn id="1630" xr3:uid="{C7F02357-38E9-4589-8C70-FC0CADCB133C}" uniqueName="1630" name="Column1630" queryTableFieldId="1630"/>
    <tableColumn id="1631" xr3:uid="{8875A39C-38FA-4E8A-AE6A-E3652B0DFB48}" uniqueName="1631" name="Column1631" queryTableFieldId="1631"/>
    <tableColumn id="1632" xr3:uid="{0CFF4CD1-5908-4A16-9FFC-826D14686143}" uniqueName="1632" name="Column1632" queryTableFieldId="1632"/>
    <tableColumn id="1633" xr3:uid="{A3DB3E8E-F012-48AC-9254-B873D2CEAF27}" uniqueName="1633" name="Column1633" queryTableFieldId="1633"/>
    <tableColumn id="1634" xr3:uid="{BF7D0499-76A3-49DE-82C3-D3C29B94A290}" uniqueName="1634" name="Column1634" queryTableFieldId="1634"/>
    <tableColumn id="1635" xr3:uid="{E52045EF-0541-4250-B6BE-881B52565A2E}" uniqueName="1635" name="Column1635" queryTableFieldId="1635"/>
    <tableColumn id="1636" xr3:uid="{24C3B0F0-2DB5-40B3-B972-DD6D31B3EAA5}" uniqueName="1636" name="Column1636" queryTableFieldId="1636"/>
    <tableColumn id="1637" xr3:uid="{5873AF4C-A5D3-4C22-80B1-FC8056F5D2A4}" uniqueName="1637" name="Column1637" queryTableFieldId="1637"/>
    <tableColumn id="1638" xr3:uid="{A773EE3C-647B-4B80-8E7D-83A3A63C942A}" uniqueName="1638" name="Column1638" queryTableFieldId="1638"/>
    <tableColumn id="1639" xr3:uid="{E4E3E268-55D1-456D-A6B9-FC26D2BBA166}" uniqueName="1639" name="Column1639" queryTableFieldId="1639"/>
    <tableColumn id="1640" xr3:uid="{0BD9AF0F-8AD9-469F-8E6C-95C0883A4AE1}" uniqueName="1640" name="Column1640" queryTableFieldId="1640"/>
    <tableColumn id="1641" xr3:uid="{6FA5550E-CA24-49CA-BFED-764442F9A5F0}" uniqueName="1641" name="Column1641" queryTableFieldId="1641"/>
    <tableColumn id="1642" xr3:uid="{8B98BAE6-0E96-408E-8E69-6B7CC2223605}" uniqueName="1642" name="Column1642" queryTableFieldId="1642"/>
    <tableColumn id="1643" xr3:uid="{34990CB6-BF6F-4D9A-A7FB-458E4C23355D}" uniqueName="1643" name="Column1643" queryTableFieldId="1643"/>
    <tableColumn id="1644" xr3:uid="{80AB8D16-8DC4-4B94-BA3C-681CE0A23183}" uniqueName="1644" name="Column1644" queryTableFieldId="1644"/>
    <tableColumn id="1645" xr3:uid="{3C441F31-7F3C-4D10-B5C7-2A7EF6869B71}" uniqueName="1645" name="Column1645" queryTableFieldId="1645"/>
    <tableColumn id="1646" xr3:uid="{3037FC5A-0E62-4DE8-8B41-BEF92F25E389}" uniqueName="1646" name="Column1646" queryTableFieldId="1646"/>
    <tableColumn id="1647" xr3:uid="{CEB98B23-9B1D-46A4-B7A6-CCA51DF01521}" uniqueName="1647" name="Column1647" queryTableFieldId="1647"/>
    <tableColumn id="1648" xr3:uid="{A3335185-5500-436C-AE92-3CCD683DE913}" uniqueName="1648" name="Column1648" queryTableFieldId="1648"/>
    <tableColumn id="1649" xr3:uid="{7A8683B2-D736-4ECC-AC98-60AE0FDCD942}" uniqueName="1649" name="Column1649" queryTableFieldId="1649"/>
    <tableColumn id="1650" xr3:uid="{1DC8C891-23D1-417A-9C76-4AFF8D3236EE}" uniqueName="1650" name="Column1650" queryTableFieldId="1650"/>
    <tableColumn id="1651" xr3:uid="{4B0D5D1B-A954-45BF-B4E6-02ED474118EB}" uniqueName="1651" name="Column1651" queryTableFieldId="1651"/>
    <tableColumn id="1652" xr3:uid="{3D57E888-49C0-40C5-A46A-A72DD64E0A49}" uniqueName="1652" name="Column1652" queryTableFieldId="1652"/>
    <tableColumn id="1653" xr3:uid="{592195AB-14BE-4C99-900D-BF9E33B017D6}" uniqueName="1653" name="Column1653" queryTableFieldId="1653"/>
    <tableColumn id="1654" xr3:uid="{61C4A8E6-B790-4176-9256-431664F8B034}" uniqueName="1654" name="Column1654" queryTableFieldId="1654"/>
    <tableColumn id="1655" xr3:uid="{E1435880-4D3D-458A-A76F-257BA3337724}" uniqueName="1655" name="Column1655" queryTableFieldId="1655"/>
    <tableColumn id="1656" xr3:uid="{521270F9-340F-4DFA-941A-4B9280177B72}" uniqueName="1656" name="Column1656" queryTableFieldId="1656"/>
    <tableColumn id="1657" xr3:uid="{2BD4C7ED-65BB-459F-B97B-C9067F2D6AAE}" uniqueName="1657" name="Column1657" queryTableFieldId="1657"/>
    <tableColumn id="1658" xr3:uid="{5B8045EC-8CAC-45A9-B393-B7E4EE78E3AF}" uniqueName="1658" name="Column1658" queryTableFieldId="1658"/>
    <tableColumn id="1659" xr3:uid="{F4589CF2-4FF3-4562-B0F1-210FC9A9383A}" uniqueName="1659" name="Column1659" queryTableFieldId="1659"/>
    <tableColumn id="1660" xr3:uid="{63586C0D-7A97-4097-A143-46958256A62C}" uniqueName="1660" name="Column1660" queryTableFieldId="1660"/>
    <tableColumn id="1661" xr3:uid="{4190F7CD-FCD8-4609-8986-2AE29CB76861}" uniqueName="1661" name="Column1661" queryTableFieldId="1661"/>
    <tableColumn id="1662" xr3:uid="{C1EC1DCE-DA6F-4F38-92E3-90BD9A2B8AD7}" uniqueName="1662" name="Column1662" queryTableFieldId="1662"/>
    <tableColumn id="1663" xr3:uid="{0AF2AB71-6682-4D11-BFA5-C065873AD26B}" uniqueName="1663" name="Column1663" queryTableFieldId="1663"/>
    <tableColumn id="1664" xr3:uid="{8FA45DEC-A688-4828-9AF1-36071EDB50E4}" uniqueName="1664" name="Column1664" queryTableFieldId="1664"/>
    <tableColumn id="1665" xr3:uid="{E07E9311-8BDE-4B65-A068-621C153ABA72}" uniqueName="1665" name="Column1665" queryTableFieldId="1665"/>
    <tableColumn id="1666" xr3:uid="{7CB349FA-E292-4E39-956B-FAD885A948EF}" uniqueName="1666" name="Column1666" queryTableFieldId="1666"/>
    <tableColumn id="1667" xr3:uid="{932A9D71-19E2-4B5B-AFAB-E1E383DD7134}" uniqueName="1667" name="Column1667" queryTableFieldId="1667"/>
    <tableColumn id="1668" xr3:uid="{3991B677-D253-4E2B-BD73-E368D0106BB5}" uniqueName="1668" name="Column1668" queryTableFieldId="1668"/>
    <tableColumn id="1669" xr3:uid="{7A91952E-FAB4-4582-924E-CF060F0F2825}" uniqueName="1669" name="Column1669" queryTableFieldId="1669"/>
    <tableColumn id="1670" xr3:uid="{EF545737-2415-4B4B-868D-329930B328C6}" uniqueName="1670" name="Column1670" queryTableFieldId="1670"/>
    <tableColumn id="1671" xr3:uid="{FD610820-199C-47EE-991A-409DDFF988BE}" uniqueName="1671" name="Column1671" queryTableFieldId="1671"/>
    <tableColumn id="1672" xr3:uid="{98C90E96-7F70-4F2D-BD6D-A69D24926222}" uniqueName="1672" name="Column1672" queryTableFieldId="1672"/>
    <tableColumn id="1673" xr3:uid="{CDEC93CC-DB3D-4192-9D32-367001AC54C5}" uniqueName="1673" name="Column1673" queryTableFieldId="1673"/>
    <tableColumn id="1674" xr3:uid="{413B3B71-BDB2-426A-A3A3-EC9EF381F160}" uniqueName="1674" name="Column1674" queryTableFieldId="1674"/>
    <tableColumn id="1675" xr3:uid="{63DA7128-870E-4B73-A38F-5A9455B6C23D}" uniqueName="1675" name="Column1675" queryTableFieldId="1675"/>
    <tableColumn id="1676" xr3:uid="{C9A0AB69-24E7-477D-B4AB-F4A6334BD598}" uniqueName="1676" name="Column1676" queryTableFieldId="1676"/>
    <tableColumn id="1677" xr3:uid="{82AAF97C-F1F8-4EA3-A337-CFB4A5B208C2}" uniqueName="1677" name="Column1677" queryTableFieldId="1677"/>
    <tableColumn id="1678" xr3:uid="{FED61842-E870-47F9-9726-47DE2AE02AE7}" uniqueName="1678" name="Column1678" queryTableFieldId="1678"/>
    <tableColumn id="1679" xr3:uid="{4DA1D29A-1083-4600-BC5F-B2F4B8DEBF95}" uniqueName="1679" name="Column1679" queryTableFieldId="1679"/>
    <tableColumn id="1680" xr3:uid="{F6D67335-406C-454A-92FE-0C023D4ADCF0}" uniqueName="1680" name="Column1680" queryTableFieldId="1680"/>
    <tableColumn id="1681" xr3:uid="{492C0195-5684-4A93-B291-0A337F437A4A}" uniqueName="1681" name="Column1681" queryTableFieldId="1681"/>
    <tableColumn id="1682" xr3:uid="{8D22F6F4-96A4-4DC6-8036-ED5D63E20E4D}" uniqueName="1682" name="Column1682" queryTableFieldId="1682"/>
    <tableColumn id="1683" xr3:uid="{45FE6F2F-8EB1-4010-9BE5-146100E6E85F}" uniqueName="1683" name="Column1683" queryTableFieldId="1683"/>
    <tableColumn id="1684" xr3:uid="{C66EAD8F-E23C-499E-BA24-F51369703E17}" uniqueName="1684" name="Column1684" queryTableFieldId="1684"/>
    <tableColumn id="1685" xr3:uid="{416195D2-B77F-46AF-87B1-E3BEC503F4E8}" uniqueName="1685" name="Column1685" queryTableFieldId="1685"/>
    <tableColumn id="1686" xr3:uid="{06448E9D-58E5-4ADA-A2CB-CB144CD1D216}" uniqueName="1686" name="Column1686" queryTableFieldId="1686"/>
    <tableColumn id="1687" xr3:uid="{8617B477-6356-4C3D-B112-CC8963221995}" uniqueName="1687" name="Column1687" queryTableFieldId="1687"/>
    <tableColumn id="1688" xr3:uid="{00BD2F53-3903-4C5C-9AFE-A29C2D55F22A}" uniqueName="1688" name="Column1688" queryTableFieldId="1688"/>
    <tableColumn id="1689" xr3:uid="{C3C7DA1B-EBAF-4105-A021-AD53AADC7C42}" uniqueName="1689" name="Column1689" queryTableFieldId="1689"/>
    <tableColumn id="1690" xr3:uid="{44F17A29-4F42-4E5E-86AD-B8AA1823AA79}" uniqueName="1690" name="Column1690" queryTableFieldId="1690"/>
    <tableColumn id="1691" xr3:uid="{2D701EBE-AFD2-41B7-89B3-30E25AA66792}" uniqueName="1691" name="Column1691" queryTableFieldId="1691"/>
    <tableColumn id="1692" xr3:uid="{E283BA84-10F6-4A25-97F0-CDB231140CAD}" uniqueName="1692" name="Column1692" queryTableFieldId="1692"/>
    <tableColumn id="1693" xr3:uid="{A34A16A0-93CF-44F0-AA69-98778233CB7C}" uniqueName="1693" name="Column1693" queryTableFieldId="1693"/>
    <tableColumn id="1694" xr3:uid="{94A97AC5-8BF0-4D86-9EFC-22A929FCE754}" uniqueName="1694" name="Column1694" queryTableFieldId="1694"/>
    <tableColumn id="1695" xr3:uid="{1B8EB4BD-30DF-4AE9-AC10-87EC1820CE99}" uniqueName="1695" name="Column1695" queryTableFieldId="1695"/>
    <tableColumn id="1696" xr3:uid="{0E13997C-C7C9-4AE8-8850-376D47068AEF}" uniqueName="1696" name="Column1696" queryTableFieldId="1696"/>
    <tableColumn id="1697" xr3:uid="{EC7B5233-ADC7-4BB3-B392-FEB1676EE068}" uniqueName="1697" name="Column1697" queryTableFieldId="1697"/>
    <tableColumn id="1698" xr3:uid="{F05EEBA2-7C24-497D-A7E5-360D83870567}" uniqueName="1698" name="Column1698" queryTableFieldId="1698"/>
    <tableColumn id="1699" xr3:uid="{252CF43D-514E-4224-86A7-DBEE33FC3158}" uniqueName="1699" name="Column1699" queryTableFieldId="1699"/>
    <tableColumn id="1700" xr3:uid="{0B68358A-B2B0-4A92-843C-B698DE9D993A}" uniqueName="1700" name="Column1700" queryTableFieldId="1700"/>
    <tableColumn id="1701" xr3:uid="{6E07D3E1-D765-456A-9B30-14D41670E312}" uniqueName="1701" name="Column1701" queryTableFieldId="1701"/>
    <tableColumn id="1702" xr3:uid="{067ED002-961A-488C-B9A4-A456A27522EB}" uniqueName="1702" name="Column1702" queryTableFieldId="1702"/>
    <tableColumn id="1703" xr3:uid="{CDEFE48D-6C95-4CCC-977D-CB0948C380F1}" uniqueName="1703" name="Column1703" queryTableFieldId="1703"/>
    <tableColumn id="1704" xr3:uid="{66C2ED03-5863-47A6-8CEC-29D75DB14DF2}" uniqueName="1704" name="Column1704" queryTableFieldId="1704"/>
    <tableColumn id="1705" xr3:uid="{B4B52B41-37BC-4403-B79D-E950003D5794}" uniqueName="1705" name="Column1705" queryTableFieldId="1705"/>
    <tableColumn id="1706" xr3:uid="{5ED2E44A-93D2-4AED-9E85-05AD7CE9EEE6}" uniqueName="1706" name="Column1706" queryTableFieldId="1706"/>
    <tableColumn id="1707" xr3:uid="{7503D0A3-E9FD-45AC-827D-2BC59094EFE5}" uniqueName="1707" name="Column1707" queryTableFieldId="1707"/>
    <tableColumn id="1708" xr3:uid="{65F65FFC-63B0-4E5E-823E-22DA288375B8}" uniqueName="1708" name="Column1708" queryTableFieldId="1708"/>
    <tableColumn id="1709" xr3:uid="{98BB1DDE-3686-4E5E-99FB-4BDA00075519}" uniqueName="1709" name="Column1709" queryTableFieldId="1709"/>
    <tableColumn id="1710" xr3:uid="{0A289EFD-595A-4DD1-B30C-5CD2D217CB81}" uniqueName="1710" name="Column1710" queryTableFieldId="1710"/>
    <tableColumn id="1711" xr3:uid="{92164C8A-5B94-4B5A-B2A8-AE66845C717E}" uniqueName="1711" name="Column1711" queryTableFieldId="1711"/>
    <tableColumn id="1712" xr3:uid="{513FBB19-9627-4E7C-AA2D-916A6F38DC32}" uniqueName="1712" name="Column1712" queryTableFieldId="1712"/>
    <tableColumn id="1713" xr3:uid="{67C4D12E-8C79-42F8-AEC6-8F1DC249E12E}" uniqueName="1713" name="Column1713" queryTableFieldId="1713"/>
    <tableColumn id="1714" xr3:uid="{61824663-ABB3-414A-8034-7BE8CE53D607}" uniqueName="1714" name="Column1714" queryTableFieldId="1714"/>
    <tableColumn id="1715" xr3:uid="{F61869F9-E372-41A1-AEDB-18F78908CBEA}" uniqueName="1715" name="Column1715" queryTableFieldId="1715"/>
    <tableColumn id="1716" xr3:uid="{7D03FB94-4815-441B-93D4-80C3FA656B2D}" uniqueName="1716" name="Column1716" queryTableFieldId="1716"/>
    <tableColumn id="1717" xr3:uid="{05E46A1F-417B-446D-B1D8-079F0020BEDD}" uniqueName="1717" name="Column1717" queryTableFieldId="1717"/>
    <tableColumn id="1718" xr3:uid="{693DBFC8-FE70-44F8-9C8E-1942F2AC96EB}" uniqueName="1718" name="Column1718" queryTableFieldId="1718"/>
    <tableColumn id="1719" xr3:uid="{37026BE4-6369-4BBB-BAEB-6E6BEA1AE8E2}" uniqueName="1719" name="Column1719" queryTableFieldId="1719"/>
    <tableColumn id="1720" xr3:uid="{DF39E535-615F-4B92-AE74-EE78AE4B28D4}" uniqueName="1720" name="Column1720" queryTableFieldId="1720"/>
    <tableColumn id="1721" xr3:uid="{130D794B-9198-477D-927A-2AD93C282853}" uniqueName="1721" name="Column1721" queryTableFieldId="1721"/>
    <tableColumn id="1722" xr3:uid="{DA945C9A-D341-43DC-AA09-49CE9FB87EFF}" uniqueName="1722" name="Column1722" queryTableFieldId="1722"/>
    <tableColumn id="1723" xr3:uid="{BAE61F75-B69B-4A3E-BA36-286D3FE06F36}" uniqueName="1723" name="Column1723" queryTableFieldId="1723"/>
    <tableColumn id="1724" xr3:uid="{3A762615-91DC-4762-A6D0-9F7B950B996D}" uniqueName="1724" name="Column1724" queryTableFieldId="1724"/>
    <tableColumn id="1725" xr3:uid="{41ACA4F8-C1E7-4973-BB40-E4EF9705700B}" uniqueName="1725" name="Column1725" queryTableFieldId="1725"/>
    <tableColumn id="1726" xr3:uid="{8093B5C0-7212-45E6-984E-1F760CE017F1}" uniqueName="1726" name="Column1726" queryTableFieldId="1726"/>
    <tableColumn id="1727" xr3:uid="{23D426E8-2D00-4037-8378-E764F3089B79}" uniqueName="1727" name="Column1727" queryTableFieldId="1727"/>
    <tableColumn id="1728" xr3:uid="{687E94C1-4446-4D0B-A2D2-31ACB99474E2}" uniqueName="1728" name="Column1728" queryTableFieldId="1728"/>
    <tableColumn id="1729" xr3:uid="{43EF7D95-276E-4843-AB94-F654A660FB7A}" uniqueName="1729" name="Column1729" queryTableFieldId="1729"/>
    <tableColumn id="1730" xr3:uid="{EFBF1AF0-F069-4FA5-992C-F90C4E93F73C}" uniqueName="1730" name="Column1730" queryTableFieldId="1730"/>
    <tableColumn id="1731" xr3:uid="{8240CCD2-48F0-419E-B0AF-3A9C6C3AB2E3}" uniqueName="1731" name="Column1731" queryTableFieldId="1731"/>
    <tableColumn id="1732" xr3:uid="{5B9BAE2D-DE43-4D18-B0CC-6496FF70E2FF}" uniqueName="1732" name="Column1732" queryTableFieldId="1732"/>
    <tableColumn id="1733" xr3:uid="{1AD9EBE0-67C7-4E49-B94F-0734AA05C2F1}" uniqueName="1733" name="Column1733" queryTableFieldId="1733"/>
    <tableColumn id="1734" xr3:uid="{253C14E3-A9BC-4E6A-99A0-8BEB8D19C047}" uniqueName="1734" name="Column1734" queryTableFieldId="1734"/>
    <tableColumn id="1735" xr3:uid="{E146243B-DFBC-4C5F-8CA7-5CAB69581EC8}" uniqueName="1735" name="Column1735" queryTableFieldId="1735"/>
    <tableColumn id="1736" xr3:uid="{AA709396-F2E7-4100-A77B-8CD03DD355B0}" uniqueName="1736" name="Column1736" queryTableFieldId="1736"/>
    <tableColumn id="1737" xr3:uid="{D44F754E-4F9B-47F1-B3BD-420170F953AC}" uniqueName="1737" name="Column1737" queryTableFieldId="1737"/>
    <tableColumn id="1738" xr3:uid="{C0094D85-7967-46B7-8B47-B08A5BDAD802}" uniqueName="1738" name="Column1738" queryTableFieldId="1738"/>
    <tableColumn id="1739" xr3:uid="{CA7A266E-B274-456D-B23C-D07960356F39}" uniqueName="1739" name="Column1739" queryTableFieldId="1739"/>
    <tableColumn id="1740" xr3:uid="{CC44F92B-CABA-4D53-A55B-232362E2292E}" uniqueName="1740" name="Column1740" queryTableFieldId="1740"/>
    <tableColumn id="1741" xr3:uid="{E9396EE9-E3CC-4F58-AE8F-2233825FB9C0}" uniqueName="1741" name="Column1741" queryTableFieldId="1741"/>
    <tableColumn id="1742" xr3:uid="{C5CFE280-501E-4E43-AD2B-034D0035C753}" uniqueName="1742" name="Column1742" queryTableFieldId="1742"/>
    <tableColumn id="1743" xr3:uid="{0C9A29DB-2AB6-49F6-82D9-2BF97341C933}" uniqueName="1743" name="Column1743" queryTableFieldId="1743"/>
    <tableColumn id="1744" xr3:uid="{68675684-AB6D-4590-AFE7-186F827FEEAA}" uniqueName="1744" name="Column1744" queryTableFieldId="1744"/>
    <tableColumn id="1745" xr3:uid="{D737DB99-49FA-4F7F-A5BF-33E897934451}" uniqueName="1745" name="Column1745" queryTableFieldId="1745"/>
    <tableColumn id="1746" xr3:uid="{4D7C605F-194C-44A0-B58A-E4E08448FC55}" uniqueName="1746" name="Column1746" queryTableFieldId="1746"/>
    <tableColumn id="1747" xr3:uid="{78D55F56-68A7-4CCD-B605-CBE8626C9A38}" uniqueName="1747" name="Column1747" queryTableFieldId="1747"/>
    <tableColumn id="1748" xr3:uid="{3FEBB907-8513-4AE4-9D5A-77B60CB141AF}" uniqueName="1748" name="Column1748" queryTableFieldId="1748"/>
    <tableColumn id="1749" xr3:uid="{4292F536-BBD4-4A6B-98FB-65512E7E58BD}" uniqueName="1749" name="Column1749" queryTableFieldId="1749"/>
    <tableColumn id="1750" xr3:uid="{52249C7B-E860-40C1-BF1E-CD08660C7D01}" uniqueName="1750" name="Column1750" queryTableFieldId="1750"/>
    <tableColumn id="1751" xr3:uid="{CE958C8B-8B27-40F9-9351-CF5D8E0FF3B4}" uniqueName="1751" name="Column1751" queryTableFieldId="1751"/>
    <tableColumn id="1752" xr3:uid="{608EC2C9-9459-479F-81A6-03BE1B6B70A9}" uniqueName="1752" name="Column1752" queryTableFieldId="1752"/>
    <tableColumn id="1753" xr3:uid="{E28AC515-B91B-4BFE-B3BA-8B195A394095}" uniqueName="1753" name="Column1753" queryTableFieldId="1753"/>
    <tableColumn id="1754" xr3:uid="{494E688B-8C3D-4CBF-8CD4-99FF712A386D}" uniqueName="1754" name="Column1754" queryTableFieldId="1754"/>
    <tableColumn id="1755" xr3:uid="{DBC470BE-C962-4339-AA1B-664352991E05}" uniqueName="1755" name="Column1755" queryTableFieldId="1755"/>
    <tableColumn id="1756" xr3:uid="{32633010-E7EA-4EEB-8478-C24BCF0D02FC}" uniqueName="1756" name="Column1756" queryTableFieldId="1756"/>
    <tableColumn id="1757" xr3:uid="{3BF4B346-59B6-4045-90FA-794C73AD4529}" uniqueName="1757" name="Column1757" queryTableFieldId="1757"/>
    <tableColumn id="1758" xr3:uid="{EAD9904F-3F0B-4E9C-B2D6-6718A7B73D50}" uniqueName="1758" name="Column1758" queryTableFieldId="1758"/>
    <tableColumn id="1759" xr3:uid="{A9763A23-C504-4ABD-A4FE-6C7FC65E1EB8}" uniqueName="1759" name="Column1759" queryTableFieldId="1759"/>
    <tableColumn id="1760" xr3:uid="{7B0F49EE-CB9F-429C-B546-031324B2E448}" uniqueName="1760" name="Column1760" queryTableFieldId="1760"/>
    <tableColumn id="1761" xr3:uid="{32E3DD57-668F-4DD9-8A70-3DFA0D99841C}" uniqueName="1761" name="Column1761" queryTableFieldId="1761"/>
    <tableColumn id="1762" xr3:uid="{6B6A9691-1879-401C-82EC-99D084829DAD}" uniqueName="1762" name="Column1762" queryTableFieldId="1762"/>
    <tableColumn id="1763" xr3:uid="{E28058A4-E368-4C7D-90F0-8A95F597AF4E}" uniqueName="1763" name="Column1763" queryTableFieldId="1763"/>
    <tableColumn id="1764" xr3:uid="{81A12BDC-9B97-485F-B3C9-8CEA9014016E}" uniqueName="1764" name="Column1764" queryTableFieldId="1764"/>
    <tableColumn id="1765" xr3:uid="{ED8EDAC9-E54A-4B4D-8658-5FDE845C5975}" uniqueName="1765" name="Column1765" queryTableFieldId="1765"/>
    <tableColumn id="1766" xr3:uid="{88D2E920-2955-48D5-A078-3ABC789EB095}" uniqueName="1766" name="Column1766" queryTableFieldId="1766"/>
    <tableColumn id="1767" xr3:uid="{CC92E0C0-354E-4229-9BA7-26BAD2F8AEB1}" uniqueName="1767" name="Column1767" queryTableFieldId="1767"/>
    <tableColumn id="1768" xr3:uid="{EC4A78DA-0AA3-422E-94B4-0F44279E6E73}" uniqueName="1768" name="Column1768" queryTableFieldId="1768"/>
    <tableColumn id="1769" xr3:uid="{8B47525F-6102-428A-8E9D-B26A09C81E30}" uniqueName="1769" name="Column1769" queryTableFieldId="1769"/>
    <tableColumn id="1770" xr3:uid="{A8F7829E-77E8-429C-8528-D0123E5DB922}" uniqueName="1770" name="Column1770" queryTableFieldId="1770"/>
    <tableColumn id="1771" xr3:uid="{7A29B090-BA0E-460B-B0F0-FC8F426A63ED}" uniqueName="1771" name="Column1771" queryTableFieldId="1771"/>
    <tableColumn id="1772" xr3:uid="{9724A977-8541-41AF-B6BA-EF7DF37CDF2A}" uniqueName="1772" name="Column1772" queryTableFieldId="1772"/>
    <tableColumn id="1773" xr3:uid="{DC3E4B65-88CE-48E5-B9D1-B072DB92E699}" uniqueName="1773" name="Column1773" queryTableFieldId="1773"/>
    <tableColumn id="1774" xr3:uid="{833A71A7-2E1B-4D7F-8B06-1942CA9E35F9}" uniqueName="1774" name="Column1774" queryTableFieldId="1774"/>
    <tableColumn id="1775" xr3:uid="{0225EB94-77B8-4B5B-A5CA-83B8F53B009C}" uniqueName="1775" name="Column1775" queryTableFieldId="1775"/>
    <tableColumn id="1776" xr3:uid="{56C518AD-D2ED-4AF5-B3AC-19F95BC0802C}" uniqueName="1776" name="Column1776" queryTableFieldId="1776"/>
    <tableColumn id="1777" xr3:uid="{17003CA6-5EF7-44F8-816B-6D12DC5DDD37}" uniqueName="1777" name="Column1777" queryTableFieldId="1777"/>
    <tableColumn id="1778" xr3:uid="{41D4BA49-B15C-4F43-941F-FF6D013E1B7B}" uniqueName="1778" name="Column1778" queryTableFieldId="1778"/>
    <tableColumn id="1779" xr3:uid="{63E95C91-9821-4715-9839-7686F9381D07}" uniqueName="1779" name="Column1779" queryTableFieldId="1779"/>
    <tableColumn id="1780" xr3:uid="{A8088913-B047-4A51-83CC-8BCF4BBBDDD0}" uniqueName="1780" name="Column1780" queryTableFieldId="1780"/>
    <tableColumn id="1781" xr3:uid="{CA11E7C7-49B8-453E-9E4C-979E439924E1}" uniqueName="1781" name="Column1781" queryTableFieldId="1781"/>
    <tableColumn id="1782" xr3:uid="{31E2E167-3006-446B-A420-4140CB9F83B8}" uniqueName="1782" name="Column1782" queryTableFieldId="1782"/>
    <tableColumn id="1783" xr3:uid="{7C5E0EAE-D05C-4706-A389-4A5961F940E5}" uniqueName="1783" name="Column1783" queryTableFieldId="1783"/>
    <tableColumn id="1784" xr3:uid="{04B5950E-7FC0-422D-AE8B-ADBE7ACF69BA}" uniqueName="1784" name="Column1784" queryTableFieldId="1784"/>
    <tableColumn id="1785" xr3:uid="{B9E9A2B9-21A0-4D63-85C7-1990112A92F3}" uniqueName="1785" name="Column1785" queryTableFieldId="1785"/>
    <tableColumn id="1786" xr3:uid="{40DBADC6-C8B0-4A97-8E8E-B763BD841F5E}" uniqueName="1786" name="Column1786" queryTableFieldId="1786"/>
    <tableColumn id="1787" xr3:uid="{DA4E3C70-7614-4165-902A-91861C5D99C3}" uniqueName="1787" name="Column1787" queryTableFieldId="1787"/>
    <tableColumn id="1788" xr3:uid="{C97E5616-EA0E-43FE-8B12-6824D85E6AC7}" uniqueName="1788" name="Column1788" queryTableFieldId="1788"/>
    <tableColumn id="1789" xr3:uid="{FE016824-2DFD-41E0-BAAF-446442AEACD9}" uniqueName="1789" name="Column1789" queryTableFieldId="1789"/>
    <tableColumn id="1790" xr3:uid="{14718601-D158-44A8-8411-B7244CA12E30}" uniqueName="1790" name="Column1790" queryTableFieldId="1790"/>
    <tableColumn id="1791" xr3:uid="{0C941D65-ED28-4B1D-A165-8825BDE8A5DA}" uniqueName="1791" name="Column1791" queryTableFieldId="1791"/>
    <tableColumn id="1792" xr3:uid="{F995A724-F544-47E2-9D24-756E1C8F44E6}" uniqueName="1792" name="Column1792" queryTableFieldId="1792"/>
    <tableColumn id="1793" xr3:uid="{E358ED17-007D-4011-A67A-BE02EF6153B1}" uniqueName="1793" name="Column1793" queryTableFieldId="1793"/>
    <tableColumn id="1794" xr3:uid="{D9002ACD-81BB-4251-81F8-2D23DB7CB5CB}" uniqueName="1794" name="Column1794" queryTableFieldId="1794"/>
    <tableColumn id="1795" xr3:uid="{572FE035-F7B1-4985-9E4D-D6950E0B03D1}" uniqueName="1795" name="Column1795" queryTableFieldId="1795"/>
    <tableColumn id="1796" xr3:uid="{AC122AB3-B2F2-4491-B651-0B518D9E1613}" uniqueName="1796" name="Column1796" queryTableFieldId="1796"/>
    <tableColumn id="1797" xr3:uid="{A76EDC5E-D9DF-4D3D-A339-FD80024EBF4D}" uniqueName="1797" name="Column1797" queryTableFieldId="1797"/>
    <tableColumn id="1798" xr3:uid="{B936B18D-9D35-4F82-95C3-F5571B3B8E7F}" uniqueName="1798" name="Column1798" queryTableFieldId="1798"/>
    <tableColumn id="1799" xr3:uid="{A3CAEB97-F4B2-4FDB-B455-712F1FBF5D83}" uniqueName="1799" name="Column1799" queryTableFieldId="1799"/>
    <tableColumn id="1800" xr3:uid="{5724DC59-D360-42EC-B0AF-A561C7E00EFE}" uniqueName="1800" name="Column1800" queryTableFieldId="1800"/>
    <tableColumn id="1801" xr3:uid="{D586B6C0-5F7B-418A-8281-7D6249551445}" uniqueName="1801" name="Column1801" queryTableFieldId="1801"/>
    <tableColumn id="1802" xr3:uid="{55350EC6-6827-424C-A05C-01C6EE768188}" uniqueName="1802" name="Column1802" queryTableFieldId="1802"/>
    <tableColumn id="1803" xr3:uid="{89B467EC-0DF5-4508-B4C0-FFB25EA4BEAE}" uniqueName="1803" name="Column1803" queryTableFieldId="1803"/>
    <tableColumn id="1804" xr3:uid="{56F07FA3-DFD7-453D-875B-8717B4198461}" uniqueName="1804" name="Column1804" queryTableFieldId="1804"/>
    <tableColumn id="1805" xr3:uid="{A06120F5-04A0-41F3-9005-EB8B946A96FC}" uniqueName="1805" name="Column1805" queryTableFieldId="1805"/>
    <tableColumn id="1806" xr3:uid="{89BA9160-4C79-4BF3-8ED3-1F50CDD3B35B}" uniqueName="1806" name="Column1806" queryTableFieldId="1806"/>
    <tableColumn id="1807" xr3:uid="{7A0364CE-6259-4D8B-A86F-4DF1F8CEC573}" uniqueName="1807" name="Column1807" queryTableFieldId="1807"/>
    <tableColumn id="1808" xr3:uid="{F0C637E1-04DE-43C0-ABE2-4C1D314D4F73}" uniqueName="1808" name="Column1808" queryTableFieldId="1808"/>
    <tableColumn id="1809" xr3:uid="{D51B077B-742B-4C18-94A8-BAECEC1738BD}" uniqueName="1809" name="Column1809" queryTableFieldId="1809"/>
    <tableColumn id="1810" xr3:uid="{BE3282E0-07F3-4F02-BDFF-12B9858FD30E}" uniqueName="1810" name="Column1810" queryTableFieldId="1810"/>
    <tableColumn id="1811" xr3:uid="{D31DEA51-3DE3-45C8-A524-F0656E27F635}" uniqueName="1811" name="Column1811" queryTableFieldId="1811"/>
    <tableColumn id="1812" xr3:uid="{92641BA7-465B-4A7C-B2F2-9A52E2DB234D}" uniqueName="1812" name="Column1812" queryTableFieldId="1812"/>
    <tableColumn id="1813" xr3:uid="{29882CE6-8E42-4D27-B0F7-2F5B579CFC5E}" uniqueName="1813" name="Column1813" queryTableFieldId="1813"/>
    <tableColumn id="1814" xr3:uid="{559A5CAB-1E7C-43C4-871C-B68855F04E56}" uniqueName="1814" name="Column1814" queryTableFieldId="1814"/>
    <tableColumn id="1815" xr3:uid="{C6081B12-DAEF-405A-AF3F-C164612FF731}" uniqueName="1815" name="Column1815" queryTableFieldId="1815"/>
    <tableColumn id="1816" xr3:uid="{6C85B27F-E9F2-4152-8CD6-5D12ED8E97EE}" uniqueName="1816" name="Column1816" queryTableFieldId="1816"/>
    <tableColumn id="1817" xr3:uid="{19E1DCE4-3791-4DD6-91FC-A74A66FA57BE}" uniqueName="1817" name="Column1817" queryTableFieldId="1817"/>
    <tableColumn id="1818" xr3:uid="{17E7ACBF-8FE7-4A8D-89C9-5E81B497E71A}" uniqueName="1818" name="Column1818" queryTableFieldId="1818"/>
    <tableColumn id="1819" xr3:uid="{94CDD524-27A1-40BE-973D-C87F0EA56B72}" uniqueName="1819" name="Column1819" queryTableFieldId="1819"/>
    <tableColumn id="1820" xr3:uid="{9F964007-51EA-4CB5-8D31-6430EA5DA028}" uniqueName="1820" name="Column1820" queryTableFieldId="1820"/>
    <tableColumn id="1821" xr3:uid="{9BE99688-E255-4888-AD0C-916B79E0AD3B}" uniqueName="1821" name="Column1821" queryTableFieldId="1821"/>
    <tableColumn id="1822" xr3:uid="{455545B3-A6AD-4DFD-81C4-163B7565CD79}" uniqueName="1822" name="Column1822" queryTableFieldId="1822"/>
    <tableColumn id="1823" xr3:uid="{B777D514-9A5E-45D8-B51A-33D19E5B30A1}" uniqueName="1823" name="Column1823" queryTableFieldId="1823"/>
    <tableColumn id="1824" xr3:uid="{6FE7C62C-6DF6-4F45-BDF3-C6DF7DFE27F6}" uniqueName="1824" name="Column1824" queryTableFieldId="1824"/>
    <tableColumn id="1825" xr3:uid="{E1F9704B-AC46-4C5C-BB5B-59380024F583}" uniqueName="1825" name="Column1825" queryTableFieldId="1825"/>
    <tableColumn id="1826" xr3:uid="{00B949F8-3777-42A4-A884-858DDA402B32}" uniqueName="1826" name="Column1826" queryTableFieldId="1826"/>
    <tableColumn id="1827" xr3:uid="{6A2AD81C-3349-4457-B1CC-97A333DE3F78}" uniqueName="1827" name="Column1827" queryTableFieldId="1827"/>
    <tableColumn id="1828" xr3:uid="{10B320C0-AEA1-4227-B4B2-8174B064A47E}" uniqueName="1828" name="Column1828" queryTableFieldId="1828"/>
    <tableColumn id="1829" xr3:uid="{2D72EDFC-06E2-4754-8C5E-9C977067025F}" uniqueName="1829" name="Column1829" queryTableFieldId="1829"/>
    <tableColumn id="1830" xr3:uid="{B50060F1-200F-44E3-AA41-9D8C87EA384F}" uniqueName="1830" name="Column1830" queryTableFieldId="1830"/>
    <tableColumn id="1831" xr3:uid="{697E02D0-8E0B-4998-90ED-96B6E9F0C5BC}" uniqueName="1831" name="Column1831" queryTableFieldId="1831"/>
    <tableColumn id="1832" xr3:uid="{5B698F4A-81F1-422C-AA84-5E7C8886F367}" uniqueName="1832" name="Column1832" queryTableFieldId="1832"/>
    <tableColumn id="1833" xr3:uid="{9A347BE3-3072-465B-AEC3-11B514F1B983}" uniqueName="1833" name="Column1833" queryTableFieldId="1833"/>
    <tableColumn id="1834" xr3:uid="{432651D8-CB9C-4067-A870-EB770039D315}" uniqueName="1834" name="Column1834" queryTableFieldId="1834"/>
    <tableColumn id="1835" xr3:uid="{D76ED02D-8967-4B3B-89B2-19923B55FB00}" uniqueName="1835" name="Column1835" queryTableFieldId="1835"/>
    <tableColumn id="1836" xr3:uid="{21774274-2C50-4C62-A387-CECB83EBD5FC}" uniqueName="1836" name="Column1836" queryTableFieldId="1836"/>
    <tableColumn id="1837" xr3:uid="{6885B4A5-EBAA-4A8F-BCFE-383C35FE8EE0}" uniqueName="1837" name="Column1837" queryTableFieldId="1837"/>
    <tableColumn id="1838" xr3:uid="{F8C0F46D-6E00-4404-89EC-957D01C037B3}" uniqueName="1838" name="Column1838" queryTableFieldId="1838"/>
    <tableColumn id="1839" xr3:uid="{D290C4B4-C902-48CA-B7C9-0F26AB00633A}" uniqueName="1839" name="Column1839" queryTableFieldId="1839"/>
    <tableColumn id="1840" xr3:uid="{C21B7BDE-C475-4FB0-93E8-3BF6F69EFF37}" uniqueName="1840" name="Column1840" queryTableFieldId="1840"/>
    <tableColumn id="1841" xr3:uid="{70A13925-385A-4885-A421-DDE427413D8C}" uniqueName="1841" name="Column1841" queryTableFieldId="1841"/>
    <tableColumn id="1842" xr3:uid="{73CDF3D5-838C-494E-92D2-3D9FA69AD8CC}" uniqueName="1842" name="Column1842" queryTableFieldId="1842"/>
    <tableColumn id="1843" xr3:uid="{EFBCD5C6-F8D0-469D-8B05-55C3853EFC6B}" uniqueName="1843" name="Column1843" queryTableFieldId="1843"/>
    <tableColumn id="1844" xr3:uid="{B659620D-256F-4453-BF36-6F57BF3B04AA}" uniqueName="1844" name="Column1844" queryTableFieldId="1844"/>
    <tableColumn id="1845" xr3:uid="{4929E3CB-0B78-43E4-B825-6B6C4F8F05C5}" uniqueName="1845" name="Column1845" queryTableFieldId="1845"/>
    <tableColumn id="1846" xr3:uid="{59488E73-C0E7-48B3-8FB0-62E860029F3F}" uniqueName="1846" name="Column1846" queryTableFieldId="1846"/>
    <tableColumn id="1847" xr3:uid="{C0E96039-2233-48A6-A651-779AF39BAF13}" uniqueName="1847" name="Column1847" queryTableFieldId="1847"/>
    <tableColumn id="1848" xr3:uid="{540DFB7E-0245-4914-AA6D-5B94F9C9BB2D}" uniqueName="1848" name="Column1848" queryTableFieldId="1848"/>
    <tableColumn id="1849" xr3:uid="{E5E03F64-0DF2-4ACA-BB90-EF7D81E50376}" uniqueName="1849" name="Column1849" queryTableFieldId="1849"/>
    <tableColumn id="1850" xr3:uid="{0D2C07BB-FD59-4093-AA4B-220A87C9CB5B}" uniqueName="1850" name="Column1850" queryTableFieldId="1850"/>
    <tableColumn id="1851" xr3:uid="{01E0F058-9D86-4E6A-8F3E-33B40E3B5BFD}" uniqueName="1851" name="Column1851" queryTableFieldId="1851"/>
    <tableColumn id="1852" xr3:uid="{1FB279DE-C2C1-4B1D-AEEA-D722861B5AB6}" uniqueName="1852" name="Column1852" queryTableFieldId="1852"/>
    <tableColumn id="1853" xr3:uid="{94DD50E1-4C1C-4C60-8614-CAE92F8400DC}" uniqueName="1853" name="Column1853" queryTableFieldId="1853"/>
    <tableColumn id="1854" xr3:uid="{C3FD1C44-512D-45BE-8B14-A0C8B6860CA9}" uniqueName="1854" name="Column1854" queryTableFieldId="1854"/>
    <tableColumn id="1855" xr3:uid="{82821F90-716E-466C-A719-1D528E4AED81}" uniqueName="1855" name="Column1855" queryTableFieldId="1855"/>
    <tableColumn id="1856" xr3:uid="{C84B0C1C-9C31-40DF-9161-A02699E14743}" uniqueName="1856" name="Column1856" queryTableFieldId="1856"/>
    <tableColumn id="1857" xr3:uid="{F4382A16-181D-4480-A0E4-2950637412E8}" uniqueName="1857" name="Column1857" queryTableFieldId="1857"/>
    <tableColumn id="1858" xr3:uid="{3424892D-32F6-444B-94FC-45C040DC5D23}" uniqueName="1858" name="Column1858" queryTableFieldId="1858"/>
    <tableColumn id="1859" xr3:uid="{2006992B-2F21-4714-BF03-E1776FA0663A}" uniqueName="1859" name="Column1859" queryTableFieldId="1859"/>
    <tableColumn id="1860" xr3:uid="{7423D6F8-E75A-4C50-993B-CDFA00E43F5B}" uniqueName="1860" name="Column1860" queryTableFieldId="1860"/>
    <tableColumn id="1861" xr3:uid="{9E22D059-B0B8-4D21-9A71-584F8242C14B}" uniqueName="1861" name="Column1861" queryTableFieldId="1861"/>
    <tableColumn id="1862" xr3:uid="{A81CBF53-A6EC-4DD6-B712-7CE1630C03C8}" uniqueName="1862" name="Column1862" queryTableFieldId="1862"/>
    <tableColumn id="1863" xr3:uid="{A1031AE4-AEE0-40B7-8003-92A0092AB8A6}" uniqueName="1863" name="Column1863" queryTableFieldId="1863"/>
    <tableColumn id="1864" xr3:uid="{6EB822B5-4943-4AFE-A9E4-7EB0ECE4B7D9}" uniqueName="1864" name="Column1864" queryTableFieldId="1864"/>
    <tableColumn id="1865" xr3:uid="{5F630988-1C74-4767-A042-FAE93FC48028}" uniqueName="1865" name="Column1865" queryTableFieldId="1865"/>
    <tableColumn id="1866" xr3:uid="{633BE015-C9E4-4894-912C-340063B37D2A}" uniqueName="1866" name="Column1866" queryTableFieldId="1866"/>
    <tableColumn id="1867" xr3:uid="{CB91A0CF-F24A-44C3-B17A-38976A07F42A}" uniqueName="1867" name="Column1867" queryTableFieldId="1867"/>
    <tableColumn id="1868" xr3:uid="{F137D1E5-0FD8-4CE6-8F9E-1918E70BAA92}" uniqueName="1868" name="Column1868" queryTableFieldId="1868"/>
    <tableColumn id="1869" xr3:uid="{FFB03930-2EB5-4F07-ABB1-C0C369CAF9B7}" uniqueName="1869" name="Column1869" queryTableFieldId="1869"/>
    <tableColumn id="1870" xr3:uid="{FF6CE8DA-2020-4D15-90FC-277900AB02AB}" uniqueName="1870" name="Column1870" queryTableFieldId="1870"/>
    <tableColumn id="1871" xr3:uid="{2419CE73-8884-4269-9C21-4988D98CCADC}" uniqueName="1871" name="Column1871" queryTableFieldId="1871"/>
    <tableColumn id="1872" xr3:uid="{D57F0EDC-D002-440B-82DA-12B6C5DD23A7}" uniqueName="1872" name="Column1872" queryTableFieldId="1872"/>
    <tableColumn id="1873" xr3:uid="{7917E856-CCD3-45F0-BCA3-2F02F10F4A54}" uniqueName="1873" name="Column1873" queryTableFieldId="1873"/>
    <tableColumn id="1874" xr3:uid="{1E397844-4397-45E5-A76C-C28927553D75}" uniqueName="1874" name="Column1874" queryTableFieldId="1874"/>
    <tableColumn id="1875" xr3:uid="{8CEDFEC1-F1AD-4AF6-8430-B43419CA3901}" uniqueName="1875" name="Column1875" queryTableFieldId="1875"/>
    <tableColumn id="1876" xr3:uid="{D4DA389A-4BEC-4EAB-8064-5DEB84D1A4FC}" uniqueName="1876" name="Column1876" queryTableFieldId="1876"/>
    <tableColumn id="1877" xr3:uid="{904805CD-53B6-4889-928C-04CEF2C04D6A}" uniqueName="1877" name="Column1877" queryTableFieldId="1877"/>
    <tableColumn id="1878" xr3:uid="{0E62E91A-1C0A-4FA8-97C0-7A245F433FB3}" uniqueName="1878" name="Column1878" queryTableFieldId="1878"/>
    <tableColumn id="1879" xr3:uid="{182DD044-A5DB-49ED-80F5-B72FFB5C61C9}" uniqueName="1879" name="Column1879" queryTableFieldId="1879"/>
    <tableColumn id="1880" xr3:uid="{DFE597BC-0384-4C1D-B238-707B81A1CCF6}" uniqueName="1880" name="Column1880" queryTableFieldId="1880"/>
    <tableColumn id="1881" xr3:uid="{2486BA37-C9C8-4FD6-BF22-CA35372FEA5B}" uniqueName="1881" name="Column1881" queryTableFieldId="1881"/>
    <tableColumn id="1882" xr3:uid="{FBB6BF49-1222-4EB3-92BE-E2D2CC1A289F}" uniqueName="1882" name="Column1882" queryTableFieldId="1882"/>
    <tableColumn id="1883" xr3:uid="{7FEA76DD-102E-457E-965C-E87FA2D23669}" uniqueName="1883" name="Column1883" queryTableFieldId="1883"/>
    <tableColumn id="1884" xr3:uid="{D6F6AEFF-5BA2-408E-B7C2-2D7107F5ABC0}" uniqueName="1884" name="Column1884" queryTableFieldId="1884"/>
    <tableColumn id="1885" xr3:uid="{1F9B303E-3B5E-484E-B8EE-8C23D7A63389}" uniqueName="1885" name="Column1885" queryTableFieldId="1885"/>
    <tableColumn id="1886" xr3:uid="{7CE80793-B288-4D80-9ECC-755F6EC2A2EC}" uniqueName="1886" name="Column1886" queryTableFieldId="1886"/>
    <tableColumn id="1887" xr3:uid="{5FE7310B-666C-4E80-B222-A89407F9BBF8}" uniqueName="1887" name="Column1887" queryTableFieldId="1887"/>
    <tableColumn id="1888" xr3:uid="{4D8B0562-77D4-484B-B145-28F0FD0F273E}" uniqueName="1888" name="Column1888" queryTableFieldId="1888"/>
    <tableColumn id="1889" xr3:uid="{2D72BA65-84BE-497E-8288-8BAEDBCA8678}" uniqueName="1889" name="Column1889" queryTableFieldId="1889"/>
    <tableColumn id="1890" xr3:uid="{DF85C9EB-FC4E-4359-8CE0-30B5B2FC4BF2}" uniqueName="1890" name="Column1890" queryTableFieldId="1890"/>
    <tableColumn id="1891" xr3:uid="{E6B58C39-57F3-41C1-8571-9BA006F29D59}" uniqueName="1891" name="Column1891" queryTableFieldId="1891"/>
    <tableColumn id="1892" xr3:uid="{12305107-06B8-42B7-924F-FD1DD1F71E70}" uniqueName="1892" name="Column1892" queryTableFieldId="1892"/>
    <tableColumn id="1893" xr3:uid="{73075B3F-72AE-489F-B23D-932ECB403D8E}" uniqueName="1893" name="Column1893" queryTableFieldId="1893"/>
    <tableColumn id="1894" xr3:uid="{03D7F65A-F212-43E0-B41B-E26ED737B8BE}" uniqueName="1894" name="Column1894" queryTableFieldId="1894"/>
    <tableColumn id="1895" xr3:uid="{9B367B2E-8005-4544-9941-A5520968CF22}" uniqueName="1895" name="Column1895" queryTableFieldId="1895"/>
    <tableColumn id="1896" xr3:uid="{07F99122-1044-4F60-8863-0F2233A74506}" uniqueName="1896" name="Column1896" queryTableFieldId="1896"/>
    <tableColumn id="1897" xr3:uid="{FCBDFFFE-F85D-44E1-AE4E-B38EBA73D165}" uniqueName="1897" name="Column1897" queryTableFieldId="1897"/>
    <tableColumn id="1898" xr3:uid="{0B629F73-D684-4747-8546-930F1BF13D2C}" uniqueName="1898" name="Column1898" queryTableFieldId="1898"/>
    <tableColumn id="1899" xr3:uid="{96088728-EDD3-46FD-B364-F3F0E28F22CA}" uniqueName="1899" name="Column1899" queryTableFieldId="1899"/>
    <tableColumn id="1900" xr3:uid="{6EFF3119-9E30-4CF7-A91E-E2916595771D}" uniqueName="1900" name="Column1900" queryTableFieldId="1900"/>
    <tableColumn id="1901" xr3:uid="{1CE23405-1B93-48EE-8870-DE682B86D9E1}" uniqueName="1901" name="Column1901" queryTableFieldId="1901"/>
    <tableColumn id="1902" xr3:uid="{5E5EF52B-9C14-4623-B91D-0706D39DEF5F}" uniqueName="1902" name="Column1902" queryTableFieldId="1902"/>
    <tableColumn id="1903" xr3:uid="{2B0354CB-1D07-48E7-B0BC-A36770B1813E}" uniqueName="1903" name="Column1903" queryTableFieldId="1903"/>
    <tableColumn id="1904" xr3:uid="{176CCE6B-8F9D-45A9-B24C-2014A108B399}" uniqueName="1904" name="Column1904" queryTableFieldId="1904"/>
    <tableColumn id="1905" xr3:uid="{3807E816-7BC2-453E-AE80-5591611FFA23}" uniqueName="1905" name="Column1905" queryTableFieldId="1905"/>
    <tableColumn id="1906" xr3:uid="{F41D7703-9C77-44C9-B088-7747533BADD8}" uniqueName="1906" name="Column1906" queryTableFieldId="1906"/>
    <tableColumn id="1907" xr3:uid="{31B5997F-5DB0-4A8A-9F7C-725FF9405912}" uniqueName="1907" name="Column1907" queryTableFieldId="1907"/>
    <tableColumn id="1908" xr3:uid="{82290870-4D0B-464A-A970-F68BF3D121AB}" uniqueName="1908" name="Column1908" queryTableFieldId="1908"/>
    <tableColumn id="1909" xr3:uid="{060FAF03-0CD5-4419-A14A-2731195C8335}" uniqueName="1909" name="Column1909" queryTableFieldId="1909"/>
    <tableColumn id="1910" xr3:uid="{051AAED6-7157-429E-B98C-09365B9F216B}" uniqueName="1910" name="Column1910" queryTableFieldId="1910"/>
    <tableColumn id="1911" xr3:uid="{30D38333-4418-4291-ADFF-22881D961492}" uniqueName="1911" name="Column1911" queryTableFieldId="1911"/>
    <tableColumn id="1912" xr3:uid="{9BDDF29E-DB77-40BF-9AFB-8A40F92599AE}" uniqueName="1912" name="Column1912" queryTableFieldId="1912"/>
    <tableColumn id="1913" xr3:uid="{70EA34EC-F71D-4F79-A40E-0141567519AA}" uniqueName="1913" name="Column1913" queryTableFieldId="1913"/>
    <tableColumn id="1914" xr3:uid="{6B47825D-AD0B-443D-9AE4-2520F7A3EF70}" uniqueName="1914" name="Column1914" queryTableFieldId="1914"/>
    <tableColumn id="1915" xr3:uid="{E903F8AF-DB42-4471-BF51-BD939CD2511B}" uniqueName="1915" name="Column1915" queryTableFieldId="1915"/>
    <tableColumn id="1916" xr3:uid="{FE7AC245-2014-43C2-B997-46C2EB4E05C8}" uniqueName="1916" name="Column1916" queryTableFieldId="1916"/>
    <tableColumn id="1917" xr3:uid="{61B7A45C-8907-4FF9-B9AE-DA6E674AFCB8}" uniqueName="1917" name="Column1917" queryTableFieldId="1917"/>
    <tableColumn id="1918" xr3:uid="{3C475E64-B595-4FFF-BAFD-72AB4B477197}" uniqueName="1918" name="Column1918" queryTableFieldId="1918"/>
    <tableColumn id="1919" xr3:uid="{C8912E5D-F0E2-41BC-AFCF-B32F55396FA0}" uniqueName="1919" name="Column1919" queryTableFieldId="1919"/>
    <tableColumn id="1920" xr3:uid="{AC5C1B0F-922B-4B5A-890D-A4A44C095850}" uniqueName="1920" name="Column1920" queryTableFieldId="1920"/>
    <tableColumn id="1921" xr3:uid="{5C53218D-9C85-4439-A234-437D7435F518}" uniqueName="1921" name="Column1921" queryTableFieldId="1921"/>
    <tableColumn id="1922" xr3:uid="{CA67EB10-75D4-4DB7-8E9A-619E914E4FA5}" uniqueName="1922" name="Column1922" queryTableFieldId="1922"/>
    <tableColumn id="1923" xr3:uid="{3BD16C35-E37D-4C42-BC2B-B2123DA9E774}" uniqueName="1923" name="Column1923" queryTableFieldId="1923"/>
    <tableColumn id="1924" xr3:uid="{51021A94-7E19-44DE-927F-704DDD6504B7}" uniqueName="1924" name="Column1924" queryTableFieldId="1924"/>
    <tableColumn id="1925" xr3:uid="{F412FA7E-1EE5-4CFF-944A-D41916F42566}" uniqueName="1925" name="Column1925" queryTableFieldId="1925"/>
    <tableColumn id="1926" xr3:uid="{AE2B0761-EA04-415B-A009-67724ADDC533}" uniqueName="1926" name="Column1926" queryTableFieldId="1926"/>
    <tableColumn id="1927" xr3:uid="{A8455151-3D58-4D1E-9779-A0CA2F9DDC56}" uniqueName="1927" name="Column1927" queryTableFieldId="1927"/>
    <tableColumn id="1928" xr3:uid="{C519C73F-3026-4734-96BF-F9E17DD377CB}" uniqueName="1928" name="Column1928" queryTableFieldId="1928"/>
    <tableColumn id="1929" xr3:uid="{A3E239C7-0DDC-48B8-8653-1E140D48505C}" uniqueName="1929" name="Column1929" queryTableFieldId="1929"/>
    <tableColumn id="1930" xr3:uid="{C6770FC1-0EBD-4C56-A870-4F71B88C9082}" uniqueName="1930" name="Column1930" queryTableFieldId="1930"/>
    <tableColumn id="1931" xr3:uid="{CBE6EBE3-4651-4B1A-91F2-6718670666C9}" uniqueName="1931" name="Column1931" queryTableFieldId="1931"/>
    <tableColumn id="1932" xr3:uid="{4923B49D-F147-4997-AB78-A90C57A49EC8}" uniqueName="1932" name="Column1932" queryTableFieldId="1932"/>
    <tableColumn id="1933" xr3:uid="{725E1362-A258-4ADE-BE99-D52B1DE97C27}" uniqueName="1933" name="Column1933" queryTableFieldId="1933"/>
    <tableColumn id="1934" xr3:uid="{660ECDB2-BE4B-43D7-B168-084155448BBB}" uniqueName="1934" name="Column1934" queryTableFieldId="1934"/>
    <tableColumn id="1935" xr3:uid="{FA6FE4E7-B318-4E73-84C7-13CDDCE2B4D7}" uniqueName="1935" name="Column1935" queryTableFieldId="1935"/>
    <tableColumn id="1936" xr3:uid="{95D704A8-BCC1-4C6C-8AF6-E04CA0ADD796}" uniqueName="1936" name="Column1936" queryTableFieldId="1936"/>
    <tableColumn id="1937" xr3:uid="{AE1BFF09-4B98-4BEB-925B-B6335FA4908B}" uniqueName="1937" name="Column1937" queryTableFieldId="1937"/>
    <tableColumn id="1938" xr3:uid="{B165D3DF-C559-48F1-BA8B-77BBE6A69689}" uniqueName="1938" name="Column1938" queryTableFieldId="1938"/>
    <tableColumn id="1939" xr3:uid="{5A28F0C1-5639-4B59-B2FA-E818B74BCA1B}" uniqueName="1939" name="Column1939" queryTableFieldId="1939"/>
    <tableColumn id="1940" xr3:uid="{44D855CF-2C85-4969-AC1F-7DB5765E0D19}" uniqueName="1940" name="Column1940" queryTableFieldId="1940"/>
    <tableColumn id="1941" xr3:uid="{DE54F569-BB3F-4B6A-9D47-8796A6AB4ED3}" uniqueName="1941" name="Column1941" queryTableFieldId="1941"/>
    <tableColumn id="1942" xr3:uid="{4B207BE8-F086-490C-B71B-CF08607549C2}" uniqueName="1942" name="Column1942" queryTableFieldId="1942"/>
    <tableColumn id="1943" xr3:uid="{D511B612-CB29-4198-87D5-A4921653FEB9}" uniqueName="1943" name="Column1943" queryTableFieldId="1943"/>
    <tableColumn id="1944" xr3:uid="{D61F2259-CCCE-44F9-A7DF-6A218CAC66B4}" uniqueName="1944" name="Column1944" queryTableFieldId="1944"/>
    <tableColumn id="1945" xr3:uid="{35E7E653-E6BF-4595-8ECC-EE0E5A3F6A97}" uniqueName="1945" name="Column1945" queryTableFieldId="1945"/>
    <tableColumn id="1946" xr3:uid="{B612F58D-5D6E-4C2D-961D-B4F25D271EC1}" uniqueName="1946" name="Column1946" queryTableFieldId="1946"/>
    <tableColumn id="1947" xr3:uid="{83B60914-E293-4E85-BE87-7002770ECD61}" uniqueName="1947" name="Column1947" queryTableFieldId="1947"/>
    <tableColumn id="1948" xr3:uid="{43287354-BCC2-43D6-8850-CB80CD95E40A}" uniqueName="1948" name="Column1948" queryTableFieldId="1948"/>
    <tableColumn id="1949" xr3:uid="{2B2FB18B-235E-47E4-85A3-70E1DF5EA1C7}" uniqueName="1949" name="Column1949" queryTableFieldId="1949"/>
    <tableColumn id="1950" xr3:uid="{324B517C-53F8-400E-ABFE-AB1010F54DF8}" uniqueName="1950" name="Column1950" queryTableFieldId="1950"/>
    <tableColumn id="1951" xr3:uid="{474C16F3-AB53-426D-80FD-233F26D0308B}" uniqueName="1951" name="Column1951" queryTableFieldId="1951"/>
    <tableColumn id="1952" xr3:uid="{EDF6EE4F-AC5A-4B90-85C5-B82FB1F26BDA}" uniqueName="1952" name="Column1952" queryTableFieldId="1952"/>
    <tableColumn id="1953" xr3:uid="{86DBE1C5-A97A-4ECF-9285-2543D2D8F406}" uniqueName="1953" name="Column1953" queryTableFieldId="1953"/>
    <tableColumn id="1954" xr3:uid="{5D9F6F4C-8126-4B3D-A66E-95F2B60744FD}" uniqueName="1954" name="Column1954" queryTableFieldId="1954"/>
    <tableColumn id="1955" xr3:uid="{D6B03252-F4D4-45E1-B3CB-6307E8D625C7}" uniqueName="1955" name="Column1955" queryTableFieldId="1955"/>
    <tableColumn id="1956" xr3:uid="{3C3B6547-B48A-408F-8E9A-B1C16C37EAFC}" uniqueName="1956" name="Column1956" queryTableFieldId="1956"/>
    <tableColumn id="1957" xr3:uid="{BC35AABB-F2A6-4414-B762-D04E7A0B6128}" uniqueName="1957" name="Column1957" queryTableFieldId="1957"/>
    <tableColumn id="1958" xr3:uid="{0664AC3F-7C0A-4C36-BAAC-84B28C93C5F7}" uniqueName="1958" name="Column1958" queryTableFieldId="1958"/>
    <tableColumn id="1959" xr3:uid="{F02357E4-2D9E-4B36-9C8E-055449D1D59D}" uniqueName="1959" name="Column1959" queryTableFieldId="1959"/>
    <tableColumn id="1960" xr3:uid="{FC31F1D7-5C87-4F6A-9DA2-13F4059032E2}" uniqueName="1960" name="Column1960" queryTableFieldId="1960"/>
    <tableColumn id="1961" xr3:uid="{2B2F88EA-410D-4C2D-BF00-B52F177CDBFA}" uniqueName="1961" name="Column1961" queryTableFieldId="1961"/>
    <tableColumn id="1962" xr3:uid="{66B7A01D-1082-40C8-AC29-9C9CFA327F73}" uniqueName="1962" name="Column1962" queryTableFieldId="1962"/>
    <tableColumn id="1963" xr3:uid="{3552BD8D-13F0-4EC1-9D23-67F2ABD20598}" uniqueName="1963" name="Column1963" queryTableFieldId="1963"/>
    <tableColumn id="1964" xr3:uid="{6E348FC6-0481-4729-949A-B8C68012E963}" uniqueName="1964" name="Column1964" queryTableFieldId="1964"/>
    <tableColumn id="1965" xr3:uid="{6D37733D-E035-4E3E-91B4-02671A3DFAFC}" uniqueName="1965" name="Column1965" queryTableFieldId="1965"/>
    <tableColumn id="1966" xr3:uid="{34ACAC2F-1CDB-4857-A39F-3770691A992A}" uniqueName="1966" name="Column1966" queryTableFieldId="1966"/>
    <tableColumn id="1967" xr3:uid="{EF509D4A-55FF-42FB-9E0B-461C1246EEAB}" uniqueName="1967" name="Column1967" queryTableFieldId="1967"/>
    <tableColumn id="1968" xr3:uid="{C10676C2-BF04-4C91-80FB-0924FB67866C}" uniqueName="1968" name="Column1968" queryTableFieldId="1968"/>
    <tableColumn id="1969" xr3:uid="{A57080E1-7DDF-4B78-A6A3-4A3E1D20BCD9}" uniqueName="1969" name="Column1969" queryTableFieldId="1969"/>
    <tableColumn id="1970" xr3:uid="{9316505D-4CE0-4B57-A7A8-199754F1AAF4}" uniqueName="1970" name="Column1970" queryTableFieldId="1970"/>
    <tableColumn id="1971" xr3:uid="{C26DE2F6-36C9-42C8-9374-1B60B7DB957B}" uniqueName="1971" name="Column1971" queryTableFieldId="1971"/>
    <tableColumn id="1972" xr3:uid="{6EAB7BD7-CC00-468E-AF78-C069206289E1}" uniqueName="1972" name="Column1972" queryTableFieldId="1972"/>
    <tableColumn id="1973" xr3:uid="{065BB64C-A051-4F4E-87AD-D95F3BE111DB}" uniqueName="1973" name="Column1973" queryTableFieldId="1973"/>
    <tableColumn id="1974" xr3:uid="{B91DC3C2-B3D6-4DF8-8E5A-65B8741DB7B0}" uniqueName="1974" name="Column1974" queryTableFieldId="1974"/>
    <tableColumn id="1975" xr3:uid="{725B624F-38F2-47A9-8819-219F77053ED1}" uniqueName="1975" name="Column1975" queryTableFieldId="1975"/>
    <tableColumn id="1976" xr3:uid="{69F2039E-3B57-4733-BB03-73D9CD1E6686}" uniqueName="1976" name="Column1976" queryTableFieldId="1976"/>
    <tableColumn id="1977" xr3:uid="{1F73F9BF-417E-47B7-B824-3DF862558EFC}" uniqueName="1977" name="Column1977" queryTableFieldId="1977"/>
    <tableColumn id="1978" xr3:uid="{FC37DA49-748D-4637-9819-C940A2FE71CC}" uniqueName="1978" name="Column1978" queryTableFieldId="1978"/>
    <tableColumn id="1979" xr3:uid="{3F3410B2-4F06-446C-A841-FC51805DA373}" uniqueName="1979" name="Column1979" queryTableFieldId="1979"/>
    <tableColumn id="1980" xr3:uid="{F9EE205C-FD0A-4DF8-8C00-0EF4F086D0D9}" uniqueName="1980" name="Column1980" queryTableFieldId="1980"/>
    <tableColumn id="1981" xr3:uid="{8065CBE0-D1BC-4310-B051-1F140171CC19}" uniqueName="1981" name="Column1981" queryTableFieldId="1981"/>
    <tableColumn id="1982" xr3:uid="{50F91DF0-99E5-4D39-8EDA-540B3AF3F204}" uniqueName="1982" name="Column1982" queryTableFieldId="1982"/>
    <tableColumn id="1983" xr3:uid="{E728A975-18C1-4AED-88DB-B9E61DDE0149}" uniqueName="1983" name="Column1983" queryTableFieldId="1983"/>
    <tableColumn id="1984" xr3:uid="{95C3BD43-7630-4F9E-9B51-BACEBDFCE138}" uniqueName="1984" name="Column1984" queryTableFieldId="1984"/>
    <tableColumn id="1985" xr3:uid="{F8694282-D2BB-4FAB-90DB-AC92DAC9DBBF}" uniqueName="1985" name="Column1985" queryTableFieldId="1985"/>
    <tableColumn id="1986" xr3:uid="{F2B2C209-FA46-4F89-B191-9A57AA7B7B30}" uniqueName="1986" name="Column1986" queryTableFieldId="1986"/>
    <tableColumn id="1987" xr3:uid="{BA3FA8EB-3770-4D56-925E-50F55699687A}" uniqueName="1987" name="Column1987" queryTableFieldId="1987"/>
    <tableColumn id="1988" xr3:uid="{2C7009CB-9790-4AA0-A6DC-32D756712172}" uniqueName="1988" name="Column1988" queryTableFieldId="1988"/>
    <tableColumn id="1989" xr3:uid="{9596FD15-BB1F-4B69-AD34-6185F663897B}" uniqueName="1989" name="Column1989" queryTableFieldId="1989"/>
    <tableColumn id="1990" xr3:uid="{C4FF0FF7-828F-4BFC-B70D-728ACAD07E5E}" uniqueName="1990" name="Column1990" queryTableFieldId="1990"/>
    <tableColumn id="1991" xr3:uid="{F123C86E-F478-4B2A-875A-ED417E833771}" uniqueName="1991" name="Column1991" queryTableFieldId="1991"/>
    <tableColumn id="1992" xr3:uid="{9B9E8B65-0B62-45CB-A1EB-2C4B39A52DB4}" uniqueName="1992" name="Column1992" queryTableFieldId="1992"/>
    <tableColumn id="1993" xr3:uid="{B3FD942B-F174-49BB-B93B-177349663A42}" uniqueName="1993" name="Column1993" queryTableFieldId="1993"/>
    <tableColumn id="1994" xr3:uid="{33DAEACD-4394-480E-8765-8E505BA9BEFC}" uniqueName="1994" name="Column1994" queryTableFieldId="1994"/>
    <tableColumn id="1995" xr3:uid="{714F0DF0-01BD-41B1-8423-1D1423E8E503}" uniqueName="1995" name="Column1995" queryTableFieldId="1995"/>
    <tableColumn id="1996" xr3:uid="{334E120F-A46E-43E3-9139-71979620D9D3}" uniqueName="1996" name="Column1996" queryTableFieldId="1996"/>
    <tableColumn id="1997" xr3:uid="{FF1C3CC7-9C8B-4080-8921-F1824F125E7C}" uniqueName="1997" name="Column1997" queryTableFieldId="1997"/>
    <tableColumn id="1998" xr3:uid="{FC19A97D-6310-4FD9-8666-6AEC110AA44B}" uniqueName="1998" name="Column1998" queryTableFieldId="1998"/>
    <tableColumn id="1999" xr3:uid="{63D4352E-D2D7-4ACF-90E9-8E3933CA067B}" uniqueName="1999" name="Column1999" queryTableFieldId="1999"/>
    <tableColumn id="2000" xr3:uid="{3ACABE7A-6D8B-4663-BB17-6E2332684C67}" uniqueName="2000" name="Column2000" queryTableFieldId="2000"/>
    <tableColumn id="2001" xr3:uid="{339F24FE-6172-4F27-B6A3-F1A13206A409}" uniqueName="2001" name="Column2001" queryTableFieldId="2001"/>
    <tableColumn id="2002" xr3:uid="{400D4237-9C71-4C0A-8779-8FF66F36ECC7}" uniqueName="2002" name="Column2002" queryTableFieldId="2002"/>
    <tableColumn id="2003" xr3:uid="{E9818A91-3A30-4BF2-B038-79D93F5CD51A}" uniqueName="2003" name="Column2003" queryTableFieldId="2003"/>
    <tableColumn id="2004" xr3:uid="{D7DA921C-6DFC-4A72-8214-20DBFC627992}" uniqueName="2004" name="Column2004" queryTableFieldId="2004"/>
    <tableColumn id="2005" xr3:uid="{D498C304-A6AC-4F35-BD9E-63E3A495E9C9}" uniqueName="2005" name="Column2005" queryTableFieldId="2005"/>
    <tableColumn id="2006" xr3:uid="{F548D6DD-D7C0-4FAD-A3FE-54A4EDAC4288}" uniqueName="2006" name="Column2006" queryTableFieldId="2006"/>
    <tableColumn id="2007" xr3:uid="{EBCD473D-6674-4379-B5B2-132387824F53}" uniqueName="2007" name="Column2007" queryTableFieldId="2007"/>
    <tableColumn id="2008" xr3:uid="{E868131C-8034-4CAB-A0D1-27A4C05BF045}" uniqueName="2008" name="Column2008" queryTableFieldId="2008"/>
    <tableColumn id="2009" xr3:uid="{C8588481-1364-4085-9D56-BA3EB3CEF678}" uniqueName="2009" name="Column2009" queryTableFieldId="2009"/>
    <tableColumn id="2010" xr3:uid="{DAD83E54-A00F-42A3-99F6-7A7D5EBD807A}" uniqueName="2010" name="Column2010" queryTableFieldId="2010"/>
    <tableColumn id="2011" xr3:uid="{A915D498-B636-4280-AE4D-74E344EE7C3B}" uniqueName="2011" name="Column2011" queryTableFieldId="2011"/>
    <tableColumn id="2012" xr3:uid="{DBB33E4A-73ED-4190-9B05-2BD103B6779E}" uniqueName="2012" name="Column2012" queryTableFieldId="2012"/>
    <tableColumn id="2013" xr3:uid="{F0D41B5F-3DD5-4B55-9E29-3B51F21D0111}" uniqueName="2013" name="Column2013" queryTableFieldId="2013"/>
    <tableColumn id="2014" xr3:uid="{B15FA7D2-C1E0-4D9F-A877-98CF1C335BE8}" uniqueName="2014" name="Column2014" queryTableFieldId="2014"/>
    <tableColumn id="2015" xr3:uid="{B0771A70-5201-4F5C-B305-2D360582D81B}" uniqueName="2015" name="Column2015" queryTableFieldId="2015"/>
    <tableColumn id="2016" xr3:uid="{7A55A319-4212-48CD-B9A9-73E2EAC50D5A}" uniqueName="2016" name="Column2016" queryTableFieldId="2016"/>
    <tableColumn id="2017" xr3:uid="{87DEC7AE-AC25-4362-8068-33366EB15485}" uniqueName="2017" name="Column2017" queryTableFieldId="2017"/>
    <tableColumn id="2018" xr3:uid="{83CF1594-3F3C-4842-A728-E562ACFE7678}" uniqueName="2018" name="Column2018" queryTableFieldId="2018"/>
    <tableColumn id="2019" xr3:uid="{38B469EC-78E1-4854-8BEE-0B5B283FA2F1}" uniqueName="2019" name="Column2019" queryTableFieldId="2019"/>
    <tableColumn id="2020" xr3:uid="{9314D6D9-35A7-4B30-AF38-0649F255CFDE}" uniqueName="2020" name="Column2020" queryTableFieldId="2020"/>
    <tableColumn id="2021" xr3:uid="{9D71876B-0173-4457-B555-235FDE4162A8}" uniqueName="2021" name="Column2021" queryTableFieldId="2021"/>
    <tableColumn id="2022" xr3:uid="{3ED3DA74-6A7A-4C27-B51B-F9531BCFCFE1}" uniqueName="2022" name="Column2022" queryTableFieldId="2022"/>
    <tableColumn id="2023" xr3:uid="{FCA149D5-AE20-4853-B423-3E0D9EE616F0}" uniqueName="2023" name="Column2023" queryTableFieldId="2023"/>
    <tableColumn id="2024" xr3:uid="{ED7C35A2-5104-4DCC-85EB-39F62DD5961F}" uniqueName="2024" name="Column2024" queryTableFieldId="2024"/>
    <tableColumn id="2025" xr3:uid="{7FDCA24F-C640-4EB3-B7DE-A7701F8EE361}" uniqueName="2025" name="Column2025" queryTableFieldId="2025"/>
    <tableColumn id="2026" xr3:uid="{6564322D-790A-430A-830F-075FB8B47872}" uniqueName="2026" name="Column2026" queryTableFieldId="2026"/>
    <tableColumn id="2027" xr3:uid="{B27ECE65-A108-42F9-8AD7-61A25D18269C}" uniqueName="2027" name="Column2027" queryTableFieldId="2027"/>
    <tableColumn id="2028" xr3:uid="{51A3A1AC-9925-49A1-A3DD-9D9AC698DB49}" uniqueName="2028" name="Column2028" queryTableFieldId="2028"/>
    <tableColumn id="2029" xr3:uid="{7AF59594-841D-423F-9B71-2351E9B5F958}" uniqueName="2029" name="Column2029" queryTableFieldId="2029"/>
    <tableColumn id="2030" xr3:uid="{EF34D97B-6144-4090-B48B-75C9C9CE546B}" uniqueName="2030" name="Column2030" queryTableFieldId="2030"/>
    <tableColumn id="2031" xr3:uid="{5FF8605E-6EDF-4DAD-80BB-56B84D44EEED}" uniqueName="2031" name="Column2031" queryTableFieldId="2031"/>
    <tableColumn id="2032" xr3:uid="{7986F1B2-5989-48EA-B1B9-1311ECF18872}" uniqueName="2032" name="Column2032" queryTableFieldId="2032"/>
    <tableColumn id="2033" xr3:uid="{76A383D2-C6E7-4F99-86F7-F8CCC7A13804}" uniqueName="2033" name="Column2033" queryTableFieldId="2033"/>
    <tableColumn id="2034" xr3:uid="{509C4599-B5C8-46EC-9DBD-9F5A075C659D}" uniqueName="2034" name="Column2034" queryTableFieldId="2034"/>
    <tableColumn id="2035" xr3:uid="{B75046EC-DDD5-4146-BCFE-71E9B15DDE49}" uniqueName="2035" name="Column2035" queryTableFieldId="2035"/>
    <tableColumn id="2036" xr3:uid="{5BC6F83E-D747-4324-BE74-5E683EE93C91}" uniqueName="2036" name="Column2036" queryTableFieldId="2036"/>
    <tableColumn id="2037" xr3:uid="{1CB0602D-015E-4AAD-B11B-02DCCDE2110A}" uniqueName="2037" name="Column2037" queryTableFieldId="2037"/>
    <tableColumn id="2038" xr3:uid="{FF1C0C5A-48FA-4F72-9C5E-1A49E72088D4}" uniqueName="2038" name="Column2038" queryTableFieldId="2038"/>
    <tableColumn id="2039" xr3:uid="{B79BECFB-1F30-4911-AEBF-C0FF803D37E1}" uniqueName="2039" name="Column2039" queryTableFieldId="2039"/>
    <tableColumn id="2040" xr3:uid="{6BEFD90B-4BEC-438A-B4D2-4C881135A26A}" uniqueName="2040" name="Column2040" queryTableFieldId="2040"/>
    <tableColumn id="2041" xr3:uid="{99DC872E-6644-42C2-BA58-6D6BCEEE8BBF}" uniqueName="2041" name="Column2041" queryTableFieldId="2041"/>
    <tableColumn id="2042" xr3:uid="{ADBFD196-910E-488C-88B6-F82A9EC93D86}" uniqueName="2042" name="Column2042" queryTableFieldId="2042"/>
    <tableColumn id="2043" xr3:uid="{497CB058-6A00-4E69-8001-0642E0D0CBCA}" uniqueName="2043" name="Column2043" queryTableFieldId="2043"/>
    <tableColumn id="2044" xr3:uid="{0B46BA80-C543-4C76-A3DA-95F9724A0A9A}" uniqueName="2044" name="Column2044" queryTableFieldId="2044"/>
    <tableColumn id="2045" xr3:uid="{6B1C7E2C-DAFC-45FB-9D9D-6B0537ECA805}" uniqueName="2045" name="Column2045" queryTableFieldId="2045"/>
    <tableColumn id="2046" xr3:uid="{55F4C1B4-C0BC-4CE7-8C9B-97FAD294C321}" uniqueName="2046" name="Column2046" queryTableFieldId="2046"/>
    <tableColumn id="2047" xr3:uid="{2B297C91-AFBD-4741-9B5A-1EB4DF977E3B}" uniqueName="2047" name="Column2047" queryTableFieldId="2047"/>
    <tableColumn id="2048" xr3:uid="{D8EBE154-4C5E-46F1-A922-9724B318659C}" uniqueName="2048" name="Column2048" queryTableFieldId="2048"/>
    <tableColumn id="2049" xr3:uid="{56D447EE-B453-48E2-9D0F-24D72FEA1DEF}" uniqueName="2049" name="Column2049" queryTableFieldId="2049"/>
    <tableColumn id="2050" xr3:uid="{8473939E-C644-4137-B260-F764EFFF1996}" uniqueName="2050" name="Column2050" queryTableFieldId="2050"/>
    <tableColumn id="2051" xr3:uid="{BC24A592-1FF1-4D03-8C4C-568ABE72808D}" uniqueName="2051" name="Column2051" queryTableFieldId="2051"/>
    <tableColumn id="2052" xr3:uid="{181D603A-615E-46A5-A699-3D0B96814DB3}" uniqueName="2052" name="Column2052" queryTableFieldId="2052"/>
    <tableColumn id="2053" xr3:uid="{3DFC64FA-5126-42C6-A931-717543CADE5A}" uniqueName="2053" name="Column2053" queryTableFieldId="2053"/>
    <tableColumn id="2054" xr3:uid="{C14F1050-E9B9-419F-B065-45240782B1DC}" uniqueName="2054" name="Column2054" queryTableFieldId="2054"/>
    <tableColumn id="2055" xr3:uid="{08F1404B-FD82-4E6B-B4C8-54BD90D9E09A}" uniqueName="2055" name="Column2055" queryTableFieldId="2055"/>
    <tableColumn id="2056" xr3:uid="{F81AFEBC-E33B-4139-A096-A6C051A5A227}" uniqueName="2056" name="Column2056" queryTableFieldId="2056"/>
    <tableColumn id="2057" xr3:uid="{6B538C3A-D0A3-4B47-BEAE-AE7850D4CF85}" uniqueName="2057" name="Column2057" queryTableFieldId="2057"/>
    <tableColumn id="2058" xr3:uid="{19966E8C-816F-401C-97C3-AC14D9CBB2F8}" uniqueName="2058" name="Column2058" queryTableFieldId="2058"/>
    <tableColumn id="2059" xr3:uid="{1D4FB627-315E-4316-A114-5527382F8B89}" uniqueName="2059" name="Column2059" queryTableFieldId="2059"/>
    <tableColumn id="2060" xr3:uid="{66D161E7-FA0C-471F-88A9-453CCCD55DF6}" uniqueName="2060" name="Column2060" queryTableFieldId="2060"/>
    <tableColumn id="2061" xr3:uid="{62DEC0D2-2C13-465F-94C3-25EDB086265D}" uniqueName="2061" name="Column2061" queryTableFieldId="2061"/>
    <tableColumn id="2062" xr3:uid="{555551FF-A154-46D5-ABC2-228033EE87C8}" uniqueName="2062" name="Column2062" queryTableFieldId="2062"/>
    <tableColumn id="2063" xr3:uid="{BE570647-3BC9-4B8E-BE93-117DDAA084F1}" uniqueName="2063" name="Column2063" queryTableFieldId="2063"/>
    <tableColumn id="2064" xr3:uid="{EEBFBFDB-57F9-408F-823D-54EBEA67275B}" uniqueName="2064" name="Column2064" queryTableFieldId="2064"/>
    <tableColumn id="2065" xr3:uid="{459DE465-6AA5-4AB8-B92F-4BA24046F8F5}" uniqueName="2065" name="Column2065" queryTableFieldId="2065"/>
    <tableColumn id="2066" xr3:uid="{E78D74C4-6965-44FA-A264-3B85712F157F}" uniqueName="2066" name="Column2066" queryTableFieldId="2066"/>
    <tableColumn id="2067" xr3:uid="{5B40CF30-F2B5-4BD2-9FF8-04B567BCE1D4}" uniqueName="2067" name="Column2067" queryTableFieldId="2067"/>
    <tableColumn id="2068" xr3:uid="{51CA24E1-AA53-4692-AAC4-5F8C9C3094E1}" uniqueName="2068" name="Column2068" queryTableFieldId="2068"/>
    <tableColumn id="2069" xr3:uid="{B169466B-0268-4F49-BEB0-A86663DC3395}" uniqueName="2069" name="Column2069" queryTableFieldId="2069"/>
    <tableColumn id="2070" xr3:uid="{56C41A62-736A-425A-A63C-68C5E8D0B86A}" uniqueName="2070" name="Column2070" queryTableFieldId="2070"/>
    <tableColumn id="2071" xr3:uid="{46FC8C44-2D87-4056-AE8B-6EF9BE96FBFE}" uniqueName="2071" name="Column2071" queryTableFieldId="2071"/>
    <tableColumn id="2072" xr3:uid="{021F38C8-7C6E-4D02-B003-DDE07E3786E3}" uniqueName="2072" name="Column2072" queryTableFieldId="2072"/>
    <tableColumn id="2073" xr3:uid="{2860F12A-713A-491F-B331-1087FCD89D5F}" uniqueName="2073" name="Column2073" queryTableFieldId="2073"/>
    <tableColumn id="2074" xr3:uid="{FD35CFA0-AB68-4FFA-944C-C380ACBC8E71}" uniqueName="2074" name="Column2074" queryTableFieldId="2074"/>
    <tableColumn id="2075" xr3:uid="{B27E5720-BE85-465C-9EC6-ADC954116A43}" uniqueName="2075" name="Column2075" queryTableFieldId="2075"/>
    <tableColumn id="2076" xr3:uid="{AF3850DB-4F3C-4CC5-B382-396DAA6C3CB6}" uniqueName="2076" name="Column2076" queryTableFieldId="2076"/>
    <tableColumn id="2077" xr3:uid="{086A988B-730B-4208-A809-5A4AA55F2858}" uniqueName="2077" name="Column2077" queryTableFieldId="2077"/>
    <tableColumn id="2078" xr3:uid="{E91E4289-C29C-4253-A92D-4CD5172A5636}" uniqueName="2078" name="Column2078" queryTableFieldId="2078"/>
    <tableColumn id="2079" xr3:uid="{23A0C7DC-B0C5-44A2-A309-D8A7A1BFECD6}" uniqueName="2079" name="Column2079" queryTableFieldId="2079"/>
    <tableColumn id="2080" xr3:uid="{5D47BD30-6C84-488B-8981-3457372C62F5}" uniqueName="2080" name="Column2080" queryTableFieldId="2080"/>
    <tableColumn id="2081" xr3:uid="{CEE76D7D-26DE-454A-BAFD-C704BC636214}" uniqueName="2081" name="Column2081" queryTableFieldId="2081"/>
    <tableColumn id="2082" xr3:uid="{BB42D324-4B3C-4368-B57E-53DB1E0F35AD}" uniqueName="2082" name="Column2082" queryTableFieldId="2082"/>
    <tableColumn id="2083" xr3:uid="{74CD2537-4968-46DF-B28F-4C279D5B38E2}" uniqueName="2083" name="Column2083" queryTableFieldId="2083"/>
    <tableColumn id="2084" xr3:uid="{4A928D94-EDD0-42E9-832F-FE4E082148C1}" uniqueName="2084" name="Column2084" queryTableFieldId="2084"/>
    <tableColumn id="2085" xr3:uid="{4B78C74D-3841-492D-9AD1-B57C1F41AF5A}" uniqueName="2085" name="Column2085" queryTableFieldId="2085"/>
    <tableColumn id="2086" xr3:uid="{DBCC3FD0-3D9C-4E25-9C55-395EF045E4FB}" uniqueName="2086" name="Column2086" queryTableFieldId="2086"/>
    <tableColumn id="2087" xr3:uid="{AE1CD776-BAB0-4CBC-9D4A-A886813A7DE9}" uniqueName="2087" name="Column2087" queryTableFieldId="2087"/>
    <tableColumn id="2088" xr3:uid="{BC9A50A3-1464-492D-91E1-2A8C107AFB2C}" uniqueName="2088" name="Column2088" queryTableFieldId="2088"/>
    <tableColumn id="2089" xr3:uid="{A8E39E4E-4CD5-4758-A6F8-FEBF1B658BF9}" uniqueName="2089" name="Column2089" queryTableFieldId="2089"/>
    <tableColumn id="2090" xr3:uid="{81DCBB12-ADA5-4C3B-BB4A-3CB6C0D5C296}" uniqueName="2090" name="Column2090" queryTableFieldId="2090"/>
    <tableColumn id="2091" xr3:uid="{17EF8A9B-5805-40FD-A9F8-17A135E10DBA}" uniqueName="2091" name="Column2091" queryTableFieldId="2091"/>
    <tableColumn id="2092" xr3:uid="{6D6CFBD0-533B-49C9-8C23-756409913179}" uniqueName="2092" name="Column2092" queryTableFieldId="2092"/>
    <tableColumn id="2093" xr3:uid="{4D08C67F-B42C-4BC0-8A6A-F64361FB0117}" uniqueName="2093" name="Column2093" queryTableFieldId="2093"/>
    <tableColumn id="2094" xr3:uid="{34935780-8A08-49EC-98C6-022024B266EF}" uniqueName="2094" name="Column2094" queryTableFieldId="2094"/>
    <tableColumn id="2095" xr3:uid="{0CD05EBC-63D7-4AF9-90E7-D2486A78428E}" uniqueName="2095" name="Column2095" queryTableFieldId="2095"/>
    <tableColumn id="2096" xr3:uid="{E71C9AC9-B7E7-452A-B362-B30DEE955801}" uniqueName="2096" name="Column2096" queryTableFieldId="2096"/>
    <tableColumn id="2097" xr3:uid="{3D81B368-1E1C-4839-9A78-5E987E23A14C}" uniqueName="2097" name="Column2097" queryTableFieldId="2097"/>
    <tableColumn id="2098" xr3:uid="{20CD8BF8-AE2D-4AAF-8E99-03949F0D19B5}" uniqueName="2098" name="Column2098" queryTableFieldId="2098"/>
    <tableColumn id="2099" xr3:uid="{9B46FF47-4522-4774-BB40-78D786BA3A8B}" uniqueName="2099" name="Column2099" queryTableFieldId="2099"/>
    <tableColumn id="2100" xr3:uid="{F755822A-A459-4D7E-9347-E79BE5028F6D}" uniqueName="2100" name="Column2100" queryTableFieldId="2100"/>
    <tableColumn id="2101" xr3:uid="{F6564ABF-49F8-4E96-80F5-8A99EF5FB241}" uniqueName="2101" name="Column2101" queryTableFieldId="2101"/>
    <tableColumn id="2102" xr3:uid="{C1B79E84-D13B-4F9F-B9F8-FF686258272C}" uniqueName="2102" name="Column2102" queryTableFieldId="2102"/>
    <tableColumn id="2103" xr3:uid="{4EDE9C64-ACDE-449B-BB60-F64027A647EE}" uniqueName="2103" name="Column2103" queryTableFieldId="2103"/>
    <tableColumn id="2104" xr3:uid="{F757C550-8AF0-4C83-92B0-001BF223A60C}" uniqueName="2104" name="Column2104" queryTableFieldId="2104"/>
    <tableColumn id="2105" xr3:uid="{306012E3-8949-48DE-896C-E29087E8F034}" uniqueName="2105" name="Column2105" queryTableFieldId="2105"/>
    <tableColumn id="2106" xr3:uid="{52B4E833-9B76-4101-9BE7-DAA11D5CCB27}" uniqueName="2106" name="Column2106" queryTableFieldId="2106"/>
    <tableColumn id="2107" xr3:uid="{AEA5A0C3-FCF6-4CBA-A806-D1903F81B6A0}" uniqueName="2107" name="Column2107" queryTableFieldId="2107"/>
    <tableColumn id="2108" xr3:uid="{0ADC5C74-C154-4CB1-BA53-6130EA782021}" uniqueName="2108" name="Column2108" queryTableFieldId="2108"/>
    <tableColumn id="2109" xr3:uid="{24D2693A-5FB0-4C83-BD32-A660E02E5DD9}" uniqueName="2109" name="Column2109" queryTableFieldId="2109"/>
    <tableColumn id="2110" xr3:uid="{9EDD5502-0769-4AA6-B9BB-9B4A8FF0CE1C}" uniqueName="2110" name="Column2110" queryTableFieldId="2110"/>
    <tableColumn id="2111" xr3:uid="{1590C9F7-5827-489A-AFF4-92EC0A749D8A}" uniqueName="2111" name="Column2111" queryTableFieldId="2111"/>
    <tableColumn id="2112" xr3:uid="{4BB6D319-9369-4547-A02B-0A19AF305E01}" uniqueName="2112" name="Column2112" queryTableFieldId="2112"/>
    <tableColumn id="2113" xr3:uid="{A973300A-6A36-4018-A6BD-D6555BC9DE50}" uniqueName="2113" name="Column2113" queryTableFieldId="2113"/>
    <tableColumn id="2114" xr3:uid="{6AD4B200-E7E1-471A-A953-46D3DA05DED8}" uniqueName="2114" name="Column2114" queryTableFieldId="2114"/>
    <tableColumn id="2115" xr3:uid="{10E4C496-0F54-4217-93C7-452D6824B34F}" uniqueName="2115" name="Column2115" queryTableFieldId="2115"/>
    <tableColumn id="2116" xr3:uid="{382E9A24-DB47-4FD6-9327-2230E77CD3E7}" uniqueName="2116" name="Column2116" queryTableFieldId="2116"/>
    <tableColumn id="2117" xr3:uid="{88E2281D-2464-4AC1-836E-290A1C46F07D}" uniqueName="2117" name="Column2117" queryTableFieldId="2117"/>
    <tableColumn id="2118" xr3:uid="{079FAFAA-1B70-4528-B6F3-8D1F8854C420}" uniqueName="2118" name="Column2118" queryTableFieldId="2118"/>
    <tableColumn id="2119" xr3:uid="{F5C0B2D2-6DCC-4987-BE14-5300728B7F57}" uniqueName="2119" name="Column2119" queryTableFieldId="2119"/>
    <tableColumn id="2120" xr3:uid="{B79866DA-DB79-4090-A351-6F5A2220B5AD}" uniqueName="2120" name="Column2120" queryTableFieldId="2120"/>
    <tableColumn id="2121" xr3:uid="{ED48483D-028D-49BE-89EC-16C824463ADA}" uniqueName="2121" name="Column2121" queryTableFieldId="2121"/>
    <tableColumn id="2122" xr3:uid="{FDFD643E-F749-4418-BB90-764A590DFDB2}" uniqueName="2122" name="Column2122" queryTableFieldId="2122"/>
    <tableColumn id="2123" xr3:uid="{C1AB2C8E-C61B-480B-9ADA-49B20D29FA79}" uniqueName="2123" name="Column2123" queryTableFieldId="2123"/>
    <tableColumn id="2124" xr3:uid="{3EDE47C0-52F0-4C69-81A1-DEB91C1681C2}" uniqueName="2124" name="Column2124" queryTableFieldId="2124"/>
    <tableColumn id="2125" xr3:uid="{12C20A74-A318-4BBD-9BDE-D88D1D26053B}" uniqueName="2125" name="Column2125" queryTableFieldId="2125"/>
    <tableColumn id="2126" xr3:uid="{B487E6D5-CDF7-4BA6-86CD-6B5C77981F3C}" uniqueName="2126" name="Column2126" queryTableFieldId="2126"/>
    <tableColumn id="2127" xr3:uid="{21138E53-24B0-495F-AE82-63D5FCFD438A}" uniqueName="2127" name="Column2127" queryTableFieldId="2127"/>
    <tableColumn id="2128" xr3:uid="{2D1A6666-BE90-43E3-9EBE-52180BC0E22D}" uniqueName="2128" name="Column2128" queryTableFieldId="2128"/>
    <tableColumn id="2129" xr3:uid="{80D8E20E-0718-4A81-9C44-729B4D0AE72D}" uniqueName="2129" name="Column2129" queryTableFieldId="2129"/>
    <tableColumn id="2130" xr3:uid="{098D0131-1907-4816-88A5-53053AC8C43C}" uniqueName="2130" name="Column2130" queryTableFieldId="2130"/>
    <tableColumn id="2131" xr3:uid="{FDE134C3-C488-4992-8198-C086246F9939}" uniqueName="2131" name="Column2131" queryTableFieldId="2131"/>
    <tableColumn id="2132" xr3:uid="{A2956912-8652-4EE2-B528-2988B6C37EBF}" uniqueName="2132" name="Column2132" queryTableFieldId="2132"/>
    <tableColumn id="2133" xr3:uid="{C65389CB-E847-41DD-BAF7-462670665BC7}" uniqueName="2133" name="Column2133" queryTableFieldId="2133"/>
    <tableColumn id="2134" xr3:uid="{68B8FA58-939C-4FDB-A3A1-EC293F0293D1}" uniqueName="2134" name="Column2134" queryTableFieldId="2134"/>
    <tableColumn id="2135" xr3:uid="{EEDA41AE-7720-4B3E-A627-927116EA0E7E}" uniqueName="2135" name="Column2135" queryTableFieldId="2135"/>
    <tableColumn id="2136" xr3:uid="{D704A036-8331-4BE6-B2A0-E49F4CB97FFF}" uniqueName="2136" name="Column2136" queryTableFieldId="2136"/>
    <tableColumn id="2137" xr3:uid="{FC257805-5893-42D8-A229-9193B7EEE09D}" uniqueName="2137" name="Column2137" queryTableFieldId="2137"/>
    <tableColumn id="2138" xr3:uid="{99B99185-CC2A-41DE-8521-A114797737DA}" uniqueName="2138" name="Column2138" queryTableFieldId="2138"/>
    <tableColumn id="2139" xr3:uid="{73C5AB5D-8B7D-4B44-B5F4-01B8C6996602}" uniqueName="2139" name="Column2139" queryTableFieldId="2139"/>
    <tableColumn id="2140" xr3:uid="{AA311BE5-E83E-4F5E-8CB4-525069FAFE50}" uniqueName="2140" name="Column2140" queryTableFieldId="2140"/>
    <tableColumn id="2141" xr3:uid="{E9FFC708-FB62-4ECF-A837-34EB7FF01F7A}" uniqueName="2141" name="Column2141" queryTableFieldId="2141"/>
    <tableColumn id="2142" xr3:uid="{B6CD8B51-42D2-4F55-A534-6D95D3D37D38}" uniqueName="2142" name="Column2142" queryTableFieldId="2142"/>
    <tableColumn id="2143" xr3:uid="{C033629B-B138-4874-9704-B81624E28E66}" uniqueName="2143" name="Column2143" queryTableFieldId="2143"/>
    <tableColumn id="2144" xr3:uid="{99B92315-2070-4BA9-9ECD-011EE4597BAE}" uniqueName="2144" name="Column2144" queryTableFieldId="2144"/>
    <tableColumn id="2145" xr3:uid="{2D59B388-56A0-4120-BD33-9E89EDEC4F04}" uniqueName="2145" name="Column2145" queryTableFieldId="2145"/>
    <tableColumn id="2146" xr3:uid="{1CBA266E-8E6E-4DEA-8EF4-590DFB4A5A42}" uniqueName="2146" name="Column2146" queryTableFieldId="2146"/>
    <tableColumn id="2147" xr3:uid="{6C0EC161-5F20-4935-B8CD-55ACD0A4B0C8}" uniqueName="2147" name="Column2147" queryTableFieldId="2147"/>
    <tableColumn id="2148" xr3:uid="{90EB7ED0-2BA5-469A-99F4-95F6F76871E0}" uniqueName="2148" name="Column2148" queryTableFieldId="2148"/>
    <tableColumn id="2149" xr3:uid="{59504CA9-1D1F-4573-80FF-D9BC109EE30D}" uniqueName="2149" name="Column2149" queryTableFieldId="2149"/>
    <tableColumn id="2150" xr3:uid="{D6A5C7D6-CD13-4C3B-B115-34097A6DABF0}" uniqueName="2150" name="Column2150" queryTableFieldId="2150"/>
    <tableColumn id="2151" xr3:uid="{BD125855-E97A-4E2A-9098-684CB692A3AC}" uniqueName="2151" name="Column2151" queryTableFieldId="2151"/>
    <tableColumn id="2152" xr3:uid="{8B0F343B-C516-4F1A-88C2-CB9F31BEDC98}" uniqueName="2152" name="Column2152" queryTableFieldId="2152"/>
    <tableColumn id="2153" xr3:uid="{EE3FF6B3-CF7D-430A-938F-A76DFF131DF1}" uniqueName="2153" name="Column2153" queryTableFieldId="2153"/>
    <tableColumn id="2154" xr3:uid="{15A1FC56-0B0E-4201-AC7D-CF743A8E3CB6}" uniqueName="2154" name="Column2154" queryTableFieldId="2154"/>
    <tableColumn id="2155" xr3:uid="{B1A83041-304B-4971-898D-364A869543CE}" uniqueName="2155" name="Column2155" queryTableFieldId="2155"/>
    <tableColumn id="2156" xr3:uid="{09E73C90-479D-4DEA-8A79-510667265CBC}" uniqueName="2156" name="Column2156" queryTableFieldId="2156"/>
    <tableColumn id="2157" xr3:uid="{BB121A3F-E96D-404D-ACF6-330A364E22F8}" uniqueName="2157" name="Column2157" queryTableFieldId="2157"/>
    <tableColumn id="2158" xr3:uid="{341D6BC5-B902-4D85-8937-7DF74AE25C76}" uniqueName="2158" name="Column2158" queryTableFieldId="2158"/>
    <tableColumn id="2159" xr3:uid="{B1CC507C-F8F6-4222-9313-AD62303C18DC}" uniqueName="2159" name="Column2159" queryTableFieldId="2159"/>
    <tableColumn id="2160" xr3:uid="{5FD315E9-751F-4444-BBB0-2ACE6DB42956}" uniqueName="2160" name="Column2160" queryTableFieldId="2160"/>
    <tableColumn id="2161" xr3:uid="{A6F31732-B0C0-4BAF-BA21-14E244F1E3A4}" uniqueName="2161" name="Column2161" queryTableFieldId="2161"/>
    <tableColumn id="2162" xr3:uid="{34F0B8FB-EBBE-4384-BB50-DD55E66C9DD8}" uniqueName="2162" name="Column2162" queryTableFieldId="2162"/>
    <tableColumn id="2163" xr3:uid="{AF5FD69E-D2D9-43EB-9A8D-EF1DE4495C59}" uniqueName="2163" name="Column2163" queryTableFieldId="2163"/>
    <tableColumn id="2164" xr3:uid="{8F5A844A-C2C2-4D44-A213-A0388DCA7926}" uniqueName="2164" name="Column2164" queryTableFieldId="2164"/>
    <tableColumn id="2165" xr3:uid="{6F89344A-8899-49F7-BF56-5E4D593D1B05}" uniqueName="2165" name="Column2165" queryTableFieldId="2165"/>
    <tableColumn id="2166" xr3:uid="{15D65A08-F34A-42DF-A953-F945370A2CF1}" uniqueName="2166" name="Column2166" queryTableFieldId="2166"/>
    <tableColumn id="2167" xr3:uid="{D5499B4C-DE55-480F-8494-1D3BE59CD16B}" uniqueName="2167" name="Column2167" queryTableFieldId="2167"/>
    <tableColumn id="2168" xr3:uid="{2F0EC0CC-3445-4616-99A1-C9AD74BBE82D}" uniqueName="2168" name="Column2168" queryTableFieldId="2168"/>
    <tableColumn id="2169" xr3:uid="{71AD0066-000C-476F-A4E5-012DA6C6F80C}" uniqueName="2169" name="Column2169" queryTableFieldId="2169"/>
    <tableColumn id="2170" xr3:uid="{44798CD1-CE1D-46DB-9DE9-9EAB56B5E20F}" uniqueName="2170" name="Column2170" queryTableFieldId="2170"/>
    <tableColumn id="2171" xr3:uid="{80840E34-781B-4785-800E-F3EECC62326E}" uniqueName="2171" name="Column2171" queryTableFieldId="2171"/>
    <tableColumn id="2172" xr3:uid="{D549934D-2CA3-499D-A369-F6454D68AF4C}" uniqueName="2172" name="Column2172" queryTableFieldId="2172"/>
    <tableColumn id="2173" xr3:uid="{64367863-00C4-4081-95E6-AC290BF91868}" uniqueName="2173" name="Column2173" queryTableFieldId="2173"/>
    <tableColumn id="2174" xr3:uid="{392DD7FB-B6F5-4E4D-AC8C-568E82231A9F}" uniqueName="2174" name="Column2174" queryTableFieldId="2174"/>
    <tableColumn id="2175" xr3:uid="{2D4BFDF0-6310-4FC9-BBC1-3A8CB655F772}" uniqueName="2175" name="Column2175" queryTableFieldId="2175"/>
    <tableColumn id="2176" xr3:uid="{81B0B99C-556F-4A08-B08F-82ECB2D2E0E8}" uniqueName="2176" name="Column2176" queryTableFieldId="2176"/>
    <tableColumn id="2177" xr3:uid="{F5537AA1-D367-42E9-B0BE-016C577899CE}" uniqueName="2177" name="Column2177" queryTableFieldId="2177"/>
    <tableColumn id="2178" xr3:uid="{14902239-238F-4DA5-BCEA-E59675FD318B}" uniqueName="2178" name="Column2178" queryTableFieldId="2178"/>
    <tableColumn id="2179" xr3:uid="{5F5A6B90-21B2-4423-98BA-1BD6C71BE02C}" uniqueName="2179" name="Column2179" queryTableFieldId="2179"/>
    <tableColumn id="2180" xr3:uid="{CFA99FC5-3FD3-4D8E-A029-D07F9651FF5D}" uniqueName="2180" name="Column2180" queryTableFieldId="2180"/>
    <tableColumn id="2181" xr3:uid="{1E4C52B3-2893-4693-A0D5-F2ED456D1B7F}" uniqueName="2181" name="Column2181" queryTableFieldId="2181"/>
    <tableColumn id="2182" xr3:uid="{2EF1B19F-5287-46E7-8FE0-607561DDAA2D}" uniqueName="2182" name="Column2182" queryTableFieldId="2182"/>
    <tableColumn id="2183" xr3:uid="{D68D546C-C7D0-48A3-BE5F-BF02D2C801BA}" uniqueName="2183" name="Column2183" queryTableFieldId="2183"/>
    <tableColumn id="2184" xr3:uid="{E985271D-16DD-42BB-8F30-F0BD0B0E057B}" uniqueName="2184" name="Column2184" queryTableFieldId="2184"/>
    <tableColumn id="2185" xr3:uid="{EC6376D3-728F-4F0B-B79E-26147C0F5207}" uniqueName="2185" name="Column2185" queryTableFieldId="2185"/>
    <tableColumn id="2186" xr3:uid="{0F4EADCB-B9E7-428F-AC09-AFD26328B0CF}" uniqueName="2186" name="Column2186" queryTableFieldId="2186"/>
    <tableColumn id="2187" xr3:uid="{848CD6F7-1BE8-4E36-ADD3-92A393E06B1E}" uniqueName="2187" name="Column2187" queryTableFieldId="2187"/>
    <tableColumn id="2188" xr3:uid="{2A492B0F-58FA-4C46-865F-BED09C5A8FEB}" uniqueName="2188" name="Column2188" queryTableFieldId="2188"/>
    <tableColumn id="2189" xr3:uid="{751564F5-0087-4FCE-8515-3A396F08771E}" uniqueName="2189" name="Column2189" queryTableFieldId="2189"/>
    <tableColumn id="2190" xr3:uid="{066718F0-8761-4D0D-850C-02361390F4B6}" uniqueName="2190" name="Column2190" queryTableFieldId="2190"/>
    <tableColumn id="2191" xr3:uid="{F1C8F246-EBA0-45A9-8963-EDAAB5F1F63F}" uniqueName="2191" name="Column2191" queryTableFieldId="2191"/>
    <tableColumn id="2192" xr3:uid="{D198296C-968E-42A2-A0BB-D901120FB0D3}" uniqueName="2192" name="Column2192" queryTableFieldId="2192"/>
    <tableColumn id="2193" xr3:uid="{E58AF478-B711-4E8B-9915-255EC53A426F}" uniqueName="2193" name="Column2193" queryTableFieldId="2193"/>
    <tableColumn id="2194" xr3:uid="{3E9D6D45-26E2-4465-9491-6285E03F0BFC}" uniqueName="2194" name="Column2194" queryTableFieldId="2194"/>
    <tableColumn id="2195" xr3:uid="{9F9F0B8F-3D52-4BAB-8BAB-F2B2AB8DA9E8}" uniqueName="2195" name="Column2195" queryTableFieldId="2195"/>
    <tableColumn id="2196" xr3:uid="{BE788B1D-58A0-4872-82EE-88A1EFB1E9BB}" uniqueName="2196" name="Column2196" queryTableFieldId="2196"/>
    <tableColumn id="2197" xr3:uid="{81788602-536F-4BC2-893B-829BF48ED4D1}" uniqueName="2197" name="Column2197" queryTableFieldId="2197"/>
    <tableColumn id="2198" xr3:uid="{0CB84F9B-526F-43CF-A1AE-58115FB2BD85}" uniqueName="2198" name="Column2198" queryTableFieldId="2198"/>
    <tableColumn id="2199" xr3:uid="{1BD4E15E-A60A-4557-80E8-078884CB9BC6}" uniqueName="2199" name="Column2199" queryTableFieldId="2199"/>
    <tableColumn id="2200" xr3:uid="{A4D2ED8C-C988-4883-8C49-49668C507AD7}" uniqueName="2200" name="Column2200" queryTableFieldId="2200"/>
    <tableColumn id="2201" xr3:uid="{2B30095C-AF98-445F-9294-C35C3C1E1A93}" uniqueName="2201" name="Column2201" queryTableFieldId="2201"/>
    <tableColumn id="2202" xr3:uid="{057AE4FA-06F5-4117-9DD8-BF35E97B5540}" uniqueName="2202" name="Column2202" queryTableFieldId="2202"/>
    <tableColumn id="2203" xr3:uid="{15620ACA-4B76-4D11-BA3F-89C1A8B5CD15}" uniqueName="2203" name="Column2203" queryTableFieldId="2203"/>
    <tableColumn id="2204" xr3:uid="{C1827457-8D9B-41D4-ABD8-87EB057C67C1}" uniqueName="2204" name="Column2204" queryTableFieldId="2204"/>
    <tableColumn id="2205" xr3:uid="{EE92BCEC-F31A-43E7-A2A3-66880D9BC76B}" uniqueName="2205" name="Column2205" queryTableFieldId="2205"/>
    <tableColumn id="2206" xr3:uid="{A997D853-5D91-4685-972A-2B5D9A6E93AA}" uniqueName="2206" name="Column2206" queryTableFieldId="2206"/>
    <tableColumn id="2207" xr3:uid="{EB08C388-0B84-4DD6-BFC7-FBC6B99E11F3}" uniqueName="2207" name="Column2207" queryTableFieldId="2207"/>
    <tableColumn id="2208" xr3:uid="{2869FA57-099E-4ECB-93CD-15F622A25A08}" uniqueName="2208" name="Column2208" queryTableFieldId="2208"/>
    <tableColumn id="2209" xr3:uid="{7619787C-CF57-4046-97E0-277B31A23DC2}" uniqueName="2209" name="Column2209" queryTableFieldId="2209"/>
    <tableColumn id="2210" xr3:uid="{BA55F897-DD98-4247-B686-92622084CD98}" uniqueName="2210" name="Column2210" queryTableFieldId="2210"/>
    <tableColumn id="2211" xr3:uid="{45141DC8-55F4-4408-A965-F2EFBC48A927}" uniqueName="2211" name="Column2211" queryTableFieldId="2211"/>
    <tableColumn id="2212" xr3:uid="{7BEDA36B-B8AE-4833-96EC-3404B7149B54}" uniqueName="2212" name="Column2212" queryTableFieldId="2212"/>
    <tableColumn id="2213" xr3:uid="{7270570F-B7FF-4221-86A2-F9F10032BFC6}" uniqueName="2213" name="Column2213" queryTableFieldId="2213"/>
    <tableColumn id="2214" xr3:uid="{07C92FC6-D1DA-4EC7-B673-93D33EFE6F62}" uniqueName="2214" name="Column2214" queryTableFieldId="2214"/>
    <tableColumn id="2215" xr3:uid="{601204BA-516C-40CB-A4AD-569F3928783E}" uniqueName="2215" name="Column2215" queryTableFieldId="2215"/>
    <tableColumn id="2216" xr3:uid="{17B6F18D-8344-4180-9E16-973374C1DFCF}" uniqueName="2216" name="Column2216" queryTableFieldId="2216"/>
    <tableColumn id="2217" xr3:uid="{CB02D9A5-1061-4569-A9AE-1ACA58774BF3}" uniqueName="2217" name="Column2217" queryTableFieldId="2217"/>
    <tableColumn id="2218" xr3:uid="{F0978D3B-F63A-4FE2-8710-2B3B5BC549D6}" uniqueName="2218" name="Column2218" queryTableFieldId="2218"/>
    <tableColumn id="2219" xr3:uid="{AD71B798-EF99-4762-ACEC-399F518210D5}" uniqueName="2219" name="Column2219" queryTableFieldId="2219"/>
    <tableColumn id="2220" xr3:uid="{D6BB841C-6B95-4B45-8C51-C793C1AFF0B8}" uniqueName="2220" name="Column2220" queryTableFieldId="2220"/>
    <tableColumn id="2221" xr3:uid="{3287D130-0295-4B65-8288-6A859689B43C}" uniqueName="2221" name="Column2221" queryTableFieldId="2221"/>
    <tableColumn id="2222" xr3:uid="{0138E7C6-3F3C-45E4-87A4-D786564111C8}" uniqueName="2222" name="Column2222" queryTableFieldId="2222"/>
    <tableColumn id="2223" xr3:uid="{E131945B-DD5C-4190-84B1-B3669954D028}" uniqueName="2223" name="Column2223" queryTableFieldId="2223"/>
    <tableColumn id="2224" xr3:uid="{09C71D7C-0C78-4D1E-BE17-5FB78599160E}" uniqueName="2224" name="Column2224" queryTableFieldId="2224"/>
    <tableColumn id="2225" xr3:uid="{CFC550D0-93AC-478B-AA73-5C0244802783}" uniqueName="2225" name="Column2225" queryTableFieldId="2225"/>
    <tableColumn id="2226" xr3:uid="{F115CBF2-80B2-43A9-BEEC-BBB7CE0E9E7C}" uniqueName="2226" name="Column2226" queryTableFieldId="2226"/>
    <tableColumn id="2227" xr3:uid="{0D2A32E0-E9EF-4835-B783-64C364FD8098}" uniqueName="2227" name="Column2227" queryTableFieldId="2227"/>
    <tableColumn id="2228" xr3:uid="{58EDD1FD-63F7-460B-9AC2-1A51F87E8AED}" uniqueName="2228" name="Column2228" queryTableFieldId="2228"/>
    <tableColumn id="2229" xr3:uid="{176BEB53-A52B-4C06-BD26-7197EB87491F}" uniqueName="2229" name="Column2229" queryTableFieldId="2229"/>
    <tableColumn id="2230" xr3:uid="{8714C25D-84EF-4E67-A4D4-90B8551F0C8D}" uniqueName="2230" name="Column2230" queryTableFieldId="2230"/>
    <tableColumn id="2231" xr3:uid="{635CEAD7-F9CE-4BE6-86ED-3C9C3DBD4834}" uniqueName="2231" name="Column2231" queryTableFieldId="2231"/>
    <tableColumn id="2232" xr3:uid="{827A4AAC-DF35-43F0-9EFD-50EA4A08E38C}" uniqueName="2232" name="Column2232" queryTableFieldId="2232"/>
    <tableColumn id="2233" xr3:uid="{DACC2E5A-F354-49A0-9285-5EB77A75AD0D}" uniqueName="2233" name="Column2233" queryTableFieldId="2233"/>
    <tableColumn id="2234" xr3:uid="{7198798F-7429-4F4B-9960-83062FFA7A50}" uniqueName="2234" name="Column2234" queryTableFieldId="2234"/>
    <tableColumn id="2235" xr3:uid="{142A2412-6B82-4B81-8062-B4ECF2DBE436}" uniqueName="2235" name="Column2235" queryTableFieldId="2235"/>
    <tableColumn id="2236" xr3:uid="{6980B52C-B2A8-473A-805F-462935EAA7E8}" uniqueName="2236" name="Column2236" queryTableFieldId="2236"/>
    <tableColumn id="2237" xr3:uid="{54737075-10B3-4A0A-9AAE-C4D38E88F6E2}" uniqueName="2237" name="Column2237" queryTableFieldId="2237"/>
    <tableColumn id="2238" xr3:uid="{B404BB33-863E-4FEF-86A0-3F5664E0A879}" uniqueName="2238" name="Column2238" queryTableFieldId="2238"/>
    <tableColumn id="2239" xr3:uid="{B682A379-C05D-4C25-9F75-53F0D9E1B2C7}" uniqueName="2239" name="Column2239" queryTableFieldId="2239"/>
    <tableColumn id="2240" xr3:uid="{CB4E80BF-EF44-416E-B5A0-7B36F256EBA0}" uniqueName="2240" name="Column2240" queryTableFieldId="2240"/>
    <tableColumn id="2241" xr3:uid="{9183113A-F9CA-43A6-A435-3D23D060AF73}" uniqueName="2241" name="Column2241" queryTableFieldId="2241"/>
    <tableColumn id="2242" xr3:uid="{4288B2B4-C3F2-4D8B-B66E-1BC9ACFCB6DF}" uniqueName="2242" name="Column2242" queryTableFieldId="2242"/>
    <tableColumn id="2243" xr3:uid="{2CE87ABC-49B6-4088-B917-600DB61C8DA2}" uniqueName="2243" name="Column2243" queryTableFieldId="2243"/>
    <tableColumn id="2244" xr3:uid="{6B87CB4C-ACD0-473E-A5BE-AC7DED572259}" uniqueName="2244" name="Column2244" queryTableFieldId="2244"/>
    <tableColumn id="2245" xr3:uid="{EC5476BE-53D6-45D9-945C-DF8B73D01ABC}" uniqueName="2245" name="Column2245" queryTableFieldId="2245"/>
    <tableColumn id="2246" xr3:uid="{EC092FF2-8992-46F8-B863-A83B5FC9AEDD}" uniqueName="2246" name="Column2246" queryTableFieldId="2246"/>
    <tableColumn id="2247" xr3:uid="{FD4AE740-4BB6-4D3F-8838-AD4EDF9905F1}" uniqueName="2247" name="Column2247" queryTableFieldId="2247"/>
    <tableColumn id="2248" xr3:uid="{0BCEA356-F6F1-43B7-9B6D-DBC78A98ECBD}" uniqueName="2248" name="Column2248" queryTableFieldId="2248"/>
    <tableColumn id="2249" xr3:uid="{1A7956FD-A1EB-424A-BB88-B236C9B3913A}" uniqueName="2249" name="Column2249" queryTableFieldId="2249"/>
    <tableColumn id="2250" xr3:uid="{B35F5BF1-7C9B-4DE1-B7D4-A24E4671EA3B}" uniqueName="2250" name="Column2250" queryTableFieldId="2250"/>
    <tableColumn id="2251" xr3:uid="{AFDBED5E-2177-49E2-B377-DA67D8B3C1AA}" uniqueName="2251" name="Column2251" queryTableFieldId="2251"/>
    <tableColumn id="2252" xr3:uid="{877D135D-9280-4260-B2DC-FDCE78B64E9A}" uniqueName="2252" name="Column2252" queryTableFieldId="2252"/>
    <tableColumn id="2253" xr3:uid="{00094F51-30CB-4FAC-B83A-EE9E22DD422B}" uniqueName="2253" name="Column2253" queryTableFieldId="2253"/>
    <tableColumn id="2254" xr3:uid="{210001FA-325E-4AC8-B293-6509FA52D49C}" uniqueName="2254" name="Column2254" queryTableFieldId="2254"/>
    <tableColumn id="2255" xr3:uid="{9F39477C-FDC8-4C0E-BA53-25FAE3069FD4}" uniqueName="2255" name="Column2255" queryTableFieldId="2255"/>
    <tableColumn id="2256" xr3:uid="{405D5D44-56D0-44ED-A197-CD014E4BE042}" uniqueName="2256" name="Column2256" queryTableFieldId="2256"/>
    <tableColumn id="2257" xr3:uid="{792CD46C-F662-49B1-BC2D-15BD46066846}" uniqueName="2257" name="Column2257" queryTableFieldId="2257"/>
    <tableColumn id="2258" xr3:uid="{7801B10B-2495-453F-9618-34B6DF497439}" uniqueName="2258" name="Column2258" queryTableFieldId="2258"/>
    <tableColumn id="2259" xr3:uid="{22B825E4-0FB3-497B-A14D-E49E8CC47FC3}" uniqueName="2259" name="Column2259" queryTableFieldId="2259"/>
    <tableColumn id="2260" xr3:uid="{38015AB6-66E8-48DF-A771-987BCA0E82EE}" uniqueName="2260" name="Column2260" queryTableFieldId="2260"/>
    <tableColumn id="2261" xr3:uid="{0C782199-E8BB-428C-A651-6F4BA287AF5B}" uniqueName="2261" name="Column2261" queryTableFieldId="2261"/>
    <tableColumn id="2262" xr3:uid="{C114369C-29F8-4460-A6D7-65C62A360AEE}" uniqueName="2262" name="Column2262" queryTableFieldId="2262"/>
    <tableColumn id="2263" xr3:uid="{CA08E1FB-9A49-4AB6-8107-2A63CD3E3012}" uniqueName="2263" name="Column2263" queryTableFieldId="2263"/>
    <tableColumn id="2264" xr3:uid="{C5FB43FB-D3C6-4F8F-8B83-3AF2D091438F}" uniqueName="2264" name="Column2264" queryTableFieldId="2264"/>
    <tableColumn id="2265" xr3:uid="{A7C9B564-6995-4386-8C0F-648F161235F9}" uniqueName="2265" name="Column2265" queryTableFieldId="2265"/>
    <tableColumn id="2266" xr3:uid="{EC9DFDEE-BA29-4BC3-BE31-AE5E43B59CE6}" uniqueName="2266" name="Column2266" queryTableFieldId="2266"/>
    <tableColumn id="2267" xr3:uid="{8252EE90-C7FE-466A-A9FF-5D92A72384A8}" uniqueName="2267" name="Column2267" queryTableFieldId="2267"/>
    <tableColumn id="2268" xr3:uid="{2C8F6FAF-2D07-45C6-A433-3FA63445E10D}" uniqueName="2268" name="Column2268" queryTableFieldId="2268"/>
    <tableColumn id="2269" xr3:uid="{3EDBF2E0-FBBD-4AFA-854D-CA3B5FFC5472}" uniqueName="2269" name="Column2269" queryTableFieldId="2269"/>
    <tableColumn id="2270" xr3:uid="{895DC6CA-8537-4809-B15E-2DF5861926D9}" uniqueName="2270" name="Column2270" queryTableFieldId="2270"/>
    <tableColumn id="2271" xr3:uid="{435FAD52-C2EB-48BE-8EEB-FE7126B7A24D}" uniqueName="2271" name="Column2271" queryTableFieldId="2271"/>
    <tableColumn id="2272" xr3:uid="{FA378C50-250F-4BFA-980F-5D9FF5CFD36F}" uniqueName="2272" name="Column2272" queryTableFieldId="2272"/>
    <tableColumn id="2273" xr3:uid="{E63E68B7-7FD3-4E99-9D3B-444AFDC2F3EB}" uniqueName="2273" name="Column2273" queryTableFieldId="2273"/>
    <tableColumn id="2274" xr3:uid="{3C26015A-E5FF-4086-A932-1F919C5038C8}" uniqueName="2274" name="Column2274" queryTableFieldId="2274"/>
    <tableColumn id="2275" xr3:uid="{903E018A-37CA-4F2A-B705-17E2570B21CA}" uniqueName="2275" name="Column2275" queryTableFieldId="2275"/>
    <tableColumn id="2276" xr3:uid="{E2277996-F078-4637-B4CC-FB153A99601A}" uniqueName="2276" name="Column2276" queryTableFieldId="2276"/>
    <tableColumn id="2277" xr3:uid="{E549FB93-A687-4533-AEAA-929CAF4A9DAE}" uniqueName="2277" name="Column2277" queryTableFieldId="2277"/>
    <tableColumn id="2278" xr3:uid="{2CDB30BA-D4FD-4894-96BF-28FC0FAE98C9}" uniqueName="2278" name="Column2278" queryTableFieldId="2278"/>
    <tableColumn id="2279" xr3:uid="{C2F2BDF0-6C75-45ED-ACA3-8C6C7D1D6B0B}" uniqueName="2279" name="Column2279" queryTableFieldId="2279"/>
    <tableColumn id="2280" xr3:uid="{DEFECB17-03BA-4943-8B81-BD21CB4137E1}" uniqueName="2280" name="Column2280" queryTableFieldId="2280"/>
    <tableColumn id="2281" xr3:uid="{DA0E0BE6-16CE-446E-8EB3-0D5D54AB1084}" uniqueName="2281" name="Column2281" queryTableFieldId="2281"/>
    <tableColumn id="2282" xr3:uid="{4C0CB19F-7EF0-4C08-8A1C-8C93EE67DCD3}" uniqueName="2282" name="Column2282" queryTableFieldId="2282"/>
    <tableColumn id="2283" xr3:uid="{6EE0415F-824D-4DDD-AC35-25D131D08B1F}" uniqueName="2283" name="Column2283" queryTableFieldId="2283"/>
    <tableColumn id="2284" xr3:uid="{6571E672-AA32-4CC1-AC1F-76A16801DF67}" uniqueName="2284" name="Column2284" queryTableFieldId="2284"/>
    <tableColumn id="2285" xr3:uid="{1A89F838-B3D0-435F-B7C3-E26047ACDA2D}" uniqueName="2285" name="Column2285" queryTableFieldId="2285"/>
    <tableColumn id="2286" xr3:uid="{C2401292-1A8E-4A18-922D-AEDC893C0B14}" uniqueName="2286" name="Column2286" queryTableFieldId="2286"/>
    <tableColumn id="2287" xr3:uid="{25770BA8-2E52-4442-9BDA-E67F0EF63202}" uniqueName="2287" name="Column2287" queryTableFieldId="2287"/>
    <tableColumn id="2288" xr3:uid="{F380C50D-C67B-487B-9838-3E302666EE4E}" uniqueName="2288" name="Column2288" queryTableFieldId="2288"/>
    <tableColumn id="2289" xr3:uid="{FD5A141C-5A2F-4826-8A69-242AB7B23812}" uniqueName="2289" name="Column2289" queryTableFieldId="2289"/>
    <tableColumn id="2290" xr3:uid="{10ABE7C0-6CE3-40AC-B83A-BFC8A876F522}" uniqueName="2290" name="Column2290" queryTableFieldId="2290"/>
    <tableColumn id="2291" xr3:uid="{FFA0D885-9BF1-4DAC-9114-640F97479E21}" uniqueName="2291" name="Column2291" queryTableFieldId="2291"/>
    <tableColumn id="2292" xr3:uid="{DCF5C384-21FB-4BEE-B3DF-D7102A78CC50}" uniqueName="2292" name="Column2292" queryTableFieldId="2292"/>
    <tableColumn id="2293" xr3:uid="{4EEBDD62-726D-407D-B309-F27DE537173E}" uniqueName="2293" name="Column2293" queryTableFieldId="2293"/>
    <tableColumn id="2294" xr3:uid="{DE24DA60-431B-44DF-8F0F-6617A6BC0A91}" uniqueName="2294" name="Column2294" queryTableFieldId="2294"/>
    <tableColumn id="2295" xr3:uid="{8F16E9D6-1F38-4920-906D-918CBF345474}" uniqueName="2295" name="Column2295" queryTableFieldId="2295"/>
    <tableColumn id="2296" xr3:uid="{2CF8D41F-38D4-4918-81F7-D9DA79789D2D}" uniqueName="2296" name="Column2296" queryTableFieldId="2296"/>
    <tableColumn id="2297" xr3:uid="{42AD9424-3F01-4E75-9C79-46ED36F0562F}" uniqueName="2297" name="Column2297" queryTableFieldId="2297"/>
    <tableColumn id="2298" xr3:uid="{4177C5AC-819D-42C5-B056-E398EFD14574}" uniqueName="2298" name="Column2298" queryTableFieldId="2298"/>
    <tableColumn id="2299" xr3:uid="{A4EEAFD4-A5B6-4277-815F-6AD1C4394C9C}" uniqueName="2299" name="Column2299" queryTableFieldId="2299"/>
    <tableColumn id="2300" xr3:uid="{7EBE1CA2-96CE-435A-95B7-4EFB0989F285}" uniqueName="2300" name="Column2300" queryTableFieldId="2300"/>
    <tableColumn id="2301" xr3:uid="{C805DDB1-9B3D-496E-91DC-9D2B62FA3B90}" uniqueName="2301" name="Column2301" queryTableFieldId="2301"/>
    <tableColumn id="2302" xr3:uid="{77FFABEA-80B1-421B-80FB-2C9FF41DA45F}" uniqueName="2302" name="Column2302" queryTableFieldId="2302"/>
    <tableColumn id="2303" xr3:uid="{716D7EBE-7FA5-4F09-8B91-335BA14290ED}" uniqueName="2303" name="Column2303" queryTableFieldId="2303"/>
    <tableColumn id="2304" xr3:uid="{92252BBE-EA96-43D4-9AC3-F558CD352E57}" uniqueName="2304" name="Column2304" queryTableFieldId="2304"/>
    <tableColumn id="2305" xr3:uid="{3A187292-7A4F-470C-9441-56EBC47229E2}" uniqueName="2305" name="Column2305" queryTableFieldId="2305"/>
    <tableColumn id="2306" xr3:uid="{1D6EF1C8-851A-4333-BFE4-BF91CF169E7C}" uniqueName="2306" name="Column2306" queryTableFieldId="2306"/>
    <tableColumn id="2307" xr3:uid="{ECA6B174-ED0F-4E6F-8022-F2DD1F840936}" uniqueName="2307" name="Column2307" queryTableFieldId="2307"/>
    <tableColumn id="2308" xr3:uid="{42E05F8D-2D63-49DA-ADCE-5AA9A404DBF4}" uniqueName="2308" name="Column2308" queryTableFieldId="2308"/>
    <tableColumn id="2309" xr3:uid="{561B577D-13AA-4646-AB79-395A7FEFAA05}" uniqueName="2309" name="Column2309" queryTableFieldId="2309"/>
    <tableColumn id="2310" xr3:uid="{BE89A621-D4DD-4BC0-B7A1-1A6F82C36D50}" uniqueName="2310" name="Column2310" queryTableFieldId="2310"/>
    <tableColumn id="2311" xr3:uid="{2B5920EC-B949-42DC-8C7D-EEAB44587F0D}" uniqueName="2311" name="Column2311" queryTableFieldId="2311"/>
    <tableColumn id="2312" xr3:uid="{C915DBD3-1E2E-4265-A8B5-EA54F3F74CD7}" uniqueName="2312" name="Column2312" queryTableFieldId="2312"/>
    <tableColumn id="2313" xr3:uid="{6A3900C4-3F13-4029-8B33-B7B0EDDFA4A0}" uniqueName="2313" name="Column2313" queryTableFieldId="2313"/>
    <tableColumn id="2314" xr3:uid="{DE7E2ED2-E471-488F-9A5F-6152FB5359DE}" uniqueName="2314" name="Column2314" queryTableFieldId="2314"/>
    <tableColumn id="2315" xr3:uid="{AF2DE3E3-7B01-4225-B487-64093A6FA09C}" uniqueName="2315" name="Column2315" queryTableFieldId="2315"/>
    <tableColumn id="2316" xr3:uid="{300F91BA-AC67-48C7-83A2-11303C44DC80}" uniqueName="2316" name="Column2316" queryTableFieldId="2316"/>
    <tableColumn id="2317" xr3:uid="{7DC3AAB5-1B93-4E9B-8C29-EC46E515CB51}" uniqueName="2317" name="Column2317" queryTableFieldId="2317"/>
    <tableColumn id="2318" xr3:uid="{74466E8E-D9CD-45BB-881C-061D96A01E51}" uniqueName="2318" name="Column2318" queryTableFieldId="2318"/>
    <tableColumn id="2319" xr3:uid="{B79816D1-E83A-4960-B3C8-AE0BEC4AB126}" uniqueName="2319" name="Column2319" queryTableFieldId="2319"/>
    <tableColumn id="2320" xr3:uid="{BF173792-B645-4CD3-9965-1C96FBB967AF}" uniqueName="2320" name="Column2320" queryTableFieldId="2320"/>
    <tableColumn id="2321" xr3:uid="{5B903D18-2D50-4DF1-9EFD-EB22A7907BF2}" uniqueName="2321" name="Column2321" queryTableFieldId="2321"/>
    <tableColumn id="2322" xr3:uid="{662B1075-E393-42C4-9DCB-3C4343699E27}" uniqueName="2322" name="Column2322" queryTableFieldId="2322"/>
    <tableColumn id="2323" xr3:uid="{4C5AAFD2-1DF3-4CE4-B848-6133349E97F0}" uniqueName="2323" name="Column2323" queryTableFieldId="2323"/>
    <tableColumn id="2324" xr3:uid="{D88F41C0-560F-4543-84AC-8B4E6F879A96}" uniqueName="2324" name="Column2324" queryTableFieldId="2324"/>
    <tableColumn id="2325" xr3:uid="{2648CA46-9002-4EF1-BAE2-708C4EED2098}" uniqueName="2325" name="Column2325" queryTableFieldId="2325"/>
    <tableColumn id="2326" xr3:uid="{3BC83CF6-8D06-4379-BCBF-71998CEBDBF4}" uniqueName="2326" name="Column2326" queryTableFieldId="2326"/>
    <tableColumn id="2327" xr3:uid="{7D8FA759-7417-4CAC-A72A-8A9B258BC9A8}" uniqueName="2327" name="Column2327" queryTableFieldId="2327"/>
    <tableColumn id="2328" xr3:uid="{02CF06EF-1542-4872-B9D2-B23609277349}" uniqueName="2328" name="Column2328" queryTableFieldId="2328"/>
    <tableColumn id="2329" xr3:uid="{EC243985-C291-4978-8C2F-F0BBFAB67EA4}" uniqueName="2329" name="Column2329" queryTableFieldId="2329"/>
    <tableColumn id="2330" xr3:uid="{01A43434-38F4-408A-9BD5-21E57536B0C7}" uniqueName="2330" name="Column2330" queryTableFieldId="2330"/>
    <tableColumn id="2331" xr3:uid="{80A531AB-F74E-4148-BB25-01E36351A2FC}" uniqueName="2331" name="Column2331" queryTableFieldId="2331"/>
    <tableColumn id="2332" xr3:uid="{B6AAAB0E-4AC1-4161-BBEE-AB3ABC37BEF5}" uniqueName="2332" name="Column2332" queryTableFieldId="2332"/>
    <tableColumn id="2333" xr3:uid="{E2548BF5-6D97-4B40-AE5F-A12AFCCEBE78}" uniqueName="2333" name="Column2333" queryTableFieldId="2333"/>
    <tableColumn id="2334" xr3:uid="{27D2D264-5932-4992-8D79-5CA65871BCB4}" uniqueName="2334" name="Column2334" queryTableFieldId="2334"/>
    <tableColumn id="2335" xr3:uid="{719FB10D-D714-4B70-8566-7D17AA34FB2F}" uniqueName="2335" name="Column2335" queryTableFieldId="2335"/>
    <tableColumn id="2336" xr3:uid="{726414CA-BE30-4117-A920-A72A24F4E0FF}" uniqueName="2336" name="Column2336" queryTableFieldId="2336"/>
    <tableColumn id="2337" xr3:uid="{F47ED0B8-708B-4917-BF90-016E85EE2B19}" uniqueName="2337" name="Column2337" queryTableFieldId="2337"/>
    <tableColumn id="2338" xr3:uid="{CEEAC2C7-4EB9-4F58-995F-FDCD45420F9B}" uniqueName="2338" name="Column2338" queryTableFieldId="2338"/>
    <tableColumn id="2339" xr3:uid="{A751B348-D089-45C7-9623-1E84BFB9781D}" uniqueName="2339" name="Column2339" queryTableFieldId="2339"/>
    <tableColumn id="2340" xr3:uid="{1C67EA2A-3CA0-413D-8D87-D90B8B71E426}" uniqueName="2340" name="Column2340" queryTableFieldId="2340"/>
    <tableColumn id="2341" xr3:uid="{974191EA-41E8-44EF-9B97-FAC8600B04F7}" uniqueName="2341" name="Column2341" queryTableFieldId="2341"/>
    <tableColumn id="2342" xr3:uid="{AD2924C1-79FF-43F7-AC57-857174248332}" uniqueName="2342" name="Column2342" queryTableFieldId="2342"/>
    <tableColumn id="2343" xr3:uid="{2689A4B2-5BC3-499C-AC6E-F55482B4AF31}" uniqueName="2343" name="Column2343" queryTableFieldId="2343"/>
    <tableColumn id="2344" xr3:uid="{D60170EA-4DBF-4C6B-9132-73DB15C8919D}" uniqueName="2344" name="Column2344" queryTableFieldId="2344"/>
    <tableColumn id="2345" xr3:uid="{B249E4F4-FB96-4C33-8909-C254FBECFC37}" uniqueName="2345" name="Column2345" queryTableFieldId="2345"/>
    <tableColumn id="2346" xr3:uid="{BB39AD88-E26E-4CFE-9C7A-E7180B98F957}" uniqueName="2346" name="Column2346" queryTableFieldId="2346"/>
    <tableColumn id="2347" xr3:uid="{69AA630C-8734-46CA-BD10-6265A213DE2E}" uniqueName="2347" name="Column2347" queryTableFieldId="2347"/>
    <tableColumn id="2348" xr3:uid="{28BF12E1-41DF-4EEF-B980-F41389BF8563}" uniqueName="2348" name="Column2348" queryTableFieldId="2348"/>
    <tableColumn id="2349" xr3:uid="{F640E74B-0C0E-4742-AC3C-AFD30E8B112C}" uniqueName="2349" name="Column2349" queryTableFieldId="2349"/>
    <tableColumn id="2350" xr3:uid="{C8B92B4C-F8A6-406C-AC61-088D8E76D8FE}" uniqueName="2350" name="Column2350" queryTableFieldId="2350"/>
    <tableColumn id="2351" xr3:uid="{664B5479-F189-4C30-A863-CCBAF10FF900}" uniqueName="2351" name="Column2351" queryTableFieldId="2351"/>
    <tableColumn id="2352" xr3:uid="{7EF57E37-EE5C-4264-A428-3C13AEE3A3D2}" uniqueName="2352" name="Column2352" queryTableFieldId="2352"/>
    <tableColumn id="2353" xr3:uid="{FDAAB8FC-0EFD-46C3-9A7C-6EC9C17EEC14}" uniqueName="2353" name="Column2353" queryTableFieldId="2353"/>
    <tableColumn id="2354" xr3:uid="{487EC69D-E383-423B-A2D8-BEEB8DA21D2E}" uniqueName="2354" name="Column2354" queryTableFieldId="2354"/>
    <tableColumn id="2355" xr3:uid="{337E75C4-AB5A-4F0D-A679-1B7444D748F6}" uniqueName="2355" name="Column2355" queryTableFieldId="2355"/>
    <tableColumn id="2356" xr3:uid="{E613C349-D308-483B-AA04-604A621F42E9}" uniqueName="2356" name="Column2356" queryTableFieldId="2356"/>
    <tableColumn id="2357" xr3:uid="{33852FF2-CC78-4DD2-90FD-B7C1DCA3F0A1}" uniqueName="2357" name="Column2357" queryTableFieldId="2357"/>
    <tableColumn id="2358" xr3:uid="{FB9763A6-CEB1-474F-8E54-D839A3CC9227}" uniqueName="2358" name="Column2358" queryTableFieldId="2358"/>
    <tableColumn id="2359" xr3:uid="{4207FB70-43D7-4C7A-A1AE-F3EBC1B7843D}" uniqueName="2359" name="Column2359" queryTableFieldId="2359"/>
    <tableColumn id="2360" xr3:uid="{D9EBDA42-B73F-4FAF-B710-80D84D6C8997}" uniqueName="2360" name="Column2360" queryTableFieldId="2360"/>
    <tableColumn id="2361" xr3:uid="{52A7B898-73B3-4C64-96BE-67EB27748524}" uniqueName="2361" name="Column2361" queryTableFieldId="2361"/>
    <tableColumn id="2362" xr3:uid="{9A926B39-6249-4235-9E3E-603766060E53}" uniqueName="2362" name="Column2362" queryTableFieldId="2362"/>
    <tableColumn id="2363" xr3:uid="{3F457851-D435-4C4C-B48E-4150C3619C2F}" uniqueName="2363" name="Column2363" queryTableFieldId="2363"/>
    <tableColumn id="2364" xr3:uid="{2C9703B4-3415-4977-B6C0-BDB1F9B88B4C}" uniqueName="2364" name="Column2364" queryTableFieldId="2364"/>
    <tableColumn id="2365" xr3:uid="{39D9E59C-B346-4FDD-A8AD-19AF0A99D9FD}" uniqueName="2365" name="Column2365" queryTableFieldId="2365"/>
    <tableColumn id="2366" xr3:uid="{3B65B681-34F2-495D-94D4-82394DDE4726}" uniqueName="2366" name="Column2366" queryTableFieldId="2366"/>
    <tableColumn id="2367" xr3:uid="{574EF884-5DD2-4833-AA1C-A77F168CD539}" uniqueName="2367" name="Column2367" queryTableFieldId="2367"/>
    <tableColumn id="2368" xr3:uid="{C497AB98-041F-412E-A784-439FB7561F8B}" uniqueName="2368" name="Column2368" queryTableFieldId="2368"/>
    <tableColumn id="2369" xr3:uid="{8337B20B-39EB-4700-B2D9-DBD30729E224}" uniqueName="2369" name="Column2369" queryTableFieldId="2369"/>
    <tableColumn id="2370" xr3:uid="{5362C899-BEFD-42C1-BEBA-EA7211432BEE}" uniqueName="2370" name="Column2370" queryTableFieldId="2370"/>
    <tableColumn id="2371" xr3:uid="{5428121B-5D95-4E5E-9716-7AEB6C4BD373}" uniqueName="2371" name="Column2371" queryTableFieldId="2371"/>
    <tableColumn id="2372" xr3:uid="{DE443CB4-2EDD-404F-9537-2CE60FAF6ED8}" uniqueName="2372" name="Column2372" queryTableFieldId="2372"/>
    <tableColumn id="2373" xr3:uid="{415E2E5D-AD41-4EA9-8A75-2CF98B7FDFBD}" uniqueName="2373" name="Column2373" queryTableFieldId="2373"/>
    <tableColumn id="2374" xr3:uid="{3F2D4EE2-7F03-4F4E-BA86-0F723FEC48EF}" uniqueName="2374" name="Column2374" queryTableFieldId="2374"/>
    <tableColumn id="2375" xr3:uid="{36D4E8F8-B67F-4B05-A791-EA9A6BF62C56}" uniqueName="2375" name="Column2375" queryTableFieldId="2375"/>
    <tableColumn id="2376" xr3:uid="{8B7FF28F-8FDD-4841-A6EB-C6F54F0DE1E0}" uniqueName="2376" name="Column2376" queryTableFieldId="2376"/>
    <tableColumn id="2377" xr3:uid="{E143658B-6398-405F-BAF6-6AC2748FC0D3}" uniqueName="2377" name="Column2377" queryTableFieldId="2377"/>
    <tableColumn id="2378" xr3:uid="{846332A7-9FAF-4394-80D1-71EA59A6B94D}" uniqueName="2378" name="Column2378" queryTableFieldId="2378"/>
    <tableColumn id="2379" xr3:uid="{95CEB827-53C8-4EA0-9F58-68614BC1691F}" uniqueName="2379" name="Column2379" queryTableFieldId="2379"/>
    <tableColumn id="2380" xr3:uid="{7F2FEABE-C875-4292-A107-16869D920760}" uniqueName="2380" name="Column2380" queryTableFieldId="2380"/>
    <tableColumn id="2381" xr3:uid="{BBBD3497-AFC5-4EC1-8805-B9B9248DE359}" uniqueName="2381" name="Column2381" queryTableFieldId="2381"/>
    <tableColumn id="2382" xr3:uid="{87577BC1-FA1F-4263-ABE1-4524F2D882EE}" uniqueName="2382" name="Column2382" queryTableFieldId="2382"/>
    <tableColumn id="2383" xr3:uid="{00BC774F-A53D-4DDD-9539-1B70A6E01536}" uniqueName="2383" name="Column2383" queryTableFieldId="2383"/>
    <tableColumn id="2384" xr3:uid="{AB66A122-9D6E-4FE3-9DD0-29246D8C226E}" uniqueName="2384" name="Column2384" queryTableFieldId="2384"/>
    <tableColumn id="2385" xr3:uid="{B2579F19-ED3E-4AC6-AFBA-37785E7CE908}" uniqueName="2385" name="Column2385" queryTableFieldId="2385"/>
    <tableColumn id="2386" xr3:uid="{7A0932AE-8E65-4B14-A7E4-E60E16D8103B}" uniqueName="2386" name="Column2386" queryTableFieldId="2386"/>
    <tableColumn id="2387" xr3:uid="{31C60834-E37F-406A-9787-6165692BE79C}" uniqueName="2387" name="Column2387" queryTableFieldId="2387"/>
    <tableColumn id="2388" xr3:uid="{8A522AEB-6515-42E3-A47F-7FFE717C727C}" uniqueName="2388" name="Column2388" queryTableFieldId="2388"/>
    <tableColumn id="2389" xr3:uid="{8AA8AF59-6B0A-4C51-9A43-9D16092A48AE}" uniqueName="2389" name="Column2389" queryTableFieldId="2389"/>
    <tableColumn id="2390" xr3:uid="{4405820D-1A89-4DFC-9793-5792625B53F5}" uniqueName="2390" name="Column2390" queryTableFieldId="2390"/>
    <tableColumn id="2391" xr3:uid="{8AD8962F-CBC1-4A4D-BEF3-7CBD77FD6007}" uniqueName="2391" name="Column2391" queryTableFieldId="2391"/>
    <tableColumn id="2392" xr3:uid="{B30B4969-5488-4D66-AF99-989DE9143C92}" uniqueName="2392" name="Column2392" queryTableFieldId="2392"/>
    <tableColumn id="2393" xr3:uid="{306753AA-CDAE-44DC-B17E-B359CE1E0568}" uniqueName="2393" name="Column2393" queryTableFieldId="2393"/>
    <tableColumn id="2394" xr3:uid="{A33DB1E7-ED83-4AFC-B9B7-F0E81DE3184F}" uniqueName="2394" name="Column2394" queryTableFieldId="2394"/>
    <tableColumn id="2395" xr3:uid="{4B9BCC0F-F21B-4DB5-AD31-E3A545415CC0}" uniqueName="2395" name="Column2395" queryTableFieldId="2395"/>
    <tableColumn id="2396" xr3:uid="{B1DB52CB-E833-4A6C-AACF-10C19508384D}" uniqueName="2396" name="Column2396" queryTableFieldId="2396"/>
    <tableColumn id="2397" xr3:uid="{EAB5C481-15D0-42CD-BEEB-3C1A8E721CD8}" uniqueName="2397" name="Column2397" queryTableFieldId="2397"/>
    <tableColumn id="2398" xr3:uid="{E6C9F021-08E7-4EF4-8BB5-F9DDEB6EC50E}" uniqueName="2398" name="Column2398" queryTableFieldId="2398"/>
    <tableColumn id="2399" xr3:uid="{E9CAEAF8-DFA7-4BD9-8726-365FB11A70E4}" uniqueName="2399" name="Column2399" queryTableFieldId="2399"/>
    <tableColumn id="2400" xr3:uid="{F8816C7B-3DE1-412F-A28B-A068739A6B00}" uniqueName="2400" name="Column2400" queryTableFieldId="2400"/>
    <tableColumn id="2401" xr3:uid="{6DE62F43-9D5D-4352-8FC9-64B47FDD2338}" uniqueName="2401" name="Column2401" queryTableFieldId="2401"/>
    <tableColumn id="2402" xr3:uid="{ED5DD82B-2871-4597-B1E9-1502273CE72B}" uniqueName="2402" name="Column2402" queryTableFieldId="2402"/>
    <tableColumn id="2403" xr3:uid="{72726E62-8DCA-4DF9-BDDE-06BA404DD109}" uniqueName="2403" name="Column2403" queryTableFieldId="2403"/>
    <tableColumn id="2404" xr3:uid="{77853365-8D7A-4512-98EE-AAAB5EF2DB3E}" uniqueName="2404" name="Column2404" queryTableFieldId="2404"/>
    <tableColumn id="2405" xr3:uid="{B2DF77EF-E514-42A0-A8B1-6379B4C8F634}" uniqueName="2405" name="Column2405" queryTableFieldId="2405"/>
    <tableColumn id="2406" xr3:uid="{3E35F2BC-6817-4BD3-A985-486373B4288F}" uniqueName="2406" name="Column2406" queryTableFieldId="2406"/>
    <tableColumn id="2407" xr3:uid="{84F65977-2314-47FA-B106-3AC317A09A03}" uniqueName="2407" name="Column2407" queryTableFieldId="2407"/>
    <tableColumn id="2408" xr3:uid="{331D1B26-4443-4E9E-BBD5-1CA0DD88455E}" uniqueName="2408" name="Column2408" queryTableFieldId="2408"/>
    <tableColumn id="2409" xr3:uid="{7F59E40D-39BC-45AC-A258-9F36711E511E}" uniqueName="2409" name="Column2409" queryTableFieldId="2409"/>
    <tableColumn id="2410" xr3:uid="{AAAE8E3D-0637-4CDA-AD5A-BB7DBA45B4D1}" uniqueName="2410" name="Column2410" queryTableFieldId="2410"/>
    <tableColumn id="2411" xr3:uid="{52FFFE43-C8B3-4E1D-9DB9-EF05577F163B}" uniqueName="2411" name="Column2411" queryTableFieldId="2411"/>
    <tableColumn id="2412" xr3:uid="{FE1D574B-3340-41C7-AC4E-5D46359A149E}" uniqueName="2412" name="Column2412" queryTableFieldId="2412"/>
    <tableColumn id="2413" xr3:uid="{F88F1170-AED3-4128-8371-065263C8AAFA}" uniqueName="2413" name="Column2413" queryTableFieldId="2413"/>
    <tableColumn id="2414" xr3:uid="{45CEF677-821E-46FA-AA1A-796F5D612164}" uniqueName="2414" name="Column2414" queryTableFieldId="2414"/>
    <tableColumn id="2415" xr3:uid="{D7EBD452-AA52-4615-A68E-AD38C17CC631}" uniqueName="2415" name="Column2415" queryTableFieldId="2415"/>
    <tableColumn id="2416" xr3:uid="{BB09B5AA-FE5F-44F4-8FA9-FA8BE43334A7}" uniqueName="2416" name="Column2416" queryTableFieldId="2416"/>
    <tableColumn id="2417" xr3:uid="{A3E05869-1394-4AE8-80AC-FFEED760483E}" uniqueName="2417" name="Column2417" queryTableFieldId="2417"/>
    <tableColumn id="2418" xr3:uid="{F610D7E1-E1F5-4D62-ADEE-EA06225BDCCD}" uniqueName="2418" name="Column2418" queryTableFieldId="2418"/>
    <tableColumn id="2419" xr3:uid="{F727B5D5-6862-44CB-9916-34F22C420397}" uniqueName="2419" name="Column2419" queryTableFieldId="2419"/>
    <tableColumn id="2420" xr3:uid="{7DC08B5A-DAF7-4638-A14B-D7424723A848}" uniqueName="2420" name="Column2420" queryTableFieldId="2420"/>
    <tableColumn id="2421" xr3:uid="{994D6028-55E1-471A-8516-4D6D3C5F4E7A}" uniqueName="2421" name="Column2421" queryTableFieldId="2421"/>
    <tableColumn id="2422" xr3:uid="{4D64F489-D328-4043-970F-01220DBAD0AE}" uniqueName="2422" name="Column2422" queryTableFieldId="2422"/>
    <tableColumn id="2423" xr3:uid="{18482E31-A1F9-4BDB-80BB-C322332FA5A8}" uniqueName="2423" name="Column2423" queryTableFieldId="2423"/>
    <tableColumn id="2424" xr3:uid="{7425E6A8-EDFC-471D-B221-D0CD9CBC5120}" uniqueName="2424" name="Column2424" queryTableFieldId="2424"/>
    <tableColumn id="2425" xr3:uid="{03CDBEC4-7B22-4800-8EAA-CBCE320520CC}" uniqueName="2425" name="Column2425" queryTableFieldId="2425"/>
    <tableColumn id="2426" xr3:uid="{6F451D1D-6159-45DD-9271-5A6F8CF11836}" uniqueName="2426" name="Column2426" queryTableFieldId="2426"/>
    <tableColumn id="2427" xr3:uid="{CBAE0BD3-4A9F-46A3-8511-38C8A5097B86}" uniqueName="2427" name="Column2427" queryTableFieldId="2427"/>
    <tableColumn id="2428" xr3:uid="{6F2CE2C3-5F3B-48AF-B454-B41EF84A244A}" uniqueName="2428" name="Column2428" queryTableFieldId="2428"/>
    <tableColumn id="2429" xr3:uid="{E0BB6878-330A-4B59-A399-91C5F0802F98}" uniqueName="2429" name="Column2429" queryTableFieldId="2429"/>
    <tableColumn id="2430" xr3:uid="{45CFFC06-B26E-4755-867D-36728D749F49}" uniqueName="2430" name="Column2430" queryTableFieldId="2430"/>
    <tableColumn id="2431" xr3:uid="{9F2A0CB0-275F-45F0-AE37-082AAD07D73B}" uniqueName="2431" name="Column2431" queryTableFieldId="2431"/>
    <tableColumn id="2432" xr3:uid="{DAE5E2B6-EF93-4FD1-8148-CF3B8AA57147}" uniqueName="2432" name="Column2432" queryTableFieldId="2432"/>
    <tableColumn id="2433" xr3:uid="{07A419D4-4584-4A57-9493-67E2929EB792}" uniqueName="2433" name="Column2433" queryTableFieldId="2433"/>
    <tableColumn id="2434" xr3:uid="{AF8BC0D4-91A2-45BC-A984-F17CFB13DE90}" uniqueName="2434" name="Column2434" queryTableFieldId="2434"/>
    <tableColumn id="2435" xr3:uid="{6C251F8E-AD86-401B-9AAA-8B3EB7465E33}" uniqueName="2435" name="Column2435" queryTableFieldId="2435"/>
    <tableColumn id="2436" xr3:uid="{AEFE031C-FDD2-4F5B-BF26-CECD2B76D11E}" uniqueName="2436" name="Column2436" queryTableFieldId="2436"/>
    <tableColumn id="2437" xr3:uid="{E824970E-8574-48C8-8A47-6C740B9E15AF}" uniqueName="2437" name="Column2437" queryTableFieldId="2437"/>
    <tableColumn id="2438" xr3:uid="{9C354DAD-5F0C-487D-B1AB-6675A172572C}" uniqueName="2438" name="Column2438" queryTableFieldId="2438"/>
    <tableColumn id="2439" xr3:uid="{E5ECF098-C5D8-4E32-A275-756D82198EDF}" uniqueName="2439" name="Column2439" queryTableFieldId="2439"/>
    <tableColumn id="2440" xr3:uid="{2CF9550A-007D-4652-879F-DDD4B25D7411}" uniqueName="2440" name="Column2440" queryTableFieldId="2440"/>
    <tableColumn id="2441" xr3:uid="{C2DF561A-5502-4BAB-BE3A-8A09479C3161}" uniqueName="2441" name="Column2441" queryTableFieldId="2441"/>
    <tableColumn id="2442" xr3:uid="{B1C55426-89B8-466B-B95B-B1B82E4EFECE}" uniqueName="2442" name="Column2442" queryTableFieldId="2442"/>
    <tableColumn id="2443" xr3:uid="{B81BB37D-3E84-453F-86CA-E9EC5B13FBEB}" uniqueName="2443" name="Column2443" queryTableFieldId="2443"/>
    <tableColumn id="2444" xr3:uid="{ACD404E6-506C-4C19-8B59-1A1BAD47C383}" uniqueName="2444" name="Column2444" queryTableFieldId="2444"/>
    <tableColumn id="2445" xr3:uid="{DDC296CB-3AEC-4519-821F-8D1287DD9B75}" uniqueName="2445" name="Column2445" queryTableFieldId="2445"/>
    <tableColumn id="2446" xr3:uid="{34CE4F2C-A390-4BC7-9907-0D3428E7866F}" uniqueName="2446" name="Column2446" queryTableFieldId="2446"/>
    <tableColumn id="2447" xr3:uid="{A8B174E6-6ED8-47B4-829F-C8746F8CE470}" uniqueName="2447" name="Column2447" queryTableFieldId="2447"/>
    <tableColumn id="2448" xr3:uid="{71AE253D-7A06-449D-93B7-8F49441C6E77}" uniqueName="2448" name="Column2448" queryTableFieldId="2448"/>
    <tableColumn id="2449" xr3:uid="{72FD58C8-C289-4322-930F-DCC485815960}" uniqueName="2449" name="Column2449" queryTableFieldId="2449"/>
    <tableColumn id="2450" xr3:uid="{DA4E4E85-F934-4D7E-B36E-1FBE4F1BB45B}" uniqueName="2450" name="Column2450" queryTableFieldId="2450"/>
    <tableColumn id="2451" xr3:uid="{1368DD2D-A35F-4D0C-806B-80536486E885}" uniqueName="2451" name="Column2451" queryTableFieldId="2451"/>
    <tableColumn id="2452" xr3:uid="{7C56A8C2-0378-4864-827D-6EC6E61AFB92}" uniqueName="2452" name="Column2452" queryTableFieldId="2452"/>
    <tableColumn id="2453" xr3:uid="{9E83E645-B5D4-4DEF-AF6B-C1545DF6C5D9}" uniqueName="2453" name="Column2453" queryTableFieldId="2453"/>
    <tableColumn id="2454" xr3:uid="{71D5DD8C-5531-40F4-8665-1729553A0DB7}" uniqueName="2454" name="Column2454" queryTableFieldId="2454"/>
    <tableColumn id="2455" xr3:uid="{96ADAB5F-9EDB-4E71-B4B6-4810E54EAED1}" uniqueName="2455" name="Column2455" queryTableFieldId="2455"/>
    <tableColumn id="2456" xr3:uid="{F82A247B-D06E-4BAF-AE95-75FEFA2DCB09}" uniqueName="2456" name="Column2456" queryTableFieldId="2456"/>
    <tableColumn id="2457" xr3:uid="{C261BB49-2092-45CC-AC90-780C8D9D3651}" uniqueName="2457" name="Column2457" queryTableFieldId="2457"/>
    <tableColumn id="2458" xr3:uid="{D2BE3645-37AA-4A32-B96A-58714E0A5398}" uniqueName="2458" name="Column2458" queryTableFieldId="2458"/>
    <tableColumn id="2459" xr3:uid="{DA8193B7-9300-449A-938C-4E32160AAB99}" uniqueName="2459" name="Column2459" queryTableFieldId="2459"/>
    <tableColumn id="2460" xr3:uid="{65B7D628-E76A-4755-B5C1-3B16053FBC8D}" uniqueName="2460" name="Column2460" queryTableFieldId="2460"/>
    <tableColumn id="2461" xr3:uid="{574CFF66-59EA-4141-A30E-EBE92DA1A5C9}" uniqueName="2461" name="Column2461" queryTableFieldId="2461"/>
    <tableColumn id="2462" xr3:uid="{9FDFD29F-5560-4616-A539-ADC3590937C6}" uniqueName="2462" name="Column2462" queryTableFieldId="2462"/>
    <tableColumn id="2463" xr3:uid="{A2B99D84-6059-475B-99BC-D334F6249C84}" uniqueName="2463" name="Column2463" queryTableFieldId="2463"/>
    <tableColumn id="2464" xr3:uid="{DC4FCD8B-A65E-4E1A-9085-43928885CE95}" uniqueName="2464" name="Column2464" queryTableFieldId="2464"/>
    <tableColumn id="2465" xr3:uid="{153D0B03-DF93-4CE0-9CB5-033A21F23F01}" uniqueName="2465" name="Column2465" queryTableFieldId="2465"/>
    <tableColumn id="2466" xr3:uid="{61B79823-4FC7-4F6F-8284-B9EA52BC91FD}" uniqueName="2466" name="Column2466" queryTableFieldId="2466"/>
    <tableColumn id="2467" xr3:uid="{AA919483-C1F8-42A2-9ED7-6AADEDE1822B}" uniqueName="2467" name="Column2467" queryTableFieldId="2467"/>
    <tableColumn id="2468" xr3:uid="{3CB736C5-25E7-4CA4-876D-02207B9950DF}" uniqueName="2468" name="Column2468" queryTableFieldId="2468"/>
    <tableColumn id="2469" xr3:uid="{16C7BF73-4748-4D7C-9F92-60F56F8C8B86}" uniqueName="2469" name="Column2469" queryTableFieldId="2469"/>
    <tableColumn id="2470" xr3:uid="{38C3C394-7702-4C7F-AE06-8B33E876C753}" uniqueName="2470" name="Column2470" queryTableFieldId="2470"/>
    <tableColumn id="2471" xr3:uid="{EB28F42C-2D96-4234-AC11-02C3D9491615}" uniqueName="2471" name="Column2471" queryTableFieldId="2471"/>
    <tableColumn id="2472" xr3:uid="{31A93E92-E475-410C-AF3A-82BC386962CB}" uniqueName="2472" name="Column2472" queryTableFieldId="2472"/>
    <tableColumn id="2473" xr3:uid="{133106FE-3179-420E-A269-89EA183026CC}" uniqueName="2473" name="Column2473" queryTableFieldId="2473"/>
    <tableColumn id="2474" xr3:uid="{6FA87D41-254E-4D2B-BE81-7B2A44045111}" uniqueName="2474" name="Column2474" queryTableFieldId="2474"/>
    <tableColumn id="2475" xr3:uid="{E81BADBC-47DD-4B5B-8319-BFEE93F7D284}" uniqueName="2475" name="Column2475" queryTableFieldId="2475"/>
    <tableColumn id="2476" xr3:uid="{827D1120-9D8E-45C9-8D9E-5B6E29B00532}" uniqueName="2476" name="Column2476" queryTableFieldId="2476"/>
    <tableColumn id="2477" xr3:uid="{8E953CAE-9ADD-4DE3-ABB7-DDF26D37BF4B}" uniqueName="2477" name="Column2477" queryTableFieldId="2477"/>
    <tableColumn id="2478" xr3:uid="{FAFBE52B-6F7E-4D60-8747-C9E56A761507}" uniqueName="2478" name="Column2478" queryTableFieldId="2478"/>
    <tableColumn id="2479" xr3:uid="{B91F3FA3-E341-4944-8211-057A9CC5A511}" uniqueName="2479" name="Column2479" queryTableFieldId="2479"/>
    <tableColumn id="2480" xr3:uid="{40AFB780-1827-4268-AF1F-A0819FE97A20}" uniqueName="2480" name="Column2480" queryTableFieldId="2480"/>
    <tableColumn id="2481" xr3:uid="{5E9D19AE-715C-457C-9884-7DFF8F86C8DF}" uniqueName="2481" name="Column2481" queryTableFieldId="2481"/>
    <tableColumn id="2482" xr3:uid="{537320A4-BE09-455E-9381-38EAC559C04D}" uniqueName="2482" name="Column2482" queryTableFieldId="2482"/>
    <tableColumn id="2483" xr3:uid="{77F7FB5F-C9AA-44EF-A13B-0B4F1C615F0A}" uniqueName="2483" name="Column2483" queryTableFieldId="2483"/>
    <tableColumn id="2484" xr3:uid="{43CFB991-1F61-4CF9-8391-11A69503CB81}" uniqueName="2484" name="Column2484" queryTableFieldId="2484"/>
    <tableColumn id="2485" xr3:uid="{3F0EEDA8-9E72-48F4-B7BE-1F336D73D190}" uniqueName="2485" name="Column2485" queryTableFieldId="2485"/>
    <tableColumn id="2486" xr3:uid="{81BCA4E5-6E50-4370-A9FB-E57CEF20876C}" uniqueName="2486" name="Column2486" queryTableFieldId="2486"/>
    <tableColumn id="2487" xr3:uid="{62336C26-5160-4517-B60F-54CE05450EF0}" uniqueName="2487" name="Column2487" queryTableFieldId="2487"/>
    <tableColumn id="2488" xr3:uid="{90A9C8D5-3238-4231-9784-8FBD67304004}" uniqueName="2488" name="Column2488" queryTableFieldId="2488"/>
    <tableColumn id="2489" xr3:uid="{9772CD9E-A875-4C34-B56C-0156BB3C0A73}" uniqueName="2489" name="Column2489" queryTableFieldId="2489"/>
    <tableColumn id="2490" xr3:uid="{C82A0E88-7EA2-441C-922A-34DE591DA217}" uniqueName="2490" name="Column2490" queryTableFieldId="2490"/>
    <tableColumn id="2491" xr3:uid="{7BE1E6FA-4273-49EE-9B3B-A7FA74FEA65A}" uniqueName="2491" name="Column2491" queryTableFieldId="2491"/>
    <tableColumn id="2492" xr3:uid="{AD134899-992E-48BC-9208-EE1FADF93DCB}" uniqueName="2492" name="Column2492" queryTableFieldId="2492"/>
    <tableColumn id="2493" xr3:uid="{46518977-6F31-4D6D-A72C-900B7B1AD876}" uniqueName="2493" name="Column2493" queryTableFieldId="2493"/>
    <tableColumn id="2494" xr3:uid="{BEB3F2D0-8439-417D-BDA1-4C67C7D5F924}" uniqueName="2494" name="Column2494" queryTableFieldId="2494"/>
    <tableColumn id="2495" xr3:uid="{E2CF833E-D535-4F8C-A4EE-4218090ABF58}" uniqueName="2495" name="Column2495" queryTableFieldId="2495"/>
    <tableColumn id="2496" xr3:uid="{39CE4170-E268-4A43-8DB2-7A88560C84CD}" uniqueName="2496" name="Column2496" queryTableFieldId="2496"/>
    <tableColumn id="2497" xr3:uid="{4E79B284-9896-464A-9661-2706C8E3DFB6}" uniqueName="2497" name="Column2497" queryTableFieldId="2497"/>
    <tableColumn id="2498" xr3:uid="{E1417C72-0466-48BF-B7F4-C38278E3F857}" uniqueName="2498" name="Column2498" queryTableFieldId="2498"/>
    <tableColumn id="2499" xr3:uid="{39D4019C-EA8F-4C1D-BD3D-6150D02F2133}" uniqueName="2499" name="Column2499" queryTableFieldId="2499"/>
    <tableColumn id="2500" xr3:uid="{FD0494C2-8C2F-4F99-95D3-16FBF9307A60}" uniqueName="2500" name="Column2500" queryTableFieldId="2500"/>
    <tableColumn id="2501" xr3:uid="{FD777736-FFBE-4B68-A217-B6215871216E}" uniqueName="2501" name="Column2501" queryTableFieldId="2501"/>
    <tableColumn id="2502" xr3:uid="{171F4427-F704-4F5D-A877-C135D78C7AAC}" uniqueName="2502" name="Column2502" queryTableFieldId="2502"/>
    <tableColumn id="2503" xr3:uid="{A2C2DF84-2DD8-4604-83EF-369EC703F948}" uniqueName="2503" name="Column2503" queryTableFieldId="2503"/>
    <tableColumn id="2504" xr3:uid="{A4328240-3ED6-4BA9-81CF-9620EEC39E55}" uniqueName="2504" name="Column2504" queryTableFieldId="2504"/>
    <tableColumn id="2505" xr3:uid="{A921BBC1-090B-47EF-AA49-8F054C0495B5}" uniqueName="2505" name="Column2505" queryTableFieldId="2505"/>
    <tableColumn id="2506" xr3:uid="{F2CA20D9-377C-474C-8861-FF7D7FF497E0}" uniqueName="2506" name="Column2506" queryTableFieldId="2506"/>
    <tableColumn id="2507" xr3:uid="{18F1541B-EC65-4059-9117-F356A443E30A}" uniqueName="2507" name="Column2507" queryTableFieldId="2507"/>
    <tableColumn id="2508" xr3:uid="{F5B9F548-85EB-4FC1-A265-BE495D5E00BD}" uniqueName="2508" name="Column2508" queryTableFieldId="2508"/>
    <tableColumn id="2509" xr3:uid="{CD2A33C2-1EE8-4C71-9AB1-14EE2CC90D02}" uniqueName="2509" name="Column2509" queryTableFieldId="2509"/>
    <tableColumn id="2510" xr3:uid="{1C6D9D46-2A84-4AA0-8392-C70F389515D6}" uniqueName="2510" name="Column2510" queryTableFieldId="2510"/>
    <tableColumn id="2511" xr3:uid="{B82D4985-4AC2-4683-9511-FECCE93D551F}" uniqueName="2511" name="Column2511" queryTableFieldId="2511"/>
    <tableColumn id="2512" xr3:uid="{A5AE36FC-B573-451F-B64D-2C2B52F38CFE}" uniqueName="2512" name="Column2512" queryTableFieldId="2512"/>
    <tableColumn id="2513" xr3:uid="{C7D139BC-E607-4695-920D-85E9AE01A9D6}" uniqueName="2513" name="Column2513" queryTableFieldId="2513"/>
    <tableColumn id="2514" xr3:uid="{14572231-042E-4A5A-9899-E24D2F09F16E}" uniqueName="2514" name="Column2514" queryTableFieldId="2514"/>
    <tableColumn id="2515" xr3:uid="{191C34B2-7C8C-4294-BA1B-AEE96C40D903}" uniqueName="2515" name="Column2515" queryTableFieldId="2515"/>
    <tableColumn id="2516" xr3:uid="{32C4089C-87C1-40BB-BA0D-687C9B252C89}" uniqueName="2516" name="Column2516" queryTableFieldId="2516"/>
    <tableColumn id="2517" xr3:uid="{B64CAF61-C1B0-406D-99B0-5703D777BF15}" uniqueName="2517" name="Column2517" queryTableFieldId="2517"/>
    <tableColumn id="2518" xr3:uid="{FE256F55-AB14-4889-9D1A-53DC0B24C735}" uniqueName="2518" name="Column2518" queryTableFieldId="2518"/>
    <tableColumn id="2519" xr3:uid="{C34B620E-B486-4F9F-A353-E62AA6FCAB05}" uniqueName="2519" name="Column2519" queryTableFieldId="2519"/>
    <tableColumn id="2520" xr3:uid="{1A21391F-0B54-4581-B59D-EC1407FA3094}" uniqueName="2520" name="Column2520" queryTableFieldId="2520"/>
    <tableColumn id="2521" xr3:uid="{8371B986-2F9E-4D8B-8863-D446BE81E673}" uniqueName="2521" name="Column2521" queryTableFieldId="2521"/>
    <tableColumn id="2522" xr3:uid="{611449DC-8EF7-4193-A86B-AF0B2514BD32}" uniqueName="2522" name="Column2522" queryTableFieldId="2522"/>
    <tableColumn id="2523" xr3:uid="{AF4B6075-E5E0-4C5F-8427-0A6C3482325B}" uniqueName="2523" name="Column2523" queryTableFieldId="2523"/>
    <tableColumn id="2524" xr3:uid="{BF4F6746-2D0C-4839-8895-47A5ADFE6605}" uniqueName="2524" name="Column2524" queryTableFieldId="2524"/>
    <tableColumn id="2525" xr3:uid="{8D7B5D19-A139-4265-A0CB-C25918989147}" uniqueName="2525" name="Column2525" queryTableFieldId="2525"/>
    <tableColumn id="2526" xr3:uid="{44EA8CC5-04C4-49E3-8203-DEFFD499A4E1}" uniqueName="2526" name="Column2526" queryTableFieldId="2526"/>
    <tableColumn id="2527" xr3:uid="{69201150-36FF-4F93-BAFF-8BB2BD70E9ED}" uniqueName="2527" name="Column2527" queryTableFieldId="2527"/>
    <tableColumn id="2528" xr3:uid="{C56EB0A4-7D5B-456E-84A8-072CA437282E}" uniqueName="2528" name="Column2528" queryTableFieldId="2528"/>
    <tableColumn id="2529" xr3:uid="{4022D5AD-BB35-4C89-BDE2-CDD00F4F3B77}" uniqueName="2529" name="Column2529" queryTableFieldId="2529"/>
    <tableColumn id="2530" xr3:uid="{3ABF337A-1334-4195-9CCF-9DC38E222B63}" uniqueName="2530" name="Column2530" queryTableFieldId="2530"/>
    <tableColumn id="2531" xr3:uid="{8B2ABCC9-D6A3-4906-8C08-1A5513D85DA8}" uniqueName="2531" name="Column2531" queryTableFieldId="2531"/>
    <tableColumn id="2532" xr3:uid="{F1103656-380A-4CBA-9D36-57FC56B5B897}" uniqueName="2532" name="Column2532" queryTableFieldId="2532"/>
    <tableColumn id="2533" xr3:uid="{F22F03C9-0DA2-456B-9B29-E8846B54DB38}" uniqueName="2533" name="Column2533" queryTableFieldId="2533"/>
    <tableColumn id="2534" xr3:uid="{D0FDD28F-4319-44E9-87E0-A34D6EA9D6D7}" uniqueName="2534" name="Column2534" queryTableFieldId="2534"/>
    <tableColumn id="2535" xr3:uid="{D097359E-784A-4A96-90F1-8F3540305CA2}" uniqueName="2535" name="Column2535" queryTableFieldId="2535"/>
    <tableColumn id="2536" xr3:uid="{01EE835E-1E1D-4386-9F0C-CA5F346D46E7}" uniqueName="2536" name="Column2536" queryTableFieldId="2536"/>
    <tableColumn id="2537" xr3:uid="{6415EBF6-32E3-45AC-843D-9B14AA79CBFC}" uniqueName="2537" name="Column2537" queryTableFieldId="2537"/>
    <tableColumn id="2538" xr3:uid="{DB5568AD-AACF-43D0-88AE-F2026F6B9038}" uniqueName="2538" name="Column2538" queryTableFieldId="2538"/>
    <tableColumn id="2539" xr3:uid="{C30426C7-03BC-4A4D-AA19-2C15A5B29852}" uniqueName="2539" name="Column2539" queryTableFieldId="2539"/>
    <tableColumn id="2540" xr3:uid="{9E7CBFF7-1584-44F4-84FB-81B2EF5103F6}" uniqueName="2540" name="Column2540" queryTableFieldId="2540"/>
    <tableColumn id="2541" xr3:uid="{755A90B2-9D65-4164-9187-6FDE7EABF2D1}" uniqueName="2541" name="Column2541" queryTableFieldId="2541"/>
    <tableColumn id="2542" xr3:uid="{4F2195D1-72D4-4F65-8CA1-8F95E4DBD908}" uniqueName="2542" name="Column2542" queryTableFieldId="2542"/>
    <tableColumn id="2543" xr3:uid="{3D3A6FB4-70A6-4546-935F-2CCF267194B6}" uniqueName="2543" name="Column2543" queryTableFieldId="2543"/>
    <tableColumn id="2544" xr3:uid="{843437CC-D281-4DF3-9F48-355AAA78118D}" uniqueName="2544" name="Column2544" queryTableFieldId="2544"/>
    <tableColumn id="2545" xr3:uid="{B17F6540-68E3-4911-941D-13EB687C81A3}" uniqueName="2545" name="Column2545" queryTableFieldId="2545"/>
    <tableColumn id="2546" xr3:uid="{F1DC1746-63A7-42F7-91BA-BE5DF7E748E2}" uniqueName="2546" name="Column2546" queryTableFieldId="2546"/>
    <tableColumn id="2547" xr3:uid="{263A9B28-4309-44DB-9183-5C95294F0654}" uniqueName="2547" name="Column2547" queryTableFieldId="2547"/>
    <tableColumn id="2548" xr3:uid="{E290531E-6482-4AF7-AB4E-375C0D66F9F9}" uniqueName="2548" name="Column2548" queryTableFieldId="2548"/>
    <tableColumn id="2549" xr3:uid="{89B17A99-F9EA-41D5-88EB-F221B3FE04FC}" uniqueName="2549" name="Column2549" queryTableFieldId="2549"/>
    <tableColumn id="2550" xr3:uid="{FD86D96D-09DE-46CC-A57A-741BC09AFF58}" uniqueName="2550" name="Column2550" queryTableFieldId="2550"/>
    <tableColumn id="2551" xr3:uid="{8C3D0DA9-C280-48AE-BEF9-1B6BE688D1CD}" uniqueName="2551" name="Column2551" queryTableFieldId="2551"/>
    <tableColumn id="2552" xr3:uid="{67242A9F-E423-40C3-BE54-2807CE9107CD}" uniqueName="2552" name="Column2552" queryTableFieldId="2552"/>
    <tableColumn id="2553" xr3:uid="{E2521777-3817-47F4-A023-59C043511DD8}" uniqueName="2553" name="Column2553" queryTableFieldId="2553"/>
    <tableColumn id="2554" xr3:uid="{AB04F0ED-D9E3-416F-A370-7A0BB219709D}" uniqueName="2554" name="Column2554" queryTableFieldId="2554"/>
    <tableColumn id="2555" xr3:uid="{DB7BFD69-631E-4E5D-8917-9A7308442B5E}" uniqueName="2555" name="Column2555" queryTableFieldId="2555"/>
    <tableColumn id="2556" xr3:uid="{D1EF9C58-6B01-4ABB-BD0A-838D9FD9743A}" uniqueName="2556" name="Column2556" queryTableFieldId="2556"/>
    <tableColumn id="2557" xr3:uid="{FD619B3C-E69F-4FAB-BAB1-AF3828F55A46}" uniqueName="2557" name="Column2557" queryTableFieldId="2557"/>
    <tableColumn id="2558" xr3:uid="{AE7B4609-0285-4680-B79D-AB4E330BF992}" uniqueName="2558" name="Column2558" queryTableFieldId="2558"/>
    <tableColumn id="2559" xr3:uid="{C75033CF-A4D0-492E-8336-1DC621B3C222}" uniqueName="2559" name="Column2559" queryTableFieldId="2559"/>
    <tableColumn id="2560" xr3:uid="{6C1C135A-C7D4-4615-9D25-5B1FFAD678CE}" uniqueName="2560" name="Column2560" queryTableFieldId="2560"/>
    <tableColumn id="2561" xr3:uid="{05083B42-983D-49EB-B2E0-3CF34106D7BA}" uniqueName="2561" name="Column2561" queryTableFieldId="2561"/>
    <tableColumn id="2562" xr3:uid="{F24562C9-1010-4E68-85C0-9300D87FF1BC}" uniqueName="2562" name="Column2562" queryTableFieldId="2562"/>
    <tableColumn id="2563" xr3:uid="{53CE105F-F79A-43AE-9204-19241F2919B2}" uniqueName="2563" name="Column2563" queryTableFieldId="2563"/>
    <tableColumn id="2564" xr3:uid="{43D718FC-D56E-4D0B-983B-51429416562A}" uniqueName="2564" name="Column2564" queryTableFieldId="2564"/>
    <tableColumn id="2565" xr3:uid="{DDBC903A-41BF-48B5-A5EB-2AB7CF8E34A7}" uniqueName="2565" name="Column2565" queryTableFieldId="2565"/>
    <tableColumn id="2566" xr3:uid="{9FDD15F8-D52E-471C-AB64-6B8D5D0F3F49}" uniqueName="2566" name="Column2566" queryTableFieldId="2566"/>
    <tableColumn id="2567" xr3:uid="{78157314-4091-4EF2-9D2C-EC0F039F9698}" uniqueName="2567" name="Column2567" queryTableFieldId="2567"/>
    <tableColumn id="2568" xr3:uid="{3E0F51DC-F6E0-40D2-A705-7AD4DD5238A8}" uniqueName="2568" name="Column2568" queryTableFieldId="2568"/>
    <tableColumn id="2569" xr3:uid="{7FC01438-A536-404F-8729-40F870D29ACA}" uniqueName="2569" name="Column2569" queryTableFieldId="2569"/>
    <tableColumn id="2570" xr3:uid="{5FBDF6E1-4491-4F6D-9442-4A1263B555A5}" uniqueName="2570" name="Column2570" queryTableFieldId="2570"/>
    <tableColumn id="2571" xr3:uid="{1029F001-4156-4618-8450-0C4FF718ACC0}" uniqueName="2571" name="Column2571" queryTableFieldId="2571"/>
    <tableColumn id="2572" xr3:uid="{72061AAA-7BAE-494E-9C4C-E0007F227BB3}" uniqueName="2572" name="Column2572" queryTableFieldId="2572"/>
    <tableColumn id="2573" xr3:uid="{5AF70091-9BBA-45D0-8939-79B62235A52A}" uniqueName="2573" name="Column2573" queryTableFieldId="2573"/>
    <tableColumn id="2574" xr3:uid="{A8B1ECFD-8384-47D2-A5DB-202872CF86CA}" uniqueName="2574" name="Column2574" queryTableFieldId="2574"/>
    <tableColumn id="2575" xr3:uid="{FB20EBF9-B759-4865-B922-896A1CF55B1A}" uniqueName="2575" name="Column2575" queryTableFieldId="2575"/>
    <tableColumn id="2576" xr3:uid="{DC2B7F40-6B77-43DC-B991-66BD09D5C528}" uniqueName="2576" name="Column2576" queryTableFieldId="2576"/>
    <tableColumn id="2577" xr3:uid="{D5C69650-6D22-4A0A-BFEC-450C3C727B3F}" uniqueName="2577" name="Column2577" queryTableFieldId="2577"/>
    <tableColumn id="2578" xr3:uid="{D2DCB832-386B-4599-87C1-9C2F02519514}" uniqueName="2578" name="Column2578" queryTableFieldId="2578"/>
    <tableColumn id="2579" xr3:uid="{7D10CE86-FBEF-4A07-AFE4-741078EB85DE}" uniqueName="2579" name="Column2579" queryTableFieldId="2579"/>
    <tableColumn id="2580" xr3:uid="{BEF668B0-EA94-4D98-BB47-73AAD8E57704}" uniqueName="2580" name="Column2580" queryTableFieldId="2580"/>
    <tableColumn id="2581" xr3:uid="{551E5377-DF5D-4113-A5A9-A210A78751FC}" uniqueName="2581" name="Column2581" queryTableFieldId="2581"/>
    <tableColumn id="2582" xr3:uid="{F27E85AD-658A-466B-B4E6-FE192A071605}" uniqueName="2582" name="Column2582" queryTableFieldId="2582"/>
    <tableColumn id="2583" xr3:uid="{D675E428-116A-4439-AF23-F84F31E92CCE}" uniqueName="2583" name="Column2583" queryTableFieldId="2583"/>
    <tableColumn id="2584" xr3:uid="{65E2F6A1-B1B3-452F-80E6-52560D4A24D2}" uniqueName="2584" name="Column2584" queryTableFieldId="2584"/>
    <tableColumn id="2585" xr3:uid="{F3FBA56B-19D8-4EA5-85CB-E419E48610C0}" uniqueName="2585" name="Column2585" queryTableFieldId="2585"/>
    <tableColumn id="2586" xr3:uid="{4C735B50-2283-45B2-A217-6FE4CE1FA7A2}" uniqueName="2586" name="Column2586" queryTableFieldId="2586"/>
    <tableColumn id="2587" xr3:uid="{D99623BF-AA01-41A6-925C-C96235A66CED}" uniqueName="2587" name="Column2587" queryTableFieldId="2587"/>
    <tableColumn id="2588" xr3:uid="{B43391F0-3631-4E26-822A-98B8124B9320}" uniqueName="2588" name="Column2588" queryTableFieldId="2588"/>
    <tableColumn id="2589" xr3:uid="{D01E7486-8113-4CD8-95AB-EF95F8461AD4}" uniqueName="2589" name="Column2589" queryTableFieldId="2589"/>
    <tableColumn id="2590" xr3:uid="{915F0BDF-A0D5-44EE-81FE-C2A6ADEE3E02}" uniqueName="2590" name="Column2590" queryTableFieldId="2590"/>
    <tableColumn id="2591" xr3:uid="{55006DB1-E17E-4943-94C0-608121336B30}" uniqueName="2591" name="Column2591" queryTableFieldId="2591"/>
    <tableColumn id="2592" xr3:uid="{2CFFD518-920E-41D9-8759-F63593342D49}" uniqueName="2592" name="Column2592" queryTableFieldId="2592"/>
    <tableColumn id="2593" xr3:uid="{E4D47FCA-2B72-429B-ADF5-EF40D3C2D4DF}" uniqueName="2593" name="Column2593" queryTableFieldId="2593"/>
    <tableColumn id="2594" xr3:uid="{6AF36862-1A99-4A11-8ECD-26AE0F1123A7}" uniqueName="2594" name="Column2594" queryTableFieldId="2594"/>
    <tableColumn id="2595" xr3:uid="{6CF5FEE2-E418-4F21-859C-9C90543E45A6}" uniqueName="2595" name="Column2595" queryTableFieldId="2595"/>
    <tableColumn id="2596" xr3:uid="{0A0B1F67-FF61-4DF4-9E1F-B3309FB184AB}" uniqueName="2596" name="Column2596" queryTableFieldId="2596"/>
    <tableColumn id="2597" xr3:uid="{FB2E8CEC-11EB-4875-958F-F4A8F8A7D935}" uniqueName="2597" name="Column2597" queryTableFieldId="2597"/>
    <tableColumn id="2598" xr3:uid="{7CD41B24-7A50-4200-BC7D-368A24684E0F}" uniqueName="2598" name="Column2598" queryTableFieldId="2598"/>
    <tableColumn id="2599" xr3:uid="{92681DD3-C9D7-44BC-B6D1-8CF111F64A54}" uniqueName="2599" name="Column2599" queryTableFieldId="2599"/>
    <tableColumn id="2600" xr3:uid="{C38A273D-5FEE-4078-8C65-44FFCAC28008}" uniqueName="2600" name="Column2600" queryTableFieldId="2600"/>
    <tableColumn id="2601" xr3:uid="{CD6D8C74-2C9D-4C1F-9943-3FABE285D32D}" uniqueName="2601" name="Column2601" queryTableFieldId="2601"/>
    <tableColumn id="2602" xr3:uid="{53AC236B-B0AD-49E4-BF7B-CEB18D05DD06}" uniqueName="2602" name="Column2602" queryTableFieldId="2602"/>
    <tableColumn id="2603" xr3:uid="{DFF8DE94-F34F-48C3-A4D9-6E1E0AB640C1}" uniqueName="2603" name="Column2603" queryTableFieldId="2603"/>
    <tableColumn id="2604" xr3:uid="{5545E1DD-754E-4214-BC36-3A5263D92E1A}" uniqueName="2604" name="Column2604" queryTableFieldId="2604"/>
    <tableColumn id="2605" xr3:uid="{D77A8211-9F58-4DA4-A22D-DB056A912DFB}" uniqueName="2605" name="Column2605" queryTableFieldId="2605"/>
    <tableColumn id="2606" xr3:uid="{BC957391-048B-4A61-884C-2220929063E8}" uniqueName="2606" name="Column2606" queryTableFieldId="2606"/>
    <tableColumn id="2607" xr3:uid="{3ADFE91C-9745-4136-8B88-DED1CA875EEF}" uniqueName="2607" name="Column2607" queryTableFieldId="2607"/>
    <tableColumn id="2608" xr3:uid="{CB0F23BB-1625-49B4-8C1B-E25F2018C774}" uniqueName="2608" name="Column2608" queryTableFieldId="2608"/>
    <tableColumn id="2609" xr3:uid="{EE77F7F5-D229-4E8E-BD83-E5A0ED77BF6A}" uniqueName="2609" name="Column2609" queryTableFieldId="2609"/>
    <tableColumn id="2610" xr3:uid="{6BC47F29-2879-4489-B652-4FB7CC68C8B7}" uniqueName="2610" name="Column2610" queryTableFieldId="2610"/>
    <tableColumn id="2611" xr3:uid="{FF7E39E8-87E5-45AC-87B7-00AA7197C87C}" uniqueName="2611" name="Column2611" queryTableFieldId="2611"/>
    <tableColumn id="2612" xr3:uid="{44E93EB0-2C47-4D1E-903B-6EB0BBED34B8}" uniqueName="2612" name="Column2612" queryTableFieldId="2612"/>
    <tableColumn id="2613" xr3:uid="{6C16C6BB-3D21-44D0-84BC-608A17D13874}" uniqueName="2613" name="Column2613" queryTableFieldId="2613"/>
    <tableColumn id="2614" xr3:uid="{CAB9DF6F-E6B4-4606-A824-379B7BCB026F}" uniqueName="2614" name="Column2614" queryTableFieldId="2614"/>
    <tableColumn id="2615" xr3:uid="{6F157484-727B-408E-A5CC-542B681D9CD3}" uniqueName="2615" name="Column2615" queryTableFieldId="2615"/>
    <tableColumn id="2616" xr3:uid="{4E8FA80E-8B7F-4EE8-8A0F-C4382FA0508C}" uniqueName="2616" name="Column2616" queryTableFieldId="2616"/>
    <tableColumn id="2617" xr3:uid="{ABBEEC53-201E-4FDA-BC70-9A33398FF914}" uniqueName="2617" name="Column2617" queryTableFieldId="2617"/>
    <tableColumn id="2618" xr3:uid="{B31EB1CC-F138-429A-939C-419CE2CCD16C}" uniqueName="2618" name="Column2618" queryTableFieldId="2618"/>
    <tableColumn id="2619" xr3:uid="{63CDEFD8-5DB0-4BDD-B061-2044AD7A5482}" uniqueName="2619" name="Column2619" queryTableFieldId="2619"/>
    <tableColumn id="2620" xr3:uid="{D647BE2C-020E-477E-B134-3374B01C16A7}" uniqueName="2620" name="Column2620" queryTableFieldId="2620"/>
    <tableColumn id="2621" xr3:uid="{EE17F4E9-A2F1-4D27-BB5C-030A75154798}" uniqueName="2621" name="Column2621" queryTableFieldId="2621"/>
    <tableColumn id="2622" xr3:uid="{4791DE6F-C245-46BA-B79F-6D387635A424}" uniqueName="2622" name="Column2622" queryTableFieldId="2622"/>
    <tableColumn id="2623" xr3:uid="{F7572726-2457-4D3F-8F88-26CF1A3D9B73}" uniqueName="2623" name="Column2623" queryTableFieldId="2623"/>
    <tableColumn id="2624" xr3:uid="{60D0A19D-9DB2-4618-A549-E5B4FF7C22B7}" uniqueName="2624" name="Column2624" queryTableFieldId="2624"/>
    <tableColumn id="2625" xr3:uid="{C8BF6A30-5354-4219-9A66-CC9A5C6B6682}" uniqueName="2625" name="Column2625" queryTableFieldId="2625"/>
    <tableColumn id="2626" xr3:uid="{468DFB21-6009-4037-ACF0-0327CDC7392B}" uniqueName="2626" name="Column2626" queryTableFieldId="2626"/>
    <tableColumn id="2627" xr3:uid="{89767DF4-2622-4AE6-9CE5-2038B0427C4E}" uniqueName="2627" name="Column2627" queryTableFieldId="2627"/>
    <tableColumn id="2628" xr3:uid="{8A2848F2-DF93-4465-8D69-4C353F994316}" uniqueName="2628" name="Column2628" queryTableFieldId="2628"/>
    <tableColumn id="2629" xr3:uid="{68A3A8EA-4DDE-4A73-A8FF-543503A5FE81}" uniqueName="2629" name="Column2629" queryTableFieldId="2629"/>
    <tableColumn id="2630" xr3:uid="{F25391AE-18EB-4234-B791-A20DEDD4F15C}" uniqueName="2630" name="Column2630" queryTableFieldId="2630"/>
    <tableColumn id="2631" xr3:uid="{7CB3C1D5-C764-42D2-ADA2-56CB33B9B858}" uniqueName="2631" name="Column2631" queryTableFieldId="2631"/>
    <tableColumn id="2632" xr3:uid="{53311EAF-C7C7-4146-8720-716FF0C1F957}" uniqueName="2632" name="Column2632" queryTableFieldId="2632"/>
    <tableColumn id="2633" xr3:uid="{2E517B29-9E2F-45E7-8351-4867C6F6094C}" uniqueName="2633" name="Column2633" queryTableFieldId="2633"/>
    <tableColumn id="2634" xr3:uid="{87F90A2B-AD02-4AB6-B864-CBD76DAA5BB5}" uniqueName="2634" name="Column2634" queryTableFieldId="2634"/>
    <tableColumn id="2635" xr3:uid="{6D839AC4-2369-48B4-AE37-2A052965D1AF}" uniqueName="2635" name="Column2635" queryTableFieldId="2635"/>
    <tableColumn id="2636" xr3:uid="{C51763DA-C25E-4AC3-B10C-40A32EF802FD}" uniqueName="2636" name="Column2636" queryTableFieldId="2636"/>
    <tableColumn id="2637" xr3:uid="{9E170659-8DBA-492A-A4B8-740018145086}" uniqueName="2637" name="Column2637" queryTableFieldId="2637"/>
    <tableColumn id="2638" xr3:uid="{A4A8F491-B919-4DAD-AEBB-2EB8AB5B3CC0}" uniqueName="2638" name="Column2638" queryTableFieldId="2638"/>
    <tableColumn id="2639" xr3:uid="{C99AB67A-EA00-47DC-B220-7E09A46210A6}" uniqueName="2639" name="Column2639" queryTableFieldId="2639"/>
    <tableColumn id="2640" xr3:uid="{4F9A7A03-F039-43BC-8103-F5420C6FF483}" uniqueName="2640" name="Column2640" queryTableFieldId="2640"/>
    <tableColumn id="2641" xr3:uid="{21816627-F4FA-4CA5-A4A7-C8434D8D6625}" uniqueName="2641" name="Column2641" queryTableFieldId="2641"/>
    <tableColumn id="2642" xr3:uid="{93D9F54F-B812-4378-B978-5314E1960325}" uniqueName="2642" name="Column2642" queryTableFieldId="2642"/>
    <tableColumn id="2643" xr3:uid="{0E3C8EF4-FA63-4143-B194-F231CC46A396}" uniqueName="2643" name="Column2643" queryTableFieldId="2643"/>
    <tableColumn id="2644" xr3:uid="{5CE85A20-4FCE-4D29-B529-6A1D492D7F38}" uniqueName="2644" name="Column2644" queryTableFieldId="2644"/>
    <tableColumn id="2645" xr3:uid="{A6261200-44E2-441B-9C28-56CC08CC4390}" uniqueName="2645" name="Column2645" queryTableFieldId="2645"/>
    <tableColumn id="2646" xr3:uid="{ED1027FC-65AA-4F67-9DE6-7BB6FA82CBC4}" uniqueName="2646" name="Column2646" queryTableFieldId="2646"/>
    <tableColumn id="2647" xr3:uid="{A4A4BC1D-2202-4C71-B224-E48B9E7D7011}" uniqueName="2647" name="Column2647" queryTableFieldId="2647"/>
    <tableColumn id="2648" xr3:uid="{77D9D896-D051-4CEC-B7D7-08371BFD7B1E}" uniqueName="2648" name="Column2648" queryTableFieldId="2648"/>
    <tableColumn id="2649" xr3:uid="{6054ACF5-02F8-4C28-9FA6-20DCBCD27DEA}" uniqueName="2649" name="Column2649" queryTableFieldId="2649"/>
    <tableColumn id="2650" xr3:uid="{DE67CB60-B7D5-4006-931F-83A03103E578}" uniqueName="2650" name="Column2650" queryTableFieldId="2650"/>
    <tableColumn id="2651" xr3:uid="{A1CFE3EC-627B-4F76-84A3-9559D00CF3FB}" uniqueName="2651" name="Column2651" queryTableFieldId="2651"/>
    <tableColumn id="2652" xr3:uid="{B0DCE7EB-DF43-4D47-A992-FFE59C36B329}" uniqueName="2652" name="Column2652" queryTableFieldId="2652"/>
    <tableColumn id="2653" xr3:uid="{C3BE4AAB-4933-40C0-A8E0-597D19A6A4F8}" uniqueName="2653" name="Column2653" queryTableFieldId="2653"/>
    <tableColumn id="2654" xr3:uid="{4745FF9E-1FB2-4369-B0C5-521281C4E3CB}" uniqueName="2654" name="Column2654" queryTableFieldId="2654"/>
    <tableColumn id="2655" xr3:uid="{4B055389-187A-48B0-98FC-EF468C9A7B33}" uniqueName="2655" name="Column2655" queryTableFieldId="2655"/>
    <tableColumn id="2656" xr3:uid="{03F06C41-1E0F-40CF-8ECF-71B56C433EBD}" uniqueName="2656" name="Column2656" queryTableFieldId="2656"/>
    <tableColumn id="2657" xr3:uid="{AF47491E-C32B-43EF-8C8B-2BAB213A6614}" uniqueName="2657" name="Column2657" queryTableFieldId="2657"/>
    <tableColumn id="2658" xr3:uid="{B9FD0665-C674-4EDD-97D3-7E9189D1BE47}" uniqueName="2658" name="Column2658" queryTableFieldId="2658"/>
    <tableColumn id="2659" xr3:uid="{528CAA56-550F-4B02-A527-6E32DC0C594C}" uniqueName="2659" name="Column2659" queryTableFieldId="2659"/>
    <tableColumn id="2660" xr3:uid="{5D33DC92-F378-439D-B7B1-FACF13A8EC41}" uniqueName="2660" name="Column2660" queryTableFieldId="2660"/>
    <tableColumn id="2661" xr3:uid="{4C6AC3BD-15C1-4C12-AA3A-F3E729A1F452}" uniqueName="2661" name="Column2661" queryTableFieldId="2661"/>
    <tableColumn id="2662" xr3:uid="{27702EF3-371C-4532-9033-5C08FB4580A5}" uniqueName="2662" name="Column2662" queryTableFieldId="2662"/>
    <tableColumn id="2663" xr3:uid="{D10FBFFC-8CA7-420A-AB97-0B8A1EEFC77E}" uniqueName="2663" name="Column2663" queryTableFieldId="2663"/>
    <tableColumn id="2664" xr3:uid="{C6188BB1-DE4F-4078-A6E2-D67989324FF5}" uniqueName="2664" name="Column2664" queryTableFieldId="2664"/>
    <tableColumn id="2665" xr3:uid="{5C11B4CE-6896-4C88-AE0B-D1678F699D3A}" uniqueName="2665" name="Column2665" queryTableFieldId="2665"/>
    <tableColumn id="2666" xr3:uid="{957256A8-0AD3-4FA5-877C-92985E9BC1E7}" uniqueName="2666" name="Column2666" queryTableFieldId="2666"/>
    <tableColumn id="2667" xr3:uid="{C463D6E4-ECCA-4B58-A93C-122C5273EF75}" uniqueName="2667" name="Column2667" queryTableFieldId="2667"/>
    <tableColumn id="2668" xr3:uid="{9552C2A1-D4A7-4636-B69B-03438E143E4C}" uniqueName="2668" name="Column2668" queryTableFieldId="2668"/>
    <tableColumn id="2669" xr3:uid="{F09E6D33-BEFB-4F72-AF9D-4C3D0355B2F1}" uniqueName="2669" name="Column2669" queryTableFieldId="2669"/>
    <tableColumn id="2670" xr3:uid="{DD10500D-2EC4-4C8D-B15D-E2BDD3B67126}" uniqueName="2670" name="Column2670" queryTableFieldId="2670"/>
    <tableColumn id="2671" xr3:uid="{E803AFC6-8D4F-4FF6-BC67-D47807975439}" uniqueName="2671" name="Column2671" queryTableFieldId="2671"/>
    <tableColumn id="2672" xr3:uid="{39CFC5B5-9374-47E9-9A9E-27BAD15A21A8}" uniqueName="2672" name="Column2672" queryTableFieldId="2672"/>
    <tableColumn id="2673" xr3:uid="{EBF1536B-EEB8-48C6-B1A7-57D107632F20}" uniqueName="2673" name="Column2673" queryTableFieldId="2673"/>
    <tableColumn id="2674" xr3:uid="{4A52238D-4CC6-46C3-BC14-C06982FF3839}" uniqueName="2674" name="Column2674" queryTableFieldId="2674"/>
    <tableColumn id="2675" xr3:uid="{FE0C4FA6-36EB-4D94-8576-293B95B34FBB}" uniqueName="2675" name="Column2675" queryTableFieldId="2675"/>
    <tableColumn id="2676" xr3:uid="{626CD78E-13FC-4DE3-B5EE-701855523A4D}" uniqueName="2676" name="Column2676" queryTableFieldId="2676"/>
    <tableColumn id="2677" xr3:uid="{8586FED5-F124-458E-85D0-011F9ED3B038}" uniqueName="2677" name="Column2677" queryTableFieldId="2677"/>
    <tableColumn id="2678" xr3:uid="{DF5AEEE4-E1CC-4D71-8348-610E99039E4D}" uniqueName="2678" name="Column2678" queryTableFieldId="2678"/>
    <tableColumn id="2679" xr3:uid="{15FF42E2-7324-47D0-8468-0D06150FF217}" uniqueName="2679" name="Column2679" queryTableFieldId="2679"/>
    <tableColumn id="2680" xr3:uid="{63FF4394-BD14-4823-ADC1-488B1A16188B}" uniqueName="2680" name="Column2680" queryTableFieldId="2680"/>
    <tableColumn id="2681" xr3:uid="{54A33CA3-FF30-4C7A-95D3-DFAF61A57B44}" uniqueName="2681" name="Column2681" queryTableFieldId="2681"/>
    <tableColumn id="2682" xr3:uid="{94E33A74-E6EA-40C8-8151-B8A045A077F6}" uniqueName="2682" name="Column2682" queryTableFieldId="2682"/>
    <tableColumn id="2683" xr3:uid="{45E19C1B-B5B3-49BC-A405-06B8B7B1DD8D}" uniqueName="2683" name="Column2683" queryTableFieldId="2683"/>
    <tableColumn id="2684" xr3:uid="{7372C805-8210-47CD-A576-27A1B52EB604}" uniqueName="2684" name="Column2684" queryTableFieldId="2684"/>
    <tableColumn id="2685" xr3:uid="{B502EDB7-A7BF-45D6-B847-03B5EEC3BEBF}" uniqueName="2685" name="Column2685" queryTableFieldId="2685"/>
    <tableColumn id="2686" xr3:uid="{38B636FD-C2E4-4C8B-BEF7-184DF1469B09}" uniqueName="2686" name="Column2686" queryTableFieldId="2686"/>
    <tableColumn id="2687" xr3:uid="{88C5747F-875F-45DB-A242-DFF60368D160}" uniqueName="2687" name="Column2687" queryTableFieldId="2687"/>
    <tableColumn id="2688" xr3:uid="{E78400BC-FB4E-41E1-8DEE-332A70599F23}" uniqueName="2688" name="Column2688" queryTableFieldId="2688"/>
    <tableColumn id="2689" xr3:uid="{AA9105D2-3273-48DE-A6E6-C1C327E3062B}" uniqueName="2689" name="Column2689" queryTableFieldId="2689"/>
    <tableColumn id="2690" xr3:uid="{1653E3E3-F75B-4692-83D9-E5A477AD3E6F}" uniqueName="2690" name="Column2690" queryTableFieldId="2690"/>
    <tableColumn id="2691" xr3:uid="{6EA3E08C-4909-4769-A2F2-FD00692EFCE0}" uniqueName="2691" name="Column2691" queryTableFieldId="2691"/>
    <tableColumn id="2692" xr3:uid="{F1F6ECDE-797C-43C1-86CD-3BF78D622E13}" uniqueName="2692" name="Column2692" queryTableFieldId="2692"/>
    <tableColumn id="2693" xr3:uid="{F2728FC1-45B9-47FC-9B6D-D91D6753A330}" uniqueName="2693" name="Column2693" queryTableFieldId="2693"/>
    <tableColumn id="2694" xr3:uid="{7AD22172-7A3B-467F-A02C-1F1CE5E6779A}" uniqueName="2694" name="Column2694" queryTableFieldId="2694"/>
    <tableColumn id="2695" xr3:uid="{8374BB91-21CB-4490-8E58-5F9049609C0F}" uniqueName="2695" name="Column2695" queryTableFieldId="2695"/>
    <tableColumn id="2696" xr3:uid="{C7B66FF7-6264-4650-BF6B-EBDE1D30391F}" uniqueName="2696" name="Column2696" queryTableFieldId="2696"/>
    <tableColumn id="2697" xr3:uid="{79CBD766-0524-41D1-A8EA-CF4B643D94EE}" uniqueName="2697" name="Column2697" queryTableFieldId="2697"/>
    <tableColumn id="2698" xr3:uid="{DB73CC31-E952-4546-9725-790EF84AA65A}" uniqueName="2698" name="Column2698" queryTableFieldId="2698"/>
    <tableColumn id="2699" xr3:uid="{6039426E-E30D-4FF0-817C-E4D34DF29C1C}" uniqueName="2699" name="Column2699" queryTableFieldId="2699"/>
    <tableColumn id="2700" xr3:uid="{2A2056C2-2B1D-4F71-97CD-B17BEB06040A}" uniqueName="2700" name="Column2700" queryTableFieldId="2700"/>
    <tableColumn id="2701" xr3:uid="{7C5E88B5-01DE-4B54-A984-E1DBA8C64DF6}" uniqueName="2701" name="Column2701" queryTableFieldId="2701"/>
    <tableColumn id="2702" xr3:uid="{CDDF3541-8985-40E4-B6ED-A1C238036EAC}" uniqueName="2702" name="Column2702" queryTableFieldId="2702"/>
    <tableColumn id="2703" xr3:uid="{3E7257FD-8F0B-4BC3-B30F-4B82C58A05F6}" uniqueName="2703" name="Column2703" queryTableFieldId="2703"/>
    <tableColumn id="2704" xr3:uid="{FDD00832-56BE-45F7-8118-91E12C392ED5}" uniqueName="2704" name="Column2704" queryTableFieldId="2704"/>
    <tableColumn id="2705" xr3:uid="{3B57A279-78C0-43B6-AFE5-F368427F2D03}" uniqueName="2705" name="Column2705" queryTableFieldId="2705"/>
    <tableColumn id="2706" xr3:uid="{26C83075-A058-43E1-B866-B8FDB7EBA8C0}" uniqueName="2706" name="Column2706" queryTableFieldId="2706"/>
    <tableColumn id="2707" xr3:uid="{31F31A58-2936-46BD-AB52-AF9C0A2A8133}" uniqueName="2707" name="Column2707" queryTableFieldId="2707"/>
    <tableColumn id="2708" xr3:uid="{85D3DD24-82B7-4C88-9C28-4E942ADDD56B}" uniqueName="2708" name="Column2708" queryTableFieldId="2708"/>
    <tableColumn id="2709" xr3:uid="{D0DB1018-1F1E-474F-83FD-0ACB88BB6C68}" uniqueName="2709" name="Column2709" queryTableFieldId="2709"/>
    <tableColumn id="2710" xr3:uid="{153DCC2C-22DA-44E2-A7E1-A6DF824912EE}" uniqueName="2710" name="Column2710" queryTableFieldId="2710"/>
    <tableColumn id="2711" xr3:uid="{F1A7D4B5-DC71-409D-BE2B-CD84E0F01ACB}" uniqueName="2711" name="Column2711" queryTableFieldId="2711"/>
    <tableColumn id="2712" xr3:uid="{6E559352-AEB0-4779-89F9-64165A4833D5}" uniqueName="2712" name="Column2712" queryTableFieldId="2712"/>
    <tableColumn id="2713" xr3:uid="{4DA88739-CE59-4D43-BA99-11B20865E37D}" uniqueName="2713" name="Column2713" queryTableFieldId="2713"/>
    <tableColumn id="2714" xr3:uid="{1AD8A0A3-7B66-4D1B-A7E4-7296E46457E2}" uniqueName="2714" name="Column2714" queryTableFieldId="2714"/>
    <tableColumn id="2715" xr3:uid="{73EE3E45-7043-44E4-BF92-240F7620CE30}" uniqueName="2715" name="Column2715" queryTableFieldId="2715"/>
    <tableColumn id="2716" xr3:uid="{0F23A0F8-B621-4202-BE39-A7E32DCC5968}" uniqueName="2716" name="Column2716" queryTableFieldId="2716"/>
    <tableColumn id="2717" xr3:uid="{82665D83-9180-49A6-B97B-4DD36A06A3C6}" uniqueName="2717" name="Column2717" queryTableFieldId="2717"/>
    <tableColumn id="2718" xr3:uid="{F69C779F-B5C2-48F2-AAAC-5C102BE3A3E4}" uniqueName="2718" name="Column2718" queryTableFieldId="2718"/>
    <tableColumn id="2719" xr3:uid="{A21CC3C6-4947-4CE8-B2F9-E8CE688BFDC5}" uniqueName="2719" name="Column2719" queryTableFieldId="2719"/>
    <tableColumn id="2720" xr3:uid="{49E963E5-735D-43AE-AA25-04496C8A0016}" uniqueName="2720" name="Column2720" queryTableFieldId="2720"/>
    <tableColumn id="2721" xr3:uid="{988FE639-BEE8-4AC7-B884-806818202717}" uniqueName="2721" name="Column2721" queryTableFieldId="2721"/>
    <tableColumn id="2722" xr3:uid="{E65E540E-8740-477D-B25D-FBF16B9284C1}" uniqueName="2722" name="Column2722" queryTableFieldId="2722"/>
    <tableColumn id="2723" xr3:uid="{5D2D0C28-BE68-4B9F-9583-AAE4DC128797}" uniqueName="2723" name="Column2723" queryTableFieldId="2723"/>
    <tableColumn id="2724" xr3:uid="{2278671E-1A1A-4976-B211-B8D3BC0F2909}" uniqueName="2724" name="Column2724" queryTableFieldId="2724"/>
    <tableColumn id="2725" xr3:uid="{CD77D4E6-F6BE-49D2-950A-8DC11EF9E20E}" uniqueName="2725" name="Column2725" queryTableFieldId="2725"/>
    <tableColumn id="2726" xr3:uid="{6B1D1AC0-7E56-4B36-8B5B-7290267584C1}" uniqueName="2726" name="Column2726" queryTableFieldId="2726"/>
    <tableColumn id="2727" xr3:uid="{2E098745-027F-4DB4-8724-2388AF8CE73A}" uniqueName="2727" name="Column2727" queryTableFieldId="2727"/>
    <tableColumn id="2728" xr3:uid="{A3B63F51-68FE-4178-94EC-B589C84C52AF}" uniqueName="2728" name="Column2728" queryTableFieldId="2728"/>
    <tableColumn id="2729" xr3:uid="{53770AB5-6E5F-4894-B62D-02EEC9AE2377}" uniqueName="2729" name="Column2729" queryTableFieldId="2729"/>
    <tableColumn id="2730" xr3:uid="{D4BE82A1-D8E9-4E3D-AC9C-20CC8129672E}" uniqueName="2730" name="Column2730" queryTableFieldId="2730"/>
    <tableColumn id="2731" xr3:uid="{0E008C0C-E387-40DE-B45B-0047960F7266}" uniqueName="2731" name="Column2731" queryTableFieldId="2731"/>
    <tableColumn id="2732" xr3:uid="{EADA6BA5-89A0-4AC6-AC9F-B5228F527A91}" uniqueName="2732" name="Column2732" queryTableFieldId="2732"/>
    <tableColumn id="2733" xr3:uid="{14C18F47-9305-413D-BBDA-C12532059D5D}" uniqueName="2733" name="Column2733" queryTableFieldId="2733"/>
    <tableColumn id="2734" xr3:uid="{DEFD9DBB-7CD6-4212-A599-65EDDBE1224A}" uniqueName="2734" name="Column2734" queryTableFieldId="2734"/>
    <tableColumn id="2735" xr3:uid="{5D5ABF6F-4439-4672-9802-CE1CA7946704}" uniqueName="2735" name="Column2735" queryTableFieldId="2735"/>
    <tableColumn id="2736" xr3:uid="{CD72F90D-6813-432D-8563-B809178626DB}" uniqueName="2736" name="Column2736" queryTableFieldId="2736"/>
    <tableColumn id="2737" xr3:uid="{3989B579-AECE-4678-8491-6188F1623C68}" uniqueName="2737" name="Column2737" queryTableFieldId="2737"/>
    <tableColumn id="2738" xr3:uid="{B1451E05-A8A9-4740-B520-5188AD047175}" uniqueName="2738" name="Column2738" queryTableFieldId="2738"/>
    <tableColumn id="2739" xr3:uid="{8BFCD87D-619F-4DFF-AAE7-1C67630BAF9C}" uniqueName="2739" name="Column2739" queryTableFieldId="2739"/>
    <tableColumn id="2740" xr3:uid="{493A8563-1FA9-4D89-9550-4115769CB5B2}" uniqueName="2740" name="Column2740" queryTableFieldId="2740"/>
    <tableColumn id="2741" xr3:uid="{8C1AA325-4072-4B7C-9AC0-C3EF8EF20A2F}" uniqueName="2741" name="Column2741" queryTableFieldId="2741"/>
    <tableColumn id="2742" xr3:uid="{EFD3D19D-477D-4937-B724-70E44723A3CF}" uniqueName="2742" name="Column2742" queryTableFieldId="2742"/>
    <tableColumn id="2743" xr3:uid="{31544B67-4BD8-4F6D-A6B0-220E78D672C5}" uniqueName="2743" name="Column2743" queryTableFieldId="2743"/>
    <tableColumn id="2744" xr3:uid="{A917E766-20D7-4DD3-B689-225E89817024}" uniqueName="2744" name="Column2744" queryTableFieldId="2744"/>
    <tableColumn id="2745" xr3:uid="{B1954756-E915-4300-B234-C3C63D2A975B}" uniqueName="2745" name="Column2745" queryTableFieldId="2745"/>
    <tableColumn id="2746" xr3:uid="{DD067718-ED21-4226-B8C8-31D73025BDEF}" uniqueName="2746" name="Column2746" queryTableFieldId="2746"/>
    <tableColumn id="2747" xr3:uid="{81E19DDB-5DBF-4772-96D5-49ACF5936824}" uniqueName="2747" name="Column2747" queryTableFieldId="2747"/>
    <tableColumn id="2748" xr3:uid="{B2607D35-5AA9-410A-86C9-2BF733D45B8A}" uniqueName="2748" name="Column2748" queryTableFieldId="2748"/>
    <tableColumn id="2749" xr3:uid="{168009CB-209F-4A56-BBF1-0DA1A3BE9F8B}" uniqueName="2749" name="Column2749" queryTableFieldId="2749"/>
    <tableColumn id="2750" xr3:uid="{E75AAE82-A4FC-4117-8FBD-542FB54FE0B5}" uniqueName="2750" name="Column2750" queryTableFieldId="2750"/>
    <tableColumn id="2751" xr3:uid="{605EEA20-1EC7-44A7-8E4F-DA3E9BF01BF6}" uniqueName="2751" name="Column2751" queryTableFieldId="2751"/>
    <tableColumn id="2752" xr3:uid="{9DA1C8D8-0371-4A45-AEC0-07A538DCF63F}" uniqueName="2752" name="Column2752" queryTableFieldId="2752"/>
    <tableColumn id="2753" xr3:uid="{F2733102-244A-4194-BDD6-4A5DA8122FD3}" uniqueName="2753" name="Column2753" queryTableFieldId="2753"/>
    <tableColumn id="2754" xr3:uid="{CF20EC06-3FD2-4E01-B82D-D169A86C216F}" uniqueName="2754" name="Column2754" queryTableFieldId="2754"/>
    <tableColumn id="2755" xr3:uid="{9666D881-7F1D-482E-B527-A91CA833635E}" uniqueName="2755" name="Column2755" queryTableFieldId="2755"/>
    <tableColumn id="2756" xr3:uid="{A1C7F95E-047A-46C2-B5E4-A653F6AE98C2}" uniqueName="2756" name="Column2756" queryTableFieldId="2756"/>
    <tableColumn id="2757" xr3:uid="{90BE3E15-11B0-468E-A389-DD30C766B7E5}" uniqueName="2757" name="Column2757" queryTableFieldId="2757"/>
    <tableColumn id="2758" xr3:uid="{F681C87E-6092-4925-AFCF-64D70EBB042E}" uniqueName="2758" name="Column2758" queryTableFieldId="2758"/>
    <tableColumn id="2759" xr3:uid="{6C6B2513-4573-4BAD-8E3F-33249F350633}" uniqueName="2759" name="Column2759" queryTableFieldId="2759"/>
    <tableColumn id="2760" xr3:uid="{E5834944-5AA3-42F7-8EF1-301C2E7E8717}" uniqueName="2760" name="Column2760" queryTableFieldId="2760"/>
    <tableColumn id="2761" xr3:uid="{3A2548BF-48AA-4EAA-900E-8D3B17423108}" uniqueName="2761" name="Column2761" queryTableFieldId="2761"/>
    <tableColumn id="2762" xr3:uid="{5FFA652B-A5B7-4FC5-AF80-EF9A33C416E0}" uniqueName="2762" name="Column2762" queryTableFieldId="2762"/>
    <tableColumn id="2763" xr3:uid="{9F07385F-331F-4800-A0B6-CD298F3E7658}" uniqueName="2763" name="Column2763" queryTableFieldId="2763"/>
    <tableColumn id="2764" xr3:uid="{E620AB5C-9234-48ED-A29C-B6CCD5587AEB}" uniqueName="2764" name="Column2764" queryTableFieldId="2764"/>
    <tableColumn id="2765" xr3:uid="{89088C63-281A-496B-8DB3-BF7324918FFA}" uniqueName="2765" name="Column2765" queryTableFieldId="2765"/>
    <tableColumn id="2766" xr3:uid="{7E340F8F-3BA6-440E-B6C7-452702626DB4}" uniqueName="2766" name="Column2766" queryTableFieldId="2766"/>
    <tableColumn id="2767" xr3:uid="{65A0EE88-B0AA-48C1-AAF0-4F7A6B7AE461}" uniqueName="2767" name="Column2767" queryTableFieldId="2767"/>
    <tableColumn id="2768" xr3:uid="{B47FF831-1780-4D5A-969F-05F524A15A74}" uniqueName="2768" name="Column2768" queryTableFieldId="2768"/>
    <tableColumn id="2769" xr3:uid="{A8CE7258-C633-4059-BC66-03738FF01ECD}" uniqueName="2769" name="Column2769" queryTableFieldId="2769"/>
    <tableColumn id="2770" xr3:uid="{B00E1513-2027-4BE1-9401-23B825C45B85}" uniqueName="2770" name="Column2770" queryTableFieldId="2770"/>
    <tableColumn id="2771" xr3:uid="{47500FE7-199E-4967-82DB-548FD1E53733}" uniqueName="2771" name="Column2771" queryTableFieldId="2771"/>
    <tableColumn id="2772" xr3:uid="{B18DE185-6811-4A07-B02E-840DF3F6FB6D}" uniqueName="2772" name="Column2772" queryTableFieldId="2772"/>
    <tableColumn id="2773" xr3:uid="{4DF53D87-B097-4426-9264-FF1BDB922E53}" uniqueName="2773" name="Column2773" queryTableFieldId="2773"/>
    <tableColumn id="2774" xr3:uid="{F9107AC3-2150-410D-92D9-E6264FF19319}" uniqueName="2774" name="Column2774" queryTableFieldId="2774"/>
    <tableColumn id="2775" xr3:uid="{80AB2291-5DD1-4E74-9C9E-9A308EBA2764}" uniqueName="2775" name="Column2775" queryTableFieldId="2775"/>
    <tableColumn id="2776" xr3:uid="{A05E07FA-8811-482E-8079-3A9F90730B7B}" uniqueName="2776" name="Column2776" queryTableFieldId="2776"/>
    <tableColumn id="2777" xr3:uid="{DB4AA4DC-1E7C-43FD-A2EC-0BD1A6915F8C}" uniqueName="2777" name="Column2777" queryTableFieldId="2777"/>
    <tableColumn id="2778" xr3:uid="{2DDF6410-B140-44DC-A071-3A2BD75B6311}" uniqueName="2778" name="Column2778" queryTableFieldId="2778"/>
    <tableColumn id="2779" xr3:uid="{4558DA07-C50E-4C82-9386-CCE97DC37D6C}" uniqueName="2779" name="Column2779" queryTableFieldId="2779"/>
    <tableColumn id="2780" xr3:uid="{D8E91130-E5BF-4CCC-B973-5C40BA2AA08C}" uniqueName="2780" name="Column2780" queryTableFieldId="2780"/>
    <tableColumn id="2781" xr3:uid="{3B772D17-A269-4379-9412-12BE072E3553}" uniqueName="2781" name="Column2781" queryTableFieldId="2781"/>
    <tableColumn id="2782" xr3:uid="{C71CE468-32DE-4E79-8BCD-3ABA194A6837}" uniqueName="2782" name="Column2782" queryTableFieldId="2782"/>
    <tableColumn id="2783" xr3:uid="{0EDF2A3C-7B40-4380-8B56-2644DB0704BE}" uniqueName="2783" name="Column2783" queryTableFieldId="2783"/>
    <tableColumn id="2784" xr3:uid="{45AD711E-013C-43DD-B51F-9E8CB382C781}" uniqueName="2784" name="Column2784" queryTableFieldId="2784"/>
    <tableColumn id="2785" xr3:uid="{710D6A99-3741-466C-97B6-6B6E548F504C}" uniqueName="2785" name="Column2785" queryTableFieldId="2785"/>
    <tableColumn id="2786" xr3:uid="{4B7D8981-40E3-44E1-9049-5F16005A1AB9}" uniqueName="2786" name="Column2786" queryTableFieldId="2786"/>
    <tableColumn id="2787" xr3:uid="{CC9603D7-DA77-49BD-869C-CE0DB1F870B0}" uniqueName="2787" name="Column2787" queryTableFieldId="2787"/>
    <tableColumn id="2788" xr3:uid="{387BD864-A2FD-4446-BDF3-FE5CC119A4D9}" uniqueName="2788" name="Column2788" queryTableFieldId="2788"/>
    <tableColumn id="2789" xr3:uid="{47BD7E68-14CB-465E-9BD5-B6023973F523}" uniqueName="2789" name="Column2789" queryTableFieldId="2789"/>
    <tableColumn id="2790" xr3:uid="{13308EA2-EF95-443F-8D0C-2C8DF0C39F1B}" uniqueName="2790" name="Column2790" queryTableFieldId="2790"/>
    <tableColumn id="2791" xr3:uid="{CEBD7311-5D4D-40FC-9878-DF4493398656}" uniqueName="2791" name="Column2791" queryTableFieldId="2791"/>
    <tableColumn id="2792" xr3:uid="{7CC752D3-447F-4B87-8855-7B839B55D783}" uniqueName="2792" name="Column2792" queryTableFieldId="2792"/>
    <tableColumn id="2793" xr3:uid="{7B21C378-27E8-4EE6-9614-1502D345321F}" uniqueName="2793" name="Column2793" queryTableFieldId="2793"/>
    <tableColumn id="2794" xr3:uid="{FFB97067-C4CA-4D77-BC4E-7A689EF86689}" uniqueName="2794" name="Column2794" queryTableFieldId="2794"/>
    <tableColumn id="2795" xr3:uid="{262D9959-7D9B-4CC9-9BD3-8D5C31160DE4}" uniqueName="2795" name="Column2795" queryTableFieldId="2795"/>
    <tableColumn id="2796" xr3:uid="{9D01E940-FF02-47DD-9B09-A75CC8985E43}" uniqueName="2796" name="Column2796" queryTableFieldId="2796"/>
    <tableColumn id="2797" xr3:uid="{8CB0E331-3F56-49A6-B3FD-9E809A723B81}" uniqueName="2797" name="Column2797" queryTableFieldId="2797"/>
    <tableColumn id="2798" xr3:uid="{8815D012-FB1C-4F86-A1F0-7312199CA71B}" uniqueName="2798" name="Column2798" queryTableFieldId="2798"/>
    <tableColumn id="2799" xr3:uid="{DD8FBF1B-A537-4912-B0C0-805660F430C8}" uniqueName="2799" name="Column2799" queryTableFieldId="2799"/>
    <tableColumn id="2800" xr3:uid="{D69D45A3-BBF0-455A-B112-FEAD43CC4F5A}" uniqueName="2800" name="Column2800" queryTableFieldId="2800"/>
    <tableColumn id="2801" xr3:uid="{71BAA10B-E18E-40F2-9992-E3BB67DC8D67}" uniqueName="2801" name="Column2801" queryTableFieldId="2801"/>
    <tableColumn id="2802" xr3:uid="{E6EA57E9-938C-414B-A2FB-3AAE79141354}" uniqueName="2802" name="Column2802" queryTableFieldId="2802"/>
    <tableColumn id="2803" xr3:uid="{9F9C700A-DD48-4239-B743-A7174D66205E}" uniqueName="2803" name="Column2803" queryTableFieldId="2803"/>
    <tableColumn id="2804" xr3:uid="{22557035-0E29-4519-B8F3-31D9B3E6E5CF}" uniqueName="2804" name="Column2804" queryTableFieldId="2804"/>
    <tableColumn id="2805" xr3:uid="{E517F4CA-2010-4B1D-A2F5-16A5087ECA53}" uniqueName="2805" name="Column2805" queryTableFieldId="2805"/>
    <tableColumn id="2806" xr3:uid="{764FCBF9-B3FC-4925-94D3-1A5F64E4A2B1}" uniqueName="2806" name="Column2806" queryTableFieldId="2806"/>
    <tableColumn id="2807" xr3:uid="{CE674400-C624-40E9-AC16-A6C05E65DD73}" uniqueName="2807" name="Column2807" queryTableFieldId="2807"/>
    <tableColumn id="2808" xr3:uid="{6100A4BD-5450-4BA6-96B7-5D42C1FEA3A7}" uniqueName="2808" name="Column2808" queryTableFieldId="2808"/>
    <tableColumn id="2809" xr3:uid="{D503C045-6BAE-43D7-9CEA-0698ED1E8894}" uniqueName="2809" name="Column2809" queryTableFieldId="2809"/>
    <tableColumn id="2810" xr3:uid="{CA54CBBA-E386-41B6-9316-B87469E17F64}" uniqueName="2810" name="Column2810" queryTableFieldId="2810"/>
    <tableColumn id="2811" xr3:uid="{37D004D8-FAA3-4731-826C-0D7E7A316EBF}" uniqueName="2811" name="Column2811" queryTableFieldId="2811"/>
    <tableColumn id="2812" xr3:uid="{AABB4159-E430-4201-827C-F602ED348C2D}" uniqueName="2812" name="Column2812" queryTableFieldId="2812"/>
    <tableColumn id="2813" xr3:uid="{BDF155E5-7B7E-40E1-8D22-988797085356}" uniqueName="2813" name="Column2813" queryTableFieldId="2813"/>
    <tableColumn id="2814" xr3:uid="{C7CE1358-A95C-4061-BCD9-4377E66D9C5C}" uniqueName="2814" name="Column2814" queryTableFieldId="2814"/>
    <tableColumn id="2815" xr3:uid="{5669170D-FA1D-46ED-B54F-43FE1BBA0785}" uniqueName="2815" name="Column2815" queryTableFieldId="2815"/>
    <tableColumn id="2816" xr3:uid="{CEE10A2B-0177-46BE-9890-251ADD8DCEB3}" uniqueName="2816" name="Column2816" queryTableFieldId="2816"/>
    <tableColumn id="2817" xr3:uid="{76578890-0BD3-417C-996A-6E44C1956147}" uniqueName="2817" name="Column2817" queryTableFieldId="2817"/>
    <tableColumn id="2818" xr3:uid="{A6CB5DC7-767B-407F-A700-3C9954CC2F85}" uniqueName="2818" name="Column2818" queryTableFieldId="2818"/>
    <tableColumn id="2819" xr3:uid="{66AE79C8-BF8B-4179-A548-D04CC9EC8FFB}" uniqueName="2819" name="Column2819" queryTableFieldId="2819"/>
    <tableColumn id="2820" xr3:uid="{54E45A01-07F0-44B9-8706-1513564CD0FB}" uniqueName="2820" name="Column2820" queryTableFieldId="2820"/>
    <tableColumn id="2821" xr3:uid="{A1738A5F-49C2-4FAE-ADD6-775B59ECD739}" uniqueName="2821" name="Column2821" queryTableFieldId="2821"/>
    <tableColumn id="2822" xr3:uid="{58ABBCF2-DD28-4AEE-B293-C356D18BAE9E}" uniqueName="2822" name="Column2822" queryTableFieldId="2822"/>
    <tableColumn id="2823" xr3:uid="{C8720100-3FAF-46AF-B2CE-96EC558F45D7}" uniqueName="2823" name="Column2823" queryTableFieldId="2823"/>
    <tableColumn id="2824" xr3:uid="{AD3C7891-7DE7-4BC1-BBA7-0B4E7698FC33}" uniqueName="2824" name="Column2824" queryTableFieldId="2824"/>
    <tableColumn id="2825" xr3:uid="{C924F61B-5572-43BF-B077-F4432807D7FC}" uniqueName="2825" name="Column2825" queryTableFieldId="2825"/>
    <tableColumn id="2826" xr3:uid="{372C5825-0CFD-4CBB-B0B3-94836DFF2EDE}" uniqueName="2826" name="Column2826" queryTableFieldId="2826"/>
    <tableColumn id="2827" xr3:uid="{8B8E78CD-7553-40DF-BEE5-6152CBC6F481}" uniqueName="2827" name="Column2827" queryTableFieldId="2827"/>
    <tableColumn id="2828" xr3:uid="{6E1B1189-94E4-461F-A411-406A951DAB2E}" uniqueName="2828" name="Column2828" queryTableFieldId="2828"/>
    <tableColumn id="2829" xr3:uid="{C806BBAA-4382-4B92-A7C4-209EDC33942C}" uniqueName="2829" name="Column2829" queryTableFieldId="2829"/>
    <tableColumn id="2830" xr3:uid="{D9199079-8972-4C24-B01B-BBECC06EE2D5}" uniqueName="2830" name="Column2830" queryTableFieldId="2830"/>
    <tableColumn id="2831" xr3:uid="{C7B3272C-8C0F-41D5-8D33-EDFA7289225A}" uniqueName="2831" name="Column2831" queryTableFieldId="2831"/>
    <tableColumn id="2832" xr3:uid="{6A0244B5-6B17-4EC7-8B15-F7F50B618F97}" uniqueName="2832" name="Column2832" queryTableFieldId="2832"/>
    <tableColumn id="2833" xr3:uid="{58EB867C-2E7E-40E2-8D9D-8AD01303209A}" uniqueName="2833" name="Column2833" queryTableFieldId="2833"/>
    <tableColumn id="2834" xr3:uid="{EAB95C7D-0565-49F4-BA89-045044F61C44}" uniqueName="2834" name="Column2834" queryTableFieldId="2834"/>
    <tableColumn id="2835" xr3:uid="{E07D1C8D-2DA9-4CFE-A0F5-4B1A026D9A2D}" uniqueName="2835" name="Column2835" queryTableFieldId="2835"/>
    <tableColumn id="2836" xr3:uid="{8715BF81-CBDC-471F-A8C1-EBBBC6329572}" uniqueName="2836" name="Column2836" queryTableFieldId="2836"/>
    <tableColumn id="2837" xr3:uid="{BE1E99B7-FA57-40C7-9F80-3CB7CCCE95D3}" uniqueName="2837" name="Column2837" queryTableFieldId="2837"/>
    <tableColumn id="2838" xr3:uid="{3B603555-284E-4A38-811F-A25EAFBD78AB}" uniqueName="2838" name="Column2838" queryTableFieldId="2838"/>
    <tableColumn id="2839" xr3:uid="{4D65756C-D14F-40A2-9A07-B1FAD093B115}" uniqueName="2839" name="Column2839" queryTableFieldId="2839"/>
    <tableColumn id="2840" xr3:uid="{E4A337BE-5509-435A-BB3B-FC11A808B8D3}" uniqueName="2840" name="Column2840" queryTableFieldId="2840"/>
    <tableColumn id="2841" xr3:uid="{AAFEB780-CE60-4131-B10E-0FDA33DCA95C}" uniqueName="2841" name="Column2841" queryTableFieldId="2841"/>
    <tableColumn id="2842" xr3:uid="{2AB5CA6F-F783-4743-B625-EF5A8B0832A3}" uniqueName="2842" name="Column2842" queryTableFieldId="2842"/>
    <tableColumn id="2843" xr3:uid="{41F55E63-345F-4527-B0E8-0A36D18E98BF}" uniqueName="2843" name="Column2843" queryTableFieldId="2843"/>
    <tableColumn id="2844" xr3:uid="{B242EF34-94F9-471B-A133-1F8B5099B97C}" uniqueName="2844" name="Column2844" queryTableFieldId="2844"/>
    <tableColumn id="2845" xr3:uid="{9193FF48-67AF-4174-B0D6-7089F6230D79}" uniqueName="2845" name="Column2845" queryTableFieldId="2845"/>
    <tableColumn id="2846" xr3:uid="{6300FB81-99DC-408F-B3E5-2F48BE74C933}" uniqueName="2846" name="Column2846" queryTableFieldId="2846"/>
    <tableColumn id="2847" xr3:uid="{21315038-1E20-48B0-A976-C64F4BC38AE7}" uniqueName="2847" name="Column2847" queryTableFieldId="2847"/>
    <tableColumn id="2848" xr3:uid="{17B81AD5-7A8E-4A9A-BE3E-2506F6B599A7}" uniqueName="2848" name="Column2848" queryTableFieldId="2848"/>
    <tableColumn id="2849" xr3:uid="{9E6CE753-A102-4CCD-BF6A-AFB0A1758E38}" uniqueName="2849" name="Column2849" queryTableFieldId="2849"/>
    <tableColumn id="2850" xr3:uid="{7D2EED30-F21F-4000-907F-F7F9A58BE8E9}" uniqueName="2850" name="Column2850" queryTableFieldId="2850"/>
    <tableColumn id="2851" xr3:uid="{B7670ACA-B33D-486D-8834-68930752B6D9}" uniqueName="2851" name="Column2851" queryTableFieldId="2851"/>
    <tableColumn id="2852" xr3:uid="{801F6699-18B8-46B1-885A-629017241968}" uniqueName="2852" name="Column2852" queryTableFieldId="2852"/>
    <tableColumn id="2853" xr3:uid="{22E04E15-417E-48DB-B4F3-35500269C7C2}" uniqueName="2853" name="Column2853" queryTableFieldId="2853"/>
    <tableColumn id="2854" xr3:uid="{F21FBADC-12F0-4BE7-9976-D528F4FA3F09}" uniqueName="2854" name="Column2854" queryTableFieldId="2854"/>
    <tableColumn id="2855" xr3:uid="{F3003A52-8823-42DD-9AE8-F5ADC84552D7}" uniqueName="2855" name="Column2855" queryTableFieldId="2855"/>
    <tableColumn id="2856" xr3:uid="{631092CC-FD00-4A0F-9009-A21FDB383078}" uniqueName="2856" name="Column2856" queryTableFieldId="2856"/>
    <tableColumn id="2857" xr3:uid="{3DB2AE76-5771-4336-8B50-A57769F9BE64}" uniqueName="2857" name="Column2857" queryTableFieldId="2857"/>
    <tableColumn id="2858" xr3:uid="{0F0A0A17-4111-4912-AFB3-BB00C1B4AA71}" uniqueName="2858" name="Column2858" queryTableFieldId="2858"/>
    <tableColumn id="2859" xr3:uid="{D11607F7-32AF-41BE-A9C2-F3307B0E1903}" uniqueName="2859" name="Column2859" queryTableFieldId="2859"/>
    <tableColumn id="2860" xr3:uid="{429471BA-595C-4BD3-AC22-4AA3EF4739E5}" uniqueName="2860" name="Column2860" queryTableFieldId="2860"/>
    <tableColumn id="2861" xr3:uid="{B664C15A-105D-4BF6-B1E4-6AB98B7B3A74}" uniqueName="2861" name="Column2861" queryTableFieldId="2861"/>
    <tableColumn id="2862" xr3:uid="{C1983BA7-9FA8-4B38-BEAA-6CC5315532A6}" uniqueName="2862" name="Column2862" queryTableFieldId="2862"/>
    <tableColumn id="2863" xr3:uid="{34EAC201-6A72-4122-A71F-2DFB6A0B4614}" uniqueName="2863" name="Column2863" queryTableFieldId="2863"/>
    <tableColumn id="2864" xr3:uid="{4000CD02-64B6-47B3-BE1B-7351ED992299}" uniqueName="2864" name="Column2864" queryTableFieldId="2864"/>
    <tableColumn id="2865" xr3:uid="{B9DC7614-5F3D-4BCB-AB06-CD969F1D6D3D}" uniqueName="2865" name="Column2865" queryTableFieldId="2865"/>
    <tableColumn id="2866" xr3:uid="{64D35D4F-6460-4D09-A9FE-14AAB572AD1D}" uniqueName="2866" name="Column2866" queryTableFieldId="2866"/>
    <tableColumn id="2867" xr3:uid="{A894AF75-C97B-41C3-907D-5D0D77BEF0C0}" uniqueName="2867" name="Column2867" queryTableFieldId="2867"/>
    <tableColumn id="2868" xr3:uid="{AF5A7DF9-563B-4DE7-9F90-B8225CF9CD6A}" uniqueName="2868" name="Column2868" queryTableFieldId="2868"/>
    <tableColumn id="2869" xr3:uid="{A100538E-D7F3-4EC2-9D9D-9DFE52343725}" uniqueName="2869" name="Column2869" queryTableFieldId="2869"/>
    <tableColumn id="2870" xr3:uid="{52418F8F-DFF4-4D41-BAA1-D14DE4A9BD22}" uniqueName="2870" name="Column2870" queryTableFieldId="2870"/>
    <tableColumn id="2871" xr3:uid="{47E5C697-723B-47ED-8992-2A50926E2B9B}" uniqueName="2871" name="Column2871" queryTableFieldId="2871"/>
    <tableColumn id="2872" xr3:uid="{8665E336-97A0-4476-8AE1-BE716A09F4AF}" uniqueName="2872" name="Column2872" queryTableFieldId="2872"/>
    <tableColumn id="2873" xr3:uid="{377B623C-6B55-4402-BC50-F301BE83E842}" uniqueName="2873" name="Column2873" queryTableFieldId="2873"/>
    <tableColumn id="2874" xr3:uid="{2F9D4067-D809-4ECF-9F9B-7DAEEBE133D4}" uniqueName="2874" name="Column2874" queryTableFieldId="2874"/>
    <tableColumn id="2875" xr3:uid="{13E34AC8-49F7-411E-8595-7D3430DD4E2F}" uniqueName="2875" name="Column2875" queryTableFieldId="2875"/>
    <tableColumn id="2876" xr3:uid="{F9F27EC1-C8FC-43B0-BCF4-8B5C18610432}" uniqueName="2876" name="Column2876" queryTableFieldId="2876"/>
    <tableColumn id="2877" xr3:uid="{307DEF45-A4BC-4D62-82E0-9FE5C3EA3F2D}" uniqueName="2877" name="Column2877" queryTableFieldId="2877"/>
    <tableColumn id="2878" xr3:uid="{2AB4DCF6-F1F4-4D01-A50F-7CF0A8A30670}" uniqueName="2878" name="Column2878" queryTableFieldId="2878"/>
    <tableColumn id="2879" xr3:uid="{6FCC1F69-2266-4F56-BF88-F8BBD6EE2DA7}" uniqueName="2879" name="Column2879" queryTableFieldId="2879"/>
    <tableColumn id="2880" xr3:uid="{3A23123B-1487-4F40-A5D3-A804ED09C1B1}" uniqueName="2880" name="Column2880" queryTableFieldId="2880"/>
    <tableColumn id="2881" xr3:uid="{DDF7A0C0-5B07-4880-B52C-785C20408FD2}" uniqueName="2881" name="Column2881" queryTableFieldId="2881"/>
    <tableColumn id="2882" xr3:uid="{5E857A22-08AA-47E2-824D-C6C7B7F5E271}" uniqueName="2882" name="Column2882" queryTableFieldId="2882"/>
    <tableColumn id="2883" xr3:uid="{DD7EA14B-52CC-4546-8F61-4D33CC5F4FDF}" uniqueName="2883" name="Column2883" queryTableFieldId="2883"/>
    <tableColumn id="2884" xr3:uid="{EACE3EEA-03F1-4252-B768-481B06F4891D}" uniqueName="2884" name="Column2884" queryTableFieldId="2884"/>
    <tableColumn id="2885" xr3:uid="{2944DE03-D943-48E6-A529-C5D87D1941D9}" uniqueName="2885" name="Column2885" queryTableFieldId="2885"/>
    <tableColumn id="2886" xr3:uid="{628C5548-4BC9-41F2-A4A4-3EAE85F35447}" uniqueName="2886" name="Column2886" queryTableFieldId="2886"/>
    <tableColumn id="2887" xr3:uid="{6248926E-F63B-49C7-A3BA-E81E4AF7AD45}" uniqueName="2887" name="Column2887" queryTableFieldId="2887"/>
    <tableColumn id="2888" xr3:uid="{5095EE9B-58BF-41FB-82B9-3E4A334DC8B0}" uniqueName="2888" name="Column2888" queryTableFieldId="2888"/>
    <tableColumn id="2889" xr3:uid="{377FD2C2-A26D-4C2A-A0DA-0FF540E15290}" uniqueName="2889" name="Column2889" queryTableFieldId="2889"/>
    <tableColumn id="2890" xr3:uid="{5613BE6F-1B63-49F8-BC44-7B340A5EA9C4}" uniqueName="2890" name="Column2890" queryTableFieldId="2890"/>
    <tableColumn id="2891" xr3:uid="{42B0057C-BF5A-467D-8D11-7A614C64D2B7}" uniqueName="2891" name="Column2891" queryTableFieldId="2891"/>
    <tableColumn id="2892" xr3:uid="{F307B0FD-A62B-4E3F-8DE3-01D9F91607ED}" uniqueName="2892" name="Column2892" queryTableFieldId="2892"/>
    <tableColumn id="2893" xr3:uid="{2204796D-06B7-4EC2-90ED-7870E878FF15}" uniqueName="2893" name="Column2893" queryTableFieldId="2893"/>
    <tableColumn id="2894" xr3:uid="{E10072E5-A397-4832-9948-0CF050E61A95}" uniqueName="2894" name="Column2894" queryTableFieldId="2894"/>
    <tableColumn id="2895" xr3:uid="{B58B9B3A-9592-4751-B09A-9BA400C81BAC}" uniqueName="2895" name="Column2895" queryTableFieldId="2895"/>
    <tableColumn id="2896" xr3:uid="{2C12E828-31E4-4487-BDFF-290D764E3F07}" uniqueName="2896" name="Column2896" queryTableFieldId="2896"/>
    <tableColumn id="2897" xr3:uid="{A3770025-4ECC-408D-8E44-861A36BDEF9A}" uniqueName="2897" name="Column2897" queryTableFieldId="2897"/>
    <tableColumn id="2898" xr3:uid="{059698C5-FE5D-4875-B0B9-691A9E325CAF}" uniqueName="2898" name="Column2898" queryTableFieldId="2898"/>
    <tableColumn id="2899" xr3:uid="{A9FD5B8A-A094-4186-81ED-2F92988407B6}" uniqueName="2899" name="Column2899" queryTableFieldId="2899"/>
    <tableColumn id="2900" xr3:uid="{3C579ED3-7367-4001-8888-0F3DFDA1111B}" uniqueName="2900" name="Column2900" queryTableFieldId="2900"/>
    <tableColumn id="2901" xr3:uid="{A3C8282E-AAFA-441B-8D4B-BFF66703EF71}" uniqueName="2901" name="Column2901" queryTableFieldId="2901"/>
    <tableColumn id="2902" xr3:uid="{55DA6DFD-CE66-48CD-8815-17D7E3509443}" uniqueName="2902" name="Column2902" queryTableFieldId="2902"/>
    <tableColumn id="2903" xr3:uid="{FEBBEE83-C27A-4A85-9958-E572ADD2458F}" uniqueName="2903" name="Column2903" queryTableFieldId="2903"/>
    <tableColumn id="2904" xr3:uid="{2D34018E-29D4-478D-97E3-13D94CE27229}" uniqueName="2904" name="Column2904" queryTableFieldId="2904"/>
    <tableColumn id="2905" xr3:uid="{EBAF3432-0A59-485A-A182-74432C9771B7}" uniqueName="2905" name="Column2905" queryTableFieldId="2905"/>
    <tableColumn id="2906" xr3:uid="{DE635A74-01CD-4EE8-B4E7-70B4A9CD1B0F}" uniqueName="2906" name="Column2906" queryTableFieldId="2906"/>
    <tableColumn id="2907" xr3:uid="{50F35162-771D-4D3C-94C2-5DDD51BDA511}" uniqueName="2907" name="Column2907" queryTableFieldId="2907"/>
    <tableColumn id="2908" xr3:uid="{4ED83B0E-134E-441C-AD40-7B50B9C9A402}" uniqueName="2908" name="Column2908" queryTableFieldId="2908"/>
    <tableColumn id="2909" xr3:uid="{904071E7-553A-4AD5-9CFE-CCB8B7765AB4}" uniqueName="2909" name="Column2909" queryTableFieldId="2909"/>
    <tableColumn id="2910" xr3:uid="{EF25F429-5863-4222-A190-4DA6827F46A5}" uniqueName="2910" name="Column2910" queryTableFieldId="2910"/>
    <tableColumn id="2911" xr3:uid="{28225E4D-2247-4A65-AE76-D7BBAFF08F21}" uniqueName="2911" name="Column2911" queryTableFieldId="2911"/>
    <tableColumn id="2912" xr3:uid="{C202F132-8A70-45BE-ABA4-57AE894A8A67}" uniqueName="2912" name="Column2912" queryTableFieldId="2912"/>
    <tableColumn id="2913" xr3:uid="{E2577102-7793-42EE-9F1A-40D281709D84}" uniqueName="2913" name="Column2913" queryTableFieldId="2913"/>
    <tableColumn id="2914" xr3:uid="{EC73991A-FD27-483A-9554-AC36AD790469}" uniqueName="2914" name="Column2914" queryTableFieldId="2914"/>
    <tableColumn id="2915" xr3:uid="{0259FD2B-5E32-4BD1-9090-5D182021C4C7}" uniqueName="2915" name="Column2915" queryTableFieldId="2915"/>
    <tableColumn id="2916" xr3:uid="{27767251-28B7-4399-B929-A6EDA8542E64}" uniqueName="2916" name="Column2916" queryTableFieldId="2916"/>
    <tableColumn id="2917" xr3:uid="{56B10EFF-C9CF-4BD1-85F7-F240C45AED1E}" uniqueName="2917" name="Column2917" queryTableFieldId="2917"/>
    <tableColumn id="2918" xr3:uid="{4BB3537A-D3E3-457F-A28A-7D63C16B3BE6}" uniqueName="2918" name="Column2918" queryTableFieldId="2918"/>
    <tableColumn id="2919" xr3:uid="{03A105A6-1D05-4852-864D-0753A471D543}" uniqueName="2919" name="Column2919" queryTableFieldId="2919"/>
    <tableColumn id="2920" xr3:uid="{CD26418E-5083-428D-9136-565D865F4AA7}" uniqueName="2920" name="Column2920" queryTableFieldId="2920"/>
    <tableColumn id="2921" xr3:uid="{57D5656D-F4DD-4416-9A01-9511BEEA7FDB}" uniqueName="2921" name="Column2921" queryTableFieldId="2921"/>
    <tableColumn id="2922" xr3:uid="{A5094744-D9EC-4981-AF44-C32EB5FEC15F}" uniqueName="2922" name="Column2922" queryTableFieldId="2922"/>
    <tableColumn id="2923" xr3:uid="{F93BA30F-7E4B-48FB-88D9-793738BBE3D5}" uniqueName="2923" name="Column2923" queryTableFieldId="2923"/>
    <tableColumn id="2924" xr3:uid="{E032AF17-2EFE-4309-A7B1-46F1FBA1CB00}" uniqueName="2924" name="Column2924" queryTableFieldId="2924"/>
    <tableColumn id="2925" xr3:uid="{4CDBFD6F-3BF7-4784-8BBD-700F9CB632AF}" uniqueName="2925" name="Column2925" queryTableFieldId="2925"/>
    <tableColumn id="2926" xr3:uid="{85BE51E1-8AFD-4C8D-82B7-45B52DE4B1BA}" uniqueName="2926" name="Column2926" queryTableFieldId="2926"/>
    <tableColumn id="2927" xr3:uid="{24BE6AB4-5E2B-4424-BB75-1B62D4E41B02}" uniqueName="2927" name="Column2927" queryTableFieldId="2927"/>
    <tableColumn id="2928" xr3:uid="{18DFD71A-C09B-42DB-9F28-E7CF05E94D22}" uniqueName="2928" name="Column2928" queryTableFieldId="2928"/>
    <tableColumn id="2929" xr3:uid="{B2ABEC92-4C93-477E-AE0E-2B6AE0EF2D82}" uniqueName="2929" name="Column2929" queryTableFieldId="2929"/>
    <tableColumn id="2930" xr3:uid="{D0D3ABC3-0798-4910-B591-0EE4EDCD143F}" uniqueName="2930" name="Column2930" queryTableFieldId="2930"/>
    <tableColumn id="2931" xr3:uid="{0ACC8A22-BD4D-4C17-A65B-23A57964C5F0}" uniqueName="2931" name="Column2931" queryTableFieldId="2931"/>
    <tableColumn id="2932" xr3:uid="{DFB31988-6DD2-45F8-A0E2-DE0FBA5FBB0C}" uniqueName="2932" name="Column2932" queryTableFieldId="2932"/>
    <tableColumn id="2933" xr3:uid="{621C6B55-BCF9-40FC-8F09-60533AA2447C}" uniqueName="2933" name="Column2933" queryTableFieldId="2933"/>
    <tableColumn id="2934" xr3:uid="{61C82FF7-1A98-4091-931E-DCDBE3070B25}" uniqueName="2934" name="Column2934" queryTableFieldId="2934"/>
    <tableColumn id="2935" xr3:uid="{DE3037E4-293C-4301-B34A-CE1A002ACC2C}" uniqueName="2935" name="Column2935" queryTableFieldId="2935"/>
    <tableColumn id="2936" xr3:uid="{59356566-C627-498E-8580-9FCAEF93B54F}" uniqueName="2936" name="Column2936" queryTableFieldId="2936"/>
    <tableColumn id="2937" xr3:uid="{736FA0E2-4390-4520-A709-F214E672D4B2}" uniqueName="2937" name="Column2937" queryTableFieldId="2937"/>
    <tableColumn id="2938" xr3:uid="{6D48B262-EBCC-4AC3-AEDB-6935725C0BA5}" uniqueName="2938" name="Column2938" queryTableFieldId="2938"/>
    <tableColumn id="2939" xr3:uid="{1B78CDD9-AE67-4D08-99AC-BF370A8CB7B3}" uniqueName="2939" name="Column2939" queryTableFieldId="2939"/>
    <tableColumn id="2940" xr3:uid="{CBF2CB72-5AED-44F8-AF05-5013DF392435}" uniqueName="2940" name="Column2940" queryTableFieldId="2940"/>
    <tableColumn id="2941" xr3:uid="{BDD9191B-81DA-4398-B711-B037696D2F25}" uniqueName="2941" name="Column2941" queryTableFieldId="2941"/>
    <tableColumn id="2942" xr3:uid="{627CFF10-C574-48ED-A2B1-A3981DAF4F0D}" uniqueName="2942" name="Column2942" queryTableFieldId="2942"/>
    <tableColumn id="2943" xr3:uid="{735362C2-FE00-475E-A796-332ECAC52E09}" uniqueName="2943" name="Column2943" queryTableFieldId="2943"/>
    <tableColumn id="2944" xr3:uid="{900A8713-099A-4D5C-A89A-17C6950F784C}" uniqueName="2944" name="Column2944" queryTableFieldId="2944"/>
    <tableColumn id="2945" xr3:uid="{51044D6C-B0A8-4684-9B2A-EB5C2C6F8969}" uniqueName="2945" name="Column2945" queryTableFieldId="2945"/>
    <tableColumn id="2946" xr3:uid="{447A9860-3295-43D5-A605-FA7EED588EEC}" uniqueName="2946" name="Column2946" queryTableFieldId="2946"/>
    <tableColumn id="2947" xr3:uid="{9AA9F617-80F3-45A5-9052-694E1F58BAD6}" uniqueName="2947" name="Column2947" queryTableFieldId="2947"/>
    <tableColumn id="2948" xr3:uid="{90E55338-A43E-42F9-A5B8-1D3BF2298001}" uniqueName="2948" name="Column2948" queryTableFieldId="2948"/>
    <tableColumn id="2949" xr3:uid="{3E8EAF6B-E9BD-44CE-8290-4A6147F5D591}" uniqueName="2949" name="Column2949" queryTableFieldId="2949"/>
    <tableColumn id="2950" xr3:uid="{C01283D0-E852-44A6-8D81-132DF803A0DF}" uniqueName="2950" name="Column2950" queryTableFieldId="2950"/>
    <tableColumn id="2951" xr3:uid="{FBFBD69D-96F1-44A9-B22D-FE392C246DA4}" uniqueName="2951" name="Column2951" queryTableFieldId="2951"/>
    <tableColumn id="2952" xr3:uid="{50053A19-50B8-4BF7-914D-2A501E66A77A}" uniqueName="2952" name="Column2952" queryTableFieldId="2952"/>
    <tableColumn id="2953" xr3:uid="{4DD7E3DB-4A26-45E7-B292-50B6A4915AFF}" uniqueName="2953" name="Column2953" queryTableFieldId="2953"/>
    <tableColumn id="2954" xr3:uid="{63090EEE-2205-42E3-982B-C3D3C638662E}" uniqueName="2954" name="Column2954" queryTableFieldId="2954"/>
    <tableColumn id="2955" xr3:uid="{7E82A0BA-933A-4631-A169-31FFDF22C2F4}" uniqueName="2955" name="Column2955" queryTableFieldId="2955"/>
    <tableColumn id="2956" xr3:uid="{9C2155FC-A878-499D-8FAD-8462F7482356}" uniqueName="2956" name="Column2956" queryTableFieldId="2956"/>
    <tableColumn id="2957" xr3:uid="{7A31A21A-EFEC-4DEF-94B0-6997A9375DA3}" uniqueName="2957" name="Column2957" queryTableFieldId="2957"/>
    <tableColumn id="2958" xr3:uid="{7B2A4493-7276-448F-9963-8C9E75150452}" uniqueName="2958" name="Column2958" queryTableFieldId="2958"/>
    <tableColumn id="2959" xr3:uid="{70083B03-3713-43B9-9EBA-8B21E8B2CA1A}" uniqueName="2959" name="Column2959" queryTableFieldId="2959"/>
    <tableColumn id="2960" xr3:uid="{433B8D45-4ABF-4784-BA04-5DD98AB9A90F}" uniqueName="2960" name="Column2960" queryTableFieldId="2960"/>
    <tableColumn id="2961" xr3:uid="{611BE497-789E-41CF-A02C-7BD23A51735E}" uniqueName="2961" name="Column2961" queryTableFieldId="2961"/>
    <tableColumn id="2962" xr3:uid="{B0724650-6C4D-4595-A09E-2F7B304ADBF0}" uniqueName="2962" name="Column2962" queryTableFieldId="2962"/>
    <tableColumn id="2963" xr3:uid="{B530BFE5-71F9-4530-BA0D-74E104C0E9FB}" uniqueName="2963" name="Column2963" queryTableFieldId="2963"/>
    <tableColumn id="2964" xr3:uid="{C4C40386-85F4-466E-8765-1A7F40A8E86D}" uniqueName="2964" name="Column2964" queryTableFieldId="2964"/>
    <tableColumn id="2965" xr3:uid="{87CD95B3-2CAA-4CDE-BD06-1A3A911CC5E5}" uniqueName="2965" name="Column2965" queryTableFieldId="2965"/>
    <tableColumn id="2966" xr3:uid="{F68FDF12-2834-4813-B4C7-65E06DD3C1EB}" uniqueName="2966" name="Column2966" queryTableFieldId="2966"/>
    <tableColumn id="2967" xr3:uid="{6AC15B2A-3792-43CC-937C-0F15D804D45C}" uniqueName="2967" name="Column2967" queryTableFieldId="2967"/>
    <tableColumn id="2968" xr3:uid="{64F82964-E199-4914-BAD5-617F71B8EEC5}" uniqueName="2968" name="Column2968" queryTableFieldId="2968"/>
    <tableColumn id="2969" xr3:uid="{C909D8C4-2D5A-4AD5-8993-8C29661854F0}" uniqueName="2969" name="Column2969" queryTableFieldId="2969"/>
    <tableColumn id="2970" xr3:uid="{6B7F00D5-AC88-46E7-9FE2-9EBE53D67DFF}" uniqueName="2970" name="Column2970" queryTableFieldId="2970"/>
    <tableColumn id="2971" xr3:uid="{55FF6FFB-BC5F-438C-88D9-D820CF45700E}" uniqueName="2971" name="Column2971" queryTableFieldId="2971"/>
    <tableColumn id="2972" xr3:uid="{04475C5C-6774-4D15-8EB4-F8FBC33FFC18}" uniqueName="2972" name="Column2972" queryTableFieldId="2972"/>
    <tableColumn id="2973" xr3:uid="{B64097D1-88C1-4AB1-BBE9-8028D11B62BF}" uniqueName="2973" name="Column2973" queryTableFieldId="2973"/>
    <tableColumn id="2974" xr3:uid="{89D7590A-F1C8-4FF7-90AD-9BD873860CE3}" uniqueName="2974" name="Column2974" queryTableFieldId="2974"/>
    <tableColumn id="2975" xr3:uid="{1D041C82-69E3-495B-8A6D-1C7944A6016E}" uniqueName="2975" name="Column2975" queryTableFieldId="2975"/>
    <tableColumn id="2976" xr3:uid="{A2FE29A9-A0B2-4207-8BFE-CC050425EAD0}" uniqueName="2976" name="Column2976" queryTableFieldId="2976"/>
    <tableColumn id="2977" xr3:uid="{1AEB3055-41CE-42B9-9C03-1678E8E16713}" uniqueName="2977" name="Column2977" queryTableFieldId="2977"/>
    <tableColumn id="2978" xr3:uid="{B2A80269-C142-4D89-8107-620AB0C0568D}" uniqueName="2978" name="Column2978" queryTableFieldId="2978"/>
    <tableColumn id="2979" xr3:uid="{6F780584-25A9-4753-91DD-E2C110AA43BA}" uniqueName="2979" name="Column2979" queryTableFieldId="2979"/>
    <tableColumn id="2980" xr3:uid="{54869969-5BC0-46EE-8F5A-408DEE73DB1F}" uniqueName="2980" name="Column2980" queryTableFieldId="2980"/>
    <tableColumn id="2981" xr3:uid="{969A8582-7F51-449B-BAB4-3347615CC836}" uniqueName="2981" name="Column2981" queryTableFieldId="2981"/>
    <tableColumn id="2982" xr3:uid="{5D6E9ADF-25AB-4098-A2CE-85E26D000F26}" uniqueName="2982" name="Column2982" queryTableFieldId="2982"/>
    <tableColumn id="2983" xr3:uid="{34745FA8-AF80-44D4-AEFB-5539AA5E39B5}" uniqueName="2983" name="Column2983" queryTableFieldId="2983"/>
    <tableColumn id="2984" xr3:uid="{CC831AF5-4271-4C59-883D-AEEF95201953}" uniqueName="2984" name="Column2984" queryTableFieldId="2984"/>
    <tableColumn id="2985" xr3:uid="{ECB419A8-9DFB-42B4-A1E1-94B9CBBC90DA}" uniqueName="2985" name="Column2985" queryTableFieldId="2985"/>
    <tableColumn id="2986" xr3:uid="{76F4B00A-D9ED-4B6D-9882-450C4C40725F}" uniqueName="2986" name="Column2986" queryTableFieldId="2986"/>
    <tableColumn id="2987" xr3:uid="{22111EEC-0DD1-4A0E-A60F-4F7165DE9CFF}" uniqueName="2987" name="Column2987" queryTableFieldId="2987"/>
    <tableColumn id="2988" xr3:uid="{C13FCFA2-E080-45FD-895D-CD200EBB7CC3}" uniqueName="2988" name="Column2988" queryTableFieldId="2988"/>
    <tableColumn id="2989" xr3:uid="{DD5BFA7C-C04C-4FC4-A8CB-3516E765FE5E}" uniqueName="2989" name="Column2989" queryTableFieldId="2989"/>
    <tableColumn id="2990" xr3:uid="{190BA6AA-3C1F-4FE2-8809-918789FF567B}" uniqueName="2990" name="Column2990" queryTableFieldId="2990"/>
    <tableColumn id="2991" xr3:uid="{5A3580E0-E696-4E77-A865-1D0D33F19844}" uniqueName="2991" name="Column2991" queryTableFieldId="2991"/>
    <tableColumn id="2992" xr3:uid="{B7B09CE7-72D5-4B56-A212-26D4FDB58F73}" uniqueName="2992" name="Column2992" queryTableFieldId="2992"/>
    <tableColumn id="2993" xr3:uid="{AD967F4D-E916-4938-A45B-C124F9B7EC33}" uniqueName="2993" name="Column2993" queryTableFieldId="2993"/>
    <tableColumn id="2994" xr3:uid="{00975D61-AD76-4093-B138-A641596C26D4}" uniqueName="2994" name="Column2994" queryTableFieldId="2994"/>
    <tableColumn id="2995" xr3:uid="{593DBA59-2CE5-4434-86DE-EAC83F2590D4}" uniqueName="2995" name="Column2995" queryTableFieldId="2995"/>
    <tableColumn id="2996" xr3:uid="{65550B11-D82E-476F-B2F4-A625C79BF000}" uniqueName="2996" name="Column2996" queryTableFieldId="2996"/>
    <tableColumn id="2997" xr3:uid="{59895DB8-50C0-4007-9CB4-EEDB3DFD5A6C}" uniqueName="2997" name="Column2997" queryTableFieldId="2997"/>
    <tableColumn id="2998" xr3:uid="{427F361E-0426-4DBA-85C9-6394687F6C44}" uniqueName="2998" name="Column2998" queryTableFieldId="2998"/>
    <tableColumn id="2999" xr3:uid="{C9497D0A-9EC2-471F-816E-6E4703998650}" uniqueName="2999" name="Column2999" queryTableFieldId="2999"/>
    <tableColumn id="3000" xr3:uid="{D489D396-AB8C-41A0-8A47-8D385283122D}" uniqueName="3000" name="Column3000" queryTableFieldId="3000"/>
    <tableColumn id="3001" xr3:uid="{7EDA6079-33C2-410A-B279-9C534EE9B3AC}" uniqueName="3001" name="Column3001" queryTableFieldId="3001"/>
    <tableColumn id="3002" xr3:uid="{6A913F5B-8335-4E9B-86AC-FB6A1DC1D164}" uniqueName="3002" name="Column3002" queryTableFieldId="3002"/>
    <tableColumn id="3003" xr3:uid="{8416F4E1-3485-4E99-8FC4-F686EF5F1707}" uniqueName="3003" name="Column3003" queryTableFieldId="3003"/>
    <tableColumn id="3004" xr3:uid="{0797BF85-36D5-4577-96D0-DA2239494647}" uniqueName="3004" name="Column3004" queryTableFieldId="3004"/>
    <tableColumn id="3005" xr3:uid="{73B480AA-16FB-4B95-8EA0-2AFD457519EA}" uniqueName="3005" name="Column3005" queryTableFieldId="3005"/>
    <tableColumn id="3006" xr3:uid="{EAD61F26-FEBC-43A8-816E-2DF3EBFEE07C}" uniqueName="3006" name="Column3006" queryTableFieldId="3006"/>
    <tableColumn id="3007" xr3:uid="{5A4CC4F6-2299-4D36-A9F1-6AE6B84CC923}" uniqueName="3007" name="Column3007" queryTableFieldId="3007"/>
    <tableColumn id="3008" xr3:uid="{500B2EDA-1797-4154-9997-98EC45CCAF44}" uniqueName="3008" name="Column3008" queryTableFieldId="3008"/>
    <tableColumn id="3009" xr3:uid="{89A546FC-74A3-48EF-AFBD-02A76C89DF11}" uniqueName="3009" name="Column3009" queryTableFieldId="3009"/>
    <tableColumn id="3010" xr3:uid="{67C06B36-1C83-44F0-9908-B56CF4C0F548}" uniqueName="3010" name="Column3010" queryTableFieldId="3010"/>
    <tableColumn id="3011" xr3:uid="{7F20677D-88AE-4A8A-AC6B-1C2EC5264475}" uniqueName="3011" name="Column3011" queryTableFieldId="3011"/>
    <tableColumn id="3012" xr3:uid="{8400E0C5-0069-4BD1-8D38-5BFB3340D6C2}" uniqueName="3012" name="Column3012" queryTableFieldId="3012"/>
    <tableColumn id="3013" xr3:uid="{814F7DCE-4931-4011-A00F-70D6BD0B735B}" uniqueName="3013" name="Column3013" queryTableFieldId="3013"/>
    <tableColumn id="3014" xr3:uid="{79AC927F-56FE-40CE-BCA0-225D71E3B26C}" uniqueName="3014" name="Column3014" queryTableFieldId="3014"/>
    <tableColumn id="3015" xr3:uid="{F3B0E3C2-C228-4C5E-9740-F7E4B041A90C}" uniqueName="3015" name="Column3015" queryTableFieldId="3015"/>
    <tableColumn id="3016" xr3:uid="{A7416FF6-8F05-4A1E-8A15-4A7BDCA476AA}" uniqueName="3016" name="Column3016" queryTableFieldId="3016"/>
    <tableColumn id="3017" xr3:uid="{D6D877B0-6397-411B-9C5D-267C5A9FB0A7}" uniqueName="3017" name="Column3017" queryTableFieldId="3017"/>
    <tableColumn id="3018" xr3:uid="{D6BE504D-5B77-439E-9FC2-E7D7BF7EA4C6}" uniqueName="3018" name="Column3018" queryTableFieldId="3018"/>
    <tableColumn id="3019" xr3:uid="{A7D8F017-7007-4A1E-A5AF-A736A3097B72}" uniqueName="3019" name="Column3019" queryTableFieldId="3019"/>
    <tableColumn id="3020" xr3:uid="{84F6F464-2DF5-4FDE-A26B-E05AE935412A}" uniqueName="3020" name="Column3020" queryTableFieldId="3020"/>
    <tableColumn id="3021" xr3:uid="{2D579D34-39E8-4D86-9B41-834998C0522D}" uniqueName="3021" name="Column3021" queryTableFieldId="3021"/>
    <tableColumn id="3022" xr3:uid="{0C7C8E39-70BB-4282-A920-4CBBDB379B9E}" uniqueName="3022" name="Column3022" queryTableFieldId="3022"/>
    <tableColumn id="3023" xr3:uid="{DEA86BFB-2E65-46B0-9436-4DC17F912817}" uniqueName="3023" name="Column3023" queryTableFieldId="3023"/>
    <tableColumn id="3024" xr3:uid="{5EEA1976-AB91-42D8-BBA6-F69755F5F443}" uniqueName="3024" name="Column3024" queryTableFieldId="3024"/>
    <tableColumn id="3025" xr3:uid="{F2A6C304-CB94-4396-87EA-70A2AF613605}" uniqueName="3025" name="Column3025" queryTableFieldId="3025"/>
    <tableColumn id="3026" xr3:uid="{0886A4AF-7821-40AB-A4E1-B58703F2A322}" uniqueName="3026" name="Column3026" queryTableFieldId="3026"/>
    <tableColumn id="3027" xr3:uid="{F3813320-A919-44BF-A825-98222E557895}" uniqueName="3027" name="Column3027" queryTableFieldId="3027"/>
    <tableColumn id="3028" xr3:uid="{9F19D4D0-B7C3-4FAA-97CE-57566B54DDD0}" uniqueName="3028" name="Column3028" queryTableFieldId="3028"/>
    <tableColumn id="3029" xr3:uid="{F13AEA31-A655-4211-916A-3E6649BDC644}" uniqueName="3029" name="Column3029" queryTableFieldId="3029"/>
    <tableColumn id="3030" xr3:uid="{6ED86ABA-FD68-49A7-87AA-5183F6D43D92}" uniqueName="3030" name="Column3030" queryTableFieldId="3030"/>
    <tableColumn id="3031" xr3:uid="{B4D55993-2709-44F5-991F-A05C41C25C06}" uniqueName="3031" name="Column3031" queryTableFieldId="3031"/>
    <tableColumn id="3032" xr3:uid="{F5C8561B-306E-4C49-BC7E-A5818F632100}" uniqueName="3032" name="Column3032" queryTableFieldId="3032"/>
    <tableColumn id="3033" xr3:uid="{94F0CC25-EBBA-4F3F-8078-9CACDAF2854C}" uniqueName="3033" name="Column3033" queryTableFieldId="3033"/>
    <tableColumn id="3034" xr3:uid="{8BFEA44F-E0C4-46A9-8E1D-D9AC8D62BDDC}" uniqueName="3034" name="Column3034" queryTableFieldId="3034"/>
    <tableColumn id="3035" xr3:uid="{CF27500F-C60F-4142-9531-A6F9B7E83F10}" uniqueName="3035" name="Column3035" queryTableFieldId="3035"/>
    <tableColumn id="3036" xr3:uid="{DEB0DCC4-9366-4647-892E-930F8D074202}" uniqueName="3036" name="Column3036" queryTableFieldId="3036"/>
    <tableColumn id="3037" xr3:uid="{952A040C-62E0-4822-8C9B-E5A0BE113C78}" uniqueName="3037" name="Column3037" queryTableFieldId="3037"/>
    <tableColumn id="3038" xr3:uid="{5348D486-8CF8-4A39-8C8A-E4EC0BB973CD}" uniqueName="3038" name="Column3038" queryTableFieldId="3038"/>
    <tableColumn id="3039" xr3:uid="{B0EF4DFD-723C-470F-A0EC-31D929D97E75}" uniqueName="3039" name="Column3039" queryTableFieldId="3039"/>
    <tableColumn id="3040" xr3:uid="{891F92FA-C02F-4A83-B92C-47653C7ED6CF}" uniqueName="3040" name="Column3040" queryTableFieldId="3040"/>
    <tableColumn id="3041" xr3:uid="{F5FDFC88-7BA1-4161-B193-CAD650344867}" uniqueName="3041" name="Column3041" queryTableFieldId="3041"/>
    <tableColumn id="3042" xr3:uid="{DE5D69BC-F775-4533-BF2C-E48ACE395DE3}" uniqueName="3042" name="Column3042" queryTableFieldId="3042"/>
    <tableColumn id="3043" xr3:uid="{0EC6DE36-C6B1-468E-8220-0304D2D8648D}" uniqueName="3043" name="Column3043" queryTableFieldId="3043"/>
    <tableColumn id="3044" xr3:uid="{295D4AEC-207A-4F68-A52B-DA536E7CB4D4}" uniqueName="3044" name="Column3044" queryTableFieldId="3044"/>
    <tableColumn id="3045" xr3:uid="{32F679D4-BD8B-48C9-92CE-10CB71D738B7}" uniqueName="3045" name="Column3045" queryTableFieldId="3045"/>
    <tableColumn id="3046" xr3:uid="{1A8EF464-6A59-4AB9-A515-029C915F41FE}" uniqueName="3046" name="Column3046" queryTableFieldId="3046"/>
    <tableColumn id="3047" xr3:uid="{85782846-0BC3-41C4-961B-C42DAFEED49E}" uniqueName="3047" name="Column3047" queryTableFieldId="3047"/>
    <tableColumn id="3048" xr3:uid="{9E27B104-102C-4E0C-8902-E262628F1D21}" uniqueName="3048" name="Column3048" queryTableFieldId="3048"/>
    <tableColumn id="3049" xr3:uid="{58AB6975-68CA-493A-8FCD-80B8463C01B6}" uniqueName="3049" name="Column3049" queryTableFieldId="3049"/>
    <tableColumn id="3050" xr3:uid="{521AE04D-F63B-4DCD-906D-8B118E71E881}" uniqueName="3050" name="Column3050" queryTableFieldId="3050"/>
    <tableColumn id="3051" xr3:uid="{BE33E1A4-75E4-4725-AB9D-78440AB77C92}" uniqueName="3051" name="Column3051" queryTableFieldId="3051"/>
    <tableColumn id="3052" xr3:uid="{518D86D5-9B36-4C15-AC0D-A2FFB148FA2A}" uniqueName="3052" name="Column3052" queryTableFieldId="3052"/>
    <tableColumn id="3053" xr3:uid="{F832988E-E8E1-47E5-9EBD-2B0ECB721C47}" uniqueName="3053" name="Column3053" queryTableFieldId="3053"/>
    <tableColumn id="3054" xr3:uid="{777D23B5-4A9A-4350-9787-47D906B78A2D}" uniqueName="3054" name="Column3054" queryTableFieldId="3054"/>
    <tableColumn id="3055" xr3:uid="{D53C3C0F-851D-453B-85A2-305CAD09FF2D}" uniqueName="3055" name="Column3055" queryTableFieldId="3055"/>
    <tableColumn id="3056" xr3:uid="{CF8B99B2-0B3E-4844-B11B-2172C166B2F7}" uniqueName="3056" name="Column3056" queryTableFieldId="3056"/>
    <tableColumn id="3057" xr3:uid="{BBABE999-6D65-4563-9934-5076C98FBF8F}" uniqueName="3057" name="Column3057" queryTableFieldId="3057"/>
    <tableColumn id="3058" xr3:uid="{68A057D8-E696-46ED-B703-A2374D946B72}" uniqueName="3058" name="Column3058" queryTableFieldId="3058"/>
    <tableColumn id="3059" xr3:uid="{65979AC9-0808-4DB3-87BD-D1A92F01DB55}" uniqueName="3059" name="Column3059" queryTableFieldId="3059"/>
    <tableColumn id="3060" xr3:uid="{B631443D-E72B-4E94-AFC3-F1932A0F6DFA}" uniqueName="3060" name="Column3060" queryTableFieldId="3060"/>
    <tableColumn id="3061" xr3:uid="{2CB91C5F-401A-4F2C-9939-4B0A2B12D57F}" uniqueName="3061" name="Column3061" queryTableFieldId="3061"/>
    <tableColumn id="3062" xr3:uid="{42C5CFAD-B926-4FC6-819C-BE2C0404A734}" uniqueName="3062" name="Column3062" queryTableFieldId="3062"/>
    <tableColumn id="3063" xr3:uid="{5E489D50-D8CA-480D-86A9-6F2DA3E6DBED}" uniqueName="3063" name="Column3063" queryTableFieldId="3063"/>
    <tableColumn id="3064" xr3:uid="{4A2AC9C7-E1C6-4016-918E-3114427336C6}" uniqueName="3064" name="Column3064" queryTableFieldId="3064"/>
    <tableColumn id="3065" xr3:uid="{2F8182F7-B567-45EA-9809-73027762C339}" uniqueName="3065" name="Column3065" queryTableFieldId="3065"/>
    <tableColumn id="3066" xr3:uid="{AE56B24E-F792-447E-88D4-E9BA7F0E544F}" uniqueName="3066" name="Column3066" queryTableFieldId="3066"/>
    <tableColumn id="3067" xr3:uid="{C905C921-0867-4A27-BB2D-5473BDF9D9AA}" uniqueName="3067" name="Column3067" queryTableFieldId="3067"/>
    <tableColumn id="3068" xr3:uid="{FF2F93F8-58DE-46EA-AE77-4F19920B927E}" uniqueName="3068" name="Column3068" queryTableFieldId="3068"/>
    <tableColumn id="3069" xr3:uid="{4A0CDC03-54E6-4DA7-9DD9-667ECCA20AB9}" uniqueName="3069" name="Column3069" queryTableFieldId="3069"/>
    <tableColumn id="3070" xr3:uid="{84B655FE-F9AF-4789-8F57-D7863B7D9ADC}" uniqueName="3070" name="Column3070" queryTableFieldId="3070"/>
    <tableColumn id="3071" xr3:uid="{831BCD66-7C31-4233-B591-7AEEAC760AB3}" uniqueName="3071" name="Column3071" queryTableFieldId="3071"/>
    <tableColumn id="3072" xr3:uid="{656575B3-AF7B-4D32-A55C-7512E793CCB8}" uniqueName="3072" name="Column3072" queryTableFieldId="3072"/>
    <tableColumn id="3073" xr3:uid="{E1E72C08-B499-4938-9DE5-7762961CB6B1}" uniqueName="3073" name="Column3073" queryTableFieldId="3073"/>
    <tableColumn id="3074" xr3:uid="{532EF6F4-0988-488A-9FB3-44064CFCEA95}" uniqueName="3074" name="Column3074" queryTableFieldId="3074"/>
    <tableColumn id="3075" xr3:uid="{97F13EF4-0E52-411B-BE47-6BB7D85BA9B8}" uniqueName="3075" name="Column3075" queryTableFieldId="3075"/>
    <tableColumn id="3076" xr3:uid="{241D38F8-D39D-4CA3-97CF-BFDA1BEE6102}" uniqueName="3076" name="Column3076" queryTableFieldId="3076"/>
    <tableColumn id="3077" xr3:uid="{1A7B89C2-25E9-4E47-A43E-738C4E7E7CC7}" uniqueName="3077" name="Column3077" queryTableFieldId="3077"/>
    <tableColumn id="3078" xr3:uid="{C976EDA6-255B-4AC0-BED6-E039E9DE087C}" uniqueName="3078" name="Column3078" queryTableFieldId="3078"/>
    <tableColumn id="3079" xr3:uid="{9A314179-6F06-462E-9264-E0BF0F47FECD}" uniqueName="3079" name="Column3079" queryTableFieldId="3079"/>
    <tableColumn id="3080" xr3:uid="{DFDBF1BF-EE53-4199-9D54-394F1D9B3A98}" uniqueName="3080" name="Column3080" queryTableFieldId="3080"/>
    <tableColumn id="3081" xr3:uid="{CA401628-E932-4A55-835D-1FBC0405092A}" uniqueName="3081" name="Column3081" queryTableFieldId="3081"/>
    <tableColumn id="3082" xr3:uid="{BC90AEF7-08AA-4BD4-9E3C-61FE233DE85A}" uniqueName="3082" name="Column3082" queryTableFieldId="3082"/>
    <tableColumn id="3083" xr3:uid="{D7D68F77-2E94-4540-82D4-83D4C7FF9665}" uniqueName="3083" name="Column3083" queryTableFieldId="3083"/>
    <tableColumn id="3084" xr3:uid="{06139104-16CC-4E7A-8810-720BF9D75918}" uniqueName="3084" name="Column3084" queryTableFieldId="3084"/>
    <tableColumn id="3085" xr3:uid="{AD9534D4-5E78-4E83-8918-C913624304A5}" uniqueName="3085" name="Column3085" queryTableFieldId="3085"/>
    <tableColumn id="3086" xr3:uid="{C6A63A6A-42F9-435F-B370-61C4518BAA12}" uniqueName="3086" name="Column3086" queryTableFieldId="3086"/>
    <tableColumn id="3087" xr3:uid="{E79D2AC1-FE76-439C-A4E4-ED0A7DD724FA}" uniqueName="3087" name="Column3087" queryTableFieldId="3087"/>
    <tableColumn id="3088" xr3:uid="{C43DFD2E-40A9-478E-A8E6-E508928EA089}" uniqueName="3088" name="Column3088" queryTableFieldId="3088"/>
    <tableColumn id="3089" xr3:uid="{00AD6C7D-B776-40E3-8B29-E81A15AE8B2C}" uniqueName="3089" name="Column3089" queryTableFieldId="3089"/>
    <tableColumn id="3090" xr3:uid="{8D6D611C-4BCC-41B8-B67D-CA1A56231C2D}" uniqueName="3090" name="Column3090" queryTableFieldId="3090"/>
    <tableColumn id="3091" xr3:uid="{199B21EA-33FA-4275-9627-5DF0E7D22B4B}" uniqueName="3091" name="Column3091" queryTableFieldId="3091"/>
    <tableColumn id="3092" xr3:uid="{07DD8ED0-D6FC-4144-B5AD-F4E488A7609A}" uniqueName="3092" name="Column3092" queryTableFieldId="3092"/>
    <tableColumn id="3093" xr3:uid="{A23CE009-86CA-49B1-823B-DB2B09BEDADF}" uniqueName="3093" name="Column3093" queryTableFieldId="3093"/>
    <tableColumn id="3094" xr3:uid="{C9F00C6C-0042-4F3C-81E7-CEC55B9E93C9}" uniqueName="3094" name="Column3094" queryTableFieldId="3094"/>
    <tableColumn id="3095" xr3:uid="{F1BFC880-CEA8-4B40-8703-48E77B98D99E}" uniqueName="3095" name="Column3095" queryTableFieldId="3095"/>
    <tableColumn id="3096" xr3:uid="{8A4AF778-1588-46A2-8C93-749CC975AF5E}" uniqueName="3096" name="Column3096" queryTableFieldId="3096"/>
    <tableColumn id="3097" xr3:uid="{2831C82D-5126-4544-895B-8C4F0D18C863}" uniqueName="3097" name="Column3097" queryTableFieldId="3097"/>
    <tableColumn id="3098" xr3:uid="{0DC1EDA4-BE4F-4DE4-B292-9A366811AF00}" uniqueName="3098" name="Column3098" queryTableFieldId="3098"/>
    <tableColumn id="3099" xr3:uid="{A6FF1A4C-9BC3-4231-9F5C-920F073C2E25}" uniqueName="3099" name="Column3099" queryTableFieldId="3099"/>
    <tableColumn id="3100" xr3:uid="{59A1AED0-3B9C-411A-B937-261B948A25BE}" uniqueName="3100" name="Column3100" queryTableFieldId="3100"/>
    <tableColumn id="3101" xr3:uid="{232C8800-3A49-4282-8430-A0A56D2CEB60}" uniqueName="3101" name="Column3101" queryTableFieldId="3101"/>
    <tableColumn id="3102" xr3:uid="{14210044-5D63-4122-AD0E-CB2F2C4CD142}" uniqueName="3102" name="Column3102" queryTableFieldId="3102"/>
    <tableColumn id="3103" xr3:uid="{91FBF183-68B0-49A8-8942-BB27D037CB76}" uniqueName="3103" name="Column3103" queryTableFieldId="3103"/>
    <tableColumn id="3104" xr3:uid="{9DDE686E-370C-415F-8A91-227E89FB03A9}" uniqueName="3104" name="Column3104" queryTableFieldId="3104"/>
    <tableColumn id="3105" xr3:uid="{C24CD813-AE17-49A2-B1E5-A1EB88A338C1}" uniqueName="3105" name="Column3105" queryTableFieldId="3105"/>
    <tableColumn id="3106" xr3:uid="{F59E66B3-742F-452D-AAE3-78B29681AB34}" uniqueName="3106" name="Column3106" queryTableFieldId="3106"/>
    <tableColumn id="3107" xr3:uid="{581913B0-7623-41BB-A77F-B66E23F97A1A}" uniqueName="3107" name="Column3107" queryTableFieldId="3107"/>
    <tableColumn id="3108" xr3:uid="{EB1A1B67-DC8D-4392-AEA0-280484684650}" uniqueName="3108" name="Column3108" queryTableFieldId="3108"/>
    <tableColumn id="3109" xr3:uid="{152CCE0A-775E-46E1-874F-C73856A66233}" uniqueName="3109" name="Column3109" queryTableFieldId="3109"/>
    <tableColumn id="3110" xr3:uid="{00EF2DBA-C41E-4373-9910-BA5DF28618D3}" uniqueName="3110" name="Column3110" queryTableFieldId="3110"/>
    <tableColumn id="3111" xr3:uid="{0AD8C4B1-318E-46F4-A7E3-1E0039AAC41A}" uniqueName="3111" name="Column3111" queryTableFieldId="3111"/>
    <tableColumn id="3112" xr3:uid="{69AD370C-D8F0-435C-819A-476D346D7264}" uniqueName="3112" name="Column3112" queryTableFieldId="3112"/>
    <tableColumn id="3113" xr3:uid="{382D6343-42C9-45B7-AE35-DFC3BFA87526}" uniqueName="3113" name="Column3113" queryTableFieldId="3113"/>
    <tableColumn id="3114" xr3:uid="{231A95E0-D370-4FD0-9D32-314F76A65D8E}" uniqueName="3114" name="Column3114" queryTableFieldId="3114"/>
    <tableColumn id="3115" xr3:uid="{ABADCB4C-7E48-40DE-A1C0-5AC42FD4867D}" uniqueName="3115" name="Column3115" queryTableFieldId="3115"/>
    <tableColumn id="3116" xr3:uid="{010B2E28-41F7-4E5E-9687-5EB9F90ACB7E}" uniqueName="3116" name="Column3116" queryTableFieldId="3116"/>
    <tableColumn id="3117" xr3:uid="{58A42450-4B67-4A6B-BECC-71C11285A9DE}" uniqueName="3117" name="Column3117" queryTableFieldId="3117"/>
    <tableColumn id="3118" xr3:uid="{C01861D9-2B08-4FDA-8384-7F1040E6AD0A}" uniqueName="3118" name="Column3118" queryTableFieldId="3118"/>
    <tableColumn id="3119" xr3:uid="{A567484F-813B-49F7-AA7B-208980BCD234}" uniqueName="3119" name="Column3119" queryTableFieldId="3119"/>
    <tableColumn id="3120" xr3:uid="{9896F9A6-534F-4B0C-81D9-56CAB2D5C369}" uniqueName="3120" name="Column3120" queryTableFieldId="3120"/>
    <tableColumn id="3121" xr3:uid="{769356D2-94DC-44AC-8163-CDF9C14778F6}" uniqueName="3121" name="Column3121" queryTableFieldId="3121"/>
    <tableColumn id="3122" xr3:uid="{0985CDEC-CC44-4F56-BFE6-49F73AEB8880}" uniqueName="3122" name="Column3122" queryTableFieldId="3122"/>
    <tableColumn id="3123" xr3:uid="{AE3AA648-49F5-4FC3-97E7-3665A36E893C}" uniqueName="3123" name="Column3123" queryTableFieldId="3123"/>
    <tableColumn id="3124" xr3:uid="{25C95766-1332-4A33-A81F-27D7E4034581}" uniqueName="3124" name="Column3124" queryTableFieldId="3124"/>
    <tableColumn id="3125" xr3:uid="{B7685458-9151-444A-A326-30F2B5BAF304}" uniqueName="3125" name="Column3125" queryTableFieldId="3125"/>
    <tableColumn id="3126" xr3:uid="{AFFF0CA1-ADCB-4533-9AC6-D2F9F1A968E5}" uniqueName="3126" name="Column3126" queryTableFieldId="3126"/>
    <tableColumn id="3127" xr3:uid="{9C2F9F94-7B91-4769-B37F-C442D7BF55FB}" uniqueName="3127" name="Column3127" queryTableFieldId="3127"/>
    <tableColumn id="3128" xr3:uid="{C86D5AB1-CF75-40C4-B710-842FFC2D4E45}" uniqueName="3128" name="Column3128" queryTableFieldId="3128"/>
    <tableColumn id="3129" xr3:uid="{8AD4FBC8-B55A-4074-89B0-929D5AF1CFBF}" uniqueName="3129" name="Column3129" queryTableFieldId="3129"/>
    <tableColumn id="3130" xr3:uid="{FF7A22FB-A9CA-43F5-AB3D-B7A4902A053A}" uniqueName="3130" name="Column3130" queryTableFieldId="3130"/>
    <tableColumn id="3131" xr3:uid="{27750136-8A88-4348-9AF1-D6C5F2F9F816}" uniqueName="3131" name="Column3131" queryTableFieldId="3131"/>
    <tableColumn id="3132" xr3:uid="{92E7319E-CD87-4152-B032-ACCCA45A1272}" uniqueName="3132" name="Column3132" queryTableFieldId="3132"/>
    <tableColumn id="3133" xr3:uid="{0D5BE5E3-0DD1-4F66-BCFE-C08BB70B1E0B}" uniqueName="3133" name="Column3133" queryTableFieldId="3133"/>
    <tableColumn id="3134" xr3:uid="{3D3D6627-FE72-4114-8357-5DB4E1B6BB38}" uniqueName="3134" name="Column3134" queryTableFieldId="3134"/>
    <tableColumn id="3135" xr3:uid="{1CA56EF0-E762-4D08-BB77-EAE61ED393C8}" uniqueName="3135" name="Column3135" queryTableFieldId="3135"/>
    <tableColumn id="3136" xr3:uid="{2062B21E-5D88-44D3-800F-E4DA28D2CB26}" uniqueName="3136" name="Column3136" queryTableFieldId="3136"/>
    <tableColumn id="3137" xr3:uid="{39D8993C-6BB1-47D5-BD41-63FB757F6200}" uniqueName="3137" name="Column3137" queryTableFieldId="3137"/>
    <tableColumn id="3138" xr3:uid="{47A1F473-6F13-4FF8-A70D-D0535519C206}" uniqueName="3138" name="Column3138" queryTableFieldId="3138"/>
    <tableColumn id="3139" xr3:uid="{FAF57DAD-3854-4358-A15E-9DEF8D0428ED}" uniqueName="3139" name="Column3139" queryTableFieldId="3139"/>
    <tableColumn id="3140" xr3:uid="{05BB961C-5673-44BB-AB7E-FEC708E9CCFB}" uniqueName="3140" name="Column3140" queryTableFieldId="3140"/>
    <tableColumn id="3141" xr3:uid="{6713620A-288A-456B-A008-CCA5C64CC82F}" uniqueName="3141" name="Column3141" queryTableFieldId="3141"/>
    <tableColumn id="3142" xr3:uid="{59943987-59CD-4FBE-8102-870B71B8593D}" uniqueName="3142" name="Column3142" queryTableFieldId="3142"/>
    <tableColumn id="3143" xr3:uid="{E2301D00-2076-45DB-8A0A-6C62E8161AA0}" uniqueName="3143" name="Column3143" queryTableFieldId="3143"/>
    <tableColumn id="3144" xr3:uid="{B39CF1F1-61A7-4133-9B6E-3600EFEB7D08}" uniqueName="3144" name="Column3144" queryTableFieldId="3144"/>
    <tableColumn id="3145" xr3:uid="{5C23DF10-8CFF-4FF4-9D7C-6BE0B6F5A4AB}" uniqueName="3145" name="Column3145" queryTableFieldId="3145"/>
    <tableColumn id="3146" xr3:uid="{D9D4B1BC-3731-416C-9DC8-69890EA69AC4}" uniqueName="3146" name="Column3146" queryTableFieldId="3146"/>
    <tableColumn id="3147" xr3:uid="{6806F7DD-D6E5-448F-8E37-A429BD82B4A5}" uniqueName="3147" name="Column3147" queryTableFieldId="3147"/>
    <tableColumn id="3148" xr3:uid="{FD6B83FE-05DE-4D14-BCC9-3F23FBFBA7BA}" uniqueName="3148" name="Column3148" queryTableFieldId="3148"/>
    <tableColumn id="3149" xr3:uid="{E48F3D96-7064-425F-80F2-4D01EFA8F5AD}" uniqueName="3149" name="Column3149" queryTableFieldId="3149"/>
    <tableColumn id="3150" xr3:uid="{8A8063FB-75B9-4E90-A97E-D0406DFBFD2D}" uniqueName="3150" name="Column3150" queryTableFieldId="3150"/>
    <tableColumn id="3151" xr3:uid="{B3E33E31-78CF-418E-A73C-A9F32F58E7BC}" uniqueName="3151" name="Column3151" queryTableFieldId="3151"/>
    <tableColumn id="3152" xr3:uid="{BA020B87-07A2-4361-BE9E-05C08E11922A}" uniqueName="3152" name="Column3152" queryTableFieldId="3152"/>
    <tableColumn id="3153" xr3:uid="{78C303CC-FB6E-4476-9270-4470CBAC9C3B}" uniqueName="3153" name="Column3153" queryTableFieldId="3153"/>
    <tableColumn id="3154" xr3:uid="{A5BD1D61-5999-46AE-9E57-ACB07D00B63E}" uniqueName="3154" name="Column3154" queryTableFieldId="3154"/>
    <tableColumn id="3155" xr3:uid="{BFDB436F-BF70-4C49-902D-3344A546B3D9}" uniqueName="3155" name="Column3155" queryTableFieldId="3155"/>
    <tableColumn id="3156" xr3:uid="{A4299623-9C96-416F-8B90-9DEF20E6DA68}" uniqueName="3156" name="Column3156" queryTableFieldId="3156"/>
    <tableColumn id="3157" xr3:uid="{8935B809-AF10-4F3B-9388-C73592FEE1DD}" uniqueName="3157" name="Column3157" queryTableFieldId="3157"/>
    <tableColumn id="3158" xr3:uid="{EA900B66-A5B3-4827-A15B-33BE4EEE69CB}" uniqueName="3158" name="Column3158" queryTableFieldId="3158"/>
    <tableColumn id="3159" xr3:uid="{B53451F6-5489-4AD5-9550-295789388942}" uniqueName="3159" name="Column3159" queryTableFieldId="3159"/>
    <tableColumn id="3160" xr3:uid="{A5A8D9B2-EC54-4C61-AA11-337DE50BBB62}" uniqueName="3160" name="Column3160" queryTableFieldId="3160"/>
    <tableColumn id="3161" xr3:uid="{2220801E-82C2-46D6-B9D9-07EEE826C1F5}" uniqueName="3161" name="Column3161" queryTableFieldId="3161"/>
    <tableColumn id="3162" xr3:uid="{B8C99A44-0731-48D7-B5B2-EA044E6F0529}" uniqueName="3162" name="Column3162" queryTableFieldId="3162"/>
    <tableColumn id="3163" xr3:uid="{8AECDFD5-92F2-4FF4-956F-A876F62A5DB2}" uniqueName="3163" name="Column3163" queryTableFieldId="3163"/>
    <tableColumn id="3164" xr3:uid="{7B6DF334-F501-45AF-AC1F-DC5E5A785B47}" uniqueName="3164" name="Column3164" queryTableFieldId="3164"/>
    <tableColumn id="3165" xr3:uid="{2687D8A3-0921-40D1-A366-DE1623303785}" uniqueName="3165" name="Column3165" queryTableFieldId="3165"/>
    <tableColumn id="3166" xr3:uid="{BEF1785C-54B4-40C2-A35E-54AEC2042001}" uniqueName="3166" name="Column3166" queryTableFieldId="3166"/>
    <tableColumn id="3167" xr3:uid="{2C87984A-4906-45E7-8D98-5F97950B54FB}" uniqueName="3167" name="Column3167" queryTableFieldId="3167"/>
    <tableColumn id="3168" xr3:uid="{D211121A-F4E3-4A57-AB0C-826F052E7470}" uniqueName="3168" name="Column3168" queryTableFieldId="3168"/>
    <tableColumn id="3169" xr3:uid="{C20F351E-986A-4CAA-830E-D8292CB9B8EA}" uniqueName="3169" name="Column3169" queryTableFieldId="3169"/>
    <tableColumn id="3170" xr3:uid="{A06EC8E3-FD65-45A3-89D9-E50A6EF0B28D}" uniqueName="3170" name="Column3170" queryTableFieldId="3170"/>
    <tableColumn id="3171" xr3:uid="{150D22B8-125F-401C-98F0-14FAC218C764}" uniqueName="3171" name="Column3171" queryTableFieldId="3171"/>
    <tableColumn id="3172" xr3:uid="{050A22C2-3E5C-484D-AF24-9AF0611ACC93}" uniqueName="3172" name="Column3172" queryTableFieldId="3172"/>
    <tableColumn id="3173" xr3:uid="{8AB84DA6-5E2B-489E-AF3A-3B5542E0C604}" uniqueName="3173" name="Column3173" queryTableFieldId="3173"/>
    <tableColumn id="3174" xr3:uid="{A87ECBAC-D9ED-4DE5-96DD-04587B445C9F}" uniqueName="3174" name="Column3174" queryTableFieldId="3174"/>
    <tableColumn id="3175" xr3:uid="{73A1C80C-7041-4ABC-9BFB-290A332E231E}" uniqueName="3175" name="Column3175" queryTableFieldId="3175"/>
    <tableColumn id="3176" xr3:uid="{1069C709-2799-4D5E-9439-0405877F9E05}" uniqueName="3176" name="Column3176" queryTableFieldId="3176"/>
    <tableColumn id="3177" xr3:uid="{53DD86A0-D77F-4CD7-9A4C-F756F8C40BC5}" uniqueName="3177" name="Column3177" queryTableFieldId="3177"/>
    <tableColumn id="3178" xr3:uid="{EA03D2D7-2482-4A84-9DEC-11B60A219CB7}" uniqueName="3178" name="Column3178" queryTableFieldId="3178"/>
    <tableColumn id="3179" xr3:uid="{989FFC39-B376-4069-933E-0C9CCA56C7B0}" uniqueName="3179" name="Column3179" queryTableFieldId="3179"/>
    <tableColumn id="3180" xr3:uid="{ED95FB74-94F3-4CA7-9B14-BB0C658F3ABF}" uniqueName="3180" name="Column3180" queryTableFieldId="3180"/>
    <tableColumn id="3181" xr3:uid="{AEA72E55-F435-4C06-A821-356F58D4623A}" uniqueName="3181" name="Column3181" queryTableFieldId="3181"/>
    <tableColumn id="3182" xr3:uid="{1D12840B-1A6E-406F-95F9-20C260EAAC2A}" uniqueName="3182" name="Column3182" queryTableFieldId="3182"/>
    <tableColumn id="3183" xr3:uid="{DE674202-26AA-43C5-BFEE-38BEC5621DE0}" uniqueName="3183" name="Column3183" queryTableFieldId="3183"/>
    <tableColumn id="3184" xr3:uid="{90F72EFC-1056-4C2C-A231-732D6A3E80DC}" uniqueName="3184" name="Column3184" queryTableFieldId="3184"/>
    <tableColumn id="3185" xr3:uid="{C2AB4008-9D1E-4DBD-AA3A-6EF0ECAC434D}" uniqueName="3185" name="Column3185" queryTableFieldId="3185"/>
    <tableColumn id="3186" xr3:uid="{3F5EB0F5-0B8F-4B7F-AD8B-1CE7F3D03E0A}" uniqueName="3186" name="Column3186" queryTableFieldId="3186"/>
    <tableColumn id="3187" xr3:uid="{9FD390C9-D764-4433-9BD1-9387E88E39FF}" uniqueName="3187" name="Column3187" queryTableFieldId="3187"/>
    <tableColumn id="3188" xr3:uid="{88A8EEEA-91B3-4A98-B2F5-29A39A8D157A}" uniqueName="3188" name="Column3188" queryTableFieldId="3188"/>
    <tableColumn id="3189" xr3:uid="{21C9A2A3-94FA-47DF-9F27-B6D7AB85BAD1}" uniqueName="3189" name="Column3189" queryTableFieldId="3189"/>
    <tableColumn id="3190" xr3:uid="{61CF395F-6C9F-45C8-9A64-F12ECAF6AE45}" uniqueName="3190" name="Column3190" queryTableFieldId="3190"/>
    <tableColumn id="3191" xr3:uid="{7D2A3098-691A-4098-AF90-BF23F3735EA5}" uniqueName="3191" name="Column3191" queryTableFieldId="3191"/>
    <tableColumn id="3192" xr3:uid="{A5755B1F-A3DC-4698-9D04-EA90884E66C6}" uniqueName="3192" name="Column3192" queryTableFieldId="3192"/>
    <tableColumn id="3193" xr3:uid="{85635107-3DE9-44AB-9087-211CA0B55D04}" uniqueName="3193" name="Column3193" queryTableFieldId="3193"/>
    <tableColumn id="3194" xr3:uid="{B29391FD-42AB-499F-A135-D5E44C500292}" uniqueName="3194" name="Column3194" queryTableFieldId="3194"/>
    <tableColumn id="3195" xr3:uid="{59DAD0AA-71CC-4994-87C9-233B4F27CAD5}" uniqueName="3195" name="Column3195" queryTableFieldId="3195"/>
    <tableColumn id="3196" xr3:uid="{944DE443-CFC9-47DD-B261-67307157A92C}" uniqueName="3196" name="Column3196" queryTableFieldId="3196"/>
    <tableColumn id="3197" xr3:uid="{C025669B-A532-4DA4-AE22-08B0D01F1AA9}" uniqueName="3197" name="Column3197" queryTableFieldId="3197"/>
    <tableColumn id="3198" xr3:uid="{53F036D2-A917-4D6A-A0CD-1824A7E6BC41}" uniqueName="3198" name="Column3198" queryTableFieldId="3198"/>
    <tableColumn id="3199" xr3:uid="{6B859AF4-AB49-4A66-B267-590D57A32FE2}" uniqueName="3199" name="Column3199" queryTableFieldId="3199"/>
    <tableColumn id="3200" xr3:uid="{F8A40306-648E-49AB-A867-223F5E592A85}" uniqueName="3200" name="Column3200" queryTableFieldId="3200"/>
    <tableColumn id="3201" xr3:uid="{92539D75-4A8C-4290-A09A-043AB3E0863E}" uniqueName="3201" name="Column3201" queryTableFieldId="3201"/>
    <tableColumn id="3202" xr3:uid="{60C88C90-79B6-4EAD-8075-0D18381189F3}" uniqueName="3202" name="Column3202" queryTableFieldId="3202"/>
    <tableColumn id="3203" xr3:uid="{7AEBA364-EE8E-4084-9F8F-F570E122D957}" uniqueName="3203" name="Column3203" queryTableFieldId="3203"/>
    <tableColumn id="3204" xr3:uid="{AA6CDFE5-4F57-4821-BA38-94AA36668F9D}" uniqueName="3204" name="Column3204" queryTableFieldId="3204"/>
    <tableColumn id="3205" xr3:uid="{EE6F1516-5508-48CB-887A-B4388158EDA9}" uniqueName="3205" name="Column3205" queryTableFieldId="3205"/>
    <tableColumn id="3206" xr3:uid="{676D9C55-C095-4E7B-A020-FB678C77F5C0}" uniqueName="3206" name="Column3206" queryTableFieldId="3206"/>
    <tableColumn id="3207" xr3:uid="{E1BB21EF-5E26-46DB-AE49-A2995B895CAF}" uniqueName="3207" name="Column3207" queryTableFieldId="3207"/>
    <tableColumn id="3208" xr3:uid="{1F113EE1-94C7-4DB8-8F3C-A58AA9E3D5B2}" uniqueName="3208" name="Column3208" queryTableFieldId="3208"/>
    <tableColumn id="3209" xr3:uid="{7B74BFFE-D76D-435F-8BC7-EF8F2B403882}" uniqueName="3209" name="Column3209" queryTableFieldId="3209"/>
    <tableColumn id="3210" xr3:uid="{E5C73757-1932-4E29-B095-E6EBD8B31514}" uniqueName="3210" name="Column3210" queryTableFieldId="3210"/>
    <tableColumn id="3211" xr3:uid="{856CB30E-81B8-4EFD-968E-48AA6959C7B6}" uniqueName="3211" name="Column3211" queryTableFieldId="3211"/>
    <tableColumn id="3212" xr3:uid="{32D3EADA-FDEE-4DAD-ACC6-31EFFA2AE4D6}" uniqueName="3212" name="Column3212" queryTableFieldId="3212"/>
    <tableColumn id="3213" xr3:uid="{A8EC3BDB-A8FC-4E61-9688-BFCA1C5D6342}" uniqueName="3213" name="Column3213" queryTableFieldId="3213"/>
    <tableColumn id="3214" xr3:uid="{AAC3F458-F807-4EA5-8F29-F00C6BF31189}" uniqueName="3214" name="Column3214" queryTableFieldId="3214"/>
    <tableColumn id="3215" xr3:uid="{02578443-CCC7-4817-A1FA-B4F57E216108}" uniqueName="3215" name="Column3215" queryTableFieldId="3215"/>
    <tableColumn id="3216" xr3:uid="{0AF51045-C22A-44DB-9C21-803FAFB8D846}" uniqueName="3216" name="Column3216" queryTableFieldId="3216"/>
    <tableColumn id="3217" xr3:uid="{3FACD7AF-FDE4-4B6C-935F-9B2099307995}" uniqueName="3217" name="Column3217" queryTableFieldId="3217"/>
    <tableColumn id="3218" xr3:uid="{A48CF445-6937-45F2-90F3-88E9775F8A70}" uniqueName="3218" name="Column3218" queryTableFieldId="3218"/>
    <tableColumn id="3219" xr3:uid="{394A6582-E676-47FF-A9F7-6099BDB091FE}" uniqueName="3219" name="Column3219" queryTableFieldId="3219"/>
    <tableColumn id="3220" xr3:uid="{390FAE07-C301-4CE9-AE1B-00DB175490A2}" uniqueName="3220" name="Column3220" queryTableFieldId="3220"/>
    <tableColumn id="3221" xr3:uid="{22519E22-B0D2-4EE6-B49A-7275CE5037EA}" uniqueName="3221" name="Column3221" queryTableFieldId="3221"/>
    <tableColumn id="3222" xr3:uid="{50E1CA07-64BC-4509-AD8D-E415A33CC871}" uniqueName="3222" name="Column3222" queryTableFieldId="3222"/>
    <tableColumn id="3223" xr3:uid="{BBA25B8E-F243-416C-98CE-744FBE950362}" uniqueName="3223" name="Column3223" queryTableFieldId="3223"/>
    <tableColumn id="3224" xr3:uid="{AF780C9A-D00E-4DA2-884F-0C03AF5338D0}" uniqueName="3224" name="Column3224" queryTableFieldId="3224"/>
    <tableColumn id="3225" xr3:uid="{7E7D7B4D-71BB-4248-ACFE-2AF3635F26A3}" uniqueName="3225" name="Column3225" queryTableFieldId="3225"/>
    <tableColumn id="3226" xr3:uid="{EE88A316-037A-4270-A999-C55A19BEF11A}" uniqueName="3226" name="Column3226" queryTableFieldId="3226"/>
    <tableColumn id="3227" xr3:uid="{36E134C6-8682-465F-BD53-6FE104565A8D}" uniqueName="3227" name="Column3227" queryTableFieldId="3227"/>
    <tableColumn id="3228" xr3:uid="{51924462-ECB2-4008-A281-324973D2ED75}" uniqueName="3228" name="Column3228" queryTableFieldId="3228"/>
    <tableColumn id="3229" xr3:uid="{77C64EF6-B0DF-416F-822E-4AD22CAAF315}" uniqueName="3229" name="Column3229" queryTableFieldId="3229"/>
    <tableColumn id="3230" xr3:uid="{6235FEA0-8AE1-43D6-B3B5-19C40413CB2B}" uniqueName="3230" name="Column3230" queryTableFieldId="3230"/>
    <tableColumn id="3231" xr3:uid="{0C7C0E3D-EEE1-48CB-ADE6-3F85FE67C7BC}" uniqueName="3231" name="Column3231" queryTableFieldId="3231"/>
    <tableColumn id="3232" xr3:uid="{388447AE-CF71-4355-BCC9-7EA385420330}" uniqueName="3232" name="Column3232" queryTableFieldId="3232"/>
    <tableColumn id="3233" xr3:uid="{9389EE4A-F05C-4C47-94CB-778D9C01299A}" uniqueName="3233" name="Column3233" queryTableFieldId="3233"/>
    <tableColumn id="3234" xr3:uid="{19721F7B-CD11-4FA3-BE8D-6A60E25A085C}" uniqueName="3234" name="Column3234" queryTableFieldId="3234"/>
    <tableColumn id="3235" xr3:uid="{B2C7B1E6-411B-4706-80DD-3DDB7B43A1C1}" uniqueName="3235" name="Column3235" queryTableFieldId="3235"/>
    <tableColumn id="3236" xr3:uid="{C720C578-72EE-41B3-B6DA-8F0D0F0CEBB9}" uniqueName="3236" name="Column3236" queryTableFieldId="3236"/>
    <tableColumn id="3237" xr3:uid="{73C1AD95-908A-448C-BC53-C6F4AD6AEF6F}" uniqueName="3237" name="Column3237" queryTableFieldId="3237"/>
    <tableColumn id="3238" xr3:uid="{90ACC5BB-B609-4E4A-AED5-14C2853B2C24}" uniqueName="3238" name="Column3238" queryTableFieldId="3238"/>
    <tableColumn id="3239" xr3:uid="{A45E75E7-DB5A-4272-B00E-3E3B8AD12C25}" uniqueName="3239" name="Column3239" queryTableFieldId="3239"/>
    <tableColumn id="3240" xr3:uid="{6BC99739-426B-41DE-ACA4-557299429199}" uniqueName="3240" name="Column3240" queryTableFieldId="3240"/>
    <tableColumn id="3241" xr3:uid="{9B545540-2FAF-4ABA-9550-4590254608CA}" uniqueName="3241" name="Column3241" queryTableFieldId="3241"/>
    <tableColumn id="3242" xr3:uid="{90E02583-3AC0-4C03-A0CF-BAA3762017EB}" uniqueName="3242" name="Column3242" queryTableFieldId="3242"/>
    <tableColumn id="3243" xr3:uid="{57236890-331A-465F-939D-A5434629B1E2}" uniqueName="3243" name="Column3243" queryTableFieldId="3243"/>
    <tableColumn id="3244" xr3:uid="{FAC3877B-801D-41E0-8E4D-3E24BF53C973}" uniqueName="3244" name="Column3244" queryTableFieldId="3244"/>
    <tableColumn id="3245" xr3:uid="{FD20BCA4-53F1-4C63-AC58-65138A005467}" uniqueName="3245" name="Column3245" queryTableFieldId="3245"/>
    <tableColumn id="3246" xr3:uid="{03338476-96F0-48F3-B6FF-95103B64D22F}" uniqueName="3246" name="Column3246" queryTableFieldId="3246"/>
    <tableColumn id="3247" xr3:uid="{6D8E8ACC-F5D8-49C7-B751-4F65804961EC}" uniqueName="3247" name="Column3247" queryTableFieldId="3247"/>
    <tableColumn id="3248" xr3:uid="{952B934E-8550-4723-A478-231107813055}" uniqueName="3248" name="Column3248" queryTableFieldId="3248"/>
    <tableColumn id="3249" xr3:uid="{A54738C4-484F-44CF-BA0F-DEF16B9DEB69}" uniqueName="3249" name="Column3249" queryTableFieldId="3249"/>
    <tableColumn id="3250" xr3:uid="{A58EB55D-05AE-4614-968D-4057C9908FD3}" uniqueName="3250" name="Column3250" queryTableFieldId="3250"/>
    <tableColumn id="3251" xr3:uid="{CE7CF2A7-D9C9-49B8-80F9-52841397D8E4}" uniqueName="3251" name="Column3251" queryTableFieldId="3251"/>
    <tableColumn id="3252" xr3:uid="{D702BBF2-BE25-4592-8685-670E12CA583A}" uniqueName="3252" name="Column3252" queryTableFieldId="3252"/>
    <tableColumn id="3253" xr3:uid="{FC702FEB-F525-4A5C-9267-48E24003DCC8}" uniqueName="3253" name="Column3253" queryTableFieldId="3253"/>
    <tableColumn id="3254" xr3:uid="{EDD2EACC-F5E4-4EC9-BFD2-E610FF8AF40D}" uniqueName="3254" name="Column3254" queryTableFieldId="3254"/>
    <tableColumn id="3255" xr3:uid="{21B24BEC-0AD2-4159-A435-C120EE464B3D}" uniqueName="3255" name="Column3255" queryTableFieldId="3255"/>
    <tableColumn id="3256" xr3:uid="{6697D183-6577-4271-A95B-ADAB46B5BA92}" uniqueName="3256" name="Column3256" queryTableFieldId="3256"/>
    <tableColumn id="3257" xr3:uid="{CCB61DBC-EFDA-48B5-9579-0C760CEC4372}" uniqueName="3257" name="Column3257" queryTableFieldId="3257"/>
    <tableColumn id="3258" xr3:uid="{2074F2E7-1BB5-4B90-8F46-2CEF428F3D2D}" uniqueName="3258" name="Column3258" queryTableFieldId="3258"/>
    <tableColumn id="3259" xr3:uid="{E51BFC12-853F-4AE3-A3C1-41D1DD3DFAAD}" uniqueName="3259" name="Column3259" queryTableFieldId="3259"/>
    <tableColumn id="3260" xr3:uid="{91DC1421-1064-4E6A-B76D-A6B1A0FBBF17}" uniqueName="3260" name="Column3260" queryTableFieldId="3260"/>
    <tableColumn id="3261" xr3:uid="{E36F451B-26BD-4CEF-AEF8-DC5F3BA24572}" uniqueName="3261" name="Column3261" queryTableFieldId="3261"/>
    <tableColumn id="3262" xr3:uid="{BB435ACF-7EB0-442D-AAF1-597E628F10BA}" uniqueName="3262" name="Column3262" queryTableFieldId="3262"/>
    <tableColumn id="3263" xr3:uid="{DCC42E30-73A5-4ECF-BC23-DAFC002428CC}" uniqueName="3263" name="Column3263" queryTableFieldId="3263"/>
    <tableColumn id="3264" xr3:uid="{A54D8225-BACC-4FD4-ADF1-F599A7CEFC0A}" uniqueName="3264" name="Column3264" queryTableFieldId="3264"/>
    <tableColumn id="3265" xr3:uid="{77EECFF4-12D0-417F-92E0-0C24F7DCA64E}" uniqueName="3265" name="Column3265" queryTableFieldId="3265"/>
    <tableColumn id="3266" xr3:uid="{078617C1-771E-4F6C-9EC3-934406D69A2D}" uniqueName="3266" name="Column3266" queryTableFieldId="3266"/>
    <tableColumn id="3267" xr3:uid="{AE38B974-23B5-4077-9E62-BBEB1A2B0321}" uniqueName="3267" name="Column3267" queryTableFieldId="3267"/>
    <tableColumn id="3268" xr3:uid="{A6F28B17-D7F1-41A9-BF8C-D93B13C88C63}" uniqueName="3268" name="Column3268" queryTableFieldId="3268"/>
    <tableColumn id="3269" xr3:uid="{518E88FA-B81C-472C-BA21-2D755EDA8949}" uniqueName="3269" name="Column3269" queryTableFieldId="3269"/>
    <tableColumn id="3270" xr3:uid="{03D2D785-B3E2-49DC-8EE4-74392424653B}" uniqueName="3270" name="Column3270" queryTableFieldId="3270"/>
    <tableColumn id="3271" xr3:uid="{AB60EE08-969C-4126-A547-31972713D005}" uniqueName="3271" name="Column3271" queryTableFieldId="3271"/>
    <tableColumn id="3272" xr3:uid="{EA9A0538-8696-4DF9-AB37-35D7AF9307A7}" uniqueName="3272" name="Column3272" queryTableFieldId="3272"/>
    <tableColumn id="3273" xr3:uid="{2E330908-F75C-4053-9852-68AA0B322543}" uniqueName="3273" name="Column3273" queryTableFieldId="3273"/>
    <tableColumn id="3274" xr3:uid="{5C15680C-C736-4250-9DA4-EEB928035187}" uniqueName="3274" name="Column3274" queryTableFieldId="3274"/>
    <tableColumn id="3275" xr3:uid="{A63709C0-71FB-49F9-AFFF-250D690560FA}" uniqueName="3275" name="Column3275" queryTableFieldId="3275"/>
    <tableColumn id="3276" xr3:uid="{462D779C-D515-476D-AFF8-81185861793A}" uniqueName="3276" name="Column3276" queryTableFieldId="3276"/>
    <tableColumn id="3277" xr3:uid="{A40BA553-5003-466A-8F86-07507A7ACE6C}" uniqueName="3277" name="Column3277" queryTableFieldId="3277"/>
    <tableColumn id="3278" xr3:uid="{6DC2AB48-6664-4860-8C43-B67C715DB7E0}" uniqueName="3278" name="Column3278" queryTableFieldId="3278"/>
    <tableColumn id="3279" xr3:uid="{647D6D78-825C-4771-B24E-A8FA7B89BD01}" uniqueName="3279" name="Column3279" queryTableFieldId="3279"/>
    <tableColumn id="3280" xr3:uid="{7F84E8AF-3DF5-49B3-A14F-BA375B570146}" uniqueName="3280" name="Column3280" queryTableFieldId="3280"/>
    <tableColumn id="3281" xr3:uid="{631D18AD-8027-4EB5-B6F1-00E0C4A0787E}" uniqueName="3281" name="Column3281" queryTableFieldId="3281"/>
    <tableColumn id="3282" xr3:uid="{EC604E9D-705B-46DD-AB0A-FF7D7D47944D}" uniqueName="3282" name="Column3282" queryTableFieldId="3282"/>
    <tableColumn id="3283" xr3:uid="{FCACB716-C481-44E5-AA13-55454E6D9297}" uniqueName="3283" name="Column3283" queryTableFieldId="3283"/>
    <tableColumn id="3284" xr3:uid="{08A2882A-7B15-4022-8FB7-B8D1D63BB25E}" uniqueName="3284" name="Column3284" queryTableFieldId="3284"/>
    <tableColumn id="3285" xr3:uid="{33036AD0-D8F0-429D-AF83-E5310A5B67AC}" uniqueName="3285" name="Column3285" queryTableFieldId="3285"/>
    <tableColumn id="3286" xr3:uid="{629CE195-4793-4CCA-B43C-1D407B6D171C}" uniqueName="3286" name="Column3286" queryTableFieldId="3286"/>
    <tableColumn id="3287" xr3:uid="{4BACAE2A-22C9-4ED2-AC59-AED84D28A3D4}" uniqueName="3287" name="Column3287" queryTableFieldId="3287"/>
    <tableColumn id="3288" xr3:uid="{1A05ADE6-6737-421A-A2DD-012D0F5A8212}" uniqueName="3288" name="Column3288" queryTableFieldId="3288"/>
    <tableColumn id="3289" xr3:uid="{17B276B3-CAE2-4C1E-8ACC-27D575E272DE}" uniqueName="3289" name="Column3289" queryTableFieldId="3289"/>
    <tableColumn id="3290" xr3:uid="{764D8E4D-3C3F-40A6-A31D-B12032B60A10}" uniqueName="3290" name="Column3290" queryTableFieldId="3290"/>
    <tableColumn id="3291" xr3:uid="{423BB181-F8B3-42FF-98DE-249CAE792A1A}" uniqueName="3291" name="Column3291" queryTableFieldId="3291"/>
    <tableColumn id="3292" xr3:uid="{D663B7EF-2606-40AB-A554-5C42FCFB024A}" uniqueName="3292" name="Column3292" queryTableFieldId="3292"/>
    <tableColumn id="3293" xr3:uid="{A522B1FD-F72C-43F1-9738-6A2674D47738}" uniqueName="3293" name="Column3293" queryTableFieldId="3293"/>
    <tableColumn id="3294" xr3:uid="{6422F15C-CAB3-4313-8F0B-055DDD9324A3}" uniqueName="3294" name="Column3294" queryTableFieldId="3294"/>
    <tableColumn id="3295" xr3:uid="{77210B37-0B70-4371-B7C6-F76ACE82FA3C}" uniqueName="3295" name="Column3295" queryTableFieldId="3295"/>
    <tableColumn id="3296" xr3:uid="{8B860CEC-301E-43D8-9ED7-4349D87F1B34}" uniqueName="3296" name="Column3296" queryTableFieldId="3296"/>
    <tableColumn id="3297" xr3:uid="{230DE705-A768-4162-90E0-4BEABAAA0228}" uniqueName="3297" name="Column3297" queryTableFieldId="3297"/>
    <tableColumn id="3298" xr3:uid="{288303D6-9C8C-41A6-806A-60CCA40A5B03}" uniqueName="3298" name="Column3298" queryTableFieldId="3298"/>
    <tableColumn id="3299" xr3:uid="{0D492679-D4CD-4BEB-B511-D297536C2C61}" uniqueName="3299" name="Column3299" queryTableFieldId="3299"/>
    <tableColumn id="3300" xr3:uid="{D44F85CF-74C5-4F4C-AADA-5C0746227FA7}" uniqueName="3300" name="Column3300" queryTableFieldId="3300"/>
    <tableColumn id="3301" xr3:uid="{EBDC63E7-E046-40CE-BCCC-ACB279C69E23}" uniqueName="3301" name="Column3301" queryTableFieldId="3301"/>
    <tableColumn id="3302" xr3:uid="{DE860EA0-2520-4001-8204-C77425773A5D}" uniqueName="3302" name="Column3302" queryTableFieldId="3302"/>
    <tableColumn id="3303" xr3:uid="{79184FCA-0FD0-4CC6-A5ED-FB2CFD2A37F5}" uniqueName="3303" name="Column3303" queryTableFieldId="3303"/>
    <tableColumn id="3304" xr3:uid="{7D0E32CD-71C6-425F-AC19-045E663D8677}" uniqueName="3304" name="Column3304" queryTableFieldId="3304"/>
    <tableColumn id="3305" xr3:uid="{00C423E8-8507-4138-A67F-8C6E0D79FEC0}" uniqueName="3305" name="Column3305" queryTableFieldId="3305"/>
    <tableColumn id="3306" xr3:uid="{895A379E-89A0-4477-AD5E-F69B96CD3006}" uniqueName="3306" name="Column3306" queryTableFieldId="3306"/>
    <tableColumn id="3307" xr3:uid="{18C47712-814C-4029-8D3D-706CD544D939}" uniqueName="3307" name="Column3307" queryTableFieldId="3307"/>
    <tableColumn id="3308" xr3:uid="{A26D15E8-23F0-4D2E-B608-D1258BFFBEAB}" uniqueName="3308" name="Column3308" queryTableFieldId="3308"/>
    <tableColumn id="3309" xr3:uid="{15C6CA19-AAD1-4232-9DDE-6EDAB16F48D3}" uniqueName="3309" name="Column3309" queryTableFieldId="3309"/>
    <tableColumn id="3310" xr3:uid="{E3337FB7-7518-428F-95F2-EC968084316C}" uniqueName="3310" name="Column3310" queryTableFieldId="3310"/>
    <tableColumn id="3311" xr3:uid="{0CBF3C42-29A0-4FA4-A1D8-D748185BCDCF}" uniqueName="3311" name="Column3311" queryTableFieldId="3311"/>
    <tableColumn id="3312" xr3:uid="{AE7E6A7D-1ACC-4FAC-8675-56B872E2597B}" uniqueName="3312" name="Column3312" queryTableFieldId="3312"/>
    <tableColumn id="3313" xr3:uid="{3FF13A70-C59C-4EB3-A627-AF39A0EE581C}" uniqueName="3313" name="Column3313" queryTableFieldId="3313"/>
    <tableColumn id="3314" xr3:uid="{B59A3DF6-2D73-43D8-9DEC-3DED366BD909}" uniqueName="3314" name="Column3314" queryTableFieldId="3314"/>
    <tableColumn id="3315" xr3:uid="{B0AEB302-DD63-4142-B804-31D15DC2E6F4}" uniqueName="3315" name="Column3315" queryTableFieldId="3315"/>
    <tableColumn id="3316" xr3:uid="{460FA66E-1528-4703-8B87-712DFEFE2A7D}" uniqueName="3316" name="Column3316" queryTableFieldId="3316"/>
    <tableColumn id="3317" xr3:uid="{C38C7732-F178-4931-AE4A-7BD2B603BB92}" uniqueName="3317" name="Column3317" queryTableFieldId="3317"/>
    <tableColumn id="3318" xr3:uid="{A4B5905F-FFBE-4710-AD95-C1FB4F5AA38C}" uniqueName="3318" name="Column3318" queryTableFieldId="3318"/>
    <tableColumn id="3319" xr3:uid="{AF662365-F53A-42F7-8791-26D869422409}" uniqueName="3319" name="Column3319" queryTableFieldId="3319"/>
    <tableColumn id="3320" xr3:uid="{040B027C-B024-4F85-8092-130253E577C9}" uniqueName="3320" name="Column3320" queryTableFieldId="3320"/>
    <tableColumn id="3321" xr3:uid="{BA0B1C98-AD3D-4896-99C0-7CC1940AD6F2}" uniqueName="3321" name="Column3321" queryTableFieldId="3321"/>
    <tableColumn id="3322" xr3:uid="{D19AE3C1-BC0A-4D49-80CA-53FDCD04D62A}" uniqueName="3322" name="Column3322" queryTableFieldId="3322"/>
    <tableColumn id="3323" xr3:uid="{DBC59314-5B96-4001-A03C-E320E72126EB}" uniqueName="3323" name="Column3323" queryTableFieldId="3323"/>
    <tableColumn id="3324" xr3:uid="{D128E221-EEFC-41A7-B140-169ACDA46506}" uniqueName="3324" name="Column3324" queryTableFieldId="3324"/>
    <tableColumn id="3325" xr3:uid="{AB8BAB0D-B8DD-4FBE-AA10-E02459996491}" uniqueName="3325" name="Column3325" queryTableFieldId="3325"/>
    <tableColumn id="3326" xr3:uid="{6273B05B-C813-4ACF-AD5E-3F41042D6276}" uniqueName="3326" name="Column3326" queryTableFieldId="3326"/>
    <tableColumn id="3327" xr3:uid="{847875A6-08BB-443C-8CD6-A71568338746}" uniqueName="3327" name="Column3327" queryTableFieldId="3327"/>
    <tableColumn id="3328" xr3:uid="{A09DB81E-3EBC-459D-AC7E-DF32F7861892}" uniqueName="3328" name="Column3328" queryTableFieldId="3328"/>
    <tableColumn id="3329" xr3:uid="{69F74EBF-6635-4277-B4C2-62D201775317}" uniqueName="3329" name="Column3329" queryTableFieldId="3329"/>
    <tableColumn id="3330" xr3:uid="{55563EBD-846C-446B-B206-EF1E74E4E132}" uniqueName="3330" name="Column3330" queryTableFieldId="3330"/>
    <tableColumn id="3331" xr3:uid="{3E708899-C5C8-43C1-B21D-1883941D5F5F}" uniqueName="3331" name="Column3331" queryTableFieldId="3331"/>
    <tableColumn id="3332" xr3:uid="{18369B4C-106A-4821-9827-69659D596783}" uniqueName="3332" name="Column3332" queryTableFieldId="3332"/>
    <tableColumn id="3333" xr3:uid="{D416DC83-5E5B-46E9-B3D9-14CC063C73D4}" uniqueName="3333" name="Column3333" queryTableFieldId="3333"/>
    <tableColumn id="3334" xr3:uid="{2BDCF72A-55B1-4170-AE0D-276D42C64C3D}" uniqueName="3334" name="Column3334" queryTableFieldId="3334"/>
    <tableColumn id="3335" xr3:uid="{ADC36222-6C1C-4A2F-9436-43F19AF0EAB5}" uniqueName="3335" name="Column3335" queryTableFieldId="3335"/>
    <tableColumn id="3336" xr3:uid="{494100F1-CE68-49D6-86DC-ADFF3AC8AA71}" uniqueName="3336" name="Column3336" queryTableFieldId="3336"/>
    <tableColumn id="3337" xr3:uid="{D821663A-F646-41E3-8239-4833835CAC81}" uniqueName="3337" name="Column3337" queryTableFieldId="3337"/>
    <tableColumn id="3338" xr3:uid="{F9B51D7D-340B-47EF-BD2F-2847F16946AD}" uniqueName="3338" name="Column3338" queryTableFieldId="3338"/>
    <tableColumn id="3339" xr3:uid="{81419531-ADE1-4C8E-922B-66AF1B958455}" uniqueName="3339" name="Column3339" queryTableFieldId="3339"/>
    <tableColumn id="3340" xr3:uid="{B3C0986C-5C84-4BE0-9E51-CD8B3E1A61B2}" uniqueName="3340" name="Column3340" queryTableFieldId="3340"/>
    <tableColumn id="3341" xr3:uid="{B946EE96-0965-4D7C-A6A7-E5CFF672B4AA}" uniqueName="3341" name="Column3341" queryTableFieldId="3341"/>
    <tableColumn id="3342" xr3:uid="{5FFA6EB7-8F8B-4C1F-BE7A-7B1AA52A4131}" uniqueName="3342" name="Column3342" queryTableFieldId="3342"/>
    <tableColumn id="3343" xr3:uid="{069334E0-BD36-44C9-B6AA-141FD9B263CC}" uniqueName="3343" name="Column3343" queryTableFieldId="3343"/>
    <tableColumn id="3344" xr3:uid="{1CB7ACFA-B499-44CA-9E58-B1ABB1DCD931}" uniqueName="3344" name="Column3344" queryTableFieldId="3344"/>
    <tableColumn id="3345" xr3:uid="{7E49EF94-ECE6-483C-ADE0-0991E63F6116}" uniqueName="3345" name="Column3345" queryTableFieldId="3345"/>
    <tableColumn id="3346" xr3:uid="{513956D1-C400-4194-BCC1-A5F3B2D3CCA7}" uniqueName="3346" name="Column3346" queryTableFieldId="3346"/>
    <tableColumn id="3347" xr3:uid="{CCEEAEAE-5E81-47DD-839D-050EBB447B41}" uniqueName="3347" name="Column3347" queryTableFieldId="3347"/>
    <tableColumn id="3348" xr3:uid="{5CB591B9-6E8F-49ED-8AD4-000718BD40EB}" uniqueName="3348" name="Column3348" queryTableFieldId="3348"/>
    <tableColumn id="3349" xr3:uid="{A1933C68-13A9-4CD8-9D51-C1994A1A5517}" uniqueName="3349" name="Column3349" queryTableFieldId="3349"/>
    <tableColumn id="3350" xr3:uid="{A2397D70-3465-4478-8B80-3F35793D8571}" uniqueName="3350" name="Column3350" queryTableFieldId="3350"/>
    <tableColumn id="3351" xr3:uid="{FA15B78C-3EA8-4481-9EC9-319A62B286ED}" uniqueName="3351" name="Column3351" queryTableFieldId="3351"/>
    <tableColumn id="3352" xr3:uid="{BAD5F8A6-A06C-44B6-B069-6D62CD35249B}" uniqueName="3352" name="Column3352" queryTableFieldId="3352"/>
    <tableColumn id="3353" xr3:uid="{A8DACF86-360D-4DC0-9AC2-0DEE164E9CEE}" uniqueName="3353" name="Column3353" queryTableFieldId="3353"/>
    <tableColumn id="3354" xr3:uid="{2D14FA69-2BC4-4B8C-B293-AF1935111E1F}" uniqueName="3354" name="Column3354" queryTableFieldId="3354"/>
    <tableColumn id="3355" xr3:uid="{8105E866-1455-44F5-BF3B-D97770614714}" uniqueName="3355" name="Column3355" queryTableFieldId="3355"/>
    <tableColumn id="3356" xr3:uid="{6CC16536-E0CE-4A52-986E-6E77F802A4A9}" uniqueName="3356" name="Column3356" queryTableFieldId="3356"/>
    <tableColumn id="3357" xr3:uid="{45BAC02C-5119-4731-8316-E67101433739}" uniqueName="3357" name="Column3357" queryTableFieldId="3357"/>
    <tableColumn id="3358" xr3:uid="{4A368498-B5C4-4383-8B8A-53D5F7C71788}" uniqueName="3358" name="Column3358" queryTableFieldId="3358"/>
    <tableColumn id="3359" xr3:uid="{A14B9EEA-1BCD-4224-8C94-42F6B515A34F}" uniqueName="3359" name="Column3359" queryTableFieldId="3359"/>
    <tableColumn id="3360" xr3:uid="{18E3A25E-5816-4743-9548-CAC992AC4316}" uniqueName="3360" name="Column3360" queryTableFieldId="3360"/>
    <tableColumn id="3361" xr3:uid="{CE7455AD-B90B-4373-8214-966ACE09BB2E}" uniqueName="3361" name="Column3361" queryTableFieldId="3361"/>
    <tableColumn id="3362" xr3:uid="{8E660684-B680-4ED7-9D87-0FAAE3FCBE40}" uniqueName="3362" name="Column3362" queryTableFieldId="3362"/>
    <tableColumn id="3363" xr3:uid="{B0C3110A-55CB-48BA-B049-041B2BDF13DD}" uniqueName="3363" name="Column3363" queryTableFieldId="3363"/>
    <tableColumn id="3364" xr3:uid="{5F016E63-FD88-4D6B-89A3-166409EAC947}" uniqueName="3364" name="Column3364" queryTableFieldId="3364"/>
    <tableColumn id="3365" xr3:uid="{18BCE729-1E18-4A0B-9B88-21E39A1E1FBD}" uniqueName="3365" name="Column3365" queryTableFieldId="3365"/>
    <tableColumn id="3366" xr3:uid="{27E8F6F8-F912-4A22-996F-9FF32C717BD2}" uniqueName="3366" name="Column3366" queryTableFieldId="3366"/>
    <tableColumn id="3367" xr3:uid="{7070E06D-69A5-4080-B256-EEF207D2F493}" uniqueName="3367" name="Column3367" queryTableFieldId="3367"/>
    <tableColumn id="3368" xr3:uid="{C816DB49-DB66-4E45-8813-B7774B853D14}" uniqueName="3368" name="Column3368" queryTableFieldId="3368"/>
    <tableColumn id="3369" xr3:uid="{D8C16F0F-22B3-470A-AC14-A1000B7C2677}" uniqueName="3369" name="Column3369" queryTableFieldId="3369"/>
    <tableColumn id="3370" xr3:uid="{ACD8DC35-0B30-4664-AA93-198C68EF9571}" uniqueName="3370" name="Column3370" queryTableFieldId="3370"/>
    <tableColumn id="3371" xr3:uid="{C1D19ABE-1A74-4A5A-BEE4-74EC3589FC49}" uniqueName="3371" name="Column3371" queryTableFieldId="3371"/>
    <tableColumn id="3372" xr3:uid="{095CB19F-3BCF-494C-BB1D-347783A8F141}" uniqueName="3372" name="Column3372" queryTableFieldId="3372"/>
    <tableColumn id="3373" xr3:uid="{D7E83204-335B-4A71-BF0F-FE4CF6263306}" uniqueName="3373" name="Column3373" queryTableFieldId="3373"/>
    <tableColumn id="3374" xr3:uid="{9707140F-E6F9-48BC-B6E7-7F24921FD0ED}" uniqueName="3374" name="Column3374" queryTableFieldId="3374"/>
    <tableColumn id="3375" xr3:uid="{62C04B21-6DBC-469F-A637-3EBF7980C0D6}" uniqueName="3375" name="Column3375" queryTableFieldId="3375"/>
    <tableColumn id="3376" xr3:uid="{063C3D82-A8E9-4B46-BDE0-00FB66E5D683}" uniqueName="3376" name="Column3376" queryTableFieldId="3376"/>
    <tableColumn id="3377" xr3:uid="{94C5D77F-3B76-452D-BAB8-7E9755A04D90}" uniqueName="3377" name="Column3377" queryTableFieldId="3377"/>
    <tableColumn id="3378" xr3:uid="{2CB581A5-96FE-4809-A857-0441743682D5}" uniqueName="3378" name="Column3378" queryTableFieldId="3378"/>
    <tableColumn id="3379" xr3:uid="{C37D8C5E-67C4-43B6-8C98-95B8A7CA5721}" uniqueName="3379" name="Column3379" queryTableFieldId="3379"/>
    <tableColumn id="3380" xr3:uid="{669255A2-BF59-4693-8B3B-41680D56A2BA}" uniqueName="3380" name="Column3380" queryTableFieldId="3380"/>
    <tableColumn id="3381" xr3:uid="{7197BBB9-5A6A-4CD7-9B5C-6596D0BB05A6}" uniqueName="3381" name="Column3381" queryTableFieldId="3381"/>
    <tableColumn id="3382" xr3:uid="{7F42D7A8-B1AC-4A9C-B2BB-746775BC3349}" uniqueName="3382" name="Column3382" queryTableFieldId="3382"/>
    <tableColumn id="3383" xr3:uid="{C2512277-1EB9-4EC8-9012-A4F0A7A4C711}" uniqueName="3383" name="Column3383" queryTableFieldId="3383"/>
    <tableColumn id="3384" xr3:uid="{C9BF0806-ACC7-43B7-B6D3-802A5FB6DE9C}" uniqueName="3384" name="Column3384" queryTableFieldId="3384"/>
    <tableColumn id="3385" xr3:uid="{5E08A283-011F-4ED0-8E43-50D9FFC92EB1}" uniqueName="3385" name="Column3385" queryTableFieldId="3385"/>
    <tableColumn id="3386" xr3:uid="{93E62140-45EC-4443-A535-9EA6CC5752B8}" uniqueName="3386" name="Column3386" queryTableFieldId="3386"/>
    <tableColumn id="3387" xr3:uid="{436D9945-738E-4A1F-9A19-61C8EC36E3CF}" uniqueName="3387" name="Column3387" queryTableFieldId="3387"/>
    <tableColumn id="3388" xr3:uid="{75C61DE2-6375-4984-8CA6-34FD8FCA2EC4}" uniqueName="3388" name="Column3388" queryTableFieldId="3388"/>
    <tableColumn id="3389" xr3:uid="{35E20B06-08CB-4B5C-B822-5658D979EA8D}" uniqueName="3389" name="Column3389" queryTableFieldId="3389"/>
    <tableColumn id="3390" xr3:uid="{C0BC66B8-14D0-4E66-9973-33D6C665EFE4}" uniqueName="3390" name="Column3390" queryTableFieldId="3390"/>
    <tableColumn id="3391" xr3:uid="{708AAE84-BE61-413E-B35C-1984AD96F546}" uniqueName="3391" name="Column3391" queryTableFieldId="3391"/>
    <tableColumn id="3392" xr3:uid="{702F33C7-6411-4569-B0CE-0F814523C291}" uniqueName="3392" name="Column3392" queryTableFieldId="3392"/>
    <tableColumn id="3393" xr3:uid="{C1831C0F-7B10-44AC-BD3A-D27B58A25B17}" uniqueName="3393" name="Column3393" queryTableFieldId="3393"/>
    <tableColumn id="3394" xr3:uid="{9BF2CC02-247C-483D-B089-C013D20DE303}" uniqueName="3394" name="Column3394" queryTableFieldId="3394"/>
    <tableColumn id="3395" xr3:uid="{72BA52D5-6213-4224-AE31-BCD01D9CBD2E}" uniqueName="3395" name="Column3395" queryTableFieldId="3395"/>
    <tableColumn id="3396" xr3:uid="{02495EAE-9A9B-4AAF-B1E4-C99C87E03E73}" uniqueName="3396" name="Column3396" queryTableFieldId="3396"/>
    <tableColumn id="3397" xr3:uid="{592233FA-121F-4C7C-B22C-69E873013CE8}" uniqueName="3397" name="Column3397" queryTableFieldId="3397"/>
    <tableColumn id="3398" xr3:uid="{2BAB676A-DBB2-4987-A01E-52CF561A9C7F}" uniqueName="3398" name="Column3398" queryTableFieldId="3398"/>
    <tableColumn id="3399" xr3:uid="{558C17EC-8692-4CB1-A147-3C6DE0BB0D67}" uniqueName="3399" name="Column3399" queryTableFieldId="3399"/>
    <tableColumn id="3400" xr3:uid="{AC44CE82-0A8B-40E9-916B-D9D4E44C6721}" uniqueName="3400" name="Column3400" queryTableFieldId="3400"/>
    <tableColumn id="3401" xr3:uid="{94B997C9-E963-4839-85FF-8196A40475B9}" uniqueName="3401" name="Column3401" queryTableFieldId="3401"/>
    <tableColumn id="3402" xr3:uid="{0D94A56F-DBC6-4A62-B848-3052D706131A}" uniqueName="3402" name="Column3402" queryTableFieldId="3402"/>
    <tableColumn id="3403" xr3:uid="{05A9236E-A70A-47D2-861D-E63F2D31BEAD}" uniqueName="3403" name="Column3403" queryTableFieldId="3403"/>
    <tableColumn id="3404" xr3:uid="{147F2EAB-CC4B-47AD-9F3B-7CC8757264D1}" uniqueName="3404" name="Column3404" queryTableFieldId="3404"/>
    <tableColumn id="3405" xr3:uid="{C3119C06-11B3-42B3-894B-50A8B15ECF06}" uniqueName="3405" name="Column3405" queryTableFieldId="3405"/>
    <tableColumn id="3406" xr3:uid="{2C448BA4-C456-429B-86FD-D01FD6D392D5}" uniqueName="3406" name="Column3406" queryTableFieldId="3406"/>
    <tableColumn id="3407" xr3:uid="{64E89892-4AC1-45ED-86EF-56C80222A918}" uniqueName="3407" name="Column3407" queryTableFieldId="3407"/>
    <tableColumn id="3408" xr3:uid="{15F600B0-2C47-4D11-884C-17E62C498759}" uniqueName="3408" name="Column3408" queryTableFieldId="3408"/>
    <tableColumn id="3409" xr3:uid="{4C2447BE-4D31-4CB4-91B5-A0FB19AAB931}" uniqueName="3409" name="Column3409" queryTableFieldId="3409"/>
    <tableColumn id="3410" xr3:uid="{7C4104E0-69BF-42D4-BDD0-9AEB99C12017}" uniqueName="3410" name="Column3410" queryTableFieldId="3410"/>
    <tableColumn id="3411" xr3:uid="{0C67C703-C2FC-4F69-952E-1FE3B02D9886}" uniqueName="3411" name="Column3411" queryTableFieldId="3411"/>
    <tableColumn id="3412" xr3:uid="{D688FC68-3165-49A4-AE20-DA9AAEB84EBE}" uniqueName="3412" name="Column3412" queryTableFieldId="3412"/>
    <tableColumn id="3413" xr3:uid="{30278381-4A2F-4BED-8E83-1355B40F892D}" uniqueName="3413" name="Column3413" queryTableFieldId="3413"/>
    <tableColumn id="3414" xr3:uid="{6DFFF801-93D4-46E5-99DE-D0F1FD55E619}" uniqueName="3414" name="Column3414" queryTableFieldId="3414"/>
    <tableColumn id="3415" xr3:uid="{C70D7294-822F-4ECA-A0F3-7EF9BF7F3BD4}" uniqueName="3415" name="Column3415" queryTableFieldId="3415"/>
    <tableColumn id="3416" xr3:uid="{EA6D8688-A212-4DCD-87FA-61441029EEA1}" uniqueName="3416" name="Column3416" queryTableFieldId="3416"/>
    <tableColumn id="3417" xr3:uid="{93133ED8-C866-4A56-82B0-4FB9380C3CE6}" uniqueName="3417" name="Column3417" queryTableFieldId="3417"/>
    <tableColumn id="3418" xr3:uid="{698323FD-E699-4341-B980-30AB6D5693FD}" uniqueName="3418" name="Column3418" queryTableFieldId="3418"/>
    <tableColumn id="3419" xr3:uid="{B8F3A8A4-EB98-46D8-8739-5535F6FD3E22}" uniqueName="3419" name="Column3419" queryTableFieldId="3419"/>
    <tableColumn id="3420" xr3:uid="{D8C7405C-B695-4AE1-90EB-2BB27F7548FE}" uniqueName="3420" name="Column3420" queryTableFieldId="3420"/>
    <tableColumn id="3421" xr3:uid="{22CD9F38-6A28-4280-B3C4-BD2911493061}" uniqueName="3421" name="Column3421" queryTableFieldId="3421"/>
    <tableColumn id="3422" xr3:uid="{7657395A-1D0D-4B50-A5FC-767DE4980B38}" uniqueName="3422" name="Column3422" queryTableFieldId="3422"/>
    <tableColumn id="3423" xr3:uid="{F0FAD674-433F-436D-B03C-257C154289EA}" uniqueName="3423" name="Column3423" queryTableFieldId="3423"/>
    <tableColumn id="3424" xr3:uid="{DCD10F89-BC11-47CA-90DD-1F282D9AD1D6}" uniqueName="3424" name="Column3424" queryTableFieldId="3424"/>
    <tableColumn id="3425" xr3:uid="{8F7A6B35-E7A4-4C92-A3BF-37A4161D899C}" uniqueName="3425" name="Column3425" queryTableFieldId="3425"/>
    <tableColumn id="3426" xr3:uid="{A918E894-D944-4E80-BEB5-F97F7D8CDE14}" uniqueName="3426" name="Column3426" queryTableFieldId="3426"/>
    <tableColumn id="3427" xr3:uid="{6B30F197-C1E8-48AD-93C4-FF88C8F6C93D}" uniqueName="3427" name="Column3427" queryTableFieldId="3427"/>
    <tableColumn id="3428" xr3:uid="{5F4C05C7-0223-474D-B7F6-930AA4D57280}" uniqueName="3428" name="Column3428" queryTableFieldId="3428"/>
    <tableColumn id="3429" xr3:uid="{E9A17529-228C-473B-9F26-97FA6BFBA8F4}" uniqueName="3429" name="Column3429" queryTableFieldId="3429"/>
    <tableColumn id="3430" xr3:uid="{33E83F12-46E0-4B4C-B8E6-DB8B63D1F8F0}" uniqueName="3430" name="Column3430" queryTableFieldId="3430"/>
    <tableColumn id="3431" xr3:uid="{383F410B-4854-471A-B13F-B34D675F449C}" uniqueName="3431" name="Column3431" queryTableFieldId="3431"/>
    <tableColumn id="3432" xr3:uid="{D2299C94-246F-4AE9-84D0-5F74F296A2A0}" uniqueName="3432" name="Column3432" queryTableFieldId="3432"/>
    <tableColumn id="3433" xr3:uid="{7194C4E1-C8CE-44EF-882D-5D9885A3877A}" uniqueName="3433" name="Column3433" queryTableFieldId="3433"/>
    <tableColumn id="3434" xr3:uid="{03937B0F-C123-49A5-AA6E-A73E8E2B234A}" uniqueName="3434" name="Column3434" queryTableFieldId="3434"/>
    <tableColumn id="3435" xr3:uid="{EF134B41-E45E-4652-85A0-8CC439BD315A}" uniqueName="3435" name="Column3435" queryTableFieldId="3435"/>
    <tableColumn id="3436" xr3:uid="{E2E6B7C3-EBFF-4454-8BB7-EB775A5D2ADB}" uniqueName="3436" name="Column3436" queryTableFieldId="3436"/>
    <tableColumn id="3437" xr3:uid="{8DF49680-11CA-4568-BCB3-7EE464565275}" uniqueName="3437" name="Column3437" queryTableFieldId="3437"/>
    <tableColumn id="3438" xr3:uid="{9AFA9741-D6E8-4713-A951-0AF8E482C833}" uniqueName="3438" name="Column3438" queryTableFieldId="3438"/>
    <tableColumn id="3439" xr3:uid="{E4707FEB-55CA-4444-915D-2FECFD032D2F}" uniqueName="3439" name="Column3439" queryTableFieldId="3439"/>
    <tableColumn id="3440" xr3:uid="{CF1DB2F7-8DCE-4096-91DA-BA7B6C379BD4}" uniqueName="3440" name="Column3440" queryTableFieldId="3440"/>
    <tableColumn id="3441" xr3:uid="{ED734C19-7B6C-4FCC-AFC6-822E3B2D2833}" uniqueName="3441" name="Column3441" queryTableFieldId="3441"/>
    <tableColumn id="3442" xr3:uid="{9E712622-F837-4EA9-A62F-FAA4388BD5DB}" uniqueName="3442" name="Column3442" queryTableFieldId="3442"/>
    <tableColumn id="3443" xr3:uid="{B21571BD-914E-4420-826D-C21A4D13A366}" uniqueName="3443" name="Column3443" queryTableFieldId="3443"/>
    <tableColumn id="3444" xr3:uid="{391CDA20-79B5-4015-94FE-A9067B878481}" uniqueName="3444" name="Column3444" queryTableFieldId="3444"/>
    <tableColumn id="3445" xr3:uid="{B51780BE-CCAF-44BE-91EC-00EB7D6CE355}" uniqueName="3445" name="Column3445" queryTableFieldId="3445"/>
    <tableColumn id="3446" xr3:uid="{42C87671-F405-48B1-8B54-850F13D62A80}" uniqueName="3446" name="Column3446" queryTableFieldId="3446"/>
    <tableColumn id="3447" xr3:uid="{B9B1A0BE-0723-4481-AB7F-04005852CD76}" uniqueName="3447" name="Column3447" queryTableFieldId="3447"/>
    <tableColumn id="3448" xr3:uid="{94E48831-FDAD-48BC-AEC1-B53622D6C5F2}" uniqueName="3448" name="Column3448" queryTableFieldId="3448"/>
    <tableColumn id="3449" xr3:uid="{FA13DA81-A7AE-4ED4-B115-9BF601FD1333}" uniqueName="3449" name="Column3449" queryTableFieldId="3449"/>
    <tableColumn id="3450" xr3:uid="{A6455BE4-B9F8-4321-B542-D2A3D003124F}" uniqueName="3450" name="Column3450" queryTableFieldId="3450"/>
    <tableColumn id="3451" xr3:uid="{6DB1DA32-24A8-4B88-9190-547A65F730AF}" uniqueName="3451" name="Column3451" queryTableFieldId="3451"/>
    <tableColumn id="3452" xr3:uid="{BF6A9F92-3EC7-4184-BE74-FCA3D562FDBC}" uniqueName="3452" name="Column3452" queryTableFieldId="3452"/>
    <tableColumn id="3453" xr3:uid="{85668C36-C944-43E8-BDFE-1985481364A9}" uniqueName="3453" name="Column3453" queryTableFieldId="3453"/>
    <tableColumn id="3454" xr3:uid="{B7175045-1CE9-4175-99E3-16309B370708}" uniqueName="3454" name="Column3454" queryTableFieldId="3454"/>
    <tableColumn id="3455" xr3:uid="{A294D44E-BA5C-47C1-8407-469BB7B34425}" uniqueName="3455" name="Column3455" queryTableFieldId="3455"/>
    <tableColumn id="3456" xr3:uid="{8BD3A88A-D2F6-4A70-9E4F-D6E61186FB59}" uniqueName="3456" name="Column3456" queryTableFieldId="3456"/>
    <tableColumn id="3457" xr3:uid="{FB9D8B19-D21E-4466-8344-22190A5D45F8}" uniqueName="3457" name="Column3457" queryTableFieldId="3457"/>
    <tableColumn id="3458" xr3:uid="{AFF0021E-D16D-4F08-9B7D-81B95EED254C}" uniqueName="3458" name="Column3458" queryTableFieldId="3458"/>
    <tableColumn id="3459" xr3:uid="{FD632EC0-789A-40B7-9E76-427E6D464390}" uniqueName="3459" name="Column3459" queryTableFieldId="3459"/>
    <tableColumn id="3460" xr3:uid="{25F80021-6815-4D07-9E5F-C584439080FA}" uniqueName="3460" name="Column3460" queryTableFieldId="3460"/>
    <tableColumn id="3461" xr3:uid="{4D4303B0-5B48-4ECB-ABE8-B7A0B48B8CA2}" uniqueName="3461" name="Column3461" queryTableFieldId="3461"/>
    <tableColumn id="3462" xr3:uid="{837A904B-4E46-449A-9C33-4EE1E3C302EE}" uniqueName="3462" name="Column3462" queryTableFieldId="3462"/>
    <tableColumn id="3463" xr3:uid="{85FC3FF6-5287-49A9-8B19-0485D57367E3}" uniqueName="3463" name="Column3463" queryTableFieldId="3463"/>
    <tableColumn id="3464" xr3:uid="{009CD719-3BAD-41A0-871B-1A369987B826}" uniqueName="3464" name="Column3464" queryTableFieldId="3464"/>
    <tableColumn id="3465" xr3:uid="{D2B325CF-FF10-4A98-B629-D38F881E024D}" uniqueName="3465" name="Column3465" queryTableFieldId="3465"/>
    <tableColumn id="3466" xr3:uid="{EA692873-77C5-448E-A789-C9B797D6DAC0}" uniqueName="3466" name="Column3466" queryTableFieldId="3466"/>
    <tableColumn id="3467" xr3:uid="{164FA3AA-82E8-4581-AB39-A19CE83712EB}" uniqueName="3467" name="Column3467" queryTableFieldId="3467"/>
    <tableColumn id="3468" xr3:uid="{533D1B7F-8E9B-42FB-871D-779B55BBE828}" uniqueName="3468" name="Column3468" queryTableFieldId="3468"/>
    <tableColumn id="3469" xr3:uid="{40BCAAF6-9CDD-4E4E-80D4-3C1CBB1284AB}" uniqueName="3469" name="Column3469" queryTableFieldId="3469"/>
    <tableColumn id="3470" xr3:uid="{8A1842F2-43BA-44F9-B36F-34CB03B7F1E2}" uniqueName="3470" name="Column3470" queryTableFieldId="3470"/>
    <tableColumn id="3471" xr3:uid="{D987CAE5-76ED-4FAB-9EDF-B4373045BACF}" uniqueName="3471" name="Column3471" queryTableFieldId="3471"/>
    <tableColumn id="3472" xr3:uid="{E001467D-CF8C-405B-B3EE-4CE9248AB245}" uniqueName="3472" name="Column3472" queryTableFieldId="3472"/>
    <tableColumn id="3473" xr3:uid="{B4CF10D9-0F9D-4256-ADED-8F5418FE0569}" uniqueName="3473" name="Column3473" queryTableFieldId="3473"/>
    <tableColumn id="3474" xr3:uid="{A80F4260-A1A7-408D-A2B0-D00CA7D5BD93}" uniqueName="3474" name="Column3474" queryTableFieldId="3474"/>
    <tableColumn id="3475" xr3:uid="{FC118C54-39D2-4686-AEC0-AFB1E84C1AD4}" uniqueName="3475" name="Column3475" queryTableFieldId="3475"/>
    <tableColumn id="3476" xr3:uid="{FEDD1820-64B2-4B90-8F1A-E707506FDF67}" uniqueName="3476" name="Column3476" queryTableFieldId="3476"/>
    <tableColumn id="3477" xr3:uid="{54DA38FF-C8C0-4814-9BC1-221D345F5FBA}" uniqueName="3477" name="Column3477" queryTableFieldId="3477"/>
    <tableColumn id="3478" xr3:uid="{28D13F3D-0053-4BEF-8AED-CB34AD91B280}" uniqueName="3478" name="Column3478" queryTableFieldId="3478"/>
    <tableColumn id="3479" xr3:uid="{F321F639-E469-4A76-A133-42B0A9232712}" uniqueName="3479" name="Column3479" queryTableFieldId="3479"/>
    <tableColumn id="3480" xr3:uid="{B586F8ED-A953-4DD7-8C72-BF1D98D541D4}" uniqueName="3480" name="Column3480" queryTableFieldId="3480"/>
    <tableColumn id="3481" xr3:uid="{0681F65C-250E-4155-A53E-12F9E4DD6BFC}" uniqueName="3481" name="Column3481" queryTableFieldId="3481"/>
    <tableColumn id="3482" xr3:uid="{4EE69394-6145-4EFA-9624-EE8CD12B37D2}" uniqueName="3482" name="Column3482" queryTableFieldId="3482"/>
    <tableColumn id="3483" xr3:uid="{C59AB0E5-BDFF-4E8D-9845-C852E44B018B}" uniqueName="3483" name="Column3483" queryTableFieldId="3483"/>
    <tableColumn id="3484" xr3:uid="{B57E6053-5065-4B0B-9CEF-B253F84424F4}" uniqueName="3484" name="Column3484" queryTableFieldId="3484"/>
    <tableColumn id="3485" xr3:uid="{962F286F-8FEA-4BF9-9BAE-79BF7E515B9E}" uniqueName="3485" name="Column3485" queryTableFieldId="3485"/>
    <tableColumn id="3486" xr3:uid="{5806C309-CF48-4F04-AC26-10CB2E30FC02}" uniqueName="3486" name="Column3486" queryTableFieldId="3486"/>
    <tableColumn id="3487" xr3:uid="{24721FC9-08E9-4A64-908D-C8D7FEFAC88F}" uniqueName="3487" name="Column3487" queryTableFieldId="3487"/>
    <tableColumn id="3488" xr3:uid="{922A355A-7794-401A-9C37-D96951D3DC56}" uniqueName="3488" name="Column3488" queryTableFieldId="3488"/>
    <tableColumn id="3489" xr3:uid="{06188636-F4C9-4AB4-A307-16928369FD9C}" uniqueName="3489" name="Column3489" queryTableFieldId="3489"/>
    <tableColumn id="3490" xr3:uid="{1DE0E51E-2363-4CD0-94AA-1EAD42518900}" uniqueName="3490" name="Column3490" queryTableFieldId="3490"/>
    <tableColumn id="3491" xr3:uid="{EB12C448-B73C-4698-B1D4-0BFFA019C058}" uniqueName="3491" name="Column3491" queryTableFieldId="3491"/>
    <tableColumn id="3492" xr3:uid="{76E1E553-0143-4473-A8E2-AAD27EAE008C}" uniqueName="3492" name="Column3492" queryTableFieldId="3492"/>
    <tableColumn id="3493" xr3:uid="{1B9FB29C-5A32-46F7-A9FE-0FB84422CAEF}" uniqueName="3493" name="Column3493" queryTableFieldId="3493"/>
    <tableColumn id="3494" xr3:uid="{16650153-79B9-4716-9A6A-DE675AFEF8FF}" uniqueName="3494" name="Column3494" queryTableFieldId="3494"/>
    <tableColumn id="3495" xr3:uid="{5FA70ADA-6316-458C-BC72-DAA845E05937}" uniqueName="3495" name="Column3495" queryTableFieldId="3495"/>
    <tableColumn id="3496" xr3:uid="{3F1D96AD-6B66-4947-9B67-281FB365E91E}" uniqueName="3496" name="Column3496" queryTableFieldId="3496"/>
    <tableColumn id="3497" xr3:uid="{57984F81-B6CA-4621-A545-16F35820BEC3}" uniqueName="3497" name="Column3497" queryTableFieldId="3497"/>
    <tableColumn id="3498" xr3:uid="{A2213A85-1480-4BE2-834B-70204BA79967}" uniqueName="3498" name="Column3498" queryTableFieldId="3498"/>
    <tableColumn id="3499" xr3:uid="{89E9AF7C-2673-44B2-B072-29F23C9E8641}" uniqueName="3499" name="Column3499" queryTableFieldId="3499"/>
    <tableColumn id="3500" xr3:uid="{0685B33E-0088-4460-90DB-18A10E9E5697}" uniqueName="3500" name="Column3500" queryTableFieldId="3500"/>
    <tableColumn id="3501" xr3:uid="{25C868C1-5FC3-4F45-831E-B0671D740D58}" uniqueName="3501" name="Column3501" queryTableFieldId="3501"/>
    <tableColumn id="3502" xr3:uid="{F2C64FA5-D901-43C6-B06B-474CC34D63FE}" uniqueName="3502" name="Column3502" queryTableFieldId="3502"/>
    <tableColumn id="3503" xr3:uid="{4530F3CB-4BC1-4BDE-B331-3914BB0F9E85}" uniqueName="3503" name="Column3503" queryTableFieldId="3503"/>
    <tableColumn id="3504" xr3:uid="{0083687D-77AA-42D9-99B2-A0621A87576C}" uniqueName="3504" name="Column3504" queryTableFieldId="3504"/>
    <tableColumn id="3505" xr3:uid="{EB078707-04A9-4C4C-943C-F4F2ABBA27C3}" uniqueName="3505" name="Column3505" queryTableFieldId="3505"/>
    <tableColumn id="3506" xr3:uid="{FDCA0E4D-3DCB-45FA-86F4-4A2CB69EB085}" uniqueName="3506" name="Column3506" queryTableFieldId="3506"/>
    <tableColumn id="3507" xr3:uid="{D3ED86DB-E85A-4485-B6AC-AD4808BF2957}" uniqueName="3507" name="Column3507" queryTableFieldId="3507"/>
    <tableColumn id="3508" xr3:uid="{04730704-88E2-4D1F-9370-04F3DC2542ED}" uniqueName="3508" name="Column3508" queryTableFieldId="3508"/>
    <tableColumn id="3509" xr3:uid="{77AE25F3-479D-4E76-9EA2-454A2B600C69}" uniqueName="3509" name="Column3509" queryTableFieldId="3509"/>
    <tableColumn id="3510" xr3:uid="{AC026550-3E3F-411C-BF4F-F621C5117477}" uniqueName="3510" name="Column3510" queryTableFieldId="3510"/>
    <tableColumn id="3511" xr3:uid="{0FDA4B66-A4A3-4844-AAB8-1C9A863CCDA2}" uniqueName="3511" name="Column3511" queryTableFieldId="3511"/>
    <tableColumn id="3512" xr3:uid="{87231567-6774-42A6-8234-BF1DC2428597}" uniqueName="3512" name="Column3512" queryTableFieldId="3512"/>
    <tableColumn id="3513" xr3:uid="{2D4E3B95-A19A-4EBB-B952-570A39D73D65}" uniqueName="3513" name="Column3513" queryTableFieldId="3513"/>
    <tableColumn id="3514" xr3:uid="{536C9467-E6E5-44B5-A328-00BD886A13A5}" uniqueName="3514" name="Column3514" queryTableFieldId="3514"/>
    <tableColumn id="3515" xr3:uid="{9CAEC7D0-509C-42D5-A1BE-F83A355D01E0}" uniqueName="3515" name="Column3515" queryTableFieldId="3515"/>
    <tableColumn id="3516" xr3:uid="{1870BEBC-32F2-40B9-86EE-D478C579696A}" uniqueName="3516" name="Column3516" queryTableFieldId="3516"/>
    <tableColumn id="3517" xr3:uid="{1AB6C27D-5A8D-43CE-B600-645A06B9946F}" uniqueName="3517" name="Column3517" queryTableFieldId="3517"/>
    <tableColumn id="3518" xr3:uid="{8F6D390F-1C49-4886-9B05-FDE9E2607660}" uniqueName="3518" name="Column3518" queryTableFieldId="3518"/>
    <tableColumn id="3519" xr3:uid="{9617999C-9B77-4FFD-9342-E961583EE039}" uniqueName="3519" name="Column3519" queryTableFieldId="3519"/>
    <tableColumn id="3520" xr3:uid="{533EC7E8-45D5-49E3-A18C-2280D5254D16}" uniqueName="3520" name="Column3520" queryTableFieldId="3520"/>
    <tableColumn id="3521" xr3:uid="{E46F7C92-BAE0-49CC-B2DC-9BE8D48A4413}" uniqueName="3521" name="Column3521" queryTableFieldId="3521"/>
    <tableColumn id="3522" xr3:uid="{67790953-4622-49A7-95C2-D6B2725648F1}" uniqueName="3522" name="Column3522" queryTableFieldId="3522"/>
    <tableColumn id="3523" xr3:uid="{26FFFE49-0CE7-42DE-BB58-A1E996FCEADC}" uniqueName="3523" name="Column3523" queryTableFieldId="3523"/>
    <tableColumn id="3524" xr3:uid="{47F1A359-CEB3-4804-B5D8-F18C6A041A4A}" uniqueName="3524" name="Column3524" queryTableFieldId="3524"/>
    <tableColumn id="3525" xr3:uid="{283A2015-8958-4EFC-A1B7-A75609DB6D8E}" uniqueName="3525" name="Column3525" queryTableFieldId="3525"/>
    <tableColumn id="3526" xr3:uid="{8C74F7B5-F4F2-44EF-B09B-222EB178CDDC}" uniqueName="3526" name="Column3526" queryTableFieldId="3526"/>
    <tableColumn id="3527" xr3:uid="{F8370BE2-E186-410B-9207-EF3CAEF8F7B0}" uniqueName="3527" name="Column3527" queryTableFieldId="3527"/>
    <tableColumn id="3528" xr3:uid="{C8564AF4-CF32-4FC5-8576-1BEBF2D01AD8}" uniqueName="3528" name="Column3528" queryTableFieldId="3528"/>
    <tableColumn id="3529" xr3:uid="{F2AACC8C-FD19-4076-8803-0026C3BAE826}" uniqueName="3529" name="Column3529" queryTableFieldId="3529"/>
    <tableColumn id="3530" xr3:uid="{FCBF621F-BD1A-4B03-A919-EFD8ABE58219}" uniqueName="3530" name="Column3530" queryTableFieldId="3530"/>
    <tableColumn id="3531" xr3:uid="{72C3F8F6-62D7-41CC-8F96-B7110C09BA35}" uniqueName="3531" name="Column3531" queryTableFieldId="3531"/>
    <tableColumn id="3532" xr3:uid="{E79052F8-DD2D-466A-B17D-93749E68D113}" uniqueName="3532" name="Column3532" queryTableFieldId="3532"/>
    <tableColumn id="3533" xr3:uid="{F4D03C6B-8A36-4354-B04C-9A5523FDFA9B}" uniqueName="3533" name="Column3533" queryTableFieldId="3533"/>
    <tableColumn id="3534" xr3:uid="{D407DC21-2376-4C69-9E02-BBD9389BC5E0}" uniqueName="3534" name="Column3534" queryTableFieldId="3534"/>
    <tableColumn id="3535" xr3:uid="{43CB56D4-E868-4224-8EE8-E2A87ED5D693}" uniqueName="3535" name="Column3535" queryTableFieldId="3535"/>
    <tableColumn id="3536" xr3:uid="{CC19974A-E009-4F8F-A713-DD9556385D6B}" uniqueName="3536" name="Column3536" queryTableFieldId="3536"/>
    <tableColumn id="3537" xr3:uid="{5C188E1A-EE48-496D-AAB3-E34CA780099B}" uniqueName="3537" name="Column3537" queryTableFieldId="3537"/>
    <tableColumn id="3538" xr3:uid="{FC66759A-C58F-422D-A3BA-B625AE3D29D1}" uniqueName="3538" name="Column3538" queryTableFieldId="3538"/>
    <tableColumn id="3539" xr3:uid="{724FBE6D-E17B-4735-A236-CFDEC6102125}" uniqueName="3539" name="Column3539" queryTableFieldId="3539"/>
    <tableColumn id="3540" xr3:uid="{CC4AC77E-1403-4E73-9D02-FA61D5C7467F}" uniqueName="3540" name="Column3540" queryTableFieldId="3540"/>
    <tableColumn id="3541" xr3:uid="{FFF12297-2399-40A4-B8D0-1578E24F2F36}" uniqueName="3541" name="Column3541" queryTableFieldId="3541"/>
    <tableColumn id="3542" xr3:uid="{C8D6695B-738B-49AE-9F05-3A00F8CD7864}" uniqueName="3542" name="Column3542" queryTableFieldId="3542"/>
    <tableColumn id="3543" xr3:uid="{D94E5CF4-FA99-4C72-9113-55AF380D2566}" uniqueName="3543" name="Column3543" queryTableFieldId="3543"/>
    <tableColumn id="3544" xr3:uid="{47EBF09A-65EF-49A6-9A08-ED3094AB243C}" uniqueName="3544" name="Column3544" queryTableFieldId="3544"/>
    <tableColumn id="3545" xr3:uid="{129EFC98-17CD-49F6-AD7E-1C3AB850F543}" uniqueName="3545" name="Column3545" queryTableFieldId="3545"/>
    <tableColumn id="3546" xr3:uid="{5C789BF4-6B50-4603-9943-A221DE53FFE2}" uniqueName="3546" name="Column3546" queryTableFieldId="3546"/>
    <tableColumn id="3547" xr3:uid="{A6B8C445-2543-4A5F-94BF-96BDCC5F9707}" uniqueName="3547" name="Column3547" queryTableFieldId="3547"/>
    <tableColumn id="3548" xr3:uid="{A216D9E1-24E2-410C-B894-C4EEE4941D74}" uniqueName="3548" name="Column3548" queryTableFieldId="3548"/>
    <tableColumn id="3549" xr3:uid="{07510622-D36D-40DE-80FC-EF8C7189DFBB}" uniqueName="3549" name="Column3549" queryTableFieldId="3549"/>
    <tableColumn id="3550" xr3:uid="{9DBF93D6-F8AB-4FE5-B3B0-0522BF6E08D9}" uniqueName="3550" name="Column3550" queryTableFieldId="3550"/>
    <tableColumn id="3551" xr3:uid="{98F118C3-A3DE-438A-AA22-75F0EBA508CC}" uniqueName="3551" name="Column3551" queryTableFieldId="3551"/>
    <tableColumn id="3552" xr3:uid="{AAD1FD8D-5685-4339-AFE2-515263B923AD}" uniqueName="3552" name="Column3552" queryTableFieldId="3552"/>
    <tableColumn id="3553" xr3:uid="{2A64AFA2-A9AF-4C6C-973D-7A31E744BC3A}" uniqueName="3553" name="Column3553" queryTableFieldId="3553"/>
    <tableColumn id="3554" xr3:uid="{4AD7D5EB-407B-4F6B-9789-0D7ABAF16751}" uniqueName="3554" name="Column3554" queryTableFieldId="3554"/>
    <tableColumn id="3555" xr3:uid="{840D77A4-B0FC-4677-B394-D44C8915148A}" uniqueName="3555" name="Column3555" queryTableFieldId="3555"/>
    <tableColumn id="3556" xr3:uid="{F98B612E-3792-4EFF-9175-8F2F7796714E}" uniqueName="3556" name="Column3556" queryTableFieldId="3556"/>
    <tableColumn id="3557" xr3:uid="{33471CFD-5295-43EC-BEA0-698462AC63AB}" uniqueName="3557" name="Column3557" queryTableFieldId="3557"/>
    <tableColumn id="3558" xr3:uid="{E02F4A1A-7DE9-4328-B7B3-55E9D256F127}" uniqueName="3558" name="Column3558" queryTableFieldId="3558"/>
    <tableColumn id="3559" xr3:uid="{032E14F1-7545-47DC-919C-05318006B9D5}" uniqueName="3559" name="Column3559" queryTableFieldId="3559"/>
    <tableColumn id="3560" xr3:uid="{F2E74E3C-546A-4D54-B23F-AF6DC9C18767}" uniqueName="3560" name="Column3560" queryTableFieldId="3560"/>
    <tableColumn id="3561" xr3:uid="{C98DAA31-EFA4-4587-9565-CAED36862410}" uniqueName="3561" name="Column3561" queryTableFieldId="3561"/>
    <tableColumn id="3562" xr3:uid="{9E4FCFD7-2030-42B7-8E4D-D682A44620AF}" uniqueName="3562" name="Column3562" queryTableFieldId="3562"/>
    <tableColumn id="3563" xr3:uid="{70A1626E-AF61-4B68-BD88-7E02C1940C5E}" uniqueName="3563" name="Column3563" queryTableFieldId="3563"/>
    <tableColumn id="3564" xr3:uid="{6F0B1547-596A-4C59-B465-DF997CC41C77}" uniqueName="3564" name="Column3564" queryTableFieldId="3564"/>
    <tableColumn id="3565" xr3:uid="{03392EFB-6547-4614-9EF3-BC741FC68CCD}" uniqueName="3565" name="Column3565" queryTableFieldId="3565"/>
    <tableColumn id="3566" xr3:uid="{2D69413A-13A8-451E-A136-E20345771DAA}" uniqueName="3566" name="Column3566" queryTableFieldId="3566"/>
    <tableColumn id="3567" xr3:uid="{00D1E5FF-16D1-42F6-9E94-D6A2EC105876}" uniqueName="3567" name="Column3567" queryTableFieldId="3567"/>
    <tableColumn id="3568" xr3:uid="{1DAA06AF-2A9F-45B1-A78C-14BB2CB61483}" uniqueName="3568" name="Column3568" queryTableFieldId="3568"/>
    <tableColumn id="3569" xr3:uid="{2E057845-E3B7-4A81-B39F-621A40F6FD5E}" uniqueName="3569" name="Column3569" queryTableFieldId="3569"/>
    <tableColumn id="3570" xr3:uid="{7F339A83-8C9E-47AB-894B-553A3CF32002}" uniqueName="3570" name="Column3570" queryTableFieldId="3570"/>
    <tableColumn id="3571" xr3:uid="{4B520CC5-782B-4CBE-A1E8-67F136F3B4B6}" uniqueName="3571" name="Column3571" queryTableFieldId="3571"/>
    <tableColumn id="3572" xr3:uid="{48E79058-FECE-4FDC-9B51-353D119B4792}" uniqueName="3572" name="Column3572" queryTableFieldId="3572"/>
    <tableColumn id="3573" xr3:uid="{7BA4671B-FF1F-444F-B2AD-0F18746E28F8}" uniqueName="3573" name="Column3573" queryTableFieldId="3573"/>
    <tableColumn id="3574" xr3:uid="{89CF243D-B523-45BB-9F01-5EF0CCD70056}" uniqueName="3574" name="Column3574" queryTableFieldId="3574"/>
    <tableColumn id="3575" xr3:uid="{49E7397A-6BBA-43D7-B262-CD08AA1136DA}" uniqueName="3575" name="Column3575" queryTableFieldId="3575"/>
    <tableColumn id="3576" xr3:uid="{4E85FBD8-190C-4E20-94EB-31124F98B06C}" uniqueName="3576" name="Column3576" queryTableFieldId="3576"/>
    <tableColumn id="3577" xr3:uid="{18C33DD5-5976-4AF5-9668-B1287CF6E7E6}" uniqueName="3577" name="Column3577" queryTableFieldId="3577"/>
    <tableColumn id="3578" xr3:uid="{9B0F790D-FE7F-4293-A761-03E763DC9A4E}" uniqueName="3578" name="Column3578" queryTableFieldId="3578"/>
    <tableColumn id="3579" xr3:uid="{5163A848-340F-4BA2-BD08-103FAA47A233}" uniqueName="3579" name="Column3579" queryTableFieldId="3579"/>
    <tableColumn id="3580" xr3:uid="{62C60E7A-94AD-4BCB-9365-D54B9BA67C22}" uniqueName="3580" name="Column3580" queryTableFieldId="3580"/>
    <tableColumn id="3581" xr3:uid="{93A1FD41-CF2F-498B-8D44-43644292961B}" uniqueName="3581" name="Column3581" queryTableFieldId="3581"/>
    <tableColumn id="3582" xr3:uid="{44719947-BB7C-4ED1-97BB-F22C53B8D2C6}" uniqueName="3582" name="Column3582" queryTableFieldId="3582"/>
    <tableColumn id="3583" xr3:uid="{F1D1456E-548C-46FC-B6A5-39156955D6AA}" uniqueName="3583" name="Column3583" queryTableFieldId="3583"/>
    <tableColumn id="3584" xr3:uid="{EC92B83F-810D-4B1F-84B7-538C13EB5E6D}" uniqueName="3584" name="Column3584" queryTableFieldId="3584"/>
    <tableColumn id="3585" xr3:uid="{1312A2A8-D6E3-4125-9D57-24F3B5B344A7}" uniqueName="3585" name="Column3585" queryTableFieldId="3585"/>
    <tableColumn id="3586" xr3:uid="{2B5115B2-F88C-4797-BEF5-BC3F16C5A9DF}" uniqueName="3586" name="Column3586" queryTableFieldId="3586"/>
    <tableColumn id="3587" xr3:uid="{7BA82CC6-2504-41EF-9F9E-723C5066585C}" uniqueName="3587" name="Column3587" queryTableFieldId="3587"/>
    <tableColumn id="3588" xr3:uid="{DC0A4CCD-5752-417A-A564-C314479F0CA6}" uniqueName="3588" name="Column3588" queryTableFieldId="3588"/>
    <tableColumn id="3589" xr3:uid="{AA18FEE7-2DE1-48BB-A00D-52572DD6713F}" uniqueName="3589" name="Column3589" queryTableFieldId="3589"/>
    <tableColumn id="3590" xr3:uid="{524743B9-6C42-4AA0-AE80-45E55F8F1B5D}" uniqueName="3590" name="Column3590" queryTableFieldId="3590"/>
    <tableColumn id="3591" xr3:uid="{32AFC111-A034-4094-8E08-1FF4496A0F58}" uniqueName="3591" name="Column3591" queryTableFieldId="3591"/>
    <tableColumn id="3592" xr3:uid="{62C0CD76-C29A-4F64-8A0B-9E192EF14221}" uniqueName="3592" name="Column3592" queryTableFieldId="3592"/>
    <tableColumn id="3593" xr3:uid="{AC641045-356D-41E8-BC59-397F339FA41C}" uniqueName="3593" name="Column3593" queryTableFieldId="3593"/>
    <tableColumn id="3594" xr3:uid="{D8D1E8C8-C00F-4E68-A5B0-7E05CFC91814}" uniqueName="3594" name="Column3594" queryTableFieldId="3594"/>
    <tableColumn id="3595" xr3:uid="{C04BBD85-EA53-4827-8F91-70A655A3C844}" uniqueName="3595" name="Column3595" queryTableFieldId="3595"/>
    <tableColumn id="3596" xr3:uid="{027C5B50-CECE-4040-A09A-6ED66B1FEAC7}" uniqueName="3596" name="Column3596" queryTableFieldId="3596"/>
    <tableColumn id="3597" xr3:uid="{AC20AB50-BE2E-4108-8628-1899AD954A99}" uniqueName="3597" name="Column3597" queryTableFieldId="3597"/>
    <tableColumn id="3598" xr3:uid="{EB739219-CC44-47B9-829C-C073CD3AE292}" uniqueName="3598" name="Column3598" queryTableFieldId="3598"/>
    <tableColumn id="3599" xr3:uid="{752D84E4-43D0-4698-8329-5017534AA6F5}" uniqueName="3599" name="Column3599" queryTableFieldId="3599"/>
    <tableColumn id="3600" xr3:uid="{D8608B09-DCB2-4957-AADC-42475BF92B7A}" uniqueName="3600" name="Column3600" queryTableFieldId="3600"/>
    <tableColumn id="3601" xr3:uid="{3C05896D-D703-4C5F-A260-C3ED9D394FEF}" uniqueName="3601" name="Column3601" queryTableFieldId="3601"/>
    <tableColumn id="3602" xr3:uid="{28E76F71-9807-46AA-8FE4-B10DD121EFD8}" uniqueName="3602" name="Column3602" queryTableFieldId="3602"/>
    <tableColumn id="3603" xr3:uid="{859F9506-E1AF-4BF1-A7B5-B262912A2752}" uniqueName="3603" name="Column3603" queryTableFieldId="3603"/>
    <tableColumn id="3604" xr3:uid="{34367929-08CB-4282-8AF4-846C58E37F38}" uniqueName="3604" name="Column3604" queryTableFieldId="3604"/>
    <tableColumn id="3605" xr3:uid="{6998258C-109F-4B09-AA3E-E68FCA7C119A}" uniqueName="3605" name="Column3605" queryTableFieldId="3605"/>
    <tableColumn id="3606" xr3:uid="{1C2A1AFE-7FC9-41CC-8F27-8AC9E1DF82A9}" uniqueName="3606" name="Column3606" queryTableFieldId="3606"/>
    <tableColumn id="3607" xr3:uid="{1A4BFF19-A0D9-415B-B867-7B477A3306CF}" uniqueName="3607" name="Column3607" queryTableFieldId="3607"/>
    <tableColumn id="3608" xr3:uid="{08C4A557-C688-41AF-BDC6-E8C4AC3D68D0}" uniqueName="3608" name="Column3608" queryTableFieldId="3608"/>
    <tableColumn id="3609" xr3:uid="{EE3DD51F-D1D0-401D-AF94-4F4A798F8C60}" uniqueName="3609" name="Column3609" queryTableFieldId="3609"/>
    <tableColumn id="3610" xr3:uid="{900D9D22-F526-4428-A5BF-DA0CDE3311EF}" uniqueName="3610" name="Column3610" queryTableFieldId="3610"/>
    <tableColumn id="3611" xr3:uid="{3578A391-8893-4459-8D86-0A8F1DCD29C9}" uniqueName="3611" name="Column3611" queryTableFieldId="3611"/>
    <tableColumn id="3612" xr3:uid="{C2CD6193-9F44-48CF-A5B5-91D65DBA063A}" uniqueName="3612" name="Column3612" queryTableFieldId="3612"/>
    <tableColumn id="3613" xr3:uid="{F3F7B7E3-9533-432C-AE4B-61542CEA4DE4}" uniqueName="3613" name="Column3613" queryTableFieldId="3613"/>
    <tableColumn id="3614" xr3:uid="{F90E94FD-CFC5-4E19-8F0D-B5ABC32D6D75}" uniqueName="3614" name="Column3614" queryTableFieldId="3614"/>
    <tableColumn id="3615" xr3:uid="{F246A6C1-84B8-4201-9E50-514554CE4251}" uniqueName="3615" name="Column3615" queryTableFieldId="3615"/>
    <tableColumn id="3616" xr3:uid="{6E740B94-89CB-48DD-8904-03363690550A}" uniqueName="3616" name="Column3616" queryTableFieldId="3616"/>
    <tableColumn id="3617" xr3:uid="{68D9CE17-38D9-4044-96DD-AF5E73CD7BF9}" uniqueName="3617" name="Column3617" queryTableFieldId="3617"/>
    <tableColumn id="3618" xr3:uid="{813C071E-7496-4567-965F-5C9B7E1F236D}" uniqueName="3618" name="Column3618" queryTableFieldId="3618"/>
    <tableColumn id="3619" xr3:uid="{97420F2C-F8C1-4737-808E-A392CA8F6159}" uniqueName="3619" name="Column3619" queryTableFieldId="3619"/>
    <tableColumn id="3620" xr3:uid="{7EA77FBB-CCB8-4DDC-AC11-024C73D8EC22}" uniqueName="3620" name="Column3620" queryTableFieldId="3620"/>
    <tableColumn id="3621" xr3:uid="{ECBD9434-5EF2-4757-BAAA-4BF52012B754}" uniqueName="3621" name="Column3621" queryTableFieldId="3621"/>
    <tableColumn id="3622" xr3:uid="{48B3B165-71C0-4C96-B85A-157472C0937A}" uniqueName="3622" name="Column3622" queryTableFieldId="3622"/>
    <tableColumn id="3623" xr3:uid="{29369195-6D2E-4BF4-A1F9-2421A1B6FF80}" uniqueName="3623" name="Column3623" queryTableFieldId="3623"/>
    <tableColumn id="3624" xr3:uid="{2FB8E547-DA50-4F64-9FB6-93D9DA9A68A2}" uniqueName="3624" name="Column3624" queryTableFieldId="3624"/>
    <tableColumn id="3625" xr3:uid="{AB0E70A4-470C-4BB1-A527-33EF9176C87A}" uniqueName="3625" name="Column3625" queryTableFieldId="3625"/>
    <tableColumn id="3626" xr3:uid="{F806A043-A38C-46F8-9650-7B1A82BB6530}" uniqueName="3626" name="Column3626" queryTableFieldId="3626"/>
    <tableColumn id="3627" xr3:uid="{895CCB59-AC3E-401B-A5DD-F4318E7832A9}" uniqueName="3627" name="Column3627" queryTableFieldId="3627"/>
    <tableColumn id="3628" xr3:uid="{A8666913-BFFF-47BC-9803-C004E270E251}" uniqueName="3628" name="Column3628" queryTableFieldId="3628"/>
    <tableColumn id="3629" xr3:uid="{873854E4-38FF-49BD-B7FB-12F2F5C9C83B}" uniqueName="3629" name="Column3629" queryTableFieldId="3629"/>
    <tableColumn id="3630" xr3:uid="{20247843-15B8-4054-8E29-CDF8E4D54BE8}" uniqueName="3630" name="Column3630" queryTableFieldId="3630"/>
    <tableColumn id="3631" xr3:uid="{DAB3D6E3-2003-4201-B867-573F1AF8FCF7}" uniqueName="3631" name="Column3631" queryTableFieldId="3631"/>
    <tableColumn id="3632" xr3:uid="{0D4DD661-CE53-42B5-B6D8-785E05414BCB}" uniqueName="3632" name="Column3632" queryTableFieldId="3632"/>
    <tableColumn id="3633" xr3:uid="{74C3C61F-831B-4919-B719-ABC6F620A4E0}" uniqueName="3633" name="Column3633" queryTableFieldId="3633"/>
    <tableColumn id="3634" xr3:uid="{47594787-CBD8-4AC0-89F8-F8995C59CC4F}" uniqueName="3634" name="Column3634" queryTableFieldId="3634"/>
    <tableColumn id="3635" xr3:uid="{6863D09C-94CE-4F5E-B655-B0B186615285}" uniqueName="3635" name="Column3635" queryTableFieldId="3635"/>
    <tableColumn id="3636" xr3:uid="{15AA5D1B-39E5-4F60-BF3D-784CF58CA037}" uniqueName="3636" name="Column3636" queryTableFieldId="3636"/>
    <tableColumn id="3637" xr3:uid="{AF412ECC-16C1-476D-9DFB-A857EAAFF182}" uniqueName="3637" name="Column3637" queryTableFieldId="3637"/>
    <tableColumn id="3638" xr3:uid="{2AFE70C1-61D6-4078-8922-B9F54BE1EE74}" uniqueName="3638" name="Column3638" queryTableFieldId="3638"/>
    <tableColumn id="3639" xr3:uid="{3FCF8C30-B0AA-41C6-9BB5-52460CC55472}" uniqueName="3639" name="Column3639" queryTableFieldId="3639"/>
    <tableColumn id="3640" xr3:uid="{CB5F4B43-8851-4A43-BC6F-8C086F21E48C}" uniqueName="3640" name="Column3640" queryTableFieldId="3640"/>
    <tableColumn id="3641" xr3:uid="{D8D5503F-F38E-4163-81DA-91C115DD85A1}" uniqueName="3641" name="Column3641" queryTableFieldId="3641"/>
    <tableColumn id="3642" xr3:uid="{FC955F16-49B6-4199-84D4-5B4C2B953738}" uniqueName="3642" name="Column3642" queryTableFieldId="3642"/>
    <tableColumn id="3643" xr3:uid="{410C7D8A-129E-4AD3-86E2-265A9A95FD97}" uniqueName="3643" name="Column3643" queryTableFieldId="3643"/>
    <tableColumn id="3644" xr3:uid="{7172B801-8459-40C4-B153-B6F2C78C4C0F}" uniqueName="3644" name="Column3644" queryTableFieldId="3644"/>
    <tableColumn id="3645" xr3:uid="{6E196AAA-DAC0-4B8E-BE1D-A55E9BED0F3A}" uniqueName="3645" name="Column3645" queryTableFieldId="3645"/>
    <tableColumn id="3646" xr3:uid="{07CA5EBA-7F30-4460-8AFB-8E11094F1400}" uniqueName="3646" name="Column3646" queryTableFieldId="3646"/>
    <tableColumn id="3647" xr3:uid="{8A126A9F-CDF4-4CB9-B94C-08C6D163ADA5}" uniqueName="3647" name="Column3647" queryTableFieldId="3647"/>
    <tableColumn id="3648" xr3:uid="{AAA852A5-B8E9-4729-8315-2546AFFA9CDF}" uniqueName="3648" name="Column3648" queryTableFieldId="3648"/>
    <tableColumn id="3649" xr3:uid="{5ADE9E9D-0DD5-4269-9C54-F263CB8B4D0E}" uniqueName="3649" name="Column3649" queryTableFieldId="3649"/>
    <tableColumn id="3650" xr3:uid="{0011E817-DBB9-4929-B377-94620DD29C5C}" uniqueName="3650" name="Column3650" queryTableFieldId="3650"/>
    <tableColumn id="3651" xr3:uid="{B1C8F696-9341-4765-9C82-0C278C0B2A71}" uniqueName="3651" name="Column3651" queryTableFieldId="3651"/>
    <tableColumn id="3652" xr3:uid="{D9563EFE-9732-4523-85C6-68C3308EA86F}" uniqueName="3652" name="Column3652" queryTableFieldId="3652"/>
    <tableColumn id="3653" xr3:uid="{633B3996-735D-4F18-9416-514239AD4B15}" uniqueName="3653" name="Column3653" queryTableFieldId="3653"/>
    <tableColumn id="3654" xr3:uid="{4942B971-338D-48EA-AD42-D1E9E0C5FB9D}" uniqueName="3654" name="Column3654" queryTableFieldId="3654"/>
    <tableColumn id="3655" xr3:uid="{033BDC4C-9FAE-4508-BC7B-1EBACB7F385E}" uniqueName="3655" name="Column3655" queryTableFieldId="3655"/>
    <tableColumn id="3656" xr3:uid="{592EE94F-4883-4217-8BB1-DB1660B0EA07}" uniqueName="3656" name="Column3656" queryTableFieldId="3656"/>
    <tableColumn id="3657" xr3:uid="{A76A8D43-8A0F-4EFC-80AD-0BA99CF11A10}" uniqueName="3657" name="Column3657" queryTableFieldId="3657"/>
    <tableColumn id="3658" xr3:uid="{0B6AE108-83B8-4A09-B03D-973DE2A3EBDE}" uniqueName="3658" name="Column3658" queryTableFieldId="3658"/>
    <tableColumn id="3659" xr3:uid="{1A97CB2E-5863-461B-9338-5F811F58C1C0}" uniqueName="3659" name="Column3659" queryTableFieldId="3659"/>
    <tableColumn id="3660" xr3:uid="{D93CB9C8-8CC6-47E0-B6B4-DFF55BCB3560}" uniqueName="3660" name="Column3660" queryTableFieldId="3660"/>
    <tableColumn id="3661" xr3:uid="{57B52D67-1BA0-4742-9B03-A5AD2BE06320}" uniqueName="3661" name="Column3661" queryTableFieldId="3661"/>
    <tableColumn id="3662" xr3:uid="{0A2A9732-09B4-470C-8D67-E6F9BA5425A2}" uniqueName="3662" name="Column3662" queryTableFieldId="3662"/>
    <tableColumn id="3663" xr3:uid="{B189A161-821A-4AB9-9991-5800AF2E7C28}" uniqueName="3663" name="Column3663" queryTableFieldId="3663"/>
    <tableColumn id="3664" xr3:uid="{7A5D540C-F131-4965-9984-3907D18C80DD}" uniqueName="3664" name="Column3664" queryTableFieldId="3664"/>
    <tableColumn id="3665" xr3:uid="{DAE781D4-DABB-48F7-8214-0D24489A14FC}" uniqueName="3665" name="Column3665" queryTableFieldId="3665"/>
    <tableColumn id="3666" xr3:uid="{9E6367F9-CAAE-44F1-A615-5D5672607DA4}" uniqueName="3666" name="Column3666" queryTableFieldId="3666"/>
    <tableColumn id="3667" xr3:uid="{8AF0B6DE-1D6E-40E1-9EC4-75EADCC74621}" uniqueName="3667" name="Column3667" queryTableFieldId="3667"/>
    <tableColumn id="3668" xr3:uid="{2461FF20-9C5E-4ACF-BC21-9D91C275D961}" uniqueName="3668" name="Column3668" queryTableFieldId="3668"/>
    <tableColumn id="3669" xr3:uid="{670332C4-A5BE-44FF-9AD3-46ECAECC9BDF}" uniqueName="3669" name="Column3669" queryTableFieldId="3669"/>
    <tableColumn id="3670" xr3:uid="{44545FFA-C102-474C-8B2B-F82D555BD462}" uniqueName="3670" name="Column3670" queryTableFieldId="3670"/>
    <tableColumn id="3671" xr3:uid="{B1DDE893-F31E-41DC-A6C9-97DC6D3789A5}" uniqueName="3671" name="Column3671" queryTableFieldId="3671"/>
    <tableColumn id="3672" xr3:uid="{6712F0E4-C5EF-4256-B90B-F1E71C3B5B55}" uniqueName="3672" name="Column3672" queryTableFieldId="3672"/>
    <tableColumn id="3673" xr3:uid="{3277D9A9-74E4-4FC2-9D38-1058FD695994}" uniqueName="3673" name="Column3673" queryTableFieldId="3673"/>
    <tableColumn id="3674" xr3:uid="{660EC1B9-CCF7-48A7-9C3D-D63F32D676A2}" uniqueName="3674" name="Column3674" queryTableFieldId="3674"/>
    <tableColumn id="3675" xr3:uid="{F471929A-5F64-4DF0-A241-B0777B686806}" uniqueName="3675" name="Column3675" queryTableFieldId="3675"/>
    <tableColumn id="3676" xr3:uid="{BE514CCA-BA8C-46FE-9500-043D9A8ADF37}" uniqueName="3676" name="Column3676" queryTableFieldId="3676"/>
    <tableColumn id="3677" xr3:uid="{460F1E09-BA27-4854-9DB7-867D9E059AB2}" uniqueName="3677" name="Column3677" queryTableFieldId="3677"/>
    <tableColumn id="3678" xr3:uid="{990B9DE6-194D-4702-ABEB-E293A7EF6C81}" uniqueName="3678" name="Column3678" queryTableFieldId="3678"/>
    <tableColumn id="3679" xr3:uid="{0FB1D627-8489-495D-8C8A-7E9BC80D2929}" uniqueName="3679" name="Column3679" queryTableFieldId="3679"/>
    <tableColumn id="3680" xr3:uid="{D99B9888-48D2-4850-A0E6-4910BE38A5DE}" uniqueName="3680" name="Column3680" queryTableFieldId="3680"/>
    <tableColumn id="3681" xr3:uid="{C15AC097-6332-4E88-A0D7-E4349E884301}" uniqueName="3681" name="Column3681" queryTableFieldId="3681"/>
    <tableColumn id="3682" xr3:uid="{040F1B3D-F327-4741-B1FE-CD5652607EDF}" uniqueName="3682" name="Column3682" queryTableFieldId="3682"/>
    <tableColumn id="3683" xr3:uid="{744A2E14-D999-4C25-908E-AD97A72CCC66}" uniqueName="3683" name="Column3683" queryTableFieldId="3683"/>
    <tableColumn id="3684" xr3:uid="{C9D09174-8D66-4BEE-8A52-EEB9A5ADA54F}" uniqueName="3684" name="Column3684" queryTableFieldId="3684"/>
    <tableColumn id="3685" xr3:uid="{B88C1C49-046E-42F4-A4A3-560F6185C893}" uniqueName="3685" name="Column3685" queryTableFieldId="3685"/>
    <tableColumn id="3686" xr3:uid="{CB835D65-5A58-4FB8-885A-962FA9FFBAE8}" uniqueName="3686" name="Column3686" queryTableFieldId="3686"/>
    <tableColumn id="3687" xr3:uid="{38A5760B-F604-435F-BB68-644A7E0D7AA1}" uniqueName="3687" name="Column3687" queryTableFieldId="3687"/>
    <tableColumn id="3688" xr3:uid="{92FD8776-54BB-452D-BCB9-3042206085AA}" uniqueName="3688" name="Column3688" queryTableFieldId="3688"/>
    <tableColumn id="3689" xr3:uid="{6CA7038F-E2D2-493C-A29C-95AB864C7509}" uniqueName="3689" name="Column3689" queryTableFieldId="3689"/>
    <tableColumn id="3690" xr3:uid="{DBE2D066-238C-448F-9A3A-6402BD9636B9}" uniqueName="3690" name="Column3690" queryTableFieldId="3690"/>
    <tableColumn id="3691" xr3:uid="{F0674356-ACB1-4B8B-8EB9-B24D6928CF63}" uniqueName="3691" name="Column3691" queryTableFieldId="3691"/>
    <tableColumn id="3692" xr3:uid="{12B0C72C-B02B-4590-A4C9-DB345F976940}" uniqueName="3692" name="Column3692" queryTableFieldId="3692"/>
    <tableColumn id="3693" xr3:uid="{3A5596C9-448C-41F6-A607-DBCA64583507}" uniqueName="3693" name="Column3693" queryTableFieldId="3693"/>
    <tableColumn id="3694" xr3:uid="{58A344BF-70D2-42C4-9C95-FDB41119966E}" uniqueName="3694" name="Column3694" queryTableFieldId="3694"/>
    <tableColumn id="3695" xr3:uid="{AE6B7284-86ED-4C81-A3BD-BE11444FC764}" uniqueName="3695" name="Column3695" queryTableFieldId="3695"/>
    <tableColumn id="3696" xr3:uid="{92AEFE8A-4106-4888-B1E6-48E9DDE65D48}" uniqueName="3696" name="Column3696" queryTableFieldId="3696"/>
    <tableColumn id="3697" xr3:uid="{B7FFE973-A877-4AF1-929B-3EAE07AABD08}" uniqueName="3697" name="Column3697" queryTableFieldId="3697"/>
    <tableColumn id="3698" xr3:uid="{441C303B-6B2F-49B1-AE1E-AA0747B424E5}" uniqueName="3698" name="Column3698" queryTableFieldId="3698"/>
    <tableColumn id="3699" xr3:uid="{28D52DE9-3703-46FF-B14C-0FA3B1538630}" uniqueName="3699" name="Column3699" queryTableFieldId="3699"/>
    <tableColumn id="3700" xr3:uid="{D53A737A-1B2D-4362-A1AD-E2A6F706A683}" uniqueName="3700" name="Column3700" queryTableFieldId="3700"/>
    <tableColumn id="3701" xr3:uid="{31CEFA35-0CAB-4BE6-BE94-25EECAE82DDA}" uniqueName="3701" name="Column3701" queryTableFieldId="3701"/>
    <tableColumn id="3702" xr3:uid="{2A1D2DC6-8530-4ABD-A35D-7DA7DBC9AAAB}" uniqueName="3702" name="Column3702" queryTableFieldId="3702"/>
    <tableColumn id="3703" xr3:uid="{0779739D-DC2A-48D6-8556-C74E705BE5EF}" uniqueName="3703" name="Column3703" queryTableFieldId="3703"/>
    <tableColumn id="3704" xr3:uid="{451E3B18-D28F-49FA-AA00-1978509DDB7E}" uniqueName="3704" name="Column3704" queryTableFieldId="3704"/>
    <tableColumn id="3705" xr3:uid="{92C854A2-D410-4499-8763-CAFFDCAC7D39}" uniqueName="3705" name="Column3705" queryTableFieldId="3705"/>
    <tableColumn id="3706" xr3:uid="{AC83B75C-E7A1-4C6A-8999-4AD492A75D8E}" uniqueName="3706" name="Column3706" queryTableFieldId="3706"/>
    <tableColumn id="3707" xr3:uid="{F9E3616B-87D4-407E-97E8-A48D8971C9B7}" uniqueName="3707" name="Column3707" queryTableFieldId="3707"/>
    <tableColumn id="3708" xr3:uid="{25CC2582-E33C-49EA-B9DE-E311E62C386D}" uniqueName="3708" name="Column3708" queryTableFieldId="3708"/>
    <tableColumn id="3709" xr3:uid="{EE6CC0B8-EF6B-45BE-A76A-329BCCEBB30C}" uniqueName="3709" name="Column3709" queryTableFieldId="3709"/>
    <tableColumn id="3710" xr3:uid="{F8F0015E-00E9-4655-B00D-5A33BBC26944}" uniqueName="3710" name="Column3710" queryTableFieldId="3710"/>
    <tableColumn id="3711" xr3:uid="{64A9B8AA-C7A0-4E3D-88E3-CA6A1D863403}" uniqueName="3711" name="Column3711" queryTableFieldId="3711"/>
    <tableColumn id="3712" xr3:uid="{3C47E3B4-AE54-48DB-B7B9-5CFD39B50F64}" uniqueName="3712" name="Column3712" queryTableFieldId="3712"/>
    <tableColumn id="3713" xr3:uid="{A24D80D6-7C6C-4FA2-BC15-CDE3E312F981}" uniqueName="3713" name="Column3713" queryTableFieldId="3713"/>
    <tableColumn id="3714" xr3:uid="{0ACBC53A-C061-4982-AC61-70DA9CEDDBE0}" uniqueName="3714" name="Column3714" queryTableFieldId="3714"/>
    <tableColumn id="3715" xr3:uid="{FFBC6AF9-BC6A-4053-9513-B35697132906}" uniqueName="3715" name="Column3715" queryTableFieldId="3715"/>
    <tableColumn id="3716" xr3:uid="{037945ED-BDED-4DCB-A973-FE47B309FF64}" uniqueName="3716" name="Column3716" queryTableFieldId="3716"/>
    <tableColumn id="3717" xr3:uid="{ADA810BD-395F-426F-9904-3726B754853B}" uniqueName="3717" name="Column3717" queryTableFieldId="3717"/>
    <tableColumn id="3718" xr3:uid="{ACF41D4B-FBF6-4B01-B680-8B7B61D6E8E3}" uniqueName="3718" name="Column3718" queryTableFieldId="3718"/>
    <tableColumn id="3719" xr3:uid="{3E0ED8AD-AE07-4F51-A7D6-A2138106475F}" uniqueName="3719" name="Column3719" queryTableFieldId="3719"/>
    <tableColumn id="3720" xr3:uid="{F16AD93B-0968-4880-824C-1F7FEBAF895C}" uniqueName="3720" name="Column3720" queryTableFieldId="3720"/>
    <tableColumn id="3721" xr3:uid="{7200434D-A7A8-4AFD-AAEE-2EE7505157F9}" uniqueName="3721" name="Column3721" queryTableFieldId="3721"/>
    <tableColumn id="3722" xr3:uid="{C4FEFFAE-84DD-4F79-8371-DD16438BD547}" uniqueName="3722" name="Column3722" queryTableFieldId="3722"/>
    <tableColumn id="3723" xr3:uid="{27C74F42-9193-4EB6-B88C-BF87A84FF0AC}" uniqueName="3723" name="Column3723" queryTableFieldId="3723"/>
    <tableColumn id="3724" xr3:uid="{BF388101-F038-4383-B9DF-FBFBBD24AAC4}" uniqueName="3724" name="Column3724" queryTableFieldId="3724"/>
    <tableColumn id="3725" xr3:uid="{A875D7CD-9550-494C-B499-956806BE039F}" uniqueName="3725" name="Column3725" queryTableFieldId="3725"/>
    <tableColumn id="3726" xr3:uid="{66565954-BD98-4D3E-BABB-8E3B80F573FE}" uniqueName="3726" name="Column3726" queryTableFieldId="3726"/>
    <tableColumn id="3727" xr3:uid="{15060D79-2E27-46A2-9276-5ADD881B2156}" uniqueName="3727" name="Column3727" queryTableFieldId="3727"/>
    <tableColumn id="3728" xr3:uid="{2D0B7C42-C2EA-4E65-AAAB-0ECD6BDE7C8A}" uniqueName="3728" name="Column3728" queryTableFieldId="3728"/>
    <tableColumn id="3729" xr3:uid="{4E601F9B-DDAB-4509-BCD2-CB62BFD4091D}" uniqueName="3729" name="Column3729" queryTableFieldId="3729"/>
    <tableColumn id="3730" xr3:uid="{60A5AA8A-FFD8-4491-9257-1C767D3BD4F4}" uniqueName="3730" name="Column3730" queryTableFieldId="3730"/>
    <tableColumn id="3731" xr3:uid="{FF124CF0-A5E7-4CD2-A320-8BCE83C0DF9F}" uniqueName="3731" name="Column3731" queryTableFieldId="3731"/>
    <tableColumn id="3732" xr3:uid="{19651110-9C30-486C-B7E9-A0C22C6B8815}" uniqueName="3732" name="Column3732" queryTableFieldId="3732"/>
    <tableColumn id="3733" xr3:uid="{46B6F459-339F-4768-AEB2-0AA89596E793}" uniqueName="3733" name="Column3733" queryTableFieldId="3733"/>
    <tableColumn id="3734" xr3:uid="{987C2D01-37B7-4798-8EEC-41BE174B87EF}" uniqueName="3734" name="Column3734" queryTableFieldId="3734"/>
    <tableColumn id="3735" xr3:uid="{7915B87B-2F5B-4B78-A336-489FDB30B430}" uniqueName="3735" name="Column3735" queryTableFieldId="3735"/>
    <tableColumn id="3736" xr3:uid="{5EE304F4-286D-476E-9D96-1BF216E6A156}" uniqueName="3736" name="Column3736" queryTableFieldId="3736"/>
    <tableColumn id="3737" xr3:uid="{14B72F07-CE4E-4AC7-8FFF-3C209015367C}" uniqueName="3737" name="Column3737" queryTableFieldId="3737"/>
    <tableColumn id="3738" xr3:uid="{7C8C5287-C684-4477-AA47-1A49920D2438}" uniqueName="3738" name="Column3738" queryTableFieldId="3738"/>
    <tableColumn id="3739" xr3:uid="{2F6B7CB0-3FB0-4816-A780-945B5BD62D64}" uniqueName="3739" name="Column3739" queryTableFieldId="3739"/>
    <tableColumn id="3740" xr3:uid="{D7274D98-D6B9-49CE-814B-6050EC4E1A1C}" uniqueName="3740" name="Column3740" queryTableFieldId="3740"/>
    <tableColumn id="3741" xr3:uid="{297E4D5E-B906-43A2-9DD2-B6BFD27D9581}" uniqueName="3741" name="Column3741" queryTableFieldId="3741"/>
    <tableColumn id="3742" xr3:uid="{AB864EF9-03B9-459C-9F88-511FA44B51F0}" uniqueName="3742" name="Column3742" queryTableFieldId="3742"/>
    <tableColumn id="3743" xr3:uid="{46CC8E1D-216B-43C5-9371-6E28F3C535BE}" uniqueName="3743" name="Column3743" queryTableFieldId="3743"/>
    <tableColumn id="3744" xr3:uid="{BF73CCA6-E967-4539-95C7-EAEDCC1BFF8F}" uniqueName="3744" name="Column3744" queryTableFieldId="3744"/>
    <tableColumn id="3745" xr3:uid="{0D52E783-BB21-475A-A2B3-30725F92402B}" uniqueName="3745" name="Column3745" queryTableFieldId="3745"/>
    <tableColumn id="3746" xr3:uid="{41D336A4-4CD5-40E9-A526-9FD3E16D84BC}" uniqueName="3746" name="Column3746" queryTableFieldId="3746"/>
    <tableColumn id="3747" xr3:uid="{21D15367-EC5D-4884-BD2C-A19CE67D0F53}" uniqueName="3747" name="Column3747" queryTableFieldId="3747"/>
    <tableColumn id="3748" xr3:uid="{8EB1434E-4EF6-48F3-8F48-A379EE8A3C62}" uniqueName="3748" name="Column3748" queryTableFieldId="3748"/>
    <tableColumn id="3749" xr3:uid="{CEBC4195-3718-4656-BE1F-B688EF6E94C4}" uniqueName="3749" name="Column3749" queryTableFieldId="3749"/>
    <tableColumn id="3750" xr3:uid="{C2F08D81-C5A2-4B8C-86FE-4D85069E85A8}" uniqueName="3750" name="Column3750" queryTableFieldId="3750"/>
    <tableColumn id="3751" xr3:uid="{8F2C3FD1-5625-4171-8E16-44868AA2757F}" uniqueName="3751" name="Column3751" queryTableFieldId="3751"/>
    <tableColumn id="3752" xr3:uid="{5D4CA74C-AA29-4CAB-A8BE-8B9864807730}" uniqueName="3752" name="Column3752" queryTableFieldId="3752"/>
    <tableColumn id="3753" xr3:uid="{8B050092-9010-4741-8E89-4E0D97EDFD5F}" uniqueName="3753" name="Column3753" queryTableFieldId="3753"/>
    <tableColumn id="3754" xr3:uid="{F0E634A5-A30B-4303-9061-EC52B77C95B1}" uniqueName="3754" name="Column3754" queryTableFieldId="3754"/>
    <tableColumn id="3755" xr3:uid="{1D274D83-FB00-4AFC-8034-F1092161462B}" uniqueName="3755" name="Column3755" queryTableFieldId="3755"/>
    <tableColumn id="3756" xr3:uid="{59B0025F-2A4B-448E-9802-B4F58004BEE7}" uniqueName="3756" name="Column3756" queryTableFieldId="3756"/>
    <tableColumn id="3757" xr3:uid="{81F5E6CC-B846-4A67-A06F-D6310575A00A}" uniqueName="3757" name="Column3757" queryTableFieldId="3757"/>
    <tableColumn id="3758" xr3:uid="{C36B0A19-4EC2-426D-9CCC-17F0B45F6794}" uniqueName="3758" name="Column3758" queryTableFieldId="3758"/>
    <tableColumn id="3759" xr3:uid="{D9567A6D-9AD4-4E42-9D05-B2C74ED805FB}" uniqueName="3759" name="Column3759" queryTableFieldId="3759"/>
    <tableColumn id="3760" xr3:uid="{364A5C96-46CF-4260-8BD7-B8F9EF3331A9}" uniqueName="3760" name="Column3760" queryTableFieldId="3760"/>
    <tableColumn id="3761" xr3:uid="{45AA9D0B-55F8-4BB6-8782-2F239AE9F64E}" uniqueName="3761" name="Column3761" queryTableFieldId="3761"/>
    <tableColumn id="3762" xr3:uid="{DF5DDD95-F6CE-49CD-821C-C2BA4ECFF0AD}" uniqueName="3762" name="Column3762" queryTableFieldId="3762"/>
    <tableColumn id="3763" xr3:uid="{D09AD081-8511-4EDF-A5DD-01EABEF0D4C2}" uniqueName="3763" name="Column3763" queryTableFieldId="3763"/>
    <tableColumn id="3764" xr3:uid="{F44B6572-F1D5-43EA-857C-64DC8D83D3CC}" uniqueName="3764" name="Column3764" queryTableFieldId="3764"/>
    <tableColumn id="3765" xr3:uid="{0D28C94F-4FF9-4318-8FE0-C2D82D9397AD}" uniqueName="3765" name="Column3765" queryTableFieldId="3765"/>
    <tableColumn id="3766" xr3:uid="{8F596B15-2F7B-4239-8A84-C3D9F90F7A03}" uniqueName="3766" name="Column3766" queryTableFieldId="3766"/>
    <tableColumn id="3767" xr3:uid="{1F1D6175-714C-4590-9218-34DE66F291B5}" uniqueName="3767" name="Column3767" queryTableFieldId="3767"/>
    <tableColumn id="3768" xr3:uid="{F6212B63-6727-4564-9F37-593C63203850}" uniqueName="3768" name="Column3768" queryTableFieldId="3768"/>
    <tableColumn id="3769" xr3:uid="{273C4451-5705-4181-A979-120D5AF12926}" uniqueName="3769" name="Column3769" queryTableFieldId="3769"/>
    <tableColumn id="3770" xr3:uid="{5B63CC7E-7C26-4F73-AE5D-692D54156190}" uniqueName="3770" name="Column3770" queryTableFieldId="3770"/>
    <tableColumn id="3771" xr3:uid="{02FA0718-0B69-4867-9ADF-971860EC2E83}" uniqueName="3771" name="Column3771" queryTableFieldId="3771"/>
    <tableColumn id="3772" xr3:uid="{9F286D84-2EE9-499B-8595-DBCF33BA8E8B}" uniqueName="3772" name="Column3772" queryTableFieldId="3772"/>
    <tableColumn id="3773" xr3:uid="{99CC3F26-3BF9-4DA4-B979-5F0DFC717B5F}" uniqueName="3773" name="Column3773" queryTableFieldId="3773"/>
    <tableColumn id="3774" xr3:uid="{67537A97-7122-4204-83A0-370A74029414}" uniqueName="3774" name="Column3774" queryTableFieldId="3774"/>
    <tableColumn id="3775" xr3:uid="{CC5B4F11-1342-4B24-87BB-78281E8904D6}" uniqueName="3775" name="Column3775" queryTableFieldId="3775"/>
    <tableColumn id="3776" xr3:uid="{C3B8E030-91D0-4AA8-BF4C-9E37F1C0E09E}" uniqueName="3776" name="Column3776" queryTableFieldId="3776"/>
    <tableColumn id="3777" xr3:uid="{007A685E-9B38-4ED9-966C-3FB8EEDE4EB0}" uniqueName="3777" name="Column3777" queryTableFieldId="3777"/>
    <tableColumn id="3778" xr3:uid="{9D539F03-6D1E-4D48-9412-9C8EC11D90EF}" uniqueName="3778" name="Column3778" queryTableFieldId="3778"/>
    <tableColumn id="3779" xr3:uid="{E57C673F-B7DB-4194-B8F6-AF6AF6E2BC7A}" uniqueName="3779" name="Column3779" queryTableFieldId="3779"/>
    <tableColumn id="3780" xr3:uid="{02B014EC-840F-4D3B-8A67-8CBCB70355BC}" uniqueName="3780" name="Column3780" queryTableFieldId="3780"/>
    <tableColumn id="3781" xr3:uid="{25243115-8CF0-4DFE-8C72-FFC0097BF8EC}" uniqueName="3781" name="Column3781" queryTableFieldId="3781"/>
    <tableColumn id="3782" xr3:uid="{84AF7438-CA44-46B0-ACF2-011DDED8EB64}" uniqueName="3782" name="Column3782" queryTableFieldId="3782"/>
    <tableColumn id="3783" xr3:uid="{97F26C13-8A09-4E5C-A653-C8AB0DF5375A}" uniqueName="3783" name="Column3783" queryTableFieldId="3783"/>
    <tableColumn id="3784" xr3:uid="{EF620D99-7FCC-4520-BA64-513F572B4B40}" uniqueName="3784" name="Column3784" queryTableFieldId="3784"/>
    <tableColumn id="3785" xr3:uid="{0D0C0140-9727-43E5-80B8-3749504C24E7}" uniqueName="3785" name="Column3785" queryTableFieldId="3785"/>
    <tableColumn id="3786" xr3:uid="{927729F1-A836-4C59-8302-524C40B5C771}" uniqueName="3786" name="Column3786" queryTableFieldId="3786"/>
    <tableColumn id="3787" xr3:uid="{DFC65A20-6B85-4947-85A7-8A32D634FF57}" uniqueName="3787" name="Column3787" queryTableFieldId="3787"/>
    <tableColumn id="3788" xr3:uid="{5FEE8CE4-E334-490E-ACAC-43A03374A0CE}" uniqueName="3788" name="Column3788" queryTableFieldId="3788"/>
    <tableColumn id="3789" xr3:uid="{F05D7AB6-8D97-487B-853B-19ED39852A11}" uniqueName="3789" name="Column3789" queryTableFieldId="3789"/>
    <tableColumn id="3790" xr3:uid="{D1C4A071-D577-4F51-B132-C23425B397FE}" uniqueName="3790" name="Column3790" queryTableFieldId="3790"/>
    <tableColumn id="3791" xr3:uid="{B7501CA4-0A42-4E45-A853-2BA4B0FE3F8F}" uniqueName="3791" name="Column3791" queryTableFieldId="3791"/>
    <tableColumn id="3792" xr3:uid="{5263840C-FC5E-47B2-80D0-54030D8D3A7A}" uniqueName="3792" name="Column3792" queryTableFieldId="3792"/>
    <tableColumn id="3793" xr3:uid="{B20885CC-CD87-47F1-8710-DF3652E84C47}" uniqueName="3793" name="Column3793" queryTableFieldId="3793"/>
    <tableColumn id="3794" xr3:uid="{1EBE7F92-A62B-4BD6-80DC-0479214B4A4B}" uniqueName="3794" name="Column3794" queryTableFieldId="3794"/>
    <tableColumn id="3795" xr3:uid="{109134F4-6E8E-471E-84E0-E28725502C3F}" uniqueName="3795" name="Column3795" queryTableFieldId="3795"/>
    <tableColumn id="3796" xr3:uid="{9B9B9825-3F1C-41FA-B41B-73438F2B6CD6}" uniqueName="3796" name="Column3796" queryTableFieldId="3796"/>
    <tableColumn id="3797" xr3:uid="{EBD6FBEF-FBB6-46A5-ACCF-8EE66B5A1266}" uniqueName="3797" name="Column3797" queryTableFieldId="3797"/>
    <tableColumn id="3798" xr3:uid="{C7752890-6A08-44C2-ACB9-7F9E71684210}" uniqueName="3798" name="Column3798" queryTableFieldId="3798"/>
    <tableColumn id="3799" xr3:uid="{AB32CEC8-00CD-4FFD-B18F-B56A2D5FB376}" uniqueName="3799" name="Column3799" queryTableFieldId="3799"/>
    <tableColumn id="3800" xr3:uid="{A4060C64-86A6-438D-9FC0-995DE113EB50}" uniqueName="3800" name="Column3800" queryTableFieldId="3800"/>
    <tableColumn id="3801" xr3:uid="{61148D91-5EAF-4E9F-8F7A-3881288DD3A8}" uniqueName="3801" name="Column3801" queryTableFieldId="3801"/>
    <tableColumn id="3802" xr3:uid="{CF6ADA60-2455-4C0A-A94D-989A0EB6A411}" uniqueName="3802" name="Column3802" queryTableFieldId="3802"/>
    <tableColumn id="3803" xr3:uid="{58AB5866-5D6D-41A8-8E0D-D85C26F690E8}" uniqueName="3803" name="Column3803" queryTableFieldId="3803"/>
    <tableColumn id="3804" xr3:uid="{34D1659E-BA66-4F1C-AB22-710E8EDB5350}" uniqueName="3804" name="Column3804" queryTableFieldId="3804"/>
    <tableColumn id="3805" xr3:uid="{5E01DB12-05CA-4152-9B26-225FA9817721}" uniqueName="3805" name="Column3805" queryTableFieldId="3805"/>
    <tableColumn id="3806" xr3:uid="{9C902657-AB2A-4637-99A5-E7396E2ACB13}" uniqueName="3806" name="Column3806" queryTableFieldId="3806"/>
    <tableColumn id="3807" xr3:uid="{9BFE819E-3310-4A40-910F-24A33CD7826D}" uniqueName="3807" name="Column3807" queryTableFieldId="3807"/>
    <tableColumn id="3808" xr3:uid="{C57C9804-93F7-491A-91BC-641320CAC791}" uniqueName="3808" name="Column3808" queryTableFieldId="3808"/>
    <tableColumn id="3809" xr3:uid="{05298ACA-AB51-425D-B4F6-6BC9EB639CB5}" uniqueName="3809" name="Column3809" queryTableFieldId="3809"/>
    <tableColumn id="3810" xr3:uid="{41599211-B6AB-4EE8-A8CE-83D10FD777B4}" uniqueName="3810" name="Column3810" queryTableFieldId="3810"/>
    <tableColumn id="3811" xr3:uid="{64403C3E-8EED-497B-8062-F9F5660D1AD9}" uniqueName="3811" name="Column3811" queryTableFieldId="3811"/>
    <tableColumn id="3812" xr3:uid="{E0A65241-5726-4311-8E68-F02017F92D10}" uniqueName="3812" name="Column3812" queryTableFieldId="3812"/>
    <tableColumn id="3813" xr3:uid="{880E0F8E-EAEF-4D01-85B5-F2C9FAE3AECE}" uniqueName="3813" name="Column3813" queryTableFieldId="3813"/>
    <tableColumn id="3814" xr3:uid="{FE6F103F-FAAD-43DF-8216-7523C0A23F96}" uniqueName="3814" name="Column3814" queryTableFieldId="3814"/>
    <tableColumn id="3815" xr3:uid="{48AADB2B-6443-44A9-9C02-78B2FFE9316D}" uniqueName="3815" name="Column3815" queryTableFieldId="3815"/>
    <tableColumn id="3816" xr3:uid="{8527D959-135F-43F4-865B-FCEA18662372}" uniqueName="3816" name="Column3816" queryTableFieldId="3816"/>
    <tableColumn id="3817" xr3:uid="{AC1DCCA8-496E-4141-8A05-ABB9B031CB73}" uniqueName="3817" name="Column3817" queryTableFieldId="3817"/>
    <tableColumn id="3818" xr3:uid="{F6F8A666-23E9-4A56-BB74-C153524D0283}" uniqueName="3818" name="Column3818" queryTableFieldId="3818"/>
    <tableColumn id="3819" xr3:uid="{5B0C0AE2-5D33-4DDB-9307-6D7C7594F281}" uniqueName="3819" name="Column3819" queryTableFieldId="3819"/>
    <tableColumn id="3820" xr3:uid="{CB6DCF3F-D763-43CA-9FB6-5F177FD46594}" uniqueName="3820" name="Column3820" queryTableFieldId="3820"/>
    <tableColumn id="3821" xr3:uid="{C169F201-1871-46E0-81AC-FE86E5BB6E41}" uniqueName="3821" name="Column3821" queryTableFieldId="3821"/>
    <tableColumn id="3822" xr3:uid="{FAFDD2CA-9F35-4448-8EE6-452843EC884C}" uniqueName="3822" name="Column3822" queryTableFieldId="3822"/>
    <tableColumn id="3823" xr3:uid="{3B212BFF-6C3E-4624-9802-FE3B187D428E}" uniqueName="3823" name="Column3823" queryTableFieldId="3823"/>
    <tableColumn id="3824" xr3:uid="{75D0D30C-7619-456A-B263-878AC00FCB23}" uniqueName="3824" name="Column3824" queryTableFieldId="3824"/>
    <tableColumn id="3825" xr3:uid="{5BB48D0B-3614-460B-A6FF-BA4E6A830EEC}" uniqueName="3825" name="Column3825" queryTableFieldId="3825"/>
    <tableColumn id="3826" xr3:uid="{50EA6B81-BF7D-4711-9AE7-97FF90144EB2}" uniqueName="3826" name="Column3826" queryTableFieldId="3826"/>
    <tableColumn id="3827" xr3:uid="{B741912D-43B4-4EA1-B4CA-921B1EDFABF0}" uniqueName="3827" name="Column3827" queryTableFieldId="3827"/>
    <tableColumn id="3828" xr3:uid="{D7223B23-7321-4EC0-8514-A8F94DE6AA3B}" uniqueName="3828" name="Column3828" queryTableFieldId="3828"/>
    <tableColumn id="3829" xr3:uid="{F4C5DB3C-B96E-4C26-8378-D6FDED130639}" uniqueName="3829" name="Column3829" queryTableFieldId="3829"/>
    <tableColumn id="3830" xr3:uid="{0FF25B6A-1024-46DA-BCCE-62A985D2D646}" uniqueName="3830" name="Column3830" queryTableFieldId="3830"/>
    <tableColumn id="3831" xr3:uid="{F042456E-5458-4134-84D7-C0CCB19E982D}" uniqueName="3831" name="Column3831" queryTableFieldId="3831"/>
    <tableColumn id="3832" xr3:uid="{F66E7712-D679-4B0E-B95F-24F2D48E27CB}" uniqueName="3832" name="Column3832" queryTableFieldId="3832"/>
    <tableColumn id="3833" xr3:uid="{4AC6E2B3-1ADA-4CE8-9AAC-4E012FB7D144}" uniqueName="3833" name="Column3833" queryTableFieldId="3833"/>
    <tableColumn id="3834" xr3:uid="{4910D105-6C97-40F9-808F-85CBE9FEC095}" uniqueName="3834" name="Column3834" queryTableFieldId="3834"/>
    <tableColumn id="3835" xr3:uid="{8270FDDC-788A-417D-92C2-D5F487BC41D5}" uniqueName="3835" name="Column3835" queryTableFieldId="3835"/>
    <tableColumn id="3836" xr3:uid="{0285E910-B23B-4A6D-A867-F95B2F797432}" uniqueName="3836" name="Column3836" queryTableFieldId="3836"/>
    <tableColumn id="3837" xr3:uid="{A1BB9B55-25FE-41BC-A409-8A51D337CCA3}" uniqueName="3837" name="Column3837" queryTableFieldId="3837"/>
    <tableColumn id="3838" xr3:uid="{69A4E149-6639-499A-973C-D61349DB91CD}" uniqueName="3838" name="Column3838" queryTableFieldId="3838"/>
    <tableColumn id="3839" xr3:uid="{93CC17E3-C5CE-4279-8E21-32BF6F4EFADB}" uniqueName="3839" name="Column3839" queryTableFieldId="3839"/>
    <tableColumn id="3840" xr3:uid="{77425D1A-51CA-4A23-9E98-269763DAB9C0}" uniqueName="3840" name="Column3840" queryTableFieldId="3840"/>
    <tableColumn id="3841" xr3:uid="{5AA555DF-E45C-472C-A0ED-92EFC5684C6E}" uniqueName="3841" name="Column3841" queryTableFieldId="3841"/>
    <tableColumn id="3842" xr3:uid="{F50927D0-E670-463A-B55E-0C2DAD760F7C}" uniqueName="3842" name="Column3842" queryTableFieldId="3842"/>
    <tableColumn id="3843" xr3:uid="{2854679F-A193-4FB0-AB3F-3F681495788C}" uniqueName="3843" name="Column3843" queryTableFieldId="3843"/>
    <tableColumn id="3844" xr3:uid="{3256DD38-8B9C-4A15-BF36-03FD4A096FC9}" uniqueName="3844" name="Column3844" queryTableFieldId="3844"/>
    <tableColumn id="3845" xr3:uid="{B5F02749-5B9A-4233-96A9-D8ABAFFF7082}" uniqueName="3845" name="Column3845" queryTableFieldId="3845"/>
    <tableColumn id="3846" xr3:uid="{613892E3-5E09-460E-9645-004AE718B059}" uniqueName="3846" name="Column3846" queryTableFieldId="3846"/>
    <tableColumn id="3847" xr3:uid="{85024E16-D89F-426E-A250-46E062365B44}" uniqueName="3847" name="Column3847" queryTableFieldId="3847"/>
    <tableColumn id="3848" xr3:uid="{EE768A3D-1A1A-4828-BCE4-D7F086863044}" uniqueName="3848" name="Column3848" queryTableFieldId="3848"/>
    <tableColumn id="3849" xr3:uid="{52BCF843-BC3A-4295-80B6-5E9938C898C0}" uniqueName="3849" name="Column3849" queryTableFieldId="3849"/>
    <tableColumn id="3850" xr3:uid="{383563D7-6914-4F29-B02A-3DC03BFE6E08}" uniqueName="3850" name="Column3850" queryTableFieldId="3850"/>
    <tableColumn id="3851" xr3:uid="{E59F52CE-9A7B-40B1-88BE-B83A39904BB5}" uniqueName="3851" name="Column3851" queryTableFieldId="3851"/>
    <tableColumn id="3852" xr3:uid="{0748C39D-5A00-4836-877B-644FE6F6D4DE}" uniqueName="3852" name="Column3852" queryTableFieldId="3852"/>
    <tableColumn id="3853" xr3:uid="{4DCD850A-CDDC-4884-8AFA-744DA3BB3428}" uniqueName="3853" name="Column3853" queryTableFieldId="3853"/>
    <tableColumn id="3854" xr3:uid="{D98A401E-7171-446D-A492-A8DA0E4BDB79}" uniqueName="3854" name="Column3854" queryTableFieldId="3854"/>
    <tableColumn id="3855" xr3:uid="{AE9801AD-0A56-490D-840E-23F05AC7C7BB}" uniqueName="3855" name="Column3855" queryTableFieldId="3855"/>
    <tableColumn id="3856" xr3:uid="{5B007BEA-A567-429D-8272-C2AAC23E9EF8}" uniqueName="3856" name="Column3856" queryTableFieldId="3856"/>
    <tableColumn id="3857" xr3:uid="{60810017-1964-472F-80A6-78133744206A}" uniqueName="3857" name="Column3857" queryTableFieldId="3857"/>
    <tableColumn id="3858" xr3:uid="{4B06CD23-FCE6-496C-8238-01516E8A8211}" uniqueName="3858" name="Column3858" queryTableFieldId="3858"/>
    <tableColumn id="3859" xr3:uid="{08481F96-D65B-4646-82EF-7EF0521EA9D8}" uniqueName="3859" name="Column3859" queryTableFieldId="3859"/>
    <tableColumn id="3860" xr3:uid="{C65C16A6-A7C5-47DB-AD1F-68219422F7B1}" uniqueName="3860" name="Column3860" queryTableFieldId="3860"/>
    <tableColumn id="3861" xr3:uid="{F3C20DB4-8A8B-4153-B59D-C915A4F6910F}" uniqueName="3861" name="Column3861" queryTableFieldId="3861"/>
    <tableColumn id="3862" xr3:uid="{9A8C547C-7BFF-4A1C-B077-09EA795A4DB4}" uniqueName="3862" name="Column3862" queryTableFieldId="3862"/>
    <tableColumn id="3863" xr3:uid="{C563699B-1770-4E7D-8B9D-A61357AAC91F}" uniqueName="3863" name="Column3863" queryTableFieldId="3863"/>
    <tableColumn id="3864" xr3:uid="{B4729032-36AC-40D0-BFF4-46165C99DFBF}" uniqueName="3864" name="Column3864" queryTableFieldId="3864"/>
    <tableColumn id="3865" xr3:uid="{DD4E800D-0928-4E53-87D6-37D4920060D3}" uniqueName="3865" name="Column3865" queryTableFieldId="3865"/>
    <tableColumn id="3866" xr3:uid="{6BD2248C-22BC-40D0-B53B-F897EF4B2912}" uniqueName="3866" name="Column3866" queryTableFieldId="3866"/>
    <tableColumn id="3867" xr3:uid="{8F7E0673-10D8-4EAA-918E-7CD7790AB149}" uniqueName="3867" name="Column3867" queryTableFieldId="3867"/>
    <tableColumn id="3868" xr3:uid="{E1E560C3-FCBC-403F-A1B4-6664AD956737}" uniqueName="3868" name="Column3868" queryTableFieldId="3868"/>
    <tableColumn id="3869" xr3:uid="{162C7BC2-16C3-4D9B-845C-00B09B805B7D}" uniqueName="3869" name="Column3869" queryTableFieldId="3869"/>
    <tableColumn id="3870" xr3:uid="{001A2C58-2E19-4410-B1EE-AA03495ADED8}" uniqueName="3870" name="Column3870" queryTableFieldId="3870"/>
    <tableColumn id="3871" xr3:uid="{383621B3-5A0A-4975-9B19-8032CA55E510}" uniqueName="3871" name="Column3871" queryTableFieldId="3871"/>
    <tableColumn id="3872" xr3:uid="{A7EA578A-7E3E-4EC3-8013-D46F4168D113}" uniqueName="3872" name="Column3872" queryTableFieldId="3872"/>
    <tableColumn id="3873" xr3:uid="{CF677E92-29E7-48E3-A30D-F81E5B88974A}" uniqueName="3873" name="Column3873" queryTableFieldId="3873"/>
    <tableColumn id="3874" xr3:uid="{F9BE2812-C357-4F61-8785-C12AF9124457}" uniqueName="3874" name="Column3874" queryTableFieldId="3874"/>
    <tableColumn id="3875" xr3:uid="{C297BDBD-5C0B-4507-9273-F662189260C4}" uniqueName="3875" name="Column3875" queryTableFieldId="3875"/>
    <tableColumn id="3876" xr3:uid="{C84818B5-534B-4935-BB42-765F73C316C5}" uniqueName="3876" name="Column3876" queryTableFieldId="3876"/>
    <tableColumn id="3877" xr3:uid="{FA48AD27-7EE1-4984-9F57-466A54E2516D}" uniqueName="3877" name="Column3877" queryTableFieldId="3877"/>
    <tableColumn id="3878" xr3:uid="{E45D1221-65A1-4A6B-841B-00FFBA5D3413}" uniqueName="3878" name="Column3878" queryTableFieldId="3878"/>
    <tableColumn id="3879" xr3:uid="{4C9F608E-6F00-47DB-B966-E1F3D082FF8E}" uniqueName="3879" name="Column3879" queryTableFieldId="3879"/>
    <tableColumn id="3880" xr3:uid="{6843C076-B1FA-4B41-A361-ED0BB09F0BBD}" uniqueName="3880" name="Column3880" queryTableFieldId="3880"/>
    <tableColumn id="3881" xr3:uid="{B902684F-59F1-4888-8523-222BF0FDDB2B}" uniqueName="3881" name="Column3881" queryTableFieldId="3881"/>
    <tableColumn id="3882" xr3:uid="{D090CB6D-50C5-40FF-BF1E-62D859FB8CA2}" uniqueName="3882" name="Column3882" queryTableFieldId="3882"/>
    <tableColumn id="3883" xr3:uid="{6F2B11EF-8C00-4A3F-B345-A589A4383B78}" uniqueName="3883" name="Column3883" queryTableFieldId="3883"/>
    <tableColumn id="3884" xr3:uid="{5D49426E-F149-4F66-80F0-50CB072BAB32}" uniqueName="3884" name="Column3884" queryTableFieldId="3884"/>
    <tableColumn id="3885" xr3:uid="{6DCDB6D3-6A21-477C-8C6C-6A4F4FC52703}" uniqueName="3885" name="Column3885" queryTableFieldId="3885"/>
    <tableColumn id="3886" xr3:uid="{095BCB93-C24B-488E-A0E3-5BF2FC5D318D}" uniqueName="3886" name="Column3886" queryTableFieldId="3886"/>
    <tableColumn id="3887" xr3:uid="{48D480E0-F8AB-4A0A-8BB1-B7CC4D8218D1}" uniqueName="3887" name="Column3887" queryTableFieldId="3887"/>
    <tableColumn id="3888" xr3:uid="{8C85C57C-23FB-48BD-976E-1C3CBA4C72FC}" uniqueName="3888" name="Column3888" queryTableFieldId="3888"/>
    <tableColumn id="3889" xr3:uid="{6AAA28B0-2DFF-490D-B320-9A3DCBFFEF75}" uniqueName="3889" name="Column3889" queryTableFieldId="3889"/>
    <tableColumn id="3890" xr3:uid="{628D6BF7-B2E6-4E5C-A4AE-E5680B8C4738}" uniqueName="3890" name="Column3890" queryTableFieldId="3890"/>
    <tableColumn id="3891" xr3:uid="{0167C79C-CD18-4E06-8289-931E125B6DCA}" uniqueName="3891" name="Column3891" queryTableFieldId="3891"/>
    <tableColumn id="3892" xr3:uid="{1335B10A-C65D-4CDA-B7E2-18175A5FA7DA}" uniqueName="3892" name="Column3892" queryTableFieldId="3892"/>
    <tableColumn id="3893" xr3:uid="{19D6619D-4356-4B9C-809B-023C50098795}" uniqueName="3893" name="Column3893" queryTableFieldId="3893"/>
    <tableColumn id="3894" xr3:uid="{F96D0473-E44F-46B9-A33D-2DC3CBBF0D45}" uniqueName="3894" name="Column3894" queryTableFieldId="3894"/>
    <tableColumn id="3895" xr3:uid="{804A7CB7-F943-4ED6-A347-BE1149E8E80D}" uniqueName="3895" name="Column3895" queryTableFieldId="3895"/>
    <tableColumn id="3896" xr3:uid="{F4F8AF3F-8F50-46F7-86CE-A29D158FD0A9}" uniqueName="3896" name="Column3896" queryTableFieldId="3896"/>
    <tableColumn id="3897" xr3:uid="{AA31FA5A-16E6-4456-8FAC-C28FA04E0520}" uniqueName="3897" name="Column3897" queryTableFieldId="3897"/>
    <tableColumn id="3898" xr3:uid="{3F23D390-F1E6-41E5-BF81-3458D6107350}" uniqueName="3898" name="Column3898" queryTableFieldId="3898"/>
    <tableColumn id="3899" xr3:uid="{903D1884-1B50-4588-BDFA-74C8EABCBD28}" uniqueName="3899" name="Column3899" queryTableFieldId="3899"/>
    <tableColumn id="3900" xr3:uid="{FF566A8B-BDAE-484E-A860-EABC28CD89A8}" uniqueName="3900" name="Column3900" queryTableFieldId="3900"/>
    <tableColumn id="3901" xr3:uid="{FECE8C1A-AF6A-4390-9A1E-8C6B83348A6B}" uniqueName="3901" name="Column3901" queryTableFieldId="3901"/>
    <tableColumn id="3902" xr3:uid="{22C71F2B-B03B-4F92-8DA9-F1978880B6B0}" uniqueName="3902" name="Column3902" queryTableFieldId="3902"/>
    <tableColumn id="3903" xr3:uid="{5D2B94DE-AB31-4C09-B039-54DD15DE5800}" uniqueName="3903" name="Column3903" queryTableFieldId="3903"/>
    <tableColumn id="3904" xr3:uid="{4C7A3886-920B-4854-A52E-36BF6CDACEDB}" uniqueName="3904" name="Column3904" queryTableFieldId="3904"/>
    <tableColumn id="3905" xr3:uid="{B257E4D1-445B-4735-9A9A-ACA2B59C606A}" uniqueName="3905" name="Column3905" queryTableFieldId="3905"/>
    <tableColumn id="3906" xr3:uid="{14993786-8879-459D-BF68-FC447334344C}" uniqueName="3906" name="Column3906" queryTableFieldId="3906"/>
    <tableColumn id="3907" xr3:uid="{08A62B99-488C-44A3-A0A3-7AD1A8406F76}" uniqueName="3907" name="Column3907" queryTableFieldId="3907"/>
    <tableColumn id="3908" xr3:uid="{978329BD-BE6F-4267-BE0E-1CACC1292C16}" uniqueName="3908" name="Column3908" queryTableFieldId="3908"/>
    <tableColumn id="3909" xr3:uid="{BE9F4025-E8AB-4E6E-99D9-56B70D3C2127}" uniqueName="3909" name="Column3909" queryTableFieldId="3909"/>
    <tableColumn id="3910" xr3:uid="{FA2EA1CC-242B-4C62-AC73-A971FF0EC47C}" uniqueName="3910" name="Column3910" queryTableFieldId="3910"/>
    <tableColumn id="3911" xr3:uid="{AFEF5F6C-9AF1-4663-9557-228B57066F4C}" uniqueName="3911" name="Column3911" queryTableFieldId="3911"/>
    <tableColumn id="3912" xr3:uid="{6FD71C64-AF0A-475A-89F6-4553EF733EC8}" uniqueName="3912" name="Column3912" queryTableFieldId="3912"/>
    <tableColumn id="3913" xr3:uid="{FC20BF07-45D0-4FD4-A1D5-FE3D488AAC69}" uniqueName="3913" name="Column3913" queryTableFieldId="3913"/>
    <tableColumn id="3914" xr3:uid="{312D5EA7-53EA-4C1C-9CB0-D456B0D8CC8A}" uniqueName="3914" name="Column3914" queryTableFieldId="3914"/>
    <tableColumn id="3915" xr3:uid="{380A009C-CF48-4B26-85FE-1C36970B8C96}" uniqueName="3915" name="Column3915" queryTableFieldId="3915"/>
    <tableColumn id="3916" xr3:uid="{4E37F10F-39A2-42D0-9435-7B69065FD808}" uniqueName="3916" name="Column3916" queryTableFieldId="3916"/>
    <tableColumn id="3917" xr3:uid="{36B65F19-241F-4782-A473-04E55E77B20D}" uniqueName="3917" name="Column3917" queryTableFieldId="3917"/>
    <tableColumn id="3918" xr3:uid="{EC4A69F8-6521-4681-8F94-62FA36010C42}" uniqueName="3918" name="Column3918" queryTableFieldId="3918"/>
    <tableColumn id="3919" xr3:uid="{4CA8D09E-6012-43C9-8186-D01481075FD5}" uniqueName="3919" name="Column3919" queryTableFieldId="3919"/>
    <tableColumn id="3920" xr3:uid="{6D434BA6-2A11-4851-8F63-02ACDDAEBF9D}" uniqueName="3920" name="Column3920" queryTableFieldId="3920"/>
    <tableColumn id="3921" xr3:uid="{89EC00AD-4435-40F3-95F1-77E1260F2EBF}" uniqueName="3921" name="Column3921" queryTableFieldId="3921"/>
    <tableColumn id="3922" xr3:uid="{CE190B30-67A3-4BAD-9784-275B79B0735F}" uniqueName="3922" name="Column3922" queryTableFieldId="3922"/>
    <tableColumn id="3923" xr3:uid="{63202FF3-91ED-453F-8C9F-D4581E4364F0}" uniqueName="3923" name="Column3923" queryTableFieldId="3923"/>
    <tableColumn id="3924" xr3:uid="{B8B46F12-4DF3-4A7F-8768-67D05C417144}" uniqueName="3924" name="Column3924" queryTableFieldId="3924"/>
    <tableColumn id="3925" xr3:uid="{999A1C5C-B412-4A71-896F-D51013EFB673}" uniqueName="3925" name="Column3925" queryTableFieldId="3925"/>
    <tableColumn id="3926" xr3:uid="{F6A492D7-C255-4243-ADAB-34B4DD7162BA}" uniqueName="3926" name="Column3926" queryTableFieldId="3926"/>
    <tableColumn id="3927" xr3:uid="{BEE1184A-C860-43DC-9646-53522AB20E40}" uniqueName="3927" name="Column3927" queryTableFieldId="3927"/>
    <tableColumn id="3928" xr3:uid="{12B52CE3-EF68-4C93-BD45-699EFE1B9F29}" uniqueName="3928" name="Column3928" queryTableFieldId="3928"/>
    <tableColumn id="3929" xr3:uid="{88F5B178-1C6D-40CD-8105-B1EB178BC21D}" uniqueName="3929" name="Column3929" queryTableFieldId="3929"/>
    <tableColumn id="3930" xr3:uid="{2C7DF27B-E708-49CD-94A7-02B66909D327}" uniqueName="3930" name="Column3930" queryTableFieldId="3930"/>
    <tableColumn id="3931" xr3:uid="{EEA97CD9-01CC-41E1-941F-438A37D7FCC3}" uniqueName="3931" name="Column3931" queryTableFieldId="3931"/>
    <tableColumn id="3932" xr3:uid="{6FD064FD-2250-4367-808E-B522AC16A32B}" uniqueName="3932" name="Column3932" queryTableFieldId="3932"/>
    <tableColumn id="3933" xr3:uid="{1DA4C127-6C97-4E6E-AAAD-53BF2007F6C3}" uniqueName="3933" name="Column3933" queryTableFieldId="3933"/>
    <tableColumn id="3934" xr3:uid="{7AE2EF66-1B92-44F3-B857-E14FFEFF0D98}" uniqueName="3934" name="Column3934" queryTableFieldId="3934"/>
    <tableColumn id="3935" xr3:uid="{B8F2B1B5-F934-4F94-9270-F0C9BE6675DC}" uniqueName="3935" name="Column3935" queryTableFieldId="3935"/>
    <tableColumn id="3936" xr3:uid="{519AEF63-29E0-470D-ACAF-8A0609608D98}" uniqueName="3936" name="Column3936" queryTableFieldId="3936"/>
    <tableColumn id="3937" xr3:uid="{63C48121-8A65-4E64-89E7-9A5B9943DA2E}" uniqueName="3937" name="Column3937" queryTableFieldId="3937"/>
    <tableColumn id="3938" xr3:uid="{0FEB7008-F875-4023-B5F8-3DED1FD23B3D}" uniqueName="3938" name="Column3938" queryTableFieldId="3938"/>
    <tableColumn id="3939" xr3:uid="{2947E6EA-6C91-43F2-A658-3DEF23DFD7FC}" uniqueName="3939" name="Column3939" queryTableFieldId="3939"/>
    <tableColumn id="3940" xr3:uid="{C0612501-D86F-417F-ADEA-B98ADC7F53CC}" uniqueName="3940" name="Column3940" queryTableFieldId="3940"/>
    <tableColumn id="3941" xr3:uid="{8DA37A7A-188B-428C-A15A-E8DFCAB3233E}" uniqueName="3941" name="Column3941" queryTableFieldId="3941"/>
    <tableColumn id="3942" xr3:uid="{8B894983-96E6-4FF1-8E8F-5F44EC662B32}" uniqueName="3942" name="Column3942" queryTableFieldId="3942"/>
    <tableColumn id="3943" xr3:uid="{907DFCDA-F8B9-4996-9A87-67C4AF68A030}" uniqueName="3943" name="Column3943" queryTableFieldId="3943"/>
    <tableColumn id="3944" xr3:uid="{481351F9-E886-4861-A047-CA79EF62FC52}" uniqueName="3944" name="Column3944" queryTableFieldId="3944"/>
    <tableColumn id="3945" xr3:uid="{7D394DFB-6DB3-4117-A78B-BD389976FB8D}" uniqueName="3945" name="Column3945" queryTableFieldId="3945"/>
    <tableColumn id="3946" xr3:uid="{3D1ADDA0-6705-4765-A7B4-C1D77B26F128}" uniqueName="3946" name="Column3946" queryTableFieldId="3946"/>
    <tableColumn id="3947" xr3:uid="{F1980439-B6B1-43D4-9F0B-47984C20DA80}" uniqueName="3947" name="Column3947" queryTableFieldId="3947"/>
    <tableColumn id="3948" xr3:uid="{DFD156CB-F304-4544-B260-531087E43703}" uniqueName="3948" name="Column3948" queryTableFieldId="3948"/>
    <tableColumn id="3949" xr3:uid="{F4F3BFBB-9D3D-40C0-A096-56CC69BB0CAC}" uniqueName="3949" name="Column3949" queryTableFieldId="3949"/>
    <tableColumn id="3950" xr3:uid="{8E31C10D-947A-4C9A-962A-CD850BE4F701}" uniqueName="3950" name="Column3950" queryTableFieldId="3950"/>
    <tableColumn id="3951" xr3:uid="{7842BCA7-5262-4286-B924-227B735BABBA}" uniqueName="3951" name="Column3951" queryTableFieldId="3951"/>
    <tableColumn id="3952" xr3:uid="{9D069AD6-632A-4A3D-833E-F6E8563A8D72}" uniqueName="3952" name="Column3952" queryTableFieldId="3952"/>
    <tableColumn id="3953" xr3:uid="{1E420885-A3E9-4D17-AB75-E480399FD06F}" uniqueName="3953" name="Column3953" queryTableFieldId="3953"/>
    <tableColumn id="3954" xr3:uid="{17AC8D36-8F2A-43C9-A430-58862DD6C4E7}" uniqueName="3954" name="Column3954" queryTableFieldId="3954"/>
    <tableColumn id="3955" xr3:uid="{4ED54B8E-B451-4A1C-A4B9-EAFFF4FCF998}" uniqueName="3955" name="Column3955" queryTableFieldId="3955"/>
    <tableColumn id="3956" xr3:uid="{5546B863-AF72-44E0-9BED-EBCA0CEDC975}" uniqueName="3956" name="Column3956" queryTableFieldId="3956"/>
    <tableColumn id="3957" xr3:uid="{FFB90701-3B24-45E7-8ADA-71E9B1F1EC4A}" uniqueName="3957" name="Column3957" queryTableFieldId="3957"/>
    <tableColumn id="3958" xr3:uid="{8A6BCCA1-39FB-4AC9-A1C6-61B9BBA2F0A5}" uniqueName="3958" name="Column3958" queryTableFieldId="3958"/>
    <tableColumn id="3959" xr3:uid="{EB318CE8-92B9-44A7-9EE2-7F212C5BF944}" uniqueName="3959" name="Column3959" queryTableFieldId="3959"/>
    <tableColumn id="3960" xr3:uid="{4EA2A086-48D7-4F89-BA0D-435680CA607A}" uniqueName="3960" name="Column3960" queryTableFieldId="3960"/>
    <tableColumn id="3961" xr3:uid="{1C5C5C10-B1E2-4E64-875F-245E5DB86043}" uniqueName="3961" name="Column3961" queryTableFieldId="3961"/>
    <tableColumn id="3962" xr3:uid="{01FB6032-80FB-4F82-8F27-514E18E44DE7}" uniqueName="3962" name="Column3962" queryTableFieldId="3962"/>
    <tableColumn id="3963" xr3:uid="{C92FC379-2001-49BC-90F8-D94506385773}" uniqueName="3963" name="Column3963" queryTableFieldId="3963"/>
    <tableColumn id="3964" xr3:uid="{507B45AF-39C4-4924-91F9-6BC01551DDED}" uniqueName="3964" name="Column3964" queryTableFieldId="3964"/>
    <tableColumn id="3965" xr3:uid="{34B7BF8F-1D80-4FFF-835C-1DE19B007518}" uniqueName="3965" name="Column3965" queryTableFieldId="3965"/>
    <tableColumn id="3966" xr3:uid="{325D9829-BEA4-454C-AB73-F54A8527CB85}" uniqueName="3966" name="Column3966" queryTableFieldId="3966"/>
    <tableColumn id="3967" xr3:uid="{B9C63CF6-CF68-47CC-A6E3-80B7DEC543A5}" uniqueName="3967" name="Column3967" queryTableFieldId="3967"/>
    <tableColumn id="3968" xr3:uid="{AD92150B-8A6F-48DA-998E-C140D7D5FD9B}" uniqueName="3968" name="Column3968" queryTableFieldId="3968"/>
    <tableColumn id="3969" xr3:uid="{A06446D5-F0D2-4A71-982E-070B44F6682C}" uniqueName="3969" name="Column3969" queryTableFieldId="3969"/>
    <tableColumn id="3970" xr3:uid="{D0D442FF-921E-41CF-B02F-3F4F8C22BDD9}" uniqueName="3970" name="Column3970" queryTableFieldId="3970"/>
    <tableColumn id="3971" xr3:uid="{3D236CE5-C869-4621-BB4A-A9431974FBE3}" uniqueName="3971" name="Column3971" queryTableFieldId="3971"/>
    <tableColumn id="3972" xr3:uid="{157EC525-3C44-45AB-877E-E03A1A08165D}" uniqueName="3972" name="Column3972" queryTableFieldId="3972"/>
    <tableColumn id="3973" xr3:uid="{EB81AE12-4845-4EA2-A958-286F9A42CBF6}" uniqueName="3973" name="Column3973" queryTableFieldId="3973"/>
    <tableColumn id="3974" xr3:uid="{348CC035-DCAA-4A69-B2DD-CBEAE6C7A852}" uniqueName="3974" name="Column3974" queryTableFieldId="3974"/>
    <tableColumn id="3975" xr3:uid="{061DAE6D-6A55-4B51-90E4-AE7BFE7E3205}" uniqueName="3975" name="Column3975" queryTableFieldId="3975"/>
    <tableColumn id="3976" xr3:uid="{7AC39F59-AE43-436C-9D87-FEB5AF1D4F0A}" uniqueName="3976" name="Column3976" queryTableFieldId="3976"/>
    <tableColumn id="3977" xr3:uid="{36386FB8-FCFD-4E5E-A660-29DD085FE638}" uniqueName="3977" name="Column3977" queryTableFieldId="3977"/>
    <tableColumn id="3978" xr3:uid="{3F6CB887-A33E-45C9-B79A-44CD1839B609}" uniqueName="3978" name="Column3978" queryTableFieldId="3978"/>
    <tableColumn id="3979" xr3:uid="{F32590EF-F01C-4FAF-8858-F8C884530EE8}" uniqueName="3979" name="Column3979" queryTableFieldId="3979"/>
    <tableColumn id="3980" xr3:uid="{986D7A43-F92A-4891-A472-EA0706046675}" uniqueName="3980" name="Column3980" queryTableFieldId="3980"/>
    <tableColumn id="3981" xr3:uid="{04B90E7D-E375-41EE-8A20-177782FB0502}" uniqueName="3981" name="Column3981" queryTableFieldId="3981"/>
    <tableColumn id="3982" xr3:uid="{FDC4583B-08C6-43F1-BE88-2702AE6F7E3D}" uniqueName="3982" name="Column3982" queryTableFieldId="3982"/>
    <tableColumn id="3983" xr3:uid="{77090D85-7D0B-43A9-85D5-62C56F9E7EE7}" uniqueName="3983" name="Column3983" queryTableFieldId="3983"/>
    <tableColumn id="3984" xr3:uid="{A37B707F-F663-48E4-8AED-37F8904190AC}" uniqueName="3984" name="Column3984" queryTableFieldId="3984"/>
    <tableColumn id="3985" xr3:uid="{618B575D-6631-4EF3-9FAD-287D7B00479E}" uniqueName="3985" name="Column3985" queryTableFieldId="3985"/>
    <tableColumn id="3986" xr3:uid="{F0EC0B54-3168-4EFE-AE95-3123BD9F54A6}" uniqueName="3986" name="Column3986" queryTableFieldId="3986"/>
    <tableColumn id="3987" xr3:uid="{A8752589-1FC4-487E-B075-B27B67B3366A}" uniqueName="3987" name="Column3987" queryTableFieldId="3987"/>
    <tableColumn id="3988" xr3:uid="{B3C90217-C479-492B-9A8C-8AB526DEF65F}" uniqueName="3988" name="Column3988" queryTableFieldId="3988"/>
    <tableColumn id="3989" xr3:uid="{A69BB721-B77D-48AD-BE9C-271B83198A9C}" uniqueName="3989" name="Column3989" queryTableFieldId="3989"/>
    <tableColumn id="3990" xr3:uid="{16C6C5ED-4E60-43DA-898B-C3E242F1DE10}" uniqueName="3990" name="Column3990" queryTableFieldId="3990"/>
    <tableColumn id="3991" xr3:uid="{6DFDC13C-C826-462A-999A-E2EFBA143078}" uniqueName="3991" name="Column3991" queryTableFieldId="3991"/>
    <tableColumn id="3992" xr3:uid="{E7466233-24EC-49B0-B490-F926F2A51EC0}" uniqueName="3992" name="Column3992" queryTableFieldId="3992"/>
    <tableColumn id="3993" xr3:uid="{84AAE355-B2FB-49EA-9CCE-159FBE1E034D}" uniqueName="3993" name="Column3993" queryTableFieldId="3993"/>
    <tableColumn id="3994" xr3:uid="{ABCCB793-EE96-4760-B8E6-B198FAB07776}" uniqueName="3994" name="Column3994" queryTableFieldId="3994"/>
    <tableColumn id="3995" xr3:uid="{707EBCD0-80F4-4ABB-821C-998ED80BFA9A}" uniqueName="3995" name="Column3995" queryTableFieldId="3995"/>
    <tableColumn id="3996" xr3:uid="{AA1EEFA9-89AA-4C6B-AFC4-DC45E024A431}" uniqueName="3996" name="Column3996" queryTableFieldId="3996"/>
    <tableColumn id="3997" xr3:uid="{5E099B5A-C95E-422C-B6D2-AA526BB59C06}" uniqueName="3997" name="Column3997" queryTableFieldId="3997"/>
    <tableColumn id="3998" xr3:uid="{01E0E1AE-AE59-48B3-8FB2-673D6AE704FF}" uniqueName="3998" name="Column3998" queryTableFieldId="3998"/>
    <tableColumn id="3999" xr3:uid="{6B244E8D-A1DB-4E7F-B73A-91A9F3CF6A9D}" uniqueName="3999" name="Column3999" queryTableFieldId="3999"/>
    <tableColumn id="4000" xr3:uid="{5FA61AAD-8A2A-492D-993F-D7CE96E443D6}" uniqueName="4000" name="Column4000" queryTableFieldId="4000"/>
    <tableColumn id="4001" xr3:uid="{6FA78026-B37A-4CD5-8436-77CA82FEABE2}" uniqueName="4001" name="Column4001" queryTableFieldId="4001"/>
    <tableColumn id="4002" xr3:uid="{BCA16305-2F1A-4C50-8B17-A68E71C789D3}" uniqueName="4002" name="Column4002" queryTableFieldId="4002"/>
    <tableColumn id="4003" xr3:uid="{1D697E94-3EC7-42A6-9559-40E7A8C3535E}" uniqueName="4003" name="Column4003" queryTableFieldId="4003"/>
    <tableColumn id="4004" xr3:uid="{C9615840-9024-40E0-AC4A-BFCF1D86CF65}" uniqueName="4004" name="Column4004" queryTableFieldId="4004"/>
    <tableColumn id="4005" xr3:uid="{AE6CDB48-A072-416F-824C-9A7C67BF219F}" uniqueName="4005" name="Column4005" queryTableFieldId="4005"/>
    <tableColumn id="4006" xr3:uid="{FB918599-9C1F-4347-A2D2-83F9FA12A725}" uniqueName="4006" name="Column4006" queryTableFieldId="4006"/>
    <tableColumn id="4007" xr3:uid="{00614F40-51E1-4577-BD87-0818C041D43C}" uniqueName="4007" name="Column4007" queryTableFieldId="4007"/>
    <tableColumn id="4008" xr3:uid="{F650A4CF-87EF-4BC0-B3D8-3C54EE09834D}" uniqueName="4008" name="Column4008" queryTableFieldId="4008"/>
    <tableColumn id="4009" xr3:uid="{138474E0-FB41-45BC-8DB5-945A20080A2B}" uniqueName="4009" name="Column4009" queryTableFieldId="4009"/>
    <tableColumn id="4010" xr3:uid="{6EE3B8F0-BA1C-4010-A7D0-C57946547D4F}" uniqueName="4010" name="Column4010" queryTableFieldId="4010"/>
    <tableColumn id="4011" xr3:uid="{F6C05A5C-7BC5-47C0-B4C1-E92811B92C57}" uniqueName="4011" name="Column4011" queryTableFieldId="4011"/>
    <tableColumn id="4012" xr3:uid="{CBA55B5A-77E4-4808-A1FD-363EB6747B76}" uniqueName="4012" name="Column4012" queryTableFieldId="4012"/>
    <tableColumn id="4013" xr3:uid="{E26EEB87-C2C3-4971-A462-392288E0EC03}" uniqueName="4013" name="Column4013" queryTableFieldId="4013"/>
    <tableColumn id="4014" xr3:uid="{BC8FE8D3-B16B-4058-82D0-DC80041E0A52}" uniqueName="4014" name="Column4014" queryTableFieldId="4014"/>
    <tableColumn id="4015" xr3:uid="{B616519D-5903-46F5-B303-764982DA6BFA}" uniqueName="4015" name="Column4015" queryTableFieldId="4015"/>
    <tableColumn id="4016" xr3:uid="{DC869894-DAD4-4548-A147-24E981C9BB0E}" uniqueName="4016" name="Column4016" queryTableFieldId="4016"/>
    <tableColumn id="4017" xr3:uid="{26D09AA1-5397-4746-BDB5-D1A5640864F1}" uniqueName="4017" name="Column4017" queryTableFieldId="4017"/>
    <tableColumn id="4018" xr3:uid="{EF07B567-D83E-42C2-9208-6060B600E100}" uniqueName="4018" name="Column4018" queryTableFieldId="4018"/>
    <tableColumn id="4019" xr3:uid="{7DEE9C8C-A953-45D8-9E03-E225CF4B0C13}" uniqueName="4019" name="Column4019" queryTableFieldId="4019"/>
    <tableColumn id="4020" xr3:uid="{3E10A9C1-BB47-4929-920F-D3E355A44C84}" uniqueName="4020" name="Column4020" queryTableFieldId="4020"/>
    <tableColumn id="4021" xr3:uid="{4D5EBD58-942D-4007-AA64-80E2C3A416AB}" uniqueName="4021" name="Column4021" queryTableFieldId="4021"/>
    <tableColumn id="4022" xr3:uid="{68F8658D-C5E6-42F6-BA76-D21AEB09DE4A}" uniqueName="4022" name="Column4022" queryTableFieldId="4022"/>
    <tableColumn id="4023" xr3:uid="{21B104F1-00B5-4705-95D2-4C7CEAA2B5F3}" uniqueName="4023" name="Column4023" queryTableFieldId="4023"/>
    <tableColumn id="4024" xr3:uid="{B5CC2D6F-6158-4387-86FF-7A0C13C31EEF}" uniqueName="4024" name="Column4024" queryTableFieldId="4024"/>
    <tableColumn id="4025" xr3:uid="{AB56D42A-40CF-4D01-BC6F-A3C8BF9B3EB9}" uniqueName="4025" name="Column4025" queryTableFieldId="4025"/>
    <tableColumn id="4026" xr3:uid="{977BFE34-ABBB-4315-943A-6A08632797F3}" uniqueName="4026" name="Column4026" queryTableFieldId="4026"/>
    <tableColumn id="4027" xr3:uid="{B77CAEA3-E4DC-48A9-9D96-82DB8A9F0510}" uniqueName="4027" name="Column4027" queryTableFieldId="4027"/>
    <tableColumn id="4028" xr3:uid="{089982D0-3D37-48A7-92FD-DB831A2A3B23}" uniqueName="4028" name="Column4028" queryTableFieldId="4028"/>
    <tableColumn id="4029" xr3:uid="{5A59F450-99AC-48CF-BD00-92136306E2FE}" uniqueName="4029" name="Column4029" queryTableFieldId="4029"/>
    <tableColumn id="4030" xr3:uid="{8094E5AF-D04C-4657-BE0C-0347BF718F73}" uniqueName="4030" name="Column4030" queryTableFieldId="4030"/>
    <tableColumn id="4031" xr3:uid="{BCC2C8FA-61B7-4728-935D-7051091E076E}" uniqueName="4031" name="Column4031" queryTableFieldId="4031"/>
    <tableColumn id="4032" xr3:uid="{CCD1EDB8-F6BB-4254-900E-7DFFA99E9B8B}" uniqueName="4032" name="Column4032" queryTableFieldId="4032"/>
    <tableColumn id="4033" xr3:uid="{9FAA1CB1-E71E-440B-A065-21A4477C35B7}" uniqueName="4033" name="Column4033" queryTableFieldId="4033"/>
    <tableColumn id="4034" xr3:uid="{115DFC30-B40B-430C-AD88-5E60B87C380E}" uniqueName="4034" name="Column4034" queryTableFieldId="4034"/>
    <tableColumn id="4035" xr3:uid="{214566A0-8CAE-4314-A360-B2126FA67B41}" uniqueName="4035" name="Column4035" queryTableFieldId="4035"/>
    <tableColumn id="4036" xr3:uid="{4DAEEC1D-C5E7-4510-8B8E-6B3879216972}" uniqueName="4036" name="Column4036" queryTableFieldId="4036"/>
    <tableColumn id="4037" xr3:uid="{D529F90F-5A99-4B70-B11E-CC23C8C040C7}" uniqueName="4037" name="Column4037" queryTableFieldId="4037"/>
    <tableColumn id="4038" xr3:uid="{5A27EB3A-E64A-4601-AA72-B407BE849763}" uniqueName="4038" name="Column4038" queryTableFieldId="4038"/>
    <tableColumn id="4039" xr3:uid="{1DF45F12-5AEF-4216-9CA2-C39A974029C8}" uniqueName="4039" name="Column4039" queryTableFieldId="4039"/>
    <tableColumn id="4040" xr3:uid="{2BF3E366-86C8-455E-BB11-C85E25A16F98}" uniqueName="4040" name="Column4040" queryTableFieldId="4040"/>
    <tableColumn id="4041" xr3:uid="{3862AD8E-8546-446A-91D0-402D0E002973}" uniqueName="4041" name="Column4041" queryTableFieldId="4041"/>
    <tableColumn id="4042" xr3:uid="{8E9A74C0-2810-4582-9DFE-7063E0B9C6E0}" uniqueName="4042" name="Column4042" queryTableFieldId="4042"/>
    <tableColumn id="4043" xr3:uid="{8CE18DA6-522B-443B-A2E1-5F3F1E63BB63}" uniqueName="4043" name="Column4043" queryTableFieldId="4043"/>
    <tableColumn id="4044" xr3:uid="{A68750AD-C03C-4620-A165-6C29BD5AB0A1}" uniqueName="4044" name="Column4044" queryTableFieldId="4044"/>
    <tableColumn id="4045" xr3:uid="{EB7FAED9-5B23-405F-BBCD-8C0DD8595A8F}" uniqueName="4045" name="Column4045" queryTableFieldId="4045"/>
    <tableColumn id="4046" xr3:uid="{E069E1A1-434C-4071-B5D4-44BEDA47E40B}" uniqueName="4046" name="Column4046" queryTableFieldId="4046"/>
    <tableColumn id="4047" xr3:uid="{CF2DE07B-8B6D-4DFF-897F-452ED49C3F1F}" uniqueName="4047" name="Column4047" queryTableFieldId="4047"/>
    <tableColumn id="4048" xr3:uid="{715E9D5C-649D-47A1-B6DD-926044C9CD9D}" uniqueName="4048" name="Column4048" queryTableFieldId="4048"/>
    <tableColumn id="4049" xr3:uid="{1DC4B509-07C7-45C4-9D84-AFAAC3BFF8C5}" uniqueName="4049" name="Column4049" queryTableFieldId="4049"/>
    <tableColumn id="4050" xr3:uid="{189977B0-4CC2-407D-9472-B72D7DDB3FD1}" uniqueName="4050" name="Column4050" queryTableFieldId="4050"/>
    <tableColumn id="4051" xr3:uid="{E63939A6-B850-4617-828D-B47C58FB9E2F}" uniqueName="4051" name="Column4051" queryTableFieldId="4051"/>
    <tableColumn id="4052" xr3:uid="{B1A2E7F5-14F5-42F2-B543-448BFD5B3CEA}" uniqueName="4052" name="Column4052" queryTableFieldId="4052"/>
    <tableColumn id="4053" xr3:uid="{8723D497-5DDC-4EEC-8B28-D99A19476C4D}" uniqueName="4053" name="Column4053" queryTableFieldId="4053"/>
    <tableColumn id="4054" xr3:uid="{80E20162-CE21-4B7F-89F5-689D7F584C3E}" uniqueName="4054" name="Column4054" queryTableFieldId="4054"/>
    <tableColumn id="4055" xr3:uid="{84F3C866-3352-4F6C-9C5C-53D74474AFE0}" uniqueName="4055" name="Column4055" queryTableFieldId="4055"/>
    <tableColumn id="4056" xr3:uid="{E7ACBC42-BD58-4338-A822-3C051933F964}" uniqueName="4056" name="Column4056" queryTableFieldId="4056"/>
    <tableColumn id="4057" xr3:uid="{256835B3-5FE9-4703-824A-4DEEC008ECDF}" uniqueName="4057" name="Column4057" queryTableFieldId="4057"/>
    <tableColumn id="4058" xr3:uid="{0559C58F-BF43-4097-97E8-F81956CAEB78}" uniqueName="4058" name="Column4058" queryTableFieldId="4058"/>
    <tableColumn id="4059" xr3:uid="{6D16DB9D-7200-45C1-B5AB-EB8589B9F001}" uniqueName="4059" name="Column4059" queryTableFieldId="4059"/>
    <tableColumn id="4060" xr3:uid="{964B3440-EDE5-4ECA-8E77-3420A8818939}" uniqueName="4060" name="Column4060" queryTableFieldId="4060"/>
    <tableColumn id="4061" xr3:uid="{67EF6F13-FB0D-45A6-AC0B-9ADFB4DD07EB}" uniqueName="4061" name="Column4061" queryTableFieldId="4061"/>
    <tableColumn id="4062" xr3:uid="{C9B371B5-05DC-440F-91D6-F87480FDF377}" uniqueName="4062" name="Column4062" queryTableFieldId="4062"/>
    <tableColumn id="4063" xr3:uid="{9CBDB034-585C-414E-B52E-7EFD7DDE8266}" uniqueName="4063" name="Column4063" queryTableFieldId="4063"/>
    <tableColumn id="4064" xr3:uid="{D7FF6C39-D0D1-490A-9641-89B4D686AD19}" uniqueName="4064" name="Column4064" queryTableFieldId="4064"/>
    <tableColumn id="4065" xr3:uid="{189A80E7-C338-45AB-B70E-62C46DB62BA8}" uniqueName="4065" name="Column4065" queryTableFieldId="4065"/>
    <tableColumn id="4066" xr3:uid="{37FDEE78-3450-4A0A-B47F-E2309F96F20A}" uniqueName="4066" name="Column4066" queryTableFieldId="4066"/>
    <tableColumn id="4067" xr3:uid="{ABE388AB-C377-49F5-94E7-61A007C5C0F9}" uniqueName="4067" name="Column4067" queryTableFieldId="4067"/>
    <tableColumn id="4068" xr3:uid="{4A5C9BEF-E3DC-4E0C-B37F-071E00988D30}" uniqueName="4068" name="Column4068" queryTableFieldId="4068"/>
    <tableColumn id="4069" xr3:uid="{C0A11C12-BFF0-46C4-994D-9209302716F2}" uniqueName="4069" name="Column4069" queryTableFieldId="4069"/>
    <tableColumn id="4070" xr3:uid="{F5792C8A-B4DE-482F-BD3A-201F3866CF5D}" uniqueName="4070" name="Column4070" queryTableFieldId="4070"/>
    <tableColumn id="4071" xr3:uid="{3DAB84B2-1F60-4EC6-ADB6-8A7F555AFD28}" uniqueName="4071" name="Column4071" queryTableFieldId="4071"/>
    <tableColumn id="4072" xr3:uid="{7960EDB2-FF79-4D56-BB32-600A20DB8A61}" uniqueName="4072" name="Column4072" queryTableFieldId="4072"/>
    <tableColumn id="4073" xr3:uid="{867A762A-5CBE-4FA5-ACD8-B5AEB8474F22}" uniqueName="4073" name="Column4073" queryTableFieldId="4073"/>
    <tableColumn id="4074" xr3:uid="{45C8832C-5764-4559-95CC-B58EFCB79D5F}" uniqueName="4074" name="Column4074" queryTableFieldId="4074"/>
    <tableColumn id="4075" xr3:uid="{AC2DBF3D-F6E3-4941-AADF-7D74AB0BE2D7}" uniqueName="4075" name="Column4075" queryTableFieldId="4075"/>
    <tableColumn id="4076" xr3:uid="{97258A70-B9E6-48AE-9CF1-D8AD1D2DD04E}" uniqueName="4076" name="Column4076" queryTableFieldId="4076"/>
    <tableColumn id="4077" xr3:uid="{181D6086-5D42-44D4-87DC-2B0AA3413886}" uniqueName="4077" name="Column4077" queryTableFieldId="4077"/>
    <tableColumn id="4078" xr3:uid="{09D36BB0-D716-40D6-8E83-D3D940C8E296}" uniqueName="4078" name="Column4078" queryTableFieldId="4078"/>
    <tableColumn id="4079" xr3:uid="{59E91301-F8C8-44B5-93DB-B92868F9C783}" uniqueName="4079" name="Column4079" queryTableFieldId="4079"/>
    <tableColumn id="4080" xr3:uid="{E6E8D050-9B4D-4458-B88B-11C7D38A8932}" uniqueName="4080" name="Column4080" queryTableFieldId="4080"/>
    <tableColumn id="4081" xr3:uid="{7E256FD9-3005-460A-A235-C537CF18EF65}" uniqueName="4081" name="Column4081" queryTableFieldId="4081"/>
    <tableColumn id="4082" xr3:uid="{DCA7909D-97A7-456C-BA15-D31678E69AB7}" uniqueName="4082" name="Column4082" queryTableFieldId="4082"/>
    <tableColumn id="4083" xr3:uid="{8C36EFDC-063C-423D-ADF5-4DD306E2EAD6}" uniqueName="4083" name="Column4083" queryTableFieldId="4083"/>
    <tableColumn id="4084" xr3:uid="{4F297C4A-1B5B-4B75-9A25-E8F4695F432F}" uniqueName="4084" name="Column4084" queryTableFieldId="4084"/>
    <tableColumn id="4085" xr3:uid="{D74315A4-8900-4FAD-8C31-B0644E04592D}" uniqueName="4085" name="Column4085" queryTableFieldId="4085"/>
    <tableColumn id="4086" xr3:uid="{8D838EB8-5865-4A77-92E5-612BE4C5EB0B}" uniqueName="4086" name="Column4086" queryTableFieldId="4086"/>
    <tableColumn id="4087" xr3:uid="{0FEBB5C5-EB72-4D20-BAE5-E55E2BF3A578}" uniqueName="4087" name="Column4087" queryTableFieldId="4087"/>
    <tableColumn id="4088" xr3:uid="{DF98A268-33CA-45E4-860D-66C251B4DFE8}" uniqueName="4088" name="Column4088" queryTableFieldId="4088"/>
    <tableColumn id="4089" xr3:uid="{33B6665F-740F-4979-8758-4929E13938EF}" uniqueName="4089" name="Column4089" queryTableFieldId="4089"/>
    <tableColumn id="4090" xr3:uid="{60B0AABA-F3B3-411E-B1EE-7DA97BF0F656}" uniqueName="4090" name="Column4090" queryTableFieldId="4090"/>
    <tableColumn id="4091" xr3:uid="{73078687-B62E-4C3F-81BC-54FD24757D8A}" uniqueName="4091" name="Column4091" queryTableFieldId="4091"/>
    <tableColumn id="4092" xr3:uid="{271692FA-B584-4429-B38B-BD23B3A29EE7}" uniqueName="4092" name="Column4092" queryTableFieldId="4092"/>
    <tableColumn id="4093" xr3:uid="{B9143881-192E-407F-8441-0B45217F3B71}" uniqueName="4093" name="Column4093" queryTableFieldId="4093"/>
    <tableColumn id="4094" xr3:uid="{A808B6BD-DE1F-4B57-8C23-5374A674CF7B}" uniqueName="4094" name="Column4094" queryTableFieldId="4094"/>
    <tableColumn id="4095" xr3:uid="{649AF5AB-8E4E-43F9-9085-D85F696C0EB7}" uniqueName="4095" name="Column4095" queryTableFieldId="4095"/>
    <tableColumn id="4096" xr3:uid="{F8769C6B-74E6-4E74-B7C0-806C8CC14C70}" uniqueName="4096" name="Column4096" queryTableFieldId="4096"/>
    <tableColumn id="4097" xr3:uid="{372EAC57-A9F4-4948-BBAD-2BD2CC0A35E9}" uniqueName="4097" name="Column4097" queryTableFieldId="4097"/>
    <tableColumn id="4098" xr3:uid="{C7D0B5DD-B7E8-4EE0-B786-AB1C85BB4558}" uniqueName="4098" name="Column4098" queryTableFieldId="4098"/>
    <tableColumn id="4099" xr3:uid="{9C52A312-AF0E-4697-81F1-148DE30EA317}" uniqueName="4099" name="Column4099" queryTableFieldId="4099"/>
    <tableColumn id="4100" xr3:uid="{06C7EB2B-943E-4DD0-93B8-84C5D10BC3BD}" uniqueName="4100" name="Column4100" queryTableFieldId="4100"/>
    <tableColumn id="4101" xr3:uid="{22246217-E0C4-4D31-A688-73B0521846AB}" uniqueName="4101" name="Column4101" queryTableFieldId="4101"/>
    <tableColumn id="4102" xr3:uid="{1D4E8224-A4A7-48BF-975D-79CECC3BF578}" uniqueName="4102" name="Column4102" queryTableFieldId="4102"/>
    <tableColumn id="4103" xr3:uid="{BFD5AFBA-0D79-428A-82E9-A8778591365C}" uniqueName="4103" name="Column4103" queryTableFieldId="4103"/>
    <tableColumn id="4104" xr3:uid="{A4CE50A5-CF1C-404B-B8A1-D731CA6EF1D9}" uniqueName="4104" name="Column4104" queryTableFieldId="4104"/>
    <tableColumn id="4105" xr3:uid="{A9DB69F0-7D02-4D3A-9088-E648055755C4}" uniqueName="4105" name="Column4105" queryTableFieldId="4105"/>
    <tableColumn id="4106" xr3:uid="{EFA0B26E-05E7-459A-89DE-185B483F457A}" uniqueName="4106" name="Column4106" queryTableFieldId="4106"/>
    <tableColumn id="4107" xr3:uid="{F972439F-22E9-4AE5-9828-4B49D720DB07}" uniqueName="4107" name="Column4107" queryTableFieldId="4107"/>
    <tableColumn id="4108" xr3:uid="{D2C1035F-E372-4253-B83B-763F041F9412}" uniqueName="4108" name="Column4108" queryTableFieldId="4108"/>
    <tableColumn id="4109" xr3:uid="{C313C6F8-3D25-46C5-B290-0A85C78B1D34}" uniqueName="4109" name="Column4109" queryTableFieldId="4109"/>
    <tableColumn id="4110" xr3:uid="{43FF90EA-899A-45AA-A608-D4C78A2AC3CA}" uniqueName="4110" name="Column4110" queryTableFieldId="4110"/>
    <tableColumn id="4111" xr3:uid="{EB4A8C15-F0B0-4E9D-B2FC-C6FC59308987}" uniqueName="4111" name="Column4111" queryTableFieldId="4111"/>
    <tableColumn id="4112" xr3:uid="{B1AC6DE3-9EF0-46A3-BDD3-37B73F3295DD}" uniqueName="4112" name="Column4112" queryTableFieldId="4112"/>
    <tableColumn id="4113" xr3:uid="{4C9862F5-0FE3-4C76-B589-5185EEE9DDE4}" uniqueName="4113" name="Column4113" queryTableFieldId="4113"/>
    <tableColumn id="4114" xr3:uid="{63375907-B706-43D4-9A08-D514624DCF03}" uniqueName="4114" name="Column4114" queryTableFieldId="4114"/>
    <tableColumn id="4115" xr3:uid="{3F3C2DD8-7C71-45E6-AC90-0F933AEF2092}" uniqueName="4115" name="Column4115" queryTableFieldId="4115"/>
    <tableColumn id="4116" xr3:uid="{5947E412-620C-4B04-B2C2-C30B12B19B7E}" uniqueName="4116" name="Column4116" queryTableFieldId="4116"/>
    <tableColumn id="4117" xr3:uid="{4F2343E1-6394-4651-ADBB-CC0F94D6C314}" uniqueName="4117" name="Column4117" queryTableFieldId="4117"/>
    <tableColumn id="4118" xr3:uid="{D92D574F-B7E4-4687-AFF7-D479C36D1E14}" uniqueName="4118" name="Column4118" queryTableFieldId="4118"/>
    <tableColumn id="4119" xr3:uid="{222CD239-D8F7-4B12-923C-834F6D38924F}" uniqueName="4119" name="Column4119" queryTableFieldId="4119"/>
    <tableColumn id="4120" xr3:uid="{CE3C8F63-697E-454C-ADD0-5C009F5E5329}" uniqueName="4120" name="Column4120" queryTableFieldId="4120"/>
    <tableColumn id="4121" xr3:uid="{4415F659-1688-4A2E-A5A2-E4FCCD915840}" uniqueName="4121" name="Column4121" queryTableFieldId="4121"/>
    <tableColumn id="4122" xr3:uid="{401D048E-6A15-4745-97B0-8952AAEEAA56}" uniqueName="4122" name="Column4122" queryTableFieldId="4122"/>
    <tableColumn id="4123" xr3:uid="{7B9D8155-6BEE-4FA2-810E-746CA9BD7A00}" uniqueName="4123" name="Column4123" queryTableFieldId="4123"/>
    <tableColumn id="4124" xr3:uid="{496A2D99-A501-47A6-9B12-B30F2542AA8C}" uniqueName="4124" name="Column4124" queryTableFieldId="4124"/>
    <tableColumn id="4125" xr3:uid="{B3CF3633-D122-4D78-8381-5C9A549CE07A}" uniqueName="4125" name="Column4125" queryTableFieldId="4125"/>
    <tableColumn id="4126" xr3:uid="{BC5BAF5A-5F55-4096-BD17-F518B4A308E7}" uniqueName="4126" name="Column4126" queryTableFieldId="4126"/>
    <tableColumn id="4127" xr3:uid="{55BD872A-C012-4854-BB58-696CDA7A03C7}" uniqueName="4127" name="Column4127" queryTableFieldId="4127"/>
    <tableColumn id="4128" xr3:uid="{53FA2210-28CA-4323-8492-15182573A1E0}" uniqueName="4128" name="Column4128" queryTableFieldId="4128"/>
    <tableColumn id="4129" xr3:uid="{67E27026-B5AC-459C-B16E-C79B14A1234F}" uniqueName="4129" name="Column4129" queryTableFieldId="4129"/>
    <tableColumn id="4130" xr3:uid="{FB5AE7F1-322F-42E3-842A-D1478355C6E0}" uniqueName="4130" name="Column4130" queryTableFieldId="4130"/>
    <tableColumn id="4131" xr3:uid="{8C950F04-FB6A-4073-B482-FDCDCAC0FC2F}" uniqueName="4131" name="Column4131" queryTableFieldId="4131"/>
    <tableColumn id="4132" xr3:uid="{D23F9A13-D2B0-46AB-B4BF-2251CD3A49CF}" uniqueName="4132" name="Column4132" queryTableFieldId="4132"/>
    <tableColumn id="4133" xr3:uid="{BFAB0D82-0C96-4C04-B24A-F4D1A7FC56B5}" uniqueName="4133" name="Column4133" queryTableFieldId="4133"/>
    <tableColumn id="4134" xr3:uid="{34023532-E45D-41AD-ADB1-ABA1BA21615C}" uniqueName="4134" name="Column4134" queryTableFieldId="4134"/>
    <tableColumn id="4135" xr3:uid="{D0EF871F-022C-49CD-8A38-6495992B9FD8}" uniqueName="4135" name="Column4135" queryTableFieldId="4135"/>
    <tableColumn id="4136" xr3:uid="{7E6ABA82-1A71-49A2-86DD-96435EA1EC7B}" uniqueName="4136" name="Column4136" queryTableFieldId="4136"/>
    <tableColumn id="4137" xr3:uid="{2BB3829E-413E-4AC0-9A56-442138826137}" uniqueName="4137" name="Column4137" queryTableFieldId="4137"/>
    <tableColumn id="4138" xr3:uid="{0C17923A-9926-4F94-BB09-AF207E57D4A5}" uniqueName="4138" name="Column4138" queryTableFieldId="4138"/>
    <tableColumn id="4139" xr3:uid="{E450E355-37A9-465E-8751-9CBCA6501AA4}" uniqueName="4139" name="Column4139" queryTableFieldId="4139"/>
    <tableColumn id="4140" xr3:uid="{034EBF64-686C-4DE4-8E82-AB66BAFA9DE2}" uniqueName="4140" name="Column4140" queryTableFieldId="4140"/>
    <tableColumn id="4141" xr3:uid="{191DFC57-E032-4EA0-A676-936E0CD925F4}" uniqueName="4141" name="Column4141" queryTableFieldId="4141"/>
    <tableColumn id="4142" xr3:uid="{A0D4BA3D-44B7-4325-A437-E851FA83D63F}" uniqueName="4142" name="Column4142" queryTableFieldId="4142"/>
    <tableColumn id="4143" xr3:uid="{73CBD7E8-0C07-4B01-8DA2-DB51E0777328}" uniqueName="4143" name="Column4143" queryTableFieldId="4143"/>
    <tableColumn id="4144" xr3:uid="{64A79FE8-D836-4233-AC89-11C358A09225}" uniqueName="4144" name="Column4144" queryTableFieldId="4144"/>
    <tableColumn id="4145" xr3:uid="{DEAEB506-A035-49C9-B8AC-0FA3CB6D9ACA}" uniqueName="4145" name="Column4145" queryTableFieldId="4145"/>
    <tableColumn id="4146" xr3:uid="{98E5C40E-D4D3-4F5A-A267-3F2E2E4187C6}" uniqueName="4146" name="Column4146" queryTableFieldId="4146"/>
    <tableColumn id="4147" xr3:uid="{8453BE6F-F53A-4F84-8C4B-02E8C4D436E6}" uniqueName="4147" name="Column4147" queryTableFieldId="4147"/>
    <tableColumn id="4148" xr3:uid="{3847858B-6D65-4B91-8A61-2048EB2AB264}" uniqueName="4148" name="Column4148" queryTableFieldId="4148"/>
    <tableColumn id="4149" xr3:uid="{1466122D-DFFF-4776-AFA8-D9ADD8A26D26}" uniqueName="4149" name="Column4149" queryTableFieldId="4149"/>
    <tableColumn id="4150" xr3:uid="{FFD29A97-1610-45DD-9BE1-F5B71665652D}" uniqueName="4150" name="Column4150" queryTableFieldId="4150"/>
    <tableColumn id="4151" xr3:uid="{397668C4-DD56-4650-83EF-DC9E53FE274A}" uniqueName="4151" name="Column4151" queryTableFieldId="4151"/>
    <tableColumn id="4152" xr3:uid="{61353442-5F60-4255-B1E9-6C63E8A329AF}" uniqueName="4152" name="Column4152" queryTableFieldId="4152"/>
    <tableColumn id="4153" xr3:uid="{82D3CD12-A001-4104-9AF8-44C25FD609DD}" uniqueName="4153" name="Column4153" queryTableFieldId="4153"/>
    <tableColumn id="4154" xr3:uid="{B39EAEB2-854E-4824-89D8-3ABF4410C0EB}" uniqueName="4154" name="Column4154" queryTableFieldId="4154"/>
    <tableColumn id="4155" xr3:uid="{C4E759A4-11A7-4578-941C-2715482D2984}" uniqueName="4155" name="Column4155" queryTableFieldId="4155"/>
    <tableColumn id="4156" xr3:uid="{0BCC1465-4E93-4364-BE1D-76A3F38798DA}" uniqueName="4156" name="Column4156" queryTableFieldId="4156"/>
    <tableColumn id="4157" xr3:uid="{D69E9B35-A7C2-41FA-987A-4B18D4BB5C1C}" uniqueName="4157" name="Column4157" queryTableFieldId="4157"/>
    <tableColumn id="4158" xr3:uid="{8D6EB567-2CBE-4E54-8BDF-F0C6724844D6}" uniqueName="4158" name="Column4158" queryTableFieldId="4158"/>
    <tableColumn id="4159" xr3:uid="{1CBEDC9D-E9D6-4BA4-BF40-495A0E400687}" uniqueName="4159" name="Column4159" queryTableFieldId="4159"/>
    <tableColumn id="4160" xr3:uid="{30C297B2-3A1D-4E09-98CE-DF91A50B2BB1}" uniqueName="4160" name="Column4160" queryTableFieldId="4160"/>
    <tableColumn id="4161" xr3:uid="{B94618CD-B8D8-4F9B-8C36-F246F38B9CA1}" uniqueName="4161" name="Column4161" queryTableFieldId="4161"/>
    <tableColumn id="4162" xr3:uid="{99DBACEF-6EC8-4396-8FDB-22A36E564CF8}" uniqueName="4162" name="Column4162" queryTableFieldId="4162"/>
    <tableColumn id="4163" xr3:uid="{9B0D9F6A-B10A-4858-8215-D4B6C2866E4D}" uniqueName="4163" name="Column4163" queryTableFieldId="4163"/>
    <tableColumn id="4164" xr3:uid="{532C6E2B-E10A-465D-9BC2-3F004CCE4392}" uniqueName="4164" name="Column4164" queryTableFieldId="4164"/>
    <tableColumn id="4165" xr3:uid="{133B545D-0FA7-4F4B-B6BB-C2DBF3DF7B79}" uniqueName="4165" name="Column4165" queryTableFieldId="4165"/>
    <tableColumn id="4166" xr3:uid="{0911DDDF-EF32-42D8-A821-F9D90FAB8F86}" uniqueName="4166" name="Column4166" queryTableFieldId="4166"/>
    <tableColumn id="4167" xr3:uid="{43D5F549-2ED5-4172-A3C9-3F3A79899E9D}" uniqueName="4167" name="Column4167" queryTableFieldId="4167"/>
    <tableColumn id="4168" xr3:uid="{88E7FA88-31BA-4B09-99AF-4D946D51DE10}" uniqueName="4168" name="Column4168" queryTableFieldId="4168"/>
    <tableColumn id="4169" xr3:uid="{0C00355F-27AE-4EAB-BAAD-3955CECE2960}" uniqueName="4169" name="Column4169" queryTableFieldId="4169"/>
    <tableColumn id="4170" xr3:uid="{D02D4692-96EF-4323-B7E1-652B3946990E}" uniqueName="4170" name="Column4170" queryTableFieldId="4170"/>
    <tableColumn id="4171" xr3:uid="{515A168E-9B4C-4009-8FB9-6C47B8781055}" uniqueName="4171" name="Column4171" queryTableFieldId="4171"/>
    <tableColumn id="4172" xr3:uid="{FD1B8C51-8D0F-4C77-9C9B-A9F00B37C6E8}" uniqueName="4172" name="Column4172" queryTableFieldId="4172"/>
    <tableColumn id="4173" xr3:uid="{8796E994-58CF-4127-B221-80D62AB8E61B}" uniqueName="4173" name="Column4173" queryTableFieldId="4173"/>
    <tableColumn id="4174" xr3:uid="{DB1B33B1-ACCE-4ED1-95C7-DFA4FFD805D3}" uniqueName="4174" name="Column4174" queryTableFieldId="4174"/>
    <tableColumn id="4175" xr3:uid="{F9D607E0-59EA-42AC-B19F-24197B89D83A}" uniqueName="4175" name="Column4175" queryTableFieldId="4175"/>
    <tableColumn id="4176" xr3:uid="{D66F5100-D76E-4950-859D-1D31DC8352B9}" uniqueName="4176" name="Column4176" queryTableFieldId="4176"/>
    <tableColumn id="4177" xr3:uid="{0F956117-9300-4AF0-844C-A9A4603AF67F}" uniqueName="4177" name="Column4177" queryTableFieldId="4177"/>
    <tableColumn id="4178" xr3:uid="{75A99C4B-3C1A-4B2D-BA53-F60A316C223C}" uniqueName="4178" name="Column4178" queryTableFieldId="4178"/>
    <tableColumn id="4179" xr3:uid="{0CE17982-466E-4B2D-B798-188080BA8C4B}" uniqueName="4179" name="Column4179" queryTableFieldId="4179"/>
    <tableColumn id="4180" xr3:uid="{2A2A9FC3-F8C1-4279-A89D-3867CA126820}" uniqueName="4180" name="Column4180" queryTableFieldId="4180"/>
    <tableColumn id="4181" xr3:uid="{8E7383F2-CCA3-416E-908F-513192E9BCC7}" uniqueName="4181" name="Column4181" queryTableFieldId="4181"/>
    <tableColumn id="4182" xr3:uid="{45B9C0C9-8F8C-4F80-930B-2C82F42FCD74}" uniqueName="4182" name="Column4182" queryTableFieldId="4182"/>
    <tableColumn id="4183" xr3:uid="{06B95EAA-4FD8-4102-9EDA-69B2C14BB5F1}" uniqueName="4183" name="Column4183" queryTableFieldId="4183"/>
    <tableColumn id="4184" xr3:uid="{6FC2B4A2-2088-43BA-8CB0-C982F13B7BBA}" uniqueName="4184" name="Column4184" queryTableFieldId="4184"/>
    <tableColumn id="4185" xr3:uid="{AF3DE1BC-1161-43C8-84EE-1C36CE51F193}" uniqueName="4185" name="Column4185" queryTableFieldId="4185"/>
    <tableColumn id="4186" xr3:uid="{869FEB7C-3B33-4D7B-8BA9-5828BF6B6998}" uniqueName="4186" name="Column4186" queryTableFieldId="4186"/>
    <tableColumn id="4187" xr3:uid="{8B728849-9D52-406E-9604-9B94679564D8}" uniqueName="4187" name="Column4187" queryTableFieldId="4187"/>
    <tableColumn id="4188" xr3:uid="{EF9C3F61-EF56-4CB7-9EB6-A30624E72C0D}" uniqueName="4188" name="Column4188" queryTableFieldId="4188"/>
    <tableColumn id="4189" xr3:uid="{0399E19B-6DE8-4AB7-A63D-07539E5B7B49}" uniqueName="4189" name="Column4189" queryTableFieldId="4189"/>
    <tableColumn id="4190" xr3:uid="{E073C278-3510-44D6-9DDE-0FBDF56C5A4D}" uniqueName="4190" name="Column4190" queryTableFieldId="4190"/>
    <tableColumn id="4191" xr3:uid="{73A7A214-A9B3-4EF5-9CAC-3679023CB1CC}" uniqueName="4191" name="Column4191" queryTableFieldId="4191"/>
    <tableColumn id="4192" xr3:uid="{675BCB91-901D-4360-819A-B7ECF4DA232C}" uniqueName="4192" name="Column4192" queryTableFieldId="4192"/>
    <tableColumn id="4193" xr3:uid="{6F3F5F87-48A3-47F9-A5BD-D0F070258FDD}" uniqueName="4193" name="Column4193" queryTableFieldId="4193"/>
    <tableColumn id="4194" xr3:uid="{51D6FE38-C89F-4DE9-B132-5278440C0991}" uniqueName="4194" name="Column4194" queryTableFieldId="4194"/>
    <tableColumn id="4195" xr3:uid="{A7232694-1A90-4D08-890F-0F57802CF177}" uniqueName="4195" name="Column4195" queryTableFieldId="4195"/>
    <tableColumn id="4196" xr3:uid="{E51BBACC-BAFA-4D2D-A209-62EADB376067}" uniqueName="4196" name="Column4196" queryTableFieldId="4196"/>
    <tableColumn id="4197" xr3:uid="{19F5691E-8F03-4862-8365-0D760A5D8626}" uniqueName="4197" name="Column4197" queryTableFieldId="4197"/>
    <tableColumn id="4198" xr3:uid="{09FB336A-CB79-4FE3-A3B3-F944A7F54E3F}" uniqueName="4198" name="Column4198" queryTableFieldId="4198"/>
    <tableColumn id="4199" xr3:uid="{615B6EE0-B4E8-4766-B7ED-DCE77005A232}" uniqueName="4199" name="Column4199" queryTableFieldId="4199"/>
    <tableColumn id="4200" xr3:uid="{0387446E-A9E3-43BB-83E0-9E70509EBE40}" uniqueName="4200" name="Column4200" queryTableFieldId="4200"/>
    <tableColumn id="4201" xr3:uid="{ABB5C744-49A9-4299-92B7-3D6D307919DF}" uniqueName="4201" name="Column4201" queryTableFieldId="4201"/>
    <tableColumn id="4202" xr3:uid="{C9D269E6-8721-45EE-9E94-D905AB0C07B7}" uniqueName="4202" name="Column4202" queryTableFieldId="4202"/>
    <tableColumn id="4203" xr3:uid="{65004A9C-C88F-49D7-92A2-2B8D9A061BFE}" uniqueName="4203" name="Column4203" queryTableFieldId="4203"/>
    <tableColumn id="4204" xr3:uid="{EBBDB266-3A5C-48CE-BD27-F318D9B35ED4}" uniqueName="4204" name="Column4204" queryTableFieldId="4204"/>
    <tableColumn id="4205" xr3:uid="{CB3DCD14-0CE8-46AB-9D52-43596CE10DA7}" uniqueName="4205" name="Column4205" queryTableFieldId="4205"/>
    <tableColumn id="4206" xr3:uid="{BBA963CD-46E6-4B51-B3BF-7303C21CFFA5}" uniqueName="4206" name="Column4206" queryTableFieldId="4206"/>
    <tableColumn id="4207" xr3:uid="{C6D0EBD4-F1CB-4E21-8BA1-352F82FEEBA8}" uniqueName="4207" name="Column4207" queryTableFieldId="4207"/>
    <tableColumn id="4208" xr3:uid="{E3561034-82C5-4267-8077-F252345C1663}" uniqueName="4208" name="Column4208" queryTableFieldId="4208"/>
    <tableColumn id="4209" xr3:uid="{4B9E159B-3A32-485A-9A2F-81E2993C98A8}" uniqueName="4209" name="Column4209" queryTableFieldId="4209"/>
    <tableColumn id="4210" xr3:uid="{38BD3E0D-1D9B-4635-BE35-723B5E078F4E}" uniqueName="4210" name="Column4210" queryTableFieldId="4210"/>
    <tableColumn id="4211" xr3:uid="{4D88C64C-E71B-4B3F-9286-C7A7A5FDD4E8}" uniqueName="4211" name="Column4211" queryTableFieldId="4211"/>
    <tableColumn id="4212" xr3:uid="{A3F595FF-4B0E-40C4-A834-027F1E984D97}" uniqueName="4212" name="Column4212" queryTableFieldId="4212"/>
    <tableColumn id="4213" xr3:uid="{7DE9B009-AD0B-4CBC-890E-AE15E78F573B}" uniqueName="4213" name="Column4213" queryTableFieldId="4213"/>
    <tableColumn id="4214" xr3:uid="{A5B43656-18C6-4D7F-8742-C599914BCB73}" uniqueName="4214" name="Column4214" queryTableFieldId="4214"/>
    <tableColumn id="4215" xr3:uid="{9CC205B3-A891-492D-8959-4C5CA1A7A85D}" uniqueName="4215" name="Column4215" queryTableFieldId="4215"/>
    <tableColumn id="4216" xr3:uid="{3356F426-E464-4ACC-8EDC-F4A7C99D6CA2}" uniqueName="4216" name="Column4216" queryTableFieldId="4216"/>
    <tableColumn id="4217" xr3:uid="{1873FF76-8162-43C0-94D9-00306579AA88}" uniqueName="4217" name="Column4217" queryTableFieldId="4217"/>
    <tableColumn id="4218" xr3:uid="{2D096318-6E90-4086-B79F-D96F3615D967}" uniqueName="4218" name="Column4218" queryTableFieldId="4218"/>
    <tableColumn id="4219" xr3:uid="{78EACAEB-BECF-4329-A5F2-D9D49F81595E}" uniqueName="4219" name="Column4219" queryTableFieldId="4219"/>
    <tableColumn id="4220" xr3:uid="{0138B85E-BB3C-4D77-BACC-BFF959A5B924}" uniqueName="4220" name="Column4220" queryTableFieldId="4220"/>
    <tableColumn id="4221" xr3:uid="{0532EA50-0683-476A-A668-C5CBA56BBF0A}" uniqueName="4221" name="Column4221" queryTableFieldId="4221"/>
    <tableColumn id="4222" xr3:uid="{33941D36-E94E-414A-ACA2-93603C7D621C}" uniqueName="4222" name="Column4222" queryTableFieldId="4222"/>
    <tableColumn id="4223" xr3:uid="{8F8ACD7A-5946-4C58-88F6-04083CE8C47C}" uniqueName="4223" name="Column4223" queryTableFieldId="4223"/>
    <tableColumn id="4224" xr3:uid="{831D5F72-CE22-43BF-9F53-A4DDB132EF51}" uniqueName="4224" name="Column4224" queryTableFieldId="4224"/>
    <tableColumn id="4225" xr3:uid="{4CB947F8-8A3A-4D62-B079-FCD5D342EFF9}" uniqueName="4225" name="Column4225" queryTableFieldId="4225"/>
    <tableColumn id="4226" xr3:uid="{F66622C8-55FE-4028-B4AF-4A2D4B7A8851}" uniqueName="4226" name="Column4226" queryTableFieldId="4226"/>
    <tableColumn id="4227" xr3:uid="{E6B71E09-1412-42B8-ACD8-C9237A7BC2A2}" uniqueName="4227" name="Column4227" queryTableFieldId="4227"/>
    <tableColumn id="4228" xr3:uid="{116D2207-60D2-4B44-96E1-088812DF6AA0}" uniqueName="4228" name="Column4228" queryTableFieldId="4228"/>
    <tableColumn id="4229" xr3:uid="{18D72CAE-298F-46E9-A977-C9736303D6CE}" uniqueName="4229" name="Column4229" queryTableFieldId="4229"/>
    <tableColumn id="4230" xr3:uid="{EE067992-7D84-4BE6-8F96-9B76B268336A}" uniqueName="4230" name="Column4230" queryTableFieldId="4230"/>
    <tableColumn id="4231" xr3:uid="{A89F903E-2365-4150-AC50-6C764253841E}" uniqueName="4231" name="Column4231" queryTableFieldId="4231"/>
    <tableColumn id="4232" xr3:uid="{C4AE49E1-E520-458A-BE8F-DE6DF2325E9C}" uniqueName="4232" name="Column4232" queryTableFieldId="4232"/>
    <tableColumn id="4233" xr3:uid="{DCF60449-591C-4370-B431-09A2D3835167}" uniqueName="4233" name="Column4233" queryTableFieldId="4233"/>
    <tableColumn id="4234" xr3:uid="{A7B26BE3-8203-48C1-B636-AA84011024F5}" uniqueName="4234" name="Column4234" queryTableFieldId="4234"/>
    <tableColumn id="4235" xr3:uid="{31300EF9-637F-4664-9E65-94B42AC37CFA}" uniqueName="4235" name="Column4235" queryTableFieldId="4235"/>
    <tableColumn id="4236" xr3:uid="{B9FD764B-0C01-45E7-80AD-8AC0529D7D5C}" uniqueName="4236" name="Column4236" queryTableFieldId="4236"/>
    <tableColumn id="4237" xr3:uid="{D9B105B7-85F3-4F14-AD4F-8EF000E90A88}" uniqueName="4237" name="Column4237" queryTableFieldId="4237"/>
    <tableColumn id="4238" xr3:uid="{29DF2395-2FFC-450B-BDF2-52693D76A3A8}" uniqueName="4238" name="Column4238" queryTableFieldId="4238"/>
    <tableColumn id="4239" xr3:uid="{EE14AD06-0A2A-4B9D-A8F7-91F63FFB392C}" uniqueName="4239" name="Column4239" queryTableFieldId="4239"/>
    <tableColumn id="4240" xr3:uid="{576851FC-9826-4FCF-9492-0256392DDB6F}" uniqueName="4240" name="Column4240" queryTableFieldId="4240"/>
    <tableColumn id="4241" xr3:uid="{0DA110E9-A7D0-493F-B91E-830AE40B1F7B}" uniqueName="4241" name="Column4241" queryTableFieldId="4241"/>
    <tableColumn id="4242" xr3:uid="{0C9B8124-C406-4839-9BD7-1E1B9A4F0171}" uniqueName="4242" name="Column4242" queryTableFieldId="4242"/>
    <tableColumn id="4243" xr3:uid="{935AA97C-37DE-4CD4-8D2B-794535CF1E46}" uniqueName="4243" name="Column4243" queryTableFieldId="4243"/>
    <tableColumn id="4244" xr3:uid="{BD6C567D-DB24-4805-907B-5101D9F691AD}" uniqueName="4244" name="Column4244" queryTableFieldId="4244"/>
    <tableColumn id="4245" xr3:uid="{E34320DD-B041-4271-A6C5-50AB227AAB8F}" uniqueName="4245" name="Column4245" queryTableFieldId="4245"/>
    <tableColumn id="4246" xr3:uid="{ED417D0B-55B4-4814-A627-10423E33F62C}" uniqueName="4246" name="Column4246" queryTableFieldId="4246"/>
    <tableColumn id="4247" xr3:uid="{3F748A13-1EA1-43FF-B8E7-ED4DCDFD695C}" uniqueName="4247" name="Column4247" queryTableFieldId="4247"/>
    <tableColumn id="4248" xr3:uid="{300F65C3-C028-4968-8B0C-7021F6A1407D}" uniqueName="4248" name="Column4248" queryTableFieldId="4248"/>
    <tableColumn id="4249" xr3:uid="{1FC6E708-12C4-4907-9C7C-E2460EAC1F0D}" uniqueName="4249" name="Column4249" queryTableFieldId="4249"/>
    <tableColumn id="4250" xr3:uid="{C0767A06-3C3A-42FE-A62F-DF1578F45A3C}" uniqueName="4250" name="Column4250" queryTableFieldId="4250"/>
    <tableColumn id="4251" xr3:uid="{D0619D54-4B22-45CA-885F-79448C4F3454}" uniqueName="4251" name="Column4251" queryTableFieldId="4251"/>
    <tableColumn id="4252" xr3:uid="{E8B06E0A-944C-4AAB-9C4E-19E855C06C2F}" uniqueName="4252" name="Column4252" queryTableFieldId="4252"/>
    <tableColumn id="4253" xr3:uid="{BDC35E06-424E-46D4-B2AA-C2D9E39C7510}" uniqueName="4253" name="Column4253" queryTableFieldId="4253"/>
    <tableColumn id="4254" xr3:uid="{B3E9C56D-2F18-43A5-963E-09DD64085A5C}" uniqueName="4254" name="Column4254" queryTableFieldId="4254"/>
    <tableColumn id="4255" xr3:uid="{71CFF225-5085-43C0-9B66-B9DEBFC7CD4F}" uniqueName="4255" name="Column4255" queryTableFieldId="4255"/>
    <tableColumn id="4256" xr3:uid="{C131D4D1-76AD-4038-9448-8BC68FCCB483}" uniqueName="4256" name="Column4256" queryTableFieldId="4256"/>
    <tableColumn id="4257" xr3:uid="{46C41C74-1B71-4D45-BD5E-A648B7678102}" uniqueName="4257" name="Column4257" queryTableFieldId="4257"/>
    <tableColumn id="4258" xr3:uid="{2CABA8F8-C961-410D-B495-3FD6C3664D5C}" uniqueName="4258" name="Column4258" queryTableFieldId="4258"/>
    <tableColumn id="4259" xr3:uid="{30E4F2DC-8D6B-480D-BB08-DC68F609A4CB}" uniqueName="4259" name="Column4259" queryTableFieldId="4259"/>
    <tableColumn id="4260" xr3:uid="{D2C847AA-663C-4793-B62D-9242D1490771}" uniqueName="4260" name="Column4260" queryTableFieldId="4260"/>
    <tableColumn id="4261" xr3:uid="{2825E71C-BE3C-41EC-987A-61414B1FC41C}" uniqueName="4261" name="Column4261" queryTableFieldId="4261"/>
    <tableColumn id="4262" xr3:uid="{057E4893-4B9F-467F-B2A9-2138109A8136}" uniqueName="4262" name="Column4262" queryTableFieldId="4262"/>
    <tableColumn id="4263" xr3:uid="{935AC7C7-E17D-40BE-8B57-9CB00A47B4FC}" uniqueName="4263" name="Column4263" queryTableFieldId="4263"/>
    <tableColumn id="4264" xr3:uid="{63BBB782-81CF-4BBC-92F7-8A9D299025B7}" uniqueName="4264" name="Column4264" queryTableFieldId="4264"/>
    <tableColumn id="4265" xr3:uid="{29D3D7A8-8544-467C-AD1D-1A5665223244}" uniqueName="4265" name="Column4265" queryTableFieldId="4265"/>
    <tableColumn id="4266" xr3:uid="{B7DBDBB4-13B6-447F-B748-315F44836DBE}" uniqueName="4266" name="Column4266" queryTableFieldId="4266"/>
    <tableColumn id="4267" xr3:uid="{1A08B4ED-A0F0-4A8E-9B4D-A8B74ABC60E0}" uniqueName="4267" name="Column4267" queryTableFieldId="4267"/>
    <tableColumn id="4268" xr3:uid="{BF040E96-F762-487E-BBC6-2B268CC20E03}" uniqueName="4268" name="Column4268" queryTableFieldId="4268"/>
    <tableColumn id="4269" xr3:uid="{1D4D8584-A3A5-4EBD-88F6-8D2E7CBA6A33}" uniqueName="4269" name="Column4269" queryTableFieldId="4269"/>
    <tableColumn id="4270" xr3:uid="{DD64A8C1-9AEB-456C-BA1C-E2D93A737DF6}" uniqueName="4270" name="Column4270" queryTableFieldId="4270"/>
    <tableColumn id="4271" xr3:uid="{DF3D6410-512C-413D-8728-6F28C5D95E74}" uniqueName="4271" name="Column4271" queryTableFieldId="4271"/>
    <tableColumn id="4272" xr3:uid="{A7182A11-604F-44E6-A3DE-148CDFE498BC}" uniqueName="4272" name="Column4272" queryTableFieldId="4272"/>
    <tableColumn id="4273" xr3:uid="{9FFC9B6E-4ED8-4EF9-A0B5-32EBBCF183D2}" uniqueName="4273" name="Column4273" queryTableFieldId="4273"/>
    <tableColumn id="4274" xr3:uid="{901C58D5-F6FF-4297-9965-1770212AD987}" uniqueName="4274" name="Column4274" queryTableFieldId="4274"/>
    <tableColumn id="4275" xr3:uid="{970F3DAB-3ED8-49EA-A8AB-24517B3C2916}" uniqueName="4275" name="Column4275" queryTableFieldId="4275"/>
    <tableColumn id="4276" xr3:uid="{4607E4B2-9864-48A8-887C-85870C4470A8}" uniqueName="4276" name="Column4276" queryTableFieldId="4276"/>
    <tableColumn id="4277" xr3:uid="{53608126-B6A3-4BA7-B7B9-E8616BF975D2}" uniqueName="4277" name="Column4277" queryTableFieldId="4277"/>
    <tableColumn id="4278" xr3:uid="{2A31BF39-E413-4854-B7F2-02A4F81C719B}" uniqueName="4278" name="Column4278" queryTableFieldId="4278"/>
    <tableColumn id="4279" xr3:uid="{2F751288-DC15-4927-A998-906FADD2E2DE}" uniqueName="4279" name="Column4279" queryTableFieldId="4279"/>
    <tableColumn id="4280" xr3:uid="{9E11FBED-1EC7-4C1D-A94A-74344EF38EB6}" uniqueName="4280" name="Column4280" queryTableFieldId="4280"/>
    <tableColumn id="4281" xr3:uid="{97089648-57A7-47BA-BC6E-7F8C2C82F645}" uniqueName="4281" name="Column4281" queryTableFieldId="4281"/>
    <tableColumn id="4282" xr3:uid="{C527EFE0-28F5-4BC6-922D-E9A29AEF35F9}" uniqueName="4282" name="Column4282" queryTableFieldId="4282"/>
    <tableColumn id="4283" xr3:uid="{1DE7E20B-EBA7-43C0-A55D-1E49644B7DD1}" uniqueName="4283" name="Column4283" queryTableFieldId="4283"/>
    <tableColumn id="4284" xr3:uid="{A6BA6E60-EA8C-4EFF-840A-B1396053D464}" uniqueName="4284" name="Column4284" queryTableFieldId="4284"/>
    <tableColumn id="4285" xr3:uid="{540F9A3F-5B70-4DE9-82E2-654B81C4CA81}" uniqueName="4285" name="Column4285" queryTableFieldId="4285"/>
    <tableColumn id="4286" xr3:uid="{4250ADAC-AD2B-47F9-8545-A76819D75036}" uniqueName="4286" name="Column4286" queryTableFieldId="4286"/>
    <tableColumn id="4287" xr3:uid="{A79C444A-02B6-4A81-B959-762559F73BB3}" uniqueName="4287" name="Column4287" queryTableFieldId="4287"/>
    <tableColumn id="4288" xr3:uid="{F5121C54-6078-45D7-A276-249A47492E36}" uniqueName="4288" name="Column4288" queryTableFieldId="4288"/>
    <tableColumn id="4289" xr3:uid="{8AB72C0E-874E-4C93-9E07-90C4465D1D11}" uniqueName="4289" name="Column4289" queryTableFieldId="4289"/>
    <tableColumn id="4290" xr3:uid="{FF2D1997-D507-4370-AB4C-304C59DE9FE9}" uniqueName="4290" name="Column4290" queryTableFieldId="4290"/>
    <tableColumn id="4291" xr3:uid="{55411884-7C8A-436B-A2F2-529AA97344B4}" uniqueName="4291" name="Column4291" queryTableFieldId="4291"/>
    <tableColumn id="4292" xr3:uid="{45AD37E4-BF79-402C-8ECA-24099841D5EA}" uniqueName="4292" name="Column4292" queryTableFieldId="4292"/>
    <tableColumn id="4293" xr3:uid="{666021A6-C1B5-40C5-8B6E-DA224D5A22D0}" uniqueName="4293" name="Column4293" queryTableFieldId="4293"/>
    <tableColumn id="4294" xr3:uid="{9753D345-E439-4FC1-89A7-E7D0FE3F79FA}" uniqueName="4294" name="Column4294" queryTableFieldId="4294"/>
    <tableColumn id="4295" xr3:uid="{A991FA2F-E828-4A84-AD8C-2BCC530AF83B}" uniqueName="4295" name="Column4295" queryTableFieldId="4295"/>
    <tableColumn id="4296" xr3:uid="{B18B4FD8-2DBF-40BE-8162-7E1840F1C449}" uniqueName="4296" name="Column4296" queryTableFieldId="4296"/>
    <tableColumn id="4297" xr3:uid="{BF910DD2-F619-49EF-827D-1317B3AD99D8}" uniqueName="4297" name="Column4297" queryTableFieldId="4297"/>
    <tableColumn id="4298" xr3:uid="{A9E99F09-43B4-4255-BCB0-EFC6DBEEA7A3}" uniqueName="4298" name="Column4298" queryTableFieldId="4298"/>
    <tableColumn id="4299" xr3:uid="{771D0BB8-4AA0-4DD1-82C1-5722A5F11CA1}" uniqueName="4299" name="Column4299" queryTableFieldId="4299"/>
    <tableColumn id="4300" xr3:uid="{F439FE64-DEB8-4E1F-B921-01C388A8E7C9}" uniqueName="4300" name="Column4300" queryTableFieldId="4300"/>
    <tableColumn id="4301" xr3:uid="{851343EB-F249-4B32-9772-FEC707FEF237}" uniqueName="4301" name="Column4301" queryTableFieldId="4301"/>
    <tableColumn id="4302" xr3:uid="{AD384F03-6FC0-4C29-9FA1-C009C46152DB}" uniqueName="4302" name="Column4302" queryTableFieldId="4302"/>
    <tableColumn id="4303" xr3:uid="{8681C6BD-EB64-489C-976C-9EE0CEEDA1B1}" uniqueName="4303" name="Column4303" queryTableFieldId="4303"/>
    <tableColumn id="4304" xr3:uid="{35BF6C78-F3C4-4DFF-BF2F-12C9823B0E44}" uniqueName="4304" name="Column4304" queryTableFieldId="4304"/>
    <tableColumn id="4305" xr3:uid="{E5F7648C-E0E1-4D06-80F1-B9A74220177B}" uniqueName="4305" name="Column4305" queryTableFieldId="4305"/>
    <tableColumn id="4306" xr3:uid="{813D30B9-EE20-4EAD-8DC4-863B41753B58}" uniqueName="4306" name="Column4306" queryTableFieldId="4306"/>
    <tableColumn id="4307" xr3:uid="{B73F3F08-57B2-428F-99F6-A511EBDA14D8}" uniqueName="4307" name="Column4307" queryTableFieldId="4307"/>
    <tableColumn id="4308" xr3:uid="{486952D9-B7B0-47CC-A3EA-052ECC92F629}" uniqueName="4308" name="Column4308" queryTableFieldId="4308"/>
    <tableColumn id="4309" xr3:uid="{0D96CA8E-84E4-4689-902C-F96EC31B5F52}" uniqueName="4309" name="Column4309" queryTableFieldId="4309"/>
    <tableColumn id="4310" xr3:uid="{33121D77-895E-4A81-9546-5BB5011494EC}" uniqueName="4310" name="Column4310" queryTableFieldId="4310"/>
    <tableColumn id="4311" xr3:uid="{110D1766-71E8-4CD7-8A0D-7529FBE00D1F}" uniqueName="4311" name="Column4311" queryTableFieldId="4311"/>
    <tableColumn id="4312" xr3:uid="{9441045B-0B03-4EEB-84A6-E625656D8176}" uniqueName="4312" name="Column4312" queryTableFieldId="4312"/>
    <tableColumn id="4313" xr3:uid="{8A55FA93-7812-44E6-8611-D74CBE964A64}" uniqueName="4313" name="Column4313" queryTableFieldId="4313"/>
    <tableColumn id="4314" xr3:uid="{E8EC6207-3346-4F7D-AA6C-C3560FA1C5BE}" uniqueName="4314" name="Column4314" queryTableFieldId="4314"/>
    <tableColumn id="4315" xr3:uid="{0AAF6EC9-947D-497A-B9C8-6064A12AC2F3}" uniqueName="4315" name="Column4315" queryTableFieldId="4315"/>
    <tableColumn id="4316" xr3:uid="{3B94F3FA-FAF2-4AFB-BE1A-F41770D1AE31}" uniqueName="4316" name="Column4316" queryTableFieldId="4316"/>
    <tableColumn id="4317" xr3:uid="{9EBCA4F5-DF16-497A-8C9C-EDCCD0C12264}" uniqueName="4317" name="Column4317" queryTableFieldId="4317"/>
    <tableColumn id="4318" xr3:uid="{CCA7443B-4286-4D34-9D82-3C685E2200B7}" uniqueName="4318" name="Column4318" queryTableFieldId="4318"/>
    <tableColumn id="4319" xr3:uid="{F7E4C4FF-DEBF-4B25-8BE7-1D4D7CE69DE0}" uniqueName="4319" name="Column4319" queryTableFieldId="4319"/>
    <tableColumn id="4320" xr3:uid="{09D7085F-7AFB-4EEB-8A20-01D1BEFF328A}" uniqueName="4320" name="Column4320" queryTableFieldId="4320"/>
    <tableColumn id="4321" xr3:uid="{F80D0E7F-DA90-4191-90A8-31766B9C38A3}" uniqueName="4321" name="Column4321" queryTableFieldId="4321"/>
    <tableColumn id="4322" xr3:uid="{BE4FA9D6-A30D-4397-83CD-67103ED73486}" uniqueName="4322" name="Column4322" queryTableFieldId="4322"/>
    <tableColumn id="4323" xr3:uid="{80567277-EC7C-4A99-8D29-6877395F59C6}" uniqueName="4323" name="Column4323" queryTableFieldId="4323"/>
    <tableColumn id="4324" xr3:uid="{CDFC4150-3432-4A13-8C0A-A9F983933D46}" uniqueName="4324" name="Column4324" queryTableFieldId="4324"/>
    <tableColumn id="4325" xr3:uid="{9A7E1CA5-4FCF-4E52-B83E-BFCB42C5B0EB}" uniqueName="4325" name="Column4325" queryTableFieldId="4325"/>
    <tableColumn id="4326" xr3:uid="{B0A474B5-A1FD-46C2-86DE-BFC1C652FA87}" uniqueName="4326" name="Column4326" queryTableFieldId="4326"/>
    <tableColumn id="4327" xr3:uid="{8CFCEB1D-3B2B-4E6C-B4EA-8B0100B3FD3F}" uniqueName="4327" name="Column4327" queryTableFieldId="4327"/>
    <tableColumn id="4328" xr3:uid="{25EB17D1-CF43-4A98-B871-7F40FD11D37C}" uniqueName="4328" name="Column4328" queryTableFieldId="4328"/>
    <tableColumn id="4329" xr3:uid="{3EEF92D6-2F5B-4C2E-A9B7-C4D34650305D}" uniqueName="4329" name="Column4329" queryTableFieldId="4329"/>
    <tableColumn id="4330" xr3:uid="{A782CD6A-9AE4-4299-892E-B6017276A0AF}" uniqueName="4330" name="Column4330" queryTableFieldId="4330"/>
    <tableColumn id="4331" xr3:uid="{76DF802C-237E-42A2-87A4-D0523ABD1EC7}" uniqueName="4331" name="Column4331" queryTableFieldId="4331"/>
    <tableColumn id="4332" xr3:uid="{78E73C27-C272-4132-9703-DAF6F7761C38}" uniqueName="4332" name="Column4332" queryTableFieldId="4332"/>
    <tableColumn id="4333" xr3:uid="{23C84E5D-EB30-415D-9B48-0E7CEBEFF340}" uniqueName="4333" name="Column4333" queryTableFieldId="4333"/>
    <tableColumn id="4334" xr3:uid="{22048B83-3F3D-451D-98FB-A13E748BDABA}" uniqueName="4334" name="Column4334" queryTableFieldId="4334"/>
    <tableColumn id="4335" xr3:uid="{A78412DC-5F21-475B-948E-322A6594D245}" uniqueName="4335" name="Column4335" queryTableFieldId="4335"/>
    <tableColumn id="4336" xr3:uid="{591BB45D-34CA-42F1-897C-983C8D35B22E}" uniqueName="4336" name="Column4336" queryTableFieldId="4336"/>
    <tableColumn id="4337" xr3:uid="{853E7C30-1CE5-48E1-B152-4A07E0315552}" uniqueName="4337" name="Column4337" queryTableFieldId="4337"/>
    <tableColumn id="4338" xr3:uid="{B6F6F110-5E5B-4955-93D4-DEC96CCEE7FB}" uniqueName="4338" name="Column4338" queryTableFieldId="4338"/>
    <tableColumn id="4339" xr3:uid="{C67CD47B-4BCE-4E76-9FB3-C7CE18726634}" uniqueName="4339" name="Column4339" queryTableFieldId="4339"/>
    <tableColumn id="4340" xr3:uid="{46303A13-4762-43C5-80F4-7AE9C9870A86}" uniqueName="4340" name="Column4340" queryTableFieldId="4340"/>
    <tableColumn id="4341" xr3:uid="{683F2D7C-3CB7-4EC3-A184-14386838C2E4}" uniqueName="4341" name="Column4341" queryTableFieldId="4341"/>
    <tableColumn id="4342" xr3:uid="{F29A3519-4DA1-483D-8ED5-9CA673C1CC65}" uniqueName="4342" name="Column4342" queryTableFieldId="4342"/>
    <tableColumn id="4343" xr3:uid="{9F36DE5B-AD5D-477C-AB8A-01AE6FC96A0F}" uniqueName="4343" name="Column4343" queryTableFieldId="4343"/>
    <tableColumn id="4344" xr3:uid="{342DD548-D5CC-4655-A25A-CE79E510F0C5}" uniqueName="4344" name="Column4344" queryTableFieldId="4344"/>
    <tableColumn id="4345" xr3:uid="{B42EA2C5-9AFA-4CFF-865C-A41217E62C15}" uniqueName="4345" name="Column4345" queryTableFieldId="4345"/>
    <tableColumn id="4346" xr3:uid="{CDD96FC1-9446-4E6D-908B-F1EAC2400024}" uniqueName="4346" name="Column4346" queryTableFieldId="4346"/>
    <tableColumn id="4347" xr3:uid="{325D002A-7556-40EB-9A6F-83A3F8C52C2C}" uniqueName="4347" name="Column4347" queryTableFieldId="4347"/>
    <tableColumn id="4348" xr3:uid="{44EDCBB5-2A06-4FE0-B15E-5FB0E1ED2A9E}" uniqueName="4348" name="Column4348" queryTableFieldId="4348"/>
    <tableColumn id="4349" xr3:uid="{0D891D9A-93C3-445E-B80A-54C214B88019}" uniqueName="4349" name="Column4349" queryTableFieldId="4349"/>
    <tableColumn id="4350" xr3:uid="{90A3AAE0-6701-4962-B187-FF3B25772443}" uniqueName="4350" name="Column4350" queryTableFieldId="4350"/>
    <tableColumn id="4351" xr3:uid="{7FCE3932-0501-4C6A-BA67-D7E443093F7B}" uniqueName="4351" name="Column4351" queryTableFieldId="4351"/>
    <tableColumn id="4352" xr3:uid="{4D3739AF-BBD0-4580-90AC-AB98CD6CB0E1}" uniqueName="4352" name="Column4352" queryTableFieldId="4352"/>
    <tableColumn id="4353" xr3:uid="{BC4EF0C5-15A1-4E2C-91F5-CCB14FFEC933}" uniqueName="4353" name="Column4353" queryTableFieldId="4353"/>
    <tableColumn id="4354" xr3:uid="{CEDC8E4B-EAD5-4849-B22D-4A768A9C8ABC}" uniqueName="4354" name="Column4354" queryTableFieldId="4354"/>
    <tableColumn id="4355" xr3:uid="{830535E1-D4F0-456A-9468-5DAEEA5828E9}" uniqueName="4355" name="Column4355" queryTableFieldId="4355"/>
    <tableColumn id="4356" xr3:uid="{7E6586B1-79DF-405E-B047-A633E2FABF2F}" uniqueName="4356" name="Column4356" queryTableFieldId="4356"/>
    <tableColumn id="4357" xr3:uid="{28A6C2DF-8B38-4B95-9F32-F775A6880DCA}" uniqueName="4357" name="Column4357" queryTableFieldId="4357"/>
    <tableColumn id="4358" xr3:uid="{708CE7BB-D712-4D0C-A3C1-5AECD4D8B0B0}" uniqueName="4358" name="Column4358" queryTableFieldId="4358"/>
    <tableColumn id="4359" xr3:uid="{33F51080-9DD1-4A47-A557-7C60BB2B9FCE}" uniqueName="4359" name="Column4359" queryTableFieldId="4359"/>
    <tableColumn id="4360" xr3:uid="{40412973-0B20-4020-8D14-A06B9E5CA155}" uniqueName="4360" name="Column4360" queryTableFieldId="4360"/>
    <tableColumn id="4361" xr3:uid="{FD545883-92EF-43BD-A373-F5B1FE5127D0}" uniqueName="4361" name="Column4361" queryTableFieldId="4361"/>
    <tableColumn id="4362" xr3:uid="{EBAFDF63-0998-4C1F-A03E-A5293E026AE0}" uniqueName="4362" name="Column4362" queryTableFieldId="4362"/>
    <tableColumn id="4363" xr3:uid="{BA6652D5-D6A0-4EF3-86D1-01397389A203}" uniqueName="4363" name="Column4363" queryTableFieldId="4363"/>
    <tableColumn id="4364" xr3:uid="{12A92D3A-ED78-4901-B145-C4F91C0C5DDD}" uniqueName="4364" name="Column4364" queryTableFieldId="4364"/>
    <tableColumn id="4365" xr3:uid="{97087E0F-FB2F-42CD-8936-3E5DF89E4F69}" uniqueName="4365" name="Column4365" queryTableFieldId="4365"/>
    <tableColumn id="4366" xr3:uid="{8F223694-C2A0-453D-BC97-0AC8C135F8AC}" uniqueName="4366" name="Column4366" queryTableFieldId="4366"/>
    <tableColumn id="4367" xr3:uid="{A6256BB6-B37A-4FD3-B6F3-F096BFEEDE71}" uniqueName="4367" name="Column4367" queryTableFieldId="4367"/>
    <tableColumn id="4368" xr3:uid="{6368FE89-3ABE-4CDE-B1BF-502DA06A6F81}" uniqueName="4368" name="Column4368" queryTableFieldId="4368"/>
    <tableColumn id="4369" xr3:uid="{3EE7EAC2-D0DE-49CC-8E44-4258B538EFD7}" uniqueName="4369" name="Column4369" queryTableFieldId="4369"/>
    <tableColumn id="4370" xr3:uid="{D4BB02A7-1F23-4C3F-B106-5995D86CB192}" uniqueName="4370" name="Column4370" queryTableFieldId="4370"/>
    <tableColumn id="4371" xr3:uid="{B4FF9DD9-F2E0-4DF8-A52F-30398F322A19}" uniqueName="4371" name="Column4371" queryTableFieldId="4371"/>
    <tableColumn id="4372" xr3:uid="{4F7CB997-8531-4F7E-A579-E1D0F7E6764F}" uniqueName="4372" name="Column4372" queryTableFieldId="4372"/>
    <tableColumn id="4373" xr3:uid="{7A055CCA-79DB-41D4-B9A8-D14163526479}" uniqueName="4373" name="Column4373" queryTableFieldId="4373"/>
    <tableColumn id="4374" xr3:uid="{39EDDE94-011B-4EC1-9ECA-0F75274F1116}" uniqueName="4374" name="Column4374" queryTableFieldId="4374"/>
    <tableColumn id="4375" xr3:uid="{8FCA8A2C-F9E1-495B-8F98-7547BD850FDE}" uniqueName="4375" name="Column4375" queryTableFieldId="4375"/>
    <tableColumn id="4376" xr3:uid="{2A25106B-B0FF-4495-9E8E-9F7CFE1C3B37}" uniqueName="4376" name="Column4376" queryTableFieldId="4376"/>
    <tableColumn id="4377" xr3:uid="{A0FAE912-BACA-4B86-BD45-6E76D973F6BC}" uniqueName="4377" name="Column4377" queryTableFieldId="4377"/>
    <tableColumn id="4378" xr3:uid="{73D14AA7-D046-4406-AD78-C555AE312CF7}" uniqueName="4378" name="Column4378" queryTableFieldId="4378"/>
    <tableColumn id="4379" xr3:uid="{DE1C9496-CB3F-4DF6-ACF9-748AFD5CFF33}" uniqueName="4379" name="Column4379" queryTableFieldId="4379"/>
    <tableColumn id="4380" xr3:uid="{4BA698E5-0EB3-4446-9B86-42EEA74BB2A8}" uniqueName="4380" name="Column4380" queryTableFieldId="4380"/>
    <tableColumn id="4381" xr3:uid="{B8A424A2-A286-4D8C-9985-7B86E3BB8215}" uniqueName="4381" name="Column4381" queryTableFieldId="4381"/>
    <tableColumn id="4382" xr3:uid="{C5DF3013-0C00-4493-A8CE-AE7330A2C8FD}" uniqueName="4382" name="Column4382" queryTableFieldId="4382"/>
    <tableColumn id="4383" xr3:uid="{01349FDD-7606-43FB-9323-FF8B03C8B650}" uniqueName="4383" name="Column4383" queryTableFieldId="4383"/>
    <tableColumn id="4384" xr3:uid="{B618231C-3A42-42A5-8F3E-CB8E2746383E}" uniqueName="4384" name="Column4384" queryTableFieldId="4384"/>
    <tableColumn id="4385" xr3:uid="{B688661B-DEDE-44E0-A638-93B7E3B6E749}" uniqueName="4385" name="Column4385" queryTableFieldId="4385"/>
    <tableColumn id="4386" xr3:uid="{839CD862-4538-4640-A234-F63C9A8AC72C}" uniqueName="4386" name="Column4386" queryTableFieldId="4386"/>
    <tableColumn id="4387" xr3:uid="{F40C2204-FA7C-48A4-BD37-5C95882F93F3}" uniqueName="4387" name="Column4387" queryTableFieldId="4387"/>
    <tableColumn id="4388" xr3:uid="{8F293B20-3C32-479E-B958-285A076F337D}" uniqueName="4388" name="Column4388" queryTableFieldId="4388"/>
    <tableColumn id="4389" xr3:uid="{166E7FC6-D629-437D-8CC7-4C296F8FB4D4}" uniqueName="4389" name="Column4389" queryTableFieldId="4389"/>
    <tableColumn id="4390" xr3:uid="{C32CFF3C-0A6A-47D3-88AD-9C2126BE0905}" uniqueName="4390" name="Column4390" queryTableFieldId="4390"/>
    <tableColumn id="4391" xr3:uid="{804422CF-D70D-41FB-9C72-B909D99998FF}" uniqueName="4391" name="Column4391" queryTableFieldId="4391"/>
    <tableColumn id="4392" xr3:uid="{681BBC38-2ABA-4213-A665-257F5C24565C}" uniqueName="4392" name="Column4392" queryTableFieldId="4392"/>
    <tableColumn id="4393" xr3:uid="{61F688F6-90BA-4753-8AFB-759623F1AA16}" uniqueName="4393" name="Column4393" queryTableFieldId="4393"/>
    <tableColumn id="4394" xr3:uid="{E6157987-F814-4572-930A-012F4B1740DB}" uniqueName="4394" name="Column4394" queryTableFieldId="4394"/>
    <tableColumn id="4395" xr3:uid="{22215498-9D1E-40A4-B6EC-A02E39C88221}" uniqueName="4395" name="Column4395" queryTableFieldId="4395"/>
    <tableColumn id="4396" xr3:uid="{1A1F62A8-9FB2-4A29-B3CA-82254153D851}" uniqueName="4396" name="Column4396" queryTableFieldId="4396"/>
    <tableColumn id="4397" xr3:uid="{AFEFF214-7E9F-4B1C-886C-CB858F3F30EB}" uniqueName="4397" name="Column4397" queryTableFieldId="4397"/>
    <tableColumn id="4398" xr3:uid="{796EFDC9-A094-45EA-AA08-99203B12318E}" uniqueName="4398" name="Column4398" queryTableFieldId="4398"/>
    <tableColumn id="4399" xr3:uid="{A25ED403-B5FF-4232-BDBF-E6FAE63181AA}" uniqueName="4399" name="Column4399" queryTableFieldId="4399"/>
    <tableColumn id="4400" xr3:uid="{C3B5536F-03DE-424B-BF54-52145A034FB8}" uniqueName="4400" name="Column4400" queryTableFieldId="4400"/>
    <tableColumn id="4401" xr3:uid="{AEEF2DEF-87A7-474D-96DA-8922565AEB0A}" uniqueName="4401" name="Column4401" queryTableFieldId="4401"/>
    <tableColumn id="4402" xr3:uid="{684C2887-EAD8-41D2-BA9F-9DBF4C1EC75D}" uniqueName="4402" name="Column4402" queryTableFieldId="4402"/>
    <tableColumn id="4403" xr3:uid="{BA94C371-8504-4B6F-969A-C9777C369F9D}" uniqueName="4403" name="Column4403" queryTableFieldId="4403"/>
    <tableColumn id="4404" xr3:uid="{C06D833F-85AA-49E1-BC80-361A43540CC0}" uniqueName="4404" name="Column4404" queryTableFieldId="4404"/>
    <tableColumn id="4405" xr3:uid="{F296C3EF-0BD7-4AD2-A140-43A8F729D487}" uniqueName="4405" name="Column4405" queryTableFieldId="4405"/>
    <tableColumn id="4406" xr3:uid="{18B2682C-394C-4601-9306-CC2DE6846FF0}" uniqueName="4406" name="Column4406" queryTableFieldId="4406"/>
    <tableColumn id="4407" xr3:uid="{5284E87A-AEDD-46D4-8E9D-0AD9EC2C7E21}" uniqueName="4407" name="Column4407" queryTableFieldId="4407"/>
    <tableColumn id="4408" xr3:uid="{E9F52AB1-20B6-4061-A7A7-6DF6E7C8AB89}" uniqueName="4408" name="Column4408" queryTableFieldId="4408"/>
    <tableColumn id="4409" xr3:uid="{2A844C84-E182-4B55-9B81-092BD9661A41}" uniqueName="4409" name="Column4409" queryTableFieldId="4409"/>
    <tableColumn id="4410" xr3:uid="{632162D7-CFBF-411B-B8A7-72EBD6A17D3B}" uniqueName="4410" name="Column4410" queryTableFieldId="4410"/>
    <tableColumn id="4411" xr3:uid="{D7A46945-D9C8-41E2-9EF1-992EDAD708E5}" uniqueName="4411" name="Column4411" queryTableFieldId="4411"/>
    <tableColumn id="4412" xr3:uid="{18A49A2E-60C1-4AB6-98A2-60A5DCA920D0}" uniqueName="4412" name="Column4412" queryTableFieldId="4412"/>
    <tableColumn id="4413" xr3:uid="{FB3838F2-B873-4675-813D-6626C8DB0ECC}" uniqueName="4413" name="Column4413" queryTableFieldId="4413"/>
    <tableColumn id="4414" xr3:uid="{10B116C7-C6C7-40E2-97B7-13C145A7A3B3}" uniqueName="4414" name="Column4414" queryTableFieldId="4414"/>
    <tableColumn id="4415" xr3:uid="{ACF7A8C3-3F28-486E-841D-27585E807C5B}" uniqueName="4415" name="Column4415" queryTableFieldId="4415"/>
    <tableColumn id="4416" xr3:uid="{F96AC4FD-113B-4E64-92ED-C163870CB6FC}" uniqueName="4416" name="Column4416" queryTableFieldId="4416"/>
    <tableColumn id="4417" xr3:uid="{527A0032-F389-4595-8EAA-BA9E33E87DD4}" uniqueName="4417" name="Column4417" queryTableFieldId="4417"/>
    <tableColumn id="4418" xr3:uid="{83EC92CD-A2C8-4C18-9194-8E501007C355}" uniqueName="4418" name="Column4418" queryTableFieldId="4418"/>
    <tableColumn id="4419" xr3:uid="{E8AC403E-FB1C-4E4C-ADF8-EFE05815DA77}" uniqueName="4419" name="Column4419" queryTableFieldId="4419"/>
    <tableColumn id="4420" xr3:uid="{4C474088-5FFE-4D0C-A345-B7EC1698C97E}" uniqueName="4420" name="Column4420" queryTableFieldId="4420"/>
    <tableColumn id="4421" xr3:uid="{AED9037F-F412-4D55-B673-D0B1A83B8278}" uniqueName="4421" name="Column4421" queryTableFieldId="4421"/>
    <tableColumn id="4422" xr3:uid="{69F50E11-AB4B-4DD5-BB9D-A66E16AFDBAB}" uniqueName="4422" name="Column4422" queryTableFieldId="4422"/>
    <tableColumn id="4423" xr3:uid="{1454894F-6284-4EB8-8F2A-5FBB41A0CFDD}" uniqueName="4423" name="Column4423" queryTableFieldId="4423"/>
    <tableColumn id="4424" xr3:uid="{A7C7B8E6-F0F6-4483-91C5-8FF9E9A16D89}" uniqueName="4424" name="Column4424" queryTableFieldId="4424"/>
    <tableColumn id="4425" xr3:uid="{DEED6976-6251-47A4-BEBA-FA5580D06E99}" uniqueName="4425" name="Column4425" queryTableFieldId="4425"/>
    <tableColumn id="4426" xr3:uid="{920EFE78-7090-4972-977C-3DB4CE1382B2}" uniqueName="4426" name="Column4426" queryTableFieldId="4426"/>
    <tableColumn id="4427" xr3:uid="{12A043A7-7061-4C1C-B6C2-3A028C9D50CD}" uniqueName="4427" name="Column4427" queryTableFieldId="4427"/>
    <tableColumn id="4428" xr3:uid="{EA4281A7-F929-449F-A999-F161BD55BA12}" uniqueName="4428" name="Column4428" queryTableFieldId="4428"/>
    <tableColumn id="4429" xr3:uid="{D222C5E3-EC99-4450-B208-F2789E1FA24C}" uniqueName="4429" name="Column4429" queryTableFieldId="4429"/>
    <tableColumn id="4430" xr3:uid="{D835B8BE-13F2-422C-94EF-10110DE18E8D}" uniqueName="4430" name="Column4430" queryTableFieldId="4430"/>
    <tableColumn id="4431" xr3:uid="{2FDB220E-E3CC-47BF-9763-AB6A8CC5AFFE}" uniqueName="4431" name="Column4431" queryTableFieldId="4431"/>
    <tableColumn id="4432" xr3:uid="{FB58262E-46FA-4E48-886B-17DDA5E783FC}" uniqueName="4432" name="Column4432" queryTableFieldId="4432"/>
    <tableColumn id="4433" xr3:uid="{AAE489EF-6E59-4316-A87C-87E2230FB5ED}" uniqueName="4433" name="Column4433" queryTableFieldId="4433"/>
    <tableColumn id="4434" xr3:uid="{222081D6-DC43-43F8-8F91-22F7D908303F}" uniqueName="4434" name="Column4434" queryTableFieldId="4434"/>
    <tableColumn id="4435" xr3:uid="{FDD7AAEB-D4BE-4D1E-B2B1-1AE2A1A8DEB6}" uniqueName="4435" name="Column4435" queryTableFieldId="4435"/>
    <tableColumn id="4436" xr3:uid="{51621461-3ABA-47D6-AED2-F5EEEC44B1ED}" uniqueName="4436" name="Column4436" queryTableFieldId="4436"/>
    <tableColumn id="4437" xr3:uid="{0982697C-3A40-47C4-96A6-B0BD4010E3D5}" uniqueName="4437" name="Column4437" queryTableFieldId="4437"/>
    <tableColumn id="4438" xr3:uid="{84B85624-4734-426C-ABD2-2A57F1BD1913}" uniqueName="4438" name="Column4438" queryTableFieldId="4438"/>
    <tableColumn id="4439" xr3:uid="{7EC3D1E6-14BF-4156-B6D1-D2B4E8EE2CE5}" uniqueName="4439" name="Column4439" queryTableFieldId="4439"/>
    <tableColumn id="4440" xr3:uid="{3A15A18B-7950-421B-8568-0FB167E41FB4}" uniqueName="4440" name="Column4440" queryTableFieldId="4440"/>
    <tableColumn id="4441" xr3:uid="{2AAE2C89-AE9A-4078-A115-F045800667DA}" uniqueName="4441" name="Column4441" queryTableFieldId="4441"/>
    <tableColumn id="4442" xr3:uid="{96F33BD2-8C4C-44CA-AF14-A026055EE98B}" uniqueName="4442" name="Column4442" queryTableFieldId="4442"/>
    <tableColumn id="4443" xr3:uid="{D64D4B02-0F75-4648-8DEB-00D5B4BC3C8C}" uniqueName="4443" name="Column4443" queryTableFieldId="4443"/>
    <tableColumn id="4444" xr3:uid="{93FFEEF7-64B5-4CC9-B11E-28CA3DCA8167}" uniqueName="4444" name="Column4444" queryTableFieldId="4444"/>
    <tableColumn id="4445" xr3:uid="{097909AA-089F-4276-A3BE-818DC4380663}" uniqueName="4445" name="Column4445" queryTableFieldId="4445"/>
    <tableColumn id="4446" xr3:uid="{0005643A-F677-4D11-AE64-C563D4C26CA2}" uniqueName="4446" name="Column4446" queryTableFieldId="4446"/>
    <tableColumn id="4447" xr3:uid="{A07B92F0-810C-4807-A4B3-7C34D323E2C2}" uniqueName="4447" name="Column4447" queryTableFieldId="4447"/>
    <tableColumn id="4448" xr3:uid="{C578F1E7-8647-46CA-8581-D5D40348E4E7}" uniqueName="4448" name="Column4448" queryTableFieldId="4448"/>
    <tableColumn id="4449" xr3:uid="{C9CAC42C-509C-461F-AEE6-3620B9F88A8B}" uniqueName="4449" name="Column4449" queryTableFieldId="4449"/>
    <tableColumn id="4450" xr3:uid="{245473E7-E29F-4D8D-9F46-2235FC236527}" uniqueName="4450" name="Column4450" queryTableFieldId="4450"/>
    <tableColumn id="4451" xr3:uid="{207218F3-4496-4254-A3E0-772A885C620C}" uniqueName="4451" name="Column4451" queryTableFieldId="4451"/>
    <tableColumn id="4452" xr3:uid="{5D01CD37-6E16-48DA-8FB4-B9F22343E96A}" uniqueName="4452" name="Column4452" queryTableFieldId="4452"/>
    <tableColumn id="4453" xr3:uid="{BAA2C072-2B3F-4C6E-A0AE-D798BD94B6B0}" uniqueName="4453" name="Column4453" queryTableFieldId="4453"/>
    <tableColumn id="4454" xr3:uid="{49DB849F-57FB-43FA-9B44-A698E283EE56}" uniqueName="4454" name="Column4454" queryTableFieldId="4454"/>
    <tableColumn id="4455" xr3:uid="{E285D1BF-04E2-4BD6-A333-1791AAB0AD72}" uniqueName="4455" name="Column4455" queryTableFieldId="4455"/>
    <tableColumn id="4456" xr3:uid="{AAF1FC50-1E1F-4E2C-AF36-B15483E2C6D0}" uniqueName="4456" name="Column4456" queryTableFieldId="4456"/>
    <tableColumn id="4457" xr3:uid="{88960F93-6E16-4683-8DFB-ECEE2FFE9CBB}" uniqueName="4457" name="Column4457" queryTableFieldId="4457"/>
    <tableColumn id="4458" xr3:uid="{443044A1-A3BF-4F29-B048-CE520CB955F1}" uniqueName="4458" name="Column4458" queryTableFieldId="4458"/>
    <tableColumn id="4459" xr3:uid="{5C92F8C1-4C32-4E2D-9017-1C82C2A1685C}" uniqueName="4459" name="Column4459" queryTableFieldId="4459"/>
    <tableColumn id="4460" xr3:uid="{3A5D3023-DA89-4B9D-A31B-8F8F8561B0ED}" uniqueName="4460" name="Column4460" queryTableFieldId="4460"/>
    <tableColumn id="4461" xr3:uid="{C261261B-A5CA-41F4-A740-BDA0B9DFAA07}" uniqueName="4461" name="Column4461" queryTableFieldId="4461"/>
    <tableColumn id="4462" xr3:uid="{58CF1ED0-576A-40A7-91A1-AFE9AA0D61AD}" uniqueName="4462" name="Column4462" queryTableFieldId="4462"/>
    <tableColumn id="4463" xr3:uid="{33154745-0E58-41AD-97F4-FBCD3BE35AE0}" uniqueName="4463" name="Column4463" queryTableFieldId="4463"/>
    <tableColumn id="4464" xr3:uid="{BB8CFA19-D6B3-408F-A691-1A58A4266C3C}" uniqueName="4464" name="Column4464" queryTableFieldId="4464"/>
    <tableColumn id="4465" xr3:uid="{215F9BFF-BEF4-4770-90C2-3C6330C46C57}" uniqueName="4465" name="Column4465" queryTableFieldId="4465"/>
    <tableColumn id="4466" xr3:uid="{A0B87B92-BBCA-400B-9C6C-8B33FABCE36D}" uniqueName="4466" name="Column4466" queryTableFieldId="4466"/>
    <tableColumn id="4467" xr3:uid="{FEF6CFD8-4A40-49ED-99AF-47D4E79CC7BD}" uniqueName="4467" name="Column4467" queryTableFieldId="4467"/>
    <tableColumn id="4468" xr3:uid="{D6EB2576-433B-47B7-A222-8C0B812E1BDE}" uniqueName="4468" name="Column4468" queryTableFieldId="4468"/>
    <tableColumn id="4469" xr3:uid="{54CF09F9-CCF4-4759-A02F-4AAD9B011618}" uniqueName="4469" name="Column4469" queryTableFieldId="4469"/>
    <tableColumn id="4470" xr3:uid="{0EECE2A0-1344-4975-B00E-2C1E2FF84AA4}" uniqueName="4470" name="Column4470" queryTableFieldId="4470"/>
    <tableColumn id="4471" xr3:uid="{B40C4CE6-5A8B-4BD6-BE23-DD848C09C380}" uniqueName="4471" name="Column4471" queryTableFieldId="4471"/>
    <tableColumn id="4472" xr3:uid="{158689B2-4DE2-4B20-A113-AF9B63547605}" uniqueName="4472" name="Column4472" queryTableFieldId="4472"/>
    <tableColumn id="4473" xr3:uid="{FEA21A7C-D8CC-4C37-8DDA-6599DB4A19A4}" uniqueName="4473" name="Column4473" queryTableFieldId="4473"/>
    <tableColumn id="4474" xr3:uid="{B4C10F8E-BF93-4219-99D7-370D7167C342}" uniqueName="4474" name="Column4474" queryTableFieldId="4474"/>
    <tableColumn id="4475" xr3:uid="{53266617-358A-49A5-943D-37E4CD44FBDB}" uniqueName="4475" name="Column4475" queryTableFieldId="4475"/>
    <tableColumn id="4476" xr3:uid="{032FC598-078A-4D36-A96A-FDD0B9189789}" uniqueName="4476" name="Column4476" queryTableFieldId="4476"/>
    <tableColumn id="4477" xr3:uid="{624190DD-A4C4-46C4-A2C2-FFA067ED65BB}" uniqueName="4477" name="Column4477" queryTableFieldId="4477"/>
    <tableColumn id="4478" xr3:uid="{5799A371-371E-4AFB-B45C-0112F18AAEE4}" uniqueName="4478" name="Column4478" queryTableFieldId="4478"/>
    <tableColumn id="4479" xr3:uid="{7296FBF7-6828-476D-B0FD-F1E3B5630919}" uniqueName="4479" name="Column4479" queryTableFieldId="4479"/>
    <tableColumn id="4480" xr3:uid="{FB019E34-FA6D-4ED4-B1F1-496FB8396EC0}" uniqueName="4480" name="Column4480" queryTableFieldId="4480"/>
    <tableColumn id="4481" xr3:uid="{18A4FAB0-94A6-4A43-AE86-4F073E4354EB}" uniqueName="4481" name="Column4481" queryTableFieldId="4481"/>
    <tableColumn id="4482" xr3:uid="{F6000CC1-794A-416C-81FB-C5B52E7D29BD}" uniqueName="4482" name="Column4482" queryTableFieldId="4482"/>
    <tableColumn id="4483" xr3:uid="{8FD8CC45-DD80-4A1D-B156-FA6CD39E2390}" uniqueName="4483" name="Column4483" queryTableFieldId="4483"/>
    <tableColumn id="4484" xr3:uid="{4FEE2A64-DC9F-458A-BA38-18A593017E15}" uniqueName="4484" name="Column4484" queryTableFieldId="4484"/>
    <tableColumn id="4485" xr3:uid="{2A83140E-73A8-466D-ADB3-B0D34C287AB1}" uniqueName="4485" name="Column4485" queryTableFieldId="4485"/>
    <tableColumn id="4486" xr3:uid="{A92DA32C-5D0A-4454-910E-EC4E746091B1}" uniqueName="4486" name="Column4486" queryTableFieldId="4486"/>
    <tableColumn id="4487" xr3:uid="{1F8239F6-7474-4D13-988E-9F4D3276A16B}" uniqueName="4487" name="Column4487" queryTableFieldId="4487"/>
    <tableColumn id="4488" xr3:uid="{3AD07A93-2677-4CC9-8377-36737B0CD552}" uniqueName="4488" name="Column4488" queryTableFieldId="4488"/>
    <tableColumn id="4489" xr3:uid="{7B59C075-2600-4534-A6AD-F25EA3EDA8FE}" uniqueName="4489" name="Column4489" queryTableFieldId="4489"/>
    <tableColumn id="4490" xr3:uid="{B243E25A-6F1A-4D96-9BA2-46A4E5E73D38}" uniqueName="4490" name="Column4490" queryTableFieldId="4490"/>
    <tableColumn id="4491" xr3:uid="{27103831-44A3-4E06-87C3-8342A91D63E2}" uniqueName="4491" name="Column4491" queryTableFieldId="4491"/>
    <tableColumn id="4492" xr3:uid="{4576422F-A102-423A-A1E0-210B65F6294D}" uniqueName="4492" name="Column4492" queryTableFieldId="4492"/>
    <tableColumn id="4493" xr3:uid="{F87DACD0-C788-43D8-8B21-4E8B64819C47}" uniqueName="4493" name="Column4493" queryTableFieldId="4493"/>
    <tableColumn id="4494" xr3:uid="{16FAD39F-F2C0-4372-AA52-A42F670748F7}" uniqueName="4494" name="Column4494" queryTableFieldId="4494"/>
    <tableColumn id="4495" xr3:uid="{A51B0072-77AF-480C-B245-CFD2D1092749}" uniqueName="4495" name="Column4495" queryTableFieldId="4495"/>
    <tableColumn id="4496" xr3:uid="{5B5DE6FD-3BAF-4D6C-B43D-22494E30F865}" uniqueName="4496" name="Column4496" queryTableFieldId="4496"/>
    <tableColumn id="4497" xr3:uid="{8801661A-A605-4578-9CC9-0EF2A821B015}" uniqueName="4497" name="Column4497" queryTableFieldId="4497"/>
    <tableColumn id="4498" xr3:uid="{8EAF2B35-AC2F-4BBD-A2D3-842B511D08A3}" uniqueName="4498" name="Column4498" queryTableFieldId="4498"/>
    <tableColumn id="4499" xr3:uid="{942804B9-002F-419C-81F5-D42E1D41BB7F}" uniqueName="4499" name="Column4499" queryTableFieldId="4499"/>
    <tableColumn id="4500" xr3:uid="{37EED49B-7529-458B-956B-41BA03103C16}" uniqueName="4500" name="Column4500" queryTableFieldId="4500"/>
    <tableColumn id="4501" xr3:uid="{81B978DF-5E5C-4F04-93C8-2E86E92B4ABC}" uniqueName="4501" name="Column4501" queryTableFieldId="4501"/>
    <tableColumn id="4502" xr3:uid="{AB3E3AB3-4CCC-4B3C-8A72-6ED2C9F14DF1}" uniqueName="4502" name="Column4502" queryTableFieldId="4502"/>
    <tableColumn id="4503" xr3:uid="{DFB27EC8-CC75-4977-915F-E5001A3282C8}" uniqueName="4503" name="Column4503" queryTableFieldId="4503"/>
    <tableColumn id="4504" xr3:uid="{55F20746-8237-472B-9B07-85C8303E0A45}" uniqueName="4504" name="Column4504" queryTableFieldId="4504"/>
    <tableColumn id="4505" xr3:uid="{6AD0B175-E8F9-4B09-8ABC-665704328279}" uniqueName="4505" name="Column4505" queryTableFieldId="4505"/>
    <tableColumn id="4506" xr3:uid="{1B09D54E-699B-430E-AE00-83A64660C930}" uniqueName="4506" name="Column4506" queryTableFieldId="4506"/>
    <tableColumn id="4507" xr3:uid="{DC0949E4-A0FC-4569-9646-1004D5FC7938}" uniqueName="4507" name="Column4507" queryTableFieldId="4507"/>
    <tableColumn id="4508" xr3:uid="{6F3E536E-0BD8-47D2-A897-66A8AD439CBD}" uniqueName="4508" name="Column4508" queryTableFieldId="4508"/>
    <tableColumn id="4509" xr3:uid="{3AC96532-B93C-4E8A-AD72-177BAF37DE9A}" uniqueName="4509" name="Column4509" queryTableFieldId="4509"/>
    <tableColumn id="4510" xr3:uid="{1C5E03CF-9E72-46B7-9D81-1CCE097059AA}" uniqueName="4510" name="Column4510" queryTableFieldId="4510"/>
    <tableColumn id="4511" xr3:uid="{56935B42-282D-44F4-80A1-D9F70E2F253C}" uniqueName="4511" name="Column4511" queryTableFieldId="4511"/>
    <tableColumn id="4512" xr3:uid="{7783B2A8-634D-4578-A4F9-A65F84432E53}" uniqueName="4512" name="Column4512" queryTableFieldId="4512"/>
    <tableColumn id="4513" xr3:uid="{A3C2CFBE-4220-4AE5-AC91-BE7A01E5D14C}" uniqueName="4513" name="Column4513" queryTableFieldId="4513"/>
    <tableColumn id="4514" xr3:uid="{87F29A57-10C4-4906-8159-C4DBD092A169}" uniqueName="4514" name="Column4514" queryTableFieldId="4514"/>
    <tableColumn id="4515" xr3:uid="{D7BC0FEE-085B-4D6C-86C9-51C6FC41E69F}" uniqueName="4515" name="Column4515" queryTableFieldId="4515"/>
    <tableColumn id="4516" xr3:uid="{A5232A63-5F80-4966-A20A-CD29DD798037}" uniqueName="4516" name="Column4516" queryTableFieldId="4516"/>
    <tableColumn id="4517" xr3:uid="{460C5FCE-9010-4FA9-BE0C-1F9BCF580045}" uniqueName="4517" name="Column4517" queryTableFieldId="4517"/>
    <tableColumn id="4518" xr3:uid="{4DF65A8C-4FA7-4519-BD38-7B6D8CEF1564}" uniqueName="4518" name="Column4518" queryTableFieldId="4518"/>
    <tableColumn id="4519" xr3:uid="{4D7F8D6C-EC96-4154-BE02-06A9AD687CDC}" uniqueName="4519" name="Column4519" queryTableFieldId="4519"/>
    <tableColumn id="4520" xr3:uid="{35B85B3D-C1F4-4595-AA9A-EAC05FFD34F3}" uniqueName="4520" name="Column4520" queryTableFieldId="4520"/>
    <tableColumn id="4521" xr3:uid="{94229C43-048F-46DE-9C5C-A85759686750}" uniqueName="4521" name="Column4521" queryTableFieldId="4521"/>
    <tableColumn id="4522" xr3:uid="{2DB504F9-D9E0-44B7-A037-2F4CFC5B0238}" uniqueName="4522" name="Column4522" queryTableFieldId="4522"/>
    <tableColumn id="4523" xr3:uid="{2F39F71E-8A38-4957-B731-5CB9EC69DB0B}" uniqueName="4523" name="Column4523" queryTableFieldId="4523"/>
    <tableColumn id="4524" xr3:uid="{9760D032-6FE4-41E8-AA54-2117CF831EED}" uniqueName="4524" name="Column4524" queryTableFieldId="4524"/>
    <tableColumn id="4525" xr3:uid="{03604523-FADA-4AFD-A7CC-AC5F51654F4D}" uniqueName="4525" name="Column4525" queryTableFieldId="4525"/>
    <tableColumn id="4526" xr3:uid="{3A641109-3FDC-4F7C-BA3B-B21CD0A4A030}" uniqueName="4526" name="Column4526" queryTableFieldId="4526"/>
    <tableColumn id="4527" xr3:uid="{E124A69C-32D4-48B4-81CB-E4D79C0C8C7D}" uniqueName="4527" name="Column4527" queryTableFieldId="4527"/>
    <tableColumn id="4528" xr3:uid="{0D1470F7-2279-4793-8ACC-E665BD3BA019}" uniqueName="4528" name="Column4528" queryTableFieldId="4528"/>
    <tableColumn id="4529" xr3:uid="{90EAE057-E48B-4BD4-B28A-96946775CBCB}" uniqueName="4529" name="Column4529" queryTableFieldId="4529"/>
    <tableColumn id="4530" xr3:uid="{A1B956CD-7D5F-4861-ADF3-755BDBE3D86B}" uniqueName="4530" name="Column4530" queryTableFieldId="4530"/>
    <tableColumn id="4531" xr3:uid="{58FDDE40-707C-4F24-BDAD-4E6E735A4A3D}" uniqueName="4531" name="Column4531" queryTableFieldId="4531"/>
    <tableColumn id="4532" xr3:uid="{7C1DA4D1-2BEB-465E-829D-47BE76CFEA7C}" uniqueName="4532" name="Column4532" queryTableFieldId="4532"/>
    <tableColumn id="4533" xr3:uid="{6D778AC0-9D7E-41B1-9AF2-EF788CA7A9E5}" uniqueName="4533" name="Column4533" queryTableFieldId="4533"/>
    <tableColumn id="4534" xr3:uid="{6E4CDBD5-3CF7-40D4-9799-FED3B171470C}" uniqueName="4534" name="Column4534" queryTableFieldId="4534"/>
    <tableColumn id="4535" xr3:uid="{D85A7340-9EB7-4950-8D4D-80E154E87F67}" uniqueName="4535" name="Column4535" queryTableFieldId="4535"/>
    <tableColumn id="4536" xr3:uid="{CEAFE5B7-9C91-4314-B0FD-E17C54972D8E}" uniqueName="4536" name="Column4536" queryTableFieldId="4536"/>
    <tableColumn id="4537" xr3:uid="{AD8F54D3-154F-4DA9-8828-B66505ED8BB6}" uniqueName="4537" name="Column4537" queryTableFieldId="4537"/>
    <tableColumn id="4538" xr3:uid="{8548EC65-AF08-49C0-B66F-E5525BA9D1E2}" uniqueName="4538" name="Column4538" queryTableFieldId="4538"/>
    <tableColumn id="4539" xr3:uid="{5CB78B32-1F6B-475E-B747-02BB71B67EAB}" uniqueName="4539" name="Column4539" queryTableFieldId="4539"/>
    <tableColumn id="4540" xr3:uid="{2EE658E6-957F-4E3C-A569-ED9C48FA6DFB}" uniqueName="4540" name="Column4540" queryTableFieldId="4540"/>
    <tableColumn id="4541" xr3:uid="{D9497E95-6DE9-46AB-A17C-9B18F8D9E690}" uniqueName="4541" name="Column4541" queryTableFieldId="4541"/>
    <tableColumn id="4542" xr3:uid="{21657A49-3F99-406E-BFE5-5D92CDFD0C7B}" uniqueName="4542" name="Column4542" queryTableFieldId="4542"/>
    <tableColumn id="4543" xr3:uid="{A3521D74-D3AA-4ADC-8E27-7A18BC841F51}" uniqueName="4543" name="Column4543" queryTableFieldId="4543"/>
    <tableColumn id="4544" xr3:uid="{A04038B0-45A5-4394-8C8C-2265085DD323}" uniqueName="4544" name="Column4544" queryTableFieldId="4544"/>
    <tableColumn id="4545" xr3:uid="{DF7CFA0C-F34F-4D49-AB4B-B7D80CCBBA45}" uniqueName="4545" name="Column4545" queryTableFieldId="4545"/>
    <tableColumn id="4546" xr3:uid="{26A3CF2F-34D1-4859-B841-A929C622DE28}" uniqueName="4546" name="Column4546" queryTableFieldId="4546"/>
    <tableColumn id="4547" xr3:uid="{68986146-CF9A-4E63-BA7F-EE15B7BC4443}" uniqueName="4547" name="Column4547" queryTableFieldId="4547"/>
    <tableColumn id="4548" xr3:uid="{F00AE5DA-FC0A-4CE6-AEBE-A46491FA7778}" uniqueName="4548" name="Column4548" queryTableFieldId="4548"/>
    <tableColumn id="4549" xr3:uid="{63ED56BD-DE12-4126-8D0E-149578D3676D}" uniqueName="4549" name="Column4549" queryTableFieldId="4549"/>
    <tableColumn id="4550" xr3:uid="{0E20BD79-6FC3-4C22-A39E-313E082BD202}" uniqueName="4550" name="Column4550" queryTableFieldId="4550"/>
    <tableColumn id="4551" xr3:uid="{8538C490-B207-414B-BDB0-AA20CD901B92}" uniqueName="4551" name="Column4551" queryTableFieldId="4551"/>
    <tableColumn id="4552" xr3:uid="{1743AE6F-60F2-43BA-83AE-1F9697047C9A}" uniqueName="4552" name="Column4552" queryTableFieldId="4552"/>
    <tableColumn id="4553" xr3:uid="{6FB9100D-ADEA-4C59-9018-6FD32DAFAE8B}" uniqueName="4553" name="Column4553" queryTableFieldId="4553"/>
    <tableColumn id="4554" xr3:uid="{8FE8AC5D-9431-4B08-B09B-6D19F5248084}" uniqueName="4554" name="Column4554" queryTableFieldId="4554"/>
    <tableColumn id="4555" xr3:uid="{A37246D6-F696-4F21-933E-9C67B8C979FC}" uniqueName="4555" name="Column4555" queryTableFieldId="4555"/>
    <tableColumn id="4556" xr3:uid="{D5350137-15CB-4535-A282-C8A028775A2A}" uniqueName="4556" name="Column4556" queryTableFieldId="4556"/>
    <tableColumn id="4557" xr3:uid="{0F3B51F5-0A8F-4D9A-91B7-7AE5097C5805}" uniqueName="4557" name="Column4557" queryTableFieldId="4557"/>
    <tableColumn id="4558" xr3:uid="{171946A8-E12F-4CFE-BC21-9B69B0181970}" uniqueName="4558" name="Column4558" queryTableFieldId="4558"/>
    <tableColumn id="4559" xr3:uid="{FE9982D3-C4EE-4C08-AA48-E50E3A28C567}" uniqueName="4559" name="Column4559" queryTableFieldId="4559"/>
    <tableColumn id="4560" xr3:uid="{9B3AE6CB-0713-4E81-8D34-EA414E962E31}" uniqueName="4560" name="Column4560" queryTableFieldId="4560"/>
    <tableColumn id="4561" xr3:uid="{585F83ED-D32A-43CB-90EC-5F27FF878336}" uniqueName="4561" name="Column4561" queryTableFieldId="4561"/>
    <tableColumn id="4562" xr3:uid="{271B33D7-54DB-4F9F-B9CB-F0844E4DE153}" uniqueName="4562" name="Column4562" queryTableFieldId="4562"/>
    <tableColumn id="4563" xr3:uid="{998C7BC0-3FB6-4EDD-BBCC-378EA557D0E8}" uniqueName="4563" name="Column4563" queryTableFieldId="4563"/>
    <tableColumn id="4564" xr3:uid="{CF530D6E-9C66-4F48-B620-43431F757AAC}" uniqueName="4564" name="Column4564" queryTableFieldId="4564"/>
    <tableColumn id="4565" xr3:uid="{CCCC5BDC-E596-4AC5-97C6-6399D4DB6EBB}" uniqueName="4565" name="Column4565" queryTableFieldId="4565"/>
    <tableColumn id="4566" xr3:uid="{680FAAE3-EE3F-4160-9305-DFB2279A2E12}" uniqueName="4566" name="Column4566" queryTableFieldId="4566"/>
    <tableColumn id="4567" xr3:uid="{878A5850-ADF6-4D06-8E3E-389F512B9E7D}" uniqueName="4567" name="Column4567" queryTableFieldId="4567"/>
    <tableColumn id="4568" xr3:uid="{1EBA11E7-B759-4686-95AF-4C816E4E7554}" uniqueName="4568" name="Column4568" queryTableFieldId="4568"/>
    <tableColumn id="4569" xr3:uid="{2FAC74B0-C841-4233-AE10-0DE12867FD3B}" uniqueName="4569" name="Column4569" queryTableFieldId="4569"/>
    <tableColumn id="4570" xr3:uid="{8CDB49AB-2394-4E3B-B41F-234D637B7E85}" uniqueName="4570" name="Column4570" queryTableFieldId="4570"/>
    <tableColumn id="4571" xr3:uid="{5EE5A86E-044B-40D5-8136-B74CA71FDA7A}" uniqueName="4571" name="Column4571" queryTableFieldId="4571"/>
    <tableColumn id="4572" xr3:uid="{AFBEC0F8-9C0D-4DA4-B83E-00F62CD060A4}" uniqueName="4572" name="Column4572" queryTableFieldId="4572"/>
    <tableColumn id="4573" xr3:uid="{CC1A2F9A-21B4-4BD0-A9C1-B497E6B51326}" uniqueName="4573" name="Column4573" queryTableFieldId="4573"/>
    <tableColumn id="4574" xr3:uid="{68E225A2-B339-4C08-8694-2578730A4EFB}" uniqueName="4574" name="Column4574" queryTableFieldId="4574"/>
    <tableColumn id="4575" xr3:uid="{FF2DD832-15AA-48B5-8286-46FB7C83AABA}" uniqueName="4575" name="Column4575" queryTableFieldId="4575"/>
    <tableColumn id="4576" xr3:uid="{D5523E6A-7A3B-4767-AD3D-6C20F2AA586A}" uniqueName="4576" name="Column4576" queryTableFieldId="4576"/>
    <tableColumn id="4577" xr3:uid="{B5D69991-73C5-430D-A589-B302C35379D5}" uniqueName="4577" name="Column4577" queryTableFieldId="4577"/>
    <tableColumn id="4578" xr3:uid="{4B7DC16E-7620-4124-B685-BAC19A4168C5}" uniqueName="4578" name="Column4578" queryTableFieldId="4578"/>
    <tableColumn id="4579" xr3:uid="{15150EE9-0380-415D-9E2A-55E4812D4351}" uniqueName="4579" name="Column4579" queryTableFieldId="4579"/>
    <tableColumn id="4580" xr3:uid="{2264EF7D-BE87-4008-9AFF-D976790002B6}" uniqueName="4580" name="Column4580" queryTableFieldId="4580"/>
    <tableColumn id="4581" xr3:uid="{F5651E49-F73A-4A10-8E52-B3272FD754E8}" uniqueName="4581" name="Column4581" queryTableFieldId="4581"/>
    <tableColumn id="4582" xr3:uid="{BA6FCFFD-11AD-461D-A810-ADEB47FDA581}" uniqueName="4582" name="Column4582" queryTableFieldId="4582"/>
    <tableColumn id="4583" xr3:uid="{7B8C72ED-877C-4B5B-82D3-E015F849DE43}" uniqueName="4583" name="Column4583" queryTableFieldId="4583"/>
    <tableColumn id="4584" xr3:uid="{9EA3076F-EC61-45F2-B890-53567BD24D7E}" uniqueName="4584" name="Column4584" queryTableFieldId="4584"/>
    <tableColumn id="4585" xr3:uid="{04F7DBD5-C022-431D-8C19-6D4AD4979A59}" uniqueName="4585" name="Column4585" queryTableFieldId="4585"/>
    <tableColumn id="4586" xr3:uid="{FEEBA1DE-0192-49EA-A4EB-8C0993CD8ECC}" uniqueName="4586" name="Column4586" queryTableFieldId="4586"/>
    <tableColumn id="4587" xr3:uid="{4987A7E2-39FD-4B1D-9C9B-A7E1F494EA57}" uniqueName="4587" name="Column4587" queryTableFieldId="4587"/>
    <tableColumn id="4588" xr3:uid="{EF8C32B4-DF16-41FC-B7A0-C6E669A4CA45}" uniqueName="4588" name="Column4588" queryTableFieldId="4588"/>
    <tableColumn id="4589" xr3:uid="{005B9692-5FDD-4D50-9A53-035143BFEC4E}" uniqueName="4589" name="Column4589" queryTableFieldId="4589"/>
    <tableColumn id="4590" xr3:uid="{50751A12-579F-4F5B-AB0F-B2FD0DD77B5E}" uniqueName="4590" name="Column4590" queryTableFieldId="4590"/>
    <tableColumn id="4591" xr3:uid="{AB8C279F-6DAB-46FB-99BD-CC59B66A182F}" uniqueName="4591" name="Column4591" queryTableFieldId="4591"/>
    <tableColumn id="4592" xr3:uid="{E11516A4-5DA3-4C3A-B2B6-BB491EC372D8}" uniqueName="4592" name="Column4592" queryTableFieldId="4592"/>
    <tableColumn id="4593" xr3:uid="{BFA69350-228E-44EB-AF7A-75542A28F601}" uniqueName="4593" name="Column4593" queryTableFieldId="4593"/>
    <tableColumn id="4594" xr3:uid="{21326A3B-5F92-4838-A26D-0AB13D2B7BFA}" uniqueName="4594" name="Column4594" queryTableFieldId="4594"/>
    <tableColumn id="4595" xr3:uid="{CBF93BD8-5EAD-4C0B-B755-AA52940616CC}" uniqueName="4595" name="Column4595" queryTableFieldId="4595"/>
    <tableColumn id="4596" xr3:uid="{9EF5953A-BD64-45C9-99A7-69A416F8959E}" uniqueName="4596" name="Column4596" queryTableFieldId="4596"/>
    <tableColumn id="4597" xr3:uid="{35350142-71C5-48A0-93AE-F9E417ADFC03}" uniqueName="4597" name="Column4597" queryTableFieldId="4597"/>
    <tableColumn id="4598" xr3:uid="{10271BB7-2F4B-447C-9019-24823E62B48F}" uniqueName="4598" name="Column4598" queryTableFieldId="4598"/>
    <tableColumn id="4599" xr3:uid="{2F8E6900-EFF5-4026-872C-E369B49DE64E}" uniqueName="4599" name="Column4599" queryTableFieldId="4599"/>
    <tableColumn id="4600" xr3:uid="{38AF0A9A-2904-4909-9EA6-EDA148B9B365}" uniqueName="4600" name="Column4600" queryTableFieldId="4600"/>
    <tableColumn id="4601" xr3:uid="{D2A975C0-D240-4562-A6CC-ACD2C084E9CB}" uniqueName="4601" name="Column4601" queryTableFieldId="4601"/>
    <tableColumn id="4602" xr3:uid="{3F342C95-12CA-4764-B2A5-774E39407A1A}" uniqueName="4602" name="Column4602" queryTableFieldId="4602"/>
    <tableColumn id="4603" xr3:uid="{179E10AC-D390-4A93-AE5F-81D9670BC25B}" uniqueName="4603" name="Column4603" queryTableFieldId="4603"/>
    <tableColumn id="4604" xr3:uid="{29C45D1E-C266-4B9F-BEAD-FB8DD2D9DADD}" uniqueName="4604" name="Column4604" queryTableFieldId="4604"/>
    <tableColumn id="4605" xr3:uid="{2ED9FBDE-1486-4E4E-AA24-F61E311513C7}" uniqueName="4605" name="Column4605" queryTableFieldId="4605"/>
    <tableColumn id="4606" xr3:uid="{60636C52-5A7A-4AA3-8D82-EF5B6907140D}" uniqueName="4606" name="Column4606" queryTableFieldId="4606"/>
    <tableColumn id="4607" xr3:uid="{239574ED-C754-4D59-AEE9-CF9840DFC782}" uniqueName="4607" name="Column4607" queryTableFieldId="4607"/>
    <tableColumn id="4608" xr3:uid="{6732FCFE-F21D-4993-ABB5-7E6936C6DA74}" uniqueName="4608" name="Column4608" queryTableFieldId="4608"/>
    <tableColumn id="4609" xr3:uid="{363F2C10-95EA-419A-933C-924961E51561}" uniqueName="4609" name="Column4609" queryTableFieldId="4609"/>
    <tableColumn id="4610" xr3:uid="{A6CC9602-A9DD-43AE-AD47-B3297BC61C4B}" uniqueName="4610" name="Column4610" queryTableFieldId="4610"/>
    <tableColumn id="4611" xr3:uid="{8DEA9D09-05CD-4A88-B956-D515AACB12B3}" uniqueName="4611" name="Column4611" queryTableFieldId="4611"/>
    <tableColumn id="4612" xr3:uid="{3FE3D582-4931-466F-9460-E73743022BF1}" uniqueName="4612" name="Column4612" queryTableFieldId="4612"/>
    <tableColumn id="4613" xr3:uid="{DE0C62EC-F151-46F0-923E-865D07F2B8FA}" uniqueName="4613" name="Column4613" queryTableFieldId="4613"/>
    <tableColumn id="4614" xr3:uid="{77AAA796-AB2D-4E35-9637-6C3031DB440A}" uniqueName="4614" name="Column4614" queryTableFieldId="4614"/>
    <tableColumn id="4615" xr3:uid="{42951A48-360D-4AFB-990D-7B9D94540345}" uniqueName="4615" name="Column4615" queryTableFieldId="4615"/>
    <tableColumn id="4616" xr3:uid="{F0D88109-9B8C-4B6E-A160-AE9B536CC569}" uniqueName="4616" name="Column4616" queryTableFieldId="4616"/>
    <tableColumn id="4617" xr3:uid="{3AD59D5B-2BAB-4B57-9DE0-5845A8983545}" uniqueName="4617" name="Column4617" queryTableFieldId="4617"/>
    <tableColumn id="4618" xr3:uid="{FD04BEDE-8122-4DC5-B64B-FE54AD980CAE}" uniqueName="4618" name="Column4618" queryTableFieldId="4618"/>
    <tableColumn id="4619" xr3:uid="{8EA079E8-7290-4BBA-BC7C-5AA6CDDA7E6D}" uniqueName="4619" name="Column4619" queryTableFieldId="4619"/>
    <tableColumn id="4620" xr3:uid="{0019EC26-9DEB-471F-B75E-5CC244AF003C}" uniqueName="4620" name="Column4620" queryTableFieldId="4620"/>
    <tableColumn id="4621" xr3:uid="{F1EAFF33-F4A4-436E-BAF5-F120E4AF66BB}" uniqueName="4621" name="Column4621" queryTableFieldId="4621"/>
    <tableColumn id="4622" xr3:uid="{111FE510-269B-4692-937B-DA696F59B184}" uniqueName="4622" name="Column4622" queryTableFieldId="4622"/>
    <tableColumn id="4623" xr3:uid="{5B822885-9D70-4072-B8B5-EA60D811217F}" uniqueName="4623" name="Column4623" queryTableFieldId="4623"/>
    <tableColumn id="4624" xr3:uid="{5B99C3FC-1339-4EE7-A989-25C8F59B0C0B}" uniqueName="4624" name="Column4624" queryTableFieldId="4624"/>
    <tableColumn id="4625" xr3:uid="{12850DA2-1B5D-4597-8291-3488001A8D15}" uniqueName="4625" name="Column4625" queryTableFieldId="4625"/>
    <tableColumn id="4626" xr3:uid="{AA8A34C7-FD2F-447F-9278-AD65CE59FBA1}" uniqueName="4626" name="Column4626" queryTableFieldId="4626"/>
    <tableColumn id="4627" xr3:uid="{BA0A8942-7618-40BB-8DCD-F97135A3AA81}" uniqueName="4627" name="Column4627" queryTableFieldId="4627"/>
    <tableColumn id="4628" xr3:uid="{D549C1EB-E2EC-462E-99AD-C01431757552}" uniqueName="4628" name="Column4628" queryTableFieldId="4628"/>
    <tableColumn id="4629" xr3:uid="{66EE9077-AD39-4AFD-8436-57B3ACE4C8CB}" uniqueName="4629" name="Column4629" queryTableFieldId="4629"/>
    <tableColumn id="4630" xr3:uid="{EE252645-7E74-4971-8A17-BEAAFE7524A0}" uniqueName="4630" name="Column4630" queryTableFieldId="4630"/>
    <tableColumn id="4631" xr3:uid="{F3A56380-3417-40CF-A30F-250CBD52D0DB}" uniqueName="4631" name="Column4631" queryTableFieldId="4631"/>
    <tableColumn id="4632" xr3:uid="{4FB713D7-A7F6-468B-8CB5-A9253B655056}" uniqueName="4632" name="Column4632" queryTableFieldId="4632"/>
    <tableColumn id="4633" xr3:uid="{EA1CA641-B5ED-4585-8CDF-1804401DFFDB}" uniqueName="4633" name="Column4633" queryTableFieldId="4633"/>
    <tableColumn id="4634" xr3:uid="{658EFDFE-2856-4585-B19B-2EFDD92513CF}" uniqueName="4634" name="Column4634" queryTableFieldId="4634"/>
    <tableColumn id="4635" xr3:uid="{2272B75B-A655-413D-B2D1-95D3954162C8}" uniqueName="4635" name="Column4635" queryTableFieldId="4635"/>
    <tableColumn id="4636" xr3:uid="{E6F84798-6CDB-491B-BB92-CDD49F0D4214}" uniqueName="4636" name="Column4636" queryTableFieldId="4636"/>
    <tableColumn id="4637" xr3:uid="{45C930C2-F039-41D8-9DC1-047B8DFF0FEF}" uniqueName="4637" name="Column4637" queryTableFieldId="4637"/>
    <tableColumn id="4638" xr3:uid="{AC6C2A27-D8C2-415E-A4BF-E3A3DD02F782}" uniqueName="4638" name="Column4638" queryTableFieldId="4638"/>
    <tableColumn id="4639" xr3:uid="{81F36B99-14BB-4178-84A8-1B8AF28A9B4B}" uniqueName="4639" name="Column4639" queryTableFieldId="4639"/>
    <tableColumn id="4640" xr3:uid="{84A25FC2-9308-40F4-9333-B222BCECE9AB}" uniqueName="4640" name="Column4640" queryTableFieldId="4640"/>
    <tableColumn id="4641" xr3:uid="{961579BD-D2E7-4FE8-9152-C29BFB46A653}" uniqueName="4641" name="Column4641" queryTableFieldId="4641"/>
    <tableColumn id="4642" xr3:uid="{6AE176E3-43F0-43AF-AEC7-092F5E7C7FE1}" uniqueName="4642" name="Column4642" queryTableFieldId="4642"/>
    <tableColumn id="4643" xr3:uid="{33196D6F-BD38-4204-943D-FA56652DF32B}" uniqueName="4643" name="Column4643" queryTableFieldId="4643"/>
    <tableColumn id="4644" xr3:uid="{B25822C2-047A-4602-9910-3B1A7CEE5649}" uniqueName="4644" name="Column4644" queryTableFieldId="4644"/>
    <tableColumn id="4645" xr3:uid="{581269FC-7E1B-4C1E-9C70-B69DDFCABED5}" uniqueName="4645" name="Column4645" queryTableFieldId="4645"/>
    <tableColumn id="4646" xr3:uid="{902325B7-13D9-4F65-881C-A16D4A70257F}" uniqueName="4646" name="Column4646" queryTableFieldId="4646"/>
    <tableColumn id="4647" xr3:uid="{8ED008D7-E6F3-44F7-A909-DC6E8434AE41}" uniqueName="4647" name="Column4647" queryTableFieldId="4647"/>
    <tableColumn id="4648" xr3:uid="{E9D98CF1-3BC5-4571-A768-8683C0EF99DD}" uniqueName="4648" name="Column4648" queryTableFieldId="4648"/>
    <tableColumn id="4649" xr3:uid="{E3663F20-1C48-4342-866E-33DC06D70145}" uniqueName="4649" name="Column4649" queryTableFieldId="4649"/>
    <tableColumn id="4650" xr3:uid="{78766E5A-3B30-477E-ADE2-5638C7442C0F}" uniqueName="4650" name="Column4650" queryTableFieldId="4650"/>
    <tableColumn id="4651" xr3:uid="{6554502E-F2F6-4C95-9D21-BDE505A378BC}" uniqueName="4651" name="Column4651" queryTableFieldId="4651"/>
    <tableColumn id="4652" xr3:uid="{6BCF2FFD-2EB0-4B6E-B890-585EE267F4AC}" uniqueName="4652" name="Column4652" queryTableFieldId="4652"/>
    <tableColumn id="4653" xr3:uid="{8296D927-C16A-4349-BB34-38B4F81CFEFA}" uniqueName="4653" name="Column4653" queryTableFieldId="4653"/>
    <tableColumn id="4654" xr3:uid="{9799D604-4F63-47DB-8AA2-8931660C2484}" uniqueName="4654" name="Column4654" queryTableFieldId="4654"/>
    <tableColumn id="4655" xr3:uid="{472AADBD-18DE-46A6-B187-D0FE157A2C0D}" uniqueName="4655" name="Column4655" queryTableFieldId="4655"/>
    <tableColumn id="4656" xr3:uid="{3BC7D6D2-C9FF-4014-B3C0-C186BAD8566E}" uniqueName="4656" name="Column4656" queryTableFieldId="4656"/>
    <tableColumn id="4657" xr3:uid="{1FC9802D-AD6A-417F-8BC9-EDE264E87AE1}" uniqueName="4657" name="Column4657" queryTableFieldId="4657"/>
    <tableColumn id="4658" xr3:uid="{1F241E20-B77A-44B6-8927-5818D2331C3D}" uniqueName="4658" name="Column4658" queryTableFieldId="4658"/>
    <tableColumn id="4659" xr3:uid="{7A717A11-FFB3-4789-A16C-360704949E36}" uniqueName="4659" name="Column4659" queryTableFieldId="4659"/>
    <tableColumn id="4660" xr3:uid="{DF810B46-CAC7-4E18-A4CB-98D0739AA04A}" uniqueName="4660" name="Column4660" queryTableFieldId="4660"/>
    <tableColumn id="4661" xr3:uid="{B8E04484-4665-449D-A503-347A4A42E840}" uniqueName="4661" name="Column4661" queryTableFieldId="4661"/>
    <tableColumn id="4662" xr3:uid="{A07153F5-F65F-4D50-A11D-314C84BF4B2A}" uniqueName="4662" name="Column4662" queryTableFieldId="4662"/>
    <tableColumn id="4663" xr3:uid="{A6E07CC0-D613-4B9D-8CE7-04F3591B4E11}" uniqueName="4663" name="Column4663" queryTableFieldId="4663"/>
    <tableColumn id="4664" xr3:uid="{5060F33F-FDF6-4091-A0B9-DC142A9F82E9}" uniqueName="4664" name="Column4664" queryTableFieldId="4664"/>
    <tableColumn id="4665" xr3:uid="{A6614860-D325-4DE1-A2F3-8ABD11B90AA5}" uniqueName="4665" name="Column4665" queryTableFieldId="4665"/>
    <tableColumn id="4666" xr3:uid="{FA67016B-E472-403C-B511-40DCBC70E44A}" uniqueName="4666" name="Column4666" queryTableFieldId="4666"/>
    <tableColumn id="4667" xr3:uid="{A07300B2-C73E-4EC7-982B-A3E0D29CBD9D}" uniqueName="4667" name="Column4667" queryTableFieldId="4667"/>
    <tableColumn id="4668" xr3:uid="{597F292D-19EB-4CE0-9347-4845BA2DB4E5}" uniqueName="4668" name="Column4668" queryTableFieldId="4668"/>
    <tableColumn id="4669" xr3:uid="{12964589-B735-4C81-9630-7F225E3DB8B0}" uniqueName="4669" name="Column4669" queryTableFieldId="4669"/>
    <tableColumn id="4670" xr3:uid="{7303BC98-CE0C-4671-9588-5FED70C57372}" uniqueName="4670" name="Column4670" queryTableFieldId="4670"/>
    <tableColumn id="4671" xr3:uid="{5CD9D3A5-25D2-4898-B5DB-5520498D9D28}" uniqueName="4671" name="Column4671" queryTableFieldId="4671"/>
    <tableColumn id="4672" xr3:uid="{13991812-249F-42DA-A984-5C3AFBDE110D}" uniqueName="4672" name="Column4672" queryTableFieldId="4672"/>
    <tableColumn id="4673" xr3:uid="{06A89E5A-54F5-4C97-8600-5B68C36E88E1}" uniqueName="4673" name="Column4673" queryTableFieldId="4673"/>
    <tableColumn id="4674" xr3:uid="{CA586623-EF36-425E-A555-2AFD94FD590D}" uniqueName="4674" name="Column4674" queryTableFieldId="4674"/>
    <tableColumn id="4675" xr3:uid="{1BA84F62-B336-414E-830B-7CECDCB936E5}" uniqueName="4675" name="Column4675" queryTableFieldId="4675"/>
    <tableColumn id="4676" xr3:uid="{6CBC9456-102C-4AF8-9913-2136B543021A}" uniqueName="4676" name="Column4676" queryTableFieldId="4676"/>
    <tableColumn id="4677" xr3:uid="{BEE82EAA-681A-49C5-9F94-DFCED4D9A399}" uniqueName="4677" name="Column4677" queryTableFieldId="4677"/>
    <tableColumn id="4678" xr3:uid="{9B94DD46-E0B2-4036-AA83-7B73FD952613}" uniqueName="4678" name="Column4678" queryTableFieldId="4678"/>
    <tableColumn id="4679" xr3:uid="{1B3D0507-F24C-44CD-88C0-A6736B5E0364}" uniqueName="4679" name="Column4679" queryTableFieldId="4679"/>
    <tableColumn id="4680" xr3:uid="{26403284-4F5F-49E9-8D64-748F6F1D3E26}" uniqueName="4680" name="Column4680" queryTableFieldId="4680"/>
    <tableColumn id="4681" xr3:uid="{A1F83765-04F4-45EA-8093-A84FC3670E27}" uniqueName="4681" name="Column4681" queryTableFieldId="4681"/>
    <tableColumn id="4682" xr3:uid="{D7363D7E-AE67-425C-972E-3A97268E703A}" uniqueName="4682" name="Column4682" queryTableFieldId="4682"/>
    <tableColumn id="4683" xr3:uid="{B8E72D72-08A0-49AF-98D5-E22D251D690F}" uniqueName="4683" name="Column4683" queryTableFieldId="4683"/>
    <tableColumn id="4684" xr3:uid="{A39E3B29-FB3B-4F6D-9D41-E68EFA69F33E}" uniqueName="4684" name="Column4684" queryTableFieldId="4684"/>
    <tableColumn id="4685" xr3:uid="{293A3CEF-2261-4F85-A2C0-76809550C311}" uniqueName="4685" name="Column4685" queryTableFieldId="4685"/>
    <tableColumn id="4686" xr3:uid="{6C27E641-F695-4226-AA28-5F4317C247C8}" uniqueName="4686" name="Column4686" queryTableFieldId="4686"/>
    <tableColumn id="4687" xr3:uid="{1E6EDA39-3A99-4067-9ADE-982EAD10B17D}" uniqueName="4687" name="Column4687" queryTableFieldId="4687"/>
    <tableColumn id="4688" xr3:uid="{7A239B9F-99E3-4F9C-9167-1089FE132467}" uniqueName="4688" name="Column4688" queryTableFieldId="4688"/>
    <tableColumn id="4689" xr3:uid="{72296B36-C3DE-45E4-A7E5-C2BDBCB2E2A2}" uniqueName="4689" name="Column4689" queryTableFieldId="4689"/>
    <tableColumn id="4690" xr3:uid="{5443883A-E04C-4905-9A79-135863A58597}" uniqueName="4690" name="Column4690" queryTableFieldId="4690"/>
    <tableColumn id="4691" xr3:uid="{621CA2C2-7818-4F2F-AB77-F2299519D968}" uniqueName="4691" name="Column4691" queryTableFieldId="4691"/>
    <tableColumn id="4692" xr3:uid="{767F1C00-766E-4CBB-BE47-60B8C02241D6}" uniqueName="4692" name="Column4692" queryTableFieldId="4692"/>
    <tableColumn id="4693" xr3:uid="{A78DB48F-6459-4118-9BB4-1D68711471C3}" uniqueName="4693" name="Column4693" queryTableFieldId="4693"/>
    <tableColumn id="4694" xr3:uid="{949FF5C6-7E18-4793-82A5-290A702EF2BD}" uniqueName="4694" name="Column4694" queryTableFieldId="4694"/>
    <tableColumn id="4695" xr3:uid="{CB14D4CB-4744-45B2-ABF6-AA31E1F4F54B}" uniqueName="4695" name="Column4695" queryTableFieldId="4695"/>
    <tableColumn id="4696" xr3:uid="{86A9B902-677E-4E60-9347-B3B26D23139E}" uniqueName="4696" name="Column4696" queryTableFieldId="4696"/>
    <tableColumn id="4697" xr3:uid="{CFCC8C11-82EF-4E25-8BBC-F43E8FE38C4A}" uniqueName="4697" name="Column4697" queryTableFieldId="4697"/>
    <tableColumn id="4698" xr3:uid="{78CB8543-412F-46C5-9804-C31F43C55B45}" uniqueName="4698" name="Column4698" queryTableFieldId="4698"/>
    <tableColumn id="4699" xr3:uid="{E3378F52-8B54-4B17-BA52-AF6259FE7AE4}" uniqueName="4699" name="Column4699" queryTableFieldId="4699"/>
    <tableColumn id="4700" xr3:uid="{90C2E17A-B8F7-4B9E-BEE0-DD6504C6BAC6}" uniqueName="4700" name="Column4700" queryTableFieldId="4700"/>
    <tableColumn id="4701" xr3:uid="{0E271CC3-EFCF-4224-9456-34CC583F397B}" uniqueName="4701" name="Column4701" queryTableFieldId="4701"/>
    <tableColumn id="4702" xr3:uid="{0ACBCD5B-8B77-4A09-927E-76A4BAB1FA3C}" uniqueName="4702" name="Column4702" queryTableFieldId="4702"/>
    <tableColumn id="4703" xr3:uid="{EE4C5C42-2FA1-4253-AFEA-E1CF066EE605}" uniqueName="4703" name="Column4703" queryTableFieldId="4703"/>
    <tableColumn id="4704" xr3:uid="{6BED0C22-7FAB-4A11-B0B7-03EC8183752F}" uniqueName="4704" name="Column4704" queryTableFieldId="4704"/>
    <tableColumn id="4705" xr3:uid="{8982554E-EA7B-417B-95A7-D45D55CA707F}" uniqueName="4705" name="Column4705" queryTableFieldId="4705"/>
    <tableColumn id="4706" xr3:uid="{44667DF3-F817-475A-9044-2E634A1B6859}" uniqueName="4706" name="Column4706" queryTableFieldId="4706"/>
    <tableColumn id="4707" xr3:uid="{2ED41C3D-88F8-4361-9CFB-F822129D5696}" uniqueName="4707" name="Column4707" queryTableFieldId="4707"/>
    <tableColumn id="4708" xr3:uid="{BBB9D633-2CA6-45F7-BC26-07B812FB423D}" uniqueName="4708" name="Column4708" queryTableFieldId="4708"/>
    <tableColumn id="4709" xr3:uid="{5E930D87-F66C-400A-90CE-D4AC5BE9A67E}" uniqueName="4709" name="Column4709" queryTableFieldId="4709"/>
    <tableColumn id="4710" xr3:uid="{E6DC4494-4AE7-43D8-A04F-B3606F311F14}" uniqueName="4710" name="Column4710" queryTableFieldId="4710"/>
    <tableColumn id="4711" xr3:uid="{7DD9E6BA-24E7-4672-85BD-699623D4D913}" uniqueName="4711" name="Column4711" queryTableFieldId="4711"/>
    <tableColumn id="4712" xr3:uid="{86EE7EB5-9163-4D28-9067-7FA7901B7FB3}" uniqueName="4712" name="Column4712" queryTableFieldId="4712"/>
    <tableColumn id="4713" xr3:uid="{F73801CF-6842-4F2B-816B-5E25DBFC0722}" uniqueName="4713" name="Column4713" queryTableFieldId="4713"/>
    <tableColumn id="4714" xr3:uid="{CE2DEB1C-A7FF-44DE-96CB-79E15D30E46F}" uniqueName="4714" name="Column4714" queryTableFieldId="4714"/>
    <tableColumn id="4715" xr3:uid="{0DA3796A-182C-4CE5-8AA6-1D3BEC6DAA79}" uniqueName="4715" name="Column4715" queryTableFieldId="4715"/>
    <tableColumn id="4716" xr3:uid="{36B9FF44-7502-4EE9-900B-B8372D31D184}" uniqueName="4716" name="Column4716" queryTableFieldId="4716"/>
    <tableColumn id="4717" xr3:uid="{A8EF77D1-529A-4DC3-8464-DA66C3603FC5}" uniqueName="4717" name="Column4717" queryTableFieldId="4717"/>
    <tableColumn id="4718" xr3:uid="{3C0229B4-4595-4C2F-A04A-556F7EE0178E}" uniqueName="4718" name="Column4718" queryTableFieldId="4718"/>
    <tableColumn id="4719" xr3:uid="{965C1315-2ED8-411D-93BA-515E63B6E77C}" uniqueName="4719" name="Column4719" queryTableFieldId="4719"/>
    <tableColumn id="4720" xr3:uid="{639C1C3A-BFAD-404F-B50C-2309FDBC1F4B}" uniqueName="4720" name="Column4720" queryTableFieldId="4720"/>
    <tableColumn id="4721" xr3:uid="{8E697E47-06C9-4370-A04C-FE986FE6C9B9}" uniqueName="4721" name="Column4721" queryTableFieldId="4721"/>
    <tableColumn id="4722" xr3:uid="{1B087BC7-46B7-440E-A680-26522B0CDB1B}" uniqueName="4722" name="Column4722" queryTableFieldId="4722"/>
    <tableColumn id="4723" xr3:uid="{4A7F9D1B-F2ED-4680-AE8B-CF91DB13F73F}" uniqueName="4723" name="Column4723" queryTableFieldId="4723"/>
    <tableColumn id="4724" xr3:uid="{E338C4C3-94C4-4775-8D57-09F12A50D5BD}" uniqueName="4724" name="Column4724" queryTableFieldId="4724"/>
    <tableColumn id="4725" xr3:uid="{C74502D8-DE1A-433A-A087-31B8F9A3B410}" uniqueName="4725" name="Column4725" queryTableFieldId="4725"/>
    <tableColumn id="4726" xr3:uid="{9C0D7043-6263-4021-A3AA-4A023BEEA2DA}" uniqueName="4726" name="Column4726" queryTableFieldId="4726"/>
    <tableColumn id="4727" xr3:uid="{37F1E3A2-D472-4F56-9332-505A7856C92A}" uniqueName="4727" name="Column4727" queryTableFieldId="4727"/>
    <tableColumn id="4728" xr3:uid="{2FE8701A-1E7B-4BDA-905F-CF889CD0ED00}" uniqueName="4728" name="Column4728" queryTableFieldId="4728"/>
    <tableColumn id="4729" xr3:uid="{F781C602-26C1-470A-86F2-3C965D7707E9}" uniqueName="4729" name="Column4729" queryTableFieldId="4729"/>
    <tableColumn id="4730" xr3:uid="{2387F638-E109-472A-9F64-734EC623B822}" uniqueName="4730" name="Column4730" queryTableFieldId="4730"/>
    <tableColumn id="4731" xr3:uid="{F7E3235C-2CEA-4C1E-9790-34A142507A9E}" uniqueName="4731" name="Column4731" queryTableFieldId="4731"/>
    <tableColumn id="4732" xr3:uid="{EC3CEC36-F572-46DE-A94A-50D9FFB23BC3}" uniqueName="4732" name="Column4732" queryTableFieldId="4732"/>
    <tableColumn id="4733" xr3:uid="{F0925E3E-25B6-47E6-8048-58BCFDC89130}" uniqueName="4733" name="Column4733" queryTableFieldId="4733"/>
    <tableColumn id="4734" xr3:uid="{6F63754E-DF8D-48BD-B867-693CD1809099}" uniqueName="4734" name="Column4734" queryTableFieldId="4734"/>
    <tableColumn id="4735" xr3:uid="{58586E33-C6A6-46F9-8EA0-8283162B1046}" uniqueName="4735" name="Column4735" queryTableFieldId="4735"/>
    <tableColumn id="4736" xr3:uid="{3516B02F-3B76-4A36-ACE4-C2CA9E70E525}" uniqueName="4736" name="Column4736" queryTableFieldId="4736"/>
    <tableColumn id="4737" xr3:uid="{8C4CEB91-C099-4DD3-8F99-D85FF9187AE0}" uniqueName="4737" name="Column4737" queryTableFieldId="4737"/>
    <tableColumn id="4738" xr3:uid="{6C08B43E-C8EB-46EE-A96B-AAD03FF4B90B}" uniqueName="4738" name="Column4738" queryTableFieldId="4738"/>
    <tableColumn id="4739" xr3:uid="{41F5D194-16F3-440A-B0E6-856EC993188F}" uniqueName="4739" name="Column4739" queryTableFieldId="4739"/>
    <tableColumn id="4740" xr3:uid="{FBD7CCB9-93D7-4892-BC77-DFAB65BEF759}" uniqueName="4740" name="Column4740" queryTableFieldId="4740"/>
    <tableColumn id="4741" xr3:uid="{5CFB46A5-CEB5-42B4-AAC8-2F53AD8390F0}" uniqueName="4741" name="Column4741" queryTableFieldId="4741"/>
    <tableColumn id="4742" xr3:uid="{4A8D5E7A-49B2-4C2D-8CFD-2E5D00D82C4F}" uniqueName="4742" name="Column4742" queryTableFieldId="4742"/>
    <tableColumn id="4743" xr3:uid="{425DC4EB-FACD-48AF-B25C-D28A778C7751}" uniqueName="4743" name="Column4743" queryTableFieldId="4743"/>
    <tableColumn id="4744" xr3:uid="{F7CF3217-C4CC-42D3-A3EF-E18F1075B511}" uniqueName="4744" name="Column4744" queryTableFieldId="4744"/>
    <tableColumn id="4745" xr3:uid="{CB29CF16-7990-4AEE-B424-3F67B955A128}" uniqueName="4745" name="Column4745" queryTableFieldId="4745"/>
    <tableColumn id="4746" xr3:uid="{5FE778C1-F839-4B7E-9254-015959A735DF}" uniqueName="4746" name="Column4746" queryTableFieldId="4746"/>
    <tableColumn id="4747" xr3:uid="{F305F990-3973-4166-8F24-90061BD82C8B}" uniqueName="4747" name="Column4747" queryTableFieldId="4747"/>
    <tableColumn id="4748" xr3:uid="{85546EE8-DED8-4E79-844E-6C092602DF00}" uniqueName="4748" name="Column4748" queryTableFieldId="4748"/>
    <tableColumn id="4749" xr3:uid="{ED62683E-2143-43D5-9297-86D07A4B98AB}" uniqueName="4749" name="Column4749" queryTableFieldId="4749"/>
    <tableColumn id="4750" xr3:uid="{808ADB50-22EC-4180-89D6-7D9AB739EC6F}" uniqueName="4750" name="Column4750" queryTableFieldId="4750"/>
    <tableColumn id="4751" xr3:uid="{A61ED6B0-6683-4652-85EF-D1469738178A}" uniqueName="4751" name="Column4751" queryTableFieldId="4751"/>
    <tableColumn id="4752" xr3:uid="{8F818290-A1C2-4391-9208-A2111BEA1CC2}" uniqueName="4752" name="Column4752" queryTableFieldId="4752"/>
    <tableColumn id="4753" xr3:uid="{F7D1849E-056A-463F-89DE-1145B80B89F8}" uniqueName="4753" name="Column4753" queryTableFieldId="4753"/>
    <tableColumn id="4754" xr3:uid="{B22578E4-6C32-4976-A091-8173C5FBF457}" uniqueName="4754" name="Column4754" queryTableFieldId="4754"/>
    <tableColumn id="4755" xr3:uid="{D39D422C-6FB2-4B69-AB70-EB6183D51F6C}" uniqueName="4755" name="Column4755" queryTableFieldId="4755"/>
    <tableColumn id="4756" xr3:uid="{88E4446D-0703-4156-9947-196F457E4A61}" uniqueName="4756" name="Column4756" queryTableFieldId="4756"/>
    <tableColumn id="4757" xr3:uid="{C38EFD6C-0BD5-4C4D-B19F-F2F79EBDC47C}" uniqueName="4757" name="Column4757" queryTableFieldId="4757"/>
    <tableColumn id="4758" xr3:uid="{6BAD27B0-CC99-417F-A451-506973CF32E2}" uniqueName="4758" name="Column4758" queryTableFieldId="4758"/>
    <tableColumn id="4759" xr3:uid="{BC358B2E-A304-4C68-8FEF-4CA4AA248620}" uniqueName="4759" name="Column4759" queryTableFieldId="4759"/>
    <tableColumn id="4760" xr3:uid="{F7D43F68-3BBD-4B9B-9782-6E5E971CAD55}" uniqueName="4760" name="Column4760" queryTableFieldId="4760"/>
    <tableColumn id="4761" xr3:uid="{012DF388-74EC-4B29-9FE2-B36A5D868B7A}" uniqueName="4761" name="Column4761" queryTableFieldId="4761"/>
    <tableColumn id="4762" xr3:uid="{09F33FE3-250B-49D3-B065-9BFE046302C0}" uniqueName="4762" name="Column4762" queryTableFieldId="4762"/>
    <tableColumn id="4763" xr3:uid="{6E430E22-21F2-4732-864D-75E6AD5BACD3}" uniqueName="4763" name="Column4763" queryTableFieldId="4763"/>
    <tableColumn id="4764" xr3:uid="{346FCAAC-605D-44D4-ABD2-8DC3A379B454}" uniqueName="4764" name="Column4764" queryTableFieldId="4764"/>
    <tableColumn id="4765" xr3:uid="{7FA2978B-24DB-47CA-8454-E2B57D09F4EC}" uniqueName="4765" name="Column4765" queryTableFieldId="4765"/>
    <tableColumn id="4766" xr3:uid="{9AD87777-1EB1-4A9C-9D1C-0D1985C4BDEE}" uniqueName="4766" name="Column4766" queryTableFieldId="4766"/>
    <tableColumn id="4767" xr3:uid="{15702836-64D2-4143-98EB-31D91F67D088}" uniqueName="4767" name="Column4767" queryTableFieldId="4767"/>
    <tableColumn id="4768" xr3:uid="{9CC1BEE1-E929-4F3B-9436-91AB24E4DA14}" uniqueName="4768" name="Column4768" queryTableFieldId="4768"/>
    <tableColumn id="4769" xr3:uid="{C8EB57C2-9166-4CF4-AD37-666356085465}" uniqueName="4769" name="Column4769" queryTableFieldId="4769"/>
    <tableColumn id="4770" xr3:uid="{15E27969-CC28-49E2-BDAB-8DB3CFF97F12}" uniqueName="4770" name="Column4770" queryTableFieldId="4770"/>
    <tableColumn id="4771" xr3:uid="{C6BF4F95-637A-46C5-AB5A-5D85EEE625A4}" uniqueName="4771" name="Column4771" queryTableFieldId="4771"/>
    <tableColumn id="4772" xr3:uid="{25AAB0F2-DBB2-4A15-9C85-07827ECAAF11}" uniqueName="4772" name="Column4772" queryTableFieldId="4772"/>
    <tableColumn id="4773" xr3:uid="{6E2B08E6-51BF-48A4-89DE-3502F0AF7DAB}" uniqueName="4773" name="Column4773" queryTableFieldId="4773"/>
    <tableColumn id="4774" xr3:uid="{1E215878-F32C-47C4-8B44-306357C7A412}" uniqueName="4774" name="Column4774" queryTableFieldId="4774"/>
    <tableColumn id="4775" xr3:uid="{AA1CD449-8DC9-4A31-9FBF-0BB780FF5300}" uniqueName="4775" name="Column4775" queryTableFieldId="4775"/>
    <tableColumn id="4776" xr3:uid="{D26152B6-6ADD-4542-A84A-6CFD5DE3262F}" uniqueName="4776" name="Column4776" queryTableFieldId="4776"/>
    <tableColumn id="4777" xr3:uid="{6DD04E39-ECFD-452B-9664-4F15AA6A1D1F}" uniqueName="4777" name="Column4777" queryTableFieldId="4777"/>
    <tableColumn id="4778" xr3:uid="{0DB75554-E530-406A-89D3-A57ABBD677AF}" uniqueName="4778" name="Column4778" queryTableFieldId="4778"/>
    <tableColumn id="4779" xr3:uid="{3FC9803C-3A55-451E-99DC-F38ABA9D9161}" uniqueName="4779" name="Column4779" queryTableFieldId="4779"/>
    <tableColumn id="4780" xr3:uid="{D7F3FFB6-84C0-46AF-AF4B-6452890781A8}" uniqueName="4780" name="Column4780" queryTableFieldId="4780"/>
    <tableColumn id="4781" xr3:uid="{5B5C6DB9-4714-4631-AB97-831A4115915C}" uniqueName="4781" name="Column4781" queryTableFieldId="4781"/>
    <tableColumn id="4782" xr3:uid="{972FDD3A-4B75-440B-9850-6638B94CE49C}" uniqueName="4782" name="Column4782" queryTableFieldId="4782"/>
    <tableColumn id="4783" xr3:uid="{F73AE45A-4AE2-45DE-9CFD-8B620FB463B0}" uniqueName="4783" name="Column4783" queryTableFieldId="4783"/>
    <tableColumn id="4784" xr3:uid="{B60A6667-3443-46AE-AE31-611E2F83AC52}" uniqueName="4784" name="Column4784" queryTableFieldId="4784"/>
    <tableColumn id="4785" xr3:uid="{B58CCA2D-6ACD-448A-81F5-595DD34233FF}" uniqueName="4785" name="Column4785" queryTableFieldId="4785"/>
    <tableColumn id="4786" xr3:uid="{D5B024F9-C788-4C6B-8EC8-01BA51BE0C0B}" uniqueName="4786" name="Column4786" queryTableFieldId="4786"/>
    <tableColumn id="4787" xr3:uid="{7C23FC15-1354-409B-9D27-C045A0F9262B}" uniqueName="4787" name="Column4787" queryTableFieldId="4787"/>
    <tableColumn id="4788" xr3:uid="{80C22F2A-3ECB-490E-AA8B-02E3A503E2C8}" uniqueName="4788" name="Column4788" queryTableFieldId="4788"/>
    <tableColumn id="4789" xr3:uid="{AFA9089C-920A-4443-9A7C-73A004A99D41}" uniqueName="4789" name="Column4789" queryTableFieldId="4789"/>
    <tableColumn id="4790" xr3:uid="{92F3CA59-34E6-4461-829A-CE2B2A657648}" uniqueName="4790" name="Column4790" queryTableFieldId="4790"/>
    <tableColumn id="4791" xr3:uid="{466180E3-6D7E-4520-957C-203225577759}" uniqueName="4791" name="Column4791" queryTableFieldId="4791"/>
    <tableColumn id="4792" xr3:uid="{E0C47C32-02A5-428F-9E58-B5C973E76F09}" uniqueName="4792" name="Column4792" queryTableFieldId="4792"/>
    <tableColumn id="4793" xr3:uid="{6C0794A2-CEEA-4A80-843D-95F45014A615}" uniqueName="4793" name="Column4793" queryTableFieldId="4793"/>
    <tableColumn id="4794" xr3:uid="{0573325C-AFEF-4426-9762-41E49CF64E65}" uniqueName="4794" name="Column4794" queryTableFieldId="4794"/>
    <tableColumn id="4795" xr3:uid="{F1F08525-FD82-43A0-BB6A-86BD15BB7A3B}" uniqueName="4795" name="Column4795" queryTableFieldId="4795"/>
    <tableColumn id="4796" xr3:uid="{A66B47BD-CDCB-4450-9DA3-E472E4A88704}" uniqueName="4796" name="Column4796" queryTableFieldId="4796"/>
    <tableColumn id="4797" xr3:uid="{F7735B49-FBF3-4C7E-BE74-19828FE01587}" uniqueName="4797" name="Column4797" queryTableFieldId="4797"/>
    <tableColumn id="4798" xr3:uid="{7AF2811E-40EE-41D9-89C8-A767B9F87553}" uniqueName="4798" name="Column4798" queryTableFieldId="4798"/>
    <tableColumn id="4799" xr3:uid="{2EAE933D-E2FD-4228-9479-F5830A8516A3}" uniqueName="4799" name="Column4799" queryTableFieldId="4799"/>
    <tableColumn id="4800" xr3:uid="{0B17E738-9FF1-492C-8C11-A4C269FF6785}" uniqueName="4800" name="Column4800" queryTableFieldId="4800"/>
    <tableColumn id="4801" xr3:uid="{736D4ABD-ED26-41D4-AB66-C06C752099F0}" uniqueName="4801" name="Column4801" queryTableFieldId="4801"/>
    <tableColumn id="4802" xr3:uid="{63F4BF46-AC89-4734-9CFE-7062231F8DCC}" uniqueName="4802" name="Column4802" queryTableFieldId="4802"/>
    <tableColumn id="4803" xr3:uid="{87328143-94E4-40BB-850C-58F3E9F2FC0D}" uniqueName="4803" name="Column4803" queryTableFieldId="4803"/>
    <tableColumn id="4804" xr3:uid="{3DDFB815-02B4-4683-A490-6A84B56832F8}" uniqueName="4804" name="Column4804" queryTableFieldId="4804"/>
    <tableColumn id="4805" xr3:uid="{F1091DA8-86AA-47E2-BA66-5ABF3E8F062C}" uniqueName="4805" name="Column4805" queryTableFieldId="4805"/>
    <tableColumn id="4806" xr3:uid="{6DB4A5BE-5FD6-4AA8-87F9-40BF4C4AACBF}" uniqueName="4806" name="Column4806" queryTableFieldId="4806"/>
    <tableColumn id="4807" xr3:uid="{EE03C912-725A-4D65-B658-D66BCE2E0E9F}" uniqueName="4807" name="Column4807" queryTableFieldId="4807"/>
    <tableColumn id="4808" xr3:uid="{1F50E5F0-A4DD-4B95-9703-725A6DFBD4BB}" uniqueName="4808" name="Column4808" queryTableFieldId="4808"/>
    <tableColumn id="4809" xr3:uid="{FB9654C7-706A-4EE5-BF9D-1DEB242FE668}" uniqueName="4809" name="Column4809" queryTableFieldId="4809"/>
    <tableColumn id="4810" xr3:uid="{9DD2D20A-3790-4F2A-9BA1-CE0B1B867D75}" uniqueName="4810" name="Column4810" queryTableFieldId="4810"/>
    <tableColumn id="4811" xr3:uid="{BE1B57EC-2E0E-4173-B287-1D8EDFE52157}" uniqueName="4811" name="Column4811" queryTableFieldId="4811"/>
    <tableColumn id="4812" xr3:uid="{42F96065-B16C-441D-BEEB-A974B773386B}" uniqueName="4812" name="Column4812" queryTableFieldId="4812"/>
    <tableColumn id="4813" xr3:uid="{AE3CEB33-BE66-4F25-A831-39B95893DBB7}" uniqueName="4813" name="Column4813" queryTableFieldId="4813"/>
    <tableColumn id="4814" xr3:uid="{52DC841A-94A2-4F3D-B87C-B9DE3170C1BE}" uniqueName="4814" name="Column4814" queryTableFieldId="4814"/>
    <tableColumn id="4815" xr3:uid="{96F7FFE6-EF19-4B5A-8653-B24FE4E78974}" uniqueName="4815" name="Column4815" queryTableFieldId="4815"/>
    <tableColumn id="4816" xr3:uid="{C00E548A-BAE3-4ADC-9359-DCBABDE39D9A}" uniqueName="4816" name="Column4816" queryTableFieldId="4816"/>
    <tableColumn id="4817" xr3:uid="{00F02C6E-B62B-4A81-A2EA-996F6C5948EE}" uniqueName="4817" name="Column4817" queryTableFieldId="4817"/>
    <tableColumn id="4818" xr3:uid="{BFCA25AE-0F6F-4970-A7E5-798953644676}" uniqueName="4818" name="Column4818" queryTableFieldId="4818"/>
    <tableColumn id="4819" xr3:uid="{8A545EB4-0624-432D-8E9A-73443A0BC1D4}" uniqueName="4819" name="Column4819" queryTableFieldId="4819"/>
    <tableColumn id="4820" xr3:uid="{39DF292A-BACA-4153-B9B4-83271B6DA00F}" uniqueName="4820" name="Column4820" queryTableFieldId="4820"/>
    <tableColumn id="4821" xr3:uid="{A600C034-A496-4620-B822-1137142FF73C}" uniqueName="4821" name="Column4821" queryTableFieldId="4821"/>
    <tableColumn id="4822" xr3:uid="{7618E67E-3C62-4A37-A690-8654A3F49D2A}" uniqueName="4822" name="Column4822" queryTableFieldId="4822"/>
    <tableColumn id="4823" xr3:uid="{8D7F1CAC-7601-4586-AC76-501FDF874683}" uniqueName="4823" name="Column4823" queryTableFieldId="4823"/>
    <tableColumn id="4824" xr3:uid="{08A37CFA-169F-4FEC-B9D7-FC26D45BEC12}" uniqueName="4824" name="Column4824" queryTableFieldId="4824"/>
    <tableColumn id="4825" xr3:uid="{4F6B3DE9-EE90-491E-9B00-86C64588037F}" uniqueName="4825" name="Column4825" queryTableFieldId="4825"/>
    <tableColumn id="4826" xr3:uid="{AE810EA8-D42E-4500-B599-430439A71E3D}" uniqueName="4826" name="Column4826" queryTableFieldId="4826"/>
    <tableColumn id="4827" xr3:uid="{731D0513-EB46-4DF3-A236-A6413D656648}" uniqueName="4827" name="Column4827" queryTableFieldId="4827"/>
    <tableColumn id="4828" xr3:uid="{1C87C4A0-BB56-48CA-B724-EA3ED1BFD291}" uniqueName="4828" name="Column4828" queryTableFieldId="4828"/>
    <tableColumn id="4829" xr3:uid="{E6F4E2E3-BE88-4D5F-939B-AFADD6BC55C6}" uniqueName="4829" name="Column4829" queryTableFieldId="4829"/>
    <tableColumn id="4830" xr3:uid="{5CCD8A73-7CBD-448A-BBF0-99DB62A84596}" uniqueName="4830" name="Column4830" queryTableFieldId="4830"/>
    <tableColumn id="4831" xr3:uid="{3B679B0A-7A8E-4166-B194-52670DC6780C}" uniqueName="4831" name="Column4831" queryTableFieldId="4831"/>
    <tableColumn id="4832" xr3:uid="{A7F72878-6431-4742-9EE8-3D5ADFFCDEDC}" uniqueName="4832" name="Column4832" queryTableFieldId="4832"/>
    <tableColumn id="4833" xr3:uid="{83DB7F29-30DD-41E4-9A71-FC1916D82CEA}" uniqueName="4833" name="Column4833" queryTableFieldId="4833"/>
    <tableColumn id="4834" xr3:uid="{A599A41C-4856-4695-BBB2-CF909A32D967}" uniqueName="4834" name="Column4834" queryTableFieldId="4834"/>
    <tableColumn id="4835" xr3:uid="{5DFC0950-ED5C-4659-814E-7286BDAAB206}" uniqueName="4835" name="Column4835" queryTableFieldId="4835"/>
    <tableColumn id="4836" xr3:uid="{E1DCCBC7-01E9-42A2-B269-4F3FBD67CB74}" uniqueName="4836" name="Column4836" queryTableFieldId="4836"/>
    <tableColumn id="4837" xr3:uid="{44349E67-B605-462A-AC44-4863839316B2}" uniqueName="4837" name="Column4837" queryTableFieldId="4837"/>
    <tableColumn id="4838" xr3:uid="{34F533DF-F23F-4BA8-86D6-9B57E9608F4B}" uniqueName="4838" name="Column4838" queryTableFieldId="4838"/>
    <tableColumn id="4839" xr3:uid="{2491E1E1-3161-45F5-92CA-5E97C71F0E0E}" uniqueName="4839" name="Column4839" queryTableFieldId="4839"/>
    <tableColumn id="4840" xr3:uid="{D4B1C42D-9655-4A48-9995-AE051010FB2E}" uniqueName="4840" name="Column4840" queryTableFieldId="4840"/>
    <tableColumn id="4841" xr3:uid="{526C4167-226D-4E2D-938E-0B4EE73F27A1}" uniqueName="4841" name="Column4841" queryTableFieldId="4841"/>
    <tableColumn id="4842" xr3:uid="{4FE282AE-29BB-4079-9597-6DE8E9E088D6}" uniqueName="4842" name="Column4842" queryTableFieldId="4842"/>
    <tableColumn id="4843" xr3:uid="{CB67F0F4-548F-4CF4-887A-0B953767A5C4}" uniqueName="4843" name="Column4843" queryTableFieldId="4843"/>
    <tableColumn id="4844" xr3:uid="{5ACC7077-5921-42DC-B8A0-29466482E8F4}" uniqueName="4844" name="Column4844" queryTableFieldId="4844"/>
    <tableColumn id="4845" xr3:uid="{BDED0910-C838-4C56-B291-073BEB08B5D9}" uniqueName="4845" name="Column4845" queryTableFieldId="4845"/>
    <tableColumn id="4846" xr3:uid="{07538698-119A-4188-958A-686D8AA98CB6}" uniqueName="4846" name="Column4846" queryTableFieldId="4846"/>
    <tableColumn id="4847" xr3:uid="{FA3A06C1-DCE5-4F45-9B5E-8231AACA844D}" uniqueName="4847" name="Column4847" queryTableFieldId="4847"/>
    <tableColumn id="4848" xr3:uid="{F8C455E6-CC4A-497A-9090-FADE06797EF1}" uniqueName="4848" name="Column4848" queryTableFieldId="4848"/>
    <tableColumn id="4849" xr3:uid="{0F10E17B-FD7B-4E87-A4BD-EFFC7049953B}" uniqueName="4849" name="Column4849" queryTableFieldId="4849"/>
    <tableColumn id="4850" xr3:uid="{F7FF431B-5E23-4723-9106-A4951346F8C6}" uniqueName="4850" name="Column4850" queryTableFieldId="4850"/>
    <tableColumn id="4851" xr3:uid="{2D4FF0B2-B85F-4C29-8D6A-BD73ED4718BD}" uniqueName="4851" name="Column4851" queryTableFieldId="4851"/>
    <tableColumn id="4852" xr3:uid="{F3C1427F-3633-4854-B7C7-9538F2A7C4C6}" uniqueName="4852" name="Column4852" queryTableFieldId="4852"/>
    <tableColumn id="4853" xr3:uid="{E84364D4-BB62-4535-AF49-640663E41EF4}" uniqueName="4853" name="Column4853" queryTableFieldId="4853"/>
    <tableColumn id="4854" xr3:uid="{711C33C9-7D96-4198-B678-87930AA2EA74}" uniqueName="4854" name="Column4854" queryTableFieldId="4854"/>
    <tableColumn id="4855" xr3:uid="{703EFF05-C7CA-4EB3-9157-012CFEB01ACD}" uniqueName="4855" name="Column4855" queryTableFieldId="4855"/>
    <tableColumn id="4856" xr3:uid="{0A677544-845D-45E1-B15B-97C46884B630}" uniqueName="4856" name="Column4856" queryTableFieldId="4856"/>
    <tableColumn id="4857" xr3:uid="{E73E0155-7897-4015-A646-9FB310BA6D45}" uniqueName="4857" name="Column4857" queryTableFieldId="4857"/>
    <tableColumn id="4858" xr3:uid="{444491C9-8B5F-442F-B8F3-045B9C2E8AF4}" uniqueName="4858" name="Column4858" queryTableFieldId="4858"/>
    <tableColumn id="4859" xr3:uid="{DA7A57FE-7026-45E5-830D-4CC01E61E7D7}" uniqueName="4859" name="Column4859" queryTableFieldId="4859"/>
    <tableColumn id="4860" xr3:uid="{8DFE9B5A-073B-4457-AF04-7C80A1480B2E}" uniqueName="4860" name="Column4860" queryTableFieldId="4860"/>
    <tableColumn id="4861" xr3:uid="{548D213D-C68D-4B15-8F39-C124D23B8E17}" uniqueName="4861" name="Column4861" queryTableFieldId="4861"/>
    <tableColumn id="4862" xr3:uid="{23C79F09-9BB2-4D76-BCDA-73CA430E48E1}" uniqueName="4862" name="Column4862" queryTableFieldId="4862"/>
    <tableColumn id="4863" xr3:uid="{F7D3DC8F-9193-4677-BB0D-63430C5594E8}" uniqueName="4863" name="Column4863" queryTableFieldId="4863"/>
    <tableColumn id="4864" xr3:uid="{9476C48F-8843-427F-A31B-3643CDDE1693}" uniqueName="4864" name="Column4864" queryTableFieldId="4864"/>
    <tableColumn id="4865" xr3:uid="{40D27C54-4087-42EA-B0BE-7A072D465CF6}" uniqueName="4865" name="Column4865" queryTableFieldId="4865"/>
    <tableColumn id="4866" xr3:uid="{9AC91649-36E8-429E-A120-01AF3F91F017}" uniqueName="4866" name="Column4866" queryTableFieldId="4866"/>
    <tableColumn id="4867" xr3:uid="{42F9F17B-B572-428F-92FC-5E294D52F55D}" uniqueName="4867" name="Column4867" queryTableFieldId="4867"/>
    <tableColumn id="4868" xr3:uid="{0A270DB9-2DA4-4D7B-BEDD-DFED6D476884}" uniqueName="4868" name="Column4868" queryTableFieldId="4868"/>
    <tableColumn id="4869" xr3:uid="{225B7F60-66DF-495D-A17D-8F58429DE424}" uniqueName="4869" name="Column4869" queryTableFieldId="4869"/>
    <tableColumn id="4870" xr3:uid="{724D5A76-9DB1-430F-A222-776286529259}" uniqueName="4870" name="Column4870" queryTableFieldId="4870"/>
    <tableColumn id="4871" xr3:uid="{EB9727F2-D736-46F7-9C4E-34343486BC69}" uniqueName="4871" name="Column4871" queryTableFieldId="4871"/>
    <tableColumn id="4872" xr3:uid="{C56AB526-ADF3-4316-9F26-5056D8B17BE1}" uniqueName="4872" name="Column4872" queryTableFieldId="4872"/>
    <tableColumn id="4873" xr3:uid="{9858329C-2204-4730-A7F0-B59EC7B0B2C0}" uniqueName="4873" name="Column4873" queryTableFieldId="4873"/>
    <tableColumn id="4874" xr3:uid="{7FCDF2B7-B6E4-4B65-AA36-7DC840E5FDF4}" uniqueName="4874" name="Column4874" queryTableFieldId="4874"/>
    <tableColumn id="4875" xr3:uid="{C33AF1E8-F511-466C-B6C9-D1EE9561340C}" uniqueName="4875" name="Column4875" queryTableFieldId="4875"/>
    <tableColumn id="4876" xr3:uid="{926ED70B-EBB5-4E17-883F-79792443A9AF}" uniqueName="4876" name="Column4876" queryTableFieldId="4876"/>
    <tableColumn id="4877" xr3:uid="{D67A00B5-AE72-4056-BA7A-E1D4D0F49EDA}" uniqueName="4877" name="Column4877" queryTableFieldId="4877"/>
    <tableColumn id="4878" xr3:uid="{2CE2C92C-B9B1-4340-B157-EC0F573F633D}" uniqueName="4878" name="Column4878" queryTableFieldId="4878"/>
    <tableColumn id="4879" xr3:uid="{FBC0CF8B-E1E9-427B-8618-31F931F83936}" uniqueName="4879" name="Column4879" queryTableFieldId="4879"/>
    <tableColumn id="4880" xr3:uid="{8C9CD175-665F-4996-A5CB-219591CE0F63}" uniqueName="4880" name="Column4880" queryTableFieldId="4880"/>
    <tableColumn id="4881" xr3:uid="{F03ED293-F265-44DC-B349-8F659953E3C8}" uniqueName="4881" name="Column4881" queryTableFieldId="4881"/>
    <tableColumn id="4882" xr3:uid="{3F12D29A-AEA6-4D88-84DF-BF5E62DBCD39}" uniqueName="4882" name="Column4882" queryTableFieldId="4882"/>
    <tableColumn id="4883" xr3:uid="{7413882F-0FC8-453F-BCB6-DF6172D1840D}" uniqueName="4883" name="Column4883" queryTableFieldId="4883"/>
    <tableColumn id="4884" xr3:uid="{43619C3D-212E-40BB-AA40-D16E627BD491}" uniqueName="4884" name="Column4884" queryTableFieldId="4884"/>
    <tableColumn id="4885" xr3:uid="{D297A758-8D35-4616-A7E5-F8F7109B010E}" uniqueName="4885" name="Column4885" queryTableFieldId="4885"/>
    <tableColumn id="4886" xr3:uid="{B81A774E-A2C7-4330-A8B7-19D21715DE14}" uniqueName="4886" name="Column4886" queryTableFieldId="4886"/>
    <tableColumn id="4887" xr3:uid="{58AF6DC6-D39D-40CE-B0BC-3EC2C588FF5C}" uniqueName="4887" name="Column4887" queryTableFieldId="4887"/>
    <tableColumn id="4888" xr3:uid="{06669FF6-1805-4AC5-A38A-434A53F68563}" uniqueName="4888" name="Column4888" queryTableFieldId="4888"/>
    <tableColumn id="4889" xr3:uid="{8A1DC4FD-E0C3-4881-9C7B-02DED04F9A55}" uniqueName="4889" name="Column4889" queryTableFieldId="4889"/>
    <tableColumn id="4890" xr3:uid="{21302433-FF05-4040-952B-65A65932E631}" uniqueName="4890" name="Column4890" queryTableFieldId="4890"/>
    <tableColumn id="4891" xr3:uid="{EE7EA819-1C8F-454E-A9D4-E5D1683E8154}" uniqueName="4891" name="Column4891" queryTableFieldId="4891"/>
    <tableColumn id="4892" xr3:uid="{F1A95B98-5E48-4B85-94AE-40F7C4811DE8}" uniqueName="4892" name="Column4892" queryTableFieldId="4892"/>
    <tableColumn id="4893" xr3:uid="{2CFC1512-E95E-40DD-8EE4-B7872ED1485A}" uniqueName="4893" name="Column4893" queryTableFieldId="4893"/>
    <tableColumn id="4894" xr3:uid="{81B6F5DD-215D-4B87-804E-EEF91191FEC8}" uniqueName="4894" name="Column4894" queryTableFieldId="4894"/>
    <tableColumn id="4895" xr3:uid="{66852FD9-2CD4-4E4A-9600-506C9739347C}" uniqueName="4895" name="Column4895" queryTableFieldId="4895"/>
    <tableColumn id="4896" xr3:uid="{5FA4D45D-41CE-43DD-92C0-2A801390676F}" uniqueName="4896" name="Column4896" queryTableFieldId="4896"/>
    <tableColumn id="4897" xr3:uid="{247C8047-4EE4-4418-AFAC-B43F31EDC3AB}" uniqueName="4897" name="Column4897" queryTableFieldId="4897"/>
    <tableColumn id="4898" xr3:uid="{AAEF136A-0C1A-4556-8B95-455959BA5D3D}" uniqueName="4898" name="Column4898" queryTableFieldId="4898"/>
    <tableColumn id="4899" xr3:uid="{6A424770-73F7-414A-86E5-21C763F40476}" uniqueName="4899" name="Column4899" queryTableFieldId="4899"/>
    <tableColumn id="4900" xr3:uid="{DDEB0C03-D58A-4702-8824-F3B8D98F4D6C}" uniqueName="4900" name="Column4900" queryTableFieldId="4900"/>
    <tableColumn id="4901" xr3:uid="{925662BC-A62E-42CD-A75B-DFBF93EA7C6C}" uniqueName="4901" name="Column4901" queryTableFieldId="4901"/>
    <tableColumn id="4902" xr3:uid="{D309E9DE-F286-4233-8759-5694CE6D72C5}" uniqueName="4902" name="Column4902" queryTableFieldId="4902"/>
    <tableColumn id="4903" xr3:uid="{099D4631-903E-4520-8FD9-06ECD2F107CA}" uniqueName="4903" name="Column4903" queryTableFieldId="4903"/>
    <tableColumn id="4904" xr3:uid="{B0DC5B13-1B11-4AA4-9FCA-26F6A0DB1E1F}" uniqueName="4904" name="Column4904" queryTableFieldId="4904"/>
    <tableColumn id="4905" xr3:uid="{298528E1-7903-4ADB-B29D-6F66FC45A4B8}" uniqueName="4905" name="Column4905" queryTableFieldId="4905"/>
    <tableColumn id="4906" xr3:uid="{39BBFCBD-2860-41C5-9A74-41791C757337}" uniqueName="4906" name="Column4906" queryTableFieldId="4906"/>
    <tableColumn id="4907" xr3:uid="{2A87E168-4468-4ECE-A4BC-0BE3AB49EF3A}" uniqueName="4907" name="Column4907" queryTableFieldId="4907"/>
    <tableColumn id="4908" xr3:uid="{164B264B-D3FD-46E3-9C74-F3B081CA66A9}" uniqueName="4908" name="Column4908" queryTableFieldId="4908"/>
    <tableColumn id="4909" xr3:uid="{36B691D8-AE0B-4963-8B15-7E6ADD55B58A}" uniqueName="4909" name="Column4909" queryTableFieldId="4909"/>
    <tableColumn id="4910" xr3:uid="{3D4F294F-D4DD-4CC1-A2CC-F4763E4F0A5A}" uniqueName="4910" name="Column4910" queryTableFieldId="4910"/>
    <tableColumn id="4911" xr3:uid="{A6FE7FC0-5D5C-4913-A8B5-BBD59BA8679A}" uniqueName="4911" name="Column4911" queryTableFieldId="4911"/>
    <tableColumn id="4912" xr3:uid="{C2215565-AC81-4A0B-8493-9AD404B91E02}" uniqueName="4912" name="Column4912" queryTableFieldId="4912"/>
    <tableColumn id="4913" xr3:uid="{043D057F-4E20-4784-9463-9FA8C41D4F42}" uniqueName="4913" name="Column4913" queryTableFieldId="4913"/>
    <tableColumn id="4914" xr3:uid="{B868DCDF-2DFB-46CA-8477-6B7185A3EA9F}" uniqueName="4914" name="Column4914" queryTableFieldId="4914"/>
    <tableColumn id="4915" xr3:uid="{BB99F87A-E186-4923-995F-366BCC04F584}" uniqueName="4915" name="Column4915" queryTableFieldId="4915"/>
    <tableColumn id="4916" xr3:uid="{F5183A45-69BC-41D0-A049-D5E7528077E9}" uniqueName="4916" name="Column4916" queryTableFieldId="4916"/>
    <tableColumn id="4917" xr3:uid="{E1080E90-C7F6-49D0-8F75-EA98E5C8479B}" uniqueName="4917" name="Column4917" queryTableFieldId="4917"/>
    <tableColumn id="4918" xr3:uid="{CDF95F91-D5D8-471C-8033-81C3F1110B0B}" uniqueName="4918" name="Column4918" queryTableFieldId="4918"/>
    <tableColumn id="4919" xr3:uid="{28A2EFC9-194C-482B-B722-DA253713FC1C}" uniqueName="4919" name="Column4919" queryTableFieldId="4919"/>
    <tableColumn id="4920" xr3:uid="{EB2A68C6-2D3D-4874-B879-7D61AD6DAB65}" uniqueName="4920" name="Column4920" queryTableFieldId="4920"/>
    <tableColumn id="4921" xr3:uid="{BEFB5B67-DB0A-4BEB-AC77-C1CE2EADBEEB}" uniqueName="4921" name="Column4921" queryTableFieldId="4921"/>
    <tableColumn id="4922" xr3:uid="{2BA77164-68B1-455B-BEA6-88681C4C6D77}" uniqueName="4922" name="Column4922" queryTableFieldId="4922"/>
    <tableColumn id="4923" xr3:uid="{A95A50C7-F898-4FDB-A118-1F839D65CC3D}" uniqueName="4923" name="Column4923" queryTableFieldId="4923"/>
    <tableColumn id="4924" xr3:uid="{16E48CFB-E303-4F65-BFCB-D6002FAC0ED2}" uniqueName="4924" name="Column4924" queryTableFieldId="4924"/>
    <tableColumn id="4925" xr3:uid="{64333C77-565C-4245-8336-45A6C4F6E70F}" uniqueName="4925" name="Column4925" queryTableFieldId="4925"/>
    <tableColumn id="4926" xr3:uid="{65E0228B-7C02-428C-A113-BCB320B40665}" uniqueName="4926" name="Column4926" queryTableFieldId="4926"/>
    <tableColumn id="4927" xr3:uid="{5B0A9989-9993-4B53-8C9B-A9147A14A906}" uniqueName="4927" name="Column4927" queryTableFieldId="4927"/>
    <tableColumn id="4928" xr3:uid="{47AF8577-B20E-4836-B410-12283FE5C9CF}" uniqueName="4928" name="Column4928" queryTableFieldId="4928"/>
    <tableColumn id="4929" xr3:uid="{BC1EA72D-9E87-43A5-BCC6-107653535A56}" uniqueName="4929" name="Column4929" queryTableFieldId="4929"/>
    <tableColumn id="4930" xr3:uid="{A68EAFCA-F12B-4863-A257-21D211C88A3A}" uniqueName="4930" name="Column4930" queryTableFieldId="4930"/>
    <tableColumn id="4931" xr3:uid="{DCB91D0D-88AD-4450-A048-F815A190D50F}" uniqueName="4931" name="Column4931" queryTableFieldId="4931"/>
    <tableColumn id="4932" xr3:uid="{601F50D6-8306-4AF8-B1A6-D932C8463A3D}" uniqueName="4932" name="Column4932" queryTableFieldId="4932"/>
    <tableColumn id="4933" xr3:uid="{2CE8EF39-B355-4D9A-BE21-D9DA801920BE}" uniqueName="4933" name="Column4933" queryTableFieldId="4933"/>
    <tableColumn id="4934" xr3:uid="{419D20F2-A41A-441D-BF18-77ED306B8439}" uniqueName="4934" name="Column4934" queryTableFieldId="4934"/>
    <tableColumn id="4935" xr3:uid="{3F9B962D-4EE4-4B42-B637-DC4C2071A16C}" uniqueName="4935" name="Column4935" queryTableFieldId="4935"/>
    <tableColumn id="4936" xr3:uid="{DCF62E82-150E-4B98-BF1B-28C063923334}" uniqueName="4936" name="Column4936" queryTableFieldId="4936"/>
    <tableColumn id="4937" xr3:uid="{EFDB1DF2-D04D-407E-A5D1-083359A9D802}" uniqueName="4937" name="Column4937" queryTableFieldId="4937"/>
    <tableColumn id="4938" xr3:uid="{F525B984-66B1-4E26-A24E-F19F28C4962D}" uniqueName="4938" name="Column4938" queryTableFieldId="4938"/>
    <tableColumn id="4939" xr3:uid="{DD3C15E1-CAAE-4600-9CB9-7618D86BAE23}" uniqueName="4939" name="Column4939" queryTableFieldId="4939"/>
    <tableColumn id="4940" xr3:uid="{ED68332E-B230-46A0-B711-2DF8BABB42FE}" uniqueName="4940" name="Column4940" queryTableFieldId="4940"/>
    <tableColumn id="4941" xr3:uid="{771EBABF-A511-4846-ADFC-F224B30D458C}" uniqueName="4941" name="Column4941" queryTableFieldId="4941"/>
    <tableColumn id="4942" xr3:uid="{46CCA382-B137-4F1A-BB37-F1C87AD32653}" uniqueName="4942" name="Column4942" queryTableFieldId="4942"/>
    <tableColumn id="4943" xr3:uid="{DADE34D3-C850-466D-8ACD-8B757FD1EC5A}" uniqueName="4943" name="Column4943" queryTableFieldId="4943"/>
    <tableColumn id="4944" xr3:uid="{A37A2682-E86E-4E4C-A2DA-061659AE3B73}" uniqueName="4944" name="Column4944" queryTableFieldId="4944"/>
    <tableColumn id="4945" xr3:uid="{DDCD0456-148D-4335-B0FE-082620939FDC}" uniqueName="4945" name="Column4945" queryTableFieldId="4945"/>
    <tableColumn id="4946" xr3:uid="{9DFEA6F4-4419-44A6-801F-FEC03E2BB02E}" uniqueName="4946" name="Column4946" queryTableFieldId="4946"/>
    <tableColumn id="4947" xr3:uid="{B8A31F46-0714-42D5-9C11-A44487134950}" uniqueName="4947" name="Column4947" queryTableFieldId="4947"/>
    <tableColumn id="4948" xr3:uid="{624A891A-8F8A-4DDC-BA7E-04BEDE597D1F}" uniqueName="4948" name="Column4948" queryTableFieldId="4948"/>
    <tableColumn id="4949" xr3:uid="{FF947C58-BA85-4FB4-8E39-5A3B39CEF96C}" uniqueName="4949" name="Column4949" queryTableFieldId="4949"/>
    <tableColumn id="4950" xr3:uid="{3CBA3131-B293-4C6D-B128-E83F6DECF5C4}" uniqueName="4950" name="Column4950" queryTableFieldId="4950"/>
    <tableColumn id="4951" xr3:uid="{6038BCEB-14A5-4BBD-8BF5-164CEC62378A}" uniqueName="4951" name="Column4951" queryTableFieldId="4951"/>
    <tableColumn id="4952" xr3:uid="{40B38A71-39D9-4C55-ABC6-65EB314489C3}" uniqueName="4952" name="Column4952" queryTableFieldId="4952"/>
    <tableColumn id="4953" xr3:uid="{F07A17E9-89A4-4F11-9BF0-7A812640CB92}" uniqueName="4953" name="Column4953" queryTableFieldId="4953"/>
    <tableColumn id="4954" xr3:uid="{C4907F64-BEEC-4A3E-BBD8-42D0DDA0653F}" uniqueName="4954" name="Column4954" queryTableFieldId="4954"/>
    <tableColumn id="4955" xr3:uid="{2FA5575D-6F51-44A6-92D2-EFDA5F7D162F}" uniqueName="4955" name="Column4955" queryTableFieldId="4955"/>
    <tableColumn id="4956" xr3:uid="{FDCFB711-6F88-4326-A985-10BC904A51AF}" uniqueName="4956" name="Column4956" queryTableFieldId="4956"/>
    <tableColumn id="4957" xr3:uid="{A2BE8355-99E7-4378-8A98-F87F96A20A18}" uniqueName="4957" name="Column4957" queryTableFieldId="4957"/>
    <tableColumn id="4958" xr3:uid="{B8B6AD02-88E9-4B1B-8BE7-58A86DA377AC}" uniqueName="4958" name="Column4958" queryTableFieldId="4958"/>
    <tableColumn id="4959" xr3:uid="{D478F8C9-A367-4F31-B90C-73F0CF8EFEEA}" uniqueName="4959" name="Column4959" queryTableFieldId="4959"/>
    <tableColumn id="4960" xr3:uid="{C9B92A98-2C7D-42BB-80B1-8D12DDCA299F}" uniqueName="4960" name="Column4960" queryTableFieldId="4960"/>
    <tableColumn id="4961" xr3:uid="{03104984-B14D-462A-B60F-CC065872BE19}" uniqueName="4961" name="Column4961" queryTableFieldId="4961"/>
    <tableColumn id="4962" xr3:uid="{87FA1222-A9DB-4956-80D9-ABE0D94A8A0F}" uniqueName="4962" name="Column4962" queryTableFieldId="4962"/>
    <tableColumn id="4963" xr3:uid="{F474EE7D-E1C6-4B03-97CB-EB1CCD2551B6}" uniqueName="4963" name="Column4963" queryTableFieldId="4963"/>
    <tableColumn id="4964" xr3:uid="{05092CA5-A4B9-4EA7-ADF9-BCB6C3EC7655}" uniqueName="4964" name="Column4964" queryTableFieldId="4964"/>
    <tableColumn id="4965" xr3:uid="{9C777F78-669E-4DE7-A36D-8627E320EC6C}" uniqueName="4965" name="Column4965" queryTableFieldId="4965"/>
    <tableColumn id="4966" xr3:uid="{6BBD560C-4FD9-407A-883B-A18113018E8E}" uniqueName="4966" name="Column4966" queryTableFieldId="4966"/>
    <tableColumn id="4967" xr3:uid="{345B4645-F438-492D-8F6C-647FC8A3F005}" uniqueName="4967" name="Column4967" queryTableFieldId="4967"/>
    <tableColumn id="4968" xr3:uid="{AF9C821E-CA8B-4728-BAF9-3F1F75412A52}" uniqueName="4968" name="Column4968" queryTableFieldId="4968"/>
    <tableColumn id="4969" xr3:uid="{48CA4B3C-A405-411F-B0B9-18F7DB69FD94}" uniqueName="4969" name="Column4969" queryTableFieldId="4969"/>
    <tableColumn id="4970" xr3:uid="{8A89F9D0-431E-4643-B4E1-0DA629FFC452}" uniqueName="4970" name="Column4970" queryTableFieldId="4970"/>
    <tableColumn id="4971" xr3:uid="{358EFC67-3765-44F3-A54B-9ED760A12D98}" uniqueName="4971" name="Column4971" queryTableFieldId="4971"/>
    <tableColumn id="4972" xr3:uid="{BF881296-9C39-426A-B4C2-D718F0BBC34A}" uniqueName="4972" name="Column4972" queryTableFieldId="4972"/>
    <tableColumn id="4973" xr3:uid="{13D0B381-38CA-4C8A-B382-05591EEAD22A}" uniqueName="4973" name="Column4973" queryTableFieldId="4973"/>
    <tableColumn id="4974" xr3:uid="{2B07B548-14AE-4E3A-9BF0-BAA887B7DA07}" uniqueName="4974" name="Column4974" queryTableFieldId="4974"/>
    <tableColumn id="4975" xr3:uid="{1C0A2338-4AC5-48DE-8F6F-A78689354161}" uniqueName="4975" name="Column4975" queryTableFieldId="4975"/>
    <tableColumn id="4976" xr3:uid="{B88B147F-332E-435C-9F17-B56B66BE2C3C}" uniqueName="4976" name="Column4976" queryTableFieldId="4976"/>
    <tableColumn id="4977" xr3:uid="{1C912B4F-A94B-400F-A12B-62DA37711263}" uniqueName="4977" name="Column4977" queryTableFieldId="4977"/>
    <tableColumn id="4978" xr3:uid="{E7987732-70C8-4DE8-A62E-57DFAB657148}" uniqueName="4978" name="Column4978" queryTableFieldId="4978"/>
    <tableColumn id="4979" xr3:uid="{C0FF8A33-3938-468A-B4C5-7324D568C9A2}" uniqueName="4979" name="Column4979" queryTableFieldId="4979"/>
    <tableColumn id="4980" xr3:uid="{5AC74C5E-3770-43E9-A035-22511F39B106}" uniqueName="4980" name="Column4980" queryTableFieldId="4980"/>
    <tableColumn id="4981" xr3:uid="{B60D38C3-7D2A-40B9-B693-FB8BEB6D3470}" uniqueName="4981" name="Column4981" queryTableFieldId="4981"/>
    <tableColumn id="4982" xr3:uid="{E94EA793-F4B4-475A-9198-54DCB408E253}" uniqueName="4982" name="Column4982" queryTableFieldId="4982"/>
    <tableColumn id="4983" xr3:uid="{C2D76F36-BA95-4634-9426-1F0FE317175B}" uniqueName="4983" name="Column4983" queryTableFieldId="4983"/>
    <tableColumn id="4984" xr3:uid="{246EF446-3EC8-4633-A0A6-5327820EEEBA}" uniqueName="4984" name="Column4984" queryTableFieldId="4984"/>
    <tableColumn id="4985" xr3:uid="{1E3DA365-02D7-4C5F-9303-8374BF317C20}" uniqueName="4985" name="Column4985" queryTableFieldId="4985"/>
    <tableColumn id="4986" xr3:uid="{439ED918-5A8A-4329-BCED-C4FC81E41DFD}" uniqueName="4986" name="Column4986" queryTableFieldId="4986"/>
    <tableColumn id="4987" xr3:uid="{B6969049-5439-4AB0-97D9-3EA2B7934706}" uniqueName="4987" name="Column4987" queryTableFieldId="4987"/>
    <tableColumn id="4988" xr3:uid="{B19859D2-5E87-4676-B201-780884124450}" uniqueName="4988" name="Column4988" queryTableFieldId="4988"/>
    <tableColumn id="4989" xr3:uid="{95155EC5-E2AA-4D8E-A06A-1A93A5991E1B}" uniqueName="4989" name="Column4989" queryTableFieldId="4989"/>
    <tableColumn id="4990" xr3:uid="{A99B66A4-AAD1-48BC-8FC5-A93C8E715965}" uniqueName="4990" name="Column4990" queryTableFieldId="4990"/>
    <tableColumn id="4991" xr3:uid="{98071352-4C13-4C8F-AEA9-1FF688DA8E61}" uniqueName="4991" name="Column4991" queryTableFieldId="4991"/>
    <tableColumn id="4992" xr3:uid="{C601DDD6-AA49-479A-9C03-BA58D7F0546C}" uniqueName="4992" name="Column4992" queryTableFieldId="4992"/>
    <tableColumn id="4993" xr3:uid="{2E4EC0DD-F84E-41C6-BE51-37A8B6EAA0E7}" uniqueName="4993" name="Column4993" queryTableFieldId="4993"/>
    <tableColumn id="4994" xr3:uid="{0F5E87CB-5183-48ED-A63C-560AF11EFF9E}" uniqueName="4994" name="Column4994" queryTableFieldId="4994"/>
    <tableColumn id="4995" xr3:uid="{F4B42700-AA8E-4B05-BD34-B3439057117D}" uniqueName="4995" name="Column4995" queryTableFieldId="4995"/>
    <tableColumn id="4996" xr3:uid="{A245FD86-8C57-4608-9A21-4E5BAE97E21E}" uniqueName="4996" name="Column4996" queryTableFieldId="4996"/>
    <tableColumn id="4997" xr3:uid="{270356D4-7726-4F58-ADBF-747CE5F6C1F1}" uniqueName="4997" name="Column4997" queryTableFieldId="4997"/>
    <tableColumn id="4998" xr3:uid="{5F559A3B-DAAE-4D0B-942D-43F50939D45D}" uniqueName="4998" name="Column4998" queryTableFieldId="4998"/>
    <tableColumn id="4999" xr3:uid="{EA3F7D54-ACD5-418D-A9C3-69EE416E82AD}" uniqueName="4999" name="Column4999" queryTableFieldId="4999"/>
    <tableColumn id="5000" xr3:uid="{3A7F21E1-6DE8-4496-A77B-60F543B5F6F2}" uniqueName="5000" name="Column5000" queryTableFieldId="5000"/>
    <tableColumn id="5001" xr3:uid="{FD0FBAAC-D3F4-4FFA-B5C2-7AD8EBF750D1}" uniqueName="5001" name="Column5001" queryTableFieldId="5001"/>
    <tableColumn id="5002" xr3:uid="{34A36A11-999F-4765-8776-7E577F3E4028}" uniqueName="5002" name="Column5002" queryTableFieldId="5002"/>
    <tableColumn id="5003" xr3:uid="{528689B1-B29D-4DEE-97A4-45985C628FB7}" uniqueName="5003" name="Column5003" queryTableFieldId="5003"/>
    <tableColumn id="5004" xr3:uid="{A12CB371-2A94-418B-A3D0-5F3AFAFD13C3}" uniqueName="5004" name="Column5004" queryTableFieldId="5004"/>
    <tableColumn id="5005" xr3:uid="{F84F78DF-682C-4E1B-99D7-772F7ED918D5}" uniqueName="5005" name="Column5005" queryTableFieldId="5005"/>
    <tableColumn id="5006" xr3:uid="{7362D6B3-3AFF-4668-A17C-6950C328E5BE}" uniqueName="5006" name="Column5006" queryTableFieldId="5006"/>
    <tableColumn id="5007" xr3:uid="{9B0F6F6F-7197-4444-9A7D-C7EEFA1ABD87}" uniqueName="5007" name="Column5007" queryTableFieldId="5007"/>
    <tableColumn id="5008" xr3:uid="{24860269-C6D1-4A31-9FDD-239AD1B9F990}" uniqueName="5008" name="Column5008" queryTableFieldId="5008"/>
    <tableColumn id="5009" xr3:uid="{BDBB0B4C-6E85-4AA7-ABD5-487C42E5ED35}" uniqueName="5009" name="Column5009" queryTableFieldId="5009"/>
    <tableColumn id="5010" xr3:uid="{CC55BA85-AE94-4E26-B4CF-2E0ADCD85FE0}" uniqueName="5010" name="Column5010" queryTableFieldId="5010"/>
    <tableColumn id="5011" xr3:uid="{DDB952BB-16D3-4656-8143-59D05B0498BE}" uniqueName="5011" name="Column5011" queryTableFieldId="5011"/>
    <tableColumn id="5012" xr3:uid="{FD1C9C6A-46C1-46A5-A977-F860BD6B929D}" uniqueName="5012" name="Column5012" queryTableFieldId="5012"/>
    <tableColumn id="5013" xr3:uid="{4D6B3396-B81F-49B5-A5DE-859C859AFED9}" uniqueName="5013" name="Column5013" queryTableFieldId="5013"/>
    <tableColumn id="5014" xr3:uid="{232C74B6-03FC-428A-8C8F-9B80FDD863F5}" uniqueName="5014" name="Column5014" queryTableFieldId="5014"/>
    <tableColumn id="5015" xr3:uid="{436C6F40-A93D-40BC-BD72-8250E5C9A5F3}" uniqueName="5015" name="Column5015" queryTableFieldId="5015"/>
    <tableColumn id="5016" xr3:uid="{2A04AA98-EC8F-4093-875A-D4E885A9F8D9}" uniqueName="5016" name="Column5016" queryTableFieldId="5016"/>
    <tableColumn id="5017" xr3:uid="{3CF506FC-CCD4-4C6B-8A67-558B5BA81FD0}" uniqueName="5017" name="Column5017" queryTableFieldId="5017"/>
    <tableColumn id="5018" xr3:uid="{3C62351E-9E23-4D6D-9228-01B42B6C56C8}" uniqueName="5018" name="Column5018" queryTableFieldId="5018"/>
    <tableColumn id="5019" xr3:uid="{9A3209A1-19D9-4360-BD81-44FDF0D912C6}" uniqueName="5019" name="Column5019" queryTableFieldId="5019"/>
    <tableColumn id="5020" xr3:uid="{2C286D7C-4B97-4446-BC41-49A35F385B27}" uniqueName="5020" name="Column5020" queryTableFieldId="5020"/>
    <tableColumn id="5021" xr3:uid="{C6331ACC-5B2F-431F-AD9A-87FFD3B6DAFA}" uniqueName="5021" name="Column5021" queryTableFieldId="5021"/>
    <tableColumn id="5022" xr3:uid="{C0816E3D-C77B-4F1F-BF99-ADA2E904DBA2}" uniqueName="5022" name="Column5022" queryTableFieldId="5022"/>
    <tableColumn id="5023" xr3:uid="{B1F24F8F-76BE-4A6F-A7F9-8617F137D07D}" uniqueName="5023" name="Column5023" queryTableFieldId="5023"/>
    <tableColumn id="5024" xr3:uid="{EB2B1F7E-3886-43BC-997F-EA230E2CB549}" uniqueName="5024" name="Column5024" queryTableFieldId="5024"/>
    <tableColumn id="5025" xr3:uid="{9DAF7B26-DB8F-4418-AB67-FB0C0EB950B4}" uniqueName="5025" name="Column5025" queryTableFieldId="5025"/>
    <tableColumn id="5026" xr3:uid="{D8007E87-09EE-4F02-BEAA-477DDF24BBFC}" uniqueName="5026" name="Column5026" queryTableFieldId="5026"/>
    <tableColumn id="5027" xr3:uid="{7859496B-4A6C-47E4-95E1-6D8CC8D47258}" uniqueName="5027" name="Column5027" queryTableFieldId="5027"/>
    <tableColumn id="5028" xr3:uid="{960FAF3D-5363-42A4-A6FF-3DEBB2D35239}" uniqueName="5028" name="Column5028" queryTableFieldId="5028"/>
    <tableColumn id="5029" xr3:uid="{5AEA15EA-5492-4F8F-AEC4-184D07DE9AC3}" uniqueName="5029" name="Column5029" queryTableFieldId="5029"/>
    <tableColumn id="5030" xr3:uid="{164A3F90-595A-4F66-BF40-EAE275E1B649}" uniqueName="5030" name="Column5030" queryTableFieldId="5030"/>
    <tableColumn id="5031" xr3:uid="{B4BC9279-1844-42A1-96BF-BE9AF8A9FCBA}" uniqueName="5031" name="Column5031" queryTableFieldId="5031"/>
    <tableColumn id="5032" xr3:uid="{223B023C-2DBB-4833-B716-4FFC403D9BD3}" uniqueName="5032" name="Column5032" queryTableFieldId="5032"/>
    <tableColumn id="5033" xr3:uid="{8AA07E61-691C-4090-9254-73D3FB84D348}" uniqueName="5033" name="Column5033" queryTableFieldId="5033"/>
    <tableColumn id="5034" xr3:uid="{F8E9765F-FB05-4C92-8FBD-9817E1ADCFE3}" uniqueName="5034" name="Column5034" queryTableFieldId="5034"/>
    <tableColumn id="5035" xr3:uid="{4B34053F-E2C9-4745-B910-9F8BDD534AA7}" uniqueName="5035" name="Column5035" queryTableFieldId="5035"/>
    <tableColumn id="5036" xr3:uid="{2FBFADAE-DE7F-4750-B0EB-376DC841DC88}" uniqueName="5036" name="Column5036" queryTableFieldId="5036"/>
    <tableColumn id="5037" xr3:uid="{8ECFD9F3-7C22-4297-8A8B-FA86D29890C3}" uniqueName="5037" name="Column5037" queryTableFieldId="5037"/>
    <tableColumn id="5038" xr3:uid="{832576C9-6BCD-4BA5-8B3D-5919C5B7290D}" uniqueName="5038" name="Column5038" queryTableFieldId="5038"/>
    <tableColumn id="5039" xr3:uid="{B7C1AA30-9285-4611-AEFA-2D2D78613455}" uniqueName="5039" name="Column5039" queryTableFieldId="5039"/>
    <tableColumn id="5040" xr3:uid="{B4987E3B-CCA6-4AC8-B3E0-2067B9229F98}" uniqueName="5040" name="Column5040" queryTableFieldId="5040"/>
    <tableColumn id="5041" xr3:uid="{EAEB818E-9777-4F63-907A-0EC0AA62F66B}" uniqueName="5041" name="Column5041" queryTableFieldId="5041"/>
    <tableColumn id="5042" xr3:uid="{AF9FA243-16AD-4FDD-BBFB-F5A68F9211B5}" uniqueName="5042" name="Column5042" queryTableFieldId="5042"/>
    <tableColumn id="5043" xr3:uid="{EE240A26-780D-4D41-BD0D-A6664A274F8F}" uniqueName="5043" name="Column5043" queryTableFieldId="5043"/>
    <tableColumn id="5044" xr3:uid="{F06142FB-DD08-413B-8F5D-63463A5C3CB9}" uniqueName="5044" name="Column5044" queryTableFieldId="5044"/>
    <tableColumn id="5045" xr3:uid="{B3C590F9-17BE-4290-BE2C-4BB27A523E3F}" uniqueName="5045" name="Column5045" queryTableFieldId="5045"/>
    <tableColumn id="5046" xr3:uid="{9BD4D2A1-1D8E-4AF5-9782-CC8D637DD676}" uniqueName="5046" name="Column5046" queryTableFieldId="5046"/>
    <tableColumn id="5047" xr3:uid="{07A06A11-F23E-489C-9CAA-9DE7925122F4}" uniqueName="5047" name="Column5047" queryTableFieldId="5047"/>
    <tableColumn id="5048" xr3:uid="{3AEB0C04-10D6-43D0-911B-04DFF1D97F12}" uniqueName="5048" name="Column5048" queryTableFieldId="5048"/>
    <tableColumn id="5049" xr3:uid="{1C724F6D-7DA2-4B20-94F5-3B73FF43A5A7}" uniqueName="5049" name="Column5049" queryTableFieldId="5049"/>
    <tableColumn id="5050" xr3:uid="{328188DD-C2DA-4E48-9C25-A9D87E0DF654}" uniqueName="5050" name="Column5050" queryTableFieldId="5050"/>
    <tableColumn id="5051" xr3:uid="{92642AEA-91D2-4995-BFA0-006DE5DB1D20}" uniqueName="5051" name="Column5051" queryTableFieldId="5051"/>
    <tableColumn id="5052" xr3:uid="{1D950BD9-5A1A-4628-B956-4901B44D438B}" uniqueName="5052" name="Column5052" queryTableFieldId="5052"/>
    <tableColumn id="5053" xr3:uid="{6E757347-A9EF-4302-9DE0-B540A138DF95}" uniqueName="5053" name="Column5053" queryTableFieldId="5053"/>
    <tableColumn id="5054" xr3:uid="{812E4451-2552-49B0-BBC9-48CA6481D353}" uniqueName="5054" name="Column5054" queryTableFieldId="5054"/>
    <tableColumn id="5055" xr3:uid="{1F46F656-AE90-4908-9813-4AAA6E00E189}" uniqueName="5055" name="Column5055" queryTableFieldId="5055"/>
    <tableColumn id="5056" xr3:uid="{57B0AC5D-C9AC-481A-B2EC-D10907B368B7}" uniqueName="5056" name="Column5056" queryTableFieldId="5056"/>
    <tableColumn id="5057" xr3:uid="{E6CB40C8-BBDD-4B2E-90E2-037FC50BC4C6}" uniqueName="5057" name="Column5057" queryTableFieldId="5057"/>
    <tableColumn id="5058" xr3:uid="{D1629910-2502-4AF7-B581-3756C0774EF6}" uniqueName="5058" name="Column5058" queryTableFieldId="5058"/>
    <tableColumn id="5059" xr3:uid="{1D961165-56E6-43AB-B1BF-3EBC05497FF3}" uniqueName="5059" name="Column5059" queryTableFieldId="5059"/>
    <tableColumn id="5060" xr3:uid="{70421D2E-B49B-4B69-ABC7-AA9A48A82CC4}" uniqueName="5060" name="Column5060" queryTableFieldId="5060"/>
    <tableColumn id="5061" xr3:uid="{75F51C81-7A78-4E7D-BE1B-67B264EC904E}" uniqueName="5061" name="Column5061" queryTableFieldId="5061"/>
    <tableColumn id="5062" xr3:uid="{B7D51341-FF4D-4EA5-85AE-8423EC2A73D7}" uniqueName="5062" name="Column5062" queryTableFieldId="5062"/>
    <tableColumn id="5063" xr3:uid="{36869BB0-12E7-4E25-BF4E-ECCAC8CCF9C8}" uniqueName="5063" name="Column5063" queryTableFieldId="5063"/>
    <tableColumn id="5064" xr3:uid="{0EBC5277-8FC6-4329-ADB2-F61505DDADA5}" uniqueName="5064" name="Column5064" queryTableFieldId="5064"/>
    <tableColumn id="5065" xr3:uid="{CC2037F8-954C-4B4B-8766-21B5F30F1E38}" uniqueName="5065" name="Column5065" queryTableFieldId="5065"/>
    <tableColumn id="5066" xr3:uid="{39137F40-0094-47A8-8275-3F11E1A7DF22}" uniqueName="5066" name="Column5066" queryTableFieldId="5066"/>
    <tableColumn id="5067" xr3:uid="{7D61E940-B5A4-4FBC-87C8-653373FEBCCD}" uniqueName="5067" name="Column5067" queryTableFieldId="5067"/>
    <tableColumn id="5068" xr3:uid="{7F7BABC4-8E94-4F59-B444-4DCE046E7ECB}" uniqueName="5068" name="Column5068" queryTableFieldId="5068"/>
    <tableColumn id="5069" xr3:uid="{2E2B6658-302A-4D8C-88CC-3457F7A9E18A}" uniqueName="5069" name="Column5069" queryTableFieldId="5069"/>
    <tableColumn id="5070" xr3:uid="{DA92C4A0-1342-4AE8-B7F3-9517E97D23BF}" uniqueName="5070" name="Column5070" queryTableFieldId="5070"/>
    <tableColumn id="5071" xr3:uid="{1F091F40-A961-45F9-98CC-C886BFDEED9A}" uniqueName="5071" name="Column5071" queryTableFieldId="5071"/>
    <tableColumn id="5072" xr3:uid="{2A3169BB-F0D4-458B-9F8D-4A0296255BC8}" uniqueName="5072" name="Column5072" queryTableFieldId="5072"/>
    <tableColumn id="5073" xr3:uid="{2A3019A0-134B-4B56-B1F3-76F97531F484}" uniqueName="5073" name="Column5073" queryTableFieldId="5073"/>
    <tableColumn id="5074" xr3:uid="{5982687B-F50C-470F-8062-868AB9B09EA7}" uniqueName="5074" name="Column5074" queryTableFieldId="5074"/>
    <tableColumn id="5075" xr3:uid="{3AF92737-E35F-4FB9-93FA-2A2C15963DBB}" uniqueName="5075" name="Column5075" queryTableFieldId="5075"/>
    <tableColumn id="5076" xr3:uid="{8DDF1633-4A2A-4534-98C0-301FC5896417}" uniqueName="5076" name="Column5076" queryTableFieldId="5076"/>
    <tableColumn id="5077" xr3:uid="{E693CC2A-2135-4BA1-A741-F48B08D54508}" uniqueName="5077" name="Column5077" queryTableFieldId="5077"/>
    <tableColumn id="5078" xr3:uid="{ADC90A15-6429-4BED-8BA0-05CC70A94135}" uniqueName="5078" name="Column5078" queryTableFieldId="5078"/>
    <tableColumn id="5079" xr3:uid="{F2E481E9-B9B9-472D-B2A3-A3B2BE1AD09E}" uniqueName="5079" name="Column5079" queryTableFieldId="5079"/>
    <tableColumn id="5080" xr3:uid="{1599DB49-0F97-4022-A460-8119F48C3437}" uniqueName="5080" name="Column5080" queryTableFieldId="5080"/>
    <tableColumn id="5081" xr3:uid="{B27C4A96-4314-46FD-8735-9613C17E43DD}" uniqueName="5081" name="Column5081" queryTableFieldId="5081"/>
    <tableColumn id="5082" xr3:uid="{FE1F44EC-68A3-4FF2-9B9C-34252CBA1125}" uniqueName="5082" name="Column5082" queryTableFieldId="5082"/>
    <tableColumn id="5083" xr3:uid="{7E17E683-4C16-4234-8F8E-51145B7DFA82}" uniqueName="5083" name="Column5083" queryTableFieldId="5083"/>
    <tableColumn id="5084" xr3:uid="{D845B1C6-7922-438C-9263-2EA026C85D8F}" uniqueName="5084" name="Column5084" queryTableFieldId="5084"/>
    <tableColumn id="5085" xr3:uid="{2C0758EB-AB65-4E21-AA7F-0968894CC54F}" uniqueName="5085" name="Column5085" queryTableFieldId="5085"/>
    <tableColumn id="5086" xr3:uid="{6052F768-5CF0-49D1-AB4D-66E3202F039D}" uniqueName="5086" name="Column5086" queryTableFieldId="5086"/>
    <tableColumn id="5087" xr3:uid="{A3A60194-56F6-4452-810F-3B4159B27F7E}" uniqueName="5087" name="Column5087" queryTableFieldId="5087"/>
    <tableColumn id="5088" xr3:uid="{5C9F88A5-B9DE-4263-A8F0-88319262BF4B}" uniqueName="5088" name="Column5088" queryTableFieldId="5088"/>
    <tableColumn id="5089" xr3:uid="{3022AF08-842D-407B-8672-207BBA40D310}" uniqueName="5089" name="Column5089" queryTableFieldId="5089"/>
    <tableColumn id="5090" xr3:uid="{8C5CAABA-6D76-43A6-8E82-5C518D661F57}" uniqueName="5090" name="Column5090" queryTableFieldId="5090"/>
    <tableColumn id="5091" xr3:uid="{89C23BCA-E9B1-478C-A928-A7A7D9A45E81}" uniqueName="5091" name="Column5091" queryTableFieldId="5091"/>
    <tableColumn id="5092" xr3:uid="{BF048384-8875-48AB-93A3-EEFE49FC7314}" uniqueName="5092" name="Column5092" queryTableFieldId="5092"/>
    <tableColumn id="5093" xr3:uid="{552F2A8F-B52E-46FB-BA24-606C4D600EB3}" uniqueName="5093" name="Column5093" queryTableFieldId="5093"/>
    <tableColumn id="5094" xr3:uid="{FB0AC88F-1D65-46B6-B08F-3FF60B0615C1}" uniqueName="5094" name="Column5094" queryTableFieldId="5094"/>
    <tableColumn id="5095" xr3:uid="{EABB099C-F1DF-476D-A884-70B806A61E97}" uniqueName="5095" name="Column5095" queryTableFieldId="5095"/>
    <tableColumn id="5096" xr3:uid="{C0D90EBC-9120-49C6-B948-198E2C79B310}" uniqueName="5096" name="Column5096" queryTableFieldId="5096"/>
    <tableColumn id="5097" xr3:uid="{A0E6FB75-F7F8-4464-AA60-81EAB11BEC00}" uniqueName="5097" name="Column5097" queryTableFieldId="5097"/>
    <tableColumn id="5098" xr3:uid="{D5FE44B6-229C-4597-8B32-4C79498421A0}" uniqueName="5098" name="Column5098" queryTableFieldId="5098"/>
    <tableColumn id="5099" xr3:uid="{81EE392B-387C-4531-AC61-76F79C565592}" uniqueName="5099" name="Column5099" queryTableFieldId="5099"/>
    <tableColumn id="5100" xr3:uid="{B5951E73-49AB-41AD-BA76-EC10B26E60E0}" uniqueName="5100" name="Column5100" queryTableFieldId="5100"/>
    <tableColumn id="5101" xr3:uid="{2528E998-97A6-4079-8787-4C71ABABA875}" uniqueName="5101" name="Column5101" queryTableFieldId="5101"/>
    <tableColumn id="5102" xr3:uid="{9EBF5ADE-E8D9-4551-A246-F1ACF59BA332}" uniqueName="5102" name="Column5102" queryTableFieldId="5102"/>
    <tableColumn id="5103" xr3:uid="{168CBE06-4A17-40F3-BDCF-5F92017BD6E9}" uniqueName="5103" name="Column5103" queryTableFieldId="5103"/>
    <tableColumn id="5104" xr3:uid="{8C6B998B-62C0-402B-AF89-70BE00E931A8}" uniqueName="5104" name="Column5104" queryTableFieldId="5104"/>
    <tableColumn id="5105" xr3:uid="{E5020554-E1A3-46CA-933D-4DCDCB63A7C9}" uniqueName="5105" name="Column5105" queryTableFieldId="5105"/>
    <tableColumn id="5106" xr3:uid="{AB7EFA4E-44F9-461F-850B-35F5E43109C0}" uniqueName="5106" name="Column5106" queryTableFieldId="5106"/>
    <tableColumn id="5107" xr3:uid="{0079CC83-27D4-4589-B459-06FB53C5335C}" uniqueName="5107" name="Column5107" queryTableFieldId="5107"/>
    <tableColumn id="5108" xr3:uid="{3411AC15-6B96-4B7A-B322-C77B4299C97F}" uniqueName="5108" name="Column5108" queryTableFieldId="5108"/>
    <tableColumn id="5109" xr3:uid="{6DB95AFA-91DA-483F-976D-70F89B4B72FC}" uniqueName="5109" name="Column5109" queryTableFieldId="5109"/>
    <tableColumn id="5110" xr3:uid="{A69087FD-5615-4896-8A73-9FA9ABB1D558}" uniqueName="5110" name="Column5110" queryTableFieldId="5110"/>
    <tableColumn id="5111" xr3:uid="{089EC09A-EA43-4FD6-A817-4BF94AB72730}" uniqueName="5111" name="Column5111" queryTableFieldId="5111"/>
    <tableColumn id="5112" xr3:uid="{E822844C-6B4F-4239-B2FC-89B211F81075}" uniqueName="5112" name="Column5112" queryTableFieldId="5112"/>
    <tableColumn id="5113" xr3:uid="{D78218EC-BFD0-4A75-B35B-8B60278D9E52}" uniqueName="5113" name="Column5113" queryTableFieldId="5113"/>
    <tableColumn id="5114" xr3:uid="{780D44E9-77B0-4C15-B39E-82C21DB10380}" uniqueName="5114" name="Column5114" queryTableFieldId="5114"/>
    <tableColumn id="5115" xr3:uid="{1BEB6FEC-9DCA-4BBC-858A-E89614A90DA8}" uniqueName="5115" name="Column5115" queryTableFieldId="5115"/>
    <tableColumn id="5116" xr3:uid="{CDA7651C-926B-4769-A5BB-C028D4B9824A}" uniqueName="5116" name="Column5116" queryTableFieldId="5116"/>
    <tableColumn id="5117" xr3:uid="{8ACB1082-A0B5-4061-B4D4-79A8B5CFD3E5}" uniqueName="5117" name="Column5117" queryTableFieldId="5117"/>
    <tableColumn id="5118" xr3:uid="{A413FFEF-B8CE-46D4-B523-6BEF1166C2E0}" uniqueName="5118" name="Column5118" queryTableFieldId="5118"/>
    <tableColumn id="5119" xr3:uid="{9A904FB3-3D1C-4932-BA60-83D1513BB87B}" uniqueName="5119" name="Column5119" queryTableFieldId="5119"/>
    <tableColumn id="5120" xr3:uid="{20153B6F-32CC-4B3C-9475-42D9C201F12A}" uniqueName="5120" name="Column5120" queryTableFieldId="5120"/>
    <tableColumn id="5121" xr3:uid="{F967A812-C314-48B2-A29A-85B157B7FECB}" uniqueName="5121" name="Column5121" queryTableFieldId="5121"/>
    <tableColumn id="5122" xr3:uid="{25AA1C20-AB2B-4792-98DA-78D87E0313A1}" uniqueName="5122" name="Column5122" queryTableFieldId="5122"/>
    <tableColumn id="5123" xr3:uid="{FFA1061E-AAC9-4961-A3BA-0FB7EB86672C}" uniqueName="5123" name="Column5123" queryTableFieldId="5123"/>
    <tableColumn id="5124" xr3:uid="{E00FEBF4-B7D2-4A0F-AE49-6018966070C3}" uniqueName="5124" name="Column5124" queryTableFieldId="5124"/>
    <tableColumn id="5125" xr3:uid="{5F8BE0DA-7194-4D43-89E5-6241B22F99A2}" uniqueName="5125" name="Column5125" queryTableFieldId="5125"/>
    <tableColumn id="5126" xr3:uid="{14BCD2B8-743E-4677-A93C-A3A783913BDC}" uniqueName="5126" name="Column5126" queryTableFieldId="5126"/>
    <tableColumn id="5127" xr3:uid="{07D4D4A4-3776-4EC4-9919-C720154D39EC}" uniqueName="5127" name="Column5127" queryTableFieldId="5127"/>
    <tableColumn id="5128" xr3:uid="{C844336D-C255-4340-9C60-6D074F718A98}" uniqueName="5128" name="Column5128" queryTableFieldId="5128"/>
    <tableColumn id="5129" xr3:uid="{DCCDAD18-A00F-46D9-B51A-1B6588981BD3}" uniqueName="5129" name="Column5129" queryTableFieldId="5129"/>
    <tableColumn id="5130" xr3:uid="{51702A87-46D6-4520-B172-A5C5765E1C5D}" uniqueName="5130" name="Column5130" queryTableFieldId="5130"/>
    <tableColumn id="5131" xr3:uid="{C33BAF95-F3FE-475D-95AD-D2727E39C9C9}" uniqueName="5131" name="Column5131" queryTableFieldId="5131"/>
    <tableColumn id="5132" xr3:uid="{A3337829-D09F-4875-8223-0D967E2EAE51}" uniqueName="5132" name="Column5132" queryTableFieldId="5132"/>
    <tableColumn id="5133" xr3:uid="{806E7421-B6A7-45B1-8784-49A3D630F36D}" uniqueName="5133" name="Column5133" queryTableFieldId="5133"/>
    <tableColumn id="5134" xr3:uid="{7866084A-0FEC-41A6-A323-A63B13421252}" uniqueName="5134" name="Column5134" queryTableFieldId="5134"/>
    <tableColumn id="5135" xr3:uid="{B2FA2F85-50C7-4874-B9EE-7C96F834D818}" uniqueName="5135" name="Column5135" queryTableFieldId="5135"/>
    <tableColumn id="5136" xr3:uid="{662651BF-B98D-4AD8-BDF1-1B9A18AAD495}" uniqueName="5136" name="Column5136" queryTableFieldId="5136"/>
    <tableColumn id="5137" xr3:uid="{51E8DA6C-42CD-46FE-B622-97B542360EF5}" uniqueName="5137" name="Column5137" queryTableFieldId="5137"/>
    <tableColumn id="5138" xr3:uid="{0F73C0CE-C7C3-4261-9653-7F7FDB21B8AC}" uniqueName="5138" name="Column5138" queryTableFieldId="5138"/>
    <tableColumn id="5139" xr3:uid="{F3E3DBE7-B10D-4C95-B11E-B54FCDA507E9}" uniqueName="5139" name="Column5139" queryTableFieldId="5139"/>
    <tableColumn id="5140" xr3:uid="{85156BED-FD56-4E79-8FA3-08F65E5385D3}" uniqueName="5140" name="Column5140" queryTableFieldId="5140"/>
    <tableColumn id="5141" xr3:uid="{BBA88B58-A08C-476F-981E-F2340E1E941C}" uniqueName="5141" name="Column5141" queryTableFieldId="5141"/>
    <tableColumn id="5142" xr3:uid="{919CB488-DA27-4638-8567-AA2598111F0F}" uniqueName="5142" name="Column5142" queryTableFieldId="5142"/>
    <tableColumn id="5143" xr3:uid="{3FCDDEC9-EA79-4386-9AF9-322A6E41D69A}" uniqueName="5143" name="Column5143" queryTableFieldId="5143"/>
    <tableColumn id="5144" xr3:uid="{79550D17-D471-4E09-BE6A-C9D3326B7ABE}" uniqueName="5144" name="Column5144" queryTableFieldId="5144"/>
    <tableColumn id="5145" xr3:uid="{FBC7F0F4-DB82-4B6E-8174-C4907FA48B22}" uniqueName="5145" name="Column5145" queryTableFieldId="5145"/>
    <tableColumn id="5146" xr3:uid="{3E82B3B1-85E6-4A2E-986A-088F1910ED39}" uniqueName="5146" name="Column5146" queryTableFieldId="5146"/>
    <tableColumn id="5147" xr3:uid="{8949099B-641E-469A-B515-39B57A6DE3C8}" uniqueName="5147" name="Column5147" queryTableFieldId="5147"/>
    <tableColumn id="5148" xr3:uid="{120EFBF8-E6E0-4C06-8C59-5E581986A9E7}" uniqueName="5148" name="Column5148" queryTableFieldId="5148"/>
    <tableColumn id="5149" xr3:uid="{55274750-3DB6-4B68-AD96-F692475333D2}" uniqueName="5149" name="Column5149" queryTableFieldId="5149"/>
    <tableColumn id="5150" xr3:uid="{84DB2597-2CDA-4A20-A8FF-3604F398060D}" uniqueName="5150" name="Column5150" queryTableFieldId="5150"/>
    <tableColumn id="5151" xr3:uid="{24E11201-07D1-4175-A8F6-64F9E22739F8}" uniqueName="5151" name="Column5151" queryTableFieldId="5151"/>
    <tableColumn id="5152" xr3:uid="{AF089391-36E2-4E08-AAAC-F2EE2CA67654}" uniqueName="5152" name="Column5152" queryTableFieldId="5152"/>
    <tableColumn id="5153" xr3:uid="{FE058161-94DD-4320-9831-BA5377B42BD5}" uniqueName="5153" name="Column5153" queryTableFieldId="5153"/>
    <tableColumn id="5154" xr3:uid="{851F8D81-F2DB-41A9-9E34-CBC3DCB28322}" uniqueName="5154" name="Column5154" queryTableFieldId="5154"/>
    <tableColumn id="5155" xr3:uid="{4A5E8D69-C0E2-4192-A9FA-A3B06E0AC970}" uniqueName="5155" name="Column5155" queryTableFieldId="5155"/>
    <tableColumn id="5156" xr3:uid="{94DF8F6C-91F9-482A-BD6E-06F7EE1FF5FB}" uniqueName="5156" name="Column5156" queryTableFieldId="5156"/>
    <tableColumn id="5157" xr3:uid="{72DEE1AE-891F-48DB-8059-FC3C01CDC1FF}" uniqueName="5157" name="Column5157" queryTableFieldId="5157"/>
    <tableColumn id="5158" xr3:uid="{5A79114B-CC67-47B3-9240-A54CC7396810}" uniqueName="5158" name="Column5158" queryTableFieldId="5158"/>
    <tableColumn id="5159" xr3:uid="{486E151D-0E5C-4377-829C-02118F793450}" uniqueName="5159" name="Column5159" queryTableFieldId="5159"/>
    <tableColumn id="5160" xr3:uid="{3BDCC248-9160-4306-B2F0-175595225ACB}" uniqueName="5160" name="Column5160" queryTableFieldId="5160"/>
    <tableColumn id="5161" xr3:uid="{5B363D5F-DACC-482A-88C5-CD50EEADEE21}" uniqueName="5161" name="Column5161" queryTableFieldId="5161"/>
    <tableColumn id="5162" xr3:uid="{00506788-0C2E-4C83-BAA3-B8C8F347E630}" uniqueName="5162" name="Column5162" queryTableFieldId="5162"/>
    <tableColumn id="5163" xr3:uid="{E3229AEB-9576-4D87-8AF7-84474560F3B6}" uniqueName="5163" name="Column5163" queryTableFieldId="5163"/>
    <tableColumn id="5164" xr3:uid="{D285AA8D-962C-4FAB-89E4-9B602D0FDED2}" uniqueName="5164" name="Column5164" queryTableFieldId="5164"/>
    <tableColumn id="5165" xr3:uid="{4B5D8CBE-5CAE-45D8-B8E2-589416481F8E}" uniqueName="5165" name="Column5165" queryTableFieldId="5165"/>
    <tableColumn id="5166" xr3:uid="{8AC1D42B-8CB6-403B-A8C7-3808A982F5F4}" uniqueName="5166" name="Column5166" queryTableFieldId="5166"/>
    <tableColumn id="5167" xr3:uid="{E40EB1F0-698B-437D-83BC-5981C88DBF6D}" uniqueName="5167" name="Column5167" queryTableFieldId="5167"/>
    <tableColumn id="5168" xr3:uid="{0EAB2946-C99A-4D60-898A-4E07FFDB26CC}" uniqueName="5168" name="Column5168" queryTableFieldId="5168"/>
    <tableColumn id="5169" xr3:uid="{F72FC941-211F-4F35-BBC5-A0D2EE11D551}" uniqueName="5169" name="Column5169" queryTableFieldId="5169"/>
    <tableColumn id="5170" xr3:uid="{049445AF-F612-4068-9F23-EB5A244AA112}" uniqueName="5170" name="Column5170" queryTableFieldId="5170"/>
    <tableColumn id="5171" xr3:uid="{BA2C4F2E-D197-4A83-BB02-74F0977499A3}" uniqueName="5171" name="Column5171" queryTableFieldId="5171"/>
    <tableColumn id="5172" xr3:uid="{6C1E14CD-6795-4F68-96D2-78A49CE295F4}" uniqueName="5172" name="Column5172" queryTableFieldId="5172"/>
    <tableColumn id="5173" xr3:uid="{5E4969DF-2175-4B35-B773-859BB7BA99E1}" uniqueName="5173" name="Column5173" queryTableFieldId="5173"/>
    <tableColumn id="5174" xr3:uid="{422887CA-208C-4F23-85F2-1EA7C3D729A2}" uniqueName="5174" name="Column5174" queryTableFieldId="5174"/>
    <tableColumn id="5175" xr3:uid="{6BCB4724-7197-4EBF-AA84-A538072C1F67}" uniqueName="5175" name="Column5175" queryTableFieldId="5175"/>
    <tableColumn id="5176" xr3:uid="{538316BE-CE66-4AD8-8AB7-40FD19A16F31}" uniqueName="5176" name="Column5176" queryTableFieldId="5176"/>
    <tableColumn id="5177" xr3:uid="{44CDCF64-3B08-413F-9E61-46DB5835E590}" uniqueName="5177" name="Column5177" queryTableFieldId="5177"/>
    <tableColumn id="5178" xr3:uid="{7272213B-6C39-4CC6-85D2-4327AE20CA14}" uniqueName="5178" name="Column5178" queryTableFieldId="5178"/>
    <tableColumn id="5179" xr3:uid="{9092354E-8316-4F0D-9B98-D273F002D477}" uniqueName="5179" name="Column5179" queryTableFieldId="5179"/>
    <tableColumn id="5180" xr3:uid="{83DB8699-5FBD-4525-973D-CF3A24DE4C61}" uniqueName="5180" name="Column5180" queryTableFieldId="5180"/>
    <tableColumn id="5181" xr3:uid="{E22F5D2C-2732-40E7-88C9-1FC033C8056B}" uniqueName="5181" name="Column5181" queryTableFieldId="5181"/>
    <tableColumn id="5182" xr3:uid="{9BA418FD-ADF5-47C7-B132-73A12EC2277B}" uniqueName="5182" name="Column5182" queryTableFieldId="5182"/>
    <tableColumn id="5183" xr3:uid="{27884FA5-534C-496A-96D4-44AE951DB736}" uniqueName="5183" name="Column5183" queryTableFieldId="5183"/>
    <tableColumn id="5184" xr3:uid="{7990F633-DA4E-429C-B708-C34208D7AD54}" uniqueName="5184" name="Column5184" queryTableFieldId="5184"/>
    <tableColumn id="5185" xr3:uid="{41D0C400-4300-4D3D-8E85-9D79322AB36E}" uniqueName="5185" name="Column5185" queryTableFieldId="5185"/>
    <tableColumn id="5186" xr3:uid="{D2B2942F-D51E-43A8-9B8D-3DF0DBE9702B}" uniqueName="5186" name="Column5186" queryTableFieldId="5186"/>
    <tableColumn id="5187" xr3:uid="{C9CA7D4D-DCC9-4303-BDA6-37C04502C2C3}" uniqueName="5187" name="Column5187" queryTableFieldId="5187"/>
    <tableColumn id="5188" xr3:uid="{85026AA1-EA58-4EBC-BD01-3EEA61370578}" uniqueName="5188" name="Column5188" queryTableFieldId="5188"/>
    <tableColumn id="5189" xr3:uid="{7F374A4D-FF0B-4FB6-965F-FA8ACEE4677E}" uniqueName="5189" name="Column5189" queryTableFieldId="5189"/>
    <tableColumn id="5190" xr3:uid="{47249B2F-E0CF-410F-87D8-16570D353C5A}" uniqueName="5190" name="Column5190" queryTableFieldId="5190"/>
    <tableColumn id="5191" xr3:uid="{ED53B505-EB91-483C-86DA-D6973B457BF7}" uniqueName="5191" name="Column5191" queryTableFieldId="5191"/>
    <tableColumn id="5192" xr3:uid="{BAA6FAFE-8C29-4A05-9886-5F55DB1B87E0}" uniqueName="5192" name="Column5192" queryTableFieldId="5192"/>
    <tableColumn id="5193" xr3:uid="{F5C17EB0-D592-418D-9B20-B204A7A86246}" uniqueName="5193" name="Column5193" queryTableFieldId="5193"/>
    <tableColumn id="5194" xr3:uid="{8DEEE696-A9BF-43B4-BB56-3B5255447D69}" uniqueName="5194" name="Column5194" queryTableFieldId="5194"/>
    <tableColumn id="5195" xr3:uid="{0FD15E27-C22A-40C9-9152-F3661CBD5BA8}" uniqueName="5195" name="Column5195" queryTableFieldId="5195"/>
    <tableColumn id="5196" xr3:uid="{EAC08490-F0E4-4A3F-8363-5B8DC716402F}" uniqueName="5196" name="Column5196" queryTableFieldId="5196"/>
    <tableColumn id="5197" xr3:uid="{2210BC58-E5FE-4D38-8026-225552B58727}" uniqueName="5197" name="Column5197" queryTableFieldId="5197"/>
    <tableColumn id="5198" xr3:uid="{04861278-8262-4F24-A943-7BF6B6F812C8}" uniqueName="5198" name="Column5198" queryTableFieldId="5198"/>
    <tableColumn id="5199" xr3:uid="{F8EAA5FD-8774-49E4-92E4-5B202026A987}" uniqueName="5199" name="Column5199" queryTableFieldId="5199"/>
    <tableColumn id="5200" xr3:uid="{249A7D51-DE07-46FD-ABF3-63218CF9E112}" uniqueName="5200" name="Column5200" queryTableFieldId="5200"/>
    <tableColumn id="5201" xr3:uid="{F6BAFB9C-2583-4319-BFDA-5903C1F7978B}" uniqueName="5201" name="Column5201" queryTableFieldId="5201"/>
    <tableColumn id="5202" xr3:uid="{5A879191-5E05-4284-BDD2-D2F27C12B100}" uniqueName="5202" name="Column5202" queryTableFieldId="5202"/>
    <tableColumn id="5203" xr3:uid="{C1C0B792-BFEA-429A-AE3E-060FD0D6A32D}" uniqueName="5203" name="Column5203" queryTableFieldId="5203"/>
    <tableColumn id="5204" xr3:uid="{6B57424D-9427-400B-9A82-50DD1CE6F1D5}" uniqueName="5204" name="Column5204" queryTableFieldId="5204"/>
    <tableColumn id="5205" xr3:uid="{164511AB-5FFC-453A-82E5-E498CEF9304C}" uniqueName="5205" name="Column5205" queryTableFieldId="5205"/>
    <tableColumn id="5206" xr3:uid="{0717137A-34B2-416C-9CF6-6CAD740D37FA}" uniqueName="5206" name="Column5206" queryTableFieldId="5206"/>
    <tableColumn id="5207" xr3:uid="{0D4E7C08-02F8-4747-A24B-97B2999A2388}" uniqueName="5207" name="Column5207" queryTableFieldId="5207"/>
    <tableColumn id="5208" xr3:uid="{F37B5230-3B79-42C1-9D1B-6C4A956DE7A7}" uniqueName="5208" name="Column5208" queryTableFieldId="5208"/>
    <tableColumn id="5209" xr3:uid="{FE8DF8A9-0CB4-4A57-A2FA-16257A24698B}" uniqueName="5209" name="Column5209" queryTableFieldId="5209"/>
    <tableColumn id="5210" xr3:uid="{5A215929-3B70-4CEE-B9CC-413E6E6DA9CA}" uniqueName="5210" name="Column5210" queryTableFieldId="5210"/>
    <tableColumn id="5211" xr3:uid="{60D0FF5A-94C9-4561-A25D-8E7F9BDBDE5B}" uniqueName="5211" name="Column5211" queryTableFieldId="5211"/>
    <tableColumn id="5212" xr3:uid="{7E36258E-318A-473E-9E20-CEEBBEFDAAB0}" uniqueName="5212" name="Column5212" queryTableFieldId="5212"/>
    <tableColumn id="5213" xr3:uid="{82243CA3-73CC-45D2-84ED-BDCE2B20AD85}" uniqueName="5213" name="Column5213" queryTableFieldId="5213"/>
    <tableColumn id="5214" xr3:uid="{C59EEDFA-B0CA-4EE9-B82F-F96BB2F7DF69}" uniqueName="5214" name="Column5214" queryTableFieldId="5214"/>
    <tableColumn id="5215" xr3:uid="{DC0BFF82-8336-4245-882B-9972D0DA18BF}" uniqueName="5215" name="Column5215" queryTableFieldId="5215"/>
    <tableColumn id="5216" xr3:uid="{26CADF3D-DCD6-4B51-8760-AA7DBBC17086}" uniqueName="5216" name="Column5216" queryTableFieldId="5216"/>
    <tableColumn id="5217" xr3:uid="{23544FED-638E-4BE8-BD07-245E68D7BEEE}" uniqueName="5217" name="Column5217" queryTableFieldId="5217"/>
    <tableColumn id="5218" xr3:uid="{E205BFAA-73F5-4F5D-8AF9-04F6BDF98089}" uniqueName="5218" name="Column5218" queryTableFieldId="5218"/>
    <tableColumn id="5219" xr3:uid="{9FC937AC-8977-4B91-9BD8-B7A4D9330206}" uniqueName="5219" name="Column5219" queryTableFieldId="5219"/>
    <tableColumn id="5220" xr3:uid="{D5041166-045D-43CA-8B05-33F88DDCFB4F}" uniqueName="5220" name="Column5220" queryTableFieldId="5220"/>
    <tableColumn id="5221" xr3:uid="{C98A2D1C-0123-4AC2-8289-1755ABA30195}" uniqueName="5221" name="Column5221" queryTableFieldId="5221"/>
    <tableColumn id="5222" xr3:uid="{201B2052-D886-4607-9228-ED60692013B4}" uniqueName="5222" name="Column5222" queryTableFieldId="5222"/>
    <tableColumn id="5223" xr3:uid="{8081137B-78FB-4052-84B2-6B20F4400404}" uniqueName="5223" name="Column5223" queryTableFieldId="5223"/>
    <tableColumn id="5224" xr3:uid="{A6D62097-183E-4312-BFEC-1AE1D57C10F7}" uniqueName="5224" name="Column5224" queryTableFieldId="5224"/>
    <tableColumn id="5225" xr3:uid="{208C3EEB-4937-4D0D-B3B5-C5BF1B4B82C0}" uniqueName="5225" name="Column5225" queryTableFieldId="5225"/>
    <tableColumn id="5226" xr3:uid="{90638F42-0AD6-48DE-A601-9F759EB7EAF9}" uniqueName="5226" name="Column5226" queryTableFieldId="5226"/>
    <tableColumn id="5227" xr3:uid="{73321BEE-6AE4-4908-84BB-559C1F68C0EA}" uniqueName="5227" name="Column5227" queryTableFieldId="5227"/>
    <tableColumn id="5228" xr3:uid="{17FE9A93-3866-4C7D-8B81-83C110F4725D}" uniqueName="5228" name="Column5228" queryTableFieldId="5228"/>
    <tableColumn id="5229" xr3:uid="{BEE7F4D6-B1A9-47E6-9819-2D6BAFD980F1}" uniqueName="5229" name="Column5229" queryTableFieldId="5229"/>
    <tableColumn id="5230" xr3:uid="{FDF78DAB-A660-4289-A552-18B52729F29A}" uniqueName="5230" name="Column5230" queryTableFieldId="5230"/>
    <tableColumn id="5231" xr3:uid="{9D03A0C3-1999-40E4-A48E-4D9A7313C846}" uniqueName="5231" name="Column5231" queryTableFieldId="5231"/>
    <tableColumn id="5232" xr3:uid="{FDF461AB-C66B-42AD-AB63-D512E8BBED82}" uniqueName="5232" name="Column5232" queryTableFieldId="5232"/>
    <tableColumn id="5233" xr3:uid="{98D775F4-F2B4-4319-8F8F-1F1E7D64555C}" uniqueName="5233" name="Column5233" queryTableFieldId="5233"/>
    <tableColumn id="5234" xr3:uid="{EF23E5B3-5A9F-4535-9DB0-1EBD3739ADC4}" uniqueName="5234" name="Column5234" queryTableFieldId="5234"/>
    <tableColumn id="5235" xr3:uid="{D6BA0C69-9929-4B9F-A339-FA698FBC7DD5}" uniqueName="5235" name="Column5235" queryTableFieldId="5235"/>
    <tableColumn id="5236" xr3:uid="{9209F0BA-662E-406B-9CE0-4BBD34682A60}" uniqueName="5236" name="Column5236" queryTableFieldId="5236"/>
    <tableColumn id="5237" xr3:uid="{E101695B-3E22-48F7-B4DF-14E01AC8052B}" uniqueName="5237" name="Column5237" queryTableFieldId="5237"/>
    <tableColumn id="5238" xr3:uid="{0CFB7FE4-1DDA-4E1E-BFC9-097F30CEBAB7}" uniqueName="5238" name="Column5238" queryTableFieldId="5238"/>
    <tableColumn id="5239" xr3:uid="{0E2F08B9-5946-432C-AAC3-C7843223629F}" uniqueName="5239" name="Column5239" queryTableFieldId="5239"/>
    <tableColumn id="5240" xr3:uid="{D9FC7152-F9BB-4FD2-B02D-5F6F024A3407}" uniqueName="5240" name="Column5240" queryTableFieldId="5240"/>
    <tableColumn id="5241" xr3:uid="{57F20E5A-5B51-461E-968F-443E9B3D5C4E}" uniqueName="5241" name="Column5241" queryTableFieldId="5241"/>
    <tableColumn id="5242" xr3:uid="{74C765CD-7677-4BA1-8671-19AEBA0FEF04}" uniqueName="5242" name="Column5242" queryTableFieldId="5242"/>
    <tableColumn id="5243" xr3:uid="{90C8591C-BAAB-47BD-8070-3CDE824B0ECB}" uniqueName="5243" name="Column5243" queryTableFieldId="5243"/>
    <tableColumn id="5244" xr3:uid="{4C6531F1-E85B-44CC-ACE1-D112EA16D912}" uniqueName="5244" name="Column5244" queryTableFieldId="5244"/>
    <tableColumn id="5245" xr3:uid="{078C0F49-794B-45B4-BBC1-E86EB4ED027D}" uniqueName="5245" name="Column5245" queryTableFieldId="5245"/>
    <tableColumn id="5246" xr3:uid="{98CE1C62-93B0-4713-99A0-8DCFAAA44572}" uniqueName="5246" name="Column5246" queryTableFieldId="5246"/>
    <tableColumn id="5247" xr3:uid="{4522533C-CA65-4C81-8EA2-D1D1B63ABC07}" uniqueName="5247" name="Column5247" queryTableFieldId="5247"/>
    <tableColumn id="5248" xr3:uid="{111F10F9-0CFC-43CE-8603-23151BD2C76F}" uniqueName="5248" name="Column5248" queryTableFieldId="5248"/>
    <tableColumn id="5249" xr3:uid="{A653A1FC-FB7F-420A-8FE3-DD41095AE77A}" uniqueName="5249" name="Column5249" queryTableFieldId="5249"/>
    <tableColumn id="5250" xr3:uid="{4FEF795F-53BE-49CD-9070-C06712C7DC2E}" uniqueName="5250" name="Column5250" queryTableFieldId="5250"/>
    <tableColumn id="5251" xr3:uid="{95628C39-13D4-4F43-97CC-0501E9BEA83A}" uniqueName="5251" name="Column5251" queryTableFieldId="5251"/>
    <tableColumn id="5252" xr3:uid="{7309A21E-FAA8-42B3-B666-A94A3283DD9E}" uniqueName="5252" name="Column5252" queryTableFieldId="5252"/>
    <tableColumn id="5253" xr3:uid="{C032CDAC-E919-42B1-AEAF-9E49F58C119F}" uniqueName="5253" name="Column5253" queryTableFieldId="5253"/>
    <tableColumn id="5254" xr3:uid="{CC3C825B-663E-4EF5-A165-1502280C9581}" uniqueName="5254" name="Column5254" queryTableFieldId="5254"/>
    <tableColumn id="5255" xr3:uid="{8D6A1F7D-B370-4B00-B4A7-5C0456535C82}" uniqueName="5255" name="Column5255" queryTableFieldId="5255"/>
    <tableColumn id="5256" xr3:uid="{67C25A55-2EA0-486A-B173-D7415E173EA8}" uniqueName="5256" name="Column5256" queryTableFieldId="5256"/>
    <tableColumn id="5257" xr3:uid="{B7E36D1E-5720-473B-A43B-B136B8EF1DFB}" uniqueName="5257" name="Column5257" queryTableFieldId="5257"/>
    <tableColumn id="5258" xr3:uid="{61F7BEC9-286C-4693-9AF4-1E0ACEFA533E}" uniqueName="5258" name="Column5258" queryTableFieldId="5258"/>
    <tableColumn id="5259" xr3:uid="{81D4C41D-13F6-45B0-B5BB-8AC2ACC8B193}" uniqueName="5259" name="Column5259" queryTableFieldId="5259"/>
    <tableColumn id="5260" xr3:uid="{888B0A00-0A8D-45F8-B7D4-EF0597FAA4FE}" uniqueName="5260" name="Column5260" queryTableFieldId="5260"/>
    <tableColumn id="5261" xr3:uid="{278F5495-8D8A-4EE1-87F4-1C197B74DA02}" uniqueName="5261" name="Column5261" queryTableFieldId="5261"/>
    <tableColumn id="5262" xr3:uid="{9EC30D79-B132-44CF-B717-AC7D7E5DC7CA}" uniqueName="5262" name="Column5262" queryTableFieldId="5262"/>
    <tableColumn id="5263" xr3:uid="{8DC8CF0D-0FCD-4F4F-AFB2-78090E568DA0}" uniqueName="5263" name="Column5263" queryTableFieldId="5263"/>
    <tableColumn id="5264" xr3:uid="{8CB1F083-0F26-428B-8958-CE904728BFA8}" uniqueName="5264" name="Column5264" queryTableFieldId="5264"/>
    <tableColumn id="5265" xr3:uid="{904E2040-E72F-4715-85A8-5EAE4A4611B9}" uniqueName="5265" name="Column5265" queryTableFieldId="5265"/>
    <tableColumn id="5266" xr3:uid="{8BD9F888-F135-405F-B352-144E1FA7579D}" uniqueName="5266" name="Column5266" queryTableFieldId="5266"/>
    <tableColumn id="5267" xr3:uid="{87DAB211-A935-49CB-9104-EC0864308F94}" uniqueName="5267" name="Column5267" queryTableFieldId="5267"/>
    <tableColumn id="5268" xr3:uid="{003A951B-FD61-48FA-8845-709207332545}" uniqueName="5268" name="Column5268" queryTableFieldId="5268"/>
    <tableColumn id="5269" xr3:uid="{A8BDFDF1-A1B9-447E-BD19-08337B60105D}" uniqueName="5269" name="Column5269" queryTableFieldId="5269"/>
    <tableColumn id="5270" xr3:uid="{EB7ACAAA-3575-4E82-A4E6-030ACD578A3F}" uniqueName="5270" name="Column5270" queryTableFieldId="5270"/>
    <tableColumn id="5271" xr3:uid="{C86D8AB9-402D-402A-9B1A-C6B6CEB45131}" uniqueName="5271" name="Column5271" queryTableFieldId="5271"/>
    <tableColumn id="5272" xr3:uid="{0076A77F-2F12-4F16-8C02-F1CC78D31C01}" uniqueName="5272" name="Column5272" queryTableFieldId="5272"/>
    <tableColumn id="5273" xr3:uid="{A32B80AE-7F2A-4BAC-9F57-05F0A7C050A9}" uniqueName="5273" name="Column5273" queryTableFieldId="5273"/>
    <tableColumn id="5274" xr3:uid="{40765599-AFBB-432C-89D1-68EEB86A857B}" uniqueName="5274" name="Column5274" queryTableFieldId="5274"/>
    <tableColumn id="5275" xr3:uid="{5C1A96DB-D68C-495A-8094-0689EEC517CF}" uniqueName="5275" name="Column5275" queryTableFieldId="5275"/>
    <tableColumn id="5276" xr3:uid="{BB505721-CD5D-4241-80A6-064ACF60568F}" uniqueName="5276" name="Column5276" queryTableFieldId="5276"/>
    <tableColumn id="5277" xr3:uid="{6E892B9F-DA91-4E1E-87BC-E679DD99B2D2}" uniqueName="5277" name="Column5277" queryTableFieldId="5277"/>
    <tableColumn id="5278" xr3:uid="{4C9BA265-EC78-4BC8-ADFF-F20AE9F69F63}" uniqueName="5278" name="Column5278" queryTableFieldId="5278"/>
    <tableColumn id="5279" xr3:uid="{7BCBA7CA-DA87-4039-B995-0700C8CA85F3}" uniqueName="5279" name="Column5279" queryTableFieldId="5279"/>
    <tableColumn id="5280" xr3:uid="{6939DD75-3789-4F7D-8FA6-035297D05437}" uniqueName="5280" name="Column5280" queryTableFieldId="5280"/>
    <tableColumn id="5281" xr3:uid="{DB377B54-EDC0-4BDC-8662-7537FAA3602F}" uniqueName="5281" name="Column5281" queryTableFieldId="5281"/>
    <tableColumn id="5282" xr3:uid="{83734D2F-8635-4685-95E3-AB3739536DD5}" uniqueName="5282" name="Column5282" queryTableFieldId="5282"/>
    <tableColumn id="5283" xr3:uid="{81271A32-1B07-4CD6-AC10-5D31AF133076}" uniqueName="5283" name="Column5283" queryTableFieldId="5283"/>
    <tableColumn id="5284" xr3:uid="{DE8397A8-7B77-4E10-A259-C944A325AACF}" uniqueName="5284" name="Column5284" queryTableFieldId="5284"/>
    <tableColumn id="5285" xr3:uid="{12645252-D2BA-401B-AE3E-CD39566C02CA}" uniqueName="5285" name="Column5285" queryTableFieldId="5285"/>
    <tableColumn id="5286" xr3:uid="{091F7CEA-A9A1-4AD7-8197-EDE977FBA022}" uniqueName="5286" name="Column5286" queryTableFieldId="5286"/>
    <tableColumn id="5287" xr3:uid="{E1893E3D-BC7E-4A81-BE2D-0DF89E0F63D9}" uniqueName="5287" name="Column5287" queryTableFieldId="5287"/>
    <tableColumn id="5288" xr3:uid="{0E438243-47B2-4FB4-9BE7-2A62E1132BDC}" uniqueName="5288" name="Column5288" queryTableFieldId="5288"/>
    <tableColumn id="5289" xr3:uid="{EBAD0003-EC5E-4634-BDD2-3F572839BCA3}" uniqueName="5289" name="Column5289" queryTableFieldId="5289"/>
    <tableColumn id="5290" xr3:uid="{039147F7-15AF-410F-9FF8-02318B9941C2}" uniqueName="5290" name="Column5290" queryTableFieldId="5290"/>
    <tableColumn id="5291" xr3:uid="{0734F978-194D-4D66-B5F9-E4EFAD90E326}" uniqueName="5291" name="Column5291" queryTableFieldId="5291"/>
    <tableColumn id="5292" xr3:uid="{1A86F31D-967C-4B58-A600-06A231E010E5}" uniqueName="5292" name="Column5292" queryTableFieldId="5292"/>
    <tableColumn id="5293" xr3:uid="{E0D9C882-D8D2-4400-9337-6982778D29C8}" uniqueName="5293" name="Column5293" queryTableFieldId="5293"/>
    <tableColumn id="5294" xr3:uid="{664F3BB9-BC4D-432C-A4FB-A2B3CBAA219B}" uniqueName="5294" name="Column5294" queryTableFieldId="5294"/>
    <tableColumn id="5295" xr3:uid="{6E6F568D-51E3-4465-81A0-1FB20B49997F}" uniqueName="5295" name="Column5295" queryTableFieldId="5295"/>
    <tableColumn id="5296" xr3:uid="{84F44D02-F4E3-4020-8E86-F0F62666E588}" uniqueName="5296" name="Column5296" queryTableFieldId="5296"/>
    <tableColumn id="5297" xr3:uid="{B67BA765-A4E9-4602-9A4D-6AADDF43E7D3}" uniqueName="5297" name="Column5297" queryTableFieldId="5297"/>
    <tableColumn id="5298" xr3:uid="{6AF8E27A-0DD1-469A-89C3-6E8597060436}" uniqueName="5298" name="Column5298" queryTableFieldId="5298"/>
    <tableColumn id="5299" xr3:uid="{32F55264-3863-444E-BF91-6CFC679B6DB4}" uniqueName="5299" name="Column5299" queryTableFieldId="5299"/>
    <tableColumn id="5300" xr3:uid="{BA74EC28-65A3-49C8-BFEF-D6D55F330D46}" uniqueName="5300" name="Column5300" queryTableFieldId="5300"/>
    <tableColumn id="5301" xr3:uid="{3DE14B8D-3EDE-4911-858B-FD4AD1E43184}" uniqueName="5301" name="Column5301" queryTableFieldId="5301"/>
    <tableColumn id="5302" xr3:uid="{F9B01017-1464-4C58-887B-E40CB5556184}" uniqueName="5302" name="Column5302" queryTableFieldId="5302"/>
    <tableColumn id="5303" xr3:uid="{C1BDCE8B-B62C-4DBA-BA06-10D5871235F4}" uniqueName="5303" name="Column5303" queryTableFieldId="5303"/>
    <tableColumn id="5304" xr3:uid="{44DE05E5-234D-431C-AA3E-190A4919DC5E}" uniqueName="5304" name="Column5304" queryTableFieldId="5304"/>
    <tableColumn id="5305" xr3:uid="{DF4D8A4D-E6C6-4959-A643-4A77A729685A}" uniqueName="5305" name="Column5305" queryTableFieldId="5305"/>
    <tableColumn id="5306" xr3:uid="{CE795612-9460-4AD5-993E-63C49FDD6FAF}" uniqueName="5306" name="Column5306" queryTableFieldId="5306"/>
    <tableColumn id="5307" xr3:uid="{E35384F8-ACBC-4BB3-88C2-56C4C92E647E}" uniqueName="5307" name="Column5307" queryTableFieldId="5307"/>
    <tableColumn id="5308" xr3:uid="{1226BFA7-D2C0-4DD8-AE56-2B38552EFBBA}" uniqueName="5308" name="Column5308" queryTableFieldId="5308"/>
    <tableColumn id="5309" xr3:uid="{1A569F75-2CE1-42E0-BA35-924BCB7E78BD}" uniqueName="5309" name="Column5309" queryTableFieldId="5309"/>
    <tableColumn id="5310" xr3:uid="{E87F430B-D784-4F5B-B3BE-8B7AE5B7327E}" uniqueName="5310" name="Column5310" queryTableFieldId="5310"/>
    <tableColumn id="5311" xr3:uid="{23A132B3-6ED7-4E08-AB58-BE319BE24D4B}" uniqueName="5311" name="Column5311" queryTableFieldId="5311"/>
    <tableColumn id="5312" xr3:uid="{7AAC249B-0BEF-42C9-89C8-E297C6C86D77}" uniqueName="5312" name="Column5312" queryTableFieldId="5312"/>
    <tableColumn id="5313" xr3:uid="{DF4C3CCA-A647-4201-B97E-BA6B661805B9}" uniqueName="5313" name="Column5313" queryTableFieldId="5313"/>
    <tableColumn id="5314" xr3:uid="{9412BCA2-E399-46CF-AE1C-934558307015}" uniqueName="5314" name="Column5314" queryTableFieldId="5314"/>
    <tableColumn id="5315" xr3:uid="{EA080D16-C5AA-4031-A482-753A27F2CF04}" uniqueName="5315" name="Column5315" queryTableFieldId="5315"/>
    <tableColumn id="5316" xr3:uid="{A232745D-A71F-46D5-94D9-B0F35FE1383A}" uniqueName="5316" name="Column5316" queryTableFieldId="5316"/>
    <tableColumn id="5317" xr3:uid="{BEB98A83-A0AD-4B38-83A3-3190BCB6F23D}" uniqueName="5317" name="Column5317" queryTableFieldId="5317"/>
    <tableColumn id="5318" xr3:uid="{43F7DC61-0A71-4D0B-90B0-E605AA7E1B3B}" uniqueName="5318" name="Column5318" queryTableFieldId="5318"/>
    <tableColumn id="5319" xr3:uid="{5723BF4C-0156-47E9-BB00-9F1215196AB7}" uniqueName="5319" name="Column5319" queryTableFieldId="5319"/>
    <tableColumn id="5320" xr3:uid="{81FE284D-872C-42D0-97AA-B431ED7089B6}" uniqueName="5320" name="Column5320" queryTableFieldId="5320"/>
    <tableColumn id="5321" xr3:uid="{410CD2C1-AA0C-4E5F-9525-C19C6FABF415}" uniqueName="5321" name="Column5321" queryTableFieldId="5321"/>
    <tableColumn id="5322" xr3:uid="{AB860AA8-6B53-40D6-BA8C-13AABF5FC76F}" uniqueName="5322" name="Column5322" queryTableFieldId="5322"/>
    <tableColumn id="5323" xr3:uid="{ECAAB9E6-0E24-4C25-809E-D878E0467EFF}" uniqueName="5323" name="Column5323" queryTableFieldId="5323"/>
    <tableColumn id="5324" xr3:uid="{C376081C-D0D2-46F2-B0D9-3AAEB77CE801}" uniqueName="5324" name="Column5324" queryTableFieldId="5324"/>
    <tableColumn id="5325" xr3:uid="{92940A17-A56D-40B0-BE74-AB649D87117D}" uniqueName="5325" name="Column5325" queryTableFieldId="5325"/>
    <tableColumn id="5326" xr3:uid="{B90DD710-6568-431B-BBCB-7E7C8D3E0876}" uniqueName="5326" name="Column5326" queryTableFieldId="5326"/>
    <tableColumn id="5327" xr3:uid="{704BD3FC-FF77-41AA-B8D3-B0286BE5BF3E}" uniqueName="5327" name="Column5327" queryTableFieldId="5327"/>
    <tableColumn id="5328" xr3:uid="{CA913F21-A764-430A-87A7-D0CB22A9D4C2}" uniqueName="5328" name="Column5328" queryTableFieldId="5328"/>
    <tableColumn id="5329" xr3:uid="{85D3D9F9-B4B9-4E51-AFE1-431AAD9051E1}" uniqueName="5329" name="Column5329" queryTableFieldId="5329"/>
    <tableColumn id="5330" xr3:uid="{B8267877-CB6E-495D-A845-A6D4716409EB}" uniqueName="5330" name="Column5330" queryTableFieldId="5330"/>
    <tableColumn id="5331" xr3:uid="{C431A895-1264-44D0-887A-BD33432D7292}" uniqueName="5331" name="Column5331" queryTableFieldId="5331"/>
    <tableColumn id="5332" xr3:uid="{3BD31640-0A98-4F97-8B05-62F42B8F8B0D}" uniqueName="5332" name="Column5332" queryTableFieldId="5332"/>
    <tableColumn id="5333" xr3:uid="{4C28AEA7-9808-407C-B4D7-F7706FA936D3}" uniqueName="5333" name="Column5333" queryTableFieldId="5333"/>
    <tableColumn id="5334" xr3:uid="{4DF89E0D-6B0A-4392-96BE-25065C8916E0}" uniqueName="5334" name="Column5334" queryTableFieldId="5334"/>
    <tableColumn id="5335" xr3:uid="{8EDE2BF3-F5D8-4824-BB7B-66F8AEA1038A}" uniqueName="5335" name="Column5335" queryTableFieldId="5335"/>
    <tableColumn id="5336" xr3:uid="{64AB7F6E-8685-49CC-A2B2-5DC52A00F0D6}" uniqueName="5336" name="Column5336" queryTableFieldId="5336"/>
    <tableColumn id="5337" xr3:uid="{35590EB7-E312-41B6-BB49-AF0762E739B6}" uniqueName="5337" name="Column5337" queryTableFieldId="5337"/>
    <tableColumn id="5338" xr3:uid="{61825F5C-FBCE-4118-8E7D-48A0A7166AAF}" uniqueName="5338" name="Column5338" queryTableFieldId="5338"/>
    <tableColumn id="5339" xr3:uid="{F6023411-5AAE-4D6B-A240-DAA2FB3ED7B2}" uniqueName="5339" name="Column5339" queryTableFieldId="5339"/>
    <tableColumn id="5340" xr3:uid="{00CCD6D3-D5CC-4E88-B9B7-0FFC9CDB740F}" uniqueName="5340" name="Column5340" queryTableFieldId="5340"/>
    <tableColumn id="5341" xr3:uid="{B08EA567-76E7-487E-B268-678538D3DACF}" uniqueName="5341" name="Column5341" queryTableFieldId="5341"/>
    <tableColumn id="5342" xr3:uid="{470FB6E6-24BF-4183-B432-9F6FB4AE23B9}" uniqueName="5342" name="Column5342" queryTableFieldId="5342"/>
    <tableColumn id="5343" xr3:uid="{72225FBB-DD2C-4808-8D57-9B8A5C925664}" uniqueName="5343" name="Column5343" queryTableFieldId="5343"/>
    <tableColumn id="5344" xr3:uid="{2B6A7B3B-8C5A-4125-9821-77552E9E6F3C}" uniqueName="5344" name="Column5344" queryTableFieldId="5344"/>
    <tableColumn id="5345" xr3:uid="{0CFFD525-F730-474A-9A39-89B53E669CC5}" uniqueName="5345" name="Column5345" queryTableFieldId="5345"/>
    <tableColumn id="5346" xr3:uid="{CF4E3885-7804-4424-B148-85C85D4BDB49}" uniqueName="5346" name="Column5346" queryTableFieldId="5346"/>
    <tableColumn id="5347" xr3:uid="{710F1DB6-302C-46A0-8B09-9F43542EFD58}" uniqueName="5347" name="Column5347" queryTableFieldId="5347"/>
    <tableColumn id="5348" xr3:uid="{0E8D95D3-8B00-4BCE-812B-A4370BEBDD0D}" uniqueName="5348" name="Column5348" queryTableFieldId="5348"/>
    <tableColumn id="5349" xr3:uid="{23B3120C-FB6F-450B-9701-BD08181B7C04}" uniqueName="5349" name="Column5349" queryTableFieldId="5349"/>
    <tableColumn id="5350" xr3:uid="{320D3446-4B4B-4290-90D4-8F6DBD99DB53}" uniqueName="5350" name="Column5350" queryTableFieldId="5350"/>
    <tableColumn id="5351" xr3:uid="{1E154589-E844-46B9-A270-B52A462C1CD9}" uniqueName="5351" name="Column5351" queryTableFieldId="5351"/>
    <tableColumn id="5352" xr3:uid="{D8F0E56F-DFC1-4BDE-ADD3-BF2D8F4A63BA}" uniqueName="5352" name="Column5352" queryTableFieldId="5352"/>
    <tableColumn id="5353" xr3:uid="{FD48FDA5-DA24-4EA1-9C3C-5ADECE9E0F95}" uniqueName="5353" name="Column5353" queryTableFieldId="5353"/>
    <tableColumn id="5354" xr3:uid="{26893AC2-9356-4B7D-8BF1-927181F886F3}" uniqueName="5354" name="Column5354" queryTableFieldId="5354"/>
    <tableColumn id="5355" xr3:uid="{787D0A64-F440-4A53-9795-9EEACE204837}" uniqueName="5355" name="Column5355" queryTableFieldId="5355"/>
    <tableColumn id="5356" xr3:uid="{33CD66C7-2587-41B1-9764-6C5C1745D02F}" uniqueName="5356" name="Column5356" queryTableFieldId="5356"/>
    <tableColumn id="5357" xr3:uid="{CCD8D2C0-3BD0-4FA4-BCFE-69D0FFDA9E92}" uniqueName="5357" name="Column5357" queryTableFieldId="5357"/>
    <tableColumn id="5358" xr3:uid="{3E1FE6B5-B090-4DA7-BACA-E6E31D036B62}" uniqueName="5358" name="Column5358" queryTableFieldId="5358"/>
    <tableColumn id="5359" xr3:uid="{F229E13E-1242-41D1-860B-2E8877098D85}" uniqueName="5359" name="Column5359" queryTableFieldId="5359"/>
    <tableColumn id="5360" xr3:uid="{FBA3D5C5-DB20-43AB-B505-20F7BFF5B01A}" uniqueName="5360" name="Column5360" queryTableFieldId="5360"/>
    <tableColumn id="5361" xr3:uid="{CFFA5130-AA9D-4FE1-8FB5-DDBA044EC26A}" uniqueName="5361" name="Column5361" queryTableFieldId="5361"/>
    <tableColumn id="5362" xr3:uid="{9AE5F925-BD93-4E4E-B96F-218AF6CC51C5}" uniqueName="5362" name="Column5362" queryTableFieldId="5362"/>
    <tableColumn id="5363" xr3:uid="{A85F3F5E-D0A4-45F2-AEEF-4407A13A2B0D}" uniqueName="5363" name="Column5363" queryTableFieldId="5363"/>
    <tableColumn id="5364" xr3:uid="{11489820-AA36-4D7F-A49C-5987F61C4A3F}" uniqueName="5364" name="Column5364" queryTableFieldId="5364"/>
    <tableColumn id="5365" xr3:uid="{09C8F363-6930-4DBD-A336-8BEC1D25E8FE}" uniqueName="5365" name="Column5365" queryTableFieldId="5365"/>
    <tableColumn id="5366" xr3:uid="{682691B4-690C-4C6E-BCC9-F5EB6D12C81F}" uniqueName="5366" name="Column5366" queryTableFieldId="5366"/>
    <tableColumn id="5367" xr3:uid="{EAF591FE-B612-4E8B-BBF5-7BFC253C064E}" uniqueName="5367" name="Column5367" queryTableFieldId="5367"/>
    <tableColumn id="5368" xr3:uid="{6726A669-BE03-42F3-807B-C9615F00777E}" uniqueName="5368" name="Column5368" queryTableFieldId="5368"/>
    <tableColumn id="5369" xr3:uid="{86AD5B7C-8D6D-4F88-A1FB-B9B0C168BE1B}" uniqueName="5369" name="Column5369" queryTableFieldId="5369"/>
    <tableColumn id="5370" xr3:uid="{800AFEC4-3DB2-4643-A0ED-7D53B98249AE}" uniqueName="5370" name="Column5370" queryTableFieldId="5370"/>
    <tableColumn id="5371" xr3:uid="{08B8BB0D-DE87-4B62-96A5-C33FAA46526B}" uniqueName="5371" name="Column5371" queryTableFieldId="5371"/>
    <tableColumn id="5372" xr3:uid="{0A76FD31-1ACF-4C13-A1CC-BEA6B1719A4A}" uniqueName="5372" name="Column5372" queryTableFieldId="5372"/>
    <tableColumn id="5373" xr3:uid="{EB1F2F89-DAE1-44AF-AE87-0FEC659B97A4}" uniqueName="5373" name="Column5373" queryTableFieldId="5373"/>
    <tableColumn id="5374" xr3:uid="{0EA6C0CC-D0BA-47A0-8C40-BAA4D7C583EB}" uniqueName="5374" name="Column5374" queryTableFieldId="5374"/>
    <tableColumn id="5375" xr3:uid="{A37A674C-0A28-424C-A0F1-7EFC28AE5B83}" uniqueName="5375" name="Column5375" queryTableFieldId="5375"/>
    <tableColumn id="5376" xr3:uid="{5D071870-93A2-4F9F-9A92-EE2816D1F806}" uniqueName="5376" name="Column5376" queryTableFieldId="5376"/>
    <tableColumn id="5377" xr3:uid="{4272E10A-B81C-4430-9F5D-649F80008ED9}" uniqueName="5377" name="Column5377" queryTableFieldId="5377"/>
    <tableColumn id="5378" xr3:uid="{08B78931-8792-4CAA-8B4C-1B1F386EF2E1}" uniqueName="5378" name="Column5378" queryTableFieldId="5378"/>
    <tableColumn id="5379" xr3:uid="{EE92B061-4487-4D96-A9B1-E091FBB733BD}" uniqueName="5379" name="Column5379" queryTableFieldId="5379"/>
    <tableColumn id="5380" xr3:uid="{2A871296-19EB-4756-B7AD-DF2A7A63218E}" uniqueName="5380" name="Column5380" queryTableFieldId="5380"/>
    <tableColumn id="5381" xr3:uid="{0E20CFF8-AFCA-4DC4-A850-9D372DE66AFD}" uniqueName="5381" name="Column5381" queryTableFieldId="5381"/>
    <tableColumn id="5382" xr3:uid="{6B533C9F-7828-4CA4-AD17-03E40ED37C9C}" uniqueName="5382" name="Column5382" queryTableFieldId="5382"/>
    <tableColumn id="5383" xr3:uid="{2F4B2EAC-90FB-4CC8-98B4-0801FC3B1C4A}" uniqueName="5383" name="Column5383" queryTableFieldId="5383"/>
    <tableColumn id="5384" xr3:uid="{0ED555F2-D35E-4087-AD3A-AEED8D05DBE2}" uniqueName="5384" name="Column5384" queryTableFieldId="5384"/>
    <tableColumn id="5385" xr3:uid="{0C2E5AB5-B050-4C51-A886-2D790036AB1C}" uniqueName="5385" name="Column5385" queryTableFieldId="5385"/>
    <tableColumn id="5386" xr3:uid="{ED6FD877-60F8-4BE5-9FDE-33643FDE447A}" uniqueName="5386" name="Column5386" queryTableFieldId="5386"/>
    <tableColumn id="5387" xr3:uid="{4757FE4F-1F8F-4DC0-9749-30AF42F67A03}" uniqueName="5387" name="Column5387" queryTableFieldId="5387"/>
    <tableColumn id="5388" xr3:uid="{C78D7261-5573-4BCE-B5EA-E37328762849}" uniqueName="5388" name="Column5388" queryTableFieldId="5388"/>
    <tableColumn id="5389" xr3:uid="{9B7D396C-3F82-48D1-BDA5-3354DD25AAB2}" uniqueName="5389" name="Column5389" queryTableFieldId="5389"/>
    <tableColumn id="5390" xr3:uid="{A76F86D8-5738-485F-8BA0-FAF8521BC9B5}" uniqueName="5390" name="Column5390" queryTableFieldId="5390"/>
    <tableColumn id="5391" xr3:uid="{28E8149B-4634-40DC-9CDA-0B3152E7679E}" uniqueName="5391" name="Column5391" queryTableFieldId="5391"/>
    <tableColumn id="5392" xr3:uid="{6D2A2462-AE65-4F81-93D1-6F9C0ABB3556}" uniqueName="5392" name="Column5392" queryTableFieldId="5392"/>
    <tableColumn id="5393" xr3:uid="{7486451C-A3C4-4ECB-804B-9E37A48B9ACA}" uniqueName="5393" name="Column5393" queryTableFieldId="5393"/>
    <tableColumn id="5394" xr3:uid="{C4EE0A27-2C43-4917-93F4-7F27553144F9}" uniqueName="5394" name="Column5394" queryTableFieldId="5394"/>
    <tableColumn id="5395" xr3:uid="{3D2B74FB-09FB-4B98-90E5-1C75842356EC}" uniqueName="5395" name="Column5395" queryTableFieldId="5395"/>
    <tableColumn id="5396" xr3:uid="{43664767-F80A-4C41-BF01-7192EEB8607E}" uniqueName="5396" name="Column5396" queryTableFieldId="5396"/>
    <tableColumn id="5397" xr3:uid="{8BB14F4B-FFEA-4BD0-94EC-F106724AD39C}" uniqueName="5397" name="Column5397" queryTableFieldId="5397"/>
    <tableColumn id="5398" xr3:uid="{E65B5453-E6F8-4E93-8299-329F7E47ACDA}" uniqueName="5398" name="Column5398" queryTableFieldId="5398"/>
    <tableColumn id="5399" xr3:uid="{0FE54454-F747-421A-B4B7-24EC7CC29FFF}" uniqueName="5399" name="Column5399" queryTableFieldId="5399"/>
    <tableColumn id="5400" xr3:uid="{68A56031-2C93-4649-A491-2C6AA9C83160}" uniqueName="5400" name="Column5400" queryTableFieldId="5400"/>
    <tableColumn id="5401" xr3:uid="{635C3B23-2C4D-4ECB-B1D9-5C9D9CDA05D7}" uniqueName="5401" name="Column5401" queryTableFieldId="5401"/>
    <tableColumn id="5402" xr3:uid="{10F4F43F-CC12-409C-8BDD-1369F87A7CEB}" uniqueName="5402" name="Column5402" queryTableFieldId="5402"/>
    <tableColumn id="5403" xr3:uid="{39E2F8A6-0DD9-432C-AE23-C6940CFAF252}" uniqueName="5403" name="Column5403" queryTableFieldId="5403"/>
    <tableColumn id="5404" xr3:uid="{8B108D54-2D2E-4B90-A67A-F49F1F84EA89}" uniqueName="5404" name="Column5404" queryTableFieldId="5404"/>
    <tableColumn id="5405" xr3:uid="{05CAF30E-EA3D-4ADF-A8B8-C78D864777A0}" uniqueName="5405" name="Column5405" queryTableFieldId="5405"/>
    <tableColumn id="5406" xr3:uid="{CEE1645F-546B-4E0F-BED5-04C4306B8A9B}" uniqueName="5406" name="Column5406" queryTableFieldId="5406"/>
    <tableColumn id="5407" xr3:uid="{5C3389DC-1EE1-4CB0-B164-A4BAA46D947C}" uniqueName="5407" name="Column5407" queryTableFieldId="5407"/>
    <tableColumn id="5408" xr3:uid="{2A767069-CC92-423D-B6BF-4D581D6EDCA0}" uniqueName="5408" name="Column5408" queryTableFieldId="5408"/>
    <tableColumn id="5409" xr3:uid="{A4CFB93B-A901-4271-BEB1-5438AC4E93CA}" uniqueName="5409" name="Column5409" queryTableFieldId="5409"/>
    <tableColumn id="5410" xr3:uid="{66DC8568-55EC-4A9A-95A2-E35910B5F989}" uniqueName="5410" name="Column5410" queryTableFieldId="5410"/>
    <tableColumn id="5411" xr3:uid="{E03F5A8D-1184-497D-A4FC-C8F9B46ACFA0}" uniqueName="5411" name="Column5411" queryTableFieldId="5411"/>
    <tableColumn id="5412" xr3:uid="{81871BBC-1CCD-4AF1-98ED-D1F10085EF8D}" uniqueName="5412" name="Column5412" queryTableFieldId="5412"/>
    <tableColumn id="5413" xr3:uid="{6E0BB68A-5689-49C9-B1D1-64BDFA80842F}" uniqueName="5413" name="Column5413" queryTableFieldId="5413"/>
    <tableColumn id="5414" xr3:uid="{9F17F2DB-010C-4811-A616-75830D2589A5}" uniqueName="5414" name="Column5414" queryTableFieldId="5414"/>
    <tableColumn id="5415" xr3:uid="{20BF736E-BA01-426E-B2E4-B25182CC192D}" uniqueName="5415" name="Column5415" queryTableFieldId="5415"/>
    <tableColumn id="5416" xr3:uid="{84390F9B-309D-4AB5-8669-6417F8386393}" uniqueName="5416" name="Column5416" queryTableFieldId="5416"/>
    <tableColumn id="5417" xr3:uid="{00540CB0-B722-4622-9799-A9A6C1C0F28C}" uniqueName="5417" name="Column5417" queryTableFieldId="5417"/>
    <tableColumn id="5418" xr3:uid="{0DA335BD-B65A-412F-9571-5B89083F2816}" uniqueName="5418" name="Column5418" queryTableFieldId="5418"/>
    <tableColumn id="5419" xr3:uid="{7997F4DB-09FB-4D1D-9688-FE4A1E3FAF9A}" uniqueName="5419" name="Column5419" queryTableFieldId="5419"/>
    <tableColumn id="5420" xr3:uid="{FDA070E1-C092-4E35-ABDB-0D01D26B6A6D}" uniqueName="5420" name="Column5420" queryTableFieldId="5420"/>
    <tableColumn id="5421" xr3:uid="{DA2C9065-C26D-4A2C-BD74-EBD1F174EFA5}" uniqueName="5421" name="Column5421" queryTableFieldId="5421"/>
    <tableColumn id="5422" xr3:uid="{91F27F74-C84A-4809-BB43-4432E7E1D805}" uniqueName="5422" name="Column5422" queryTableFieldId="5422"/>
    <tableColumn id="5423" xr3:uid="{65567B7A-43B3-4C19-9860-878E7D0B3408}" uniqueName="5423" name="Column5423" queryTableFieldId="5423"/>
    <tableColumn id="5424" xr3:uid="{A481BF4B-CCEB-4750-8BC8-3F1CB8BA33B4}" uniqueName="5424" name="Column5424" queryTableFieldId="5424"/>
    <tableColumn id="5425" xr3:uid="{584B0AE8-12C5-48D5-9348-71D5716DEA54}" uniqueName="5425" name="Column5425" queryTableFieldId="5425"/>
    <tableColumn id="5426" xr3:uid="{07438C19-DDA8-42CE-B53B-9A708D010C4A}" uniqueName="5426" name="Column5426" queryTableFieldId="5426"/>
    <tableColumn id="5427" xr3:uid="{CB5C9785-2E58-4036-B536-1A67EBFB5D57}" uniqueName="5427" name="Column5427" queryTableFieldId="5427"/>
    <tableColumn id="5428" xr3:uid="{A4521C75-0507-4760-98AD-8B72EB2CDFEB}" uniqueName="5428" name="Column5428" queryTableFieldId="5428"/>
    <tableColumn id="5429" xr3:uid="{867918F4-14D1-40E7-9B6B-494EEAA8C9AC}" uniqueName="5429" name="Column5429" queryTableFieldId="5429"/>
    <tableColumn id="5430" xr3:uid="{9F979EB0-7511-458E-803D-61C771122FCC}" uniqueName="5430" name="Column5430" queryTableFieldId="5430"/>
    <tableColumn id="5431" xr3:uid="{96E05227-EE8E-460C-96F9-EEDF6675A907}" uniqueName="5431" name="Column5431" queryTableFieldId="5431"/>
    <tableColumn id="5432" xr3:uid="{061FECF8-122F-4F79-8BAF-811C098CF112}" uniqueName="5432" name="Column5432" queryTableFieldId="5432"/>
    <tableColumn id="5433" xr3:uid="{DEF27E5B-85BC-48EE-B3E4-C8AF23F12904}" uniqueName="5433" name="Column5433" queryTableFieldId="5433"/>
    <tableColumn id="5434" xr3:uid="{E901B38A-D02D-4A7E-873D-A4B18B35DE61}" uniqueName="5434" name="Column5434" queryTableFieldId="5434"/>
    <tableColumn id="5435" xr3:uid="{A75504CF-F562-483C-A607-47F96AA67E55}" uniqueName="5435" name="Column5435" queryTableFieldId="5435"/>
    <tableColumn id="5436" xr3:uid="{0EB7BA0E-9805-4E31-B593-8BD391C95D14}" uniqueName="5436" name="Column5436" queryTableFieldId="5436"/>
    <tableColumn id="5437" xr3:uid="{B1BEC796-BEE0-44E3-9D71-95C20043E7AC}" uniqueName="5437" name="Column5437" queryTableFieldId="5437"/>
    <tableColumn id="5438" xr3:uid="{D5E8C32C-1D9B-42D7-86BB-EDE0B7712C61}" uniqueName="5438" name="Column5438" queryTableFieldId="5438"/>
    <tableColumn id="5439" xr3:uid="{D604B39F-28B4-4C73-9E3E-BB6596181791}" uniqueName="5439" name="Column5439" queryTableFieldId="5439"/>
    <tableColumn id="5440" xr3:uid="{CA101C83-1C05-4A59-A7E5-E3EDFA87BB8C}" uniqueName="5440" name="Column5440" queryTableFieldId="5440"/>
    <tableColumn id="5441" xr3:uid="{6E37166F-51ED-47E1-B56F-18A1A65F8A05}" uniqueName="5441" name="Column5441" queryTableFieldId="5441"/>
    <tableColumn id="5442" xr3:uid="{EE97C23F-B792-4647-BC65-9D7E99C5263A}" uniqueName="5442" name="Column5442" queryTableFieldId="5442"/>
    <tableColumn id="5443" xr3:uid="{0B407B84-0F58-4A4F-89D3-2509F4F279FD}" uniqueName="5443" name="Column5443" queryTableFieldId="5443"/>
    <tableColumn id="5444" xr3:uid="{1135C495-D848-4CCC-8EF2-CD5041621126}" uniqueName="5444" name="Column5444" queryTableFieldId="5444"/>
    <tableColumn id="5445" xr3:uid="{E5498951-8E33-4A6E-9E75-D53E9249B2B6}" uniqueName="5445" name="Column5445" queryTableFieldId="5445"/>
    <tableColumn id="5446" xr3:uid="{0D3BCC1F-20DB-4391-8918-83F23D0FDD47}" uniqueName="5446" name="Column5446" queryTableFieldId="5446"/>
    <tableColumn id="5447" xr3:uid="{224E77ED-2931-4C21-A448-518F9E7ABCC3}" uniqueName="5447" name="Column5447" queryTableFieldId="5447"/>
    <tableColumn id="5448" xr3:uid="{C64AD9B3-C6C3-4020-AA03-C11C57A92ADC}" uniqueName="5448" name="Column5448" queryTableFieldId="5448"/>
    <tableColumn id="5449" xr3:uid="{DDC1061F-20A2-4DB0-A05F-DF014A38A905}" uniqueName="5449" name="Column5449" queryTableFieldId="5449"/>
    <tableColumn id="5450" xr3:uid="{DE5A1F61-5663-4CF8-9D8F-D6915ACA09B5}" uniqueName="5450" name="Column5450" queryTableFieldId="5450"/>
    <tableColumn id="5451" xr3:uid="{842944EC-3E92-4E2A-B976-6AB8646403E3}" uniqueName="5451" name="Column5451" queryTableFieldId="5451"/>
    <tableColumn id="5452" xr3:uid="{1A676671-19E3-447D-8C1F-DD78005134C6}" uniqueName="5452" name="Column5452" queryTableFieldId="5452"/>
    <tableColumn id="5453" xr3:uid="{F79D8408-9303-4F52-8A3E-7CAA070D5B5E}" uniqueName="5453" name="Column5453" queryTableFieldId="5453"/>
    <tableColumn id="5454" xr3:uid="{DF9D1AB5-08BB-45EF-B9FA-C26EE5CC19AD}" uniqueName="5454" name="Column5454" queryTableFieldId="5454"/>
    <tableColumn id="5455" xr3:uid="{D1775414-1201-474B-8BF5-099448EFE87E}" uniqueName="5455" name="Column5455" queryTableFieldId="5455"/>
    <tableColumn id="5456" xr3:uid="{C0285D0C-869D-4670-A74A-57BC7358B71E}" uniqueName="5456" name="Column5456" queryTableFieldId="5456"/>
    <tableColumn id="5457" xr3:uid="{3B9B3D9A-E07D-4026-A6F1-8EC66E81CDAD}" uniqueName="5457" name="Column5457" queryTableFieldId="5457"/>
    <tableColumn id="5458" xr3:uid="{2E014389-FCB2-418C-8FC6-010A1A81AE88}" uniqueName="5458" name="Column5458" queryTableFieldId="5458"/>
    <tableColumn id="5459" xr3:uid="{C23907AC-448D-4A53-9FD5-3CD65402FF0F}" uniqueName="5459" name="Column5459" queryTableFieldId="5459"/>
    <tableColumn id="5460" xr3:uid="{42371679-EFBE-45BC-9586-613E91BE00C0}" uniqueName="5460" name="Column5460" queryTableFieldId="5460"/>
    <tableColumn id="5461" xr3:uid="{1A2E4B92-BEE7-42D9-929A-7320B0AA7E0C}" uniqueName="5461" name="Column5461" queryTableFieldId="5461"/>
    <tableColumn id="5462" xr3:uid="{3146FFFB-49D3-439D-80FD-8E6F0003403D}" uniqueName="5462" name="Column5462" queryTableFieldId="5462"/>
    <tableColumn id="5463" xr3:uid="{F344D9C9-83DB-42F1-93F4-49B592117C4E}" uniqueName="5463" name="Column5463" queryTableFieldId="5463"/>
    <tableColumn id="5464" xr3:uid="{C3D70EB2-29B2-443A-BE04-07847DC41CD4}" uniqueName="5464" name="Column5464" queryTableFieldId="5464"/>
    <tableColumn id="5465" xr3:uid="{1E787948-0534-4939-A8E3-E6F646726C79}" uniqueName="5465" name="Column5465" queryTableFieldId="5465"/>
    <tableColumn id="5466" xr3:uid="{4D0C6E21-536B-4EAC-B006-B57BFF19985C}" uniqueName="5466" name="Column5466" queryTableFieldId="5466"/>
    <tableColumn id="5467" xr3:uid="{17964EF0-CB5A-4F05-BABA-03295A5D223E}" uniqueName="5467" name="Column5467" queryTableFieldId="5467"/>
    <tableColumn id="5468" xr3:uid="{366CF1A6-0289-443B-A31C-E1BFA6C17FA8}" uniqueName="5468" name="Column5468" queryTableFieldId="5468"/>
    <tableColumn id="5469" xr3:uid="{9577EED0-9B2A-4D43-9D24-C196C7AFC595}" uniqueName="5469" name="Column5469" queryTableFieldId="5469"/>
    <tableColumn id="5470" xr3:uid="{36409B8C-3269-425D-BE19-D8E5FA622912}" uniqueName="5470" name="Column5470" queryTableFieldId="5470"/>
    <tableColumn id="5471" xr3:uid="{A696DC63-A4D1-488F-91EE-7953C20924D3}" uniqueName="5471" name="Column5471" queryTableFieldId="5471"/>
    <tableColumn id="5472" xr3:uid="{A6D80C59-5AC4-4953-888D-007E266F1148}" uniqueName="5472" name="Column5472" queryTableFieldId="5472"/>
    <tableColumn id="5473" xr3:uid="{B4C2790A-EFAB-48DC-9EC9-595EDBA3778A}" uniqueName="5473" name="Column5473" queryTableFieldId="5473"/>
    <tableColumn id="5474" xr3:uid="{208F8F6B-8860-494D-8754-7E00040103A1}" uniqueName="5474" name="Column5474" queryTableFieldId="5474"/>
    <tableColumn id="5475" xr3:uid="{B119EB68-A64D-4E40-B1B7-54ABDBD44FE6}" uniqueName="5475" name="Column5475" queryTableFieldId="5475"/>
    <tableColumn id="5476" xr3:uid="{6C279BDE-318F-4E2E-AD49-ACF104950670}" uniqueName="5476" name="Column5476" queryTableFieldId="5476"/>
    <tableColumn id="5477" xr3:uid="{879F0E1D-C6B9-4E3F-B92A-39ADB1FC4C1F}" uniqueName="5477" name="Column5477" queryTableFieldId="5477"/>
    <tableColumn id="5478" xr3:uid="{5FD33061-9A5E-4ABE-B9CA-DC98B00EF07C}" uniqueName="5478" name="Column5478" queryTableFieldId="5478"/>
    <tableColumn id="5479" xr3:uid="{5E15B8DF-FD9E-48AA-916B-DA2854E5706D}" uniqueName="5479" name="Column5479" queryTableFieldId="5479"/>
    <tableColumn id="5480" xr3:uid="{779DC6E1-62F3-4197-84C5-DF52C76EAA7B}" uniqueName="5480" name="Column5480" queryTableFieldId="5480"/>
    <tableColumn id="5481" xr3:uid="{D05637B7-A614-4EAD-8094-F31293B9FF42}" uniqueName="5481" name="Column5481" queryTableFieldId="5481"/>
    <tableColumn id="5482" xr3:uid="{F2054607-F021-405F-B5BE-4232F5D8E12D}" uniqueName="5482" name="Column5482" queryTableFieldId="5482"/>
    <tableColumn id="5483" xr3:uid="{2B83F7A8-C2D3-4337-82FA-C0D9D6ED39EC}" uniqueName="5483" name="Column5483" queryTableFieldId="5483"/>
    <tableColumn id="5484" xr3:uid="{A898E0D8-1FB9-4A45-8583-C243FB7F8F14}" uniqueName="5484" name="Column5484" queryTableFieldId="5484"/>
    <tableColumn id="5485" xr3:uid="{FC2D394D-4D08-4821-AB9C-66897CA6B329}" uniqueName="5485" name="Column5485" queryTableFieldId="5485"/>
    <tableColumn id="5486" xr3:uid="{0A26156A-B5BE-401C-BB55-AE346E4C0DD2}" uniqueName="5486" name="Column5486" queryTableFieldId="5486"/>
    <tableColumn id="5487" xr3:uid="{99A6931E-41BB-43ED-8742-E5981AAB0D3E}" uniqueName="5487" name="Column5487" queryTableFieldId="5487"/>
    <tableColumn id="5488" xr3:uid="{5FA12EC2-03C3-4707-A57D-43EEDC868CF5}" uniqueName="5488" name="Column5488" queryTableFieldId="5488"/>
    <tableColumn id="5489" xr3:uid="{F08E8447-73E6-4832-8407-D838681B22C9}" uniqueName="5489" name="Column5489" queryTableFieldId="5489"/>
    <tableColumn id="5490" xr3:uid="{45A79B7E-2C6B-49A6-AB6D-0F4137AFAC71}" uniqueName="5490" name="Column5490" queryTableFieldId="5490"/>
    <tableColumn id="5491" xr3:uid="{5A994217-71C0-4EAD-8DC5-671C54307ADF}" uniqueName="5491" name="Column5491" queryTableFieldId="5491"/>
    <tableColumn id="5492" xr3:uid="{EE71D695-3990-4336-A236-8E2B5A0F29D8}" uniqueName="5492" name="Column5492" queryTableFieldId="5492"/>
    <tableColumn id="5493" xr3:uid="{5F8D144C-9F9B-43FD-88CA-6FD5BA562A37}" uniqueName="5493" name="Column5493" queryTableFieldId="5493"/>
    <tableColumn id="5494" xr3:uid="{21CEB9DB-D953-4617-A36F-0087180DD735}" uniqueName="5494" name="Column5494" queryTableFieldId="5494"/>
    <tableColumn id="5495" xr3:uid="{9000B424-BCB2-4E50-B4E2-8B27C218B5B9}" uniqueName="5495" name="Column5495" queryTableFieldId="5495"/>
    <tableColumn id="5496" xr3:uid="{EFC397BF-679F-42EA-8289-7305EE5B6F35}" uniqueName="5496" name="Column5496" queryTableFieldId="5496"/>
    <tableColumn id="5497" xr3:uid="{3A607D47-D6C3-4BC4-953E-CE8AE4CC645C}" uniqueName="5497" name="Column5497" queryTableFieldId="5497"/>
    <tableColumn id="5498" xr3:uid="{A40DFE12-B3AD-4801-8C16-CC8CA363B86C}" uniqueName="5498" name="Column5498" queryTableFieldId="5498"/>
    <tableColumn id="5499" xr3:uid="{3152B353-8687-45E1-B726-9660918A4DE4}" uniqueName="5499" name="Column5499" queryTableFieldId="5499"/>
    <tableColumn id="5500" xr3:uid="{ED06FCA5-2968-485E-9CE1-BD66E790E586}" uniqueName="5500" name="Column5500" queryTableFieldId="5500"/>
    <tableColumn id="5501" xr3:uid="{7B04A7F6-B49E-40C1-BC93-2FE0F296E028}" uniqueName="5501" name="Column5501" queryTableFieldId="5501"/>
    <tableColumn id="5502" xr3:uid="{72A2D55E-CF61-48C0-9BB2-27A6F2EEF902}" uniqueName="5502" name="Column5502" queryTableFieldId="5502"/>
    <tableColumn id="5503" xr3:uid="{78A5938D-66F3-4A3E-BB22-CCB4E894BCF7}" uniqueName="5503" name="Column5503" queryTableFieldId="5503"/>
    <tableColumn id="5504" xr3:uid="{2DDCADDD-7E9A-4480-BC3D-F64BBF192093}" uniqueName="5504" name="Column5504" queryTableFieldId="5504"/>
    <tableColumn id="5505" xr3:uid="{CC9ECF41-9B90-407A-BF6F-CDE42730C21A}" uniqueName="5505" name="Column5505" queryTableFieldId="5505"/>
    <tableColumn id="5506" xr3:uid="{293E48AC-6DCF-4CB0-B92C-A96E52F1D185}" uniqueName="5506" name="Column5506" queryTableFieldId="5506"/>
    <tableColumn id="5507" xr3:uid="{726117A3-E473-43CA-B17A-AECF50070108}" uniqueName="5507" name="Column5507" queryTableFieldId="5507"/>
    <tableColumn id="5508" xr3:uid="{021393E9-E3E8-4193-BAD4-F685BE674FAB}" uniqueName="5508" name="Column5508" queryTableFieldId="5508"/>
    <tableColumn id="5509" xr3:uid="{54F5AB8A-F879-4A20-8877-3785091FE6DB}" uniqueName="5509" name="Column5509" queryTableFieldId="5509"/>
    <tableColumn id="5510" xr3:uid="{BE5EAC45-A274-41CF-9751-6655E9832C80}" uniqueName="5510" name="Column5510" queryTableFieldId="5510"/>
    <tableColumn id="5511" xr3:uid="{F3D215A2-0169-47F7-9893-9B0FC9069530}" uniqueName="5511" name="Column5511" queryTableFieldId="5511"/>
    <tableColumn id="5512" xr3:uid="{606AA906-1FD1-4D51-9471-482E997EE8B5}" uniqueName="5512" name="Column5512" queryTableFieldId="5512"/>
    <tableColumn id="5513" xr3:uid="{62613AE7-EEA7-4B83-875A-D00E267BDF1C}" uniqueName="5513" name="Column5513" queryTableFieldId="5513"/>
    <tableColumn id="5514" xr3:uid="{C32FF345-6344-4C41-A69F-BFE982C7B414}" uniqueName="5514" name="Column5514" queryTableFieldId="5514"/>
    <tableColumn id="5515" xr3:uid="{7D429D7A-54DD-40E2-9035-0A189BAF9338}" uniqueName="5515" name="Column5515" queryTableFieldId="5515"/>
    <tableColumn id="5516" xr3:uid="{ACFF4A4D-E743-4B0D-A1EA-37009FE43EA9}" uniqueName="5516" name="Column5516" queryTableFieldId="5516"/>
    <tableColumn id="5517" xr3:uid="{FB4F90B2-CFD5-4E63-93D5-89150589E6BB}" uniqueName="5517" name="Column5517" queryTableFieldId="5517"/>
    <tableColumn id="5518" xr3:uid="{6FADE4CC-50A3-4920-8826-14B52A5E515F}" uniqueName="5518" name="Column5518" queryTableFieldId="5518"/>
    <tableColumn id="5519" xr3:uid="{45C8E298-4986-466B-B2D7-3D839D7C0360}" uniqueName="5519" name="Column5519" queryTableFieldId="5519"/>
    <tableColumn id="5520" xr3:uid="{06111D83-1440-404A-A5DC-D7B2814EE013}" uniqueName="5520" name="Column5520" queryTableFieldId="5520"/>
    <tableColumn id="5521" xr3:uid="{F224C86E-9862-40BF-9429-C2812E16F3AF}" uniqueName="5521" name="Column5521" queryTableFieldId="5521"/>
    <tableColumn id="5522" xr3:uid="{6B812EF0-92FA-4C3A-A884-41442F32CC3C}" uniqueName="5522" name="Column5522" queryTableFieldId="5522"/>
    <tableColumn id="5523" xr3:uid="{C2C16D50-55D8-49C6-945B-9AB8F6F4A654}" uniqueName="5523" name="Column5523" queryTableFieldId="5523"/>
    <tableColumn id="5524" xr3:uid="{0FC6A5A8-C0BC-4E9D-B3C1-61F725DAC138}" uniqueName="5524" name="Column5524" queryTableFieldId="5524"/>
    <tableColumn id="5525" xr3:uid="{D686ECD1-E438-40D4-8EA1-C20A30DD85C7}" uniqueName="5525" name="Column5525" queryTableFieldId="5525"/>
    <tableColumn id="5526" xr3:uid="{4640C094-9085-4D3F-AE80-D6604754A6EC}" uniqueName="5526" name="Column5526" queryTableFieldId="5526"/>
    <tableColumn id="5527" xr3:uid="{8542BF26-87D5-4FF6-B6CE-F6433D558C66}" uniqueName="5527" name="Column5527" queryTableFieldId="5527"/>
    <tableColumn id="5528" xr3:uid="{09E55527-BA6E-4465-A2F7-A33C04660DD3}" uniqueName="5528" name="Column5528" queryTableFieldId="5528"/>
    <tableColumn id="5529" xr3:uid="{BA80CC6D-77B6-4B99-88C7-4B9FF34A3B08}" uniqueName="5529" name="Column5529" queryTableFieldId="5529"/>
    <tableColumn id="5530" xr3:uid="{6D9E75E6-D00B-4201-B212-DE602A718248}" uniqueName="5530" name="Column5530" queryTableFieldId="5530"/>
    <tableColumn id="5531" xr3:uid="{28D8DC25-F5FE-4877-B315-7E8B7A3A43BB}" uniqueName="5531" name="Column5531" queryTableFieldId="5531"/>
    <tableColumn id="5532" xr3:uid="{682D924F-E624-49C4-996A-7464B85F7F02}" uniqueName="5532" name="Column5532" queryTableFieldId="5532"/>
    <tableColumn id="5533" xr3:uid="{15727E51-54F5-44B4-A0C5-7E714A97CC89}" uniqueName="5533" name="Column5533" queryTableFieldId="5533"/>
    <tableColumn id="5534" xr3:uid="{D1510E36-AD87-4E7B-8265-F89FCFF5DB0B}" uniqueName="5534" name="Column5534" queryTableFieldId="5534"/>
    <tableColumn id="5535" xr3:uid="{12DDB90C-5ED9-4E3F-833C-A64BFC7FAA52}" uniqueName="5535" name="Column5535" queryTableFieldId="5535"/>
    <tableColumn id="5536" xr3:uid="{74BC3362-4BD6-4C00-B99C-BE77E86D2C4C}" uniqueName="5536" name="Column5536" queryTableFieldId="5536"/>
    <tableColumn id="5537" xr3:uid="{98A93B45-B0DB-4F2A-9820-89DA7837ABCE}" uniqueName="5537" name="Column5537" queryTableFieldId="5537"/>
    <tableColumn id="5538" xr3:uid="{601E6597-7851-4742-820E-642DC2A3692A}" uniqueName="5538" name="Column5538" queryTableFieldId="5538"/>
    <tableColumn id="5539" xr3:uid="{5798F970-F4E1-423C-9887-82EC96BB5877}" uniqueName="5539" name="Column5539" queryTableFieldId="5539"/>
    <tableColumn id="5540" xr3:uid="{21CD085D-1C35-4689-B2F6-061F51BC24F7}" uniqueName="5540" name="Column5540" queryTableFieldId="5540"/>
    <tableColumn id="5541" xr3:uid="{88B8843A-0C74-4E14-BFCA-A59D5C21DCE9}" uniqueName="5541" name="Column5541" queryTableFieldId="5541"/>
    <tableColumn id="5542" xr3:uid="{4E8D9846-493B-4923-AE81-33929488A5F7}" uniqueName="5542" name="Column5542" queryTableFieldId="5542"/>
    <tableColumn id="5543" xr3:uid="{D4CF80AD-03AC-4E4D-96A4-E552C5B77BED}" uniqueName="5543" name="Column5543" queryTableFieldId="5543"/>
    <tableColumn id="5544" xr3:uid="{3AB782D6-02B2-45E9-BC79-C89AAEC47804}" uniqueName="5544" name="Column5544" queryTableFieldId="5544"/>
    <tableColumn id="5545" xr3:uid="{9B03E3AF-DD55-4AD8-9C8A-9EA8539C00A5}" uniqueName="5545" name="Column5545" queryTableFieldId="5545"/>
    <tableColumn id="5546" xr3:uid="{9BA5E2A6-BBA0-4F3F-B293-9E91A0A508B1}" uniqueName="5546" name="Column5546" queryTableFieldId="5546"/>
    <tableColumn id="5547" xr3:uid="{8A975E35-20F0-4909-975A-9F515604BF08}" uniqueName="5547" name="Column5547" queryTableFieldId="5547"/>
    <tableColumn id="5548" xr3:uid="{38A7827B-B7A0-438D-B3DB-2D4135B25CE3}" uniqueName="5548" name="Column5548" queryTableFieldId="5548"/>
    <tableColumn id="5549" xr3:uid="{FCB7407F-C30D-4053-8750-266BEC20F199}" uniqueName="5549" name="Column5549" queryTableFieldId="5549"/>
    <tableColumn id="5550" xr3:uid="{C9957066-782D-423C-9383-F8750B0EF694}" uniqueName="5550" name="Column5550" queryTableFieldId="5550"/>
    <tableColumn id="5551" xr3:uid="{81DF0178-22A7-4D46-9B8F-DE9A3300B55F}" uniqueName="5551" name="Column5551" queryTableFieldId="5551"/>
    <tableColumn id="5552" xr3:uid="{BF09FAC8-9B91-435E-8EE6-3738A1CD79BA}" uniqueName="5552" name="Column5552" queryTableFieldId="5552"/>
    <tableColumn id="5553" xr3:uid="{CCECA890-5DF3-4A40-B884-9C771ECE92BD}" uniqueName="5553" name="Column5553" queryTableFieldId="5553"/>
    <tableColumn id="5554" xr3:uid="{E07E6822-C8BB-42E8-BCBA-FDADBE03A9F5}" uniqueName="5554" name="Column5554" queryTableFieldId="5554"/>
    <tableColumn id="5555" xr3:uid="{24DA3F41-7CEA-414E-8FA6-832FE5954124}" uniqueName="5555" name="Column5555" queryTableFieldId="5555"/>
    <tableColumn id="5556" xr3:uid="{EE2A933F-99C5-49D7-979E-7D157A4CD96F}" uniqueName="5556" name="Column5556" queryTableFieldId="5556"/>
    <tableColumn id="5557" xr3:uid="{B28A11F6-7612-4633-A1A2-8BB89B916114}" uniqueName="5557" name="Column5557" queryTableFieldId="5557"/>
    <tableColumn id="5558" xr3:uid="{A9D56E6A-BA6D-41A0-BDDB-C290C4182873}" uniqueName="5558" name="Column5558" queryTableFieldId="5558"/>
    <tableColumn id="5559" xr3:uid="{6E0FA991-A7D1-49B2-8AA8-CC429D48DBBE}" uniqueName="5559" name="Column5559" queryTableFieldId="5559"/>
    <tableColumn id="5560" xr3:uid="{CA669E8F-BF71-43AF-A911-CEDB48AF157C}" uniqueName="5560" name="Column5560" queryTableFieldId="5560"/>
    <tableColumn id="5561" xr3:uid="{62D03040-192C-4868-B441-0C6C5B9882BE}" uniqueName="5561" name="Column5561" queryTableFieldId="5561"/>
    <tableColumn id="5562" xr3:uid="{64789970-1094-4F5A-AFBF-1563C1059EF6}" uniqueName="5562" name="Column5562" queryTableFieldId="5562"/>
    <tableColumn id="5563" xr3:uid="{3582BAC6-C392-48D7-AC81-CC03BB623C42}" uniqueName="5563" name="Column5563" queryTableFieldId="5563"/>
    <tableColumn id="5564" xr3:uid="{B5147EE3-F95D-428E-81A5-2985F2322EF5}" uniqueName="5564" name="Column5564" queryTableFieldId="5564"/>
    <tableColumn id="5565" xr3:uid="{971FFA8E-2DA9-40CF-8012-5CE33474BFC0}" uniqueName="5565" name="Column5565" queryTableFieldId="5565"/>
    <tableColumn id="5566" xr3:uid="{29C022D9-4AC0-489A-A770-F283D8D3DE35}" uniqueName="5566" name="Column5566" queryTableFieldId="5566"/>
    <tableColumn id="5567" xr3:uid="{5A9BC70A-E99D-4A3A-8F44-84096D13E359}" uniqueName="5567" name="Column5567" queryTableFieldId="5567"/>
    <tableColumn id="5568" xr3:uid="{BAA135BD-6FC2-4F20-8BB5-BC79876AC862}" uniqueName="5568" name="Column5568" queryTableFieldId="5568"/>
    <tableColumn id="5569" xr3:uid="{9B6B9E10-1EC5-4D8B-983B-96B3A2D5501E}" uniqueName="5569" name="Column5569" queryTableFieldId="5569"/>
    <tableColumn id="5570" xr3:uid="{58B3C22C-5756-4232-AD44-04A62BA21F11}" uniqueName="5570" name="Column5570" queryTableFieldId="5570"/>
    <tableColumn id="5571" xr3:uid="{23008A61-B06C-41C6-9A15-4B38D5FC41FC}" uniqueName="5571" name="Column5571" queryTableFieldId="5571"/>
    <tableColumn id="5572" xr3:uid="{E319976C-938D-46AF-9F80-6E85E3379303}" uniqueName="5572" name="Column5572" queryTableFieldId="5572"/>
    <tableColumn id="5573" xr3:uid="{712584F8-4527-42FF-8A8A-C81023D8DD9D}" uniqueName="5573" name="Column5573" queryTableFieldId="5573"/>
    <tableColumn id="5574" xr3:uid="{52479F98-30C9-40F1-B639-E9020ECDCD61}" uniqueName="5574" name="Column5574" queryTableFieldId="5574"/>
    <tableColumn id="5575" xr3:uid="{BF607BE2-01F8-4D1F-A73E-81BCCAE4FD7B}" uniqueName="5575" name="Column5575" queryTableFieldId="5575"/>
    <tableColumn id="5576" xr3:uid="{767CC91B-2238-49D8-A4BD-C8C09D5C6383}" uniqueName="5576" name="Column5576" queryTableFieldId="5576"/>
    <tableColumn id="5577" xr3:uid="{076EE5C2-507D-4CBA-A79A-4D86E8FFF105}" uniqueName="5577" name="Column5577" queryTableFieldId="5577"/>
    <tableColumn id="5578" xr3:uid="{767C1C06-44DB-49D3-A539-675E7E95B6A5}" uniqueName="5578" name="Column5578" queryTableFieldId="5578"/>
    <tableColumn id="5579" xr3:uid="{FC3C412F-74C9-4FAD-A869-B6FF4F0D8AEF}" uniqueName="5579" name="Column5579" queryTableFieldId="5579"/>
    <tableColumn id="5580" xr3:uid="{80267B52-1BDF-4A76-8A8B-1459034211E9}" uniqueName="5580" name="Column5580" queryTableFieldId="5580"/>
    <tableColumn id="5581" xr3:uid="{85BE91E7-5DA2-4D12-86E2-67FCE3B5E7E6}" uniqueName="5581" name="Column5581" queryTableFieldId="5581"/>
    <tableColumn id="5582" xr3:uid="{B15BFF75-1A72-4F98-9CE6-596B6F403CCE}" uniqueName="5582" name="Column5582" queryTableFieldId="5582"/>
    <tableColumn id="5583" xr3:uid="{5F7E2E78-21BF-49AC-A43C-94A7D6B6BC0F}" uniqueName="5583" name="Column5583" queryTableFieldId="5583"/>
    <tableColumn id="5584" xr3:uid="{F1E8398A-31C1-431A-A1D8-25DDB905020D}" uniqueName="5584" name="Column5584" queryTableFieldId="5584"/>
    <tableColumn id="5585" xr3:uid="{D664FB04-C95D-4D17-8319-B9F84B12BFA1}" uniqueName="5585" name="Column5585" queryTableFieldId="5585"/>
    <tableColumn id="5586" xr3:uid="{7B5E5243-85F5-4285-AD4A-1203733484B3}" uniqueName="5586" name="Column5586" queryTableFieldId="5586"/>
    <tableColumn id="5587" xr3:uid="{2BF81410-1FA1-4A16-945B-9F6B5650BF6A}" uniqueName="5587" name="Column5587" queryTableFieldId="5587"/>
    <tableColumn id="5588" xr3:uid="{75C89F55-14AF-47FA-82F3-BE22678DC467}" uniqueName="5588" name="Column5588" queryTableFieldId="5588"/>
    <tableColumn id="5589" xr3:uid="{A318374E-E50C-461F-9171-E6D0D49B0D2E}" uniqueName="5589" name="Column5589" queryTableFieldId="5589"/>
    <tableColumn id="5590" xr3:uid="{2793077C-CEAF-417D-BE0F-3637DC595D76}" uniqueName="5590" name="Column5590" queryTableFieldId="5590"/>
    <tableColumn id="5591" xr3:uid="{D565A69C-394D-40A8-8980-574C69EA166D}" uniqueName="5591" name="Column5591" queryTableFieldId="5591"/>
    <tableColumn id="5592" xr3:uid="{F9A5B738-DF47-4793-96F9-FD6D1CB015C0}" uniqueName="5592" name="Column5592" queryTableFieldId="5592"/>
    <tableColumn id="5593" xr3:uid="{56A40DB5-4870-44AE-BE2B-CF54197F3546}" uniqueName="5593" name="Column5593" queryTableFieldId="5593"/>
    <tableColumn id="5594" xr3:uid="{E68B0D6C-481B-4AA2-890A-1674367BCD9A}" uniqueName="5594" name="Column5594" queryTableFieldId="5594"/>
    <tableColumn id="5595" xr3:uid="{0ABB2EEF-CF53-44BF-8DC7-EC7309DA236E}" uniqueName="5595" name="Column5595" queryTableFieldId="5595"/>
    <tableColumn id="5596" xr3:uid="{CFA33BF9-1CFE-4496-B2EC-B25F199225D1}" uniqueName="5596" name="Column5596" queryTableFieldId="5596"/>
    <tableColumn id="5597" xr3:uid="{8A63CD1E-A46D-46B8-9406-A405D53EFECE}" uniqueName="5597" name="Column5597" queryTableFieldId="5597"/>
    <tableColumn id="5598" xr3:uid="{DC2CE713-D772-4F6D-8024-01AC205EA884}" uniqueName="5598" name="Column5598" queryTableFieldId="5598"/>
    <tableColumn id="5599" xr3:uid="{80E76CD1-B6C1-453D-81DE-97EA9A13CB67}" uniqueName="5599" name="Column5599" queryTableFieldId="5599"/>
    <tableColumn id="5600" xr3:uid="{68161CF2-E0DD-452B-96BC-D5D7E603EA82}" uniqueName="5600" name="Column5600" queryTableFieldId="5600"/>
    <tableColumn id="5601" xr3:uid="{F0BC9B3E-B8DF-42F7-9F43-D502ED1885FD}" uniqueName="5601" name="Column5601" queryTableFieldId="5601"/>
    <tableColumn id="5602" xr3:uid="{FB783A39-C62A-4971-9A62-0F19B9A3C136}" uniqueName="5602" name="Column5602" queryTableFieldId="5602"/>
    <tableColumn id="5603" xr3:uid="{7F1BC8C9-4AED-458C-823D-BC894CD2CDFE}" uniqueName="5603" name="Column5603" queryTableFieldId="5603"/>
    <tableColumn id="5604" xr3:uid="{CE34861F-537F-481D-9CA0-D4323379A67A}" uniqueName="5604" name="Column5604" queryTableFieldId="5604"/>
    <tableColumn id="5605" xr3:uid="{FB4B02B3-8BAB-42A7-BFC3-9D9255981347}" uniqueName="5605" name="Column5605" queryTableFieldId="5605"/>
    <tableColumn id="5606" xr3:uid="{B33F0FA8-BBC1-43A0-A2A3-1309FD8315BA}" uniqueName="5606" name="Column5606" queryTableFieldId="5606"/>
    <tableColumn id="5607" xr3:uid="{F2605F2F-1CB3-41E0-B1E9-21B21A06DB89}" uniqueName="5607" name="Column5607" queryTableFieldId="5607"/>
    <tableColumn id="5608" xr3:uid="{2894F0A6-EE6C-48E2-9F97-2FAE309CD2A3}" uniqueName="5608" name="Column5608" queryTableFieldId="5608"/>
    <tableColumn id="5609" xr3:uid="{06A62C8D-80C0-4C83-BDDF-7789F06D6846}" uniqueName="5609" name="Column5609" queryTableFieldId="5609"/>
    <tableColumn id="5610" xr3:uid="{278A5F05-49B7-4DFF-9885-FF16968DE036}" uniqueName="5610" name="Column5610" queryTableFieldId="5610"/>
    <tableColumn id="5611" xr3:uid="{20452056-37C4-4F19-9E64-8ACF0ACC75BF}" uniqueName="5611" name="Column5611" queryTableFieldId="5611"/>
    <tableColumn id="5612" xr3:uid="{7F0DD5D6-3C1D-4919-8A61-E54DEF2932B2}" uniqueName="5612" name="Column5612" queryTableFieldId="5612"/>
    <tableColumn id="5613" xr3:uid="{DC6FB2DF-8D75-4B2A-90E7-E599E2A63C06}" uniqueName="5613" name="Column5613" queryTableFieldId="5613"/>
    <tableColumn id="5614" xr3:uid="{D14E7DCC-0FEB-459E-8290-473964674145}" uniqueName="5614" name="Column5614" queryTableFieldId="5614"/>
    <tableColumn id="5615" xr3:uid="{F78EA997-7D16-4762-B18A-A571D2B749FF}" uniqueName="5615" name="Column5615" queryTableFieldId="5615"/>
    <tableColumn id="5616" xr3:uid="{2D047398-97CE-41F2-A84F-309ADA3A1FD7}" uniqueName="5616" name="Column5616" queryTableFieldId="5616"/>
    <tableColumn id="5617" xr3:uid="{CA64D246-5A40-4514-BEBD-6CB3779490BF}" uniqueName="5617" name="Column5617" queryTableFieldId="5617"/>
    <tableColumn id="5618" xr3:uid="{E3861DAA-6001-4252-BD0F-7A055B8BC17A}" uniqueName="5618" name="Column5618" queryTableFieldId="5618"/>
    <tableColumn id="5619" xr3:uid="{8874390B-91FE-4AB6-9495-A968A09D3899}" uniqueName="5619" name="Column5619" queryTableFieldId="5619"/>
    <tableColumn id="5620" xr3:uid="{2A0B61CD-F7A9-4B33-9BC5-1D42E81AD6A6}" uniqueName="5620" name="Column5620" queryTableFieldId="5620"/>
    <tableColumn id="5621" xr3:uid="{51E440EC-5813-48FD-B7A7-16912A1F5A21}" uniqueName="5621" name="Column5621" queryTableFieldId="5621"/>
    <tableColumn id="5622" xr3:uid="{2A6FC55D-6D47-4392-9062-3DAD3EEC5AFF}" uniqueName="5622" name="Column5622" queryTableFieldId="5622"/>
    <tableColumn id="5623" xr3:uid="{8FA2EA1E-89E5-446E-B8C8-67E7A9855FF6}" uniqueName="5623" name="Column5623" queryTableFieldId="5623"/>
    <tableColumn id="5624" xr3:uid="{81F6D65B-F214-464C-8190-4B1BF52FE4DF}" uniqueName="5624" name="Column5624" queryTableFieldId="5624"/>
    <tableColumn id="5625" xr3:uid="{EC2AE88D-67AB-4EB8-A905-33250EC9C238}" uniqueName="5625" name="Column5625" queryTableFieldId="5625"/>
    <tableColumn id="5626" xr3:uid="{42DBB361-B157-41C3-86E0-C57AE28274EA}" uniqueName="5626" name="Column5626" queryTableFieldId="5626"/>
    <tableColumn id="5627" xr3:uid="{FE62CD25-B387-4266-83BC-E622227D41A5}" uniqueName="5627" name="Column5627" queryTableFieldId="5627"/>
    <tableColumn id="5628" xr3:uid="{017A328A-6102-40B9-B30F-A69965E8CDAD}" uniqueName="5628" name="Column5628" queryTableFieldId="5628"/>
    <tableColumn id="5629" xr3:uid="{363F9B67-FB52-4C6B-9631-C578B3EF3C70}" uniqueName="5629" name="Column5629" queryTableFieldId="5629"/>
    <tableColumn id="5630" xr3:uid="{9E2E6439-DA78-4390-B61D-15D0AAC8B1D4}" uniqueName="5630" name="Column5630" queryTableFieldId="5630"/>
    <tableColumn id="5631" xr3:uid="{5EF68D7A-5A40-4D11-B914-CC4B20921C65}" uniqueName="5631" name="Column5631" queryTableFieldId="5631"/>
    <tableColumn id="5632" xr3:uid="{2095CED9-29D0-4FC3-B079-B21DFF85ED93}" uniqueName="5632" name="Column5632" queryTableFieldId="5632"/>
    <tableColumn id="5633" xr3:uid="{5DEA34A8-15A1-4D86-A52A-D6E5C3AF7F54}" uniqueName="5633" name="Column5633" queryTableFieldId="5633"/>
    <tableColumn id="5634" xr3:uid="{7C63139E-0BB6-4766-802A-C58274575530}" uniqueName="5634" name="Column5634" queryTableFieldId="5634"/>
    <tableColumn id="5635" xr3:uid="{87D606E3-92B1-440B-9124-5A11A2FD8806}" uniqueName="5635" name="Column5635" queryTableFieldId="5635"/>
    <tableColumn id="5636" xr3:uid="{42A3A1AF-DFC3-44E0-847E-463F496DE26A}" uniqueName="5636" name="Column5636" queryTableFieldId="5636"/>
    <tableColumn id="5637" xr3:uid="{02C36C71-95CD-45F6-AB49-6572CE9A5ED5}" uniqueName="5637" name="Column5637" queryTableFieldId="5637"/>
    <tableColumn id="5638" xr3:uid="{A4141AF9-EFB4-4209-8A3E-3BAFB42BD99F}" uniqueName="5638" name="Column5638" queryTableFieldId="5638"/>
    <tableColumn id="5639" xr3:uid="{5B49151E-8F2D-4D59-B6CF-C0D86864EDF6}" uniqueName="5639" name="Column5639" queryTableFieldId="5639"/>
    <tableColumn id="5640" xr3:uid="{5C22E729-D05E-4B24-A927-B8EA478BC20B}" uniqueName="5640" name="Column5640" queryTableFieldId="5640"/>
    <tableColumn id="5641" xr3:uid="{B376526B-6D13-49AF-B01A-6D81DB95FCD7}" uniqueName="5641" name="Column5641" queryTableFieldId="5641"/>
    <tableColumn id="5642" xr3:uid="{ABF9AE43-27AC-4F1F-8A21-8E410333BEC6}" uniqueName="5642" name="Column5642" queryTableFieldId="5642"/>
    <tableColumn id="5643" xr3:uid="{C4BEF907-F121-4816-9C42-993CE681FD30}" uniqueName="5643" name="Column5643" queryTableFieldId="5643"/>
    <tableColumn id="5644" xr3:uid="{54EAA4E9-5E09-4779-9D87-C488E761DEEE}" uniqueName="5644" name="Column5644" queryTableFieldId="5644"/>
    <tableColumn id="5645" xr3:uid="{66248983-B5FD-4475-BF5C-55C96DD56ADE}" uniqueName="5645" name="Column5645" queryTableFieldId="5645"/>
    <tableColumn id="5646" xr3:uid="{C123063F-D8AB-44B7-9F00-0478D6C8CB06}" uniqueName="5646" name="Column5646" queryTableFieldId="5646"/>
    <tableColumn id="5647" xr3:uid="{27242F11-410A-4100-B7E3-C143DB11CC85}" uniqueName="5647" name="Column5647" queryTableFieldId="5647"/>
    <tableColumn id="5648" xr3:uid="{7F2C4675-581F-4712-8F3E-2155B816FCC6}" uniqueName="5648" name="Column5648" queryTableFieldId="5648"/>
    <tableColumn id="5649" xr3:uid="{4D367004-457A-4AA1-9B4E-083637C52A2C}" uniqueName="5649" name="Column5649" queryTableFieldId="5649"/>
    <tableColumn id="5650" xr3:uid="{0A9FAD90-27DD-4ED3-BCB9-FFAD0631F81A}" uniqueName="5650" name="Column5650" queryTableFieldId="5650"/>
    <tableColumn id="5651" xr3:uid="{7D9F878D-CF0B-4F18-A1D6-2B7EB898F661}" uniqueName="5651" name="Column5651" queryTableFieldId="5651"/>
    <tableColumn id="5652" xr3:uid="{FC5DACF0-54C6-4918-8F0A-87E6320162B1}" uniqueName="5652" name="Column5652" queryTableFieldId="5652"/>
    <tableColumn id="5653" xr3:uid="{805C4015-38D1-404C-8B2B-C09FE1EB931A}" uniqueName="5653" name="Column5653" queryTableFieldId="5653"/>
    <tableColumn id="5654" xr3:uid="{390AEE35-AE6B-4E76-8834-95879AE03107}" uniqueName="5654" name="Column5654" queryTableFieldId="5654"/>
    <tableColumn id="5655" xr3:uid="{BCBF28BB-EAC6-4AAB-AE0B-145CABC5E4C1}" uniqueName="5655" name="Column5655" queryTableFieldId="5655"/>
    <tableColumn id="5656" xr3:uid="{C4D79564-582D-45FC-8663-DE5518D5E794}" uniqueName="5656" name="Column5656" queryTableFieldId="5656"/>
    <tableColumn id="5657" xr3:uid="{406D4C4E-26B0-4958-9EA7-C4905C5996B6}" uniqueName="5657" name="Column5657" queryTableFieldId="5657"/>
    <tableColumn id="5658" xr3:uid="{D692FA0E-2BED-4725-B8EA-18E38B440909}" uniqueName="5658" name="Column5658" queryTableFieldId="5658"/>
    <tableColumn id="5659" xr3:uid="{81BB0FB3-B343-4026-8A8F-5DC82A3EEFDD}" uniqueName="5659" name="Column5659" queryTableFieldId="5659"/>
    <tableColumn id="5660" xr3:uid="{82976BFE-A1A5-47CC-803C-18F1E911FA24}" uniqueName="5660" name="Column5660" queryTableFieldId="5660"/>
    <tableColumn id="5661" xr3:uid="{50DE1017-48BE-4D57-A5B7-AAE3E7D1C753}" uniqueName="5661" name="Column5661" queryTableFieldId="5661"/>
    <tableColumn id="5662" xr3:uid="{A936374C-42A8-4F52-A7B9-35535011B331}" uniqueName="5662" name="Column5662" queryTableFieldId="5662"/>
    <tableColumn id="5663" xr3:uid="{DEE51337-E276-4E6F-9B46-45BCB836C37C}" uniqueName="5663" name="Column5663" queryTableFieldId="5663"/>
    <tableColumn id="5664" xr3:uid="{731B1681-B119-4F2C-82E0-9F93F746097F}" uniqueName="5664" name="Column5664" queryTableFieldId="5664"/>
    <tableColumn id="5665" xr3:uid="{08AC6B9F-2640-42E8-AA80-3776060AE338}" uniqueName="5665" name="Column5665" queryTableFieldId="5665"/>
    <tableColumn id="5666" xr3:uid="{3EBE277C-5692-4B2A-8260-27FE66E4900E}" uniqueName="5666" name="Column5666" queryTableFieldId="5666"/>
    <tableColumn id="5667" xr3:uid="{E4CFC82B-4516-4307-8E3E-8A145097D2A6}" uniqueName="5667" name="Column5667" queryTableFieldId="5667"/>
    <tableColumn id="5668" xr3:uid="{8FAE66C9-50AA-41ED-A601-0CB79E056B5C}" uniqueName="5668" name="Column5668" queryTableFieldId="5668"/>
    <tableColumn id="5669" xr3:uid="{DB56FC29-D1EB-4E92-A271-85A0DF309CA9}" uniqueName="5669" name="Column5669" queryTableFieldId="5669"/>
    <tableColumn id="5670" xr3:uid="{AE39C87B-CF9A-4092-87F0-A6915BB66619}" uniqueName="5670" name="Column5670" queryTableFieldId="5670"/>
    <tableColumn id="5671" xr3:uid="{57B8929C-55BC-4DDD-B031-956E8670B7C5}" uniqueName="5671" name="Column5671" queryTableFieldId="5671"/>
    <tableColumn id="5672" xr3:uid="{B911727F-E79F-444A-BF49-9A083517B0E9}" uniqueName="5672" name="Column5672" queryTableFieldId="5672"/>
    <tableColumn id="5673" xr3:uid="{9CBB0563-E977-4D52-8091-52A88D3F7831}" uniqueName="5673" name="Column5673" queryTableFieldId="5673"/>
    <tableColumn id="5674" xr3:uid="{2E67B1CD-B952-4634-98A5-A6C340BF93EE}" uniqueName="5674" name="Column5674" queryTableFieldId="5674"/>
    <tableColumn id="5675" xr3:uid="{B5167593-2986-4475-8159-590D8AC3865E}" uniqueName="5675" name="Column5675" queryTableFieldId="5675"/>
    <tableColumn id="5676" xr3:uid="{03D06B31-D1FC-488B-88FA-4709D8C4889D}" uniqueName="5676" name="Column5676" queryTableFieldId="5676"/>
    <tableColumn id="5677" xr3:uid="{C8528255-EBBB-4D1C-BB2B-CC6DF7FEBD4A}" uniqueName="5677" name="Column5677" queryTableFieldId="5677"/>
    <tableColumn id="5678" xr3:uid="{057A3EB4-89C1-4D2B-8CAE-90C56B8687F5}" uniqueName="5678" name="Column5678" queryTableFieldId="5678"/>
    <tableColumn id="5679" xr3:uid="{373A86B6-7991-47F8-AA64-EEF11B2E524C}" uniqueName="5679" name="Column5679" queryTableFieldId="5679"/>
    <tableColumn id="5680" xr3:uid="{77703BEA-262C-4118-A426-BE49F2E98020}" uniqueName="5680" name="Column5680" queryTableFieldId="5680"/>
    <tableColumn id="5681" xr3:uid="{77F6A0CC-F0AE-495A-91FE-157D1EE69656}" uniqueName="5681" name="Column5681" queryTableFieldId="5681"/>
    <tableColumn id="5682" xr3:uid="{FCCDD85A-C385-457A-8894-0BB41D8AE84B}" uniqueName="5682" name="Column5682" queryTableFieldId="5682"/>
    <tableColumn id="5683" xr3:uid="{991623FD-4631-46DE-8E1E-14CE3EF36AEE}" uniqueName="5683" name="Column5683" queryTableFieldId="5683"/>
    <tableColumn id="5684" xr3:uid="{357CD0AB-7C56-48DE-8F5C-EC8E5BE46DF3}" uniqueName="5684" name="Column5684" queryTableFieldId="5684"/>
    <tableColumn id="5685" xr3:uid="{AEC1F00F-4D4D-4206-A58D-FD0740CF206B}" uniqueName="5685" name="Column5685" queryTableFieldId="5685"/>
    <tableColumn id="5686" xr3:uid="{5B51C212-A6AB-4981-9039-78EA5E607C63}" uniqueName="5686" name="Column5686" queryTableFieldId="5686"/>
    <tableColumn id="5687" xr3:uid="{7F9C8DB2-48C3-40B1-B9BD-D4B8AD1736AA}" uniqueName="5687" name="Column5687" queryTableFieldId="5687"/>
    <tableColumn id="5688" xr3:uid="{0594184C-31CB-4706-848F-EEFB76AC6296}" uniqueName="5688" name="Column5688" queryTableFieldId="5688"/>
    <tableColumn id="5689" xr3:uid="{52339740-EE3C-497A-8B58-77B6F72B3198}" uniqueName="5689" name="Column5689" queryTableFieldId="5689"/>
    <tableColumn id="5690" xr3:uid="{114A68F8-DAAB-4CA2-BDCA-BCE985C1B763}" uniqueName="5690" name="Column5690" queryTableFieldId="5690"/>
    <tableColumn id="5691" xr3:uid="{E6A0CCEA-91D3-4B49-9E8D-FC240E9F2E65}" uniqueName="5691" name="Column5691" queryTableFieldId="5691"/>
    <tableColumn id="5692" xr3:uid="{586CC383-F94C-46EF-8F5B-26FDA340F3F0}" uniqueName="5692" name="Column5692" queryTableFieldId="5692"/>
    <tableColumn id="5693" xr3:uid="{B4C4D459-F457-463C-978C-CCEC3C280351}" uniqueName="5693" name="Column5693" queryTableFieldId="5693"/>
    <tableColumn id="5694" xr3:uid="{698F0502-7A0F-47E9-B289-6817B201946E}" uniqueName="5694" name="Column5694" queryTableFieldId="5694"/>
    <tableColumn id="5695" xr3:uid="{B20F7FC1-EF11-4F2B-B1CE-B8EE34B031FA}" uniqueName="5695" name="Column5695" queryTableFieldId="5695"/>
    <tableColumn id="5696" xr3:uid="{2C3114A9-4281-422B-B253-653B2D144110}" uniqueName="5696" name="Column5696" queryTableFieldId="5696"/>
    <tableColumn id="5697" xr3:uid="{34285C36-0F23-4991-9A33-C05CADE47C85}" uniqueName="5697" name="Column5697" queryTableFieldId="5697"/>
    <tableColumn id="5698" xr3:uid="{705C84BE-D1CF-4CEA-A074-7FF956F9BB56}" uniqueName="5698" name="Column5698" queryTableFieldId="5698"/>
    <tableColumn id="5699" xr3:uid="{72CFF1B0-C12A-40E1-9405-21DCEE3C0AC7}" uniqueName="5699" name="Column5699" queryTableFieldId="5699"/>
    <tableColumn id="5700" xr3:uid="{8D687D7A-A3DB-433B-A2AF-CD11D5F6FE9C}" uniqueName="5700" name="Column5700" queryTableFieldId="5700"/>
    <tableColumn id="5701" xr3:uid="{E403F8A1-EB75-44B9-BDD2-0D04E7AD481D}" uniqueName="5701" name="Column5701" queryTableFieldId="5701"/>
    <tableColumn id="5702" xr3:uid="{7B3270BB-7F73-4FFD-A303-AF3872250C99}" uniqueName="5702" name="Column5702" queryTableFieldId="5702"/>
    <tableColumn id="5703" xr3:uid="{1CD8D9E3-A1FF-4EC7-AF53-25EE93C55D89}" uniqueName="5703" name="Column5703" queryTableFieldId="5703"/>
    <tableColumn id="5704" xr3:uid="{A4C4DF35-C212-4D58-BC14-56AE6CA2EAD8}" uniqueName="5704" name="Column5704" queryTableFieldId="5704"/>
    <tableColumn id="5705" xr3:uid="{3F8173A4-6082-4FE2-A5CD-EC76C25D2B57}" uniqueName="5705" name="Column5705" queryTableFieldId="5705"/>
    <tableColumn id="5706" xr3:uid="{888F6150-102D-4646-81D8-1257AC2B88EA}" uniqueName="5706" name="Column5706" queryTableFieldId="5706"/>
    <tableColumn id="5707" xr3:uid="{5615314D-017F-4F99-ABBE-89C9EF4D1987}" uniqueName="5707" name="Column5707" queryTableFieldId="5707"/>
    <tableColumn id="5708" xr3:uid="{EB47F64F-465B-4FD1-ADA5-DBB6BD1B692D}" uniqueName="5708" name="Column5708" queryTableFieldId="5708"/>
    <tableColumn id="5709" xr3:uid="{3D6D1E7E-0FF6-463C-B49F-FD0231498BA9}" uniqueName="5709" name="Column5709" queryTableFieldId="5709"/>
    <tableColumn id="5710" xr3:uid="{EFE54C41-228B-4141-B1F2-BB6D100FED3F}" uniqueName="5710" name="Column5710" queryTableFieldId="5710"/>
    <tableColumn id="5711" xr3:uid="{F8A4163F-4C3D-4AD5-9C8B-8B98EF140908}" uniqueName="5711" name="Column5711" queryTableFieldId="5711"/>
    <tableColumn id="5712" xr3:uid="{3278B5DA-51BD-4CA8-9855-A997A8B06329}" uniqueName="5712" name="Column5712" queryTableFieldId="5712"/>
    <tableColumn id="5713" xr3:uid="{56BCA17D-1B84-4448-B70A-B1D5DC4CD59D}" uniqueName="5713" name="Column5713" queryTableFieldId="5713"/>
    <tableColumn id="5714" xr3:uid="{327CD540-DB9E-43B5-9B21-CED4D06071B1}" uniqueName="5714" name="Column5714" queryTableFieldId="5714"/>
    <tableColumn id="5715" xr3:uid="{F35FA36C-9111-484B-830C-1D5C41B23D15}" uniqueName="5715" name="Column5715" queryTableFieldId="5715"/>
    <tableColumn id="5716" xr3:uid="{091E2F3C-DA71-41C0-8C2D-D1E4193F5258}" uniqueName="5716" name="Column5716" queryTableFieldId="5716"/>
    <tableColumn id="5717" xr3:uid="{DD283B20-5435-432F-8F12-80DCB3279364}" uniqueName="5717" name="Column5717" queryTableFieldId="5717"/>
    <tableColumn id="5718" xr3:uid="{7DBFD945-63FD-4938-BFBE-5E9C697AD98C}" uniqueName="5718" name="Column5718" queryTableFieldId="5718"/>
    <tableColumn id="5719" xr3:uid="{E7401DF2-0867-4194-AC7E-9F4EDB5C70DE}" uniqueName="5719" name="Column5719" queryTableFieldId="5719"/>
    <tableColumn id="5720" xr3:uid="{3269854C-B6C1-4008-8BFB-AE76FCDDF3D1}" uniqueName="5720" name="Column5720" queryTableFieldId="5720"/>
    <tableColumn id="5721" xr3:uid="{5E465325-7AE2-4A35-969A-FAEDDDE157A2}" uniqueName="5721" name="Column5721" queryTableFieldId="5721"/>
    <tableColumn id="5722" xr3:uid="{F0530F89-398A-406C-A6E0-4E61C1C166ED}" uniqueName="5722" name="Column5722" queryTableFieldId="5722"/>
    <tableColumn id="5723" xr3:uid="{8A3CC1C1-6AA0-4497-98AE-46070FD95FA6}" uniqueName="5723" name="Column5723" queryTableFieldId="5723"/>
    <tableColumn id="5724" xr3:uid="{BB7A63C3-0324-4CFE-8483-6689732A5A42}" uniqueName="5724" name="Column5724" queryTableFieldId="5724"/>
    <tableColumn id="5725" xr3:uid="{FBFEBADA-688E-48AC-8EED-FBF839ECBC13}" uniqueName="5725" name="Column5725" queryTableFieldId="5725"/>
    <tableColumn id="5726" xr3:uid="{D5745740-E4F1-4BC2-AF21-6E877E4D6F6E}" uniqueName="5726" name="Column5726" queryTableFieldId="5726"/>
    <tableColumn id="5727" xr3:uid="{1521CA12-F8AA-4058-870E-98F6774C6516}" uniqueName="5727" name="Column5727" queryTableFieldId="5727"/>
    <tableColumn id="5728" xr3:uid="{27CAEF53-77DC-4C01-9F8D-1FCE8A183B69}" uniqueName="5728" name="Column5728" queryTableFieldId="5728"/>
    <tableColumn id="5729" xr3:uid="{407154AC-ABF1-4529-AD24-879A68319193}" uniqueName="5729" name="Column5729" queryTableFieldId="5729"/>
    <tableColumn id="5730" xr3:uid="{A3978439-2BE5-4D4D-A0B5-BB7E09468BD9}" uniqueName="5730" name="Column5730" queryTableFieldId="5730"/>
    <tableColumn id="5731" xr3:uid="{3F27D75E-61AA-4B39-A802-ACDCF20D1EF4}" uniqueName="5731" name="Column5731" queryTableFieldId="5731"/>
    <tableColumn id="5732" xr3:uid="{4F46D271-49A6-416C-8DC3-DBEE68231CAD}" uniqueName="5732" name="Column5732" queryTableFieldId="5732"/>
    <tableColumn id="5733" xr3:uid="{B82D430F-4939-4476-B158-1584B9CE6674}" uniqueName="5733" name="Column5733" queryTableFieldId="5733"/>
    <tableColumn id="5734" xr3:uid="{BE672DF3-ABC4-4581-B37E-F0627D886D19}" uniqueName="5734" name="Column5734" queryTableFieldId="5734"/>
    <tableColumn id="5735" xr3:uid="{45A8A32D-AB0F-42A7-86E2-2D75479D8E56}" uniqueName="5735" name="Column5735" queryTableFieldId="5735"/>
    <tableColumn id="5736" xr3:uid="{29822846-0DE6-4562-8641-4CE0C9FF651C}" uniqueName="5736" name="Column5736" queryTableFieldId="5736"/>
    <tableColumn id="5737" xr3:uid="{7503E5B0-28B4-45CD-9B0D-4844A9AE2782}" uniqueName="5737" name="Column5737" queryTableFieldId="5737"/>
    <tableColumn id="5738" xr3:uid="{90B70858-9170-4AD2-AE74-131AB8A6255C}" uniqueName="5738" name="Column5738" queryTableFieldId="5738"/>
    <tableColumn id="5739" xr3:uid="{87D53BEF-B2D0-4903-8A36-0234580B798C}" uniqueName="5739" name="Column5739" queryTableFieldId="5739"/>
    <tableColumn id="5740" xr3:uid="{8613325D-A721-47CC-8399-9AC454AD898C}" uniqueName="5740" name="Column5740" queryTableFieldId="5740"/>
    <tableColumn id="5741" xr3:uid="{06E7BF57-4736-467E-B26C-F711C9A91303}" uniqueName="5741" name="Column5741" queryTableFieldId="5741"/>
    <tableColumn id="5742" xr3:uid="{220F9D7D-D383-4CCE-A5D9-5BA077DF8F2C}" uniqueName="5742" name="Column5742" queryTableFieldId="5742"/>
    <tableColumn id="5743" xr3:uid="{62EECF88-5A49-4D45-BE88-A14A5CE32949}" uniqueName="5743" name="Column5743" queryTableFieldId="5743"/>
    <tableColumn id="5744" xr3:uid="{F7719717-F3E8-4AD1-9BF3-21404AA7CAE2}" uniqueName="5744" name="Column5744" queryTableFieldId="5744"/>
    <tableColumn id="5745" xr3:uid="{A6347165-5AAB-4D83-A126-769BB0BEF30E}" uniqueName="5745" name="Column5745" queryTableFieldId="5745"/>
    <tableColumn id="5746" xr3:uid="{51C63EEF-E55F-4ACB-AAE5-6B435035F757}" uniqueName="5746" name="Column5746" queryTableFieldId="5746"/>
    <tableColumn id="5747" xr3:uid="{05D3D40F-E1ED-4969-AFA7-77C4FBA7466C}" uniqueName="5747" name="Column5747" queryTableFieldId="5747"/>
    <tableColumn id="5748" xr3:uid="{DB43EF0D-4015-418E-BE49-B5302547F74D}" uniqueName="5748" name="Column5748" queryTableFieldId="5748"/>
    <tableColumn id="5749" xr3:uid="{E306BDAB-8616-48A2-B785-0960E903E10D}" uniqueName="5749" name="Column5749" queryTableFieldId="5749"/>
    <tableColumn id="5750" xr3:uid="{29353F59-8056-4723-879B-0B119C692023}" uniqueName="5750" name="Column5750" queryTableFieldId="5750"/>
    <tableColumn id="5751" xr3:uid="{F398991D-CEF5-4EEA-8441-F3358A8DD152}" uniqueName="5751" name="Column5751" queryTableFieldId="5751"/>
    <tableColumn id="5752" xr3:uid="{ED027874-B03B-42AC-90A3-33287AA6F361}" uniqueName="5752" name="Column5752" queryTableFieldId="5752"/>
    <tableColumn id="5753" xr3:uid="{334C2A42-D315-4557-B823-3FAF3D6282D7}" uniqueName="5753" name="Column5753" queryTableFieldId="5753"/>
    <tableColumn id="5754" xr3:uid="{49898B0D-BA0A-4EE5-8845-B4276757D3AA}" uniqueName="5754" name="Column5754" queryTableFieldId="5754"/>
    <tableColumn id="5755" xr3:uid="{2390726D-368B-4D59-8ABC-B8088963D2D4}" uniqueName="5755" name="Column5755" queryTableFieldId="5755"/>
    <tableColumn id="5756" xr3:uid="{F574F5D1-92A5-4498-B2DA-5C973BFDBA4A}" uniqueName="5756" name="Column5756" queryTableFieldId="5756"/>
    <tableColumn id="5757" xr3:uid="{62AF0C46-C69F-4DFC-A997-F7B6966D8322}" uniqueName="5757" name="Column5757" queryTableFieldId="5757"/>
    <tableColumn id="5758" xr3:uid="{8A4BB6D1-6FC0-4F91-AE53-4426D8B699E9}" uniqueName="5758" name="Column5758" queryTableFieldId="5758"/>
    <tableColumn id="5759" xr3:uid="{E9FA3CE2-8CC2-49B2-842F-1E845379A837}" uniqueName="5759" name="Column5759" queryTableFieldId="5759"/>
    <tableColumn id="5760" xr3:uid="{F81C5D2A-3BE8-40DB-8FDC-44AD2C0B73DE}" uniqueName="5760" name="Column5760" queryTableFieldId="5760"/>
    <tableColumn id="5761" xr3:uid="{F299D6FB-7E65-47A1-8889-CF2DB7F1B918}" uniqueName="5761" name="Column5761" queryTableFieldId="5761"/>
    <tableColumn id="5762" xr3:uid="{A441C6D4-499C-40A7-97C7-3B5B3F6D97A0}" uniqueName="5762" name="Column5762" queryTableFieldId="5762"/>
    <tableColumn id="5763" xr3:uid="{DB6B51CD-8C16-4380-98CE-582833C7DCCD}" uniqueName="5763" name="Column5763" queryTableFieldId="5763"/>
    <tableColumn id="5764" xr3:uid="{C38937D5-1411-4156-9180-DDF50E476C12}" uniqueName="5764" name="Column5764" queryTableFieldId="5764"/>
    <tableColumn id="5765" xr3:uid="{F10911EE-27E9-4613-892B-D57799E37EDF}" uniqueName="5765" name="Column5765" queryTableFieldId="5765"/>
    <tableColumn id="5766" xr3:uid="{9D27BD9B-DD0E-463B-8795-D9748754981F}" uniqueName="5766" name="Column5766" queryTableFieldId="5766"/>
    <tableColumn id="5767" xr3:uid="{AB87D1BD-46B9-4540-84A4-F831FDC06374}" uniqueName="5767" name="Column5767" queryTableFieldId="5767"/>
    <tableColumn id="5768" xr3:uid="{A42F7975-850B-461F-BCB2-E3397F2C5236}" uniqueName="5768" name="Column5768" queryTableFieldId="5768"/>
    <tableColumn id="5769" xr3:uid="{AC1639A6-A9A6-4D3E-842F-FFA910866D83}" uniqueName="5769" name="Column5769" queryTableFieldId="5769"/>
    <tableColumn id="5770" xr3:uid="{58314051-0A79-4462-B1E5-FFF77CCEF2F1}" uniqueName="5770" name="Column5770" queryTableFieldId="5770"/>
    <tableColumn id="5771" xr3:uid="{D2266638-DE87-4566-B9A0-46931574405A}" uniqueName="5771" name="Column5771" queryTableFieldId="5771"/>
    <tableColumn id="5772" xr3:uid="{EF71F417-C359-4A6A-A0FE-E3CDB5CBA077}" uniqueName="5772" name="Column5772" queryTableFieldId="5772"/>
    <tableColumn id="5773" xr3:uid="{CC75C46C-ABF4-4F65-A8C6-3F68F2CF29BE}" uniqueName="5773" name="Column5773" queryTableFieldId="5773"/>
    <tableColumn id="5774" xr3:uid="{2FDFB890-268D-4AB4-AAD5-B5B5EE0C7011}" uniqueName="5774" name="Column5774" queryTableFieldId="5774"/>
    <tableColumn id="5775" xr3:uid="{9EE3A490-2C21-4072-BDB2-52660AD9C562}" uniqueName="5775" name="Column5775" queryTableFieldId="5775"/>
    <tableColumn id="5776" xr3:uid="{DE7B9F8C-D4A6-468D-BD76-2AA5B8523ED2}" uniqueName="5776" name="Column5776" queryTableFieldId="5776"/>
    <tableColumn id="5777" xr3:uid="{DAC5A9D1-7524-4348-85C5-5A6CB303829F}" uniqueName="5777" name="Column5777" queryTableFieldId="5777"/>
    <tableColumn id="5778" xr3:uid="{74E70959-6060-4C3D-9D3D-68D9E5B9FD6A}" uniqueName="5778" name="Column5778" queryTableFieldId="5778"/>
    <tableColumn id="5779" xr3:uid="{047261A9-F0ED-4C89-8090-F6AAE00A89D3}" uniqueName="5779" name="Column5779" queryTableFieldId="5779"/>
    <tableColumn id="5780" xr3:uid="{4FC46D59-4289-42E8-841B-517030E563D6}" uniqueName="5780" name="Column5780" queryTableFieldId="5780"/>
    <tableColumn id="5781" xr3:uid="{8B7197CA-22F2-47C8-AB41-B809C0CC8222}" uniqueName="5781" name="Column5781" queryTableFieldId="5781"/>
    <tableColumn id="5782" xr3:uid="{8E8A4241-FF1F-44AE-BD35-F243161245D5}" uniqueName="5782" name="Column5782" queryTableFieldId="5782"/>
    <tableColumn id="5783" xr3:uid="{F7F99F3B-E682-483A-B23B-731C78CC8D25}" uniqueName="5783" name="Column5783" queryTableFieldId="5783"/>
    <tableColumn id="5784" xr3:uid="{661EE1A8-C638-4940-A242-A28C48D7C0DF}" uniqueName="5784" name="Column5784" queryTableFieldId="5784"/>
    <tableColumn id="5785" xr3:uid="{29460826-788C-4856-9D4D-2A9BF593FEAF}" uniqueName="5785" name="Column5785" queryTableFieldId="5785"/>
    <tableColumn id="5786" xr3:uid="{F31BC23E-48B3-4F16-B56E-1F56B9747AD1}" uniqueName="5786" name="Column5786" queryTableFieldId="5786"/>
    <tableColumn id="5787" xr3:uid="{9783C0D9-408F-4FD2-BB7A-243BF8A08370}" uniqueName="5787" name="Column5787" queryTableFieldId="5787"/>
    <tableColumn id="5788" xr3:uid="{2B1EE5E7-05B4-4CE2-8AEF-EABD4D8D08B4}" uniqueName="5788" name="Column5788" queryTableFieldId="5788"/>
    <tableColumn id="5789" xr3:uid="{89A7BB3F-5ABE-4DB4-9E89-F3FF9B0525F0}" uniqueName="5789" name="Column5789" queryTableFieldId="5789"/>
    <tableColumn id="5790" xr3:uid="{297C5467-D33B-4789-AB7E-27AD17616492}" uniqueName="5790" name="Column5790" queryTableFieldId="5790"/>
    <tableColumn id="5791" xr3:uid="{DD3A7419-F56D-4C52-A174-1FB9ADAA0F06}" uniqueName="5791" name="Column5791" queryTableFieldId="5791"/>
    <tableColumn id="5792" xr3:uid="{7EB7C25E-392A-4698-B195-80571CC9B18B}" uniqueName="5792" name="Column5792" queryTableFieldId="5792"/>
    <tableColumn id="5793" xr3:uid="{90DDFC22-35C5-46FC-9BC0-B42D763160D9}" uniqueName="5793" name="Column5793" queryTableFieldId="5793"/>
    <tableColumn id="5794" xr3:uid="{42C46EF2-BC0C-437F-B72C-7AC63077ADCE}" uniqueName="5794" name="Column5794" queryTableFieldId="5794"/>
    <tableColumn id="5795" xr3:uid="{29C35CE0-8B1A-4799-AC8D-1A2413D98A7F}" uniqueName="5795" name="Column5795" queryTableFieldId="5795"/>
    <tableColumn id="5796" xr3:uid="{D8641C4C-51C7-40BA-8385-729418F24B55}" uniqueName="5796" name="Column5796" queryTableFieldId="5796"/>
    <tableColumn id="5797" xr3:uid="{75C024B3-30DA-4D2A-923B-96011B4CD825}" uniqueName="5797" name="Column5797" queryTableFieldId="5797"/>
    <tableColumn id="5798" xr3:uid="{90C8EFEB-1E9A-48F0-BD6F-6B3DA7C79502}" uniqueName="5798" name="Column5798" queryTableFieldId="5798"/>
    <tableColumn id="5799" xr3:uid="{BE752765-6732-4FFF-A79C-8A1348C0E5BA}" uniqueName="5799" name="Column5799" queryTableFieldId="5799"/>
    <tableColumn id="5800" xr3:uid="{B431669B-572F-4D0D-8D88-6729ED48A714}" uniqueName="5800" name="Column5800" queryTableFieldId="5800"/>
    <tableColumn id="5801" xr3:uid="{844C1483-8C1C-4D83-A8FA-7DFEBBEAE77F}" uniqueName="5801" name="Column5801" queryTableFieldId="5801"/>
    <tableColumn id="5802" xr3:uid="{DE7E6622-46B3-4788-80B4-2D7FE11C45E5}" uniqueName="5802" name="Column5802" queryTableFieldId="5802"/>
    <tableColumn id="5803" xr3:uid="{7617500C-7DC5-40D7-8513-1C8E258FC77B}" uniqueName="5803" name="Column5803" queryTableFieldId="5803"/>
    <tableColumn id="5804" xr3:uid="{37149F5D-7536-44C4-BD8E-632AD5CE3F79}" uniqueName="5804" name="Column5804" queryTableFieldId="5804"/>
    <tableColumn id="5805" xr3:uid="{3FF7CA12-DDF5-4310-B079-D97F145F31C5}" uniqueName="5805" name="Column5805" queryTableFieldId="5805"/>
    <tableColumn id="5806" xr3:uid="{87C67110-532B-4C9D-92C6-6CB788E5B5C5}" uniqueName="5806" name="Column5806" queryTableFieldId="5806"/>
    <tableColumn id="5807" xr3:uid="{8CA680E7-E8E2-4691-AF00-D72CF255FF0B}" uniqueName="5807" name="Column5807" queryTableFieldId="5807"/>
    <tableColumn id="5808" xr3:uid="{00DCBBF7-0E18-422E-8570-81EDFB611651}" uniqueName="5808" name="Column5808" queryTableFieldId="5808"/>
    <tableColumn id="5809" xr3:uid="{1B3D6A62-12EF-495C-ADE8-403A0B22B4B8}" uniqueName="5809" name="Column5809" queryTableFieldId="5809"/>
    <tableColumn id="5810" xr3:uid="{367043EF-40D2-4B46-895E-7BC9084EFDDA}" uniqueName="5810" name="Column5810" queryTableFieldId="5810"/>
    <tableColumn id="5811" xr3:uid="{F5EECDE6-EF93-4B37-AF85-ED3828293878}" uniqueName="5811" name="Column5811" queryTableFieldId="5811"/>
    <tableColumn id="5812" xr3:uid="{68D6A3FB-4EFF-4BB4-AFA6-82225B784834}" uniqueName="5812" name="Column5812" queryTableFieldId="5812"/>
    <tableColumn id="5813" xr3:uid="{364D477A-4619-4489-856B-18109611767B}" uniqueName="5813" name="Column5813" queryTableFieldId="5813"/>
    <tableColumn id="5814" xr3:uid="{F89883F3-3A38-4791-8156-97D262137B64}" uniqueName="5814" name="Column5814" queryTableFieldId="5814"/>
    <tableColumn id="5815" xr3:uid="{3E9ED196-96CC-4930-9727-F8A3F2BE8DF6}" uniqueName="5815" name="Column5815" queryTableFieldId="5815"/>
    <tableColumn id="5816" xr3:uid="{88539A0A-EA2C-4735-A408-BEF249E057C2}" uniqueName="5816" name="Column5816" queryTableFieldId="5816"/>
    <tableColumn id="5817" xr3:uid="{FFFF2EBE-6AD7-4AC8-B4D9-E179BDD24045}" uniqueName="5817" name="Column5817" queryTableFieldId="5817"/>
    <tableColumn id="5818" xr3:uid="{AE9C6907-F610-40D9-89DB-41677008430E}" uniqueName="5818" name="Column5818" queryTableFieldId="5818"/>
    <tableColumn id="5819" xr3:uid="{DECDA05D-1115-49C0-96BC-33B4E0DE4FDE}" uniqueName="5819" name="Column5819" queryTableFieldId="5819"/>
    <tableColumn id="5820" xr3:uid="{73FC9807-CB8F-4321-8119-B25161AF1891}" uniqueName="5820" name="Column5820" queryTableFieldId="5820"/>
    <tableColumn id="5821" xr3:uid="{CCA60ABD-6F35-4FDB-B02B-046A1837A50C}" uniqueName="5821" name="Column5821" queryTableFieldId="5821"/>
    <tableColumn id="5822" xr3:uid="{4C31C6B7-E0B6-4571-BFE0-E320268D652D}" uniqueName="5822" name="Column5822" queryTableFieldId="5822"/>
    <tableColumn id="5823" xr3:uid="{0C7975DB-740F-415A-9A4A-13B37D4BACA0}" uniqueName="5823" name="Column5823" queryTableFieldId="5823"/>
    <tableColumn id="5824" xr3:uid="{8BF26F0D-C434-4EE7-913C-29FB95991B06}" uniqueName="5824" name="Column5824" queryTableFieldId="5824"/>
    <tableColumn id="5825" xr3:uid="{92C7ABB8-AB14-4D88-B500-4F2B7320384C}" uniqueName="5825" name="Column5825" queryTableFieldId="5825"/>
    <tableColumn id="5826" xr3:uid="{7F3D7CDA-3A4B-4388-B163-A550DD6D282E}" uniqueName="5826" name="Column5826" queryTableFieldId="5826"/>
    <tableColumn id="5827" xr3:uid="{60EA54A7-13C3-4EDA-82A6-8095E15C5D1A}" uniqueName="5827" name="Column5827" queryTableFieldId="5827"/>
    <tableColumn id="5828" xr3:uid="{FB66D3A4-20C3-451A-9737-78C112EA79DA}" uniqueName="5828" name="Column5828" queryTableFieldId="5828"/>
    <tableColumn id="5829" xr3:uid="{79E73053-F7B7-4833-B2AE-EF16A4E093E8}" uniqueName="5829" name="Column5829" queryTableFieldId="5829"/>
    <tableColumn id="5830" xr3:uid="{6204F598-63E8-4212-BAD5-CD44ED641839}" uniqueName="5830" name="Column5830" queryTableFieldId="5830"/>
    <tableColumn id="5831" xr3:uid="{B1828523-8263-4A28-B8F5-50962878147B}" uniqueName="5831" name="Column5831" queryTableFieldId="5831"/>
    <tableColumn id="5832" xr3:uid="{EE73F32D-4641-44A4-BA98-AB10D8C3ADD4}" uniqueName="5832" name="Column5832" queryTableFieldId="5832"/>
    <tableColumn id="5833" xr3:uid="{50F0D1F3-FEB3-4C2D-AFCE-8BB589D6FA15}" uniqueName="5833" name="Column5833" queryTableFieldId="5833"/>
    <tableColumn id="5834" xr3:uid="{5C8FF72C-BCA7-4F18-9CD9-810D79B38127}" uniqueName="5834" name="Column5834" queryTableFieldId="5834"/>
    <tableColumn id="5835" xr3:uid="{BBF1A45B-F519-40D4-8379-7F4DA36AC8EC}" uniqueName="5835" name="Column5835" queryTableFieldId="5835"/>
    <tableColumn id="5836" xr3:uid="{5CBF1890-D7C2-4FFD-BB84-CD2B6349E7E5}" uniqueName="5836" name="Column5836" queryTableFieldId="5836"/>
    <tableColumn id="5837" xr3:uid="{8D8359B9-88F8-4DF9-BD69-2F5B2518970E}" uniqueName="5837" name="Column5837" queryTableFieldId="5837"/>
    <tableColumn id="5838" xr3:uid="{FF7B5F69-761F-46B1-9E83-3484F9758BE8}" uniqueName="5838" name="Column5838" queryTableFieldId="5838"/>
    <tableColumn id="5839" xr3:uid="{26A6FC81-149F-4245-BF1A-E4E526CD5714}" uniqueName="5839" name="Column5839" queryTableFieldId="5839"/>
    <tableColumn id="5840" xr3:uid="{FCC32F3C-C5C3-4046-BB34-AA6E8674912F}" uniqueName="5840" name="Column5840" queryTableFieldId="5840"/>
    <tableColumn id="5841" xr3:uid="{4232E50D-3E14-4D3E-9BF3-74AAE5FEA003}" uniqueName="5841" name="Column5841" queryTableFieldId="5841"/>
    <tableColumn id="5842" xr3:uid="{C72C7C0D-DA10-44B0-BD55-0CB84DAFF7DE}" uniqueName="5842" name="Column5842" queryTableFieldId="5842"/>
    <tableColumn id="5843" xr3:uid="{7B902A8F-E700-40D9-962C-5ECD810B4647}" uniqueName="5843" name="Column5843" queryTableFieldId="5843"/>
    <tableColumn id="5844" xr3:uid="{FB6A48D3-45FE-4B33-ABD0-48B84B95C1C6}" uniqueName="5844" name="Column5844" queryTableFieldId="5844"/>
    <tableColumn id="5845" xr3:uid="{E359FE62-26CA-429E-9767-7C66C0E932E0}" uniqueName="5845" name="Column5845" queryTableFieldId="5845"/>
    <tableColumn id="5846" xr3:uid="{2584A203-C540-479B-B469-6AFF300585FC}" uniqueName="5846" name="Column5846" queryTableFieldId="5846"/>
    <tableColumn id="5847" xr3:uid="{B4E4C0C4-A63B-4B57-BF4E-F9384295B1C3}" uniqueName="5847" name="Column5847" queryTableFieldId="5847"/>
    <tableColumn id="5848" xr3:uid="{2B9E9376-3244-44FA-B11F-4AFB452B009D}" uniqueName="5848" name="Column5848" queryTableFieldId="5848"/>
    <tableColumn id="5849" xr3:uid="{722C5561-2252-4D6D-B36B-19ADE508D77D}" uniqueName="5849" name="Column5849" queryTableFieldId="5849"/>
    <tableColumn id="5850" xr3:uid="{8A5174EC-5D2B-415C-AAD2-E07A40C4099C}" uniqueName="5850" name="Column5850" queryTableFieldId="5850"/>
    <tableColumn id="5851" xr3:uid="{9008B16C-2216-4482-B5BF-ECEE9A6D458D}" uniqueName="5851" name="Column5851" queryTableFieldId="5851"/>
    <tableColumn id="5852" xr3:uid="{2BD065C8-8842-4B01-BC87-B77073EFB698}" uniqueName="5852" name="Column5852" queryTableFieldId="5852"/>
    <tableColumn id="5853" xr3:uid="{B8D42A6B-952C-4010-8E85-B0EB01ED587C}" uniqueName="5853" name="Column5853" queryTableFieldId="5853"/>
    <tableColumn id="5854" xr3:uid="{E6F890D7-8477-4B64-A004-A83B924D76D7}" uniqueName="5854" name="Column5854" queryTableFieldId="5854"/>
    <tableColumn id="5855" xr3:uid="{31657A6F-EF4F-43F7-8455-3467E9042B56}" uniqueName="5855" name="Column5855" queryTableFieldId="5855"/>
    <tableColumn id="5856" xr3:uid="{F203C01B-A993-4B16-85A0-C7F130AB9B43}" uniqueName="5856" name="Column5856" queryTableFieldId="5856"/>
    <tableColumn id="5857" xr3:uid="{46BBFF5A-56CD-4F00-A577-652440BCA5C5}" uniqueName="5857" name="Column5857" queryTableFieldId="5857"/>
    <tableColumn id="5858" xr3:uid="{E43025A0-8AB9-41CF-9D12-609C3D670ED7}" uniqueName="5858" name="Column5858" queryTableFieldId="5858"/>
    <tableColumn id="5859" xr3:uid="{B3C2AD0E-5C2E-4620-8B5B-E0F2DD11096D}" uniqueName="5859" name="Column5859" queryTableFieldId="5859"/>
    <tableColumn id="5860" xr3:uid="{DEF15FC9-C332-4546-91B3-56DEE7B8A490}" uniqueName="5860" name="Column5860" queryTableFieldId="5860"/>
    <tableColumn id="5861" xr3:uid="{A2D5A250-05E6-4269-93C1-359920B9AED7}" uniqueName="5861" name="Column5861" queryTableFieldId="5861"/>
    <tableColumn id="5862" xr3:uid="{A0D86FC6-662D-4ACC-AD38-D959274F0D7C}" uniqueName="5862" name="Column5862" queryTableFieldId="5862"/>
    <tableColumn id="5863" xr3:uid="{5C43336A-D0AF-43FD-B84F-DF681FE1A27B}" uniqueName="5863" name="Column5863" queryTableFieldId="5863"/>
    <tableColumn id="5864" xr3:uid="{F1DB633F-62A3-40E0-925B-D33C30227797}" uniqueName="5864" name="Column5864" queryTableFieldId="5864"/>
    <tableColumn id="5865" xr3:uid="{E9E510D0-E61B-4667-9414-D2EFBC63478C}" uniqueName="5865" name="Column5865" queryTableFieldId="5865"/>
    <tableColumn id="5866" xr3:uid="{7429414A-2680-4BAB-B479-A12BD23E8C91}" uniqueName="5866" name="Column5866" queryTableFieldId="5866"/>
    <tableColumn id="5867" xr3:uid="{9822EDCF-5F3C-4058-9231-24F7645EED1A}" uniqueName="5867" name="Column5867" queryTableFieldId="5867"/>
    <tableColumn id="5868" xr3:uid="{1F586846-AF87-4418-B9C9-DD1F8B2A2A5A}" uniqueName="5868" name="Column5868" queryTableFieldId="5868"/>
    <tableColumn id="5869" xr3:uid="{EF870211-7C8C-4D3B-8AEC-0E4035BA3A45}" uniqueName="5869" name="Column5869" queryTableFieldId="5869"/>
    <tableColumn id="5870" xr3:uid="{50D8231C-D207-4805-ADAF-DAAAB4FCC87C}" uniqueName="5870" name="Column5870" queryTableFieldId="5870"/>
    <tableColumn id="5871" xr3:uid="{1A75E2D1-8E78-4BB3-92F3-042B3641F49C}" uniqueName="5871" name="Column5871" queryTableFieldId="5871"/>
    <tableColumn id="5872" xr3:uid="{31FEDA8A-DB2F-46D7-86DE-014667FC6C40}" uniqueName="5872" name="Column5872" queryTableFieldId="5872"/>
    <tableColumn id="5873" xr3:uid="{B89928B6-ECBC-4F16-8A5D-DCC45AC413C3}" uniqueName="5873" name="Column5873" queryTableFieldId="5873"/>
    <tableColumn id="5874" xr3:uid="{D42FE6D4-3E39-4D06-861C-A9556061450B}" uniqueName="5874" name="Column5874" queryTableFieldId="5874"/>
    <tableColumn id="5875" xr3:uid="{1EC0EC1F-9F5E-46F5-AE8D-B3838D4ACDF6}" uniqueName="5875" name="Column5875" queryTableFieldId="5875"/>
    <tableColumn id="5876" xr3:uid="{476E260A-B138-46B0-A3AD-6D27B7AE8B17}" uniqueName="5876" name="Column5876" queryTableFieldId="5876"/>
    <tableColumn id="5877" xr3:uid="{7CA621FC-5F06-4EFB-9939-DB275968F45D}" uniqueName="5877" name="Column5877" queryTableFieldId="5877"/>
    <tableColumn id="5878" xr3:uid="{EE8B17BF-B0DB-4A37-B007-905ADF24A64E}" uniqueName="5878" name="Column5878" queryTableFieldId="5878"/>
    <tableColumn id="5879" xr3:uid="{B580D9C2-A776-4B46-B44F-668C8AF70EF6}" uniqueName="5879" name="Column5879" queryTableFieldId="5879"/>
    <tableColumn id="5880" xr3:uid="{B883925C-2E60-4760-A54F-28F67C1943D4}" uniqueName="5880" name="Column5880" queryTableFieldId="5880"/>
    <tableColumn id="5881" xr3:uid="{E055324B-D08A-421C-A159-1655FBAB7074}" uniqueName="5881" name="Column5881" queryTableFieldId="5881"/>
    <tableColumn id="5882" xr3:uid="{ACC6DB1E-3487-47B8-AA0F-2BAF07DA9BC8}" uniqueName="5882" name="Column5882" queryTableFieldId="5882"/>
    <tableColumn id="5883" xr3:uid="{B142A30C-BA96-46CE-AC80-E12CDE925839}" uniqueName="5883" name="Column5883" queryTableFieldId="5883"/>
    <tableColumn id="5884" xr3:uid="{B185A4C3-4FD1-422A-9E0C-A0721827F8AF}" uniqueName="5884" name="Column5884" queryTableFieldId="5884"/>
    <tableColumn id="5885" xr3:uid="{5D700A3F-044E-42C1-A3F9-721CC423F398}" uniqueName="5885" name="Column5885" queryTableFieldId="5885"/>
    <tableColumn id="5886" xr3:uid="{6FFAC3F4-BDA7-4D68-86F4-685BEC2BC415}" uniqueName="5886" name="Column5886" queryTableFieldId="5886"/>
    <tableColumn id="5887" xr3:uid="{00CC7A11-CDA7-4779-8039-839A8E941B47}" uniqueName="5887" name="Column5887" queryTableFieldId="5887"/>
    <tableColumn id="5888" xr3:uid="{62AE44BB-E0F4-494C-8CC4-6257D8AE45B6}" uniqueName="5888" name="Column5888" queryTableFieldId="5888"/>
    <tableColumn id="5889" xr3:uid="{5830BE27-4635-4A4F-B273-9AD6A09684DE}" uniqueName="5889" name="Column5889" queryTableFieldId="5889"/>
    <tableColumn id="5890" xr3:uid="{57EED481-9E9A-41AA-87DC-43E77C9AC81D}" uniqueName="5890" name="Column5890" queryTableFieldId="5890"/>
    <tableColumn id="5891" xr3:uid="{863A44EA-0AB5-4D31-B440-70D7AD53D971}" uniqueName="5891" name="Column5891" queryTableFieldId="5891"/>
    <tableColumn id="5892" xr3:uid="{E5BD9C84-F4D1-47DA-A175-FAE4E4A362EA}" uniqueName="5892" name="Column5892" queryTableFieldId="5892"/>
    <tableColumn id="5893" xr3:uid="{747633D8-E15E-41C5-8421-8AF9DD9BA4A3}" uniqueName="5893" name="Column5893" queryTableFieldId="5893"/>
    <tableColumn id="5894" xr3:uid="{9C746A3F-74B2-439B-922D-7A47A2F99227}" uniqueName="5894" name="Column5894" queryTableFieldId="5894"/>
    <tableColumn id="5895" xr3:uid="{CF8342B2-008B-42E4-9D1F-59C1A20D0E48}" uniqueName="5895" name="Column5895" queryTableFieldId="5895"/>
    <tableColumn id="5896" xr3:uid="{7995A386-4C70-4339-AC1E-6CF82BFB44EE}" uniqueName="5896" name="Column5896" queryTableFieldId="5896"/>
    <tableColumn id="5897" xr3:uid="{2AB4DCF3-9C5F-4626-9BFE-D2C2DEFF22F8}" uniqueName="5897" name="Column5897" queryTableFieldId="5897"/>
    <tableColumn id="5898" xr3:uid="{85067F48-396A-44B8-93DE-5A3F24BD2BBC}" uniqueName="5898" name="Column5898" queryTableFieldId="5898"/>
    <tableColumn id="5899" xr3:uid="{3F477A5C-8A15-4DE0-B2C4-A60D9150D3E2}" uniqueName="5899" name="Column5899" queryTableFieldId="5899"/>
    <tableColumn id="5900" xr3:uid="{D6F24B12-5B71-4192-946D-D431E10F0D0F}" uniqueName="5900" name="Column5900" queryTableFieldId="5900"/>
    <tableColumn id="5901" xr3:uid="{AB105A6C-6384-430D-829B-FE6EDA64539D}" uniqueName="5901" name="Column5901" queryTableFieldId="5901"/>
    <tableColumn id="5902" xr3:uid="{2E50C591-E005-4D39-96DC-CD8F566D808A}" uniqueName="5902" name="Column5902" queryTableFieldId="5902"/>
    <tableColumn id="5903" xr3:uid="{2F477839-8983-4088-984E-CA4A62AA2247}" uniqueName="5903" name="Column5903" queryTableFieldId="5903"/>
    <tableColumn id="5904" xr3:uid="{FD7AE83B-623C-4929-A3D0-EEBCD36C02C7}" uniqueName="5904" name="Column5904" queryTableFieldId="5904"/>
    <tableColumn id="5905" xr3:uid="{5CDB84D5-39F2-4C13-8979-61D776B924BD}" uniqueName="5905" name="Column5905" queryTableFieldId="5905"/>
    <tableColumn id="5906" xr3:uid="{C55150BF-273F-4CE0-9668-80C053DEFF2D}" uniqueName="5906" name="Column5906" queryTableFieldId="5906"/>
    <tableColumn id="5907" xr3:uid="{A48C52E5-9B62-4FCD-83B1-7EBBE8698831}" uniqueName="5907" name="Column5907" queryTableFieldId="5907"/>
    <tableColumn id="5908" xr3:uid="{82532419-C01E-4849-A751-01A86881EA25}" uniqueName="5908" name="Column5908" queryTableFieldId="5908"/>
    <tableColumn id="5909" xr3:uid="{BE4DCC36-FFBF-430A-8D98-32492FF6AF8B}" uniqueName="5909" name="Column5909" queryTableFieldId="5909"/>
    <tableColumn id="5910" xr3:uid="{70E50757-CBCC-4A4C-B6A2-BF43B9B5CE89}" uniqueName="5910" name="Column5910" queryTableFieldId="5910"/>
    <tableColumn id="5911" xr3:uid="{D3A95119-13C0-4E1F-9A50-8CF845E33225}" uniqueName="5911" name="Column5911" queryTableFieldId="5911"/>
    <tableColumn id="5912" xr3:uid="{A249A293-BAE4-42A6-9767-81A52593673A}" uniqueName="5912" name="Column5912" queryTableFieldId="5912"/>
    <tableColumn id="5913" xr3:uid="{F5DB078E-97A0-4A2F-94DE-96FEB10F7A5D}" uniqueName="5913" name="Column5913" queryTableFieldId="5913"/>
    <tableColumn id="5914" xr3:uid="{44943A53-0DC3-400F-8588-704537B7922C}" uniqueName="5914" name="Column5914" queryTableFieldId="5914"/>
    <tableColumn id="5915" xr3:uid="{35AC99FE-BCDC-45BB-86E4-21B5459692F9}" uniqueName="5915" name="Column5915" queryTableFieldId="5915"/>
    <tableColumn id="5916" xr3:uid="{7B846DB7-37C0-465F-BEAF-172DE6C66623}" uniqueName="5916" name="Column5916" queryTableFieldId="5916"/>
    <tableColumn id="5917" xr3:uid="{F168E741-1087-4516-B0E8-D47EC28312A2}" uniqueName="5917" name="Column5917" queryTableFieldId="5917"/>
    <tableColumn id="5918" xr3:uid="{EDFDA111-8039-4989-82A0-A13B9DB13EAD}" uniqueName="5918" name="Column5918" queryTableFieldId="5918"/>
    <tableColumn id="5919" xr3:uid="{8B597E82-44A1-426E-B4E3-7CFA59D05472}" uniqueName="5919" name="Column5919" queryTableFieldId="5919"/>
    <tableColumn id="5920" xr3:uid="{57F42FA0-4CF6-4995-B409-70D2E2F5D990}" uniqueName="5920" name="Column5920" queryTableFieldId="5920"/>
    <tableColumn id="5921" xr3:uid="{D8E25952-E143-4BD8-9AEC-D7F63FD47A21}" uniqueName="5921" name="Column5921" queryTableFieldId="5921"/>
    <tableColumn id="5922" xr3:uid="{F7ECC133-0F03-4B13-B9E0-3E8EAE4CD4C4}" uniqueName="5922" name="Column5922" queryTableFieldId="5922"/>
    <tableColumn id="5923" xr3:uid="{344D4B56-75CF-474D-BBA0-165BE22F0F76}" uniqueName="5923" name="Column5923" queryTableFieldId="5923"/>
    <tableColumn id="5924" xr3:uid="{C899FF9C-FC36-42DF-99F8-9A972B5774A8}" uniqueName="5924" name="Column5924" queryTableFieldId="5924"/>
    <tableColumn id="5925" xr3:uid="{2C58E8A4-BD7C-415A-B8BA-581AFE5302D2}" uniqueName="5925" name="Column5925" queryTableFieldId="5925"/>
    <tableColumn id="5926" xr3:uid="{C74BD4A9-8FB4-4FDA-85DC-6347615C4B0E}" uniqueName="5926" name="Column5926" queryTableFieldId="5926"/>
    <tableColumn id="5927" xr3:uid="{A892A987-F78B-45E7-B21B-FD0EB84F77BB}" uniqueName="5927" name="Column5927" queryTableFieldId="5927"/>
    <tableColumn id="5928" xr3:uid="{E5A0D401-ABB0-4092-BEEF-94C656757A5F}" uniqueName="5928" name="Column5928" queryTableFieldId="5928"/>
    <tableColumn id="5929" xr3:uid="{29979E5D-CB14-4BCC-BF58-262D85C9DA2F}" uniqueName="5929" name="Column5929" queryTableFieldId="5929"/>
    <tableColumn id="5930" xr3:uid="{A0B53CF3-232E-4FF7-84BF-22415E2F9780}" uniqueName="5930" name="Column5930" queryTableFieldId="5930"/>
    <tableColumn id="5931" xr3:uid="{726E947D-F8EC-4665-9733-4F723E95282C}" uniqueName="5931" name="Column5931" queryTableFieldId="5931"/>
    <tableColumn id="5932" xr3:uid="{1F385E2A-F6AC-46B8-8F01-F81E53E8CA4D}" uniqueName="5932" name="Column5932" queryTableFieldId="5932"/>
    <tableColumn id="5933" xr3:uid="{C0C00E56-7F1B-455B-B1CD-99EAAA485DD2}" uniqueName="5933" name="Column5933" queryTableFieldId="5933"/>
    <tableColumn id="5934" xr3:uid="{6B46C4D6-1CB8-4ADF-B7EE-3900593D2DB4}" uniqueName="5934" name="Column5934" queryTableFieldId="5934"/>
    <tableColumn id="5935" xr3:uid="{0E3CED82-AE2A-4B78-B84E-9941FD721B2D}" uniqueName="5935" name="Column5935" queryTableFieldId="5935"/>
    <tableColumn id="5936" xr3:uid="{CDB5BFB9-F35B-47D3-9C36-B7105AB99865}" uniqueName="5936" name="Column5936" queryTableFieldId="5936"/>
    <tableColumn id="5937" xr3:uid="{71ED4EF9-86DD-45D4-8065-82B3A14CD0C1}" uniqueName="5937" name="Column5937" queryTableFieldId="5937"/>
    <tableColumn id="5938" xr3:uid="{282C1DDC-EDC8-4466-865E-731C46B230E3}" uniqueName="5938" name="Column5938" queryTableFieldId="5938"/>
    <tableColumn id="5939" xr3:uid="{69EAC5EF-90D4-423D-A1E6-F855C9B58BCA}" uniqueName="5939" name="Column5939" queryTableFieldId="5939"/>
    <tableColumn id="5940" xr3:uid="{5893E2BF-A5FA-46D5-9A1B-84D23F045A00}" uniqueName="5940" name="Column5940" queryTableFieldId="5940"/>
    <tableColumn id="5941" xr3:uid="{ABF17D75-F133-43C0-A2FF-282781E39FCF}" uniqueName="5941" name="Column5941" queryTableFieldId="5941"/>
    <tableColumn id="5942" xr3:uid="{B5411341-B3CB-4331-BD7C-54208BA14E5F}" uniqueName="5942" name="Column5942" queryTableFieldId="5942"/>
    <tableColumn id="5943" xr3:uid="{6AD17373-5010-4ECF-AAC8-7CA9FF2A5286}" uniqueName="5943" name="Column5943" queryTableFieldId="5943"/>
    <tableColumn id="5944" xr3:uid="{46A5681E-EA10-4631-8934-2834A144E85F}" uniqueName="5944" name="Column5944" queryTableFieldId="5944"/>
    <tableColumn id="5945" xr3:uid="{023DE9EE-ECC2-4886-8BAA-672008EDE1E5}" uniqueName="5945" name="Column5945" queryTableFieldId="5945"/>
    <tableColumn id="5946" xr3:uid="{33CE0D24-6925-4977-8F1D-E45FC24FE81D}" uniqueName="5946" name="Column5946" queryTableFieldId="5946"/>
    <tableColumn id="5947" xr3:uid="{D5B0D417-FB66-480A-A2C5-079B21C0EBCD}" uniqueName="5947" name="Column5947" queryTableFieldId="5947"/>
    <tableColumn id="5948" xr3:uid="{6BE890E9-B799-4113-86FA-A97C5D9820B6}" uniqueName="5948" name="Column5948" queryTableFieldId="5948"/>
    <tableColumn id="5949" xr3:uid="{745AF7C6-E0EA-4222-A71F-05668C057E67}" uniqueName="5949" name="Column5949" queryTableFieldId="5949"/>
    <tableColumn id="5950" xr3:uid="{093F2841-A51F-4965-A6AA-477336D4F9BE}" uniqueName="5950" name="Column5950" queryTableFieldId="5950"/>
    <tableColumn id="5951" xr3:uid="{8290EE97-CEDC-4C6D-A3EB-CF7D0C39ACFC}" uniqueName="5951" name="Column5951" queryTableFieldId="5951"/>
    <tableColumn id="5952" xr3:uid="{C933FCAC-9F4E-4C17-936C-A9B00BAA4849}" uniqueName="5952" name="Column5952" queryTableFieldId="5952"/>
    <tableColumn id="5953" xr3:uid="{10FDBB38-71B8-4B6A-B4E5-7DCBA994332F}" uniqueName="5953" name="Column5953" queryTableFieldId="5953"/>
    <tableColumn id="5954" xr3:uid="{9A71A5EA-6566-4049-8BBF-38B2365C8B6A}" uniqueName="5954" name="Column5954" queryTableFieldId="5954"/>
    <tableColumn id="5955" xr3:uid="{E5CAFD63-D869-4D9E-AE37-04DB23EFD655}" uniqueName="5955" name="Column5955" queryTableFieldId="5955"/>
    <tableColumn id="5956" xr3:uid="{7B4A3E2C-F209-4F21-9A58-68DBA11085EE}" uniqueName="5956" name="Column5956" queryTableFieldId="5956"/>
    <tableColumn id="5957" xr3:uid="{72485BF3-B9A5-42C7-AB0C-5C77DBFE901A}" uniqueName="5957" name="Column5957" queryTableFieldId="5957"/>
    <tableColumn id="5958" xr3:uid="{923F419F-BBD0-42F8-9F12-69C671E63A57}" uniqueName="5958" name="Column5958" queryTableFieldId="5958"/>
    <tableColumn id="5959" xr3:uid="{32962A0B-F13A-40CC-85BF-3DB77EAC5961}" uniqueName="5959" name="Column5959" queryTableFieldId="5959"/>
    <tableColumn id="5960" xr3:uid="{C8AB5929-66F5-43AF-B741-F8C9741CADAD}" uniqueName="5960" name="Column5960" queryTableFieldId="5960"/>
    <tableColumn id="5961" xr3:uid="{991F6D99-1993-4257-9476-38B1B8B1B629}" uniqueName="5961" name="Column5961" queryTableFieldId="5961"/>
    <tableColumn id="5962" xr3:uid="{F98F2016-B76E-4E24-AE86-DEFC4451CAB7}" uniqueName="5962" name="Column5962" queryTableFieldId="5962"/>
    <tableColumn id="5963" xr3:uid="{D5AE40B8-C747-465F-87CF-32E76C5D9740}" uniqueName="5963" name="Column5963" queryTableFieldId="5963"/>
    <tableColumn id="5964" xr3:uid="{297FF382-8E38-4839-9E1E-D7E328E2631B}" uniqueName="5964" name="Column5964" queryTableFieldId="5964"/>
    <tableColumn id="5965" xr3:uid="{9FB67700-AFB8-4AE7-BB7E-37A53D18B6D8}" uniqueName="5965" name="Column5965" queryTableFieldId="5965"/>
    <tableColumn id="5966" xr3:uid="{596BB343-6E53-4104-A20F-C8F702471530}" uniqueName="5966" name="Column5966" queryTableFieldId="5966"/>
    <tableColumn id="5967" xr3:uid="{0907BAE7-7397-4715-BD03-285E8380B51F}" uniqueName="5967" name="Column5967" queryTableFieldId="5967"/>
    <tableColumn id="5968" xr3:uid="{D941979D-5449-4315-BED1-C0FB5659D938}" uniqueName="5968" name="Column5968" queryTableFieldId="5968"/>
    <tableColumn id="5969" xr3:uid="{39D4900E-8BF8-41C8-B8EF-62E0A6727D74}" uniqueName="5969" name="Column5969" queryTableFieldId="5969"/>
    <tableColumn id="5970" xr3:uid="{617C9CB5-A3C0-41C5-BC73-34B939708F2B}" uniqueName="5970" name="Column5970" queryTableFieldId="5970"/>
    <tableColumn id="5971" xr3:uid="{25A65FD4-8ABE-4611-A4CE-9C795A82B41D}" uniqueName="5971" name="Column5971" queryTableFieldId="5971"/>
    <tableColumn id="5972" xr3:uid="{8125AEED-30AA-4281-A235-58F5B36C42B5}" uniqueName="5972" name="Column5972" queryTableFieldId="5972"/>
    <tableColumn id="5973" xr3:uid="{234F30AD-E343-4514-B3DC-D2BC2509B98E}" uniqueName="5973" name="Column5973" queryTableFieldId="5973"/>
    <tableColumn id="5974" xr3:uid="{80064882-4689-4931-A58E-A99BF8D8CE32}" uniqueName="5974" name="Column5974" queryTableFieldId="5974"/>
    <tableColumn id="5975" xr3:uid="{5646B266-CAA6-499C-BE16-F03051E93FBC}" uniqueName="5975" name="Column5975" queryTableFieldId="5975"/>
    <tableColumn id="5976" xr3:uid="{5ACC7535-494D-487B-A5AB-C19F4C0D743D}" uniqueName="5976" name="Column5976" queryTableFieldId="5976"/>
    <tableColumn id="5977" xr3:uid="{C2E4891F-F43D-4B6F-9FC4-9CA6130076BB}" uniqueName="5977" name="Column5977" queryTableFieldId="5977"/>
    <tableColumn id="5978" xr3:uid="{6D1CB3CB-2BE7-4B30-938A-CAF6BA0B9F8C}" uniqueName="5978" name="Column5978" queryTableFieldId="5978"/>
    <tableColumn id="5979" xr3:uid="{979808F9-B7BE-4BE5-ADF3-D0905BE5AD25}" uniqueName="5979" name="Column5979" queryTableFieldId="5979"/>
    <tableColumn id="5980" xr3:uid="{87D416EA-F715-48FC-A49D-F615BC87BD8B}" uniqueName="5980" name="Column5980" queryTableFieldId="5980"/>
    <tableColumn id="5981" xr3:uid="{763418AA-6026-44B8-9C22-4D01DC9A1624}" uniqueName="5981" name="Column5981" queryTableFieldId="5981"/>
    <tableColumn id="5982" xr3:uid="{5669C92F-355E-4784-B58B-9D0A272B0ECA}" uniqueName="5982" name="Column5982" queryTableFieldId="5982"/>
    <tableColumn id="5983" xr3:uid="{78944060-A59E-4B4E-BA23-7698832A7EE8}" uniqueName="5983" name="Column5983" queryTableFieldId="5983"/>
    <tableColumn id="5984" xr3:uid="{6668D1FA-E819-42B3-B879-20F1BC4F3579}" uniqueName="5984" name="Column5984" queryTableFieldId="5984"/>
    <tableColumn id="5985" xr3:uid="{129C3E5E-189D-4F8B-A7C0-E3E5E9DC1633}" uniqueName="5985" name="Column5985" queryTableFieldId="5985"/>
    <tableColumn id="5986" xr3:uid="{1465E70B-E7B0-4F2D-B1C1-10270ED1DCDB}" uniqueName="5986" name="Column5986" queryTableFieldId="5986"/>
    <tableColumn id="5987" xr3:uid="{06E47EFE-8388-4743-A811-8FB24D539AF1}" uniqueName="5987" name="Column5987" queryTableFieldId="5987"/>
    <tableColumn id="5988" xr3:uid="{7D36A482-BE52-4098-8B8A-29F99D2CB5C2}" uniqueName="5988" name="Column5988" queryTableFieldId="5988"/>
    <tableColumn id="5989" xr3:uid="{E5953DAF-9D42-403F-BFE3-17C06201CC3E}" uniqueName="5989" name="Column5989" queryTableFieldId="5989"/>
    <tableColumn id="5990" xr3:uid="{DFF00A67-8B49-4620-8644-FA05FBC1B84D}" uniqueName="5990" name="Column5990" queryTableFieldId="5990"/>
    <tableColumn id="5991" xr3:uid="{918C211A-A5EA-4290-956A-ECFD6496F32A}" uniqueName="5991" name="Column5991" queryTableFieldId="5991"/>
    <tableColumn id="5992" xr3:uid="{5664DBB1-42DC-47E0-A9BA-554BB21E88CB}" uniqueName="5992" name="Column5992" queryTableFieldId="5992"/>
    <tableColumn id="5993" xr3:uid="{59132933-BDB4-4FC4-9FC3-590ECAD7B54A}" uniqueName="5993" name="Column5993" queryTableFieldId="5993"/>
    <tableColumn id="5994" xr3:uid="{A570AE32-75F5-43C0-B224-93534B873142}" uniqueName="5994" name="Column5994" queryTableFieldId="5994"/>
    <tableColumn id="5995" xr3:uid="{DA071604-F1CE-4A2C-92FE-BE8E29A5BB06}" uniqueName="5995" name="Column5995" queryTableFieldId="5995"/>
    <tableColumn id="5996" xr3:uid="{E724CAA6-FC77-4378-B873-D69BFE6F5314}" uniqueName="5996" name="Column5996" queryTableFieldId="5996"/>
    <tableColumn id="5997" xr3:uid="{AEDDFC6D-9C04-4318-80C7-4AE6BFFFB109}" uniqueName="5997" name="Column5997" queryTableFieldId="5997"/>
    <tableColumn id="5998" xr3:uid="{8869889E-C575-43A5-B2B1-C85DE4D2AAA4}" uniqueName="5998" name="Column5998" queryTableFieldId="5998"/>
    <tableColumn id="5999" xr3:uid="{DBFF676E-AEED-4B27-BCBC-DE16EC3C5125}" uniqueName="5999" name="Column5999" queryTableFieldId="5999"/>
    <tableColumn id="6000" xr3:uid="{B664FFA1-0F8C-4499-A65D-744CF06424B0}" uniqueName="6000" name="Column6000" queryTableFieldId="6000"/>
    <tableColumn id="6001" xr3:uid="{60A2F1A9-9545-4255-BCCD-15CE64F57759}" uniqueName="6001" name="Column6001" queryTableFieldId="6001"/>
    <tableColumn id="6002" xr3:uid="{7B54F2D4-D8D5-4051-B738-55F38E850894}" uniqueName="6002" name="Column6002" queryTableFieldId="6002"/>
    <tableColumn id="6003" xr3:uid="{F3FA7F89-F78D-4FE4-9318-BC099000D64A}" uniqueName="6003" name="Column6003" queryTableFieldId="6003"/>
    <tableColumn id="6004" xr3:uid="{CBC8DF8D-1F20-4F45-B59C-61235F60102A}" uniqueName="6004" name="Column6004" queryTableFieldId="6004"/>
    <tableColumn id="6005" xr3:uid="{4C5E1146-1A07-46DD-B90F-A22518EF8F49}" uniqueName="6005" name="Column6005" queryTableFieldId="6005"/>
    <tableColumn id="6006" xr3:uid="{BCFD97F3-5A35-48B3-A4EE-8178AA3565F7}" uniqueName="6006" name="Column6006" queryTableFieldId="6006"/>
    <tableColumn id="6007" xr3:uid="{58E8B1C5-A173-41C2-947A-772989DE57ED}" uniqueName="6007" name="Column6007" queryTableFieldId="6007"/>
    <tableColumn id="6008" xr3:uid="{C7E5174B-8C0E-4918-B81D-753833358410}" uniqueName="6008" name="Column6008" queryTableFieldId="6008"/>
    <tableColumn id="6009" xr3:uid="{4F5CB973-8F56-4416-A8C4-62F7E2D275C1}" uniqueName="6009" name="Column6009" queryTableFieldId="6009"/>
    <tableColumn id="6010" xr3:uid="{67E85B5C-E616-4ECA-A90C-CE877DC3B0A6}" uniqueName="6010" name="Column6010" queryTableFieldId="6010"/>
    <tableColumn id="6011" xr3:uid="{12F5F366-D490-4B43-BA5F-5EEACA43E0B5}" uniqueName="6011" name="Column6011" queryTableFieldId="6011"/>
    <tableColumn id="6012" xr3:uid="{98FF5D4B-6BEA-4810-8598-54F41171381D}" uniqueName="6012" name="Column6012" queryTableFieldId="6012"/>
    <tableColumn id="6013" xr3:uid="{1E1528A0-3014-4AE1-B572-6A1870772219}" uniqueName="6013" name="Column6013" queryTableFieldId="6013"/>
    <tableColumn id="6014" xr3:uid="{FD1414DD-3794-4E3D-93BC-9ABF9752FA11}" uniqueName="6014" name="Column6014" queryTableFieldId="6014"/>
    <tableColumn id="6015" xr3:uid="{C20D4C30-89B2-4BFE-A248-3A406BF76CB3}" uniqueName="6015" name="Column6015" queryTableFieldId="6015"/>
    <tableColumn id="6016" xr3:uid="{F7CF2156-48A9-4C9E-BA66-465C2183C75D}" uniqueName="6016" name="Column6016" queryTableFieldId="6016"/>
    <tableColumn id="6017" xr3:uid="{3EA84CF1-143B-40BA-A294-58F245A4E9D4}" uniqueName="6017" name="Column6017" queryTableFieldId="6017"/>
    <tableColumn id="6018" xr3:uid="{5C3F7C5D-9AA7-4660-A122-1A9A1A3BB8FB}" uniqueName="6018" name="Column6018" queryTableFieldId="6018"/>
    <tableColumn id="6019" xr3:uid="{6E451B09-37E1-46E1-A361-94B49E2501E9}" uniqueName="6019" name="Column6019" queryTableFieldId="6019"/>
    <tableColumn id="6020" xr3:uid="{E9A3986F-E1A9-407E-9346-A1E73A05A70D}" uniqueName="6020" name="Column6020" queryTableFieldId="6020"/>
    <tableColumn id="6021" xr3:uid="{E6756059-96E7-4A24-8D16-33745E39C7C0}" uniqueName="6021" name="Column6021" queryTableFieldId="6021"/>
    <tableColumn id="6022" xr3:uid="{613A886C-BD41-4416-BF0A-9D550FFA0AFF}" uniqueName="6022" name="Column6022" queryTableFieldId="6022"/>
    <tableColumn id="6023" xr3:uid="{A05B89B9-78E8-426B-8745-E4D5C85F0508}" uniqueName="6023" name="Column6023" queryTableFieldId="6023"/>
    <tableColumn id="6024" xr3:uid="{44BA1B6F-0AF3-4A99-ACF6-4F6D65EB54D7}" uniqueName="6024" name="Column6024" queryTableFieldId="6024"/>
    <tableColumn id="6025" xr3:uid="{AB357E2B-E99E-4F61-893D-043713A31424}" uniqueName="6025" name="Column6025" queryTableFieldId="6025"/>
    <tableColumn id="6026" xr3:uid="{B111D253-87BB-4FB2-ACAC-F5C2C8D6F64C}" uniqueName="6026" name="Column6026" queryTableFieldId="6026"/>
    <tableColumn id="6027" xr3:uid="{FF34765F-B8A8-49CA-A5FE-7D84406F2E6F}" uniqueName="6027" name="Column6027" queryTableFieldId="6027"/>
    <tableColumn id="6028" xr3:uid="{8D584E28-82AB-4390-9605-06AA59B359E1}" uniqueName="6028" name="Column6028" queryTableFieldId="6028"/>
    <tableColumn id="6029" xr3:uid="{658C5D88-EAAC-4A40-85B2-CA07E7B0B40D}" uniqueName="6029" name="Column6029" queryTableFieldId="6029"/>
    <tableColumn id="6030" xr3:uid="{7230469E-21A2-4FD0-8146-5EA86228EB63}" uniqueName="6030" name="Column6030" queryTableFieldId="6030"/>
    <tableColumn id="6031" xr3:uid="{BEC14D71-EF21-4489-AFCF-0BC11F2E791C}" uniqueName="6031" name="Column6031" queryTableFieldId="6031"/>
    <tableColumn id="6032" xr3:uid="{9F39CEA7-E61D-4026-9987-766C17A38713}" uniqueName="6032" name="Column6032" queryTableFieldId="6032"/>
    <tableColumn id="6033" xr3:uid="{A9C62D0B-30F8-47D7-847F-F0E89CDF083E}" uniqueName="6033" name="Column6033" queryTableFieldId="6033"/>
    <tableColumn id="6034" xr3:uid="{66DDF221-8655-451B-BF25-2CBA61AACA9F}" uniqueName="6034" name="Column6034" queryTableFieldId="6034"/>
    <tableColumn id="6035" xr3:uid="{D125D776-BA6E-4A29-9D41-12C89A129EBD}" uniqueName="6035" name="Column6035" queryTableFieldId="6035"/>
    <tableColumn id="6036" xr3:uid="{A995E130-A8BC-48B8-9D47-C5A008A18625}" uniqueName="6036" name="Column6036" queryTableFieldId="6036"/>
    <tableColumn id="6037" xr3:uid="{61EA27F8-E43A-4869-9C1D-31791B6F7915}" uniqueName="6037" name="Column6037" queryTableFieldId="6037"/>
    <tableColumn id="6038" xr3:uid="{9FEACFA2-D4F4-42BB-8F4E-6A572A045064}" uniqueName="6038" name="Column6038" queryTableFieldId="6038"/>
    <tableColumn id="6039" xr3:uid="{2758588F-5E6E-4672-9C60-92D2625B1051}" uniqueName="6039" name="Column6039" queryTableFieldId="6039"/>
    <tableColumn id="6040" xr3:uid="{6284430F-AB21-4D59-B0F9-EE6AC14140BE}" uniqueName="6040" name="Column6040" queryTableFieldId="6040"/>
    <tableColumn id="6041" xr3:uid="{03453134-8BCA-4CE6-9819-0721BD4B3E32}" uniqueName="6041" name="Column6041" queryTableFieldId="6041"/>
    <tableColumn id="6042" xr3:uid="{856F9A79-C9FD-47FF-97E8-266F2BBC1E4D}" uniqueName="6042" name="Column6042" queryTableFieldId="6042"/>
    <tableColumn id="6043" xr3:uid="{8FDDBA7F-4FD7-4642-8283-CFB9EB74FF7B}" uniqueName="6043" name="Column6043" queryTableFieldId="6043"/>
    <tableColumn id="6044" xr3:uid="{915547DD-2EE9-4810-9073-4B6E8B85D188}" uniqueName="6044" name="Column6044" queryTableFieldId="6044"/>
    <tableColumn id="6045" xr3:uid="{4EDDA9B0-A874-40CA-BCDE-A1586751F9D5}" uniqueName="6045" name="Column6045" queryTableFieldId="6045"/>
    <tableColumn id="6046" xr3:uid="{52A621D4-CCF0-478E-9CD4-A08D55C15E84}" uniqueName="6046" name="Column6046" queryTableFieldId="6046"/>
    <tableColumn id="6047" xr3:uid="{9D726BBA-D71D-477B-8366-F28F4420FC62}" uniqueName="6047" name="Column6047" queryTableFieldId="6047"/>
    <tableColumn id="6048" xr3:uid="{F33E2171-299A-471B-B7EB-D24231FBF50D}" uniqueName="6048" name="Column6048" queryTableFieldId="6048"/>
    <tableColumn id="6049" xr3:uid="{9EA3891F-4AF7-4182-9E14-15ED31D88DD4}" uniqueName="6049" name="Column6049" queryTableFieldId="6049"/>
    <tableColumn id="6050" xr3:uid="{B8129512-83E0-4296-8832-C90D1E10E9A0}" uniqueName="6050" name="Column6050" queryTableFieldId="6050"/>
    <tableColumn id="6051" xr3:uid="{43F2FB95-DF2F-4195-AA85-0A40A8CC26EA}" uniqueName="6051" name="Column6051" queryTableFieldId="6051"/>
    <tableColumn id="6052" xr3:uid="{9DB7822D-89D4-4184-8BA8-2CE42160C9B6}" uniqueName="6052" name="Column6052" queryTableFieldId="6052"/>
    <tableColumn id="6053" xr3:uid="{3D2BB297-2F50-40F1-A410-6372E92EDF50}" uniqueName="6053" name="Column6053" queryTableFieldId="6053"/>
    <tableColumn id="6054" xr3:uid="{132154FD-31E2-4D68-A3E2-6F4C6CA8E85E}" uniqueName="6054" name="Column6054" queryTableFieldId="6054"/>
    <tableColumn id="6055" xr3:uid="{3B8F9EF5-AF50-4199-94F9-E6C7C9162E80}" uniqueName="6055" name="Column6055" queryTableFieldId="6055"/>
    <tableColumn id="6056" xr3:uid="{B6A59B1F-97FB-448A-BFCD-09F66D0147AF}" uniqueName="6056" name="Column6056" queryTableFieldId="6056"/>
    <tableColumn id="6057" xr3:uid="{9ADA018D-DCE1-45EE-8419-49D4F59CA4FC}" uniqueName="6057" name="Column6057" queryTableFieldId="6057"/>
    <tableColumn id="6058" xr3:uid="{FF63C583-9EE5-412D-8754-5791639B4576}" uniqueName="6058" name="Column6058" queryTableFieldId="6058"/>
    <tableColumn id="6059" xr3:uid="{5884B68F-7EFF-4FFE-AE8B-0764ADAA199B}" uniqueName="6059" name="Column6059" queryTableFieldId="6059"/>
    <tableColumn id="6060" xr3:uid="{A9E91F07-45B9-45CC-9DFD-285EDF2AA455}" uniqueName="6060" name="Column6060" queryTableFieldId="6060"/>
    <tableColumn id="6061" xr3:uid="{B4858274-2FC6-4C2C-825F-428BA9B18F20}" uniqueName="6061" name="Column6061" queryTableFieldId="6061"/>
    <tableColumn id="6062" xr3:uid="{3BA0073E-D2BF-4224-9C4A-DC84C0699BDF}" uniqueName="6062" name="Column6062" queryTableFieldId="6062"/>
    <tableColumn id="6063" xr3:uid="{21C5F5AF-1051-4D5C-843E-D54AE5910062}" uniqueName="6063" name="Column6063" queryTableFieldId="6063"/>
    <tableColumn id="6064" xr3:uid="{AE1100E8-018D-48F7-9E20-2461CEFCD22C}" uniqueName="6064" name="Column6064" queryTableFieldId="6064"/>
    <tableColumn id="6065" xr3:uid="{A134549F-F2D1-45EC-89CF-8498D1B78319}" uniqueName="6065" name="Column6065" queryTableFieldId="6065"/>
    <tableColumn id="6066" xr3:uid="{AE072BB2-EB90-446D-A1B6-022FB3FF37B1}" uniqueName="6066" name="Column6066" queryTableFieldId="6066"/>
    <tableColumn id="6067" xr3:uid="{DE413E22-7A82-4EE8-890A-AA1C5C605BE1}" uniqueName="6067" name="Column6067" queryTableFieldId="6067"/>
    <tableColumn id="6068" xr3:uid="{C33C1C34-71F1-4257-9149-5401212B8B7D}" uniqueName="6068" name="Column6068" queryTableFieldId="6068"/>
    <tableColumn id="6069" xr3:uid="{9563FBEC-316A-4C32-8ACF-B6D62DDE5B24}" uniqueName="6069" name="Column6069" queryTableFieldId="6069"/>
    <tableColumn id="6070" xr3:uid="{3E2E09C9-20E2-4604-B4E1-D9290E91B1E5}" uniqueName="6070" name="Column6070" queryTableFieldId="6070"/>
    <tableColumn id="6071" xr3:uid="{32ED6F39-3541-497F-8C96-E2E1713A176D}" uniqueName="6071" name="Column6071" queryTableFieldId="6071"/>
    <tableColumn id="6072" xr3:uid="{C525AC05-D17B-4757-8550-BECC0FC2E766}" uniqueName="6072" name="Column6072" queryTableFieldId="6072"/>
    <tableColumn id="6073" xr3:uid="{79AA816E-B452-4260-90EC-120DAD118A56}" uniqueName="6073" name="Column6073" queryTableFieldId="6073"/>
    <tableColumn id="6074" xr3:uid="{7BD8587F-4DA9-45AA-A47A-CE8013BACB66}" uniqueName="6074" name="Column6074" queryTableFieldId="6074"/>
    <tableColumn id="6075" xr3:uid="{2D98AE00-88ED-4636-B921-2B2FFBB5C2C5}" uniqueName="6075" name="Column6075" queryTableFieldId="6075"/>
    <tableColumn id="6076" xr3:uid="{AED8C264-93B1-46A9-8EFB-00E69C175C7F}" uniqueName="6076" name="Column6076" queryTableFieldId="6076"/>
    <tableColumn id="6077" xr3:uid="{D71ECDE1-7ABC-453A-8D58-35705EBC4BE2}" uniqueName="6077" name="Column6077" queryTableFieldId="6077"/>
    <tableColumn id="6078" xr3:uid="{59F9656C-634D-44C2-BDB1-74603FD7FBFB}" uniqueName="6078" name="Column6078" queryTableFieldId="6078"/>
    <tableColumn id="6079" xr3:uid="{F5F0CC87-3728-4D0E-B369-42B58F3ED425}" uniqueName="6079" name="Column6079" queryTableFieldId="6079"/>
    <tableColumn id="6080" xr3:uid="{DCEDF864-5C18-4D17-A575-141CC2B98BEA}" uniqueName="6080" name="Column6080" queryTableFieldId="6080"/>
    <tableColumn id="6081" xr3:uid="{323A8F7D-8A17-4945-8E2C-D64035E2775C}" uniqueName="6081" name="Column6081" queryTableFieldId="6081"/>
    <tableColumn id="6082" xr3:uid="{7A036892-96C2-4DA0-B3FE-FD94820B65BB}" uniqueName="6082" name="Column6082" queryTableFieldId="6082"/>
    <tableColumn id="6083" xr3:uid="{1B25CA17-7664-4C27-AA2F-53E01F270836}" uniqueName="6083" name="Column6083" queryTableFieldId="6083"/>
    <tableColumn id="6084" xr3:uid="{ED220441-C9CC-4DE4-B491-CA0F5FC21E02}" uniqueName="6084" name="Column6084" queryTableFieldId="6084"/>
    <tableColumn id="6085" xr3:uid="{F667BE18-F9B7-4775-834A-D2D2B8978EA3}" uniqueName="6085" name="Column6085" queryTableFieldId="6085"/>
    <tableColumn id="6086" xr3:uid="{BBC29575-032C-49A5-81D4-10EE598E0E00}" uniqueName="6086" name="Column6086" queryTableFieldId="6086"/>
    <tableColumn id="6087" xr3:uid="{7E289860-AF96-400B-A377-4795867E0439}" uniqueName="6087" name="Column6087" queryTableFieldId="6087"/>
    <tableColumn id="6088" xr3:uid="{399CF741-A3BD-4318-BA13-08B005C356CF}" uniqueName="6088" name="Column6088" queryTableFieldId="6088"/>
    <tableColumn id="6089" xr3:uid="{0DA07D61-58A5-488E-9062-85694ED3288C}" uniqueName="6089" name="Column6089" queryTableFieldId="6089"/>
    <tableColumn id="6090" xr3:uid="{1BA7CE8F-9565-42D0-9169-89473DF67EFC}" uniqueName="6090" name="Column6090" queryTableFieldId="6090"/>
    <tableColumn id="6091" xr3:uid="{07A6D016-DE23-4166-AF9D-4A55E739C283}" uniqueName="6091" name="Column6091" queryTableFieldId="6091"/>
    <tableColumn id="6092" xr3:uid="{8AE3DFF6-3921-4693-B977-0DD870583E44}" uniqueName="6092" name="Column6092" queryTableFieldId="6092"/>
    <tableColumn id="6093" xr3:uid="{79084F7A-4B94-4B64-8869-273B713B4019}" uniqueName="6093" name="Column6093" queryTableFieldId="6093"/>
    <tableColumn id="6094" xr3:uid="{DAC4E055-767A-455D-A955-4377BFA00D24}" uniqueName="6094" name="Column6094" queryTableFieldId="6094"/>
    <tableColumn id="6095" xr3:uid="{B4ABFFA7-B631-4659-91D9-E26097CAC156}" uniqueName="6095" name="Column6095" queryTableFieldId="6095"/>
    <tableColumn id="6096" xr3:uid="{9313ADE4-846C-44B4-9C17-87C0ED507965}" uniqueName="6096" name="Column6096" queryTableFieldId="6096"/>
    <tableColumn id="6097" xr3:uid="{DDC969FB-21A9-4656-834F-C8484A2C8F25}" uniqueName="6097" name="Column6097" queryTableFieldId="6097"/>
    <tableColumn id="6098" xr3:uid="{4D89F11C-7F6F-4638-BEBA-21325795D6C7}" uniqueName="6098" name="Column6098" queryTableFieldId="6098"/>
    <tableColumn id="6099" xr3:uid="{08A33059-2B3A-4193-A075-E93CCFE6103C}" uniqueName="6099" name="Column6099" queryTableFieldId="6099"/>
    <tableColumn id="6100" xr3:uid="{6D9A6524-FCBF-4395-B089-257082C3511D}" uniqueName="6100" name="Column6100" queryTableFieldId="6100"/>
    <tableColumn id="6101" xr3:uid="{E3599708-C8EF-4A40-B033-13488B48A539}" uniqueName="6101" name="Column6101" queryTableFieldId="6101"/>
    <tableColumn id="6102" xr3:uid="{06D1F26B-3CE4-40A6-A4E6-EB1749106F62}" uniqueName="6102" name="Column6102" queryTableFieldId="6102"/>
    <tableColumn id="6103" xr3:uid="{C1145E7F-306E-4C89-AF07-79E08051EAB1}" uniqueName="6103" name="Column6103" queryTableFieldId="6103"/>
    <tableColumn id="6104" xr3:uid="{FEC9AF2C-5349-4DB4-9FC8-02790135C42F}" uniqueName="6104" name="Column6104" queryTableFieldId="6104"/>
    <tableColumn id="6105" xr3:uid="{9F697154-8AAE-43A9-AA27-C3BD80F0A021}" uniqueName="6105" name="Column6105" queryTableFieldId="6105"/>
    <tableColumn id="6106" xr3:uid="{DCB309FD-A5FE-4BD5-9F58-18AB7B54B698}" uniqueName="6106" name="Column6106" queryTableFieldId="6106"/>
    <tableColumn id="6107" xr3:uid="{341E1022-AD5E-4594-9781-D19D0605CC68}" uniqueName="6107" name="Column6107" queryTableFieldId="6107"/>
    <tableColumn id="6108" xr3:uid="{E364BE0C-4FCC-40FE-A0C9-42C961A45262}" uniqueName="6108" name="Column6108" queryTableFieldId="6108"/>
    <tableColumn id="6109" xr3:uid="{0ABA01E4-4A7D-471E-AE14-97F47EB7DB32}" uniqueName="6109" name="Column6109" queryTableFieldId="6109"/>
    <tableColumn id="6110" xr3:uid="{498B38BE-CF89-405E-9A5C-5A7E32EAFCCE}" uniqueName="6110" name="Column6110" queryTableFieldId="6110"/>
    <tableColumn id="6111" xr3:uid="{21F3A842-90A9-4902-9AA6-352E3DC1D989}" uniqueName="6111" name="Column6111" queryTableFieldId="6111"/>
    <tableColumn id="6112" xr3:uid="{1C79DBF2-978E-41E9-A8DE-B364E9C420EA}" uniqueName="6112" name="Column6112" queryTableFieldId="6112"/>
    <tableColumn id="6113" xr3:uid="{643B957D-FF82-4B50-9076-2EE0D37328C8}" uniqueName="6113" name="Column6113" queryTableFieldId="6113"/>
    <tableColumn id="6114" xr3:uid="{EF4E480C-CA81-4C48-9E3E-BB61424AB8CE}" uniqueName="6114" name="Column6114" queryTableFieldId="6114"/>
    <tableColumn id="6115" xr3:uid="{30BFEDDB-EB4B-413D-8534-716AA04C0955}" uniqueName="6115" name="Column6115" queryTableFieldId="6115"/>
    <tableColumn id="6116" xr3:uid="{C23B2559-9EC1-4A7F-B93A-20CDBCBDA77E}" uniqueName="6116" name="Column6116" queryTableFieldId="6116"/>
    <tableColumn id="6117" xr3:uid="{F14D776B-E5AD-48AF-8D79-004D8A1A6244}" uniqueName="6117" name="Column6117" queryTableFieldId="6117"/>
    <tableColumn id="6118" xr3:uid="{E5107F6E-DD35-498B-9D40-B9F43AFE6830}" uniqueName="6118" name="Column6118" queryTableFieldId="6118"/>
    <tableColumn id="6119" xr3:uid="{28DD41AC-4841-4338-AF40-B0A3839FDC2E}" uniqueName="6119" name="Column6119" queryTableFieldId="6119"/>
    <tableColumn id="6120" xr3:uid="{947FAFB3-7337-442C-AEF0-B41FFE8A0AFC}" uniqueName="6120" name="Column6120" queryTableFieldId="6120"/>
    <tableColumn id="6121" xr3:uid="{222A4E58-57F3-446C-8881-4FEED613234E}" uniqueName="6121" name="Column6121" queryTableFieldId="6121"/>
    <tableColumn id="6122" xr3:uid="{CA2B96B7-FA7E-4A34-AE5E-180CA6D2771B}" uniqueName="6122" name="Column6122" queryTableFieldId="6122"/>
    <tableColumn id="6123" xr3:uid="{33CC6907-EF1A-4670-A5D6-E1B6CA618FEE}" uniqueName="6123" name="Column6123" queryTableFieldId="6123"/>
    <tableColumn id="6124" xr3:uid="{0E6E6153-7D7D-41AD-A3C9-2AC85E548CAE}" uniqueName="6124" name="Column6124" queryTableFieldId="6124"/>
    <tableColumn id="6125" xr3:uid="{789A57E7-F886-4A04-928D-127B7470FD0F}" uniqueName="6125" name="Column6125" queryTableFieldId="6125"/>
    <tableColumn id="6126" xr3:uid="{390F9F9E-20A9-4BE2-A502-79F689C043CF}" uniqueName="6126" name="Column6126" queryTableFieldId="6126"/>
    <tableColumn id="6127" xr3:uid="{C99B3686-F841-4589-8D6F-EA0427FE4562}" uniqueName="6127" name="Column6127" queryTableFieldId="6127"/>
    <tableColumn id="6128" xr3:uid="{CE25E067-15EF-4A0F-8E33-A977E39AAF73}" uniqueName="6128" name="Column6128" queryTableFieldId="6128"/>
    <tableColumn id="6129" xr3:uid="{7F8CEF02-A3E3-4744-8679-FD0C42A639C8}" uniqueName="6129" name="Column6129" queryTableFieldId="6129"/>
    <tableColumn id="6130" xr3:uid="{0FC195A7-B843-469B-9F65-0A57BBBA0A2B}" uniqueName="6130" name="Column6130" queryTableFieldId="6130"/>
    <tableColumn id="6131" xr3:uid="{E87FC8CA-54CE-4573-824A-A2ADE3F2AE7E}" uniqueName="6131" name="Column6131" queryTableFieldId="6131"/>
    <tableColumn id="6132" xr3:uid="{8B92D863-E648-451D-9A12-D4B526548898}" uniqueName="6132" name="Column6132" queryTableFieldId="6132"/>
    <tableColumn id="6133" xr3:uid="{429D3AF7-4B34-485A-8400-37BA2EA02D10}" uniqueName="6133" name="Column6133" queryTableFieldId="6133"/>
    <tableColumn id="6134" xr3:uid="{4EBA183C-9A03-488D-BCC7-39BDFEC2C011}" uniqueName="6134" name="Column6134" queryTableFieldId="6134"/>
    <tableColumn id="6135" xr3:uid="{12D98438-0844-4CDC-AB20-4C39F16441F1}" uniqueName="6135" name="Column6135" queryTableFieldId="6135"/>
    <tableColumn id="6136" xr3:uid="{C785B955-C6C2-4F46-A1E7-A0499573B2B9}" uniqueName="6136" name="Column6136" queryTableFieldId="6136"/>
    <tableColumn id="6137" xr3:uid="{6CA7E92A-2B72-45DC-8986-15D7F71326F8}" uniqueName="6137" name="Column6137" queryTableFieldId="6137"/>
    <tableColumn id="6138" xr3:uid="{63652D8E-FFF2-4593-AC3A-9C2EE9547BBD}" uniqueName="6138" name="Column6138" queryTableFieldId="6138"/>
    <tableColumn id="6139" xr3:uid="{6D483876-A28D-46BE-A3D0-C54833CF9AB5}" uniqueName="6139" name="Column6139" queryTableFieldId="6139"/>
    <tableColumn id="6140" xr3:uid="{02084C12-29D2-48FE-99AB-027F01332B3E}" uniqueName="6140" name="Column6140" queryTableFieldId="6140"/>
    <tableColumn id="6141" xr3:uid="{925DCB90-F381-4B53-B5E1-E2F027A00175}" uniqueName="6141" name="Column6141" queryTableFieldId="6141"/>
    <tableColumn id="6142" xr3:uid="{008ABD74-30D5-4935-B111-FCFCD31121AC}" uniqueName="6142" name="Column6142" queryTableFieldId="6142"/>
    <tableColumn id="6143" xr3:uid="{D5C1C17C-5443-4892-92B4-E994F43DDEF7}" uniqueName="6143" name="Column6143" queryTableFieldId="6143"/>
    <tableColumn id="6144" xr3:uid="{BF372145-37BA-4F56-A12D-A712198BCDD6}" uniqueName="6144" name="Column6144" queryTableFieldId="6144"/>
    <tableColumn id="6145" xr3:uid="{7A3564FE-B678-416E-89C9-E606AF593AEA}" uniqueName="6145" name="Column6145" queryTableFieldId="6145"/>
    <tableColumn id="6146" xr3:uid="{3C6B86A3-360F-45B7-AE6F-2A32589CAF41}" uniqueName="6146" name="Column6146" queryTableFieldId="6146"/>
    <tableColumn id="6147" xr3:uid="{795C0F76-8E9A-4E82-9E91-BD6B7A885FC0}" uniqueName="6147" name="Column6147" queryTableFieldId="6147"/>
    <tableColumn id="6148" xr3:uid="{154C5449-2F0D-4D5A-90B8-ACF54A68D21B}" uniqueName="6148" name="Column6148" queryTableFieldId="6148"/>
    <tableColumn id="6149" xr3:uid="{ED2F3648-36A7-43DC-B19A-A9F2394E0217}" uniqueName="6149" name="Column6149" queryTableFieldId="6149"/>
    <tableColumn id="6150" xr3:uid="{8FC8E440-07CF-4C35-984A-864870F115E7}" uniqueName="6150" name="Column6150" queryTableFieldId="6150"/>
    <tableColumn id="6151" xr3:uid="{F27B5D29-DFDB-4FAF-A2AA-DCE2601E6D8F}" uniqueName="6151" name="Column6151" queryTableFieldId="6151"/>
    <tableColumn id="6152" xr3:uid="{A165A5CA-01AA-4C1B-BCBA-52B31787F22D}" uniqueName="6152" name="Column6152" queryTableFieldId="6152"/>
    <tableColumn id="6153" xr3:uid="{616B1D58-CF19-45B9-8698-26304CCA84BD}" uniqueName="6153" name="Column6153" queryTableFieldId="6153"/>
    <tableColumn id="6154" xr3:uid="{27806412-5D4C-41FA-ABC2-3F8EC5DC5EDE}" uniqueName="6154" name="Column6154" queryTableFieldId="6154"/>
    <tableColumn id="6155" xr3:uid="{9A37C5DB-8777-42B1-97D7-18F078416F8A}" uniqueName="6155" name="Column6155" queryTableFieldId="6155"/>
    <tableColumn id="6156" xr3:uid="{1E80F172-4DEE-4C59-A3C4-E459AC728D20}" uniqueName="6156" name="Column6156" queryTableFieldId="6156"/>
    <tableColumn id="6157" xr3:uid="{2B6E4C6E-3F5C-4253-9A80-2D41FC7A05C2}" uniqueName="6157" name="Column6157" queryTableFieldId="6157"/>
    <tableColumn id="6158" xr3:uid="{65D39662-1D4A-4852-B158-3CA7885B6C1A}" uniqueName="6158" name="Column6158" queryTableFieldId="6158"/>
    <tableColumn id="6159" xr3:uid="{3CA1B861-97B6-403A-8972-68F216BDFC20}" uniqueName="6159" name="Column6159" queryTableFieldId="6159"/>
    <tableColumn id="6160" xr3:uid="{9594087F-9BD0-4D3D-ACAD-D0B834FDEF12}" uniqueName="6160" name="Column6160" queryTableFieldId="6160"/>
    <tableColumn id="6161" xr3:uid="{C20F46F3-E48E-450C-A3C2-EF04D54C1A84}" uniqueName="6161" name="Column6161" queryTableFieldId="6161"/>
    <tableColumn id="6162" xr3:uid="{C4106568-B24E-4840-95F0-CB8A5AE35AB7}" uniqueName="6162" name="Column6162" queryTableFieldId="6162"/>
    <tableColumn id="6163" xr3:uid="{236D11D6-5813-4270-AF75-41F93EF0D67C}" uniqueName="6163" name="Column6163" queryTableFieldId="6163"/>
    <tableColumn id="6164" xr3:uid="{746284F7-2771-4C9D-B58E-B8E9F171095D}" uniqueName="6164" name="Column6164" queryTableFieldId="6164"/>
    <tableColumn id="6165" xr3:uid="{EDB664FB-D55B-4DF8-813D-8B2D2E2B285B}" uniqueName="6165" name="Column6165" queryTableFieldId="6165"/>
    <tableColumn id="6166" xr3:uid="{102EFBCF-EAD3-4DFB-8269-C1205438D51C}" uniqueName="6166" name="Column6166" queryTableFieldId="6166"/>
    <tableColumn id="6167" xr3:uid="{FA55707B-9E77-4A02-8DB7-6C7F6A8F315F}" uniqueName="6167" name="Column6167" queryTableFieldId="6167"/>
    <tableColumn id="6168" xr3:uid="{03146AC1-E9BC-433B-BE76-6C202A83DC01}" uniqueName="6168" name="Column6168" queryTableFieldId="6168"/>
    <tableColumn id="6169" xr3:uid="{22FA3668-D2B4-472E-B70E-60CF9668D1AA}" uniqueName="6169" name="Column6169" queryTableFieldId="6169"/>
    <tableColumn id="6170" xr3:uid="{0F48D52D-2D0A-4843-A45B-B03DE2A07E3E}" uniqueName="6170" name="Column6170" queryTableFieldId="6170"/>
    <tableColumn id="6171" xr3:uid="{9CF14D8A-0E79-4734-B85D-030F2BC0DF50}" uniqueName="6171" name="Column6171" queryTableFieldId="6171"/>
    <tableColumn id="6172" xr3:uid="{53E827D6-B66C-416A-8F04-37997FC115E1}" uniqueName="6172" name="Column6172" queryTableFieldId="6172"/>
    <tableColumn id="6173" xr3:uid="{6AD590EC-EDCA-4494-86A4-8ED258913A9C}" uniqueName="6173" name="Column6173" queryTableFieldId="6173"/>
    <tableColumn id="6174" xr3:uid="{AC923667-E7E9-486E-BC02-9FFCAD0F6468}" uniqueName="6174" name="Column6174" queryTableFieldId="6174"/>
    <tableColumn id="6175" xr3:uid="{5C7D0EE6-9D96-4363-B82D-E0E80598103B}" uniqueName="6175" name="Column6175" queryTableFieldId="6175"/>
    <tableColumn id="6176" xr3:uid="{ED275E69-80D8-4703-B35D-956FFF112677}" uniqueName="6176" name="Column6176" queryTableFieldId="6176"/>
    <tableColumn id="6177" xr3:uid="{066CE65E-E6EF-4D49-8A3D-3F91520F3D1A}" uniqueName="6177" name="Column6177" queryTableFieldId="6177"/>
    <tableColumn id="6178" xr3:uid="{7594066A-EBC0-4148-A31D-54281E953152}" uniqueName="6178" name="Column6178" queryTableFieldId="6178"/>
    <tableColumn id="6179" xr3:uid="{168D12E4-51C4-4CE3-A298-F4F05964B7C0}" uniqueName="6179" name="Column6179" queryTableFieldId="6179"/>
    <tableColumn id="6180" xr3:uid="{D46A04BC-26D0-4BA1-B493-4482897E05A7}" uniqueName="6180" name="Column6180" queryTableFieldId="6180"/>
    <tableColumn id="6181" xr3:uid="{EA7CEEE6-F930-4303-98A7-B6721A8299F3}" uniqueName="6181" name="Column6181" queryTableFieldId="6181"/>
    <tableColumn id="6182" xr3:uid="{FB419890-3559-464B-81F1-434DE6C95A80}" uniqueName="6182" name="Column6182" queryTableFieldId="6182"/>
    <tableColumn id="6183" xr3:uid="{6AF9C0C9-6F77-445F-AB56-089F03AB94DB}" uniqueName="6183" name="Column6183" queryTableFieldId="6183"/>
    <tableColumn id="6184" xr3:uid="{A8B572B4-3558-40BB-912B-A49B62E9D389}" uniqueName="6184" name="Column6184" queryTableFieldId="6184"/>
    <tableColumn id="6185" xr3:uid="{5CB55796-F15E-49AD-BFB7-A0A4DD02AFE5}" uniqueName="6185" name="Column6185" queryTableFieldId="6185"/>
    <tableColumn id="6186" xr3:uid="{60B77D35-F096-4E51-A98E-2B6C46155767}" uniqueName="6186" name="Column6186" queryTableFieldId="6186"/>
    <tableColumn id="6187" xr3:uid="{662E5714-0737-4580-9349-A394037C6A50}" uniqueName="6187" name="Column6187" queryTableFieldId="6187"/>
    <tableColumn id="6188" xr3:uid="{9CBD46F5-37C8-4716-9D31-BFA9CA033A40}" uniqueName="6188" name="Column6188" queryTableFieldId="6188"/>
    <tableColumn id="6189" xr3:uid="{3A26656D-7AF4-46BF-B385-63FE330E7ECD}" uniqueName="6189" name="Column6189" queryTableFieldId="6189"/>
    <tableColumn id="6190" xr3:uid="{55DED313-4783-4A86-ABDD-89653BD312CB}" uniqueName="6190" name="Column6190" queryTableFieldId="6190"/>
    <tableColumn id="6191" xr3:uid="{73B18C05-6D37-4A82-B12E-FCE954103D47}" uniqueName="6191" name="Column6191" queryTableFieldId="6191"/>
    <tableColumn id="6192" xr3:uid="{FAC3CA26-3F07-428B-980A-4F1AA1C512FA}" uniqueName="6192" name="Column6192" queryTableFieldId="6192"/>
    <tableColumn id="6193" xr3:uid="{F6BE81DF-DDD6-4958-ACBC-AB37BDFC2E5B}" uniqueName="6193" name="Column6193" queryTableFieldId="6193"/>
    <tableColumn id="6194" xr3:uid="{E078ED77-510C-429C-8D42-588ACDC07AB9}" uniqueName="6194" name="Column6194" queryTableFieldId="6194"/>
    <tableColumn id="6195" xr3:uid="{91BD08FA-48DB-4C6A-983B-4AA1F0E3EF4A}" uniqueName="6195" name="Column6195" queryTableFieldId="6195"/>
    <tableColumn id="6196" xr3:uid="{1D4F77F7-7C91-4F40-A732-E126FC73A965}" uniqueName="6196" name="Column6196" queryTableFieldId="6196"/>
    <tableColumn id="6197" xr3:uid="{52B3260E-7253-4DE2-AE04-DE26FD84EA79}" uniqueName="6197" name="Column6197" queryTableFieldId="6197"/>
    <tableColumn id="6198" xr3:uid="{D8E627CC-4BC1-4598-B399-51C3C6970A8F}" uniqueName="6198" name="Column6198" queryTableFieldId="6198"/>
    <tableColumn id="6199" xr3:uid="{A35934C5-CF10-41A3-A9D1-76C432417564}" uniqueName="6199" name="Column6199" queryTableFieldId="6199"/>
    <tableColumn id="6200" xr3:uid="{923ED57B-59F2-4E8E-8A01-53ABBBB0D3BF}" uniqueName="6200" name="Column6200" queryTableFieldId="6200"/>
    <tableColumn id="6201" xr3:uid="{28975C3F-34B5-4100-AF14-CA3722609E13}" uniqueName="6201" name="Column6201" queryTableFieldId="6201"/>
    <tableColumn id="6202" xr3:uid="{5618B2C4-EB18-4847-B7BB-1727D281C8FB}" uniqueName="6202" name="Column6202" queryTableFieldId="6202"/>
    <tableColumn id="6203" xr3:uid="{DEE2A7C4-C1D8-4F1E-91D5-AF4806325DEC}" uniqueName="6203" name="Column6203" queryTableFieldId="6203"/>
    <tableColumn id="6204" xr3:uid="{EEAB2E27-89A0-4522-BC54-FCB48B2FF0BC}" uniqueName="6204" name="Column6204" queryTableFieldId="6204"/>
    <tableColumn id="6205" xr3:uid="{8D0F29A9-1C8A-4C55-A099-AFA8733C1CC8}" uniqueName="6205" name="Column6205" queryTableFieldId="6205"/>
    <tableColumn id="6206" xr3:uid="{2E2F3F35-12BA-45C7-A9A5-30E703EEC461}" uniqueName="6206" name="Column6206" queryTableFieldId="6206"/>
    <tableColumn id="6207" xr3:uid="{3572FB7F-A92B-42AE-8124-8063BE388BEF}" uniqueName="6207" name="Column6207" queryTableFieldId="6207"/>
    <tableColumn id="6208" xr3:uid="{D1D15199-5966-4E13-82D4-E8E4F6C09E5A}" uniqueName="6208" name="Column6208" queryTableFieldId="6208"/>
    <tableColumn id="6209" xr3:uid="{7EC7D70E-B6C1-411D-9833-F59D3140A530}" uniqueName="6209" name="Column6209" queryTableFieldId="6209"/>
    <tableColumn id="6210" xr3:uid="{29E4A69B-1F3B-436B-873E-9C7305271A9F}" uniqueName="6210" name="Column6210" queryTableFieldId="6210"/>
    <tableColumn id="6211" xr3:uid="{234168C5-FF3C-41DA-A091-D36D3C485346}" uniqueName="6211" name="Column6211" queryTableFieldId="6211"/>
    <tableColumn id="6212" xr3:uid="{824BB4E8-D2A4-4249-BC73-11873887E919}" uniqueName="6212" name="Column6212" queryTableFieldId="6212"/>
    <tableColumn id="6213" xr3:uid="{98E4678F-D0B3-42A4-9061-DA0D618AC7F9}" uniqueName="6213" name="Column6213" queryTableFieldId="6213"/>
    <tableColumn id="6214" xr3:uid="{BB6AF4C7-DE1D-437F-865F-FCC7F7C2DB61}" uniqueName="6214" name="Column6214" queryTableFieldId="6214"/>
    <tableColumn id="6215" xr3:uid="{64EE1C4D-6F57-444E-84F4-D77969BB6417}" uniqueName="6215" name="Column6215" queryTableFieldId="6215"/>
    <tableColumn id="6216" xr3:uid="{00002897-324E-4256-A1CE-9B09EB142985}" uniqueName="6216" name="Column6216" queryTableFieldId="6216"/>
    <tableColumn id="6217" xr3:uid="{E631A666-1BC2-45C5-8C9C-8D89E0F9DCC2}" uniqueName="6217" name="Column6217" queryTableFieldId="6217"/>
    <tableColumn id="6218" xr3:uid="{5618B5C5-A0B4-4E1A-BB5F-C48B6E9E6087}" uniqueName="6218" name="Column6218" queryTableFieldId="6218"/>
    <tableColumn id="6219" xr3:uid="{BAE6823E-D0BB-402B-8FA0-9D4145546C61}" uniqueName="6219" name="Column6219" queryTableFieldId="6219"/>
    <tableColumn id="6220" xr3:uid="{E3504058-FE1A-4479-A9C7-679444FCB9D5}" uniqueName="6220" name="Column6220" queryTableFieldId="6220"/>
    <tableColumn id="6221" xr3:uid="{BFE4BCFD-8C6E-484B-B488-E22681DF0932}" uniqueName="6221" name="Column6221" queryTableFieldId="6221"/>
    <tableColumn id="6222" xr3:uid="{E59FEF59-123D-40FB-BA27-9730E06A73C4}" uniqueName="6222" name="Column6222" queryTableFieldId="6222"/>
    <tableColumn id="6223" xr3:uid="{C1455FB1-923B-43AE-B355-28DE01D6F6DD}" uniqueName="6223" name="Column6223" queryTableFieldId="6223"/>
    <tableColumn id="6224" xr3:uid="{2B79C123-32AD-48E7-86C0-B699990A0AB6}" uniqueName="6224" name="Column6224" queryTableFieldId="6224"/>
    <tableColumn id="6225" xr3:uid="{08A8B77D-D07A-4B05-A3C3-C5F0B720A659}" uniqueName="6225" name="Column6225" queryTableFieldId="6225"/>
    <tableColumn id="6226" xr3:uid="{F1F122BE-D65D-48ED-B7A4-9E9CDE982104}" uniqueName="6226" name="Column6226" queryTableFieldId="6226"/>
    <tableColumn id="6227" xr3:uid="{9284BE4E-CAC5-4F85-B512-719CE4DF35C6}" uniqueName="6227" name="Column6227" queryTableFieldId="6227"/>
    <tableColumn id="6228" xr3:uid="{4B09DA1A-D09F-4070-B018-D0024577EAFC}" uniqueName="6228" name="Column6228" queryTableFieldId="6228"/>
    <tableColumn id="6229" xr3:uid="{312B0777-540C-4ACE-BEBB-C81871AFC834}" uniqueName="6229" name="Column6229" queryTableFieldId="6229"/>
    <tableColumn id="6230" xr3:uid="{291DBDA1-2B07-4387-A9BD-5115B6A1FB32}" uniqueName="6230" name="Column6230" queryTableFieldId="6230"/>
    <tableColumn id="6231" xr3:uid="{43898B38-8F98-45B2-AA7B-516A0DD703CD}" uniqueName="6231" name="Column6231" queryTableFieldId="6231"/>
    <tableColumn id="6232" xr3:uid="{118767F5-24B2-41EF-86B7-7376D21261A1}" uniqueName="6232" name="Column6232" queryTableFieldId="6232"/>
    <tableColumn id="6233" xr3:uid="{A6290832-815E-4E12-9FFD-3E8B71935765}" uniqueName="6233" name="Column6233" queryTableFieldId="6233"/>
    <tableColumn id="6234" xr3:uid="{672FDDAC-0CA4-4385-B580-35D225E9142B}" uniqueName="6234" name="Column6234" queryTableFieldId="6234"/>
    <tableColumn id="6235" xr3:uid="{5FFA1BE3-E027-4425-9D37-12F245A8E4AB}" uniqueName="6235" name="Column6235" queryTableFieldId="6235"/>
    <tableColumn id="6236" xr3:uid="{160ECC2F-D20D-4D49-A163-34BC35AC7C66}" uniqueName="6236" name="Column6236" queryTableFieldId="6236"/>
    <tableColumn id="6237" xr3:uid="{27C96C61-C66F-4707-ADE1-751D4C1E7C50}" uniqueName="6237" name="Column6237" queryTableFieldId="6237"/>
    <tableColumn id="6238" xr3:uid="{8CA5C6E9-69EA-4482-A744-57A54DC9748B}" uniqueName="6238" name="Column6238" queryTableFieldId="6238"/>
    <tableColumn id="6239" xr3:uid="{08BB4E34-B5E6-40C9-890D-EC15F8508312}" uniqueName="6239" name="Column6239" queryTableFieldId="6239"/>
    <tableColumn id="6240" xr3:uid="{FD6EB103-5976-4B59-AB91-56E1F050F2E7}" uniqueName="6240" name="Column6240" queryTableFieldId="6240"/>
    <tableColumn id="6241" xr3:uid="{554B252A-8A8A-4B69-AB88-00860A27ECD0}" uniqueName="6241" name="Column6241" queryTableFieldId="6241"/>
    <tableColumn id="6242" xr3:uid="{371789B9-4D32-4A76-856E-6557071A6445}" uniqueName="6242" name="Column6242" queryTableFieldId="6242"/>
    <tableColumn id="6243" xr3:uid="{B8ECDCC7-B628-4CD4-AAA1-FB964673F03A}" uniqueName="6243" name="Column6243" queryTableFieldId="6243"/>
    <tableColumn id="6244" xr3:uid="{33B85708-DA1C-4F2A-80CA-96EF57EFF6B9}" uniqueName="6244" name="Column6244" queryTableFieldId="6244"/>
    <tableColumn id="6245" xr3:uid="{B0C5806F-0988-4C81-A365-B162838072CA}" uniqueName="6245" name="Column6245" queryTableFieldId="6245"/>
    <tableColumn id="6246" xr3:uid="{B32F0ADC-D9B1-4F77-B809-6EB441E13F02}" uniqueName="6246" name="Column6246" queryTableFieldId="6246"/>
    <tableColumn id="6247" xr3:uid="{F10CC6F4-EA61-4F87-9A9D-4D38A6E8604F}" uniqueName="6247" name="Column6247" queryTableFieldId="6247"/>
    <tableColumn id="6248" xr3:uid="{B964635E-61C2-45A7-8C6F-EEC7BAD1E980}" uniqueName="6248" name="Column6248" queryTableFieldId="6248"/>
    <tableColumn id="6249" xr3:uid="{2E0493AD-DDCB-45F2-875B-8AC0BE513181}" uniqueName="6249" name="Column6249" queryTableFieldId="6249"/>
    <tableColumn id="6250" xr3:uid="{9A6AD802-A6C1-4F8C-BFAF-FA630C4A6777}" uniqueName="6250" name="Column6250" queryTableFieldId="6250"/>
    <tableColumn id="6251" xr3:uid="{FF5B9C73-4F68-4AEB-A549-CD6D42882A8C}" uniqueName="6251" name="Column6251" queryTableFieldId="6251"/>
    <tableColumn id="6252" xr3:uid="{881D172A-6B3E-490A-A33B-BFFF58106D9E}" uniqueName="6252" name="Column6252" queryTableFieldId="6252"/>
    <tableColumn id="6253" xr3:uid="{8779C74E-AA9D-49FE-B1F4-C2F817B3F43B}" uniqueName="6253" name="Column6253" queryTableFieldId="6253"/>
    <tableColumn id="6254" xr3:uid="{59FD099C-3651-478B-BDEF-4784D45DB832}" uniqueName="6254" name="Column6254" queryTableFieldId="6254"/>
    <tableColumn id="6255" xr3:uid="{2172F753-98A1-4B4A-AE81-1D158B25374E}" uniqueName="6255" name="Column6255" queryTableFieldId="6255"/>
    <tableColumn id="6256" xr3:uid="{87DF6A1B-77E9-411C-861D-449FF6907565}" uniqueName="6256" name="Column6256" queryTableFieldId="6256"/>
    <tableColumn id="6257" xr3:uid="{27E1F85F-FB39-4DF7-81D7-45E4EDDD7B4F}" uniqueName="6257" name="Column6257" queryTableFieldId="6257"/>
    <tableColumn id="6258" xr3:uid="{6BF00631-882D-4D63-8F5B-8D5CCC49BE61}" uniqueName="6258" name="Column6258" queryTableFieldId="6258"/>
    <tableColumn id="6259" xr3:uid="{0564CBC9-3015-4FD6-A195-8AE6B22EBDC2}" uniqueName="6259" name="Column6259" queryTableFieldId="6259"/>
    <tableColumn id="6260" xr3:uid="{955E5AF3-59FA-4B14-8E25-60F69B9733C9}" uniqueName="6260" name="Column6260" queryTableFieldId="6260"/>
    <tableColumn id="6261" xr3:uid="{598A3C19-0CB8-4FF8-96F4-70E5C41AED64}" uniqueName="6261" name="Column6261" queryTableFieldId="6261"/>
    <tableColumn id="6262" xr3:uid="{4970D287-DA31-4ACA-984B-ADCC5D436B05}" uniqueName="6262" name="Column6262" queryTableFieldId="6262"/>
    <tableColumn id="6263" xr3:uid="{51D5197A-DA90-4C3D-8156-19ECC235C7EB}" uniqueName="6263" name="Column6263" queryTableFieldId="6263"/>
    <tableColumn id="6264" xr3:uid="{D726C34B-9129-4850-ABA7-478C8088A65A}" uniqueName="6264" name="Column6264" queryTableFieldId="6264"/>
    <tableColumn id="6265" xr3:uid="{16498934-C66B-470F-BB9C-4900C776DAAB}" uniqueName="6265" name="Column6265" queryTableFieldId="6265"/>
    <tableColumn id="6266" xr3:uid="{F2F4130C-DD63-4D28-8C45-A021123BF229}" uniqueName="6266" name="Column6266" queryTableFieldId="6266"/>
    <tableColumn id="6267" xr3:uid="{2A9AA297-898C-4702-925D-7C8E251128A6}" uniqueName="6267" name="Column6267" queryTableFieldId="6267"/>
    <tableColumn id="6268" xr3:uid="{51B289F1-AA84-4DF3-A8CA-BD1C4E307091}" uniqueName="6268" name="Column6268" queryTableFieldId="6268"/>
    <tableColumn id="6269" xr3:uid="{029BFC79-A473-4F92-9BD3-063C1C438ABA}" uniqueName="6269" name="Column6269" queryTableFieldId="6269"/>
    <tableColumn id="6270" xr3:uid="{760303D3-816C-440F-9EB5-348DE3D93048}" uniqueName="6270" name="Column6270" queryTableFieldId="6270"/>
    <tableColumn id="6271" xr3:uid="{FCD73B48-8A54-4AD2-A3B4-19F0CC07BE0F}" uniqueName="6271" name="Column6271" queryTableFieldId="6271"/>
    <tableColumn id="6272" xr3:uid="{14B7E662-122A-454E-8119-308CC1312CCA}" uniqueName="6272" name="Column6272" queryTableFieldId="6272"/>
    <tableColumn id="6273" xr3:uid="{C3ED451A-D4C0-418A-AA60-5169CCBCD20F}" uniqueName="6273" name="Column6273" queryTableFieldId="6273"/>
    <tableColumn id="6274" xr3:uid="{550FA3FB-CB33-4A93-BC56-3A13D8BB26E7}" uniqueName="6274" name="Column6274" queryTableFieldId="6274"/>
    <tableColumn id="6275" xr3:uid="{19856834-C627-496F-82F6-57D2DEC66A97}" uniqueName="6275" name="Column6275" queryTableFieldId="6275"/>
    <tableColumn id="6276" xr3:uid="{72E4DB0A-8CE8-4CE4-A1D7-1C18C96A5647}" uniqueName="6276" name="Column6276" queryTableFieldId="6276"/>
    <tableColumn id="6277" xr3:uid="{37E33C03-5D92-4C9A-9893-C06048D33567}" uniqueName="6277" name="Column6277" queryTableFieldId="6277"/>
    <tableColumn id="6278" xr3:uid="{EF5013A0-17C9-4A91-845F-107E04C075F8}" uniqueName="6278" name="Column6278" queryTableFieldId="6278"/>
    <tableColumn id="6279" xr3:uid="{D6EF8B60-4347-40B7-82E1-1AF5889E13D6}" uniqueName="6279" name="Column6279" queryTableFieldId="6279"/>
    <tableColumn id="6280" xr3:uid="{E764F817-96A2-4566-945D-2D0DB1F65816}" uniqueName="6280" name="Column6280" queryTableFieldId="6280"/>
    <tableColumn id="6281" xr3:uid="{B964C9EB-20D4-4CA2-90B1-74BCF50D62C2}" uniqueName="6281" name="Column6281" queryTableFieldId="6281"/>
    <tableColumn id="6282" xr3:uid="{ABC0638C-33F5-4D6F-B1F1-433A9D32812E}" uniqueName="6282" name="Column6282" queryTableFieldId="6282"/>
    <tableColumn id="6283" xr3:uid="{6DC75E70-645F-4A4E-A9B9-696ED644C56A}" uniqueName="6283" name="Column6283" queryTableFieldId="6283"/>
    <tableColumn id="6284" xr3:uid="{5262FB9A-5C2E-4035-8857-F39C56AEBB90}" uniqueName="6284" name="Column6284" queryTableFieldId="6284"/>
    <tableColumn id="6285" xr3:uid="{91A601BB-66EC-4C2F-9B22-889679D51111}" uniqueName="6285" name="Column6285" queryTableFieldId="6285"/>
    <tableColumn id="6286" xr3:uid="{112B681C-4C3F-4CCB-A2F9-912700C6FF5D}" uniqueName="6286" name="Column6286" queryTableFieldId="6286"/>
    <tableColumn id="6287" xr3:uid="{E19BD474-E418-47F0-B4D3-6E93724E02CD}" uniqueName="6287" name="Column6287" queryTableFieldId="6287"/>
    <tableColumn id="6288" xr3:uid="{4F6CA4AD-7F10-4AF9-85D2-FA061FA19FB9}" uniqueName="6288" name="Column6288" queryTableFieldId="6288"/>
    <tableColumn id="6289" xr3:uid="{DF45DFD1-F5C2-4E3D-A880-21C8EBF2C08C}" uniqueName="6289" name="Column6289" queryTableFieldId="6289"/>
    <tableColumn id="6290" xr3:uid="{C97E8939-2D21-471F-B348-D4CA08E884AA}" uniqueName="6290" name="Column6290" queryTableFieldId="6290"/>
    <tableColumn id="6291" xr3:uid="{EC49AC74-C300-4AD9-AFDD-0E85F5787A77}" uniqueName="6291" name="Column6291" queryTableFieldId="6291"/>
    <tableColumn id="6292" xr3:uid="{68A5CC04-B509-4041-990B-4837CF07CB75}" uniqueName="6292" name="Column6292" queryTableFieldId="6292"/>
    <tableColumn id="6293" xr3:uid="{FC20743E-73B5-447E-A604-9228C427A392}" uniqueName="6293" name="Column6293" queryTableFieldId="6293"/>
    <tableColumn id="6294" xr3:uid="{9CA2BC8B-886A-4F77-A1D3-C9D31BA52019}" uniqueName="6294" name="Column6294" queryTableFieldId="6294"/>
    <tableColumn id="6295" xr3:uid="{FFBF433D-2D06-429B-8A1A-3DD245ACA66B}" uniqueName="6295" name="Column6295" queryTableFieldId="6295"/>
    <tableColumn id="6296" xr3:uid="{13926E62-6399-4DE4-A908-F7BAE47E73A9}" uniqueName="6296" name="Column6296" queryTableFieldId="6296"/>
    <tableColumn id="6297" xr3:uid="{D2FB5A72-23BA-4711-91CC-C14CD8DAFC00}" uniqueName="6297" name="Column6297" queryTableFieldId="6297"/>
    <tableColumn id="6298" xr3:uid="{CB43AEF1-E0F3-4886-A665-02329C90B3A6}" uniqueName="6298" name="Column6298" queryTableFieldId="6298"/>
    <tableColumn id="6299" xr3:uid="{FDE3E4F6-76D4-49F0-BB58-47B9250F5921}" uniqueName="6299" name="Column6299" queryTableFieldId="6299"/>
    <tableColumn id="6300" xr3:uid="{F168E132-4DB1-4D23-9982-21A33F0F03DB}" uniqueName="6300" name="Column6300" queryTableFieldId="6300"/>
    <tableColumn id="6301" xr3:uid="{59ED0D47-512A-4E00-AB52-FA24D9C42901}" uniqueName="6301" name="Column6301" queryTableFieldId="6301"/>
    <tableColumn id="6302" xr3:uid="{2797CA64-6D3D-4F6F-BB22-D26994EB90A3}" uniqueName="6302" name="Column6302" queryTableFieldId="6302"/>
    <tableColumn id="6303" xr3:uid="{0E7330DF-A40B-4EF0-9A53-7E921701FAF2}" uniqueName="6303" name="Column6303" queryTableFieldId="6303"/>
    <tableColumn id="6304" xr3:uid="{8B794BE2-24EC-412E-9847-2E815909E9CD}" uniqueName="6304" name="Column6304" queryTableFieldId="6304"/>
    <tableColumn id="6305" xr3:uid="{1B496C76-D862-452C-9653-CCA6E89C6BB5}" uniqueName="6305" name="Column6305" queryTableFieldId="6305"/>
    <tableColumn id="6306" xr3:uid="{53EFF10F-4AB5-431F-8E8F-DCF482705231}" uniqueName="6306" name="Column6306" queryTableFieldId="6306"/>
    <tableColumn id="6307" xr3:uid="{31327E0A-03F5-4687-98DC-EED642DE1933}" uniqueName="6307" name="Column6307" queryTableFieldId="6307"/>
    <tableColumn id="6308" xr3:uid="{A83198A3-3696-4EAB-9029-A85329EC40A7}" uniqueName="6308" name="Column6308" queryTableFieldId="6308"/>
    <tableColumn id="6309" xr3:uid="{E7CFF663-8C7C-4ED0-90E1-A8AF99AEE13C}" uniqueName="6309" name="Column6309" queryTableFieldId="6309"/>
    <tableColumn id="6310" xr3:uid="{6F17263B-0A16-46E4-B42E-DCE1EC1479DC}" uniqueName="6310" name="Column6310" queryTableFieldId="6310"/>
    <tableColumn id="6311" xr3:uid="{0BD88CA8-AAE1-43FF-B016-894E9CDECC4D}" uniqueName="6311" name="Column6311" queryTableFieldId="6311"/>
    <tableColumn id="6312" xr3:uid="{6B3C4588-A550-4A37-B212-48D4040D74FF}" uniqueName="6312" name="Column6312" queryTableFieldId="6312"/>
    <tableColumn id="6313" xr3:uid="{71FD9014-63A1-442C-976F-7790B42E8084}" uniqueName="6313" name="Column6313" queryTableFieldId="6313"/>
    <tableColumn id="6314" xr3:uid="{66100CFB-7283-486A-B5A1-3371A3057759}" uniqueName="6314" name="Column6314" queryTableFieldId="6314"/>
    <tableColumn id="6315" xr3:uid="{4EABD9B9-DE37-4100-B0E1-7ED0918DE7FB}" uniqueName="6315" name="Column6315" queryTableFieldId="6315"/>
    <tableColumn id="6316" xr3:uid="{D7BD8342-21E3-4A49-91E2-D83F5FF7EA5A}" uniqueName="6316" name="Column6316" queryTableFieldId="6316"/>
    <tableColumn id="6317" xr3:uid="{CFAC7A9A-83D8-4B79-9F90-AB4444F48BF6}" uniqueName="6317" name="Column6317" queryTableFieldId="6317"/>
    <tableColumn id="6318" xr3:uid="{D3BD8765-5D0C-40B4-BA3F-D321B24BE55B}" uniqueName="6318" name="Column6318" queryTableFieldId="6318"/>
    <tableColumn id="6319" xr3:uid="{68B72C39-47EB-48C3-A6F7-A654C8021D4F}" uniqueName="6319" name="Column6319" queryTableFieldId="6319"/>
    <tableColumn id="6320" xr3:uid="{8946CCEC-3601-4579-961C-51C8BE786050}" uniqueName="6320" name="Column6320" queryTableFieldId="6320"/>
    <tableColumn id="6321" xr3:uid="{2651E471-E1BE-446F-B7B0-9CDD1CD602C2}" uniqueName="6321" name="Column6321" queryTableFieldId="6321"/>
    <tableColumn id="6322" xr3:uid="{BF09C23F-030D-4F05-A8D3-4EE1723C6313}" uniqueName="6322" name="Column6322" queryTableFieldId="6322"/>
    <tableColumn id="6323" xr3:uid="{E77CBAA8-4615-467C-9362-9F9FC7E74223}" uniqueName="6323" name="Column6323" queryTableFieldId="6323"/>
    <tableColumn id="6324" xr3:uid="{C940AD84-FEBA-48C1-B6E7-8E5B34F41746}" uniqueName="6324" name="Column6324" queryTableFieldId="6324"/>
    <tableColumn id="6325" xr3:uid="{C0FC3F36-1E53-4E99-B784-3F56F980B9F1}" uniqueName="6325" name="Column6325" queryTableFieldId="6325"/>
    <tableColumn id="6326" xr3:uid="{2C338CD9-B177-4045-A7DA-531590CB2240}" uniqueName="6326" name="Column6326" queryTableFieldId="6326"/>
    <tableColumn id="6327" xr3:uid="{DEDC5316-A12A-4FE6-AEBF-B0D521A264FD}" uniqueName="6327" name="Column6327" queryTableFieldId="6327"/>
    <tableColumn id="6328" xr3:uid="{A13DE205-0D2E-4ABA-B874-B03F9603D029}" uniqueName="6328" name="Column6328" queryTableFieldId="6328"/>
    <tableColumn id="6329" xr3:uid="{AF71DAF0-0C79-48BE-A57D-7C83A0E4B4C7}" uniqueName="6329" name="Column6329" queryTableFieldId="6329"/>
    <tableColumn id="6330" xr3:uid="{D1BC8F2A-9878-4AE1-AF68-28C9749594DD}" uniqueName="6330" name="Column6330" queryTableFieldId="6330"/>
    <tableColumn id="6331" xr3:uid="{5FBE5C9A-BD17-4DA0-B283-916618F5F3A3}" uniqueName="6331" name="Column6331" queryTableFieldId="6331"/>
    <tableColumn id="6332" xr3:uid="{E88E2B05-963A-42D2-941D-2219BB4EBABF}" uniqueName="6332" name="Column6332" queryTableFieldId="6332"/>
    <tableColumn id="6333" xr3:uid="{07F74AD2-62D7-4A36-994D-1FCDF5F59AB6}" uniqueName="6333" name="Column6333" queryTableFieldId="6333"/>
    <tableColumn id="6334" xr3:uid="{B0EB8997-99F4-4F51-B288-AE3EDA6B4712}" uniqueName="6334" name="Column6334" queryTableFieldId="6334"/>
    <tableColumn id="6335" xr3:uid="{FC5E75BB-3EC3-4CF3-87EA-0FB4667812EC}" uniqueName="6335" name="Column6335" queryTableFieldId="6335"/>
    <tableColumn id="6336" xr3:uid="{2C249202-16D0-4BA3-B175-02EC695DB085}" uniqueName="6336" name="Column6336" queryTableFieldId="6336"/>
    <tableColumn id="6337" xr3:uid="{DE291BD5-409A-4B75-BF76-8DB9643D8C14}" uniqueName="6337" name="Column6337" queryTableFieldId="6337"/>
    <tableColumn id="6338" xr3:uid="{BF0C1C31-41BC-4150-8DBD-CFA087ADA5A4}" uniqueName="6338" name="Column6338" queryTableFieldId="6338"/>
    <tableColumn id="6339" xr3:uid="{397FD63F-9A41-47F4-852F-AE1FCBAC334B}" uniqueName="6339" name="Column6339" queryTableFieldId="6339"/>
    <tableColumn id="6340" xr3:uid="{E4B0EC0F-B3EA-4BE0-83B5-434AF82D843A}" uniqueName="6340" name="Column6340" queryTableFieldId="6340"/>
    <tableColumn id="6341" xr3:uid="{EE9F6C67-D6BB-489F-991A-1570DD9E7CC8}" uniqueName="6341" name="Column6341" queryTableFieldId="6341"/>
    <tableColumn id="6342" xr3:uid="{C57D2111-2DC7-4224-8082-CA81058BA977}" uniqueName="6342" name="Column6342" queryTableFieldId="6342"/>
    <tableColumn id="6343" xr3:uid="{90DB2DA1-A6B4-4651-AB45-E2E5433EA5AD}" uniqueName="6343" name="Column6343" queryTableFieldId="6343"/>
    <tableColumn id="6344" xr3:uid="{891780A2-2F4B-4A60-9DF2-326501C1B26D}" uniqueName="6344" name="Column6344" queryTableFieldId="6344"/>
    <tableColumn id="6345" xr3:uid="{CB733ABC-14BC-47B8-9933-992882380301}" uniqueName="6345" name="Column6345" queryTableFieldId="6345"/>
    <tableColumn id="6346" xr3:uid="{51EBAD17-87E1-4672-AE96-6AD1BCA7B3D5}" uniqueName="6346" name="Column6346" queryTableFieldId="6346"/>
    <tableColumn id="6347" xr3:uid="{6A30827C-CE13-4B53-A5C4-D0D2983F6F33}" uniqueName="6347" name="Column6347" queryTableFieldId="6347"/>
    <tableColumn id="6348" xr3:uid="{40002DAE-B1E8-42A1-B87A-14B74F25CE05}" uniqueName="6348" name="Column6348" queryTableFieldId="6348"/>
    <tableColumn id="6349" xr3:uid="{5631330F-F420-4111-A1E2-D59AD196A9FD}" uniqueName="6349" name="Column6349" queryTableFieldId="6349"/>
    <tableColumn id="6350" xr3:uid="{A9615108-175F-4451-ABB1-9487F20C76A8}" uniqueName="6350" name="Column6350" queryTableFieldId="6350"/>
    <tableColumn id="6351" xr3:uid="{FC94E2A7-1A8D-4F04-9FBE-D000A23281CD}" uniqueName="6351" name="Column6351" queryTableFieldId="6351"/>
    <tableColumn id="6352" xr3:uid="{0871017C-0CF7-42B9-A6BC-ED2B8B05E78A}" uniqueName="6352" name="Column6352" queryTableFieldId="6352"/>
    <tableColumn id="6353" xr3:uid="{A9E31DED-3F61-4691-A03A-8B29F8A64C2D}" uniqueName="6353" name="Column6353" queryTableFieldId="6353"/>
    <tableColumn id="6354" xr3:uid="{CB4644E0-EBA3-4D30-BD2E-4D063AA4E7E4}" uniqueName="6354" name="Column6354" queryTableFieldId="6354"/>
    <tableColumn id="6355" xr3:uid="{408F4815-4D57-4A41-B932-E3B7F72CAB2A}" uniqueName="6355" name="Column6355" queryTableFieldId="6355"/>
    <tableColumn id="6356" xr3:uid="{554F86F5-29B5-486F-AA4F-27CA560FD799}" uniqueName="6356" name="Column6356" queryTableFieldId="6356"/>
    <tableColumn id="6357" xr3:uid="{89972089-699F-4514-8D76-0DBAD9D62AEF}" uniqueName="6357" name="Column6357" queryTableFieldId="6357"/>
    <tableColumn id="6358" xr3:uid="{E3AB8C62-D27C-4B96-9F8D-24B2B78254CF}" uniqueName="6358" name="Column6358" queryTableFieldId="6358"/>
    <tableColumn id="6359" xr3:uid="{CCAD9684-68BA-4BAC-899B-A17B2C265D89}" uniqueName="6359" name="Column6359" queryTableFieldId="6359"/>
    <tableColumn id="6360" xr3:uid="{93D0FB7A-29AA-45B1-9ADC-E082A84E5CA3}" uniqueName="6360" name="Column6360" queryTableFieldId="6360"/>
    <tableColumn id="6361" xr3:uid="{4F5B291D-FE9E-45AC-B1B2-875A231C4231}" uniqueName="6361" name="Column6361" queryTableFieldId="6361"/>
    <tableColumn id="6362" xr3:uid="{0878CE39-1C20-4CA8-8CFF-58451E122E7B}" uniqueName="6362" name="Column6362" queryTableFieldId="6362"/>
    <tableColumn id="6363" xr3:uid="{1C80702B-EA51-4192-A95F-C1E728890479}" uniqueName="6363" name="Column6363" queryTableFieldId="6363"/>
    <tableColumn id="6364" xr3:uid="{50AC09EB-3ADD-4F63-8D9D-C214291CDB46}" uniqueName="6364" name="Column6364" queryTableFieldId="6364"/>
    <tableColumn id="6365" xr3:uid="{F1FEFD4B-70B7-47AA-BE3F-F05AF0AD6C76}" uniqueName="6365" name="Column6365" queryTableFieldId="6365"/>
    <tableColumn id="6366" xr3:uid="{78B90E63-919B-486F-A84A-8E1C3994F7C4}" uniqueName="6366" name="Column6366" queryTableFieldId="6366"/>
    <tableColumn id="6367" xr3:uid="{761A8B56-F75C-4989-936B-7199372FEB81}" uniqueName="6367" name="Column6367" queryTableFieldId="6367"/>
    <tableColumn id="6368" xr3:uid="{B5F45FCE-275C-4FC9-93E2-5259E26CE0E8}" uniqueName="6368" name="Column6368" queryTableFieldId="6368"/>
    <tableColumn id="6369" xr3:uid="{A03F3162-60E3-40E5-8974-CA7318D3AF4A}" uniqueName="6369" name="Column6369" queryTableFieldId="6369"/>
    <tableColumn id="6370" xr3:uid="{3F5FE6C2-3948-47BB-A8C7-DCD6F59C82B3}" uniqueName="6370" name="Column6370" queryTableFieldId="6370"/>
    <tableColumn id="6371" xr3:uid="{F6B1ACA7-11D6-43CF-B09A-F18CB245ACE9}" uniqueName="6371" name="Column6371" queryTableFieldId="6371"/>
    <tableColumn id="6372" xr3:uid="{A59003BF-5D6B-4005-AC42-01D7A8E3D719}" uniqueName="6372" name="Column6372" queryTableFieldId="6372"/>
    <tableColumn id="6373" xr3:uid="{B2FC42E2-3AA3-4FE0-B9F6-21B13F09EE39}" uniqueName="6373" name="Column6373" queryTableFieldId="6373"/>
    <tableColumn id="6374" xr3:uid="{B6DC7E32-DF91-4232-92DA-73866ED5712F}" uniqueName="6374" name="Column6374" queryTableFieldId="6374"/>
    <tableColumn id="6375" xr3:uid="{9EA7AB53-D52F-4CF2-A20B-CA52F785B186}" uniqueName="6375" name="Column6375" queryTableFieldId="6375"/>
    <tableColumn id="6376" xr3:uid="{31AC71C2-3FC9-4756-9C70-22FD389EB9B5}" uniqueName="6376" name="Column6376" queryTableFieldId="6376"/>
    <tableColumn id="6377" xr3:uid="{708B5A04-5CA3-4284-AC53-361EC391B2E9}" uniqueName="6377" name="Column6377" queryTableFieldId="6377"/>
    <tableColumn id="6378" xr3:uid="{BBB27881-F59D-40E1-BDB6-603E12AC6BFE}" uniqueName="6378" name="Column6378" queryTableFieldId="6378"/>
    <tableColumn id="6379" xr3:uid="{650D9909-6D69-4258-8C26-B24747E1AF19}" uniqueName="6379" name="Column6379" queryTableFieldId="6379"/>
    <tableColumn id="6380" xr3:uid="{EF02A9F4-73E9-451A-A1AE-00A4314983D4}" uniqueName="6380" name="Column6380" queryTableFieldId="6380"/>
    <tableColumn id="6381" xr3:uid="{9B442456-83BE-4848-8EF3-A398E04282FF}" uniqueName="6381" name="Column6381" queryTableFieldId="6381"/>
    <tableColumn id="6382" xr3:uid="{AF0972A7-35E8-4E00-B928-11D18DBD7096}" uniqueName="6382" name="Column6382" queryTableFieldId="6382"/>
    <tableColumn id="6383" xr3:uid="{C9EB0E0D-AFB8-4A3F-9414-CB9C7F2D40F9}" uniqueName="6383" name="Column6383" queryTableFieldId="6383"/>
    <tableColumn id="6384" xr3:uid="{AB0DFF62-505C-41C4-B86B-DEE01AB93997}" uniqueName="6384" name="Column6384" queryTableFieldId="6384"/>
    <tableColumn id="6385" xr3:uid="{FE28D5FE-07BF-4B08-9F55-C6B250466D40}" uniqueName="6385" name="Column6385" queryTableFieldId="6385"/>
    <tableColumn id="6386" xr3:uid="{867014CB-0267-463A-AC6D-3208EF0CAFDD}" uniqueName="6386" name="Column6386" queryTableFieldId="6386"/>
    <tableColumn id="6387" xr3:uid="{E555FB4D-7EED-47BD-AE76-12DC825310E2}" uniqueName="6387" name="Column6387" queryTableFieldId="6387"/>
    <tableColumn id="6388" xr3:uid="{53BA7139-D9E9-4D8A-B0B6-372575AD89D7}" uniqueName="6388" name="Column6388" queryTableFieldId="6388"/>
    <tableColumn id="6389" xr3:uid="{9D990B90-0112-4EDF-AEE8-876672BFE213}" uniqueName="6389" name="Column6389" queryTableFieldId="6389"/>
    <tableColumn id="6390" xr3:uid="{5E882F56-9B50-4E47-8050-33ABC48198D3}" uniqueName="6390" name="Column6390" queryTableFieldId="6390"/>
    <tableColumn id="6391" xr3:uid="{7450F70F-338F-4FA1-A1D2-82E2FA764086}" uniqueName="6391" name="Column6391" queryTableFieldId="6391"/>
    <tableColumn id="6392" xr3:uid="{DE5D84D9-314F-490F-929E-27243D7EFFE3}" uniqueName="6392" name="Column6392" queryTableFieldId="6392"/>
    <tableColumn id="6393" xr3:uid="{1A2F87EB-0742-4EB5-8C15-473C398E3460}" uniqueName="6393" name="Column6393" queryTableFieldId="6393"/>
    <tableColumn id="6394" xr3:uid="{252888D9-FA59-4DD6-A397-D57A218DC57D}" uniqueName="6394" name="Column6394" queryTableFieldId="6394"/>
    <tableColumn id="6395" xr3:uid="{22E20754-4910-4150-A3AC-67E0123E7062}" uniqueName="6395" name="Column6395" queryTableFieldId="6395"/>
    <tableColumn id="6396" xr3:uid="{97345AD3-11F5-475C-A855-1B7F902467A3}" uniqueName="6396" name="Column6396" queryTableFieldId="6396"/>
    <tableColumn id="6397" xr3:uid="{D5B563F8-AEA8-4303-BE7F-1F331ACBEE3D}" uniqueName="6397" name="Column6397" queryTableFieldId="6397"/>
    <tableColumn id="6398" xr3:uid="{DE0DBD67-31D1-4168-8650-854DF891213D}" uniqueName="6398" name="Column6398" queryTableFieldId="6398"/>
    <tableColumn id="6399" xr3:uid="{93F2B3D2-646E-4F27-AA7F-4072D56C9BBF}" uniqueName="6399" name="Column6399" queryTableFieldId="6399"/>
    <tableColumn id="6400" xr3:uid="{FEBBE35B-EC35-4F7C-B590-AF6FB45A4409}" uniqueName="6400" name="Column6400" queryTableFieldId="6400"/>
    <tableColumn id="6401" xr3:uid="{1C3F3BD4-1C7F-400C-9A38-C402A8BDF288}" uniqueName="6401" name="Column6401" queryTableFieldId="6401"/>
    <tableColumn id="6402" xr3:uid="{1EB5BFA3-A57B-4B94-850A-473414EC852F}" uniqueName="6402" name="Column6402" queryTableFieldId="6402"/>
    <tableColumn id="6403" xr3:uid="{8A124C2A-C4DF-4438-AB76-982438243D01}" uniqueName="6403" name="Column6403" queryTableFieldId="6403"/>
    <tableColumn id="6404" xr3:uid="{044112A0-FCDA-470B-AE1A-9B2D1A676F32}" uniqueName="6404" name="Column6404" queryTableFieldId="6404"/>
    <tableColumn id="6405" xr3:uid="{1A9AC7DF-3C46-4570-8B4B-0DDD68EAE3A1}" uniqueName="6405" name="Column6405" queryTableFieldId="6405"/>
    <tableColumn id="6406" xr3:uid="{1162C13E-2B23-48CF-84D2-00FA28776A4A}" uniqueName="6406" name="Column6406" queryTableFieldId="6406"/>
    <tableColumn id="6407" xr3:uid="{213BF509-057C-4E5E-BE09-56FDD6AD31F2}" uniqueName="6407" name="Column6407" queryTableFieldId="6407"/>
    <tableColumn id="6408" xr3:uid="{AFCE9A17-D539-4D73-9D94-4BE4EA70512B}" uniqueName="6408" name="Column6408" queryTableFieldId="6408"/>
    <tableColumn id="6409" xr3:uid="{E7CEFAEA-ABDF-42AD-841E-CF3E16734983}" uniqueName="6409" name="Column6409" queryTableFieldId="6409"/>
    <tableColumn id="6410" xr3:uid="{A2D61627-3E27-453B-8860-04FA50EAC86F}" uniqueName="6410" name="Column6410" queryTableFieldId="6410"/>
    <tableColumn id="6411" xr3:uid="{94DE4BEE-C4F5-40CF-8121-E8B02DC39DFE}" uniqueName="6411" name="Column6411" queryTableFieldId="6411"/>
    <tableColumn id="6412" xr3:uid="{7923A3BF-FEC9-4781-8D21-FD27808FDCE0}" uniqueName="6412" name="Column6412" queryTableFieldId="6412"/>
    <tableColumn id="6413" xr3:uid="{D14FDD56-6BC5-4A50-A2D2-0FD16C1503FF}" uniqueName="6413" name="Column6413" queryTableFieldId="6413"/>
    <tableColumn id="6414" xr3:uid="{320AEC42-4EF4-421C-9E64-C9F25E9339E0}" uniqueName="6414" name="Column6414" queryTableFieldId="6414"/>
    <tableColumn id="6415" xr3:uid="{918E1EA0-DB84-4C83-A1F4-ACFA808657C4}" uniqueName="6415" name="Column6415" queryTableFieldId="6415"/>
    <tableColumn id="6416" xr3:uid="{57CA37BB-0F66-47F3-9365-514A525D263C}" uniqueName="6416" name="Column6416" queryTableFieldId="6416"/>
    <tableColumn id="6417" xr3:uid="{E6C51F70-2C9E-4A91-8171-13D0A36B6F6B}" uniqueName="6417" name="Column6417" queryTableFieldId="6417"/>
    <tableColumn id="6418" xr3:uid="{4D2ADAB2-C8E4-4C4C-A9B5-CE8CD511D525}" uniqueName="6418" name="Column6418" queryTableFieldId="6418"/>
    <tableColumn id="6419" xr3:uid="{91E59971-787F-40EC-90E2-218B1F14FF0C}" uniqueName="6419" name="Column6419" queryTableFieldId="6419"/>
    <tableColumn id="6420" xr3:uid="{1385030A-1D7C-43E8-9FDF-F5F5E1082AF2}" uniqueName="6420" name="Column6420" queryTableFieldId="6420"/>
    <tableColumn id="6421" xr3:uid="{4DF530B4-E37A-4D99-8BF8-85635A379BD2}" uniqueName="6421" name="Column6421" queryTableFieldId="6421"/>
    <tableColumn id="6422" xr3:uid="{348CD99B-7822-4BA0-B17C-8FF1D3CDE8D2}" uniqueName="6422" name="Column6422" queryTableFieldId="6422"/>
    <tableColumn id="6423" xr3:uid="{C1691670-8496-4577-97FB-4463AAC7F6F7}" uniqueName="6423" name="Column6423" queryTableFieldId="6423"/>
    <tableColumn id="6424" xr3:uid="{559BC8FC-D0B0-48A6-805E-DAF892D311EF}" uniqueName="6424" name="Column6424" queryTableFieldId="6424"/>
    <tableColumn id="6425" xr3:uid="{426C3325-9C3A-4253-992C-2583E782E28B}" uniqueName="6425" name="Column6425" queryTableFieldId="6425"/>
    <tableColumn id="6426" xr3:uid="{7D0AB02D-3256-430A-92AD-6A62014E10FE}" uniqueName="6426" name="Column6426" queryTableFieldId="6426"/>
    <tableColumn id="6427" xr3:uid="{370941F1-7340-4B69-9F8E-3F4DC60B7E5F}" uniqueName="6427" name="Column6427" queryTableFieldId="6427"/>
    <tableColumn id="6428" xr3:uid="{AF6CA379-81F8-4572-B6F3-F38DAB622593}" uniqueName="6428" name="Column6428" queryTableFieldId="6428"/>
    <tableColumn id="6429" xr3:uid="{3FBAB48C-0663-4D17-A2BD-C88521E9064A}" uniqueName="6429" name="Column6429" queryTableFieldId="6429"/>
    <tableColumn id="6430" xr3:uid="{69900534-B8C9-4970-A7EA-3930636F5957}" uniqueName="6430" name="Column6430" queryTableFieldId="6430"/>
    <tableColumn id="6431" xr3:uid="{1F0CCEEE-7B2D-4B8E-841E-B400D643D2D5}" uniqueName="6431" name="Column6431" queryTableFieldId="6431"/>
    <tableColumn id="6432" xr3:uid="{E6C782E4-F719-40B0-B181-5859684FDBFD}" uniqueName="6432" name="Column6432" queryTableFieldId="6432"/>
    <tableColumn id="6433" xr3:uid="{4190FB64-FC60-4F66-BEC0-91FEA6BE3008}" uniqueName="6433" name="Column6433" queryTableFieldId="6433"/>
    <tableColumn id="6434" xr3:uid="{20870BD6-F880-4BA2-B8AF-A41F35992EBE}" uniqueName="6434" name="Column6434" queryTableFieldId="6434"/>
    <tableColumn id="6435" xr3:uid="{6C63EE79-90E0-46DE-8E94-7E663E4B74DD}" uniqueName="6435" name="Column6435" queryTableFieldId="6435"/>
    <tableColumn id="6436" xr3:uid="{F3B8FE5D-6AD2-4CD4-83C9-D04498AC8ADD}" uniqueName="6436" name="Column6436" queryTableFieldId="6436"/>
    <tableColumn id="6437" xr3:uid="{6C2D68D6-535F-401D-827D-32D293A8937B}" uniqueName="6437" name="Column6437" queryTableFieldId="6437"/>
    <tableColumn id="6438" xr3:uid="{1120B3B2-1EE4-49D6-8D8C-D7250B18C06F}" uniqueName="6438" name="Column6438" queryTableFieldId="6438"/>
    <tableColumn id="6439" xr3:uid="{C2432727-735D-4EC7-945D-9B7309695F96}" uniqueName="6439" name="Column6439" queryTableFieldId="6439"/>
    <tableColumn id="6440" xr3:uid="{BEAF4C5B-B592-4B56-AC45-D31F6E029025}" uniqueName="6440" name="Column6440" queryTableFieldId="6440"/>
    <tableColumn id="6441" xr3:uid="{3D2A9A37-EC59-468D-A61C-22A8FD5B74D2}" uniqueName="6441" name="Column6441" queryTableFieldId="6441"/>
    <tableColumn id="6442" xr3:uid="{41BFCEF7-DA19-4D08-8121-72C0EC16DDF9}" uniqueName="6442" name="Column6442" queryTableFieldId="6442"/>
    <tableColumn id="6443" xr3:uid="{971C04D7-52F9-4DD2-BEAC-576B1B3A6AC1}" uniqueName="6443" name="Column6443" queryTableFieldId="6443"/>
    <tableColumn id="6444" xr3:uid="{BF2AA7A4-1694-4659-90AB-472EA03351A8}" uniqueName="6444" name="Column6444" queryTableFieldId="6444"/>
    <tableColumn id="6445" xr3:uid="{694529B6-6FAC-41F8-BC3C-E05657827DCF}" uniqueName="6445" name="Column6445" queryTableFieldId="6445"/>
    <tableColumn id="6446" xr3:uid="{5036221A-1C78-4747-9B36-570518820E74}" uniqueName="6446" name="Column6446" queryTableFieldId="6446"/>
    <tableColumn id="6447" xr3:uid="{5305091C-7E63-4BD2-9437-DBB2B02A63C3}" uniqueName="6447" name="Column6447" queryTableFieldId="6447"/>
    <tableColumn id="6448" xr3:uid="{94FA48A7-3E26-4299-82C7-B6B3D5C87238}" uniqueName="6448" name="Column6448" queryTableFieldId="6448"/>
    <tableColumn id="6449" xr3:uid="{D18C8533-6150-4B4B-9DFB-FF4C27765CB4}" uniqueName="6449" name="Column6449" queryTableFieldId="6449"/>
    <tableColumn id="6450" xr3:uid="{D7D92371-804E-4A2D-8403-B1877BCCCF6C}" uniqueName="6450" name="Column6450" queryTableFieldId="6450"/>
    <tableColumn id="6451" xr3:uid="{305AB51A-A525-4D4F-947D-4458D371A7BF}" uniqueName="6451" name="Column6451" queryTableFieldId="6451"/>
    <tableColumn id="6452" xr3:uid="{8D079874-6EE3-4182-B654-4C9E1DD2FFFC}" uniqueName="6452" name="Column6452" queryTableFieldId="6452"/>
    <tableColumn id="6453" xr3:uid="{44C8D671-2D08-4C48-B2FE-6ECEE61FF568}" uniqueName="6453" name="Column6453" queryTableFieldId="6453"/>
    <tableColumn id="6454" xr3:uid="{CB322424-78BF-43E9-8892-0BFFD8186080}" uniqueName="6454" name="Column6454" queryTableFieldId="6454"/>
    <tableColumn id="6455" xr3:uid="{D95780BE-9358-4E90-B9C2-C20CBAE3BAEB}" uniqueName="6455" name="Column6455" queryTableFieldId="6455"/>
    <tableColumn id="6456" xr3:uid="{E69511BB-D430-495F-921F-7C0AF5B9C5B2}" uniqueName="6456" name="Column6456" queryTableFieldId="6456"/>
    <tableColumn id="6457" xr3:uid="{550CCF7C-F81E-4C59-BF2E-362F8ADCA68A}" uniqueName="6457" name="Column6457" queryTableFieldId="6457"/>
    <tableColumn id="6458" xr3:uid="{981B69ED-7D62-4E99-8A50-95C0E0B9C265}" uniqueName="6458" name="Column6458" queryTableFieldId="6458"/>
    <tableColumn id="6459" xr3:uid="{1B3CDFA9-B5F1-4000-BC4F-CF04474751AD}" uniqueName="6459" name="Column6459" queryTableFieldId="6459"/>
    <tableColumn id="6460" xr3:uid="{789D2D2B-DE86-4C5C-AEFA-6385F07D0797}" uniqueName="6460" name="Column6460" queryTableFieldId="6460"/>
    <tableColumn id="6461" xr3:uid="{90D164D5-746D-4EEE-B8F7-EEF46E21E0F6}" uniqueName="6461" name="Column6461" queryTableFieldId="6461"/>
    <tableColumn id="6462" xr3:uid="{874FC133-9BC5-4032-B38B-9FD18DAEC39B}" uniqueName="6462" name="Column6462" queryTableFieldId="6462"/>
    <tableColumn id="6463" xr3:uid="{751269AB-E309-40F9-86CB-5D91EC5AF3F7}" uniqueName="6463" name="Column6463" queryTableFieldId="6463"/>
    <tableColumn id="6464" xr3:uid="{7DCAD7C4-0530-4F2A-A42E-F918BC3A7EC0}" uniqueName="6464" name="Column6464" queryTableFieldId="6464"/>
    <tableColumn id="6465" xr3:uid="{A002E6EC-5064-4447-BC92-F56F25E5BAF9}" uniqueName="6465" name="Column6465" queryTableFieldId="6465"/>
    <tableColumn id="6466" xr3:uid="{5B092CB9-D435-45E8-ACFF-678FAA259733}" uniqueName="6466" name="Column6466" queryTableFieldId="6466"/>
    <tableColumn id="6467" xr3:uid="{BDEDEDD0-3BC8-4A86-9301-0943BB708B42}" uniqueName="6467" name="Column6467" queryTableFieldId="6467"/>
    <tableColumn id="6468" xr3:uid="{7A0EE1EE-2381-455C-9B28-4D5F177AE24D}" uniqueName="6468" name="Column6468" queryTableFieldId="6468"/>
    <tableColumn id="6469" xr3:uid="{243074E2-1958-4DFA-B387-474B71CDA015}" uniqueName="6469" name="Column6469" queryTableFieldId="6469"/>
    <tableColumn id="6470" xr3:uid="{F1B00074-678A-47D1-B734-FDA99BD9B43A}" uniqueName="6470" name="Column6470" queryTableFieldId="6470"/>
    <tableColumn id="6471" xr3:uid="{A4941878-6D59-4127-81E2-99EE363082CC}" uniqueName="6471" name="Column6471" queryTableFieldId="6471"/>
    <tableColumn id="6472" xr3:uid="{97A6D307-7530-414F-8BA8-AA3F648E8E79}" uniqueName="6472" name="Column6472" queryTableFieldId="6472"/>
    <tableColumn id="6473" xr3:uid="{7C10622E-322A-4651-91A9-E9037E9A191D}" uniqueName="6473" name="Column6473" queryTableFieldId="6473"/>
    <tableColumn id="6474" xr3:uid="{F3DB2E28-9745-4770-AFF0-94402E9CB03D}" uniqueName="6474" name="Column6474" queryTableFieldId="6474"/>
    <tableColumn id="6475" xr3:uid="{A6EA1C67-B261-4542-9E74-F243765976F2}" uniqueName="6475" name="Column6475" queryTableFieldId="6475"/>
    <tableColumn id="6476" xr3:uid="{9BF04302-A62A-4370-A69B-FE9861631D40}" uniqueName="6476" name="Column6476" queryTableFieldId="6476"/>
    <tableColumn id="6477" xr3:uid="{324AA3BF-3132-4494-AFDB-3F3AC8C83FC1}" uniqueName="6477" name="Column6477" queryTableFieldId="6477"/>
    <tableColumn id="6478" xr3:uid="{84044730-493F-45C8-88EE-FD109EBA237C}" uniqueName="6478" name="Column6478" queryTableFieldId="6478"/>
    <tableColumn id="6479" xr3:uid="{CD4370EB-3C1A-4E03-AD1F-5CA1AF2228E9}" uniqueName="6479" name="Column6479" queryTableFieldId="6479"/>
    <tableColumn id="6480" xr3:uid="{CA9A5DFC-CE32-4CE5-A823-2AD78A9B4B43}" uniqueName="6480" name="Column6480" queryTableFieldId="6480"/>
    <tableColumn id="6481" xr3:uid="{BAEA47F9-403C-4DA1-86AB-9348342D636D}" uniqueName="6481" name="Column6481" queryTableFieldId="6481"/>
    <tableColumn id="6482" xr3:uid="{F60160D0-42B7-4ADB-8C36-805DA8264FA4}" uniqueName="6482" name="Column6482" queryTableFieldId="6482"/>
    <tableColumn id="6483" xr3:uid="{B6FD2D29-C3E9-4499-9D84-CA17FC8E0A79}" uniqueName="6483" name="Column6483" queryTableFieldId="6483"/>
    <tableColumn id="6484" xr3:uid="{A41AB955-9008-45B9-9D3F-5675D4FFB817}" uniqueName="6484" name="Column6484" queryTableFieldId="6484"/>
    <tableColumn id="6485" xr3:uid="{ECBF2591-58B5-4FA4-9036-480B3EF74CB4}" uniqueName="6485" name="Column6485" queryTableFieldId="6485"/>
    <tableColumn id="6486" xr3:uid="{51F8D6D3-3E46-49D0-9945-A538A0D1CF06}" uniqueName="6486" name="Column6486" queryTableFieldId="6486"/>
    <tableColumn id="6487" xr3:uid="{14E2785C-4AF0-4827-960E-FF47886CB6EA}" uniqueName="6487" name="Column6487" queryTableFieldId="6487"/>
    <tableColumn id="6488" xr3:uid="{7E1899EC-69D6-4768-A995-29A26C97C0C1}" uniqueName="6488" name="Column6488" queryTableFieldId="6488"/>
    <tableColumn id="6489" xr3:uid="{02165C38-BE1E-4358-B8C5-11EBEBBA4FD7}" uniqueName="6489" name="Column6489" queryTableFieldId="6489"/>
    <tableColumn id="6490" xr3:uid="{34EF7957-1386-4796-9625-DC8B95922A34}" uniqueName="6490" name="Column6490" queryTableFieldId="6490"/>
    <tableColumn id="6491" xr3:uid="{A33C14B2-2BF1-45F6-B678-F957000B530C}" uniqueName="6491" name="Column6491" queryTableFieldId="6491"/>
    <tableColumn id="6492" xr3:uid="{61B8331D-CA09-4926-BEE8-EF5FAA5C6849}" uniqueName="6492" name="Column6492" queryTableFieldId="6492"/>
    <tableColumn id="6493" xr3:uid="{EFEDCFBA-2CC9-4C01-A29F-C115A5431597}" uniqueName="6493" name="Column6493" queryTableFieldId="6493"/>
    <tableColumn id="6494" xr3:uid="{4C5D0D0D-6D24-4D3E-82BC-955B8FDF1B8B}" uniqueName="6494" name="Column6494" queryTableFieldId="6494"/>
    <tableColumn id="6495" xr3:uid="{7EB490A0-A49D-4975-8643-C4127CF835EB}" uniqueName="6495" name="Column6495" queryTableFieldId="6495"/>
    <tableColumn id="6496" xr3:uid="{C63CCA47-2DEF-4744-87B7-5236AD0DE647}" uniqueName="6496" name="Column6496" queryTableFieldId="6496"/>
    <tableColumn id="6497" xr3:uid="{7636CE12-895B-4D41-B147-6270EF9D1886}" uniqueName="6497" name="Column6497" queryTableFieldId="6497"/>
    <tableColumn id="6498" xr3:uid="{C8D4090C-25B3-4AA8-A7E8-E316549ADBBC}" uniqueName="6498" name="Column6498" queryTableFieldId="6498"/>
    <tableColumn id="6499" xr3:uid="{5E322E59-F2A8-4B82-BA5A-EDF3A0F42C79}" uniqueName="6499" name="Column6499" queryTableFieldId="6499"/>
    <tableColumn id="6500" xr3:uid="{00812DAA-504B-46F8-BDDB-88B6C3B66D26}" uniqueName="6500" name="Column6500" queryTableFieldId="6500"/>
    <tableColumn id="6501" xr3:uid="{4AF627A2-57D1-4173-A884-1CED5D9E4414}" uniqueName="6501" name="Column6501" queryTableFieldId="6501"/>
    <tableColumn id="6502" xr3:uid="{DB00C379-A242-4CEE-BC07-9EED64DB371B}" uniqueName="6502" name="Column6502" queryTableFieldId="6502"/>
    <tableColumn id="6503" xr3:uid="{38DC479C-BC39-450E-A656-83EECBB45BA5}" uniqueName="6503" name="Column6503" queryTableFieldId="6503"/>
    <tableColumn id="6504" xr3:uid="{12C51788-DB33-498F-8B69-8BFE6F06751F}" uniqueName="6504" name="Column6504" queryTableFieldId="6504"/>
    <tableColumn id="6505" xr3:uid="{845F9F4C-B13F-4790-86BD-EC08611A2077}" uniqueName="6505" name="Column6505" queryTableFieldId="6505"/>
    <tableColumn id="6506" xr3:uid="{67277AF7-D2F3-461A-BCCF-30060F4E85C0}" uniqueName="6506" name="Column6506" queryTableFieldId="6506"/>
    <tableColumn id="6507" xr3:uid="{D909449C-8E80-44BB-8F05-DD87F2CA5EF3}" uniqueName="6507" name="Column6507" queryTableFieldId="6507"/>
    <tableColumn id="6508" xr3:uid="{FA37FE83-DBF9-417E-B2FA-027F4E9190FB}" uniqueName="6508" name="Column6508" queryTableFieldId="6508"/>
    <tableColumn id="6509" xr3:uid="{547CD6B4-845B-4348-8FD2-5FE6572F0D31}" uniqueName="6509" name="Column6509" queryTableFieldId="6509"/>
    <tableColumn id="6510" xr3:uid="{6C30AC38-786C-45F3-A1AB-2428DED236CA}" uniqueName="6510" name="Column6510" queryTableFieldId="6510"/>
    <tableColumn id="6511" xr3:uid="{9EBCD214-CDD4-44A5-9F9C-ABB871FBA7F0}" uniqueName="6511" name="Column6511" queryTableFieldId="6511"/>
    <tableColumn id="6512" xr3:uid="{A1E6996C-024F-40E3-B418-125C4D628A4E}" uniqueName="6512" name="Column6512" queryTableFieldId="6512"/>
    <tableColumn id="6513" xr3:uid="{7A593DA3-C0DA-4E17-9BC9-CD7B2AD80866}" uniqueName="6513" name="Column6513" queryTableFieldId="6513"/>
    <tableColumn id="6514" xr3:uid="{58A58E96-EF84-4B9A-9D04-8D71DAE47EF2}" uniqueName="6514" name="Column6514" queryTableFieldId="6514"/>
    <tableColumn id="6515" xr3:uid="{1BAFA7A3-5C08-42F9-A84B-4A611EA199BB}" uniqueName="6515" name="Column6515" queryTableFieldId="6515"/>
    <tableColumn id="6516" xr3:uid="{3BE461F0-F304-4F8A-B0BC-22983E2E5706}" uniqueName="6516" name="Column6516" queryTableFieldId="6516"/>
    <tableColumn id="6517" xr3:uid="{D00F9EF8-B596-4DCA-9DB9-4CCE5F2A6038}" uniqueName="6517" name="Column6517" queryTableFieldId="6517"/>
    <tableColumn id="6518" xr3:uid="{BD40AD1E-050F-4827-8EB8-CF06B2890907}" uniqueName="6518" name="Column6518" queryTableFieldId="6518"/>
    <tableColumn id="6519" xr3:uid="{C66496D0-5222-41BB-BBD0-1EA3097E6518}" uniqueName="6519" name="Column6519" queryTableFieldId="6519"/>
    <tableColumn id="6520" xr3:uid="{536F3449-FDBF-4754-AD5C-45AF8AC2F5FC}" uniqueName="6520" name="Column6520" queryTableFieldId="6520"/>
    <tableColumn id="6521" xr3:uid="{0A5C24A3-CF87-4E98-B440-0A0B775D5DB7}" uniqueName="6521" name="Column6521" queryTableFieldId="6521"/>
    <tableColumn id="6522" xr3:uid="{D9DA2ACC-8EC7-433F-957F-779D8679E448}" uniqueName="6522" name="Column6522" queryTableFieldId="6522"/>
    <tableColumn id="6523" xr3:uid="{3B56C710-DA1A-4843-BADC-75BA7CE176BF}" uniqueName="6523" name="Column6523" queryTableFieldId="6523"/>
    <tableColumn id="6524" xr3:uid="{7D364CB9-C271-44AC-B4A0-4F65F84C7241}" uniqueName="6524" name="Column6524" queryTableFieldId="6524"/>
    <tableColumn id="6525" xr3:uid="{026A94E3-0591-49EE-A993-809BA1481AD5}" uniqueName="6525" name="Column6525" queryTableFieldId="6525"/>
    <tableColumn id="6526" xr3:uid="{61ED7D68-C566-4F25-AE81-1564F67B5C0A}" uniqueName="6526" name="Column6526" queryTableFieldId="6526"/>
    <tableColumn id="6527" xr3:uid="{32E433F2-392D-4A08-A2B0-5251EAF7B6D0}" uniqueName="6527" name="Column6527" queryTableFieldId="6527"/>
    <tableColumn id="6528" xr3:uid="{134B88E0-A0BC-4972-B675-A81C1B9632EB}" uniqueName="6528" name="Column6528" queryTableFieldId="6528"/>
    <tableColumn id="6529" xr3:uid="{1A9EC080-D4F7-41EF-9AA7-2A1A52198F70}" uniqueName="6529" name="Column6529" queryTableFieldId="6529"/>
    <tableColumn id="6530" xr3:uid="{BF3A9519-B3F6-402E-9997-8849AEDCFE41}" uniqueName="6530" name="Column6530" queryTableFieldId="6530"/>
    <tableColumn id="6531" xr3:uid="{AB72B47F-F2C9-43BC-9507-5CD72328AC99}" uniqueName="6531" name="Column6531" queryTableFieldId="6531"/>
    <tableColumn id="6532" xr3:uid="{E401DDEB-D3BC-43A9-8F4E-4304B4522371}" uniqueName="6532" name="Column6532" queryTableFieldId="6532"/>
    <tableColumn id="6533" xr3:uid="{A5890D80-BD02-4377-A08F-AC27C4CA16B8}" uniqueName="6533" name="Column6533" queryTableFieldId="6533"/>
    <tableColumn id="6534" xr3:uid="{A4B626B1-13D5-46AF-84D1-D38328760214}" uniqueName="6534" name="Column6534" queryTableFieldId="6534"/>
    <tableColumn id="6535" xr3:uid="{DB7E9738-4AB5-4B29-9DA1-B9ECEA95453E}" uniqueName="6535" name="Column6535" queryTableFieldId="6535"/>
    <tableColumn id="6536" xr3:uid="{404C7AA7-FFAE-4D09-AC61-71DD0835AB4C}" uniqueName="6536" name="Column6536" queryTableFieldId="6536"/>
    <tableColumn id="6537" xr3:uid="{DE19591C-4160-49F5-8504-B7D42DE78CC0}" uniqueName="6537" name="Column6537" queryTableFieldId="6537"/>
    <tableColumn id="6538" xr3:uid="{43FEFCFF-D965-46AB-8EFA-7CA96415A277}" uniqueName="6538" name="Column6538" queryTableFieldId="6538"/>
    <tableColumn id="6539" xr3:uid="{93082274-FC81-4C64-99C4-0F3ACB9838DE}" uniqueName="6539" name="Column6539" queryTableFieldId="6539"/>
    <tableColumn id="6540" xr3:uid="{FF59A67B-896D-4928-A53C-3884BEF9F29E}" uniqueName="6540" name="Column6540" queryTableFieldId="6540"/>
    <tableColumn id="6541" xr3:uid="{8E8F3D89-9CE4-4736-86AB-D8D8BA3949CA}" uniqueName="6541" name="Column6541" queryTableFieldId="6541"/>
    <tableColumn id="6542" xr3:uid="{3B3C4512-79CC-43D1-8ABA-7BEDD339A2CC}" uniqueName="6542" name="Column6542" queryTableFieldId="6542"/>
    <tableColumn id="6543" xr3:uid="{630CB920-7BB9-4912-81ED-9E5335A66D5E}" uniqueName="6543" name="Column6543" queryTableFieldId="6543"/>
    <tableColumn id="6544" xr3:uid="{E19FB283-825A-4406-916C-40C9BE9EB692}" uniqueName="6544" name="Column6544" queryTableFieldId="6544"/>
    <tableColumn id="6545" xr3:uid="{21479675-3B8C-4696-84AE-6A3E9A16DAC1}" uniqueName="6545" name="Column6545" queryTableFieldId="6545"/>
    <tableColumn id="6546" xr3:uid="{9DAB459B-DCEA-476B-BF68-6C031766D918}" uniqueName="6546" name="Column6546" queryTableFieldId="6546"/>
    <tableColumn id="6547" xr3:uid="{AF6899F7-3115-4BC5-ACE8-B64816CBCF13}" uniqueName="6547" name="Column6547" queryTableFieldId="6547"/>
    <tableColumn id="6548" xr3:uid="{FD971459-3A18-480B-A1FA-EAF3DD60FEE0}" uniqueName="6548" name="Column6548" queryTableFieldId="6548"/>
    <tableColumn id="6549" xr3:uid="{B221CFDA-A3EA-4944-A266-494E40C4DA1C}" uniqueName="6549" name="Column6549" queryTableFieldId="6549"/>
    <tableColumn id="6550" xr3:uid="{CDDDB584-1DC6-492E-A733-FA1B90DF8DB3}" uniqueName="6550" name="Column6550" queryTableFieldId="6550"/>
    <tableColumn id="6551" xr3:uid="{15BFE680-0771-4262-9D25-3FECFED0C4F8}" uniqueName="6551" name="Column6551" queryTableFieldId="6551"/>
    <tableColumn id="6552" xr3:uid="{3BF97745-7E11-4937-B93F-B9E55003A2A2}" uniqueName="6552" name="Column6552" queryTableFieldId="6552"/>
    <tableColumn id="6553" xr3:uid="{57F1F132-ADE5-47C0-BA7A-55206885C355}" uniqueName="6553" name="Column6553" queryTableFieldId="6553"/>
    <tableColumn id="6554" xr3:uid="{040F3700-F8FB-4927-99E9-48B1BFEC178A}" uniqueName="6554" name="Column6554" queryTableFieldId="6554"/>
    <tableColumn id="6555" xr3:uid="{588A11D2-ACB5-4AD6-BE29-3625671F7DDC}" uniqueName="6555" name="Column6555" queryTableFieldId="6555"/>
    <tableColumn id="6556" xr3:uid="{0DABAA81-FEFB-4DA8-9FC5-BB64467C88D0}" uniqueName="6556" name="Column6556" queryTableFieldId="6556"/>
    <tableColumn id="6557" xr3:uid="{F6852152-E83F-4597-8D47-08D2A263C34E}" uniqueName="6557" name="Column6557" queryTableFieldId="6557"/>
    <tableColumn id="6558" xr3:uid="{E8B2BE20-75BD-4FCE-B065-DF2F268FB526}" uniqueName="6558" name="Column6558" queryTableFieldId="6558"/>
    <tableColumn id="6559" xr3:uid="{4D3A2031-752D-47F5-82CB-E76866449CAF}" uniqueName="6559" name="Column6559" queryTableFieldId="6559"/>
    <tableColumn id="6560" xr3:uid="{E355BB5D-F4CE-4102-9DC9-7B3FE8CA9A07}" uniqueName="6560" name="Column6560" queryTableFieldId="6560"/>
    <tableColumn id="6561" xr3:uid="{39A171FF-BDC2-42B3-9E7A-F898FFFBB012}" uniqueName="6561" name="Column6561" queryTableFieldId="6561"/>
    <tableColumn id="6562" xr3:uid="{030F3DA6-23AB-4804-AE56-EB11E1B72866}" uniqueName="6562" name="Column6562" queryTableFieldId="6562"/>
    <tableColumn id="6563" xr3:uid="{70374E26-A053-4A39-A1D2-5E40CA6E473D}" uniqueName="6563" name="Column6563" queryTableFieldId="6563"/>
    <tableColumn id="6564" xr3:uid="{463FBA97-0940-4076-97B0-B8E096AF26B7}" uniqueName="6564" name="Column6564" queryTableFieldId="6564"/>
    <tableColumn id="6565" xr3:uid="{61C7BC1B-45AD-4600-9632-156F87CDEE1F}" uniqueName="6565" name="Column6565" queryTableFieldId="6565"/>
    <tableColumn id="6566" xr3:uid="{35C490E7-F066-4F72-8321-86ADF9098F41}" uniqueName="6566" name="Column6566" queryTableFieldId="6566"/>
    <tableColumn id="6567" xr3:uid="{C3BDBF62-76B7-4BEA-A831-64ED4B541AC9}" uniqueName="6567" name="Column6567" queryTableFieldId="6567"/>
    <tableColumn id="6568" xr3:uid="{F43973BA-ACB3-435E-9F2F-D40384924ADF}" uniqueName="6568" name="Column6568" queryTableFieldId="6568"/>
    <tableColumn id="6569" xr3:uid="{BAE4DFDC-D6A3-44F6-99D5-6B783BE32632}" uniqueName="6569" name="Column6569" queryTableFieldId="6569"/>
    <tableColumn id="6570" xr3:uid="{540CF3C7-66ED-41D9-8833-EE1AA5698937}" uniqueName="6570" name="Column6570" queryTableFieldId="6570"/>
    <tableColumn id="6571" xr3:uid="{FD28D18E-DDE1-41C1-A7E0-A211BBAE05B5}" uniqueName="6571" name="Column6571" queryTableFieldId="6571"/>
    <tableColumn id="6572" xr3:uid="{44BD1CE2-9D13-4DA4-A325-046BF25B33D4}" uniqueName="6572" name="Column6572" queryTableFieldId="6572"/>
    <tableColumn id="6573" xr3:uid="{FC131A4D-FC00-4811-A370-985F1A957AB3}" uniqueName="6573" name="Column6573" queryTableFieldId="6573"/>
    <tableColumn id="6574" xr3:uid="{0AE93B36-0108-465F-8E74-E957BFA5EFF0}" uniqueName="6574" name="Column6574" queryTableFieldId="6574"/>
    <tableColumn id="6575" xr3:uid="{B733B6EC-4486-4F1A-AE1F-317815F689DE}" uniqueName="6575" name="Column6575" queryTableFieldId="6575"/>
    <tableColumn id="6576" xr3:uid="{E8B40318-3161-403E-840C-E185EF0B276E}" uniqueName="6576" name="Column6576" queryTableFieldId="6576"/>
    <tableColumn id="6577" xr3:uid="{B3B02802-E7EA-442D-B1C1-C66D73B4478D}" uniqueName="6577" name="Column6577" queryTableFieldId="6577"/>
    <tableColumn id="6578" xr3:uid="{B22E3D6A-0A90-4F3A-B728-534FB0FAAE8C}" uniqueName="6578" name="Column6578" queryTableFieldId="6578"/>
    <tableColumn id="6579" xr3:uid="{44529AB5-066B-4605-B9D0-8F0377DEC15A}" uniqueName="6579" name="Column6579" queryTableFieldId="6579"/>
    <tableColumn id="6580" xr3:uid="{3CC39DD6-58AC-450D-AD25-086442B1BDEE}" uniqueName="6580" name="Column6580" queryTableFieldId="6580"/>
    <tableColumn id="6581" xr3:uid="{9506AE9E-53E5-4C14-857B-27E52DA1FCB1}" uniqueName="6581" name="Column6581" queryTableFieldId="6581"/>
    <tableColumn id="6582" xr3:uid="{412D97A5-E575-442E-81A1-F4E2E3FBACC2}" uniqueName="6582" name="Column6582" queryTableFieldId="6582"/>
    <tableColumn id="6583" xr3:uid="{941003C8-2C2F-4486-947F-11F9CEE2959C}" uniqueName="6583" name="Column6583" queryTableFieldId="6583"/>
    <tableColumn id="6584" xr3:uid="{86C21EC4-0AFA-4D43-8861-FF42242BB926}" uniqueName="6584" name="Column6584" queryTableFieldId="6584"/>
    <tableColumn id="6585" xr3:uid="{674F14DD-DBFE-425B-9AF9-8365CEAC4393}" uniqueName="6585" name="Column6585" queryTableFieldId="6585"/>
    <tableColumn id="6586" xr3:uid="{C00746DF-1BCC-4C07-9EF3-C66836AAB35B}" uniqueName="6586" name="Column6586" queryTableFieldId="6586"/>
    <tableColumn id="6587" xr3:uid="{C179C8BE-FFE8-4A2E-B510-4BD004E7E78F}" uniqueName="6587" name="Column6587" queryTableFieldId="6587"/>
    <tableColumn id="6588" xr3:uid="{ADE38B11-DA30-4AA8-8049-E56E90FA3047}" uniqueName="6588" name="Column6588" queryTableFieldId="6588"/>
    <tableColumn id="6589" xr3:uid="{938CE602-25A8-400D-9136-21F86E2759BA}" uniqueName="6589" name="Column6589" queryTableFieldId="6589"/>
    <tableColumn id="6590" xr3:uid="{113DEC28-2AAB-453E-B5EF-D3AC480F70BC}" uniqueName="6590" name="Column6590" queryTableFieldId="6590"/>
    <tableColumn id="6591" xr3:uid="{3D69DAF0-F504-4285-B71E-BB13CAC98A20}" uniqueName="6591" name="Column6591" queryTableFieldId="6591"/>
    <tableColumn id="6592" xr3:uid="{361BBD36-5A3F-4806-9C14-11E210E81140}" uniqueName="6592" name="Column6592" queryTableFieldId="6592"/>
    <tableColumn id="6593" xr3:uid="{FAB518EB-75B8-48F5-93BA-2581866294A3}" uniqueName="6593" name="Column6593" queryTableFieldId="6593"/>
    <tableColumn id="6594" xr3:uid="{5DAE8893-606F-4BB5-B445-19744BAFA0BB}" uniqueName="6594" name="Column6594" queryTableFieldId="6594"/>
    <tableColumn id="6595" xr3:uid="{D641A122-BD1A-417E-B59D-BD6E54CC28ED}" uniqueName="6595" name="Column6595" queryTableFieldId="6595"/>
    <tableColumn id="6596" xr3:uid="{9540EACE-83C7-4048-852E-8441A4E7F4FE}" uniqueName="6596" name="Column6596" queryTableFieldId="6596"/>
    <tableColumn id="6597" xr3:uid="{5C95CD1B-84DE-4BD8-AEAC-148712508F0A}" uniqueName="6597" name="Column6597" queryTableFieldId="6597"/>
    <tableColumn id="6598" xr3:uid="{809508F8-CCEF-41F3-A1E2-10B209EE532B}" uniqueName="6598" name="Column6598" queryTableFieldId="6598"/>
    <tableColumn id="6599" xr3:uid="{D0E0D3FF-1473-4B16-BF1E-A44CF4CF9000}" uniqueName="6599" name="Column6599" queryTableFieldId="6599"/>
    <tableColumn id="6600" xr3:uid="{14252F33-D458-4268-9746-EE059DF839ED}" uniqueName="6600" name="Column6600" queryTableFieldId="6600"/>
    <tableColumn id="6601" xr3:uid="{558E453F-20D9-4A4F-A3DA-C82C5FED4941}" uniqueName="6601" name="Column6601" queryTableFieldId="6601"/>
    <tableColumn id="6602" xr3:uid="{E6115CF4-A0CE-4837-8CC9-104B4D4DF756}" uniqueName="6602" name="Column6602" queryTableFieldId="6602"/>
    <tableColumn id="6603" xr3:uid="{BDFB6883-7372-4372-BF85-8E892328DD0D}" uniqueName="6603" name="Column6603" queryTableFieldId="6603"/>
    <tableColumn id="6604" xr3:uid="{A3B66A9F-1795-4B10-B258-12ADB1A229E8}" uniqueName="6604" name="Column6604" queryTableFieldId="6604"/>
    <tableColumn id="6605" xr3:uid="{FE2955A6-943D-4809-9A0A-8E0FCCD161B7}" uniqueName="6605" name="Column6605" queryTableFieldId="6605"/>
    <tableColumn id="6606" xr3:uid="{585F0F2E-E780-460E-AB51-9B1322478795}" uniqueName="6606" name="Column6606" queryTableFieldId="6606"/>
    <tableColumn id="6607" xr3:uid="{521B8BD0-4EDF-40C8-B05D-A15D34BC301F}" uniqueName="6607" name="Column6607" queryTableFieldId="6607"/>
    <tableColumn id="6608" xr3:uid="{6142AC36-F810-4E0B-8A25-4B0401B2E44E}" uniqueName="6608" name="Column6608" queryTableFieldId="6608"/>
    <tableColumn id="6609" xr3:uid="{AACFF4CC-5607-4174-A25F-A468EB22975D}" uniqueName="6609" name="Column6609" queryTableFieldId="6609"/>
    <tableColumn id="6610" xr3:uid="{BF2758E4-7E06-47CB-8E50-D8A700D002C4}" uniqueName="6610" name="Column6610" queryTableFieldId="6610"/>
    <tableColumn id="6611" xr3:uid="{6EAAFA46-05B7-4E35-9E23-B376A98749BB}" uniqueName="6611" name="Column6611" queryTableFieldId="6611"/>
    <tableColumn id="6612" xr3:uid="{A8EB60C8-2D6A-4B78-BF94-0AD3225D733D}" uniqueName="6612" name="Column6612" queryTableFieldId="6612"/>
    <tableColumn id="6613" xr3:uid="{81E5C291-C528-4C21-862D-A975EEEEDC0B}" uniqueName="6613" name="Column6613" queryTableFieldId="6613"/>
    <tableColumn id="6614" xr3:uid="{8A47C70F-5F23-4DEC-9826-CC8AF23275D4}" uniqueName="6614" name="Column6614" queryTableFieldId="6614"/>
    <tableColumn id="6615" xr3:uid="{EE43855D-639D-4392-8B5D-E6663DF2EFC7}" uniqueName="6615" name="Column6615" queryTableFieldId="6615"/>
    <tableColumn id="6616" xr3:uid="{6716E04B-27D4-4C22-B6B1-A6E6962C1082}" uniqueName="6616" name="Column6616" queryTableFieldId="6616"/>
    <tableColumn id="6617" xr3:uid="{AEA6FC4A-552D-4050-9DD8-A54C6CCC0357}" uniqueName="6617" name="Column6617" queryTableFieldId="6617"/>
    <tableColumn id="6618" xr3:uid="{D9748834-E30C-4EDB-80D0-21A0A6F1B5D9}" uniqueName="6618" name="Column6618" queryTableFieldId="6618"/>
    <tableColumn id="6619" xr3:uid="{6E88A3BE-1E65-4E37-8FE8-FD7484C436CC}" uniqueName="6619" name="Column6619" queryTableFieldId="6619"/>
    <tableColumn id="6620" xr3:uid="{4E9992A4-FA23-4CFC-8DE9-690A60CC96E3}" uniqueName="6620" name="Column6620" queryTableFieldId="6620"/>
    <tableColumn id="6621" xr3:uid="{0A9E0F7C-EA2C-4E6E-9C85-475F2DF98DAF}" uniqueName="6621" name="Column6621" queryTableFieldId="6621"/>
    <tableColumn id="6622" xr3:uid="{E1D3BEC1-C502-4772-B48D-0447623CCFAE}" uniqueName="6622" name="Column6622" queryTableFieldId="6622"/>
    <tableColumn id="6623" xr3:uid="{46841579-2AA1-469C-B58B-1A60005475D3}" uniqueName="6623" name="Column6623" queryTableFieldId="6623"/>
    <tableColumn id="6624" xr3:uid="{9B2D19B3-9E59-479F-9B64-341B8B84EBC1}" uniqueName="6624" name="Column6624" queryTableFieldId="6624"/>
    <tableColumn id="6625" xr3:uid="{BEAF9ED3-926D-45E6-81F5-909AB5BADCF1}" uniqueName="6625" name="Column6625" queryTableFieldId="6625"/>
    <tableColumn id="6626" xr3:uid="{83BE76C4-6251-449D-9016-3060C8FA0FF1}" uniqueName="6626" name="Column6626" queryTableFieldId="6626"/>
    <tableColumn id="6627" xr3:uid="{9AF78F40-B28E-449B-9D33-9B78443BD1F4}" uniqueName="6627" name="Column6627" queryTableFieldId="6627"/>
    <tableColumn id="6628" xr3:uid="{4F446CDB-2BFE-4D59-80EA-858FCA49BB2C}" uniqueName="6628" name="Column6628" queryTableFieldId="6628"/>
    <tableColumn id="6629" xr3:uid="{88467CF9-CCDA-4194-913C-48F1B225B334}" uniqueName="6629" name="Column6629" queryTableFieldId="6629"/>
    <tableColumn id="6630" xr3:uid="{A8BA0FCD-40B3-4D6B-8AD4-7FFEE187E27D}" uniqueName="6630" name="Column6630" queryTableFieldId="6630"/>
    <tableColumn id="6631" xr3:uid="{77CC8036-73E4-4D31-90EC-F71954FB37EC}" uniqueName="6631" name="Column6631" queryTableFieldId="6631"/>
    <tableColumn id="6632" xr3:uid="{CB498B04-6D89-419A-AD07-B487FDA10FBC}" uniqueName="6632" name="Column6632" queryTableFieldId="6632"/>
    <tableColumn id="6633" xr3:uid="{958596CC-EEA9-41F5-B221-91349DDA9D25}" uniqueName="6633" name="Column6633" queryTableFieldId="6633"/>
    <tableColumn id="6634" xr3:uid="{68BB554F-DB3D-4845-9967-97B39AB2B2DC}" uniqueName="6634" name="Column6634" queryTableFieldId="6634"/>
    <tableColumn id="6635" xr3:uid="{0B7A0D38-8A73-420D-9227-48E9910E9F45}" uniqueName="6635" name="Column6635" queryTableFieldId="6635"/>
    <tableColumn id="6636" xr3:uid="{17FCF871-25C7-400E-ADC0-2C99BB4CC35F}" uniqueName="6636" name="Column6636" queryTableFieldId="6636"/>
    <tableColumn id="6637" xr3:uid="{135149DB-7725-4A97-9432-DBDAB90DCB2F}" uniqueName="6637" name="Column6637" queryTableFieldId="6637"/>
    <tableColumn id="6638" xr3:uid="{76A7135C-CC2D-4097-9C11-D9B10937D11C}" uniqueName="6638" name="Column6638" queryTableFieldId="6638"/>
    <tableColumn id="6639" xr3:uid="{313AE11C-2344-445B-931C-A24683AB3DC9}" uniqueName="6639" name="Column6639" queryTableFieldId="6639"/>
    <tableColumn id="6640" xr3:uid="{0AB63769-77CA-482E-B5A1-707A1A5001E5}" uniqueName="6640" name="Column6640" queryTableFieldId="6640"/>
    <tableColumn id="6641" xr3:uid="{E76F08DD-3B94-489C-AC8F-7E49E67AA574}" uniqueName="6641" name="Column6641" queryTableFieldId="6641"/>
    <tableColumn id="6642" xr3:uid="{BB0889A9-2A6E-4748-BDFB-A77F776498F7}" uniqueName="6642" name="Column6642" queryTableFieldId="6642"/>
    <tableColumn id="6643" xr3:uid="{A9FB579F-3EE8-49B9-8323-C9232E3C3743}" uniqueName="6643" name="Column6643" queryTableFieldId="6643"/>
    <tableColumn id="6644" xr3:uid="{CF908ED1-8E04-4F3D-AE71-80E7FE0336F7}" uniqueName="6644" name="Column6644" queryTableFieldId="6644"/>
    <tableColumn id="6645" xr3:uid="{8B0D0B0A-08F5-4293-8906-F22C887AB6B5}" uniqueName="6645" name="Column6645" queryTableFieldId="6645"/>
    <tableColumn id="6646" xr3:uid="{C289F305-009B-4304-8EB6-873EC2A2D128}" uniqueName="6646" name="Column6646" queryTableFieldId="6646"/>
    <tableColumn id="6647" xr3:uid="{1F44A999-2F7E-4F68-8BAE-CB2D120581FB}" uniqueName="6647" name="Column6647" queryTableFieldId="6647"/>
    <tableColumn id="6648" xr3:uid="{41608EF9-0006-450B-AB6C-EBA45DB41DDD}" uniqueName="6648" name="Column6648" queryTableFieldId="6648"/>
    <tableColumn id="6649" xr3:uid="{472F894E-145E-4532-86FE-37A60CFD6ACF}" uniqueName="6649" name="Column6649" queryTableFieldId="6649"/>
    <tableColumn id="6650" xr3:uid="{7D3ADD57-C049-4BCE-9FEB-A7AEC28F6B47}" uniqueName="6650" name="Column6650" queryTableFieldId="6650"/>
    <tableColumn id="6651" xr3:uid="{2AA5DFA8-2422-44B0-8EDF-C159966BB4C5}" uniqueName="6651" name="Column6651" queryTableFieldId="6651"/>
    <tableColumn id="6652" xr3:uid="{62E86635-8AC6-434E-947E-23A9CDF5CAF4}" uniqueName="6652" name="Column6652" queryTableFieldId="6652"/>
    <tableColumn id="6653" xr3:uid="{BBDCD71F-F115-4BE9-BCED-742DD6AF9066}" uniqueName="6653" name="Column6653" queryTableFieldId="6653"/>
    <tableColumn id="6654" xr3:uid="{EA68C4CA-8B7F-4FC7-9C3B-827D2965FBEF}" uniqueName="6654" name="Column6654" queryTableFieldId="6654"/>
    <tableColumn id="6655" xr3:uid="{E405E1C1-E8AF-4D80-8E13-4FF88793DD51}" uniqueName="6655" name="Column6655" queryTableFieldId="6655"/>
    <tableColumn id="6656" xr3:uid="{885F7306-BDD9-468A-9ABA-70E213F436A7}" uniqueName="6656" name="Column6656" queryTableFieldId="6656"/>
    <tableColumn id="6657" xr3:uid="{CEA8CF22-7276-4758-AF2A-A5B205FA1C36}" uniqueName="6657" name="Column6657" queryTableFieldId="6657"/>
    <tableColumn id="6658" xr3:uid="{34F5E821-C14B-4248-BA84-763EDBD874E9}" uniqueName="6658" name="Column6658" queryTableFieldId="6658"/>
    <tableColumn id="6659" xr3:uid="{654C18FE-EBBD-4BBA-A99E-C7EF96F4CFDB}" uniqueName="6659" name="Column6659" queryTableFieldId="6659"/>
    <tableColumn id="6660" xr3:uid="{606D957F-F74B-479F-9C5A-4E01E9294FFE}" uniqueName="6660" name="Column6660" queryTableFieldId="6660"/>
    <tableColumn id="6661" xr3:uid="{D75F7D3E-B69B-4254-BA6B-B72EE657DD64}" uniqueName="6661" name="Column6661" queryTableFieldId="6661"/>
    <tableColumn id="6662" xr3:uid="{E188ACC4-389B-4BEB-8981-F7B9E1B8F038}" uniqueName="6662" name="Column6662" queryTableFieldId="6662"/>
    <tableColumn id="6663" xr3:uid="{ACE3FC3C-DBA2-45BA-861F-B7930FC3347D}" uniqueName="6663" name="Column6663" queryTableFieldId="6663"/>
    <tableColumn id="6664" xr3:uid="{4F178A7D-E501-4EB8-B3A7-4A1A514FAF41}" uniqueName="6664" name="Column6664" queryTableFieldId="6664"/>
    <tableColumn id="6665" xr3:uid="{C908196B-BE4F-41B2-893E-EF8FD29A265C}" uniqueName="6665" name="Column6665" queryTableFieldId="6665"/>
    <tableColumn id="6666" xr3:uid="{B47243F9-EDBF-454D-9579-F1F6EA41C925}" uniqueName="6666" name="Column6666" queryTableFieldId="6666"/>
    <tableColumn id="6667" xr3:uid="{D17A99E6-81DD-40A0-AFF5-86590A1B5A36}" uniqueName="6667" name="Column6667" queryTableFieldId="6667"/>
    <tableColumn id="6668" xr3:uid="{4F81D5F7-92FC-4B8D-B43C-5085D7266C13}" uniqueName="6668" name="Column6668" queryTableFieldId="6668"/>
    <tableColumn id="6669" xr3:uid="{18B5A624-FC5E-4FFE-9AF6-967B6ECFB56F}" uniqueName="6669" name="Column6669" queryTableFieldId="6669"/>
    <tableColumn id="6670" xr3:uid="{EF1E46E2-7405-46DE-9E7A-14F6F109CD06}" uniqueName="6670" name="Column6670" queryTableFieldId="6670"/>
    <tableColumn id="6671" xr3:uid="{4DA52FDA-65E4-4FF1-B15E-BE9D6DB2FBA8}" uniqueName="6671" name="Column6671" queryTableFieldId="6671"/>
    <tableColumn id="6672" xr3:uid="{4B9A7B7B-C5F4-4E4F-96D6-40EF3BE2BC9E}" uniqueName="6672" name="Column6672" queryTableFieldId="6672"/>
    <tableColumn id="6673" xr3:uid="{79E8E6B9-A231-4197-8005-A068EEEA9398}" uniqueName="6673" name="Column6673" queryTableFieldId="6673"/>
    <tableColumn id="6674" xr3:uid="{2B62E587-85E7-4B4C-9B93-BAF661B3FA95}" uniqueName="6674" name="Column6674" queryTableFieldId="6674"/>
    <tableColumn id="6675" xr3:uid="{4A488CDF-3CB1-4C0C-83D5-8CA510B056D7}" uniqueName="6675" name="Column6675" queryTableFieldId="6675"/>
    <tableColumn id="6676" xr3:uid="{C45A24FE-AC17-47D6-A82A-C32CA6FA9E53}" uniqueName="6676" name="Column6676" queryTableFieldId="6676"/>
    <tableColumn id="6677" xr3:uid="{A2FF25C9-2309-4807-8642-97F44779B3F6}" uniqueName="6677" name="Column6677" queryTableFieldId="6677"/>
    <tableColumn id="6678" xr3:uid="{D4B4D73C-E74B-4BCA-A705-32C918594A5D}" uniqueName="6678" name="Column6678" queryTableFieldId="6678"/>
    <tableColumn id="6679" xr3:uid="{C50F69F5-9F44-4F91-B230-F12435DC5E23}" uniqueName="6679" name="Column6679" queryTableFieldId="6679"/>
    <tableColumn id="6680" xr3:uid="{5B28219E-2DC7-48EE-9D7A-72894FEE54B9}" uniqueName="6680" name="Column6680" queryTableFieldId="6680"/>
    <tableColumn id="6681" xr3:uid="{26B4739A-D895-4A1D-9F1C-0322EE68E57E}" uniqueName="6681" name="Column6681" queryTableFieldId="6681"/>
    <tableColumn id="6682" xr3:uid="{F4BB81E9-8B79-47E4-AD4D-84F35393D7DE}" uniqueName="6682" name="Column6682" queryTableFieldId="6682"/>
    <tableColumn id="6683" xr3:uid="{48B94C3B-CEB2-4D83-853D-EB89A22ECC7D}" uniqueName="6683" name="Column6683" queryTableFieldId="6683"/>
    <tableColumn id="6684" xr3:uid="{F2EA7AA4-0566-4189-9FBE-7BADF594D485}" uniqueName="6684" name="Column6684" queryTableFieldId="6684"/>
    <tableColumn id="6685" xr3:uid="{47DFC682-AA38-4BF1-A548-C238298AC702}" uniqueName="6685" name="Column6685" queryTableFieldId="6685"/>
    <tableColumn id="6686" xr3:uid="{FDB6F22C-8D68-4EB1-86B6-3976AA5CDFD0}" uniqueName="6686" name="Column6686" queryTableFieldId="6686"/>
    <tableColumn id="6687" xr3:uid="{5964BF46-78FD-42FB-863D-C13CD39C0698}" uniqueName="6687" name="Column6687" queryTableFieldId="6687"/>
    <tableColumn id="6688" xr3:uid="{6AE59C28-3FD5-415E-9B98-FB43A9FC439E}" uniqueName="6688" name="Column6688" queryTableFieldId="6688"/>
    <tableColumn id="6689" xr3:uid="{2F3F9A9F-0C47-4000-9274-FD066B9E9E7F}" uniqueName="6689" name="Column6689" queryTableFieldId="6689"/>
    <tableColumn id="6690" xr3:uid="{7E80469B-4108-4176-80DF-CAFA337C67B5}" uniqueName="6690" name="Column6690" queryTableFieldId="6690"/>
    <tableColumn id="6691" xr3:uid="{8762A420-963F-4EAF-B8D7-7853A8BCC283}" uniqueName="6691" name="Column6691" queryTableFieldId="6691"/>
    <tableColumn id="6692" xr3:uid="{D4E50CF4-846E-49CD-8802-E24866B53ED5}" uniqueName="6692" name="Column6692" queryTableFieldId="6692"/>
    <tableColumn id="6693" xr3:uid="{DCDD799F-761F-4B7B-AB88-8B2CDA9DE07F}" uniqueName="6693" name="Column6693" queryTableFieldId="6693"/>
    <tableColumn id="6694" xr3:uid="{82164EF7-B5BA-46A7-89C7-9791AB1AAAD6}" uniqueName="6694" name="Column6694" queryTableFieldId="6694"/>
    <tableColumn id="6695" xr3:uid="{AC845E13-CB8B-48CB-9C1F-0590FFDCB7CA}" uniqueName="6695" name="Column6695" queryTableFieldId="6695"/>
    <tableColumn id="6696" xr3:uid="{D148426E-47F1-46E6-9BAB-B4E5C829790A}" uniqueName="6696" name="Column6696" queryTableFieldId="6696"/>
    <tableColumn id="6697" xr3:uid="{AF7C3945-799B-4AB6-8E45-6F3785CB8EE1}" uniqueName="6697" name="Column6697" queryTableFieldId="6697"/>
    <tableColumn id="6698" xr3:uid="{D6C43FC2-090E-4F6C-A16F-04C6D27B937D}" uniqueName="6698" name="Column6698" queryTableFieldId="6698"/>
    <tableColumn id="6699" xr3:uid="{3440B637-84B5-4A22-A4AD-447C8DF2AD36}" uniqueName="6699" name="Column6699" queryTableFieldId="6699"/>
    <tableColumn id="6700" xr3:uid="{7D98378E-CA7C-4D63-875E-1D2C8DF56D8A}" uniqueName="6700" name="Column6700" queryTableFieldId="6700"/>
    <tableColumn id="6701" xr3:uid="{581CDCCA-D2BB-4F91-9ED7-630BA11B0C65}" uniqueName="6701" name="Column6701" queryTableFieldId="6701"/>
    <tableColumn id="6702" xr3:uid="{95221BBB-4534-4C43-AADE-4D0EDCE74C6D}" uniqueName="6702" name="Column6702" queryTableFieldId="6702"/>
    <tableColumn id="6703" xr3:uid="{EC76293A-312C-4C2A-831F-07A27188AD70}" uniqueName="6703" name="Column6703" queryTableFieldId="6703"/>
    <tableColumn id="6704" xr3:uid="{C7947F2F-A52E-4C43-8B22-6DB8D0B05A96}" uniqueName="6704" name="Column6704" queryTableFieldId="6704"/>
    <tableColumn id="6705" xr3:uid="{A2160A76-3C43-4E90-BE26-2ADC9C966C20}" uniqueName="6705" name="Column6705" queryTableFieldId="6705"/>
    <tableColumn id="6706" xr3:uid="{4CDE3A4F-3BE6-4E2B-8821-459C337FDB2B}" uniqueName="6706" name="Column6706" queryTableFieldId="6706"/>
    <tableColumn id="6707" xr3:uid="{2F27B3A1-0071-4BC8-B8F4-20DD9A405EFD}" uniqueName="6707" name="Column6707" queryTableFieldId="6707"/>
    <tableColumn id="6708" xr3:uid="{DA8E04D4-D725-4424-9ED3-CE596B6DA3E5}" uniqueName="6708" name="Column6708" queryTableFieldId="6708"/>
    <tableColumn id="6709" xr3:uid="{C1716EDC-217D-4430-97DC-6742AC9726B3}" uniqueName="6709" name="Column6709" queryTableFieldId="6709"/>
    <tableColumn id="6710" xr3:uid="{7DB55F36-E47F-4904-8FF0-88508C67CF85}" uniqueName="6710" name="Column6710" queryTableFieldId="6710"/>
    <tableColumn id="6711" xr3:uid="{4441FC4B-7BF5-4F7A-8AF0-BDA2403437B3}" uniqueName="6711" name="Column6711" queryTableFieldId="6711"/>
    <tableColumn id="6712" xr3:uid="{FD2856DE-1367-4067-8792-AEB68129B35A}" uniqueName="6712" name="Column6712" queryTableFieldId="6712"/>
    <tableColumn id="6713" xr3:uid="{F9A02FC4-55F4-4C36-B3C6-42EFD756DEBC}" uniqueName="6713" name="Column6713" queryTableFieldId="6713"/>
    <tableColumn id="6714" xr3:uid="{ED74A62D-F532-451A-A34B-BCEDAB14274A}" uniqueName="6714" name="Column6714" queryTableFieldId="6714"/>
    <tableColumn id="6715" xr3:uid="{70F3F89B-A303-42A4-A141-C5D32BEEF532}" uniqueName="6715" name="Column6715" queryTableFieldId="6715"/>
    <tableColumn id="6716" xr3:uid="{83843842-61E2-447C-B835-CB7F03E8A86B}" uniqueName="6716" name="Column6716" queryTableFieldId="6716"/>
    <tableColumn id="6717" xr3:uid="{15459F7E-7403-4BAF-9AB4-E15D69A49694}" uniqueName="6717" name="Column6717" queryTableFieldId="6717"/>
    <tableColumn id="6718" xr3:uid="{21BAD62B-EFA0-4227-91D7-6328A5484B02}" uniqueName="6718" name="Column6718" queryTableFieldId="6718"/>
    <tableColumn id="6719" xr3:uid="{A4748AD3-9190-42D5-996C-C38F7C0D02A4}" uniqueName="6719" name="Column6719" queryTableFieldId="6719"/>
    <tableColumn id="6720" xr3:uid="{006E295C-C510-40B0-9E70-8473AC7C74A0}" uniqueName="6720" name="Column6720" queryTableFieldId="6720"/>
    <tableColumn id="6721" xr3:uid="{F63FC1AB-5B33-41AD-8BA6-4F8E50674011}" uniqueName="6721" name="Column6721" queryTableFieldId="6721"/>
    <tableColumn id="6722" xr3:uid="{BEE2E3FF-5B53-4DCA-8F83-DFFA81AD95B0}" uniqueName="6722" name="Column6722" queryTableFieldId="6722"/>
    <tableColumn id="6723" xr3:uid="{43E567B9-9474-49F5-B83E-2994A057DE72}" uniqueName="6723" name="Column6723" queryTableFieldId="6723"/>
    <tableColumn id="6724" xr3:uid="{4A9AB710-30B5-45E8-A111-CEBE01168DC4}" uniqueName="6724" name="Column6724" queryTableFieldId="6724"/>
    <tableColumn id="6725" xr3:uid="{4474A1EF-2DEF-4CA5-9A1C-CF93127BA486}" uniqueName="6725" name="Column6725" queryTableFieldId="6725"/>
    <tableColumn id="6726" xr3:uid="{5060D1DA-94B0-4E18-AD73-1F4E3DED1622}" uniqueName="6726" name="Column6726" queryTableFieldId="6726"/>
    <tableColumn id="6727" xr3:uid="{80B9C53F-E2D5-469E-8059-55A7D752F607}" uniqueName="6727" name="Column6727" queryTableFieldId="6727"/>
    <tableColumn id="6728" xr3:uid="{572D00ED-9D8F-425F-A406-77C47FF99284}" uniqueName="6728" name="Column6728" queryTableFieldId="6728"/>
    <tableColumn id="6729" xr3:uid="{6E96563E-B8A5-4C94-AB3A-4604AC11F912}" uniqueName="6729" name="Column6729" queryTableFieldId="6729"/>
    <tableColumn id="6730" xr3:uid="{19202952-752F-4565-A2EC-A3F4CF871FEE}" uniqueName="6730" name="Column6730" queryTableFieldId="6730"/>
    <tableColumn id="6731" xr3:uid="{B15EEF1B-D1B3-4D72-8451-89521383E0C0}" uniqueName="6731" name="Column6731" queryTableFieldId="6731"/>
    <tableColumn id="6732" xr3:uid="{6A383DF9-0B2F-4963-B081-CEAA673CD2E7}" uniqueName="6732" name="Column6732" queryTableFieldId="6732"/>
    <tableColumn id="6733" xr3:uid="{042CD7ED-9BBA-48AB-AD52-AEB6861E1990}" uniqueName="6733" name="Column6733" queryTableFieldId="6733"/>
    <tableColumn id="6734" xr3:uid="{F4552C99-E7EA-4D7D-965B-DEF9B40AEB4C}" uniqueName="6734" name="Column6734" queryTableFieldId="6734"/>
    <tableColumn id="6735" xr3:uid="{FC688E2F-3B65-4B05-BBE1-BF0065F05B05}" uniqueName="6735" name="Column6735" queryTableFieldId="6735"/>
    <tableColumn id="6736" xr3:uid="{188F8009-85E9-44D6-AA92-26D3755DAC36}" uniqueName="6736" name="Column6736" queryTableFieldId="6736"/>
    <tableColumn id="6737" xr3:uid="{2A91A478-6B1C-4FD3-85E4-A4F8C809BBF5}" uniqueName="6737" name="Column6737" queryTableFieldId="6737"/>
    <tableColumn id="6738" xr3:uid="{F0ED682B-1E03-4D1F-B166-D953A212FB24}" uniqueName="6738" name="Column6738" queryTableFieldId="6738"/>
    <tableColumn id="6739" xr3:uid="{A6F5E265-917F-455D-B189-877B4C99B415}" uniqueName="6739" name="Column6739" queryTableFieldId="6739"/>
    <tableColumn id="6740" xr3:uid="{090AFADA-5C27-479A-AEED-A728A55CD795}" uniqueName="6740" name="Column6740" queryTableFieldId="6740"/>
    <tableColumn id="6741" xr3:uid="{560BF242-B032-4DA9-B34A-C425C096267C}" uniqueName="6741" name="Column6741" queryTableFieldId="6741"/>
    <tableColumn id="6742" xr3:uid="{7C55C1E0-592E-4BEC-8E1E-7B456EA998D1}" uniqueName="6742" name="Column6742" queryTableFieldId="6742"/>
    <tableColumn id="6743" xr3:uid="{A9CBE15E-C67B-4FFC-85CE-BEFCA5CE61DB}" uniqueName="6743" name="Column6743" queryTableFieldId="6743"/>
    <tableColumn id="6744" xr3:uid="{CCF0AD51-AB29-4F4E-A9D2-79760CFFC905}" uniqueName="6744" name="Column6744" queryTableFieldId="6744"/>
    <tableColumn id="6745" xr3:uid="{82E79B85-AB7B-4834-9F39-896DE8A5D9C6}" uniqueName="6745" name="Column6745" queryTableFieldId="6745"/>
    <tableColumn id="6746" xr3:uid="{012D8A15-6DED-4D5B-B018-E6285F7E13BE}" uniqueName="6746" name="Column6746" queryTableFieldId="6746"/>
    <tableColumn id="6747" xr3:uid="{D5149269-7FE3-429A-B273-B5143BE81086}" uniqueName="6747" name="Column6747" queryTableFieldId="6747"/>
    <tableColumn id="6748" xr3:uid="{F97EB294-157C-471C-8416-D6D1B333C8A4}" uniqueName="6748" name="Column6748" queryTableFieldId="6748"/>
    <tableColumn id="6749" xr3:uid="{1C4A9145-D2D5-4DCF-8950-23A88FA23BE8}" uniqueName="6749" name="Column6749" queryTableFieldId="6749"/>
    <tableColumn id="6750" xr3:uid="{353CAD01-8F49-438F-871B-BD40C15AE6BA}" uniqueName="6750" name="Column6750" queryTableFieldId="6750"/>
    <tableColumn id="6751" xr3:uid="{D26EE5BB-9441-4F06-9C33-0D87A99F31BF}" uniqueName="6751" name="Column6751" queryTableFieldId="6751"/>
    <tableColumn id="6752" xr3:uid="{B70B3C49-A2AA-40D7-BA9E-A68BD58A995A}" uniqueName="6752" name="Column6752" queryTableFieldId="6752"/>
    <tableColumn id="6753" xr3:uid="{951C9ECD-78CB-497B-91B8-1FCFFADC9700}" uniqueName="6753" name="Column6753" queryTableFieldId="6753"/>
    <tableColumn id="6754" xr3:uid="{EABA00D4-B304-47EC-83A8-D60C806674C7}" uniqueName="6754" name="Column6754" queryTableFieldId="6754"/>
    <tableColumn id="6755" xr3:uid="{2AD389F1-55F0-4764-B34F-794ADFD96E0C}" uniqueName="6755" name="Column6755" queryTableFieldId="6755"/>
    <tableColumn id="6756" xr3:uid="{451D09A2-946F-495F-8504-7A9BF69D033F}" uniqueName="6756" name="Column6756" queryTableFieldId="6756"/>
    <tableColumn id="6757" xr3:uid="{CC1DE918-6286-4407-83E9-9A28ED1EDE93}" uniqueName="6757" name="Column6757" queryTableFieldId="6757"/>
    <tableColumn id="6758" xr3:uid="{D800879E-F93E-4413-BCB6-6EE1F9D92F77}" uniqueName="6758" name="Column6758" queryTableFieldId="6758"/>
    <tableColumn id="6759" xr3:uid="{30D1CF20-8032-4A08-9A93-6CBF235FDB07}" uniqueName="6759" name="Column6759" queryTableFieldId="6759"/>
    <tableColumn id="6760" xr3:uid="{D6962871-13D1-49B4-A8AC-6B1E3237B762}" uniqueName="6760" name="Column6760" queryTableFieldId="6760"/>
    <tableColumn id="6761" xr3:uid="{C565D06B-1EBE-4ED5-B16F-6A8C4C5FAF4D}" uniqueName="6761" name="Column6761" queryTableFieldId="6761"/>
    <tableColumn id="6762" xr3:uid="{78BC82A9-316F-4DA7-98D6-E5205E62E5C2}" uniqueName="6762" name="Column6762" queryTableFieldId="6762"/>
    <tableColumn id="6763" xr3:uid="{E12A28A3-C6ED-4125-AA49-7BAC3CEC1040}" uniqueName="6763" name="Column6763" queryTableFieldId="6763"/>
    <tableColumn id="6764" xr3:uid="{3573EB03-F524-44D1-A836-ABBC7266B664}" uniqueName="6764" name="Column6764" queryTableFieldId="6764"/>
    <tableColumn id="6765" xr3:uid="{2AF7EA5F-2F77-481C-A7A5-57827D4A3FE0}" uniqueName="6765" name="Column6765" queryTableFieldId="6765"/>
    <tableColumn id="6766" xr3:uid="{4273E1A3-C14B-4CA6-B247-8AC42D0D06C3}" uniqueName="6766" name="Column6766" queryTableFieldId="6766"/>
    <tableColumn id="6767" xr3:uid="{9C2A744D-E7B4-4B66-9C3A-FB4F1CD4CB39}" uniqueName="6767" name="Column6767" queryTableFieldId="6767"/>
    <tableColumn id="6768" xr3:uid="{135CBC48-4FA2-4499-AE4A-21D864637270}" uniqueName="6768" name="Column6768" queryTableFieldId="6768"/>
    <tableColumn id="6769" xr3:uid="{87306567-373E-4691-9FFB-78429662FBD1}" uniqueName="6769" name="Column6769" queryTableFieldId="6769"/>
    <tableColumn id="6770" xr3:uid="{AF0F2547-7283-4CD5-AB86-5B5C9AEB90C8}" uniqueName="6770" name="Column6770" queryTableFieldId="6770"/>
    <tableColumn id="6771" xr3:uid="{37EFBF64-154B-4850-ABB9-B8CB4FE47DF1}" uniqueName="6771" name="Column6771" queryTableFieldId="6771"/>
    <tableColumn id="6772" xr3:uid="{5A8A9F32-B944-45DE-AE9D-25506E92CDAE}" uniqueName="6772" name="Column6772" queryTableFieldId="6772"/>
    <tableColumn id="6773" xr3:uid="{670A4D08-42A7-4169-81EB-9D1EA2BA6AD7}" uniqueName="6773" name="Column6773" queryTableFieldId="6773"/>
    <tableColumn id="6774" xr3:uid="{1509E268-DB21-4580-AF0D-AF46907B160E}" uniqueName="6774" name="Column6774" queryTableFieldId="6774"/>
    <tableColumn id="6775" xr3:uid="{9D608818-F078-424D-B504-9FBDE8CA5E11}" uniqueName="6775" name="Column6775" queryTableFieldId="6775"/>
    <tableColumn id="6776" xr3:uid="{D70127F1-B7EF-4A7A-9C07-D2396F48B71A}" uniqueName="6776" name="Column6776" queryTableFieldId="6776"/>
    <tableColumn id="6777" xr3:uid="{EA6D7A0F-8BDA-473E-B32E-30091B0F6A20}" uniqueName="6777" name="Column6777" queryTableFieldId="6777"/>
    <tableColumn id="6778" xr3:uid="{CCA8E432-07AE-4307-AB7F-022B51E15AF1}" uniqueName="6778" name="Column6778" queryTableFieldId="6778"/>
    <tableColumn id="6779" xr3:uid="{EF9E7C90-A5B2-4474-A1A4-D8331A80D23B}" uniqueName="6779" name="Column6779" queryTableFieldId="6779"/>
    <tableColumn id="6780" xr3:uid="{7B298081-63DD-4E17-8C7D-8791D3977B6D}" uniqueName="6780" name="Column6780" queryTableFieldId="6780"/>
    <tableColumn id="6781" xr3:uid="{BAFD625B-CA08-47D0-8563-3E1B73C4D555}" uniqueName="6781" name="Column6781" queryTableFieldId="6781"/>
    <tableColumn id="6782" xr3:uid="{6821B47F-8F8D-4190-A2AA-AD851966C738}" uniqueName="6782" name="Column6782" queryTableFieldId="6782"/>
    <tableColumn id="6783" xr3:uid="{27D4DCE6-78B2-45DE-83C0-4C34B5705407}" uniqueName="6783" name="Column6783" queryTableFieldId="6783"/>
    <tableColumn id="6784" xr3:uid="{D6713C9B-82FE-4DB4-A67A-43C9227EFDC0}" uniqueName="6784" name="Column6784" queryTableFieldId="6784"/>
    <tableColumn id="6785" xr3:uid="{F84AC8D9-50D8-42CC-A27A-60D5311B0C24}" uniqueName="6785" name="Column6785" queryTableFieldId="6785"/>
    <tableColumn id="6786" xr3:uid="{4966E0EA-797D-4052-8424-704B3AAFBCA8}" uniqueName="6786" name="Column6786" queryTableFieldId="6786"/>
    <tableColumn id="6787" xr3:uid="{AA0CAE59-5061-467C-85C5-2D12B70A5219}" uniqueName="6787" name="Column6787" queryTableFieldId="6787"/>
    <tableColumn id="6788" xr3:uid="{1EF156EB-6B8D-48CE-8833-3A94821444AD}" uniqueName="6788" name="Column6788" queryTableFieldId="6788"/>
    <tableColumn id="6789" xr3:uid="{2C048E0E-F5CE-4A47-885C-B05A78F78C56}" uniqueName="6789" name="Column6789" queryTableFieldId="6789"/>
    <tableColumn id="6790" xr3:uid="{31767A30-9D84-469C-9F23-1E14417D161E}" uniqueName="6790" name="Column6790" queryTableFieldId="6790"/>
    <tableColumn id="6791" xr3:uid="{55BEC632-2CC7-45F9-9A0A-88F221147740}" uniqueName="6791" name="Column6791" queryTableFieldId="6791"/>
    <tableColumn id="6792" xr3:uid="{6A152BBD-B134-43CF-8CAF-D0AA41C4DAFB}" uniqueName="6792" name="Column6792" queryTableFieldId="6792"/>
    <tableColumn id="6793" xr3:uid="{1F450D8A-03A4-4737-91D4-97A74FC5DA16}" uniqueName="6793" name="Column6793" queryTableFieldId="6793"/>
    <tableColumn id="6794" xr3:uid="{7C6B0356-FF91-41FE-A6F3-CD0B96E2F5E8}" uniqueName="6794" name="Column6794" queryTableFieldId="6794"/>
    <tableColumn id="6795" xr3:uid="{5578FB9F-95FA-4DEB-A6C1-77DA7E73632A}" uniqueName="6795" name="Column6795" queryTableFieldId="6795"/>
    <tableColumn id="6796" xr3:uid="{30A1BC66-E81A-4184-BF7C-C0AC753C2014}" uniqueName="6796" name="Column6796" queryTableFieldId="6796"/>
    <tableColumn id="6797" xr3:uid="{0CC59FB9-1D84-4FF6-84D2-F9B00A53A53F}" uniqueName="6797" name="Column6797" queryTableFieldId="6797"/>
    <tableColumn id="6798" xr3:uid="{7806E325-376C-4E46-97B1-49C8CBE8F216}" uniqueName="6798" name="Column6798" queryTableFieldId="6798"/>
    <tableColumn id="6799" xr3:uid="{85876C72-9538-4986-9164-DB7C83BB9F65}" uniqueName="6799" name="Column6799" queryTableFieldId="6799"/>
    <tableColumn id="6800" xr3:uid="{4D2D54C4-1C62-4390-A5E9-BACD35B80209}" uniqueName="6800" name="Column6800" queryTableFieldId="6800"/>
    <tableColumn id="6801" xr3:uid="{4E352644-3E1E-4C5F-B2FD-0D8276E0D179}" uniqueName="6801" name="Column6801" queryTableFieldId="6801"/>
    <tableColumn id="6802" xr3:uid="{C630CEC9-8D18-47ED-A1E3-01AF7A473D57}" uniqueName="6802" name="Column6802" queryTableFieldId="6802"/>
    <tableColumn id="6803" xr3:uid="{94F03038-DC0A-4675-99FC-789153658B5D}" uniqueName="6803" name="Column6803" queryTableFieldId="6803"/>
    <tableColumn id="6804" xr3:uid="{7C7C674F-5D3D-4930-83BE-C7FA148C5D42}" uniqueName="6804" name="Column6804" queryTableFieldId="6804"/>
    <tableColumn id="6805" xr3:uid="{F08B63F1-8661-4EDC-BFBC-3CCE03E13C32}" uniqueName="6805" name="Column6805" queryTableFieldId="6805"/>
    <tableColumn id="6806" xr3:uid="{B087A599-328E-4025-A7D6-AB1EB1D789F0}" uniqueName="6806" name="Column6806" queryTableFieldId="6806"/>
    <tableColumn id="6807" xr3:uid="{8D2BE9AD-F4D1-4EDC-A26B-E5079A02F076}" uniqueName="6807" name="Column6807" queryTableFieldId="6807"/>
    <tableColumn id="6808" xr3:uid="{ADFEEE96-9B3A-4B12-97F4-DCE012D79841}" uniqueName="6808" name="Column6808" queryTableFieldId="6808"/>
    <tableColumn id="6809" xr3:uid="{753F882F-424D-435D-8F6F-81509F43B859}" uniqueName="6809" name="Column6809" queryTableFieldId="6809"/>
    <tableColumn id="6810" xr3:uid="{E1F3B52A-76B5-4D9B-A723-64D08B9341CD}" uniqueName="6810" name="Column6810" queryTableFieldId="6810"/>
    <tableColumn id="6811" xr3:uid="{EBA535B0-CA0E-47A1-94B6-0D7117508888}" uniqueName="6811" name="Column6811" queryTableFieldId="6811"/>
    <tableColumn id="6812" xr3:uid="{21C7E5C9-5613-4C39-BE61-B4CB0165B2F4}" uniqueName="6812" name="Column6812" queryTableFieldId="6812"/>
    <tableColumn id="6813" xr3:uid="{0CDF3E8F-032A-42C3-863E-9B6D3567ADB6}" uniqueName="6813" name="Column6813" queryTableFieldId="6813"/>
    <tableColumn id="6814" xr3:uid="{17CC572F-75C7-4E0B-A6D7-9B9512D15368}" uniqueName="6814" name="Column6814" queryTableFieldId="6814"/>
    <tableColumn id="6815" xr3:uid="{758F434C-F7FC-48A3-9A57-3813390D24BE}" uniqueName="6815" name="Column6815" queryTableFieldId="6815"/>
    <tableColumn id="6816" xr3:uid="{37354B88-8BC4-48C5-89DB-7591FA0A0356}" uniqueName="6816" name="Column6816" queryTableFieldId="6816"/>
    <tableColumn id="6817" xr3:uid="{3CBB2E3C-1DA6-491B-AEE7-ECCDFA3BE5A4}" uniqueName="6817" name="Column6817" queryTableFieldId="6817"/>
    <tableColumn id="6818" xr3:uid="{453943E4-64E7-485F-A99E-69EDC973544D}" uniqueName="6818" name="Column6818" queryTableFieldId="6818"/>
    <tableColumn id="6819" xr3:uid="{916CECFF-2651-4AF4-82ED-75E1F3C5E162}" uniqueName="6819" name="Column6819" queryTableFieldId="6819"/>
    <tableColumn id="6820" xr3:uid="{625046A5-4039-4163-93C6-79B5FB568693}" uniqueName="6820" name="Column6820" queryTableFieldId="6820"/>
    <tableColumn id="6821" xr3:uid="{75846107-9CEE-4F28-AE6E-304CD2408F8E}" uniqueName="6821" name="Column6821" queryTableFieldId="6821"/>
    <tableColumn id="6822" xr3:uid="{96168B5D-567A-4567-BCF3-B190734D56CD}" uniqueName="6822" name="Column6822" queryTableFieldId="6822"/>
    <tableColumn id="6823" xr3:uid="{C82197FC-44E8-4E54-B6E7-6F6AEA57AB04}" uniqueName="6823" name="Column6823" queryTableFieldId="6823"/>
    <tableColumn id="6824" xr3:uid="{01E39C9E-9892-4D6F-B9BF-C6AA69399739}" uniqueName="6824" name="Column6824" queryTableFieldId="6824"/>
    <tableColumn id="6825" xr3:uid="{52FB7900-4508-460B-BB2A-3E3DA546408B}" uniqueName="6825" name="Column6825" queryTableFieldId="6825"/>
    <tableColumn id="6826" xr3:uid="{25B6B2E6-EC1F-471E-9827-C13371ABE6DD}" uniqueName="6826" name="Column6826" queryTableFieldId="6826"/>
    <tableColumn id="6827" xr3:uid="{918A98F0-23D8-4C1F-B715-EBB19353E925}" uniqueName="6827" name="Column6827" queryTableFieldId="6827"/>
    <tableColumn id="6828" xr3:uid="{53127F67-50A3-4DBC-83B3-6621C5C1B231}" uniqueName="6828" name="Column6828" queryTableFieldId="6828"/>
    <tableColumn id="6829" xr3:uid="{FF4F8EDC-9A81-4692-8EBB-8AC343B0E319}" uniqueName="6829" name="Column6829" queryTableFieldId="6829"/>
    <tableColumn id="6830" xr3:uid="{8DD082D4-4B72-4AA5-A895-A94DE1D22D49}" uniqueName="6830" name="Column6830" queryTableFieldId="6830"/>
    <tableColumn id="6831" xr3:uid="{403D37DE-0936-4816-AF1A-80E7DC32BC2F}" uniqueName="6831" name="Column6831" queryTableFieldId="6831"/>
    <tableColumn id="6832" xr3:uid="{2A2DCFEB-9671-4EC7-A92F-0A9F74BD1484}" uniqueName="6832" name="Column6832" queryTableFieldId="6832"/>
    <tableColumn id="6833" xr3:uid="{A620D651-D5C6-4319-9654-BCE43913CC30}" uniqueName="6833" name="Column6833" queryTableFieldId="6833"/>
    <tableColumn id="6834" xr3:uid="{A636A84A-FC97-4CB2-A8A1-1BCA844F4DE6}" uniqueName="6834" name="Column6834" queryTableFieldId="6834"/>
    <tableColumn id="6835" xr3:uid="{9361694B-7311-4B95-A611-B7D9E7CAF100}" uniqueName="6835" name="Column6835" queryTableFieldId="6835"/>
    <tableColumn id="6836" xr3:uid="{05464DF8-4E46-4725-8441-64E0414F94D0}" uniqueName="6836" name="Column6836" queryTableFieldId="6836"/>
    <tableColumn id="6837" xr3:uid="{3231328D-4ADA-4856-AA16-8B6FA10B464D}" uniqueName="6837" name="Column6837" queryTableFieldId="6837"/>
    <tableColumn id="6838" xr3:uid="{D477D32D-39A8-4E37-A8AA-5CE3488992C9}" uniqueName="6838" name="Column6838" queryTableFieldId="6838"/>
    <tableColumn id="6839" xr3:uid="{715D5D95-A37D-4AB0-8757-CDF6AEF5C1F2}" uniqueName="6839" name="Column6839" queryTableFieldId="6839"/>
    <tableColumn id="6840" xr3:uid="{A97C7E91-1BF5-4CB0-B507-A2333F68CFF5}" uniqueName="6840" name="Column6840" queryTableFieldId="6840"/>
    <tableColumn id="6841" xr3:uid="{4082578E-31C5-4601-B392-F4A10247903F}" uniqueName="6841" name="Column6841" queryTableFieldId="6841"/>
    <tableColumn id="6842" xr3:uid="{F8D7F930-F614-4D8C-A246-952C80E07369}" uniqueName="6842" name="Column6842" queryTableFieldId="6842"/>
    <tableColumn id="6843" xr3:uid="{111DFBDB-2E9B-477C-BD6D-9AA03C2E05C4}" uniqueName="6843" name="Column6843" queryTableFieldId="6843"/>
    <tableColumn id="6844" xr3:uid="{9B936B3A-1712-463F-8760-93D92FF5E3B7}" uniqueName="6844" name="Column6844" queryTableFieldId="6844"/>
    <tableColumn id="6845" xr3:uid="{B50B6E5A-0588-45FF-8C21-CCA2114DBC63}" uniqueName="6845" name="Column6845" queryTableFieldId="6845"/>
    <tableColumn id="6846" xr3:uid="{BF23D3EC-4470-4712-B6AF-FCB6FD242BF6}" uniqueName="6846" name="Column6846" queryTableFieldId="6846"/>
    <tableColumn id="6847" xr3:uid="{425FD023-AE24-4F30-A061-879982219860}" uniqueName="6847" name="Column6847" queryTableFieldId="6847"/>
    <tableColumn id="6848" xr3:uid="{5C3A44DA-E35E-4D5C-BE92-D0CF5640B9C5}" uniqueName="6848" name="Column6848" queryTableFieldId="6848"/>
    <tableColumn id="6849" xr3:uid="{4CADB924-BBD6-436F-BE0F-BA7E9FCD3AF1}" uniqueName="6849" name="Column6849" queryTableFieldId="6849"/>
    <tableColumn id="6850" xr3:uid="{49E5B78A-E894-43D5-B5F1-328595A2A8B7}" uniqueName="6850" name="Column6850" queryTableFieldId="6850"/>
    <tableColumn id="6851" xr3:uid="{F491FF55-7C2E-4FA2-87D7-D64B6BD3C4E6}" uniqueName="6851" name="Column6851" queryTableFieldId="6851"/>
    <tableColumn id="6852" xr3:uid="{D0D4CB9A-915D-46EC-9DA9-49C65DC69338}" uniqueName="6852" name="Column6852" queryTableFieldId="6852"/>
    <tableColumn id="6853" xr3:uid="{320F81B0-52FA-4B11-9172-90AD2ED959E9}" uniqueName="6853" name="Column6853" queryTableFieldId="6853"/>
    <tableColumn id="6854" xr3:uid="{4382E954-24DF-42CD-8857-37039580248E}" uniqueName="6854" name="Column6854" queryTableFieldId="6854"/>
    <tableColumn id="6855" xr3:uid="{89EA9E6B-8D88-43F7-88CF-EBF5DF2E48F0}" uniqueName="6855" name="Column6855" queryTableFieldId="6855"/>
    <tableColumn id="6856" xr3:uid="{26CDC46E-EC13-49ED-A503-B0E8ABC2CEC0}" uniqueName="6856" name="Column6856" queryTableFieldId="6856"/>
    <tableColumn id="6857" xr3:uid="{4CE1CFDA-3724-4483-812F-959E5CE9EB78}" uniqueName="6857" name="Column6857" queryTableFieldId="6857"/>
    <tableColumn id="6858" xr3:uid="{25064175-0EDA-4DED-8BA3-B8CDD345F381}" uniqueName="6858" name="Column6858" queryTableFieldId="6858"/>
    <tableColumn id="6859" xr3:uid="{62D09931-DCD6-493A-AA59-A69EA999CED0}" uniqueName="6859" name="Column6859" queryTableFieldId="6859"/>
    <tableColumn id="6860" xr3:uid="{354079A1-09C4-4C93-935D-664DE31B0828}" uniqueName="6860" name="Column6860" queryTableFieldId="6860"/>
    <tableColumn id="6861" xr3:uid="{275C4EE1-3EFD-4493-BA3D-2B57BEC46FB5}" uniqueName="6861" name="Column6861" queryTableFieldId="6861"/>
    <tableColumn id="6862" xr3:uid="{8C20FDBF-6BF1-4D3E-8315-45229B101B0A}" uniqueName="6862" name="Column6862" queryTableFieldId="6862"/>
    <tableColumn id="6863" xr3:uid="{BF194AA7-492E-445B-B9D8-5E11023A55D1}" uniqueName="6863" name="Column6863" queryTableFieldId="6863"/>
    <tableColumn id="6864" xr3:uid="{CC81DA65-53CA-4B4F-B4D1-383467AAB047}" uniqueName="6864" name="Column6864" queryTableFieldId="6864"/>
    <tableColumn id="6865" xr3:uid="{EF84B448-591B-4DAE-8CE7-F3A790B49091}" uniqueName="6865" name="Column6865" queryTableFieldId="6865"/>
    <tableColumn id="6866" xr3:uid="{16C748FE-AA24-42F9-8A70-517F658B5DA4}" uniqueName="6866" name="Column6866" queryTableFieldId="6866"/>
    <tableColumn id="6867" xr3:uid="{1EFB11F2-7AB7-49E3-825F-72AD79AF2946}" uniqueName="6867" name="Column6867" queryTableFieldId="6867"/>
    <tableColumn id="6868" xr3:uid="{8A5E93AE-3592-4CE7-AF6F-7947F066B5D2}" uniqueName="6868" name="Column6868" queryTableFieldId="6868"/>
    <tableColumn id="6869" xr3:uid="{064CD072-0E20-4ACE-9CA5-94F1C32923FC}" uniqueName="6869" name="Column6869" queryTableFieldId="6869"/>
    <tableColumn id="6870" xr3:uid="{BD6B7CC3-3295-46E1-BE39-F1D4FB9DD272}" uniqueName="6870" name="Column6870" queryTableFieldId="6870"/>
    <tableColumn id="6871" xr3:uid="{C13BF038-7833-430F-8B64-C5D68E182DA3}" uniqueName="6871" name="Column6871" queryTableFieldId="6871"/>
    <tableColumn id="6872" xr3:uid="{EC3E0F87-9563-4E1A-98A1-DF6CCC15CD14}" uniqueName="6872" name="Column6872" queryTableFieldId="6872"/>
    <tableColumn id="6873" xr3:uid="{74C317A6-01D7-4476-83AD-4033AB02353E}" uniqueName="6873" name="Column6873" queryTableFieldId="6873"/>
    <tableColumn id="6874" xr3:uid="{AF93F023-737A-4E08-B46C-F616C060192C}" uniqueName="6874" name="Column6874" queryTableFieldId="6874"/>
    <tableColumn id="6875" xr3:uid="{A6199D1D-745F-48C7-A794-9C3D9A6B9FA8}" uniqueName="6875" name="Column6875" queryTableFieldId="6875"/>
    <tableColumn id="6876" xr3:uid="{B45520F6-B0BC-4458-8A1F-5F1B44609A51}" uniqueName="6876" name="Column6876" queryTableFieldId="6876"/>
    <tableColumn id="6877" xr3:uid="{34510A48-0F57-4E72-8B26-B5464FA6B9F0}" uniqueName="6877" name="Column6877" queryTableFieldId="6877"/>
    <tableColumn id="6878" xr3:uid="{81297FCA-D038-4968-AF65-39A192AD38F4}" uniqueName="6878" name="Column6878" queryTableFieldId="6878"/>
    <tableColumn id="6879" xr3:uid="{0B726667-DA95-4965-BB92-B4A97130A5F2}" uniqueName="6879" name="Column6879" queryTableFieldId="6879"/>
    <tableColumn id="6880" xr3:uid="{6C806145-DB06-469C-8D1C-AE002A4F041D}" uniqueName="6880" name="Column6880" queryTableFieldId="6880"/>
    <tableColumn id="6881" xr3:uid="{61376BBE-3B38-4BF9-BD99-CD070BF3805A}" uniqueName="6881" name="Column6881" queryTableFieldId="6881"/>
    <tableColumn id="6882" xr3:uid="{87D0AA60-A682-468E-BBA9-626DFD1E0428}" uniqueName="6882" name="Column6882" queryTableFieldId="6882"/>
    <tableColumn id="6883" xr3:uid="{3373F91E-C42A-4CD9-8DC2-48F4C1138D96}" uniqueName="6883" name="Column6883" queryTableFieldId="6883"/>
    <tableColumn id="6884" xr3:uid="{2E86DC59-1D84-4850-820C-7F9B69DB155B}" uniqueName="6884" name="Column6884" queryTableFieldId="6884"/>
    <tableColumn id="6885" xr3:uid="{BD9159DF-1983-4B44-883F-AFFD1B0FEFB9}" uniqueName="6885" name="Column6885" queryTableFieldId="6885"/>
    <tableColumn id="6886" xr3:uid="{494F8CAA-9611-4EC9-8C89-1E3250C438F6}" uniqueName="6886" name="Column6886" queryTableFieldId="6886"/>
    <tableColumn id="6887" xr3:uid="{9D3D2ADA-8217-4504-BB1F-1A1034B84518}" uniqueName="6887" name="Column6887" queryTableFieldId="6887"/>
    <tableColumn id="6888" xr3:uid="{A506C770-F3FF-469D-83B4-37136E95E72A}" uniqueName="6888" name="Column6888" queryTableFieldId="6888"/>
    <tableColumn id="6889" xr3:uid="{9D6CF449-9CB7-4270-85A3-16FA7AD5135C}" uniqueName="6889" name="Column6889" queryTableFieldId="6889"/>
    <tableColumn id="6890" xr3:uid="{5BEB7115-B875-40DD-AFC0-8687EC8C762C}" uniqueName="6890" name="Column6890" queryTableFieldId="6890"/>
    <tableColumn id="6891" xr3:uid="{98CCE557-7450-4628-A56A-A7AFA4C7DA4D}" uniqueName="6891" name="Column6891" queryTableFieldId="6891"/>
    <tableColumn id="6892" xr3:uid="{57C267E2-C0D4-4BBE-B005-D866858BF9D5}" uniqueName="6892" name="Column6892" queryTableFieldId="6892"/>
    <tableColumn id="6893" xr3:uid="{1B41E9F2-61A6-4AB6-B999-58B60B58A64B}" uniqueName="6893" name="Column6893" queryTableFieldId="6893"/>
    <tableColumn id="6894" xr3:uid="{7BAD1B4C-86ED-4E6C-82BF-86BE3AE05554}" uniqueName="6894" name="Column6894" queryTableFieldId="6894"/>
    <tableColumn id="6895" xr3:uid="{542031FA-9B0B-4B0B-AFE3-07386607954B}" uniqueName="6895" name="Column6895" queryTableFieldId="6895"/>
    <tableColumn id="6896" xr3:uid="{B7E70B61-05B1-4B42-A2B7-4A43D85A9128}" uniqueName="6896" name="Column6896" queryTableFieldId="6896"/>
    <tableColumn id="6897" xr3:uid="{8E7D6FB2-140F-4C2B-973E-7E33E28EBE66}" uniqueName="6897" name="Column6897" queryTableFieldId="6897"/>
    <tableColumn id="6898" xr3:uid="{2A7947A1-DA27-4220-B5F0-16DA7B3201E7}" uniqueName="6898" name="Column6898" queryTableFieldId="6898"/>
    <tableColumn id="6899" xr3:uid="{77B343A5-48F2-451B-A739-346536EF254A}" uniqueName="6899" name="Column6899" queryTableFieldId="6899"/>
    <tableColumn id="6900" xr3:uid="{13A8B17C-C3DC-4151-A6DC-6F8D09B456F7}" uniqueName="6900" name="Column6900" queryTableFieldId="6900"/>
    <tableColumn id="6901" xr3:uid="{6754A7EC-D632-4407-BD6D-23884C8C2764}" uniqueName="6901" name="Column6901" queryTableFieldId="6901"/>
    <tableColumn id="6902" xr3:uid="{444345AE-7F7F-4BE4-BF70-44F0CBB2863E}" uniqueName="6902" name="Column6902" queryTableFieldId="6902"/>
    <tableColumn id="6903" xr3:uid="{1F36B594-EA8D-4246-8DBF-5C65E7E76FEC}" uniqueName="6903" name="Column6903" queryTableFieldId="6903"/>
    <tableColumn id="6904" xr3:uid="{0EF2A952-CAF0-4C0C-ACC5-E82AB682FC61}" uniqueName="6904" name="Column6904" queryTableFieldId="6904"/>
    <tableColumn id="6905" xr3:uid="{0892AA82-4C8F-4B57-A25E-5A01B5EC21C8}" uniqueName="6905" name="Column6905" queryTableFieldId="6905"/>
    <tableColumn id="6906" xr3:uid="{82F0D9E4-B809-479B-BD67-59C39C28FE76}" uniqueName="6906" name="Column6906" queryTableFieldId="6906"/>
    <tableColumn id="6907" xr3:uid="{4B46F7BC-2A4B-49E3-A207-A8EF3F73AC29}" uniqueName="6907" name="Column6907" queryTableFieldId="6907"/>
    <tableColumn id="6908" xr3:uid="{DABA05EB-B9ED-4C33-8EA8-367DE0CB8AF1}" uniqueName="6908" name="Column6908" queryTableFieldId="6908"/>
    <tableColumn id="6909" xr3:uid="{7461E80D-3DE4-4330-B40C-80ED3B843D4B}" uniqueName="6909" name="Column6909" queryTableFieldId="6909"/>
    <tableColumn id="6910" xr3:uid="{BE11CE0F-E59E-4CE9-BB86-A40C3A9F1594}" uniqueName="6910" name="Column6910" queryTableFieldId="6910"/>
    <tableColumn id="6911" xr3:uid="{FD3E9448-7711-410C-9EB4-F52BA4D4565C}" uniqueName="6911" name="Column6911" queryTableFieldId="6911"/>
    <tableColumn id="6912" xr3:uid="{3AC18CE9-4931-4FA7-B63D-559A35E1F1AF}" uniqueName="6912" name="Column6912" queryTableFieldId="6912"/>
    <tableColumn id="6913" xr3:uid="{52188ADD-D0D2-42F2-BED8-5CE25747BA72}" uniqueName="6913" name="Column6913" queryTableFieldId="6913"/>
    <tableColumn id="6914" xr3:uid="{4F6A4BB1-5ACB-4579-B732-9AB729C1FCA7}" uniqueName="6914" name="Column6914" queryTableFieldId="6914"/>
    <tableColumn id="6915" xr3:uid="{57AA021F-2A4B-4AE6-A664-EBA4CE1D12ED}" uniqueName="6915" name="Column6915" queryTableFieldId="6915"/>
    <tableColumn id="6916" xr3:uid="{4ABFD47A-D9F7-4650-B9F6-7BD16D15A037}" uniqueName="6916" name="Column6916" queryTableFieldId="6916"/>
    <tableColumn id="6917" xr3:uid="{5A45BB0A-688E-4992-B9C3-06E149368ABE}" uniqueName="6917" name="Column6917" queryTableFieldId="6917"/>
    <tableColumn id="6918" xr3:uid="{F376B015-C78D-4558-9B7C-5FFE76DF7805}" uniqueName="6918" name="Column6918" queryTableFieldId="6918"/>
    <tableColumn id="6919" xr3:uid="{7501F350-E079-46F9-81FF-0D3533CB0EA3}" uniqueName="6919" name="Column6919" queryTableFieldId="6919"/>
    <tableColumn id="6920" xr3:uid="{426FE07D-6845-4BF3-8F2E-2781EFBB8D12}" uniqueName="6920" name="Column6920" queryTableFieldId="6920"/>
    <tableColumn id="6921" xr3:uid="{421DE6A6-BD73-46F5-BD09-8548102FD2A1}" uniqueName="6921" name="Column6921" queryTableFieldId="6921"/>
    <tableColumn id="6922" xr3:uid="{985DBA00-855E-4D4E-A604-57F7F4322849}" uniqueName="6922" name="Column6922" queryTableFieldId="6922"/>
    <tableColumn id="6923" xr3:uid="{3D2E5584-2EDC-4C8A-9F4C-F1141F65AE56}" uniqueName="6923" name="Column6923" queryTableFieldId="6923"/>
    <tableColumn id="6924" xr3:uid="{AD945D4A-5263-41D0-8140-DF73F6E6F531}" uniqueName="6924" name="Column6924" queryTableFieldId="6924"/>
    <tableColumn id="6925" xr3:uid="{F38A30FB-99AE-4160-AF70-0A430A43B012}" uniqueName="6925" name="Column6925" queryTableFieldId="6925"/>
    <tableColumn id="6926" xr3:uid="{CA891FD5-8249-4ED1-A206-9139FAAD204E}" uniqueName="6926" name="Column6926" queryTableFieldId="6926"/>
    <tableColumn id="6927" xr3:uid="{2E4B4A6B-4C57-4157-8472-AEC39B8C117B}" uniqueName="6927" name="Column6927" queryTableFieldId="6927"/>
    <tableColumn id="6928" xr3:uid="{1566D8BE-EBB3-42FF-A027-2BE672A0763B}" uniqueName="6928" name="Column6928" queryTableFieldId="6928"/>
    <tableColumn id="6929" xr3:uid="{FC5B1A16-501B-4CA5-9FAA-EAE7829F0F72}" uniqueName="6929" name="Column6929" queryTableFieldId="6929"/>
    <tableColumn id="6930" xr3:uid="{038688F2-110F-4237-B3CC-E0A68B411D7A}" uniqueName="6930" name="Column6930" queryTableFieldId="6930"/>
    <tableColumn id="6931" xr3:uid="{84C5CE4B-6B24-433B-B14F-2098398ED969}" uniqueName="6931" name="Column6931" queryTableFieldId="6931"/>
    <tableColumn id="6932" xr3:uid="{559ED605-95BF-4DF6-8E82-E38E3F75472F}" uniqueName="6932" name="Column6932" queryTableFieldId="6932"/>
    <tableColumn id="6933" xr3:uid="{7650E9F7-859C-4721-BBFF-199F822B6899}" uniqueName="6933" name="Column6933" queryTableFieldId="6933"/>
    <tableColumn id="6934" xr3:uid="{D0A113E5-6224-43C9-BE2B-A7F838AC5D31}" uniqueName="6934" name="Column6934" queryTableFieldId="6934"/>
    <tableColumn id="6935" xr3:uid="{08228985-52A2-4D3A-AA7C-716E3A7A3646}" uniqueName="6935" name="Column6935" queryTableFieldId="6935"/>
    <tableColumn id="6936" xr3:uid="{4A981FA6-A371-4B30-9333-66964AF0529C}" uniqueName="6936" name="Column6936" queryTableFieldId="6936"/>
    <tableColumn id="6937" xr3:uid="{5A170613-D7A3-4075-8A7A-712A1CE30A8D}" uniqueName="6937" name="Column6937" queryTableFieldId="6937"/>
    <tableColumn id="6938" xr3:uid="{419F7DAB-5411-465A-9B17-78F6151459A6}" uniqueName="6938" name="Column6938" queryTableFieldId="6938"/>
    <tableColumn id="6939" xr3:uid="{849F5929-6966-415A-BB5C-61094A22162A}" uniqueName="6939" name="Column6939" queryTableFieldId="6939"/>
    <tableColumn id="6940" xr3:uid="{62873DA7-10B0-4656-90F2-A95E04EA2D2D}" uniqueName="6940" name="Column6940" queryTableFieldId="6940"/>
    <tableColumn id="6941" xr3:uid="{2A51C573-CCF6-42E4-8702-3415FC5DF7B6}" uniqueName="6941" name="Column6941" queryTableFieldId="6941"/>
    <tableColumn id="6942" xr3:uid="{FDD8A60A-21E5-4C18-A049-99D5BCD19F46}" uniqueName="6942" name="Column6942" queryTableFieldId="6942"/>
    <tableColumn id="6943" xr3:uid="{F10BC19D-68F8-4A26-A387-608E47BB81E8}" uniqueName="6943" name="Column6943" queryTableFieldId="6943"/>
    <tableColumn id="6944" xr3:uid="{A93D9BAC-0707-4F77-AEB8-D31C2B54031F}" uniqueName="6944" name="Column6944" queryTableFieldId="6944"/>
    <tableColumn id="6945" xr3:uid="{C94E414E-D31A-4668-B40A-5737277DCAB0}" uniqueName="6945" name="Column6945" queryTableFieldId="6945"/>
    <tableColumn id="6946" xr3:uid="{7CF4BFEA-9665-4E9B-BA4D-5CD42AF33B3F}" uniqueName="6946" name="Column6946" queryTableFieldId="6946"/>
    <tableColumn id="6947" xr3:uid="{85EE7025-D02C-4994-A4BD-C03BD095B9F6}" uniqueName="6947" name="Column6947" queryTableFieldId="6947"/>
    <tableColumn id="6948" xr3:uid="{5B651F5C-40AF-4451-8E97-09EE8BA39E16}" uniqueName="6948" name="Column6948" queryTableFieldId="6948"/>
    <tableColumn id="6949" xr3:uid="{48E31BA1-0433-4BBB-B0F3-10FE470F5B6E}" uniqueName="6949" name="Column6949" queryTableFieldId="6949"/>
    <tableColumn id="6950" xr3:uid="{DBF27629-8E22-4810-B5F1-08FE6529D924}" uniqueName="6950" name="Column6950" queryTableFieldId="6950"/>
    <tableColumn id="6951" xr3:uid="{B891709D-FF34-4E7A-9ACB-BB20EB5065B7}" uniqueName="6951" name="Column6951" queryTableFieldId="6951"/>
    <tableColumn id="6952" xr3:uid="{5F928858-5975-46BB-BAC9-0924702613AE}" uniqueName="6952" name="Column6952" queryTableFieldId="6952"/>
    <tableColumn id="6953" xr3:uid="{6087E069-BDB1-4EC2-AD18-6798AF51BAA0}" uniqueName="6953" name="Column6953" queryTableFieldId="6953"/>
    <tableColumn id="6954" xr3:uid="{7082DD97-270D-4E1E-90B7-8C8243FFFE6E}" uniqueName="6954" name="Column6954" queryTableFieldId="6954"/>
    <tableColumn id="6955" xr3:uid="{6BBA1D67-CED9-4830-9FED-40AC5E462FAB}" uniqueName="6955" name="Column6955" queryTableFieldId="6955"/>
    <tableColumn id="6956" xr3:uid="{4E9D8333-87E9-495D-A1FE-F2F80C479E38}" uniqueName="6956" name="Column6956" queryTableFieldId="6956"/>
    <tableColumn id="6957" xr3:uid="{E85B070D-8550-403F-B85A-A5A3B24DAD5B}" uniqueName="6957" name="Column6957" queryTableFieldId="6957"/>
    <tableColumn id="6958" xr3:uid="{CA497BA7-FE25-469D-8F63-1A2727DC31B1}" uniqueName="6958" name="Column6958" queryTableFieldId="6958"/>
    <tableColumn id="6959" xr3:uid="{06B21D9C-D3C6-42DF-B0AD-FB486FD458C2}" uniqueName="6959" name="Column6959" queryTableFieldId="6959"/>
    <tableColumn id="6960" xr3:uid="{6579D36A-5402-4254-8411-53CE2AE27569}" uniqueName="6960" name="Column6960" queryTableFieldId="6960"/>
    <tableColumn id="6961" xr3:uid="{3577CEFE-80A4-47E4-961D-0F393347184B}" uniqueName="6961" name="Column6961" queryTableFieldId="6961"/>
    <tableColumn id="6962" xr3:uid="{378D2881-7A5D-477F-9A4B-D27AAE11D5A8}" uniqueName="6962" name="Column6962" queryTableFieldId="6962"/>
    <tableColumn id="6963" xr3:uid="{B9D308CB-7847-4000-9D0E-6897BD553592}" uniqueName="6963" name="Column6963" queryTableFieldId="6963"/>
    <tableColumn id="6964" xr3:uid="{0FA355DD-EDF5-421E-B456-22D543FCA6C1}" uniqueName="6964" name="Column6964" queryTableFieldId="6964"/>
    <tableColumn id="6965" xr3:uid="{9F31B16F-D630-4A60-A370-0C1BB50D294A}" uniqueName="6965" name="Column6965" queryTableFieldId="6965"/>
    <tableColumn id="6966" xr3:uid="{CC06A7CC-6F22-420B-AB39-1BF78EAC2B47}" uniqueName="6966" name="Column6966" queryTableFieldId="6966"/>
    <tableColumn id="6967" xr3:uid="{69B1EDA5-35D8-444C-B68B-B13E5171EB4C}" uniqueName="6967" name="Column6967" queryTableFieldId="6967"/>
    <tableColumn id="6968" xr3:uid="{A5337AEE-CF3E-4A78-AA72-CEA6D42066E6}" uniqueName="6968" name="Column6968" queryTableFieldId="6968"/>
    <tableColumn id="6969" xr3:uid="{4F2E7722-2C1F-4FA6-8C8A-4B116BA22F1E}" uniqueName="6969" name="Column6969" queryTableFieldId="6969"/>
    <tableColumn id="6970" xr3:uid="{05720DD7-4133-495E-B152-3F9D320EBE13}" uniqueName="6970" name="Column6970" queryTableFieldId="6970"/>
    <tableColumn id="6971" xr3:uid="{F33A3A26-DA0B-4EC1-B5E1-42512B218C8D}" uniqueName="6971" name="Column6971" queryTableFieldId="6971"/>
    <tableColumn id="6972" xr3:uid="{E5D243EC-242B-49BC-BBE0-65A05EAA61E5}" uniqueName="6972" name="Column6972" queryTableFieldId="6972"/>
    <tableColumn id="6973" xr3:uid="{E8120A2D-8021-40D6-A714-4370C8F92F7C}" uniqueName="6973" name="Column6973" queryTableFieldId="6973"/>
    <tableColumn id="6974" xr3:uid="{D5EE1F11-B802-4C67-8DCE-CF9D5692D85C}" uniqueName="6974" name="Column6974" queryTableFieldId="6974"/>
    <tableColumn id="6975" xr3:uid="{6E3D0E3C-ED54-407D-A7C7-2CBF68EB5762}" uniqueName="6975" name="Column6975" queryTableFieldId="6975"/>
    <tableColumn id="6976" xr3:uid="{615F8F63-763D-4D8E-A44B-C1018AC58C45}" uniqueName="6976" name="Column6976" queryTableFieldId="6976"/>
    <tableColumn id="6977" xr3:uid="{B157199B-7BB9-4530-A76B-901AB1CA8774}" uniqueName="6977" name="Column6977" queryTableFieldId="6977"/>
    <tableColumn id="6978" xr3:uid="{9B29FA40-D8A6-4905-BEC9-48347F34F4BF}" uniqueName="6978" name="Column6978" queryTableFieldId="6978"/>
    <tableColumn id="6979" xr3:uid="{BE0B17E0-30FA-485B-8BEE-4E332DBC667F}" uniqueName="6979" name="Column6979" queryTableFieldId="6979"/>
    <tableColumn id="6980" xr3:uid="{155A5622-9CB6-49EF-86D6-B0AA1BAD4EB8}" uniqueName="6980" name="Column6980" queryTableFieldId="6980"/>
    <tableColumn id="6981" xr3:uid="{D576FBA5-5134-4699-8EF3-CFD5443AB839}" uniqueName="6981" name="Column6981" queryTableFieldId="6981"/>
    <tableColumn id="6982" xr3:uid="{A19A9445-2905-4A2D-B6E9-3A6042C4D98E}" uniqueName="6982" name="Column6982" queryTableFieldId="6982"/>
    <tableColumn id="6983" xr3:uid="{9AA2A812-6467-4AF2-B50D-37295C3916C8}" uniqueName="6983" name="Column6983" queryTableFieldId="6983"/>
    <tableColumn id="6984" xr3:uid="{1D69D3F7-C729-479A-8ADF-ED7C5D41D3C2}" uniqueName="6984" name="Column6984" queryTableFieldId="6984"/>
    <tableColumn id="6985" xr3:uid="{5AD27C68-C6E2-4957-80F5-4A1F7FB23FCB}" uniqueName="6985" name="Column6985" queryTableFieldId="6985"/>
    <tableColumn id="6986" xr3:uid="{510EA438-35A1-4DE4-8461-124CB8D0ED0B}" uniqueName="6986" name="Column6986" queryTableFieldId="6986"/>
    <tableColumn id="6987" xr3:uid="{A77307E1-ABA1-4B8C-B4AD-AF5F09C2C8B5}" uniqueName="6987" name="Column6987" queryTableFieldId="6987"/>
    <tableColumn id="6988" xr3:uid="{DBEA4F47-B7EF-44DE-B897-18F437EE350B}" uniqueName="6988" name="Column6988" queryTableFieldId="6988"/>
    <tableColumn id="6989" xr3:uid="{4F278E5F-3306-41CC-9BFB-96D8FD63954B}" uniqueName="6989" name="Column6989" queryTableFieldId="6989"/>
    <tableColumn id="6990" xr3:uid="{3374D754-827C-458D-B437-AB8AA33A9B58}" uniqueName="6990" name="Column6990" queryTableFieldId="6990"/>
    <tableColumn id="6991" xr3:uid="{47D4FE3D-BB09-47FC-BBCC-94FA08CFA44D}" uniqueName="6991" name="Column6991" queryTableFieldId="6991"/>
    <tableColumn id="6992" xr3:uid="{59E38500-D0EF-49F8-B416-2E84F55B5AD8}" uniqueName="6992" name="Column6992" queryTableFieldId="6992"/>
    <tableColumn id="6993" xr3:uid="{7558A1EB-49BB-408C-B899-E1D8B45FC979}" uniqueName="6993" name="Column6993" queryTableFieldId="6993"/>
    <tableColumn id="6994" xr3:uid="{30D1A447-24C8-42FE-9704-BD55151FC1C3}" uniqueName="6994" name="Column6994" queryTableFieldId="6994"/>
    <tableColumn id="6995" xr3:uid="{4E893C61-AE50-4D02-AFE0-62CD600A3BEC}" uniqueName="6995" name="Column6995" queryTableFieldId="6995"/>
    <tableColumn id="6996" xr3:uid="{A17D5DC3-BF6A-4C79-9806-F8C4DEE6DB13}" uniqueName="6996" name="Column6996" queryTableFieldId="6996"/>
    <tableColumn id="6997" xr3:uid="{50D5B946-F28B-44A5-B106-9C73FB708E55}" uniqueName="6997" name="Column6997" queryTableFieldId="6997"/>
    <tableColumn id="6998" xr3:uid="{5CAED1CE-0D3B-4147-A53B-0040B45D08AC}" uniqueName="6998" name="Column6998" queryTableFieldId="6998"/>
    <tableColumn id="6999" xr3:uid="{7E5B06DB-E632-4F7C-91B0-F65D8F0E85A0}" uniqueName="6999" name="Column6999" queryTableFieldId="6999"/>
    <tableColumn id="7000" xr3:uid="{393A3BA5-95F8-488A-9CF0-0B48A8FDC95D}" uniqueName="7000" name="Column7000" queryTableFieldId="7000"/>
    <tableColumn id="7001" xr3:uid="{7E8AFE4C-CD5B-4B17-B6C7-9E27C3D7A677}" uniqueName="7001" name="Column7001" queryTableFieldId="7001"/>
    <tableColumn id="7002" xr3:uid="{193E60CF-9AC4-417E-B374-C45A08101BD0}" uniqueName="7002" name="Column7002" queryTableFieldId="7002"/>
    <tableColumn id="7003" xr3:uid="{236E3DF6-D9D6-4C64-8DB1-60019F6E6C08}" uniqueName="7003" name="Column7003" queryTableFieldId="7003"/>
    <tableColumn id="7004" xr3:uid="{684DB284-C3B5-4C6C-A8D3-25E4F9C93DE4}" uniqueName="7004" name="Column7004" queryTableFieldId="7004"/>
    <tableColumn id="7005" xr3:uid="{99DD05BD-008D-4F22-A180-CF18A0B6A573}" uniqueName="7005" name="Column7005" queryTableFieldId="7005"/>
    <tableColumn id="7006" xr3:uid="{217053AC-9CAE-45BF-B3F0-6BE1CE71DE76}" uniqueName="7006" name="Column7006" queryTableFieldId="7006"/>
    <tableColumn id="7007" xr3:uid="{B6CE21F0-4B36-465E-95E7-5B79F4BE9F98}" uniqueName="7007" name="Column7007" queryTableFieldId="7007"/>
    <tableColumn id="7008" xr3:uid="{8B430934-04A3-4A47-91D8-F4798B2CA9B1}" uniqueName="7008" name="Column7008" queryTableFieldId="7008"/>
    <tableColumn id="7009" xr3:uid="{B88692FE-2341-46FB-A614-495ED007F3B9}" uniqueName="7009" name="Column7009" queryTableFieldId="7009"/>
    <tableColumn id="7010" xr3:uid="{FF8F462D-7C29-414F-BD96-2587A0EFB06F}" uniqueName="7010" name="Column7010" queryTableFieldId="7010"/>
    <tableColumn id="7011" xr3:uid="{7720CDAB-35BC-405F-9E26-0EBE46E9F2E2}" uniqueName="7011" name="Column7011" queryTableFieldId="7011"/>
    <tableColumn id="7012" xr3:uid="{B26B8A70-395C-43BE-BB4F-E55A394F4B68}" uniqueName="7012" name="Column7012" queryTableFieldId="7012"/>
    <tableColumn id="7013" xr3:uid="{7BA98341-BE72-449C-9674-21BCA0CCC086}" uniqueName="7013" name="Column7013" queryTableFieldId="7013"/>
    <tableColumn id="7014" xr3:uid="{8999FF0A-56D7-4401-AB21-EC51D9D4825C}" uniqueName="7014" name="Column7014" queryTableFieldId="7014"/>
    <tableColumn id="7015" xr3:uid="{F73C7472-DBC3-43E3-9666-8A4FFAA57141}" uniqueName="7015" name="Column7015" queryTableFieldId="7015"/>
    <tableColumn id="7016" xr3:uid="{91EC3D3A-9ADD-40CC-95D5-DC3594CD864A}" uniqueName="7016" name="Column7016" queryTableFieldId="7016"/>
    <tableColumn id="7017" xr3:uid="{B4DD6936-CAAC-4D10-9525-F6369CA792F7}" uniqueName="7017" name="Column7017" queryTableFieldId="7017"/>
    <tableColumn id="7018" xr3:uid="{ED60A807-54C5-42C0-9B41-9082F137A821}" uniqueName="7018" name="Column7018" queryTableFieldId="7018"/>
    <tableColumn id="7019" xr3:uid="{D9669D25-6A39-4FF9-BAD6-577170D01A1A}" uniqueName="7019" name="Column7019" queryTableFieldId="7019"/>
    <tableColumn id="7020" xr3:uid="{825F4013-3C18-45BD-A294-A18F69813AAD}" uniqueName="7020" name="Column7020" queryTableFieldId="7020"/>
    <tableColumn id="7021" xr3:uid="{0DBEF25C-31D8-4757-82B3-37801AF2E261}" uniqueName="7021" name="Column7021" queryTableFieldId="7021"/>
    <tableColumn id="7022" xr3:uid="{08791F41-CFB4-46F7-84B9-48833E466F41}" uniqueName="7022" name="Column7022" queryTableFieldId="7022"/>
    <tableColumn id="7023" xr3:uid="{108A6E84-3115-4BA9-9741-60BC1FD680E4}" uniqueName="7023" name="Column7023" queryTableFieldId="7023"/>
    <tableColumn id="7024" xr3:uid="{A6419F49-3935-490B-B128-173418581818}" uniqueName="7024" name="Column7024" queryTableFieldId="7024"/>
    <tableColumn id="7025" xr3:uid="{C83EDE74-2E1E-4C7F-9574-1C6DC06F153D}" uniqueName="7025" name="Column7025" queryTableFieldId="7025"/>
    <tableColumn id="7026" xr3:uid="{CD7CBCE4-3A18-458A-9670-B7D3FB52284D}" uniqueName="7026" name="Column7026" queryTableFieldId="7026"/>
    <tableColumn id="7027" xr3:uid="{738DE0AB-7D22-4C67-8F7C-79692F663E04}" uniqueName="7027" name="Column7027" queryTableFieldId="7027"/>
    <tableColumn id="7028" xr3:uid="{D54D150D-6CAD-4FAB-B42D-EC4E3264700A}" uniqueName="7028" name="Column7028" queryTableFieldId="7028"/>
    <tableColumn id="7029" xr3:uid="{AA836C2E-7E71-46AF-984E-ED7BBD409534}" uniqueName="7029" name="Column7029" queryTableFieldId="7029"/>
    <tableColumn id="7030" xr3:uid="{E592A0F2-C76D-4AD7-9824-67A1FE619AC2}" uniqueName="7030" name="Column7030" queryTableFieldId="7030"/>
    <tableColumn id="7031" xr3:uid="{454562DD-EDC6-49E4-8BAA-F4EC06169CE2}" uniqueName="7031" name="Column7031" queryTableFieldId="7031"/>
    <tableColumn id="7032" xr3:uid="{505315C8-D5B8-47BF-97AA-FDEC91817888}" uniqueName="7032" name="Column7032" queryTableFieldId="7032"/>
    <tableColumn id="7033" xr3:uid="{BEEBEBAD-498D-43D4-BFE8-8A3D62BCFC3F}" uniqueName="7033" name="Column7033" queryTableFieldId="7033"/>
    <tableColumn id="7034" xr3:uid="{BB9C77E9-4BFC-43FB-945C-90F5D37D0FD2}" uniqueName="7034" name="Column7034" queryTableFieldId="7034"/>
    <tableColumn id="7035" xr3:uid="{3F46A968-43B6-4186-AF56-138B3E4D6240}" uniqueName="7035" name="Column7035" queryTableFieldId="7035"/>
    <tableColumn id="7036" xr3:uid="{854A1F52-7E17-4E69-818C-3015AEB6B2F6}" uniqueName="7036" name="Column7036" queryTableFieldId="7036"/>
    <tableColumn id="7037" xr3:uid="{064E0A46-1322-47FF-A2B7-030C2DEE4295}" uniqueName="7037" name="Column7037" queryTableFieldId="7037"/>
    <tableColumn id="7038" xr3:uid="{6DFE7CD8-65DE-44A4-AA40-EE030322FEAD}" uniqueName="7038" name="Column7038" queryTableFieldId="7038"/>
    <tableColumn id="7039" xr3:uid="{82C5308B-4CC1-488F-A911-5096C1159D82}" uniqueName="7039" name="Column7039" queryTableFieldId="7039"/>
    <tableColumn id="7040" xr3:uid="{622962A7-646F-4704-8954-F9BE8D047989}" uniqueName="7040" name="Column7040" queryTableFieldId="7040"/>
    <tableColumn id="7041" xr3:uid="{D59CB80E-4DFE-4D61-B7EA-644CA4D06801}" uniqueName="7041" name="Column7041" queryTableFieldId="7041"/>
    <tableColumn id="7042" xr3:uid="{9D692DE8-636C-483B-915E-5AB9A1D0DBA6}" uniqueName="7042" name="Column7042" queryTableFieldId="7042"/>
    <tableColumn id="7043" xr3:uid="{E9F0535E-622C-44B9-8770-0616C6636290}" uniqueName="7043" name="Column7043" queryTableFieldId="7043"/>
    <tableColumn id="7044" xr3:uid="{DFAC2692-088F-4C8E-A194-BACD2BD198CB}" uniqueName="7044" name="Column7044" queryTableFieldId="7044"/>
    <tableColumn id="7045" xr3:uid="{539AEC5F-6B1E-490B-A0AE-4A943E8AB1D6}" uniqueName="7045" name="Column7045" queryTableFieldId="7045"/>
    <tableColumn id="7046" xr3:uid="{6AAEE023-A481-4D40-957B-257489A309EA}" uniqueName="7046" name="Column7046" queryTableFieldId="7046"/>
    <tableColumn id="7047" xr3:uid="{9815C545-D758-43A0-8343-11D05AE60C81}" uniqueName="7047" name="Column7047" queryTableFieldId="7047"/>
    <tableColumn id="7048" xr3:uid="{F7651069-0A6F-4796-9036-33E33638769F}" uniqueName="7048" name="Column7048" queryTableFieldId="7048"/>
    <tableColumn id="7049" xr3:uid="{7722A0C6-AB07-494D-BD8C-630F71F283F4}" uniqueName="7049" name="Column7049" queryTableFieldId="7049"/>
    <tableColumn id="7050" xr3:uid="{F15BABF1-3147-4310-BE10-D8F14A4B9C45}" uniqueName="7050" name="Column7050" queryTableFieldId="7050"/>
    <tableColumn id="7051" xr3:uid="{376F0638-B1D2-4C63-A878-08BC141BE954}" uniqueName="7051" name="Column7051" queryTableFieldId="7051"/>
    <tableColumn id="7052" xr3:uid="{5FC86BDD-85A7-48C2-936B-868847C8AEF4}" uniqueName="7052" name="Column7052" queryTableFieldId="7052"/>
    <tableColumn id="7053" xr3:uid="{98DB29C3-B181-426E-A475-B85FC7B7B1DC}" uniqueName="7053" name="Column7053" queryTableFieldId="7053"/>
    <tableColumn id="7054" xr3:uid="{BFEF04F1-6FD2-4014-B228-FF68B4B15AB9}" uniqueName="7054" name="Column7054" queryTableFieldId="7054"/>
    <tableColumn id="7055" xr3:uid="{0E8B7F24-B1ED-4758-B44D-F78F4D6FCC51}" uniqueName="7055" name="Column7055" queryTableFieldId="7055"/>
    <tableColumn id="7056" xr3:uid="{1A6CFB63-8C98-4574-B2C0-3A8306A73C49}" uniqueName="7056" name="Column7056" queryTableFieldId="7056"/>
    <tableColumn id="7057" xr3:uid="{B660436F-1905-47D5-9103-8C6DE5166E67}" uniqueName="7057" name="Column7057" queryTableFieldId="7057"/>
    <tableColumn id="7058" xr3:uid="{DAA248C5-4129-4E0F-9B28-DEC9E26F1849}" uniqueName="7058" name="Column7058" queryTableFieldId="7058"/>
    <tableColumn id="7059" xr3:uid="{9489F634-0CB3-408A-A856-9CFCD4A5F618}" uniqueName="7059" name="Column7059" queryTableFieldId="7059"/>
    <tableColumn id="7060" xr3:uid="{5A519E54-75E6-428F-AC9E-B6A07BE75EBD}" uniqueName="7060" name="Column7060" queryTableFieldId="7060"/>
    <tableColumn id="7061" xr3:uid="{3EA385AB-6BED-4298-B2EA-A382CC3E25E2}" uniqueName="7061" name="Column7061" queryTableFieldId="7061"/>
    <tableColumn id="7062" xr3:uid="{3F3C2BD8-6E22-46D2-94D7-C35E641ED48F}" uniqueName="7062" name="Column7062" queryTableFieldId="7062"/>
    <tableColumn id="7063" xr3:uid="{57FE0838-51CC-48B4-866E-CB824D13DE07}" uniqueName="7063" name="Column7063" queryTableFieldId="7063"/>
    <tableColumn id="7064" xr3:uid="{EF9539D6-6F84-413E-B48E-A76C2FF1784A}" uniqueName="7064" name="Column7064" queryTableFieldId="7064"/>
    <tableColumn id="7065" xr3:uid="{C64BE03B-FDB4-42B2-9B76-23FC18840FF6}" uniqueName="7065" name="Column7065" queryTableFieldId="7065"/>
    <tableColumn id="7066" xr3:uid="{DFDEB3AC-EB0C-47D9-A8FA-39CA6ABF77CE}" uniqueName="7066" name="Column7066" queryTableFieldId="7066"/>
    <tableColumn id="7067" xr3:uid="{AC44949F-FA49-4071-9B0F-D71C850763B2}" uniqueName="7067" name="Column7067" queryTableFieldId="7067"/>
    <tableColumn id="7068" xr3:uid="{B0E8D012-E6E8-4A7F-BA2A-ACE9EB9D2475}" uniqueName="7068" name="Column7068" queryTableFieldId="7068"/>
    <tableColumn id="7069" xr3:uid="{130D7598-DDBF-4BCE-8BA2-565C57DD2E13}" uniqueName="7069" name="Column7069" queryTableFieldId="7069"/>
    <tableColumn id="7070" xr3:uid="{DF11408C-E516-40BB-8109-3493F0E9BF14}" uniqueName="7070" name="Column7070" queryTableFieldId="7070"/>
    <tableColumn id="7071" xr3:uid="{3D906124-C3C6-46DF-ACF3-218E214FDD4E}" uniqueName="7071" name="Column7071" queryTableFieldId="7071"/>
    <tableColumn id="7072" xr3:uid="{0FD2E2AA-ACF5-4337-B925-5DBC4CDA72FA}" uniqueName="7072" name="Column7072" queryTableFieldId="7072"/>
    <tableColumn id="7073" xr3:uid="{D8C9FEC6-EC20-42F3-97F7-53E773A1076D}" uniqueName="7073" name="Column7073" queryTableFieldId="7073"/>
    <tableColumn id="7074" xr3:uid="{90979A15-6B51-4DAE-8ACF-33270B4B3170}" uniqueName="7074" name="Column7074" queryTableFieldId="7074"/>
    <tableColumn id="7075" xr3:uid="{2907651E-ED52-4614-913C-189E57574E17}" uniqueName="7075" name="Column7075" queryTableFieldId="7075"/>
    <tableColumn id="7076" xr3:uid="{CDE921BC-986A-4E78-B481-E6D81C4BBEA7}" uniqueName="7076" name="Column7076" queryTableFieldId="7076"/>
    <tableColumn id="7077" xr3:uid="{24455AB4-8107-45A7-B558-C8B418C4893D}" uniqueName="7077" name="Column7077" queryTableFieldId="7077"/>
    <tableColumn id="7078" xr3:uid="{45F486DB-62C2-4DD9-8EE9-BDD6B49C3AD1}" uniqueName="7078" name="Column7078" queryTableFieldId="7078"/>
    <tableColumn id="7079" xr3:uid="{FC60D5A6-9F94-4A7A-BC6E-F2C9226C0EAA}" uniqueName="7079" name="Column7079" queryTableFieldId="7079"/>
    <tableColumn id="7080" xr3:uid="{09CADEE8-7801-4E95-9444-41B0FB5C104A}" uniqueName="7080" name="Column7080" queryTableFieldId="7080"/>
    <tableColumn id="7081" xr3:uid="{569177E1-404F-4B8D-AA9E-BF77E5E286A3}" uniqueName="7081" name="Column7081" queryTableFieldId="7081"/>
    <tableColumn id="7082" xr3:uid="{0B871BC5-6E39-439E-841C-AE53E98AB9D4}" uniqueName="7082" name="Column7082" queryTableFieldId="7082"/>
    <tableColumn id="7083" xr3:uid="{6E07838B-90A5-4C93-9FBE-D305269E615C}" uniqueName="7083" name="Column7083" queryTableFieldId="7083"/>
    <tableColumn id="7084" xr3:uid="{BD059373-3958-42C6-9EF0-DB6B09FC9FDF}" uniqueName="7084" name="Column7084" queryTableFieldId="7084"/>
    <tableColumn id="7085" xr3:uid="{8793E2C5-E5B6-4CF2-B415-5BFDBECC46C4}" uniqueName="7085" name="Column7085" queryTableFieldId="7085"/>
    <tableColumn id="7086" xr3:uid="{181232BD-3641-4A89-926B-A441E663EC04}" uniqueName="7086" name="Column7086" queryTableFieldId="7086"/>
    <tableColumn id="7087" xr3:uid="{9981E26B-A88C-411F-AC2A-3A0AA957FDCE}" uniqueName="7087" name="Column7087" queryTableFieldId="7087"/>
    <tableColumn id="7088" xr3:uid="{9C84E5B1-83F9-4C81-89BF-FC5BED269F11}" uniqueName="7088" name="Column7088" queryTableFieldId="7088"/>
    <tableColumn id="7089" xr3:uid="{AA798926-7009-48FD-A4C0-856286758835}" uniqueName="7089" name="Column7089" queryTableFieldId="7089"/>
    <tableColumn id="7090" xr3:uid="{8D6B0E33-0523-45EF-95E6-D33E977BF98E}" uniqueName="7090" name="Column7090" queryTableFieldId="7090"/>
    <tableColumn id="7091" xr3:uid="{C89B6C89-05E8-41F7-9602-EF0B649B2F74}" uniqueName="7091" name="Column7091" queryTableFieldId="7091"/>
    <tableColumn id="7092" xr3:uid="{9E1C1E4B-488E-4256-84C1-864A0FFCFDFF}" uniqueName="7092" name="Column7092" queryTableFieldId="7092"/>
    <tableColumn id="7093" xr3:uid="{BB57E609-2BB1-4E18-84B0-99C3860AF759}" uniqueName="7093" name="Column7093" queryTableFieldId="7093"/>
    <tableColumn id="7094" xr3:uid="{291B9061-DEFD-44C2-BB1B-5DC0719416BE}" uniqueName="7094" name="Column7094" queryTableFieldId="7094"/>
    <tableColumn id="7095" xr3:uid="{CE5F3789-086C-4A1D-997B-D30C18AE3E64}" uniqueName="7095" name="Column7095" queryTableFieldId="7095"/>
    <tableColumn id="7096" xr3:uid="{9B5093BC-3903-4809-AE19-04081A39135A}" uniqueName="7096" name="Column7096" queryTableFieldId="7096"/>
    <tableColumn id="7097" xr3:uid="{1B9A3D07-966B-4749-9483-5FB5E1C1CCF6}" uniqueName="7097" name="Column7097" queryTableFieldId="7097"/>
    <tableColumn id="7098" xr3:uid="{427C1546-2743-457C-B1F0-734303D35F8F}" uniqueName="7098" name="Column7098" queryTableFieldId="7098"/>
    <tableColumn id="7099" xr3:uid="{DAC9938C-810F-4631-9D8D-FB412FB192B0}" uniqueName="7099" name="Column7099" queryTableFieldId="7099"/>
    <tableColumn id="7100" xr3:uid="{C76E3B49-643B-4B88-A575-754DBE63B1B3}" uniqueName="7100" name="Column7100" queryTableFieldId="7100"/>
    <tableColumn id="7101" xr3:uid="{37775006-EF98-426B-B3A7-55B0E2A8F8FA}" uniqueName="7101" name="Column7101" queryTableFieldId="7101"/>
    <tableColumn id="7102" xr3:uid="{03CA7FD1-129A-456E-ADDC-79CB1FBFED62}" uniqueName="7102" name="Column7102" queryTableFieldId="7102"/>
    <tableColumn id="7103" xr3:uid="{B976EEE5-C632-4DD8-A5DA-D5098BE38747}" uniqueName="7103" name="Column7103" queryTableFieldId="7103"/>
    <tableColumn id="7104" xr3:uid="{D1A442F8-C371-4AD8-8408-8F2BDCC9B697}" uniqueName="7104" name="Column7104" queryTableFieldId="7104"/>
    <tableColumn id="7105" xr3:uid="{D6447EF3-8800-48C0-B828-2BB249E5B6E5}" uniqueName="7105" name="Column7105" queryTableFieldId="7105"/>
    <tableColumn id="7106" xr3:uid="{4458CF44-7CB5-4DAA-8DFF-D570061F5845}" uniqueName="7106" name="Column7106" queryTableFieldId="7106"/>
    <tableColumn id="7107" xr3:uid="{895C26DE-91D7-4717-835A-B198BE9DC911}" uniqueName="7107" name="Column7107" queryTableFieldId="7107"/>
    <tableColumn id="7108" xr3:uid="{7596FB83-D927-46F7-8C44-8ECC59E4DFC4}" uniqueName="7108" name="Column7108" queryTableFieldId="7108"/>
    <tableColumn id="7109" xr3:uid="{03B63D63-7B7C-44A7-8B92-3716AA9DDED6}" uniqueName="7109" name="Column7109" queryTableFieldId="7109"/>
    <tableColumn id="7110" xr3:uid="{51DD4C87-69AD-441B-9D7A-65CAA9DDE037}" uniqueName="7110" name="Column7110" queryTableFieldId="7110"/>
    <tableColumn id="7111" xr3:uid="{AB27F3AE-165A-44FF-9788-122EF4022CA2}" uniqueName="7111" name="Column7111" queryTableFieldId="7111"/>
    <tableColumn id="7112" xr3:uid="{98D1A2BF-0422-4400-AED6-FDEB18932EA8}" uniqueName="7112" name="Column7112" queryTableFieldId="7112"/>
    <tableColumn id="7113" xr3:uid="{CDAFC146-8F84-46C8-9EB8-9E62A681BB3B}" uniqueName="7113" name="Column7113" queryTableFieldId="7113"/>
    <tableColumn id="7114" xr3:uid="{60A5EF6F-64B7-4DB3-846B-FDE39A13FB1D}" uniqueName="7114" name="Column7114" queryTableFieldId="7114"/>
    <tableColumn id="7115" xr3:uid="{F9E671F2-86C9-4795-BC2D-C9537343C4C1}" uniqueName="7115" name="Column7115" queryTableFieldId="7115"/>
    <tableColumn id="7116" xr3:uid="{FF1281DD-FC04-4B81-9413-7F91DBB4A0E3}" uniqueName="7116" name="Column7116" queryTableFieldId="7116"/>
    <tableColumn id="7117" xr3:uid="{979FA2F9-656B-4546-9685-F428C049D3F2}" uniqueName="7117" name="Column7117" queryTableFieldId="7117"/>
    <tableColumn id="7118" xr3:uid="{045C0F8A-10D2-4F68-92B4-CCB0A6E846C5}" uniqueName="7118" name="Column7118" queryTableFieldId="7118"/>
    <tableColumn id="7119" xr3:uid="{CFD94FE1-5E43-40ED-9186-2D136DEFE3D2}" uniqueName="7119" name="Column7119" queryTableFieldId="7119"/>
    <tableColumn id="7120" xr3:uid="{58F0C583-DDAE-4C35-8CF1-A343F93413AC}" uniqueName="7120" name="Column7120" queryTableFieldId="7120"/>
    <tableColumn id="7121" xr3:uid="{A49FBE15-99EF-4CDA-98A4-CDBA1227671F}" uniqueName="7121" name="Column7121" queryTableFieldId="7121"/>
    <tableColumn id="7122" xr3:uid="{421EF7CF-20A2-4202-8FFF-E699217BDDED}" uniqueName="7122" name="Column7122" queryTableFieldId="7122"/>
    <tableColumn id="7123" xr3:uid="{1AA3575C-9D2E-406D-8183-57E690D8DBF3}" uniqueName="7123" name="Column7123" queryTableFieldId="7123"/>
    <tableColumn id="7124" xr3:uid="{7D8295F4-025B-4B03-829A-B8EE8E466E50}" uniqueName="7124" name="Column7124" queryTableFieldId="7124"/>
    <tableColumn id="7125" xr3:uid="{03202EA8-7838-49F5-8E13-B70B4636C204}" uniqueName="7125" name="Column7125" queryTableFieldId="7125"/>
    <tableColumn id="7126" xr3:uid="{6796A0B5-DC35-435C-86B2-C5164C13482D}" uniqueName="7126" name="Column7126" queryTableFieldId="7126"/>
    <tableColumn id="7127" xr3:uid="{AAAC7D89-BA18-40AC-9B71-1148DEF43852}" uniqueName="7127" name="Column7127" queryTableFieldId="7127"/>
    <tableColumn id="7128" xr3:uid="{414A66D9-5E3C-4927-98E2-190A5D17AF30}" uniqueName="7128" name="Column7128" queryTableFieldId="7128"/>
    <tableColumn id="7129" xr3:uid="{363AD052-C917-478B-839A-D50E48F4BB56}" uniqueName="7129" name="Column7129" queryTableFieldId="7129"/>
    <tableColumn id="7130" xr3:uid="{3D7C30A8-EDE6-4C9E-AF69-D61BD0114443}" uniqueName="7130" name="Column7130" queryTableFieldId="7130"/>
    <tableColumn id="7131" xr3:uid="{5837FFE7-7F84-4CAA-B73D-44ACFD7281E1}" uniqueName="7131" name="Column7131" queryTableFieldId="7131"/>
    <tableColumn id="7132" xr3:uid="{6FBA33E6-62D2-4197-A83D-B7BBAD592041}" uniqueName="7132" name="Column7132" queryTableFieldId="7132"/>
    <tableColumn id="7133" xr3:uid="{854240BC-BA2F-4447-8B17-76346DCE9420}" uniqueName="7133" name="Column7133" queryTableFieldId="7133"/>
    <tableColumn id="7134" xr3:uid="{9177AB08-669E-4415-80B2-F7D18CEE1BF9}" uniqueName="7134" name="Column7134" queryTableFieldId="7134"/>
    <tableColumn id="7135" xr3:uid="{8E82859B-B944-46A4-86A8-BBF5575C2D10}" uniqueName="7135" name="Column7135" queryTableFieldId="7135"/>
    <tableColumn id="7136" xr3:uid="{09E14F44-3015-47EA-8EE6-04260A14EE16}" uniqueName="7136" name="Column7136" queryTableFieldId="7136"/>
    <tableColumn id="7137" xr3:uid="{CDA9A695-B379-4561-B567-83DCB4ACD480}" uniqueName="7137" name="Column7137" queryTableFieldId="7137"/>
    <tableColumn id="7138" xr3:uid="{25096DF1-8C6B-49C2-BA1B-2282F4EFDA23}" uniqueName="7138" name="Column7138" queryTableFieldId="7138"/>
    <tableColumn id="7139" xr3:uid="{F5B74A8F-F907-4BEF-9822-4BFDFA0EF41A}" uniqueName="7139" name="Column7139" queryTableFieldId="7139"/>
    <tableColumn id="7140" xr3:uid="{C6A28BF6-BCE2-4C83-80A1-CDB769DF6B6C}" uniqueName="7140" name="Column7140" queryTableFieldId="7140"/>
    <tableColumn id="7141" xr3:uid="{A3128BFA-7325-4E7D-83B2-9C8FB1939755}" uniqueName="7141" name="Column7141" queryTableFieldId="7141"/>
    <tableColumn id="7142" xr3:uid="{360663C7-0EDA-4D50-B5FB-16665B501F86}" uniqueName="7142" name="Column7142" queryTableFieldId="7142"/>
    <tableColumn id="7143" xr3:uid="{BFDDC0FF-FB24-4154-B0A5-74BC73185063}" uniqueName="7143" name="Column7143" queryTableFieldId="7143"/>
    <tableColumn id="7144" xr3:uid="{EA6A6261-2F66-4C5F-A664-C83EFC7CC106}" uniqueName="7144" name="Column7144" queryTableFieldId="7144"/>
    <tableColumn id="7145" xr3:uid="{3BD2764B-6693-46F1-A970-ED524CAF5E4D}" uniqueName="7145" name="Column7145" queryTableFieldId="7145"/>
    <tableColumn id="7146" xr3:uid="{D5BA178C-682B-4134-9FFA-1FDED2B00F1B}" uniqueName="7146" name="Column7146" queryTableFieldId="7146"/>
    <tableColumn id="7147" xr3:uid="{0C5CB58F-4BD2-4B54-BC96-0581789CA0CD}" uniqueName="7147" name="Column7147" queryTableFieldId="7147"/>
    <tableColumn id="7148" xr3:uid="{9BAC6122-4891-45F0-8E68-B54B76EC6315}" uniqueName="7148" name="Column7148" queryTableFieldId="7148"/>
    <tableColumn id="7149" xr3:uid="{5EF20136-A15E-4AB5-A707-87C3CDF46DE8}" uniqueName="7149" name="Column7149" queryTableFieldId="7149"/>
    <tableColumn id="7150" xr3:uid="{716D4CBF-D121-4D80-91E7-73B95F84C5DD}" uniqueName="7150" name="Column7150" queryTableFieldId="7150"/>
    <tableColumn id="7151" xr3:uid="{3157D73B-3D11-42A7-AC5F-FE411239B8D2}" uniqueName="7151" name="Column7151" queryTableFieldId="7151"/>
    <tableColumn id="7152" xr3:uid="{38C56798-569A-4CBC-BC0F-F640446C9001}" uniqueName="7152" name="Column7152" queryTableFieldId="7152"/>
    <tableColumn id="7153" xr3:uid="{323C8F3B-865D-4E69-89C6-6F0B1762757D}" uniqueName="7153" name="Column7153" queryTableFieldId="7153"/>
    <tableColumn id="7154" xr3:uid="{15ED4193-1584-4527-8B08-C9D13871FB68}" uniqueName="7154" name="Column7154" queryTableFieldId="7154"/>
    <tableColumn id="7155" xr3:uid="{6032CF10-B375-4D32-9568-C17E41728B94}" uniqueName="7155" name="Column7155" queryTableFieldId="7155"/>
    <tableColumn id="7156" xr3:uid="{2BDC4F6D-790F-411B-9851-02FF34F7DB8E}" uniqueName="7156" name="Column7156" queryTableFieldId="7156"/>
    <tableColumn id="7157" xr3:uid="{388CB6FF-74D9-49B8-8B40-D9B16BC84D14}" uniqueName="7157" name="Column7157" queryTableFieldId="7157"/>
    <tableColumn id="7158" xr3:uid="{10CA151C-4C63-491D-8859-8F84E76B93E5}" uniqueName="7158" name="Column7158" queryTableFieldId="7158"/>
    <tableColumn id="7159" xr3:uid="{05710DFF-6A29-40FD-8DF8-7F569905EBF9}" uniqueName="7159" name="Column7159" queryTableFieldId="7159"/>
    <tableColumn id="7160" xr3:uid="{AF67D809-6B20-439E-91C1-E7146C2A1948}" uniqueName="7160" name="Column7160" queryTableFieldId="7160"/>
    <tableColumn id="7161" xr3:uid="{FAC70D3B-CCEA-4E03-AC0B-D0C121CEBB59}" uniqueName="7161" name="Column7161" queryTableFieldId="7161"/>
    <tableColumn id="7162" xr3:uid="{E2E3E35A-7944-4E9B-899A-1EB85F271531}" uniqueName="7162" name="Column7162" queryTableFieldId="7162"/>
    <tableColumn id="7163" xr3:uid="{CADE8C09-49E8-445E-8F38-C0CEE99D71B5}" uniqueName="7163" name="Column7163" queryTableFieldId="7163"/>
    <tableColumn id="7164" xr3:uid="{2B1D3E95-3777-4976-83FC-0D8F56E6C1AC}" uniqueName="7164" name="Column7164" queryTableFieldId="7164"/>
    <tableColumn id="7165" xr3:uid="{07F0E46B-A295-4E0A-BA19-FF48F70BBDCD}" uniqueName="7165" name="Column7165" queryTableFieldId="7165"/>
    <tableColumn id="7166" xr3:uid="{3A433DA7-3EB6-485A-8725-1945674F7E86}" uniqueName="7166" name="Column7166" queryTableFieldId="7166"/>
    <tableColumn id="7167" xr3:uid="{D1A40A2B-0154-4001-B95D-05349E6801DE}" uniqueName="7167" name="Column7167" queryTableFieldId="7167"/>
    <tableColumn id="7168" xr3:uid="{EEE85E9D-3D06-486B-A083-CE08E0655706}" uniqueName="7168" name="Column7168" queryTableFieldId="7168"/>
    <tableColumn id="7169" xr3:uid="{AFD7C6CD-9C8B-401A-9B36-FD1A832C4325}" uniqueName="7169" name="Column7169" queryTableFieldId="7169"/>
    <tableColumn id="7170" xr3:uid="{A4D31FA2-9A9E-4E84-AAD8-A567CCC8E4A5}" uniqueName="7170" name="Column7170" queryTableFieldId="7170"/>
    <tableColumn id="7171" xr3:uid="{9F6292AF-7A28-4BD9-9640-625F308CF1BB}" uniqueName="7171" name="Column7171" queryTableFieldId="7171"/>
    <tableColumn id="7172" xr3:uid="{53BB1569-F18F-4723-9F03-EBF9407AC4CE}" uniqueName="7172" name="Column7172" queryTableFieldId="7172"/>
    <tableColumn id="7173" xr3:uid="{F599CF40-3CDB-4794-96F4-641FE3DAC610}" uniqueName="7173" name="Column7173" queryTableFieldId="7173"/>
    <tableColumn id="7174" xr3:uid="{503D9225-7685-4802-8A61-D311538267DE}" uniqueName="7174" name="Column7174" queryTableFieldId="7174"/>
    <tableColumn id="7175" xr3:uid="{A0B470CA-8791-489D-876A-F3FB8EAA0784}" uniqueName="7175" name="Column7175" queryTableFieldId="7175"/>
    <tableColumn id="7176" xr3:uid="{4F02D8A5-E6F2-4371-87E5-1F4C2B029F50}" uniqueName="7176" name="Column7176" queryTableFieldId="7176"/>
    <tableColumn id="7177" xr3:uid="{A5ECFDDC-070B-4111-8C3F-9F801B506890}" uniqueName="7177" name="Column7177" queryTableFieldId="7177"/>
    <tableColumn id="7178" xr3:uid="{D5751C41-CEC2-4512-985F-A0DA3CFF6A95}" uniqueName="7178" name="Column7178" queryTableFieldId="7178"/>
    <tableColumn id="7179" xr3:uid="{0CFA3A98-8181-4D6A-BEEE-A1E1615E8650}" uniqueName="7179" name="Column7179" queryTableFieldId="7179"/>
    <tableColumn id="7180" xr3:uid="{0C804863-2693-4542-80A2-259000018F3B}" uniqueName="7180" name="Column7180" queryTableFieldId="7180"/>
    <tableColumn id="7181" xr3:uid="{FC33C74B-FB2A-47A4-8F1F-0B2809445D24}" uniqueName="7181" name="Column7181" queryTableFieldId="7181"/>
    <tableColumn id="7182" xr3:uid="{1AE37368-5105-4448-A6B2-0208BA111245}" uniqueName="7182" name="Column7182" queryTableFieldId="7182"/>
    <tableColumn id="7183" xr3:uid="{AAFD8954-4D44-4B89-98A4-F4F8A91C63B0}" uniqueName="7183" name="Column7183" queryTableFieldId="7183"/>
    <tableColumn id="7184" xr3:uid="{3F25E092-F42D-4647-B8CA-09F13DD9D61C}" uniqueName="7184" name="Column7184" queryTableFieldId="7184"/>
    <tableColumn id="7185" xr3:uid="{D1B1B1EE-BB1A-4F3D-B788-0894ACFA4D72}" uniqueName="7185" name="Column7185" queryTableFieldId="7185"/>
    <tableColumn id="7186" xr3:uid="{BD9D77FB-E817-4837-9E17-312F74CCA250}" uniqueName="7186" name="Column7186" queryTableFieldId="7186"/>
    <tableColumn id="7187" xr3:uid="{9A94B57E-E577-468D-82DE-F47D0CD8B9CF}" uniqueName="7187" name="Column7187" queryTableFieldId="7187"/>
    <tableColumn id="7188" xr3:uid="{0C5F7C33-7A49-4E28-AA5B-B9822D58A954}" uniqueName="7188" name="Column7188" queryTableFieldId="7188"/>
    <tableColumn id="7189" xr3:uid="{7AE32424-F7CA-4E49-99E8-C4BD1206EC87}" uniqueName="7189" name="Column7189" queryTableFieldId="7189"/>
    <tableColumn id="7190" xr3:uid="{FFF46482-1B66-4E4D-A96D-40FAD6133B62}" uniqueName="7190" name="Column7190" queryTableFieldId="7190"/>
    <tableColumn id="7191" xr3:uid="{189CE7B4-1683-4C4F-9099-D415B338B6BA}" uniqueName="7191" name="Column7191" queryTableFieldId="7191"/>
    <tableColumn id="7192" xr3:uid="{813A8C67-6C82-433E-B679-56D2A7E338F9}" uniqueName="7192" name="Column7192" queryTableFieldId="7192"/>
    <tableColumn id="7193" xr3:uid="{FEF49C50-BD7F-4DFC-9604-443F495871B1}" uniqueName="7193" name="Column7193" queryTableFieldId="7193"/>
    <tableColumn id="7194" xr3:uid="{17350555-63E0-46AB-9823-F5366F49A74F}" uniqueName="7194" name="Column7194" queryTableFieldId="7194"/>
    <tableColumn id="7195" xr3:uid="{D0119941-C57D-4348-A42A-C3BB13C7BE52}" uniqueName="7195" name="Column7195" queryTableFieldId="7195"/>
    <tableColumn id="7196" xr3:uid="{F48DD077-9500-4156-9289-77C687BCF917}" uniqueName="7196" name="Column7196" queryTableFieldId="7196"/>
    <tableColumn id="7197" xr3:uid="{6D954A5A-6561-48BE-9383-66C6CB8E9115}" uniqueName="7197" name="Column7197" queryTableFieldId="7197"/>
    <tableColumn id="7198" xr3:uid="{BB368B5A-7EFA-4760-BBC5-AB2DF44D43A9}" uniqueName="7198" name="Column7198" queryTableFieldId="7198"/>
    <tableColumn id="7199" xr3:uid="{30CA8EDE-DC0C-448B-8DE6-1E401C466EC7}" uniqueName="7199" name="Column7199" queryTableFieldId="7199"/>
    <tableColumn id="7200" xr3:uid="{4A098C4B-632F-4840-B1C4-F74592896DE9}" uniqueName="7200" name="Column7200" queryTableFieldId="7200"/>
    <tableColumn id="7201" xr3:uid="{79A421FC-FDBD-4163-B719-8F80A0AB1B59}" uniqueName="7201" name="Column7201" queryTableFieldId="7201"/>
    <tableColumn id="7202" xr3:uid="{C4F3937F-5F7E-41C6-9B2D-38BE278549C7}" uniqueName="7202" name="Column7202" queryTableFieldId="7202"/>
    <tableColumn id="7203" xr3:uid="{59FF026C-ABD0-477A-B3B6-A53535F7A14E}" uniqueName="7203" name="Column7203" queryTableFieldId="7203"/>
    <tableColumn id="7204" xr3:uid="{AFE982C2-1A3D-485A-AD65-05C35E6FF704}" uniqueName="7204" name="Column7204" queryTableFieldId="7204"/>
    <tableColumn id="7205" xr3:uid="{69E1A34C-F2C4-49CA-8F43-CF09C5F29B37}" uniqueName="7205" name="Column7205" queryTableFieldId="7205"/>
    <tableColumn id="7206" xr3:uid="{B8C1843F-A44D-475E-8977-7B7625689848}" uniqueName="7206" name="Column7206" queryTableFieldId="7206"/>
    <tableColumn id="7207" xr3:uid="{AD5CD212-5A19-494B-B662-2D47E9CF6BDE}" uniqueName="7207" name="Column7207" queryTableFieldId="7207"/>
    <tableColumn id="7208" xr3:uid="{7880F2DB-02FF-41A8-B19C-3DAD8755462E}" uniqueName="7208" name="Column7208" queryTableFieldId="7208"/>
    <tableColumn id="7209" xr3:uid="{1D94C154-B0C1-4505-B06F-B3049EB2EE64}" uniqueName="7209" name="Column7209" queryTableFieldId="7209"/>
    <tableColumn id="7210" xr3:uid="{78DF68E6-C8EE-460D-9557-49C223BE73A3}" uniqueName="7210" name="Column7210" queryTableFieldId="7210"/>
    <tableColumn id="7211" xr3:uid="{3CE2FBB3-0FE2-4ED2-8B00-1FB78A46605E}" uniqueName="7211" name="Column7211" queryTableFieldId="7211"/>
    <tableColumn id="7212" xr3:uid="{B5C1A88B-87A8-4CC1-B92D-94BFF77688FE}" uniqueName="7212" name="Column7212" queryTableFieldId="7212"/>
    <tableColumn id="7213" xr3:uid="{D9BEC8FF-78C1-42DC-945D-BB060760523E}" uniqueName="7213" name="Column7213" queryTableFieldId="7213"/>
    <tableColumn id="7214" xr3:uid="{A9DD5DE9-20FF-4863-A1C9-C0B083602973}" uniqueName="7214" name="Column7214" queryTableFieldId="7214"/>
    <tableColumn id="7215" xr3:uid="{2D8C015D-4488-4A66-AC30-79920BF3E5F8}" uniqueName="7215" name="Column7215" queryTableFieldId="7215"/>
    <tableColumn id="7216" xr3:uid="{C6B76F79-4530-4481-A26B-31AAED3A8AA1}" uniqueName="7216" name="Column7216" queryTableFieldId="7216"/>
    <tableColumn id="7217" xr3:uid="{EF738281-C37A-4753-AE43-48C3CC9561DD}" uniqueName="7217" name="Column7217" queryTableFieldId="7217"/>
    <tableColumn id="7218" xr3:uid="{5B2EF8D9-D8B5-4FE9-A08A-E111693D40E4}" uniqueName="7218" name="Column7218" queryTableFieldId="7218"/>
    <tableColumn id="7219" xr3:uid="{942449C5-39AC-40A5-8D5B-4656F5FA7126}" uniqueName="7219" name="Column7219" queryTableFieldId="7219"/>
    <tableColumn id="7220" xr3:uid="{D5726F52-2412-48B8-A0CE-43590EAE11AF}" uniqueName="7220" name="Column7220" queryTableFieldId="7220"/>
    <tableColumn id="7221" xr3:uid="{CE22E902-CDE8-4EC2-A4A8-06F8D75FD2B2}" uniqueName="7221" name="Column7221" queryTableFieldId="7221"/>
    <tableColumn id="7222" xr3:uid="{E21A5749-69DE-4878-861F-C19325A210E5}" uniqueName="7222" name="Column7222" queryTableFieldId="7222"/>
    <tableColumn id="7223" xr3:uid="{C3A86DB8-9DCE-47E8-AA63-9DA393EBCEF4}" uniqueName="7223" name="Column7223" queryTableFieldId="7223"/>
    <tableColumn id="7224" xr3:uid="{EF927013-6C02-450A-986A-5E13F67A774F}" uniqueName="7224" name="Column7224" queryTableFieldId="7224"/>
    <tableColumn id="7225" xr3:uid="{753C730D-D5D2-4C7F-9F45-CB0D77A34633}" uniqueName="7225" name="Column7225" queryTableFieldId="7225"/>
    <tableColumn id="7226" xr3:uid="{71C66042-987C-4EF6-BE9E-652A2D1DDE96}" uniqueName="7226" name="Column7226" queryTableFieldId="7226"/>
    <tableColumn id="7227" xr3:uid="{FDC903AD-9B24-4B4E-B379-1897586F2EDD}" uniqueName="7227" name="Column7227" queryTableFieldId="7227"/>
    <tableColumn id="7228" xr3:uid="{C17AEC96-A31D-4AB1-94FD-BBBBF6B69E5D}" uniqueName="7228" name="Column7228" queryTableFieldId="7228"/>
    <tableColumn id="7229" xr3:uid="{009E0FA0-9313-4100-9A80-E93502172FB2}" uniqueName="7229" name="Column7229" queryTableFieldId="7229"/>
    <tableColumn id="7230" xr3:uid="{3711DE92-7423-4213-BD2E-976F130E4237}" uniqueName="7230" name="Column7230" queryTableFieldId="7230"/>
    <tableColumn id="7231" xr3:uid="{0BE879C0-C394-4384-ACE8-1573D4AED4D5}" uniqueName="7231" name="Column7231" queryTableFieldId="7231"/>
    <tableColumn id="7232" xr3:uid="{7DF92C97-62CA-48FA-9DD2-18C4FDE16472}" uniqueName="7232" name="Column7232" queryTableFieldId="7232"/>
    <tableColumn id="7233" xr3:uid="{0269DF62-B0BD-4C2B-B029-19AC872AE850}" uniqueName="7233" name="Column7233" queryTableFieldId="7233"/>
    <tableColumn id="7234" xr3:uid="{41664E83-CA0D-4C99-AFD6-048A477B0FDC}" uniqueName="7234" name="Column7234" queryTableFieldId="7234"/>
    <tableColumn id="7235" xr3:uid="{95C74485-14F3-4D58-8E52-837D082DB5D9}" uniqueName="7235" name="Column7235" queryTableFieldId="7235"/>
    <tableColumn id="7236" xr3:uid="{5277A4F6-6167-4246-9225-546F4ECED214}" uniqueName="7236" name="Column7236" queryTableFieldId="7236"/>
    <tableColumn id="7237" xr3:uid="{FA7F91EC-441A-430A-A4BA-FB9991A76F7C}" uniqueName="7237" name="Column7237" queryTableFieldId="7237"/>
    <tableColumn id="7238" xr3:uid="{1B537352-9248-4671-BF34-C29EC7E68726}" uniqueName="7238" name="Column7238" queryTableFieldId="7238"/>
    <tableColumn id="7239" xr3:uid="{282B1E83-D775-4F33-BFEF-39F6860648DC}" uniqueName="7239" name="Column7239" queryTableFieldId="7239"/>
    <tableColumn id="7240" xr3:uid="{ACA6EF7E-FA6E-4AE5-9D33-2CF2C36ABD7A}" uniqueName="7240" name="Column7240" queryTableFieldId="7240"/>
    <tableColumn id="7241" xr3:uid="{D7183CDA-AD26-4C2B-BA66-EB1EE6C9EF02}" uniqueName="7241" name="Column7241" queryTableFieldId="7241"/>
    <tableColumn id="7242" xr3:uid="{2C7BAF3F-F07A-41D6-B424-CCE4CBDBBA90}" uniqueName="7242" name="Column7242" queryTableFieldId="7242"/>
    <tableColumn id="7243" xr3:uid="{BFB270D5-5BBB-498D-9EDA-2FDE5C9DA4F3}" uniqueName="7243" name="Column7243" queryTableFieldId="7243"/>
    <tableColumn id="7244" xr3:uid="{4B074CB0-C279-403F-8433-C7DE6575320A}" uniqueName="7244" name="Column7244" queryTableFieldId="7244"/>
    <tableColumn id="7245" xr3:uid="{E41E5D40-C6D8-49A6-9BED-34ED9E41684A}" uniqueName="7245" name="Column7245" queryTableFieldId="7245"/>
    <tableColumn id="7246" xr3:uid="{E7C2BEA5-D26A-42F9-8058-DC520A4CD7BC}" uniqueName="7246" name="Column7246" queryTableFieldId="7246"/>
    <tableColumn id="7247" xr3:uid="{87DD56FD-0C5E-4246-B811-D5B52A6EBB70}" uniqueName="7247" name="Column7247" queryTableFieldId="7247"/>
    <tableColumn id="7248" xr3:uid="{95AC6102-F0A0-4930-AB37-7BE7CF7079D4}" uniqueName="7248" name="Column7248" queryTableFieldId="7248"/>
    <tableColumn id="7249" xr3:uid="{0FB3372C-D272-4D28-8170-1FC2714B24A6}" uniqueName="7249" name="Column7249" queryTableFieldId="7249"/>
    <tableColumn id="7250" xr3:uid="{4C228634-AA69-4026-9BA3-BE25998548F7}" uniqueName="7250" name="Column7250" queryTableFieldId="7250"/>
    <tableColumn id="7251" xr3:uid="{42426577-D1E0-4724-98E8-3D36583C965C}" uniqueName="7251" name="Column7251" queryTableFieldId="7251"/>
    <tableColumn id="7252" xr3:uid="{E214975A-CC51-41AD-BAAF-CFEB87DF9119}" uniqueName="7252" name="Column7252" queryTableFieldId="7252"/>
    <tableColumn id="7253" xr3:uid="{DD471B40-2860-446B-8F6A-B31D25167CB2}" uniqueName="7253" name="Column7253" queryTableFieldId="7253"/>
    <tableColumn id="7254" xr3:uid="{C7BE3BAE-D065-4E6D-B4C7-375A7EE8A39C}" uniqueName="7254" name="Column7254" queryTableFieldId="7254"/>
    <tableColumn id="7255" xr3:uid="{946D7C17-4603-48D2-9700-480A466E7B7C}" uniqueName="7255" name="Column7255" queryTableFieldId="7255"/>
    <tableColumn id="7256" xr3:uid="{D6981046-0A34-43A0-B868-1FB5E4A1FA0A}" uniqueName="7256" name="Column7256" queryTableFieldId="7256"/>
    <tableColumn id="7257" xr3:uid="{632F2056-DB11-405D-B299-ADDFEA464FE4}" uniqueName="7257" name="Column7257" queryTableFieldId="7257"/>
    <tableColumn id="7258" xr3:uid="{7FB76A63-9490-43C2-9D3C-5159EC376EBE}" uniqueName="7258" name="Column7258" queryTableFieldId="7258"/>
    <tableColumn id="7259" xr3:uid="{8ED95E02-7634-4D67-BA4D-74E3BFAB42EC}" uniqueName="7259" name="Column7259" queryTableFieldId="7259"/>
    <tableColumn id="7260" xr3:uid="{C3584A2B-EBCE-4990-B909-9E1AF39051A3}" uniqueName="7260" name="Column7260" queryTableFieldId="7260"/>
    <tableColumn id="7261" xr3:uid="{16EA857A-E78A-45A8-A862-F418EAE95139}" uniqueName="7261" name="Column7261" queryTableFieldId="7261"/>
    <tableColumn id="7262" xr3:uid="{4D7A5597-7E43-4E94-B8ED-CF3EFBA81D0B}" uniqueName="7262" name="Column7262" queryTableFieldId="7262"/>
    <tableColumn id="7263" xr3:uid="{0B917098-8576-4573-B363-AE185BB8C6D5}" uniqueName="7263" name="Column7263" queryTableFieldId="7263"/>
    <tableColumn id="7264" xr3:uid="{7DBB3544-84F8-40C9-849C-A0835B46BEAE}" uniqueName="7264" name="Column7264" queryTableFieldId="7264"/>
    <tableColumn id="7265" xr3:uid="{88BC3499-F1FE-4ACC-A4DE-66D69357EBBD}" uniqueName="7265" name="Column7265" queryTableFieldId="7265"/>
    <tableColumn id="7266" xr3:uid="{94744CC1-5290-4B2A-B1E6-8D74ADBCB84B}" uniqueName="7266" name="Column7266" queryTableFieldId="7266"/>
    <tableColumn id="7267" xr3:uid="{3F9D4488-684A-4A22-BF9B-0F9ABAFEB86B}" uniqueName="7267" name="Column7267" queryTableFieldId="726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D05F2-B275-4CD3-895D-C14B6760FF29}" name="CORRA" displayName="CORRA" ref="A1:CX16" tableType="queryTable" totalsRowShown="0">
  <autoFilter ref="A1:CX16" xr:uid="{CB8D05F2-B275-4CD3-895D-C14B6760FF29}"/>
  <tableColumns count="102">
    <tableColumn id="1" xr3:uid="{9F11CBA9-3B63-4F47-B96C-5FEBB37DDCCD}" uniqueName="1" name="Column1" queryTableFieldId="1" dataDxfId="1"/>
    <tableColumn id="2" xr3:uid="{895EEB06-7537-4211-833F-9CC700A20B76}" uniqueName="2" name="Column2" queryTableFieldId="2"/>
    <tableColumn id="3" xr3:uid="{B26694AC-6142-4230-A9FD-D237E8A5D7EC}" uniqueName="3" name="Column3" queryTableFieldId="3"/>
    <tableColumn id="4" xr3:uid="{77CDC848-E1B8-42F2-80B2-46AAD3EA75FD}" uniqueName="4" name="Column4" queryTableFieldId="4"/>
    <tableColumn id="5" xr3:uid="{236C37CB-7C4E-44BF-86AE-0D40EFA57234}" uniqueName="5" name="Column5" queryTableFieldId="5"/>
    <tableColumn id="6" xr3:uid="{BD993709-81C9-45F2-965B-4077463249C0}" uniqueName="6" name="Column6" queryTableFieldId="6"/>
    <tableColumn id="7" xr3:uid="{2E7F6833-96BC-4B38-9325-72644D8E51E1}" uniqueName="7" name="Column7" queryTableFieldId="7"/>
    <tableColumn id="8" xr3:uid="{180EEC7A-1420-44B9-8A8A-5214F19A2284}" uniqueName="8" name="Column8" queryTableFieldId="8"/>
    <tableColumn id="9" xr3:uid="{CAEBE6A2-D6A9-4760-B10D-0E68C082B41A}" uniqueName="9" name="Column9" queryTableFieldId="9"/>
    <tableColumn id="10" xr3:uid="{E20B58B2-109D-4EAC-8589-D53499C4DE33}" uniqueName="10" name="Column10" queryTableFieldId="10"/>
    <tableColumn id="11" xr3:uid="{C9FDCCAD-191A-4CCF-81CC-E769D6CE514C}" uniqueName="11" name="Column11" queryTableFieldId="11"/>
    <tableColumn id="12" xr3:uid="{D857BD0F-E5D8-43D4-8538-BB83D10B9ECB}" uniqueName="12" name="Column12" queryTableFieldId="12"/>
    <tableColumn id="13" xr3:uid="{E739D56E-D82C-42A7-AE05-FD2A5952363D}" uniqueName="13" name="Column13" queryTableFieldId="13"/>
    <tableColumn id="14" xr3:uid="{CBAE467A-B960-499A-AA7B-CAFEFF1C1741}" uniqueName="14" name="Column14" queryTableFieldId="14"/>
    <tableColumn id="15" xr3:uid="{9D85E27A-B9BA-47BC-9DBC-DFE592F116C9}" uniqueName="15" name="Column15" queryTableFieldId="15"/>
    <tableColumn id="16" xr3:uid="{15F5E0CF-36F0-4ECD-B19B-A559A754064A}" uniqueName="16" name="Column16" queryTableFieldId="16"/>
    <tableColumn id="17" xr3:uid="{7972F007-A55A-47FF-B049-0A2F8DA6C83E}" uniqueName="17" name="Column17" queryTableFieldId="17"/>
    <tableColumn id="18" xr3:uid="{C65899D2-FAE9-472F-86A8-5C36C539F6B0}" uniqueName="18" name="Column18" queryTableFieldId="18"/>
    <tableColumn id="19" xr3:uid="{8BE9DDF0-B2A7-4C6C-8C6E-D72C1411BF4D}" uniqueName="19" name="Column19" queryTableFieldId="19"/>
    <tableColumn id="20" xr3:uid="{69A74A81-EF75-4978-97C1-B1FBC89880C8}" uniqueName="20" name="Column20" queryTableFieldId="20"/>
    <tableColumn id="21" xr3:uid="{1094B2A1-7473-4C14-96A5-098A002B4F55}" uniqueName="21" name="Column21" queryTableFieldId="21"/>
    <tableColumn id="22" xr3:uid="{DD04951D-7520-4FFB-9E6A-3216C1BD8624}" uniqueName="22" name="Column22" queryTableFieldId="22"/>
    <tableColumn id="23" xr3:uid="{8B38FDCE-4F10-4C88-905E-B17E283A5439}" uniqueName="23" name="Column23" queryTableFieldId="23"/>
    <tableColumn id="24" xr3:uid="{34D356DE-93B8-49E4-8979-23BDB7C3F2D3}" uniqueName="24" name="Column24" queryTableFieldId="24"/>
    <tableColumn id="25" xr3:uid="{56EA8C5F-E56A-443E-8FD3-0C747FCCA30A}" uniqueName="25" name="Column25" queryTableFieldId="25"/>
    <tableColumn id="26" xr3:uid="{D8071C82-6A2A-4639-A7C1-226A47ABD5FC}" uniqueName="26" name="Column26" queryTableFieldId="26"/>
    <tableColumn id="27" xr3:uid="{99145494-BA17-4597-8229-B989B13EB212}" uniqueName="27" name="Column27" queryTableFieldId="27"/>
    <tableColumn id="28" xr3:uid="{D40F102A-845B-484F-9DAA-F9D08305836A}" uniqueName="28" name="Column28" queryTableFieldId="28"/>
    <tableColumn id="29" xr3:uid="{EDE5A2F9-CF0E-4D33-A227-376F560A63BC}" uniqueName="29" name="Column29" queryTableFieldId="29"/>
    <tableColumn id="30" xr3:uid="{307B8FE2-64DA-4F01-BFC3-AAAE2D751776}" uniqueName="30" name="Column30" queryTableFieldId="30"/>
    <tableColumn id="31" xr3:uid="{CA1F3DD3-128E-4822-A9E9-6286E890CBD1}" uniqueName="31" name="Column31" queryTableFieldId="31"/>
    <tableColumn id="32" xr3:uid="{6E105E80-1F5B-4A03-A451-0B3ED7247130}" uniqueName="32" name="Column32" queryTableFieldId="32"/>
    <tableColumn id="33" xr3:uid="{E6EF0425-ED4D-4016-9105-A844A5FB0527}" uniqueName="33" name="Column33" queryTableFieldId="33"/>
    <tableColumn id="34" xr3:uid="{9587B37C-79FD-4422-979A-B7A6A4B6003E}" uniqueName="34" name="Column34" queryTableFieldId="34"/>
    <tableColumn id="35" xr3:uid="{CDBC1A33-3F94-48CC-ADBC-7C88329A2689}" uniqueName="35" name="Column35" queryTableFieldId="35"/>
    <tableColumn id="36" xr3:uid="{8330ACC1-C6ED-41A2-973F-9CB2D3EA791D}" uniqueName="36" name="Column36" queryTableFieldId="36"/>
    <tableColumn id="37" xr3:uid="{90B3F8B9-C6AB-4F7F-8E1B-384073FB66CC}" uniqueName="37" name="Column37" queryTableFieldId="37"/>
    <tableColumn id="38" xr3:uid="{43E43E6F-17D6-4164-9C78-B0D0EB999EAC}" uniqueName="38" name="Column38" queryTableFieldId="38"/>
    <tableColumn id="39" xr3:uid="{7026B10B-99B1-441B-9EBA-5B732BB8CE3A}" uniqueName="39" name="Column39" queryTableFieldId="39"/>
    <tableColumn id="40" xr3:uid="{C54A889B-7F7B-4BBA-902F-E46843B2D8F5}" uniqueName="40" name="Column40" queryTableFieldId="40"/>
    <tableColumn id="41" xr3:uid="{D58F72EE-410F-4949-B56A-D90BB05AC67C}" uniqueName="41" name="Column41" queryTableFieldId="41"/>
    <tableColumn id="42" xr3:uid="{424EECB0-4548-4B9E-A180-2C416772A231}" uniqueName="42" name="Column42" queryTableFieldId="42"/>
    <tableColumn id="43" xr3:uid="{8A7EE5BB-6038-40F0-8A28-9D9496484544}" uniqueName="43" name="Column43" queryTableFieldId="43"/>
    <tableColumn id="44" xr3:uid="{A98A8E4B-F63C-4988-A8C2-320FD1700AFB}" uniqueName="44" name="Column44" queryTableFieldId="44"/>
    <tableColumn id="45" xr3:uid="{DD319A34-B51C-42CC-A583-6CCDCD91CDF2}" uniqueName="45" name="Column45" queryTableFieldId="45"/>
    <tableColumn id="46" xr3:uid="{1094E90C-4B2D-4C77-986C-4AA1AA36BA9D}" uniqueName="46" name="Column46" queryTableFieldId="46"/>
    <tableColumn id="47" xr3:uid="{E8F871E1-30A6-4B11-A32D-2327FEBCFB07}" uniqueName="47" name="Column47" queryTableFieldId="47"/>
    <tableColumn id="48" xr3:uid="{30236663-162C-4E55-A4C6-3D30060820F2}" uniqueName="48" name="Column48" queryTableFieldId="48"/>
    <tableColumn id="49" xr3:uid="{46570AB9-1FF7-48D5-B38D-DA207C1CD4C4}" uniqueName="49" name="Column49" queryTableFieldId="49"/>
    <tableColumn id="50" xr3:uid="{D1AA648A-1EB6-453F-B8EE-0EDB24FF5868}" uniqueName="50" name="Column50" queryTableFieldId="50"/>
    <tableColumn id="51" xr3:uid="{58830398-BEB3-4CC8-B166-D2FD5D849830}" uniqueName="51" name="Column51" queryTableFieldId="51"/>
    <tableColumn id="52" xr3:uid="{96611DB6-D814-4304-B419-F47C6A244E08}" uniqueName="52" name="Column52" queryTableFieldId="52"/>
    <tableColumn id="53" xr3:uid="{413831FB-735E-4488-9AD3-7A9A8F8E8E0F}" uniqueName="53" name="Column53" queryTableFieldId="53"/>
    <tableColumn id="54" xr3:uid="{81A2732C-5428-4794-9C8D-8C04B448F478}" uniqueName="54" name="Column54" queryTableFieldId="54"/>
    <tableColumn id="55" xr3:uid="{70ACB4F8-3479-40D7-AF8F-C7F687F12B0A}" uniqueName="55" name="Column55" queryTableFieldId="55"/>
    <tableColumn id="56" xr3:uid="{6D9949DD-893D-4C4E-AF8F-8CB89C11AA60}" uniqueName="56" name="Column56" queryTableFieldId="56"/>
    <tableColumn id="57" xr3:uid="{6E77E9C1-05E3-4AC9-B6ED-486FE779E4CC}" uniqueName="57" name="Column57" queryTableFieldId="57"/>
    <tableColumn id="58" xr3:uid="{F2497E28-3BED-40E4-951D-41E1E5D1C3EB}" uniqueName="58" name="Column58" queryTableFieldId="58"/>
    <tableColumn id="59" xr3:uid="{9F9931C6-7C7C-4927-A8AD-64BAF647B86F}" uniqueName="59" name="Column59" queryTableFieldId="59"/>
    <tableColumn id="60" xr3:uid="{572D736F-95CA-4FC8-AF39-E9EBAAFA826D}" uniqueName="60" name="Column60" queryTableFieldId="60"/>
    <tableColumn id="61" xr3:uid="{077EE21F-D1D9-4C06-8C5F-E811930B9F7F}" uniqueName="61" name="Column61" queryTableFieldId="61"/>
    <tableColumn id="62" xr3:uid="{40380890-4A9C-47D0-B600-5EBDD4532655}" uniqueName="62" name="Column62" queryTableFieldId="62"/>
    <tableColumn id="63" xr3:uid="{F97DC73A-AB35-4165-B587-C7DC1B6FF26B}" uniqueName="63" name="Column63" queryTableFieldId="63"/>
    <tableColumn id="64" xr3:uid="{6C138CA0-0F70-4E34-ADD4-5504D28DC200}" uniqueName="64" name="Column64" queryTableFieldId="64"/>
    <tableColumn id="65" xr3:uid="{F6C7C1CF-AA9C-4911-B438-1BE307D798C0}" uniqueName="65" name="Column65" queryTableFieldId="65"/>
    <tableColumn id="66" xr3:uid="{3689FF2C-D832-498B-B096-3221C28274BD}" uniqueName="66" name="Column66" queryTableFieldId="66"/>
    <tableColumn id="67" xr3:uid="{49BC2BCD-D06D-461A-AEBA-86AE8D14A770}" uniqueName="67" name="Column67" queryTableFieldId="67"/>
    <tableColumn id="68" xr3:uid="{012FB6D1-261D-4F33-BC21-911761B255E0}" uniqueName="68" name="Column68" queryTableFieldId="68"/>
    <tableColumn id="69" xr3:uid="{DBE23810-1B4B-4B6A-B674-C9B5DE4E8B49}" uniqueName="69" name="Column69" queryTableFieldId="69"/>
    <tableColumn id="70" xr3:uid="{A9B810EC-5B04-4ED1-A626-DEF1B05806A5}" uniqueName="70" name="Column70" queryTableFieldId="70"/>
    <tableColumn id="71" xr3:uid="{052FAE7D-278B-4DDD-9EFE-7F7BE2503E3C}" uniqueName="71" name="Column71" queryTableFieldId="71"/>
    <tableColumn id="72" xr3:uid="{A399AFD3-273D-4060-B6D1-946DC871AAF9}" uniqueName="72" name="Column72" queryTableFieldId="72"/>
    <tableColumn id="73" xr3:uid="{1975FF83-ED53-41B1-B768-74E51B87BE4E}" uniqueName="73" name="Column73" queryTableFieldId="73"/>
    <tableColumn id="74" xr3:uid="{37BE267A-EBEF-4E45-8112-6125BDC268C4}" uniqueName="74" name="Column74" queryTableFieldId="74"/>
    <tableColumn id="75" xr3:uid="{71F33B5F-4121-44B8-86D6-E6E171EC4E2F}" uniqueName="75" name="Column75" queryTableFieldId="75"/>
    <tableColumn id="76" xr3:uid="{ADDF5355-8E07-4A96-99D8-0CA6F6955FC8}" uniqueName="76" name="Column76" queryTableFieldId="76"/>
    <tableColumn id="77" xr3:uid="{0ACBA4F2-A1F3-46E0-A054-46715A217FCD}" uniqueName="77" name="Column77" queryTableFieldId="77"/>
    <tableColumn id="78" xr3:uid="{D6DEC673-4D28-444C-B74C-5BFB740D5BDE}" uniqueName="78" name="Column78" queryTableFieldId="78"/>
    <tableColumn id="79" xr3:uid="{81BEC863-326A-4DCC-B6B6-B51A5AFDBC5F}" uniqueName="79" name="Column79" queryTableFieldId="79"/>
    <tableColumn id="80" xr3:uid="{647FF5D7-755B-483C-B7D7-04FAB75E9F63}" uniqueName="80" name="Column80" queryTableFieldId="80"/>
    <tableColumn id="81" xr3:uid="{6C5C3530-E38D-4225-8213-EDCCCD2E6DCF}" uniqueName="81" name="Column81" queryTableFieldId="81"/>
    <tableColumn id="82" xr3:uid="{C91F9932-B2A1-4891-905E-EF2320851790}" uniqueName="82" name="Column82" queryTableFieldId="82"/>
    <tableColumn id="83" xr3:uid="{01AEAE15-2375-4E62-9B70-0DD725C34687}" uniqueName="83" name="Column83" queryTableFieldId="83"/>
    <tableColumn id="84" xr3:uid="{A24D0763-9B86-42D8-A4B9-FF05A74E08DA}" uniqueName="84" name="Column84" queryTableFieldId="84"/>
    <tableColumn id="85" xr3:uid="{45A95202-AD74-4462-8F71-8392A6FE872B}" uniqueName="85" name="Column85" queryTableFieldId="85"/>
    <tableColumn id="86" xr3:uid="{50B6ABA9-995D-4AB3-AEE0-2A01D2FE3615}" uniqueName="86" name="Column86" queryTableFieldId="86"/>
    <tableColumn id="87" xr3:uid="{E548B175-0AE2-4E7F-9847-AA8B53E1131A}" uniqueName="87" name="Column87" queryTableFieldId="87"/>
    <tableColumn id="88" xr3:uid="{FD95EE47-08CD-49DC-8DAC-7BC856DD9B20}" uniqueName="88" name="Column88" queryTableFieldId="88"/>
    <tableColumn id="89" xr3:uid="{F4F7D32C-80FF-46F1-98B3-DF6476F410DD}" uniqueName="89" name="Column89" queryTableFieldId="89"/>
    <tableColumn id="90" xr3:uid="{F6B4D889-B3A6-471D-843D-79B404A42B03}" uniqueName="90" name="Column90" queryTableFieldId="90"/>
    <tableColumn id="91" xr3:uid="{21628D96-A190-4B5D-B137-87A32A2C6B29}" uniqueName="91" name="Column91" queryTableFieldId="91"/>
    <tableColumn id="92" xr3:uid="{3E268C0B-3857-427E-8EC5-EF95479D3B66}" uniqueName="92" name="Column92" queryTableFieldId="92"/>
    <tableColumn id="93" xr3:uid="{5C807A8C-CCE2-4B57-BDB4-14BDE20FAC06}" uniqueName="93" name="Column93" queryTableFieldId="93"/>
    <tableColumn id="94" xr3:uid="{4D62E483-8745-4A5A-8751-BEE27B1F37B2}" uniqueName="94" name="Column94" queryTableFieldId="94"/>
    <tableColumn id="95" xr3:uid="{1F2B65A6-2EA8-4C17-9A3F-CEF08F0EE8AF}" uniqueName="95" name="Column95" queryTableFieldId="95"/>
    <tableColumn id="96" xr3:uid="{E8E11CE8-F1B7-4BC5-AE11-35D3AB6AA273}" uniqueName="96" name="Column96" queryTableFieldId="96"/>
    <tableColumn id="97" xr3:uid="{E7F7CDC2-181C-4937-90C2-5024D383BCAD}" uniqueName="97" name="Column97" queryTableFieldId="97"/>
    <tableColumn id="98" xr3:uid="{FAFCE993-5F6B-4FDD-9251-B4050104E469}" uniqueName="98" name="Column98" queryTableFieldId="98"/>
    <tableColumn id="99" xr3:uid="{77370A53-B8D3-47A9-9C87-0112998E5800}" uniqueName="99" name="Column99" queryTableFieldId="99"/>
    <tableColumn id="100" xr3:uid="{81DF0830-062D-4756-BE44-A61F48CD8599}" uniqueName="100" name="Column100" queryTableFieldId="100"/>
    <tableColumn id="101" xr3:uid="{3930725E-4D5D-48B6-ACBD-512BF7E99C5F}" uniqueName="101" name="Column101" queryTableFieldId="101"/>
    <tableColumn id="102" xr3:uid="{C42B0C7A-3652-4BE1-BEA1-B00858E1A388}" uniqueName="102" name="Column102" queryTableFieldId="1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255CE-581D-43A6-AAE2-A1BAC6FB9754}" name="cont_list" displayName="cont_list" ref="A1:A48" tableType="queryTable" totalsRowShown="0">
  <autoFilter ref="A1:A48" xr:uid="{3C9255CE-581D-43A6-AAE2-A1BAC6FB9754}"/>
  <tableColumns count="1">
    <tableColumn id="1" xr3:uid="{0311FCB6-9973-4592-9D78-C6CCBFEDB864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F4C-9ED8-4E0A-8776-628CA24EEC73}">
  <dimension ref="A2:CM39"/>
  <sheetViews>
    <sheetView workbookViewId="0">
      <selection activeCell="F40" sqref="F40"/>
    </sheetView>
  </sheetViews>
  <sheetFormatPr defaultRowHeight="15" x14ac:dyDescent="0.25"/>
  <cols>
    <col min="2" max="2" width="10.42578125" bestFit="1" customWidth="1"/>
    <col min="3" max="3" width="13" customWidth="1"/>
    <col min="4" max="4" width="11.140625" customWidth="1"/>
    <col min="5" max="5" width="10.7109375" customWidth="1"/>
    <col min="6" max="6" width="12.7109375" customWidth="1"/>
  </cols>
  <sheetData>
    <row r="2" spans="1:91" s="4" customFormat="1" x14ac:dyDescent="0.25">
      <c r="A2" s="4" t="str">
        <f>SOFR3mo_PX[[#This Row],[Column1]]</f>
        <v>Dates</v>
      </c>
      <c r="B2" s="4">
        <f>SOFR3mo_PX[[#This Row],[Column2]]</f>
        <v>46174</v>
      </c>
      <c r="C2" s="4">
        <f>SOFR3mo_PX[[#This Row],[Column3]]</f>
        <v>46171</v>
      </c>
      <c r="D2" s="4">
        <f>SOFR3mo_PX[[#This Row],[Column4]]</f>
        <v>46170</v>
      </c>
      <c r="E2" s="4">
        <f>SOFR3mo_PX[[#This Row],[Column5]]</f>
        <v>46169</v>
      </c>
      <c r="F2" s="4">
        <f>SOFR3mo_PX[[#This Row],[Column6]]</f>
        <v>46168</v>
      </c>
      <c r="G2" s="4">
        <f>SOFR3mo_PX[[#This Row],[Column7]]</f>
        <v>46167</v>
      </c>
      <c r="H2" s="4">
        <f>SOFR3mo_PX[[#This Row],[Column8]]</f>
        <v>46164</v>
      </c>
      <c r="I2" s="4">
        <f>SOFR3mo_PX[[#This Row],[Column9]]</f>
        <v>46163</v>
      </c>
      <c r="J2" s="4">
        <f>SOFR3mo_PX[[#This Row],[Column10]]</f>
        <v>46162</v>
      </c>
      <c r="K2" s="4">
        <f>SOFR3mo_PX[[#This Row],[Column11]]</f>
        <v>46161</v>
      </c>
      <c r="L2" s="4">
        <f>SOFR3mo_PX[[#This Row],[Column12]]</f>
        <v>46160</v>
      </c>
      <c r="M2" s="4">
        <f>SOFR3mo_PX[[#This Row],[Column13]]</f>
        <v>46157</v>
      </c>
      <c r="N2" s="4">
        <f>SOFR3mo_PX[[#This Row],[Column14]]</f>
        <v>46156</v>
      </c>
      <c r="O2" s="4">
        <f>SOFR3mo_PX[[#This Row],[Column15]]</f>
        <v>46155</v>
      </c>
      <c r="P2" s="4">
        <f>SOFR3mo_PX[[#This Row],[Column16]]</f>
        <v>46154</v>
      </c>
      <c r="Q2" s="4">
        <f>SOFR3mo_PX[[#This Row],[Column17]]</f>
        <v>46153</v>
      </c>
      <c r="R2" s="4">
        <f>SOFR3mo_PX[[#This Row],[Column18]]</f>
        <v>46150</v>
      </c>
      <c r="S2" s="4">
        <f>SOFR3mo_PX[[#This Row],[Column19]]</f>
        <v>46149</v>
      </c>
      <c r="T2" s="4">
        <f>SOFR3mo_PX[[#This Row],[Column20]]</f>
        <v>46148</v>
      </c>
      <c r="U2" s="4">
        <f>SOFR3mo_PX[[#This Row],[Column21]]</f>
        <v>46147</v>
      </c>
      <c r="V2" s="4">
        <f>SOFR3mo_PX[[#This Row],[Column22]]</f>
        <v>46146</v>
      </c>
      <c r="W2" s="4">
        <f>SOFR3mo_PX[[#This Row],[Column23]]</f>
        <v>46143</v>
      </c>
      <c r="X2" s="4">
        <f>SOFR3mo_PX[[#This Row],[Column24]]</f>
        <v>46142</v>
      </c>
      <c r="Y2" s="4">
        <f>SOFR3mo_PX[[#This Row],[Column25]]</f>
        <v>46141</v>
      </c>
      <c r="Z2" s="4">
        <f>SOFR3mo_PX[[#This Row],[Column26]]</f>
        <v>46140</v>
      </c>
      <c r="AA2" s="4">
        <f>SOFR3mo_PX[[#This Row],[Column27]]</f>
        <v>46139</v>
      </c>
      <c r="AB2" s="4">
        <f>SOFR3mo_PX[[#This Row],[Column28]]</f>
        <v>46136</v>
      </c>
      <c r="AC2" s="4">
        <f>SOFR3mo_PX[[#This Row],[Column29]]</f>
        <v>46135</v>
      </c>
      <c r="AD2" s="4">
        <f>SOFR3mo_PX[[#This Row],[Column30]]</f>
        <v>46134</v>
      </c>
      <c r="AE2" s="4">
        <f>SOFR3mo_PX[[#This Row],[Column31]]</f>
        <v>46133</v>
      </c>
      <c r="AF2" s="4">
        <f>SOFR3mo_PX[[#This Row],[Column32]]</f>
        <v>46132</v>
      </c>
      <c r="AG2" s="4">
        <f>SOFR3mo_PX[[#This Row],[Column33]]</f>
        <v>46129</v>
      </c>
      <c r="AH2" s="4">
        <f>SOFR3mo_PX[[#This Row],[Column34]]</f>
        <v>46128</v>
      </c>
      <c r="AI2" s="4">
        <f>SOFR3mo_PX[[#This Row],[Column35]]</f>
        <v>46127</v>
      </c>
      <c r="AJ2" s="4">
        <f>SOFR3mo_PX[[#This Row],[Column36]]</f>
        <v>46126</v>
      </c>
      <c r="AK2" s="4">
        <f>SOFR3mo_PX[[#This Row],[Column37]]</f>
        <v>46125</v>
      </c>
      <c r="AL2" s="4">
        <f>SOFR3mo_PX[[#This Row],[Column38]]</f>
        <v>46122</v>
      </c>
      <c r="AM2" s="4">
        <f>SOFR3mo_PX[[#This Row],[Column39]]</f>
        <v>46121</v>
      </c>
      <c r="AN2" s="4">
        <f>SOFR3mo_PX[[#This Row],[Column40]]</f>
        <v>46120</v>
      </c>
      <c r="AO2" s="4">
        <f>SOFR3mo_PX[[#This Row],[Column41]]</f>
        <v>46119</v>
      </c>
      <c r="AP2" s="4">
        <f>SOFR3mo_PX[[#This Row],[Column42]]</f>
        <v>46118</v>
      </c>
      <c r="AQ2" s="4">
        <f>SOFR3mo_PX[[#This Row],[Column43]]</f>
        <v>46115</v>
      </c>
      <c r="AR2" s="4">
        <f>SOFR3mo_PX[[#This Row],[Column44]]</f>
        <v>46114</v>
      </c>
    </row>
    <row r="3" spans="1:91" x14ac:dyDescent="0.25">
      <c r="A3" t="str">
        <f ca="1">'cont list_0'!I6</f>
        <v>H26</v>
      </c>
      <c r="B3" s="4">
        <f>SOFR3mo_PX[[#This Row],[Column2]]</f>
        <v>1264197</v>
      </c>
      <c r="C3" s="4">
        <f>SOFR3mo_PX[[#This Row],[Column3]]</f>
        <v>1264197</v>
      </c>
      <c r="D3" s="4">
        <f>SOFR3mo_PX[[#This Row],[Column4]]</f>
        <v>1259500</v>
      </c>
      <c r="E3" s="4">
        <f>SOFR3mo_PX[[#This Row],[Column5]]</f>
        <v>1265901</v>
      </c>
      <c r="F3" s="4">
        <f>SOFR3mo_PX[[#This Row],[Column6]]</f>
        <v>1261614</v>
      </c>
      <c r="G3" s="4">
        <f>SOFR3mo_PX[[#This Row],[Column7]]</f>
        <v>1281279</v>
      </c>
      <c r="H3" s="4">
        <f>SOFR3mo_PX[[#This Row],[Column8]]</f>
        <v>1281279</v>
      </c>
      <c r="I3" s="4">
        <f>SOFR3mo_PX[[#This Row],[Column9]]</f>
        <v>1282558</v>
      </c>
      <c r="J3" s="4">
        <f>SOFR3mo_PX[[#This Row],[Column10]]</f>
        <v>1294002</v>
      </c>
      <c r="K3" s="4">
        <f>SOFR3mo_PX[[#This Row],[Column11]]</f>
        <v>1293609</v>
      </c>
      <c r="L3" s="4">
        <f>SOFR3mo_PX[[#This Row],[Column12]]</f>
        <v>1285094</v>
      </c>
      <c r="M3" s="4">
        <f>SOFR3mo_PX[[#This Row],[Column13]]</f>
        <v>1287215</v>
      </c>
      <c r="N3" s="4">
        <f>SOFR3mo_PX[[#This Row],[Column14]]</f>
        <v>1283535</v>
      </c>
      <c r="O3" s="4">
        <f>SOFR3mo_PX[[#This Row],[Column15]]</f>
        <v>1291699</v>
      </c>
      <c r="P3" s="4">
        <f>SOFR3mo_PX[[#This Row],[Column16]]</f>
        <v>1296220</v>
      </c>
      <c r="Q3" s="4">
        <f>SOFR3mo_PX[[#This Row],[Column17]]</f>
        <v>1258708</v>
      </c>
      <c r="R3" s="4">
        <f>SOFR3mo_PX[[#This Row],[Column18]]</f>
        <v>1275889</v>
      </c>
      <c r="S3" s="4">
        <f>SOFR3mo_PX[[#This Row],[Column19]]</f>
        <v>1275824</v>
      </c>
      <c r="T3" s="4">
        <f>SOFR3mo_PX[[#This Row],[Column20]]</f>
        <v>1267709</v>
      </c>
      <c r="U3" s="4">
        <f>SOFR3mo_PX[[#This Row],[Column21]]</f>
        <v>1272437</v>
      </c>
      <c r="V3" s="4">
        <f>SOFR3mo_PX[[#This Row],[Column22]]</f>
        <v>1266890</v>
      </c>
      <c r="W3" s="4">
        <f>SOFR3mo_PX[[#This Row],[Column23]]</f>
        <v>1256190</v>
      </c>
      <c r="X3" s="4">
        <f>SOFR3mo_PX[[#This Row],[Column24]]</f>
        <v>1261004</v>
      </c>
      <c r="Y3" s="4">
        <f>SOFR3mo_PX[[#This Row],[Column25]]</f>
        <v>1241344</v>
      </c>
      <c r="Z3" s="4">
        <f>SOFR3mo_PX[[#This Row],[Column26]]</f>
        <v>1251870</v>
      </c>
      <c r="AA3" s="4">
        <f>SOFR3mo_PX[[#This Row],[Column27]]</f>
        <v>1248920</v>
      </c>
      <c r="AB3" s="4">
        <f>SOFR3mo_PX[[#This Row],[Column28]]</f>
        <v>1242329</v>
      </c>
      <c r="AC3" s="4">
        <f>SOFR3mo_PX[[#This Row],[Column29]]</f>
        <v>1250509</v>
      </c>
      <c r="AD3" s="4">
        <f>SOFR3mo_PX[[#This Row],[Column30]]</f>
        <v>1273849</v>
      </c>
      <c r="AE3" s="4">
        <f>SOFR3mo_PX[[#This Row],[Column31]]</f>
        <v>1278079</v>
      </c>
      <c r="AF3" s="4">
        <f>SOFR3mo_PX[[#This Row],[Column32]]</f>
        <v>1265693</v>
      </c>
      <c r="AG3" s="4">
        <f>SOFR3mo_PX[[#This Row],[Column33]]</f>
        <v>1296164</v>
      </c>
      <c r="AH3" s="4">
        <f>SOFR3mo_PX[[#This Row],[Column34]]</f>
        <v>1234253</v>
      </c>
      <c r="AI3" s="4">
        <f>SOFR3mo_PX[[#This Row],[Column35]]</f>
        <v>1230574</v>
      </c>
      <c r="AJ3" s="4">
        <f>SOFR3mo_PX[[#This Row],[Column36]]</f>
        <v>1218653</v>
      </c>
      <c r="AK3" s="4">
        <f>SOFR3mo_PX[[#This Row],[Column37]]</f>
        <v>1216403</v>
      </c>
      <c r="AL3" s="4">
        <f>SOFR3mo_PX[[#This Row],[Column38]]</f>
        <v>1217492</v>
      </c>
      <c r="AM3" s="4">
        <f>SOFR3mo_PX[[#This Row],[Column39]]</f>
        <v>1215896</v>
      </c>
      <c r="AN3" s="4">
        <f>SOFR3mo_PX[[#This Row],[Column40]]</f>
        <v>1219583</v>
      </c>
      <c r="AO3" s="4">
        <f>SOFR3mo_PX[[#This Row],[Column41]]</f>
        <v>1183264</v>
      </c>
      <c r="AP3" s="4">
        <f>SOFR3mo_PX[[#This Row],[Column42]]</f>
        <v>1180422</v>
      </c>
      <c r="AQ3" s="4">
        <f>SOFR3mo_PX[[#This Row],[Column43]]</f>
        <v>1173264</v>
      </c>
      <c r="AR3" s="4">
        <f>SOFR3mo_PX[[#This Row],[Column44]]</f>
        <v>1178767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91" x14ac:dyDescent="0.25">
      <c r="A4" t="str">
        <f ca="1">'cont list_0'!I7</f>
        <v>M26</v>
      </c>
      <c r="B4" s="4">
        <f>SOFR3mo_PX[[#This Row],[Column2]]</f>
        <v>1363116</v>
      </c>
      <c r="C4" s="4">
        <f>SOFR3mo_PX[[#This Row],[Column3]]</f>
        <v>1363116</v>
      </c>
      <c r="D4" s="4">
        <f>SOFR3mo_PX[[#This Row],[Column4]]</f>
        <v>1344797</v>
      </c>
      <c r="E4" s="4">
        <f>SOFR3mo_PX[[#This Row],[Column5]]</f>
        <v>1360292</v>
      </c>
      <c r="F4" s="4">
        <f>SOFR3mo_PX[[#This Row],[Column6]]</f>
        <v>1340893</v>
      </c>
      <c r="G4" s="4">
        <f>SOFR3mo_PX[[#This Row],[Column7]]</f>
        <v>1346607</v>
      </c>
      <c r="H4" s="4">
        <f>SOFR3mo_PX[[#This Row],[Column8]]</f>
        <v>1346607</v>
      </c>
      <c r="I4" s="4">
        <f>SOFR3mo_PX[[#This Row],[Column9]]</f>
        <v>1320775</v>
      </c>
      <c r="J4" s="4">
        <f>SOFR3mo_PX[[#This Row],[Column10]]</f>
        <v>1323873</v>
      </c>
      <c r="K4" s="4">
        <f>SOFR3mo_PX[[#This Row],[Column11]]</f>
        <v>1321973</v>
      </c>
      <c r="L4" s="4">
        <f>SOFR3mo_PX[[#This Row],[Column12]]</f>
        <v>1323354</v>
      </c>
      <c r="M4" s="4">
        <f>SOFR3mo_PX[[#This Row],[Column13]]</f>
        <v>1297332</v>
      </c>
      <c r="N4" s="4">
        <f>SOFR3mo_PX[[#This Row],[Column14]]</f>
        <v>1293681</v>
      </c>
      <c r="O4" s="4">
        <f>SOFR3mo_PX[[#This Row],[Column15]]</f>
        <v>1282357</v>
      </c>
      <c r="P4" s="4">
        <f>SOFR3mo_PX[[#This Row],[Column16]]</f>
        <v>1288683</v>
      </c>
      <c r="Q4" s="4">
        <f>SOFR3mo_PX[[#This Row],[Column17]]</f>
        <v>1258962</v>
      </c>
      <c r="R4" s="4">
        <f>SOFR3mo_PX[[#This Row],[Column18]]</f>
        <v>1260285</v>
      </c>
      <c r="S4" s="4">
        <f>SOFR3mo_PX[[#This Row],[Column19]]</f>
        <v>1282346</v>
      </c>
      <c r="T4" s="4">
        <f>SOFR3mo_PX[[#This Row],[Column20]]</f>
        <v>1263827</v>
      </c>
      <c r="U4" s="4">
        <f>SOFR3mo_PX[[#This Row],[Column21]]</f>
        <v>1253177</v>
      </c>
      <c r="V4" s="4">
        <f>SOFR3mo_PX[[#This Row],[Column22]]</f>
        <v>1225764</v>
      </c>
      <c r="W4" s="4">
        <f>SOFR3mo_PX[[#This Row],[Column23]]</f>
        <v>1255447</v>
      </c>
      <c r="X4" s="4">
        <f>SOFR3mo_PX[[#This Row],[Column24]]</f>
        <v>1253773</v>
      </c>
      <c r="Y4" s="4">
        <f>SOFR3mo_PX[[#This Row],[Column25]]</f>
        <v>1241811</v>
      </c>
      <c r="Z4" s="4">
        <f>SOFR3mo_PX[[#This Row],[Column26]]</f>
        <v>1225715</v>
      </c>
      <c r="AA4" s="4">
        <f>SOFR3mo_PX[[#This Row],[Column27]]</f>
        <v>1214224</v>
      </c>
      <c r="AB4" s="4">
        <f>SOFR3mo_PX[[#This Row],[Column28]]</f>
        <v>1225850</v>
      </c>
      <c r="AC4" s="4">
        <f>SOFR3mo_PX[[#This Row],[Column29]]</f>
        <v>1228856</v>
      </c>
      <c r="AD4" s="4">
        <f>SOFR3mo_PX[[#This Row],[Column30]]</f>
        <v>1224745</v>
      </c>
      <c r="AE4" s="4">
        <f>SOFR3mo_PX[[#This Row],[Column31]]</f>
        <v>1233345</v>
      </c>
      <c r="AF4" s="4">
        <f>SOFR3mo_PX[[#This Row],[Column32]]</f>
        <v>1244256</v>
      </c>
      <c r="AG4" s="4">
        <f>SOFR3mo_PX[[#This Row],[Column33]]</f>
        <v>1244990</v>
      </c>
      <c r="AH4" s="4">
        <f>SOFR3mo_PX[[#This Row],[Column34]]</f>
        <v>1229998</v>
      </c>
      <c r="AI4" s="4">
        <f>SOFR3mo_PX[[#This Row],[Column35]]</f>
        <v>1235115</v>
      </c>
      <c r="AJ4" s="4">
        <f>SOFR3mo_PX[[#This Row],[Column36]]</f>
        <v>1226152</v>
      </c>
      <c r="AK4" s="4">
        <f>SOFR3mo_PX[[#This Row],[Column37]]</f>
        <v>1228580</v>
      </c>
      <c r="AL4" s="4">
        <f>SOFR3mo_PX[[#This Row],[Column38]]</f>
        <v>1220727</v>
      </c>
      <c r="AM4" s="4">
        <f>SOFR3mo_PX[[#This Row],[Column39]]</f>
        <v>1231199</v>
      </c>
      <c r="AN4" s="4">
        <f>SOFR3mo_PX[[#This Row],[Column40]]</f>
        <v>1238002</v>
      </c>
      <c r="AO4" s="4">
        <f>SOFR3mo_PX[[#This Row],[Column41]]</f>
        <v>1245240</v>
      </c>
      <c r="AP4" s="4">
        <f>SOFR3mo_PX[[#This Row],[Column42]]</f>
        <v>1245777</v>
      </c>
      <c r="AQ4" s="4">
        <f>SOFR3mo_PX[[#This Row],[Column43]]</f>
        <v>1242501</v>
      </c>
      <c r="AR4" s="4">
        <f>SOFR3mo_PX[[#This Row],[Column44]]</f>
        <v>1231457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</row>
    <row r="5" spans="1:91" x14ac:dyDescent="0.25">
      <c r="A5" t="str">
        <f ca="1">'cont list_0'!I8</f>
        <v>U26</v>
      </c>
      <c r="B5" s="4">
        <f>SOFR3mo_PX[[#This Row],[Column2]]</f>
        <v>1441434</v>
      </c>
      <c r="C5" s="4">
        <f>SOFR3mo_PX[[#This Row],[Column3]]</f>
        <v>1441434</v>
      </c>
      <c r="D5" s="4">
        <f>SOFR3mo_PX[[#This Row],[Column4]]</f>
        <v>1441302</v>
      </c>
      <c r="E5" s="4">
        <f>SOFR3mo_PX[[#This Row],[Column5]]</f>
        <v>1413425</v>
      </c>
      <c r="F5" s="4">
        <f>SOFR3mo_PX[[#This Row],[Column6]]</f>
        <v>1402683</v>
      </c>
      <c r="G5" s="4">
        <f>SOFR3mo_PX[[#This Row],[Column7]]</f>
        <v>1390354</v>
      </c>
      <c r="H5" s="4">
        <f>SOFR3mo_PX[[#This Row],[Column8]]</f>
        <v>1390354</v>
      </c>
      <c r="I5" s="4">
        <f>SOFR3mo_PX[[#This Row],[Column9]]</f>
        <v>1361732</v>
      </c>
      <c r="J5" s="4">
        <f>SOFR3mo_PX[[#This Row],[Column10]]</f>
        <v>1380295</v>
      </c>
      <c r="K5" s="4">
        <f>SOFR3mo_PX[[#This Row],[Column11]]</f>
        <v>1385212</v>
      </c>
      <c r="L5" s="4">
        <f>SOFR3mo_PX[[#This Row],[Column12]]</f>
        <v>1364431</v>
      </c>
      <c r="M5" s="4">
        <f>SOFR3mo_PX[[#This Row],[Column13]]</f>
        <v>1371895</v>
      </c>
      <c r="N5" s="4">
        <f>SOFR3mo_PX[[#This Row],[Column14]]</f>
        <v>1385479</v>
      </c>
      <c r="O5" s="4">
        <f>SOFR3mo_PX[[#This Row],[Column15]]</f>
        <v>1382717</v>
      </c>
      <c r="P5" s="4">
        <f>SOFR3mo_PX[[#This Row],[Column16]]</f>
        <v>1360639</v>
      </c>
      <c r="Q5" s="4">
        <f>SOFR3mo_PX[[#This Row],[Column17]]</f>
        <v>1302360</v>
      </c>
      <c r="R5" s="4">
        <f>SOFR3mo_PX[[#This Row],[Column18]]</f>
        <v>1304712</v>
      </c>
      <c r="S5" s="4">
        <f>SOFR3mo_PX[[#This Row],[Column19]]</f>
        <v>1287176</v>
      </c>
      <c r="T5" s="4">
        <f>SOFR3mo_PX[[#This Row],[Column20]]</f>
        <v>1280994</v>
      </c>
      <c r="U5" s="4">
        <f>SOFR3mo_PX[[#This Row],[Column21]]</f>
        <v>1261691</v>
      </c>
      <c r="V5" s="4">
        <f>SOFR3mo_PX[[#This Row],[Column22]]</f>
        <v>1248872</v>
      </c>
      <c r="W5" s="4">
        <f>SOFR3mo_PX[[#This Row],[Column23]]</f>
        <v>1225308</v>
      </c>
      <c r="X5" s="4">
        <f>SOFR3mo_PX[[#This Row],[Column24]]</f>
        <v>1211239</v>
      </c>
      <c r="Y5" s="4">
        <f>SOFR3mo_PX[[#This Row],[Column25]]</f>
        <v>1199860</v>
      </c>
      <c r="Z5" s="4">
        <f>SOFR3mo_PX[[#This Row],[Column26]]</f>
        <v>1159173</v>
      </c>
      <c r="AA5" s="4">
        <f>SOFR3mo_PX[[#This Row],[Column27]]</f>
        <v>1145603</v>
      </c>
      <c r="AB5" s="4">
        <f>SOFR3mo_PX[[#This Row],[Column28]]</f>
        <v>1146489</v>
      </c>
      <c r="AC5" s="4">
        <f>SOFR3mo_PX[[#This Row],[Column29]]</f>
        <v>1140932</v>
      </c>
      <c r="AD5" s="4">
        <f>SOFR3mo_PX[[#This Row],[Column30]]</f>
        <v>1119602</v>
      </c>
      <c r="AE5" s="4">
        <f>SOFR3mo_PX[[#This Row],[Column31]]</f>
        <v>1123377</v>
      </c>
      <c r="AF5" s="4">
        <f>SOFR3mo_PX[[#This Row],[Column32]]</f>
        <v>1115571</v>
      </c>
      <c r="AG5" s="4">
        <f>SOFR3mo_PX[[#This Row],[Column33]]</f>
        <v>1181927</v>
      </c>
      <c r="AH5" s="4">
        <f>SOFR3mo_PX[[#This Row],[Column34]]</f>
        <v>1136951</v>
      </c>
      <c r="AI5" s="4">
        <f>SOFR3mo_PX[[#This Row],[Column35]]</f>
        <v>1135835</v>
      </c>
      <c r="AJ5" s="4">
        <f>SOFR3mo_PX[[#This Row],[Column36]]</f>
        <v>1161935</v>
      </c>
      <c r="AK5" s="4">
        <f>SOFR3mo_PX[[#This Row],[Column37]]</f>
        <v>1161515</v>
      </c>
      <c r="AL5" s="4">
        <f>SOFR3mo_PX[[#This Row],[Column38]]</f>
        <v>1175691</v>
      </c>
      <c r="AM5" s="4">
        <f>SOFR3mo_PX[[#This Row],[Column39]]</f>
        <v>1164171</v>
      </c>
      <c r="AN5" s="4">
        <f>SOFR3mo_PX[[#This Row],[Column40]]</f>
        <v>1165477</v>
      </c>
      <c r="AO5" s="4">
        <f>SOFR3mo_PX[[#This Row],[Column41]]</f>
        <v>1174098</v>
      </c>
      <c r="AP5" s="4">
        <f>SOFR3mo_PX[[#This Row],[Column42]]</f>
        <v>1173757</v>
      </c>
      <c r="AQ5" s="4">
        <f>SOFR3mo_PX[[#This Row],[Column43]]</f>
        <v>1173873</v>
      </c>
      <c r="AR5" s="4">
        <f>SOFR3mo_PX[[#This Row],[Column44]]</f>
        <v>1166618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</row>
    <row r="6" spans="1:91" x14ac:dyDescent="0.25">
      <c r="A6" t="str">
        <f ca="1">'cont list_0'!I9</f>
        <v>Z26</v>
      </c>
      <c r="B6" s="4">
        <f>SOFR3mo_PX[[#This Row],[Column2]]</f>
        <v>1563980</v>
      </c>
      <c r="C6" s="4">
        <f>SOFR3mo_PX[[#This Row],[Column3]]</f>
        <v>1563980</v>
      </c>
      <c r="D6" s="4">
        <f>SOFR3mo_PX[[#This Row],[Column4]]</f>
        <v>1565606</v>
      </c>
      <c r="E6" s="4">
        <f>SOFR3mo_PX[[#This Row],[Column5]]</f>
        <v>1548820</v>
      </c>
      <c r="F6" s="4">
        <f>SOFR3mo_PX[[#This Row],[Column6]]</f>
        <v>1548828</v>
      </c>
      <c r="G6" s="4">
        <f>SOFR3mo_PX[[#This Row],[Column7]]</f>
        <v>1553506</v>
      </c>
      <c r="H6" s="4">
        <f>SOFR3mo_PX[[#This Row],[Column8]]</f>
        <v>1553506</v>
      </c>
      <c r="I6" s="4">
        <f>SOFR3mo_PX[[#This Row],[Column9]]</f>
        <v>1559757</v>
      </c>
      <c r="J6" s="4">
        <f>SOFR3mo_PX[[#This Row],[Column10]]</f>
        <v>1561669</v>
      </c>
      <c r="K6" s="4">
        <f>SOFR3mo_PX[[#This Row],[Column11]]</f>
        <v>1597349</v>
      </c>
      <c r="L6" s="4">
        <f>SOFR3mo_PX[[#This Row],[Column12]]</f>
        <v>1576113</v>
      </c>
      <c r="M6" s="4">
        <f>SOFR3mo_PX[[#This Row],[Column13]]</f>
        <v>1574266</v>
      </c>
      <c r="N6" s="4">
        <f>SOFR3mo_PX[[#This Row],[Column14]]</f>
        <v>1587796</v>
      </c>
      <c r="O6" s="4">
        <f>SOFR3mo_PX[[#This Row],[Column15]]</f>
        <v>1584795</v>
      </c>
      <c r="P6" s="4">
        <f>SOFR3mo_PX[[#This Row],[Column16]]</f>
        <v>1611789</v>
      </c>
      <c r="Q6" s="4">
        <f>SOFR3mo_PX[[#This Row],[Column17]]</f>
        <v>1591464</v>
      </c>
      <c r="R6" s="4">
        <f>SOFR3mo_PX[[#This Row],[Column18]]</f>
        <v>1578041</v>
      </c>
      <c r="S6" s="4">
        <f>SOFR3mo_PX[[#This Row],[Column19]]</f>
        <v>1571393</v>
      </c>
      <c r="T6" s="4">
        <f>SOFR3mo_PX[[#This Row],[Column20]]</f>
        <v>1582377</v>
      </c>
      <c r="U6" s="4">
        <f>SOFR3mo_PX[[#This Row],[Column21]]</f>
        <v>1578555</v>
      </c>
      <c r="V6" s="4">
        <f>SOFR3mo_PX[[#This Row],[Column22]]</f>
        <v>1572436</v>
      </c>
      <c r="W6" s="4">
        <f>SOFR3mo_PX[[#This Row],[Column23]]</f>
        <v>1569464</v>
      </c>
      <c r="X6" s="4">
        <f>SOFR3mo_PX[[#This Row],[Column24]]</f>
        <v>1546657</v>
      </c>
      <c r="Y6" s="4">
        <f>SOFR3mo_PX[[#This Row],[Column25]]</f>
        <v>1527515</v>
      </c>
      <c r="Z6" s="4">
        <f>SOFR3mo_PX[[#This Row],[Column26]]</f>
        <v>1511888</v>
      </c>
      <c r="AA6" s="4">
        <f>SOFR3mo_PX[[#This Row],[Column27]]</f>
        <v>1484698</v>
      </c>
      <c r="AB6" s="4">
        <f>SOFR3mo_PX[[#This Row],[Column28]]</f>
        <v>1450593</v>
      </c>
      <c r="AC6" s="4">
        <f>SOFR3mo_PX[[#This Row],[Column29]]</f>
        <v>1422829</v>
      </c>
      <c r="AD6" s="4">
        <f>SOFR3mo_PX[[#This Row],[Column30]]</f>
        <v>1428616</v>
      </c>
      <c r="AE6" s="4">
        <f>SOFR3mo_PX[[#This Row],[Column31]]</f>
        <v>1438156</v>
      </c>
      <c r="AF6" s="4">
        <f>SOFR3mo_PX[[#This Row],[Column32]]</f>
        <v>1437603</v>
      </c>
      <c r="AG6" s="4">
        <f>SOFR3mo_PX[[#This Row],[Column33]]</f>
        <v>1460474</v>
      </c>
      <c r="AH6" s="4">
        <f>SOFR3mo_PX[[#This Row],[Column34]]</f>
        <v>1442030</v>
      </c>
      <c r="AI6" s="4">
        <f>SOFR3mo_PX[[#This Row],[Column35]]</f>
        <v>1451099</v>
      </c>
      <c r="AJ6" s="4">
        <f>SOFR3mo_PX[[#This Row],[Column36]]</f>
        <v>1439880</v>
      </c>
      <c r="AK6" s="4">
        <f>SOFR3mo_PX[[#This Row],[Column37]]</f>
        <v>1449750</v>
      </c>
      <c r="AL6" s="4">
        <f>SOFR3mo_PX[[#This Row],[Column38]]</f>
        <v>1449830</v>
      </c>
      <c r="AM6" s="4">
        <f>SOFR3mo_PX[[#This Row],[Column39]]</f>
        <v>1444484</v>
      </c>
      <c r="AN6" s="4">
        <f>SOFR3mo_PX[[#This Row],[Column40]]</f>
        <v>1436586</v>
      </c>
      <c r="AO6" s="4">
        <f>SOFR3mo_PX[[#This Row],[Column41]]</f>
        <v>1482219</v>
      </c>
      <c r="AP6" s="4">
        <f>SOFR3mo_PX[[#This Row],[Column42]]</f>
        <v>1470307</v>
      </c>
      <c r="AQ6" s="4">
        <f>SOFR3mo_PX[[#This Row],[Column43]]</f>
        <v>1464008</v>
      </c>
      <c r="AR6" s="4">
        <f>SOFR3mo_PX[[#This Row],[Column44]]</f>
        <v>1456972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:91" x14ac:dyDescent="0.25">
      <c r="A7" t="str">
        <f ca="1">'cont list_0'!I10</f>
        <v>H27</v>
      </c>
      <c r="B7" s="4">
        <f>SOFR3mo_PX[[#This Row],[Column2]]</f>
        <v>1027566</v>
      </c>
      <c r="C7" s="4">
        <f>SOFR3mo_PX[[#This Row],[Column3]]</f>
        <v>1027566</v>
      </c>
      <c r="D7" s="4">
        <f>SOFR3mo_PX[[#This Row],[Column4]]</f>
        <v>1053220</v>
      </c>
      <c r="E7" s="4">
        <f>SOFR3mo_PX[[#This Row],[Column5]]</f>
        <v>1040753</v>
      </c>
      <c r="F7" s="4">
        <f>SOFR3mo_PX[[#This Row],[Column6]]</f>
        <v>1039214</v>
      </c>
      <c r="G7" s="4">
        <f>SOFR3mo_PX[[#This Row],[Column7]]</f>
        <v>1039886</v>
      </c>
      <c r="H7" s="4">
        <f>SOFR3mo_PX[[#This Row],[Column8]]</f>
        <v>1039886</v>
      </c>
      <c r="I7" s="4">
        <f>SOFR3mo_PX[[#This Row],[Column9]]</f>
        <v>1027553</v>
      </c>
      <c r="J7" s="4">
        <f>SOFR3mo_PX[[#This Row],[Column10]]</f>
        <v>1019013</v>
      </c>
      <c r="K7" s="4">
        <f>SOFR3mo_PX[[#This Row],[Column11]]</f>
        <v>1013491</v>
      </c>
      <c r="L7" s="4">
        <f>SOFR3mo_PX[[#This Row],[Column12]]</f>
        <v>1001541</v>
      </c>
      <c r="M7" s="4">
        <f>SOFR3mo_PX[[#This Row],[Column13]]</f>
        <v>1002056</v>
      </c>
      <c r="N7" s="4">
        <f>SOFR3mo_PX[[#This Row],[Column14]]</f>
        <v>1009422</v>
      </c>
      <c r="O7" s="4">
        <f>SOFR3mo_PX[[#This Row],[Column15]]</f>
        <v>1015878</v>
      </c>
      <c r="P7" s="4">
        <f>SOFR3mo_PX[[#This Row],[Column16]]</f>
        <v>1030612</v>
      </c>
      <c r="Q7" s="4">
        <f>SOFR3mo_PX[[#This Row],[Column17]]</f>
        <v>1006097</v>
      </c>
      <c r="R7" s="4">
        <f>SOFR3mo_PX[[#This Row],[Column18]]</f>
        <v>999593</v>
      </c>
      <c r="S7" s="4">
        <f>SOFR3mo_PX[[#This Row],[Column19]]</f>
        <v>1014309</v>
      </c>
      <c r="T7" s="4">
        <f>SOFR3mo_PX[[#This Row],[Column20]]</f>
        <v>1002729</v>
      </c>
      <c r="U7" s="4">
        <f>SOFR3mo_PX[[#This Row],[Column21]]</f>
        <v>998837</v>
      </c>
      <c r="V7" s="4">
        <f>SOFR3mo_PX[[#This Row],[Column22]]</f>
        <v>983978</v>
      </c>
      <c r="W7" s="4">
        <f>SOFR3mo_PX[[#This Row],[Column23]]</f>
        <v>966142</v>
      </c>
      <c r="X7" s="4">
        <f>SOFR3mo_PX[[#This Row],[Column24]]</f>
        <v>955810</v>
      </c>
      <c r="Y7" s="4">
        <f>SOFR3mo_PX[[#This Row],[Column25]]</f>
        <v>953797</v>
      </c>
      <c r="Z7" s="4">
        <f>SOFR3mo_PX[[#This Row],[Column26]]</f>
        <v>970050</v>
      </c>
      <c r="AA7" s="4">
        <f>SOFR3mo_PX[[#This Row],[Column27]]</f>
        <v>961388</v>
      </c>
      <c r="AB7" s="4">
        <f>SOFR3mo_PX[[#This Row],[Column28]]</f>
        <v>947054</v>
      </c>
      <c r="AC7" s="4">
        <f>SOFR3mo_PX[[#This Row],[Column29]]</f>
        <v>934671</v>
      </c>
      <c r="AD7" s="4">
        <f>SOFR3mo_PX[[#This Row],[Column30]]</f>
        <v>949208</v>
      </c>
      <c r="AE7" s="4">
        <f>SOFR3mo_PX[[#This Row],[Column31]]</f>
        <v>955389</v>
      </c>
      <c r="AF7" s="4">
        <f>SOFR3mo_PX[[#This Row],[Column32]]</f>
        <v>946691</v>
      </c>
      <c r="AG7" s="4">
        <f>SOFR3mo_PX[[#This Row],[Column33]]</f>
        <v>944578</v>
      </c>
      <c r="AH7" s="4">
        <f>SOFR3mo_PX[[#This Row],[Column34]]</f>
        <v>943040</v>
      </c>
      <c r="AI7" s="4">
        <f>SOFR3mo_PX[[#This Row],[Column35]]</f>
        <v>948226</v>
      </c>
      <c r="AJ7" s="4">
        <f>SOFR3mo_PX[[#This Row],[Column36]]</f>
        <v>954455</v>
      </c>
      <c r="AK7" s="4">
        <f>SOFR3mo_PX[[#This Row],[Column37]]</f>
        <v>947042</v>
      </c>
      <c r="AL7" s="4">
        <f>SOFR3mo_PX[[#This Row],[Column38]]</f>
        <v>943023</v>
      </c>
      <c r="AM7" s="4">
        <f>SOFR3mo_PX[[#This Row],[Column39]]</f>
        <v>945925</v>
      </c>
      <c r="AN7" s="4">
        <f>SOFR3mo_PX[[#This Row],[Column40]]</f>
        <v>946387</v>
      </c>
      <c r="AO7" s="4">
        <f>SOFR3mo_PX[[#This Row],[Column41]]</f>
        <v>962742</v>
      </c>
      <c r="AP7" s="4">
        <f>SOFR3mo_PX[[#This Row],[Column42]]</f>
        <v>960453</v>
      </c>
      <c r="AQ7" s="4">
        <f>SOFR3mo_PX[[#This Row],[Column43]]</f>
        <v>966082</v>
      </c>
      <c r="AR7" s="4">
        <f>SOFR3mo_PX[[#This Row],[Column44]]</f>
        <v>959835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25">
      <c r="A8" t="str">
        <f ca="1">'cont list_0'!I11</f>
        <v>M27</v>
      </c>
      <c r="B8" s="4">
        <f>SOFR3mo_PX[[#This Row],[Column2]]</f>
        <v>1201412</v>
      </c>
      <c r="C8" s="4">
        <f>SOFR3mo_PX[[#This Row],[Column3]]</f>
        <v>1201412</v>
      </c>
      <c r="D8" s="4">
        <f>SOFR3mo_PX[[#This Row],[Column4]]</f>
        <v>1208144</v>
      </c>
      <c r="E8" s="4">
        <f>SOFR3mo_PX[[#This Row],[Column5]]</f>
        <v>1201962</v>
      </c>
      <c r="F8" s="4">
        <f>SOFR3mo_PX[[#This Row],[Column6]]</f>
        <v>1208746</v>
      </c>
      <c r="G8" s="4">
        <f>SOFR3mo_PX[[#This Row],[Column7]]</f>
        <v>1214289</v>
      </c>
      <c r="H8" s="4">
        <f>SOFR3mo_PX[[#This Row],[Column8]]</f>
        <v>1214289</v>
      </c>
      <c r="I8" s="4">
        <f>SOFR3mo_PX[[#This Row],[Column9]]</f>
        <v>1175056</v>
      </c>
      <c r="J8" s="4">
        <f>SOFR3mo_PX[[#This Row],[Column10]]</f>
        <v>1174811</v>
      </c>
      <c r="K8" s="4">
        <f>SOFR3mo_PX[[#This Row],[Column11]]</f>
        <v>1181295</v>
      </c>
      <c r="L8" s="4">
        <f>SOFR3mo_PX[[#This Row],[Column12]]</f>
        <v>1171362</v>
      </c>
      <c r="M8" s="4">
        <f>SOFR3mo_PX[[#This Row],[Column13]]</f>
        <v>1189876</v>
      </c>
      <c r="N8" s="4">
        <f>SOFR3mo_PX[[#This Row],[Column14]]</f>
        <v>1172866</v>
      </c>
      <c r="O8" s="4">
        <f>SOFR3mo_PX[[#This Row],[Column15]]</f>
        <v>1178534</v>
      </c>
      <c r="P8" s="4">
        <f>SOFR3mo_PX[[#This Row],[Column16]]</f>
        <v>1206764</v>
      </c>
      <c r="Q8" s="4">
        <f>SOFR3mo_PX[[#This Row],[Column17]]</f>
        <v>1118896</v>
      </c>
      <c r="R8" s="4">
        <f>SOFR3mo_PX[[#This Row],[Column18]]</f>
        <v>1119520</v>
      </c>
      <c r="S8" s="4">
        <f>SOFR3mo_PX[[#This Row],[Column19]]</f>
        <v>1119867</v>
      </c>
      <c r="T8" s="4">
        <f>SOFR3mo_PX[[#This Row],[Column20]]</f>
        <v>1092106</v>
      </c>
      <c r="U8" s="4">
        <f>SOFR3mo_PX[[#This Row],[Column21]]</f>
        <v>1092767</v>
      </c>
      <c r="V8" s="4">
        <f>SOFR3mo_PX[[#This Row],[Column22]]</f>
        <v>1099075</v>
      </c>
      <c r="W8" s="4">
        <f>SOFR3mo_PX[[#This Row],[Column23]]</f>
        <v>1074460</v>
      </c>
      <c r="X8" s="4">
        <f>SOFR3mo_PX[[#This Row],[Column24]]</f>
        <v>1050119</v>
      </c>
      <c r="Y8" s="4">
        <f>SOFR3mo_PX[[#This Row],[Column25]]</f>
        <v>1059338</v>
      </c>
      <c r="Z8" s="4">
        <f>SOFR3mo_PX[[#This Row],[Column26]]</f>
        <v>1003341</v>
      </c>
      <c r="AA8" s="4">
        <f>SOFR3mo_PX[[#This Row],[Column27]]</f>
        <v>985628</v>
      </c>
      <c r="AB8" s="4">
        <f>SOFR3mo_PX[[#This Row],[Column28]]</f>
        <v>984495</v>
      </c>
      <c r="AC8" s="4">
        <f>SOFR3mo_PX[[#This Row],[Column29]]</f>
        <v>978479</v>
      </c>
      <c r="AD8" s="4">
        <f>SOFR3mo_PX[[#This Row],[Column30]]</f>
        <v>951393</v>
      </c>
      <c r="AE8" s="4">
        <f>SOFR3mo_PX[[#This Row],[Column31]]</f>
        <v>955445</v>
      </c>
      <c r="AF8" s="4">
        <f>SOFR3mo_PX[[#This Row],[Column32]]</f>
        <v>961327</v>
      </c>
      <c r="AG8" s="4">
        <f>SOFR3mo_PX[[#This Row],[Column33]]</f>
        <v>961546</v>
      </c>
      <c r="AH8" s="4">
        <f>SOFR3mo_PX[[#This Row],[Column34]]</f>
        <v>965751</v>
      </c>
      <c r="AI8" s="4">
        <f>SOFR3mo_PX[[#This Row],[Column35]]</f>
        <v>974868</v>
      </c>
      <c r="AJ8" s="4">
        <f>SOFR3mo_PX[[#This Row],[Column36]]</f>
        <v>977552</v>
      </c>
      <c r="AK8" s="4">
        <f>SOFR3mo_PX[[#This Row],[Column37]]</f>
        <v>974647</v>
      </c>
      <c r="AL8" s="4">
        <f>SOFR3mo_PX[[#This Row],[Column38]]</f>
        <v>970884</v>
      </c>
      <c r="AM8" s="4">
        <f>SOFR3mo_PX[[#This Row],[Column39]]</f>
        <v>979584</v>
      </c>
      <c r="AN8" s="4">
        <f>SOFR3mo_PX[[#This Row],[Column40]]</f>
        <v>975320</v>
      </c>
      <c r="AO8" s="4">
        <f>SOFR3mo_PX[[#This Row],[Column41]]</f>
        <v>991255</v>
      </c>
      <c r="AP8" s="4">
        <f>SOFR3mo_PX[[#This Row],[Column42]]</f>
        <v>982753</v>
      </c>
      <c r="AQ8" s="4">
        <f>SOFR3mo_PX[[#This Row],[Column43]]</f>
        <v>983430</v>
      </c>
      <c r="AR8" s="4">
        <f>SOFR3mo_PX[[#This Row],[Column44]]</f>
        <v>970704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</row>
    <row r="9" spans="1:91" x14ac:dyDescent="0.25">
      <c r="A9" t="str">
        <f ca="1">'cont list_0'!I12</f>
        <v>U27</v>
      </c>
      <c r="B9" s="4">
        <f>SOFR3mo_PX[[#This Row],[Column2]]</f>
        <v>833603</v>
      </c>
      <c r="C9" s="4">
        <f>SOFR3mo_PX[[#This Row],[Column3]]</f>
        <v>833603</v>
      </c>
      <c r="D9" s="4">
        <f>SOFR3mo_PX[[#This Row],[Column4]]</f>
        <v>831361</v>
      </c>
      <c r="E9" s="4">
        <f>SOFR3mo_PX[[#This Row],[Column5]]</f>
        <v>823923</v>
      </c>
      <c r="F9" s="4">
        <f>SOFR3mo_PX[[#This Row],[Column6]]</f>
        <v>834877</v>
      </c>
      <c r="G9" s="4">
        <f>SOFR3mo_PX[[#This Row],[Column7]]</f>
        <v>872764</v>
      </c>
      <c r="H9" s="4">
        <f>SOFR3mo_PX[[#This Row],[Column8]]</f>
        <v>872764</v>
      </c>
      <c r="I9" s="4">
        <f>SOFR3mo_PX[[#This Row],[Column9]]</f>
        <v>854828</v>
      </c>
      <c r="J9" s="4">
        <f>SOFR3mo_PX[[#This Row],[Column10]]</f>
        <v>855880</v>
      </c>
      <c r="K9" s="4">
        <f>SOFR3mo_PX[[#This Row],[Column11]]</f>
        <v>862285</v>
      </c>
      <c r="L9" s="4">
        <f>SOFR3mo_PX[[#This Row],[Column12]]</f>
        <v>856357</v>
      </c>
      <c r="M9" s="4">
        <f>SOFR3mo_PX[[#This Row],[Column13]]</f>
        <v>850889</v>
      </c>
      <c r="N9" s="4">
        <f>SOFR3mo_PX[[#This Row],[Column14]]</f>
        <v>860140</v>
      </c>
      <c r="O9" s="4">
        <f>SOFR3mo_PX[[#This Row],[Column15]]</f>
        <v>855037</v>
      </c>
      <c r="P9" s="4">
        <f>SOFR3mo_PX[[#This Row],[Column16]]</f>
        <v>861242</v>
      </c>
      <c r="Q9" s="4">
        <f>SOFR3mo_PX[[#This Row],[Column17]]</f>
        <v>824870</v>
      </c>
      <c r="R9" s="4">
        <f>SOFR3mo_PX[[#This Row],[Column18]]</f>
        <v>822743</v>
      </c>
      <c r="S9" s="4">
        <f>SOFR3mo_PX[[#This Row],[Column19]]</f>
        <v>828587</v>
      </c>
      <c r="T9" s="4">
        <f>SOFR3mo_PX[[#This Row],[Column20]]</f>
        <v>819178</v>
      </c>
      <c r="U9" s="4">
        <f>SOFR3mo_PX[[#This Row],[Column21]]</f>
        <v>817242</v>
      </c>
      <c r="V9" s="4">
        <f>SOFR3mo_PX[[#This Row],[Column22]]</f>
        <v>814030</v>
      </c>
      <c r="W9" s="4">
        <f>SOFR3mo_PX[[#This Row],[Column23]]</f>
        <v>805455</v>
      </c>
      <c r="X9" s="4">
        <f>SOFR3mo_PX[[#This Row],[Column24]]</f>
        <v>788366</v>
      </c>
      <c r="Y9" s="4">
        <f>SOFR3mo_PX[[#This Row],[Column25]]</f>
        <v>775400</v>
      </c>
      <c r="Z9" s="4">
        <f>SOFR3mo_PX[[#This Row],[Column26]]</f>
        <v>757382</v>
      </c>
      <c r="AA9" s="4">
        <f>SOFR3mo_PX[[#This Row],[Column27]]</f>
        <v>759123</v>
      </c>
      <c r="AB9" s="4">
        <f>SOFR3mo_PX[[#This Row],[Column28]]</f>
        <v>771167</v>
      </c>
      <c r="AC9" s="4">
        <f>SOFR3mo_PX[[#This Row],[Column29]]</f>
        <v>773015</v>
      </c>
      <c r="AD9" s="4">
        <f>SOFR3mo_PX[[#This Row],[Column30]]</f>
        <v>780701</v>
      </c>
      <c r="AE9" s="4">
        <f>SOFR3mo_PX[[#This Row],[Column31]]</f>
        <v>775949</v>
      </c>
      <c r="AF9" s="4">
        <f>SOFR3mo_PX[[#This Row],[Column32]]</f>
        <v>785276</v>
      </c>
      <c r="AG9" s="4">
        <f>SOFR3mo_PX[[#This Row],[Column33]]</f>
        <v>787636</v>
      </c>
      <c r="AH9" s="4">
        <f>SOFR3mo_PX[[#This Row],[Column34]]</f>
        <v>781064</v>
      </c>
      <c r="AI9" s="4">
        <f>SOFR3mo_PX[[#This Row],[Column35]]</f>
        <v>780580</v>
      </c>
      <c r="AJ9" s="4">
        <f>SOFR3mo_PX[[#This Row],[Column36]]</f>
        <v>792699</v>
      </c>
      <c r="AK9" s="4">
        <f>SOFR3mo_PX[[#This Row],[Column37]]</f>
        <v>789553</v>
      </c>
      <c r="AL9" s="4">
        <f>SOFR3mo_PX[[#This Row],[Column38]]</f>
        <v>801088</v>
      </c>
      <c r="AM9" s="4">
        <f>SOFR3mo_PX[[#This Row],[Column39]]</f>
        <v>806129</v>
      </c>
      <c r="AN9" s="4">
        <f>SOFR3mo_PX[[#This Row],[Column40]]</f>
        <v>811009</v>
      </c>
      <c r="AO9" s="4">
        <f>SOFR3mo_PX[[#This Row],[Column41]]</f>
        <v>814409</v>
      </c>
      <c r="AP9" s="4">
        <f>SOFR3mo_PX[[#This Row],[Column42]]</f>
        <v>799991</v>
      </c>
      <c r="AQ9" s="4">
        <f>SOFR3mo_PX[[#This Row],[Column43]]</f>
        <v>797622</v>
      </c>
      <c r="AR9" s="4">
        <f>SOFR3mo_PX[[#This Row],[Column44]]</f>
        <v>789263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:91" x14ac:dyDescent="0.25">
      <c r="A10" t="str">
        <f ca="1">'cont list_0'!I13</f>
        <v>Z27</v>
      </c>
      <c r="B10" s="4">
        <f>SOFR3mo_PX[[#This Row],[Column2]]</f>
        <v>1100561</v>
      </c>
      <c r="C10" s="4">
        <f>SOFR3mo_PX[[#This Row],[Column3]]</f>
        <v>1100561</v>
      </c>
      <c r="D10" s="4">
        <f>SOFR3mo_PX[[#This Row],[Column4]]</f>
        <v>1092931</v>
      </c>
      <c r="E10" s="4">
        <f>SOFR3mo_PX[[#This Row],[Column5]]</f>
        <v>1083821</v>
      </c>
      <c r="F10" s="4">
        <f>SOFR3mo_PX[[#This Row],[Column6]]</f>
        <v>1092241</v>
      </c>
      <c r="G10" s="4">
        <f>SOFR3mo_PX[[#This Row],[Column7]]</f>
        <v>1129736</v>
      </c>
      <c r="H10" s="4">
        <f>SOFR3mo_PX[[#This Row],[Column8]]</f>
        <v>1129736</v>
      </c>
      <c r="I10" s="4">
        <f>SOFR3mo_PX[[#This Row],[Column9]]</f>
        <v>1120370</v>
      </c>
      <c r="J10" s="4">
        <f>SOFR3mo_PX[[#This Row],[Column10]]</f>
        <v>1123703</v>
      </c>
      <c r="K10" s="4">
        <f>SOFR3mo_PX[[#This Row],[Column11]]</f>
        <v>1139114</v>
      </c>
      <c r="L10" s="4">
        <f>SOFR3mo_PX[[#This Row],[Column12]]</f>
        <v>1145264</v>
      </c>
      <c r="M10" s="4">
        <f>SOFR3mo_PX[[#This Row],[Column13]]</f>
        <v>1151655</v>
      </c>
      <c r="N10" s="4">
        <f>SOFR3mo_PX[[#This Row],[Column14]]</f>
        <v>1130159</v>
      </c>
      <c r="O10" s="4">
        <f>SOFR3mo_PX[[#This Row],[Column15]]</f>
        <v>1143425</v>
      </c>
      <c r="P10" s="4">
        <f>SOFR3mo_PX[[#This Row],[Column16]]</f>
        <v>1157523</v>
      </c>
      <c r="Q10" s="4">
        <f>SOFR3mo_PX[[#This Row],[Column17]]</f>
        <v>1143637</v>
      </c>
      <c r="R10" s="4">
        <f>SOFR3mo_PX[[#This Row],[Column18]]</f>
        <v>1132496</v>
      </c>
      <c r="S10" s="4">
        <f>SOFR3mo_PX[[#This Row],[Column19]]</f>
        <v>1141438</v>
      </c>
      <c r="T10" s="4">
        <f>SOFR3mo_PX[[#This Row],[Column20]]</f>
        <v>1159851</v>
      </c>
      <c r="U10" s="4">
        <f>SOFR3mo_PX[[#This Row],[Column21]]</f>
        <v>1171759</v>
      </c>
      <c r="V10" s="4">
        <f>SOFR3mo_PX[[#This Row],[Column22]]</f>
        <v>1167146</v>
      </c>
      <c r="W10" s="4">
        <f>SOFR3mo_PX[[#This Row],[Column23]]</f>
        <v>1165688</v>
      </c>
      <c r="X10" s="4">
        <f>SOFR3mo_PX[[#This Row],[Column24]]</f>
        <v>1151823</v>
      </c>
      <c r="Y10" s="4">
        <f>SOFR3mo_PX[[#This Row],[Column25]]</f>
        <v>1115651</v>
      </c>
      <c r="Z10" s="4">
        <f>SOFR3mo_PX[[#This Row],[Column26]]</f>
        <v>1091729</v>
      </c>
      <c r="AA10" s="4">
        <f>SOFR3mo_PX[[#This Row],[Column27]]</f>
        <v>1096692</v>
      </c>
      <c r="AB10" s="4">
        <f>SOFR3mo_PX[[#This Row],[Column28]]</f>
        <v>1107841</v>
      </c>
      <c r="AC10" s="4">
        <f>SOFR3mo_PX[[#This Row],[Column29]]</f>
        <v>1102887</v>
      </c>
      <c r="AD10" s="4">
        <f>SOFR3mo_PX[[#This Row],[Column30]]</f>
        <v>1118773</v>
      </c>
      <c r="AE10" s="4">
        <f>SOFR3mo_PX[[#This Row],[Column31]]</f>
        <v>1110757</v>
      </c>
      <c r="AF10" s="4">
        <f>SOFR3mo_PX[[#This Row],[Column32]]</f>
        <v>1107665</v>
      </c>
      <c r="AG10" s="4">
        <f>SOFR3mo_PX[[#This Row],[Column33]]</f>
        <v>1106095</v>
      </c>
      <c r="AH10" s="4">
        <f>SOFR3mo_PX[[#This Row],[Column34]]</f>
        <v>1082629</v>
      </c>
      <c r="AI10" s="4">
        <f>SOFR3mo_PX[[#This Row],[Column35]]</f>
        <v>1092163</v>
      </c>
      <c r="AJ10" s="4">
        <f>SOFR3mo_PX[[#This Row],[Column36]]</f>
        <v>1102861</v>
      </c>
      <c r="AK10" s="4">
        <f>SOFR3mo_PX[[#This Row],[Column37]]</f>
        <v>1106856</v>
      </c>
      <c r="AL10" s="4">
        <f>SOFR3mo_PX[[#This Row],[Column38]]</f>
        <v>1108384</v>
      </c>
      <c r="AM10" s="4">
        <f>SOFR3mo_PX[[#This Row],[Column39]]</f>
        <v>1100877</v>
      </c>
      <c r="AN10" s="4">
        <f>SOFR3mo_PX[[#This Row],[Column40]]</f>
        <v>1105661</v>
      </c>
      <c r="AO10" s="4">
        <f>SOFR3mo_PX[[#This Row],[Column41]]</f>
        <v>1094766</v>
      </c>
      <c r="AP10" s="4">
        <f>SOFR3mo_PX[[#This Row],[Column42]]</f>
        <v>1094724</v>
      </c>
      <c r="AQ10" s="4">
        <f>SOFR3mo_PX[[#This Row],[Column43]]</f>
        <v>1085545</v>
      </c>
      <c r="AR10" s="4">
        <f>SOFR3mo_PX[[#This Row],[Column44]]</f>
        <v>1079084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:91" x14ac:dyDescent="0.25">
      <c r="A11" t="str">
        <f ca="1">'cont list_0'!I14</f>
        <v>H28</v>
      </c>
      <c r="B11" s="4">
        <f>SOFR3mo_PX[[#This Row],[Column2]]</f>
        <v>687749</v>
      </c>
      <c r="C11" s="4">
        <f>SOFR3mo_PX[[#This Row],[Column3]]</f>
        <v>687749</v>
      </c>
      <c r="D11" s="4">
        <f>SOFR3mo_PX[[#This Row],[Column4]]</f>
        <v>672282</v>
      </c>
      <c r="E11" s="4">
        <f>SOFR3mo_PX[[#This Row],[Column5]]</f>
        <v>676543</v>
      </c>
      <c r="F11" s="4">
        <f>SOFR3mo_PX[[#This Row],[Column6]]</f>
        <v>720030</v>
      </c>
      <c r="G11" s="4">
        <f>SOFR3mo_PX[[#This Row],[Column7]]</f>
        <v>741320</v>
      </c>
      <c r="H11" s="4">
        <f>SOFR3mo_PX[[#This Row],[Column8]]</f>
        <v>741320</v>
      </c>
      <c r="I11" s="4">
        <f>SOFR3mo_PX[[#This Row],[Column9]]</f>
        <v>729376</v>
      </c>
      <c r="J11" s="4">
        <f>SOFR3mo_PX[[#This Row],[Column10]]</f>
        <v>753468</v>
      </c>
      <c r="K11" s="4">
        <f>SOFR3mo_PX[[#This Row],[Column11]]</f>
        <v>765038</v>
      </c>
      <c r="L11" s="4">
        <f>SOFR3mo_PX[[#This Row],[Column12]]</f>
        <v>762510</v>
      </c>
      <c r="M11" s="4">
        <f>SOFR3mo_PX[[#This Row],[Column13]]</f>
        <v>765701</v>
      </c>
      <c r="N11" s="4">
        <f>SOFR3mo_PX[[#This Row],[Column14]]</f>
        <v>773212</v>
      </c>
      <c r="O11" s="4">
        <f>SOFR3mo_PX[[#This Row],[Column15]]</f>
        <v>773240</v>
      </c>
      <c r="P11" s="4">
        <f>SOFR3mo_PX[[#This Row],[Column16]]</f>
        <v>762104</v>
      </c>
      <c r="Q11" s="4">
        <f>SOFR3mo_PX[[#This Row],[Column17]]</f>
        <v>693076</v>
      </c>
      <c r="R11" s="4">
        <f>SOFR3mo_PX[[#This Row],[Column18]]</f>
        <v>687306</v>
      </c>
      <c r="S11" s="4">
        <f>SOFR3mo_PX[[#This Row],[Column19]]</f>
        <v>675902</v>
      </c>
      <c r="T11" s="4">
        <f>SOFR3mo_PX[[#This Row],[Column20]]</f>
        <v>668183</v>
      </c>
      <c r="U11" s="4">
        <f>SOFR3mo_PX[[#This Row],[Column21]]</f>
        <v>667719</v>
      </c>
      <c r="V11" s="4">
        <f>SOFR3mo_PX[[#This Row],[Column22]]</f>
        <v>657644</v>
      </c>
      <c r="W11" s="4">
        <f>SOFR3mo_PX[[#This Row],[Column23]]</f>
        <v>655046</v>
      </c>
      <c r="X11" s="4">
        <f>SOFR3mo_PX[[#This Row],[Column24]]</f>
        <v>650569</v>
      </c>
      <c r="Y11" s="4">
        <f>SOFR3mo_PX[[#This Row],[Column25]]</f>
        <v>649702</v>
      </c>
      <c r="Z11" s="4">
        <f>SOFR3mo_PX[[#This Row],[Column26]]</f>
        <v>641359</v>
      </c>
      <c r="AA11" s="4">
        <f>SOFR3mo_PX[[#This Row],[Column27]]</f>
        <v>642207</v>
      </c>
      <c r="AB11" s="4">
        <f>SOFR3mo_PX[[#This Row],[Column28]]</f>
        <v>638995</v>
      </c>
      <c r="AC11" s="4">
        <f>SOFR3mo_PX[[#This Row],[Column29]]</f>
        <v>651431</v>
      </c>
      <c r="AD11" s="4">
        <f>SOFR3mo_PX[[#This Row],[Column30]]</f>
        <v>644175</v>
      </c>
      <c r="AE11" s="4">
        <f>SOFR3mo_PX[[#This Row],[Column31]]</f>
        <v>650874</v>
      </c>
      <c r="AF11" s="4">
        <f>SOFR3mo_PX[[#This Row],[Column32]]</f>
        <v>650357</v>
      </c>
      <c r="AG11" s="4">
        <f>SOFR3mo_PX[[#This Row],[Column33]]</f>
        <v>655201</v>
      </c>
      <c r="AH11" s="4">
        <f>SOFR3mo_PX[[#This Row],[Column34]]</f>
        <v>639485</v>
      </c>
      <c r="AI11" s="4">
        <f>SOFR3mo_PX[[#This Row],[Column35]]</f>
        <v>638871</v>
      </c>
      <c r="AJ11" s="4">
        <f>SOFR3mo_PX[[#This Row],[Column36]]</f>
        <v>645518</v>
      </c>
      <c r="AK11" s="4">
        <f>SOFR3mo_PX[[#This Row],[Column37]]</f>
        <v>639385</v>
      </c>
      <c r="AL11" s="4">
        <f>SOFR3mo_PX[[#This Row],[Column38]]</f>
        <v>646390</v>
      </c>
      <c r="AM11" s="4">
        <f>SOFR3mo_PX[[#This Row],[Column39]]</f>
        <v>639433</v>
      </c>
      <c r="AN11" s="4">
        <f>SOFR3mo_PX[[#This Row],[Column40]]</f>
        <v>636140</v>
      </c>
      <c r="AO11" s="4">
        <f>SOFR3mo_PX[[#This Row],[Column41]]</f>
        <v>633456</v>
      </c>
      <c r="AP11" s="4">
        <f>SOFR3mo_PX[[#This Row],[Column42]]</f>
        <v>617599</v>
      </c>
      <c r="AQ11" s="4">
        <f>SOFR3mo_PX[[#This Row],[Column43]]</f>
        <v>612798</v>
      </c>
      <c r="AR11" s="4">
        <f>SOFR3mo_PX[[#This Row],[Column44]]</f>
        <v>609918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:91" x14ac:dyDescent="0.25">
      <c r="A12" t="str">
        <f ca="1">'cont list_0'!I15</f>
        <v>M28</v>
      </c>
      <c r="B12" s="4">
        <f>SOFR3mo_PX[[#This Row],[Column2]]</f>
        <v>525784</v>
      </c>
      <c r="C12" s="4">
        <f>SOFR3mo_PX[[#This Row],[Column3]]</f>
        <v>525784</v>
      </c>
      <c r="D12" s="4">
        <f>SOFR3mo_PX[[#This Row],[Column4]]</f>
        <v>532514</v>
      </c>
      <c r="E12" s="4">
        <f>SOFR3mo_PX[[#This Row],[Column5]]</f>
        <v>512921</v>
      </c>
      <c r="F12" s="4">
        <f>SOFR3mo_PX[[#This Row],[Column6]]</f>
        <v>525081</v>
      </c>
      <c r="G12" s="4">
        <f>SOFR3mo_PX[[#This Row],[Column7]]</f>
        <v>535745</v>
      </c>
      <c r="H12" s="4">
        <f>SOFR3mo_PX[[#This Row],[Column8]]</f>
        <v>535745</v>
      </c>
      <c r="I12" s="4">
        <f>SOFR3mo_PX[[#This Row],[Column9]]</f>
        <v>531001</v>
      </c>
      <c r="J12" s="4">
        <f>SOFR3mo_PX[[#This Row],[Column10]]</f>
        <v>535977</v>
      </c>
      <c r="K12" s="4">
        <f>SOFR3mo_PX[[#This Row],[Column11]]</f>
        <v>541826</v>
      </c>
      <c r="L12" s="4">
        <f>SOFR3mo_PX[[#This Row],[Column12]]</f>
        <v>531711</v>
      </c>
      <c r="M12" s="4">
        <f>SOFR3mo_PX[[#This Row],[Column13]]</f>
        <v>522450</v>
      </c>
      <c r="N12" s="4">
        <f>SOFR3mo_PX[[#This Row],[Column14]]</f>
        <v>516970</v>
      </c>
      <c r="O12" s="4">
        <f>SOFR3mo_PX[[#This Row],[Column15]]</f>
        <v>518266</v>
      </c>
      <c r="P12" s="4">
        <f>SOFR3mo_PX[[#This Row],[Column16]]</f>
        <v>521985</v>
      </c>
      <c r="Q12" s="4">
        <f>SOFR3mo_PX[[#This Row],[Column17]]</f>
        <v>507435</v>
      </c>
      <c r="R12" s="4">
        <f>SOFR3mo_PX[[#This Row],[Column18]]</f>
        <v>510547</v>
      </c>
      <c r="S12" s="4">
        <f>SOFR3mo_PX[[#This Row],[Column19]]</f>
        <v>505354</v>
      </c>
      <c r="T12" s="4">
        <f>SOFR3mo_PX[[#This Row],[Column20]]</f>
        <v>482590</v>
      </c>
      <c r="U12" s="4">
        <f>SOFR3mo_PX[[#This Row],[Column21]]</f>
        <v>487373</v>
      </c>
      <c r="V12" s="4">
        <f>SOFR3mo_PX[[#This Row],[Column22]]</f>
        <v>479751</v>
      </c>
      <c r="W12" s="4">
        <f>SOFR3mo_PX[[#This Row],[Column23]]</f>
        <v>479249</v>
      </c>
      <c r="X12" s="4">
        <f>SOFR3mo_PX[[#This Row],[Column24]]</f>
        <v>477000</v>
      </c>
      <c r="Y12" s="4">
        <f>SOFR3mo_PX[[#This Row],[Column25]]</f>
        <v>477598</v>
      </c>
      <c r="Z12" s="4">
        <f>SOFR3mo_PX[[#This Row],[Column26]]</f>
        <v>463424</v>
      </c>
      <c r="AA12" s="4">
        <f>SOFR3mo_PX[[#This Row],[Column27]]</f>
        <v>460249</v>
      </c>
      <c r="AB12" s="4">
        <f>SOFR3mo_PX[[#This Row],[Column28]]</f>
        <v>455252</v>
      </c>
      <c r="AC12" s="4">
        <f>SOFR3mo_PX[[#This Row],[Column29]]</f>
        <v>457746</v>
      </c>
      <c r="AD12" s="4">
        <f>SOFR3mo_PX[[#This Row],[Column30]]</f>
        <v>452848</v>
      </c>
      <c r="AE12" s="4">
        <f>SOFR3mo_PX[[#This Row],[Column31]]</f>
        <v>450539</v>
      </c>
      <c r="AF12" s="4">
        <f>SOFR3mo_PX[[#This Row],[Column32]]</f>
        <v>455422</v>
      </c>
      <c r="AG12" s="4">
        <f>SOFR3mo_PX[[#This Row],[Column33]]</f>
        <v>458146</v>
      </c>
      <c r="AH12" s="4">
        <f>SOFR3mo_PX[[#This Row],[Column34]]</f>
        <v>454066</v>
      </c>
      <c r="AI12" s="4">
        <f>SOFR3mo_PX[[#This Row],[Column35]]</f>
        <v>456154</v>
      </c>
      <c r="AJ12" s="4">
        <f>SOFR3mo_PX[[#This Row],[Column36]]</f>
        <v>458659</v>
      </c>
      <c r="AK12" s="4">
        <f>SOFR3mo_PX[[#This Row],[Column37]]</f>
        <v>455729</v>
      </c>
      <c r="AL12" s="4">
        <f>SOFR3mo_PX[[#This Row],[Column38]]</f>
        <v>462014</v>
      </c>
      <c r="AM12" s="4">
        <f>SOFR3mo_PX[[#This Row],[Column39]]</f>
        <v>474860</v>
      </c>
      <c r="AN12" s="4">
        <f>SOFR3mo_PX[[#This Row],[Column40]]</f>
        <v>473017</v>
      </c>
      <c r="AO12" s="4">
        <f>SOFR3mo_PX[[#This Row],[Column41]]</f>
        <v>458263</v>
      </c>
      <c r="AP12" s="4">
        <f>SOFR3mo_PX[[#This Row],[Column42]]</f>
        <v>455410</v>
      </c>
      <c r="AQ12" s="4">
        <f>SOFR3mo_PX[[#This Row],[Column43]]</f>
        <v>452348</v>
      </c>
      <c r="AR12" s="4">
        <f>SOFR3mo_PX[[#This Row],[Column44]]</f>
        <v>447974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:91" x14ac:dyDescent="0.25">
      <c r="A13" t="str">
        <f ca="1">'cont list_0'!I16</f>
        <v>U28</v>
      </c>
      <c r="B13" s="4">
        <f>SOFR3mo_PX[[#This Row],[Column2]]</f>
        <v>465709</v>
      </c>
      <c r="C13" s="4">
        <f>SOFR3mo_PX[[#This Row],[Column3]]</f>
        <v>465709</v>
      </c>
      <c r="D13" s="4">
        <f>SOFR3mo_PX[[#This Row],[Column4]]</f>
        <v>465470</v>
      </c>
      <c r="E13" s="4">
        <f>SOFR3mo_PX[[#This Row],[Column5]]</f>
        <v>468110</v>
      </c>
      <c r="F13" s="4">
        <f>SOFR3mo_PX[[#This Row],[Column6]]</f>
        <v>473171</v>
      </c>
      <c r="G13" s="4">
        <f>SOFR3mo_PX[[#This Row],[Column7]]</f>
        <v>474223</v>
      </c>
      <c r="H13" s="4">
        <f>SOFR3mo_PX[[#This Row],[Column8]]</f>
        <v>474223</v>
      </c>
      <c r="I13" s="4">
        <f>SOFR3mo_PX[[#This Row],[Column9]]</f>
        <v>467204</v>
      </c>
      <c r="J13" s="4">
        <f>SOFR3mo_PX[[#This Row],[Column10]]</f>
        <v>472857</v>
      </c>
      <c r="K13" s="4">
        <f>SOFR3mo_PX[[#This Row],[Column11]]</f>
        <v>469873</v>
      </c>
      <c r="L13" s="4">
        <f>SOFR3mo_PX[[#This Row],[Column12]]</f>
        <v>467201</v>
      </c>
      <c r="M13" s="4">
        <f>SOFR3mo_PX[[#This Row],[Column13]]</f>
        <v>462369</v>
      </c>
      <c r="N13" s="4">
        <f>SOFR3mo_PX[[#This Row],[Column14]]</f>
        <v>460348</v>
      </c>
      <c r="O13" s="4">
        <f>SOFR3mo_PX[[#This Row],[Column15]]</f>
        <v>455073</v>
      </c>
      <c r="P13" s="4">
        <f>SOFR3mo_PX[[#This Row],[Column16]]</f>
        <v>454996</v>
      </c>
      <c r="Q13" s="4">
        <f>SOFR3mo_PX[[#This Row],[Column17]]</f>
        <v>419738</v>
      </c>
      <c r="R13" s="4">
        <f>SOFR3mo_PX[[#This Row],[Column18]]</f>
        <v>414255</v>
      </c>
      <c r="S13" s="4">
        <f>SOFR3mo_PX[[#This Row],[Column19]]</f>
        <v>418328</v>
      </c>
      <c r="T13" s="4">
        <f>SOFR3mo_PX[[#This Row],[Column20]]</f>
        <v>405939</v>
      </c>
      <c r="U13" s="4">
        <f>SOFR3mo_PX[[#This Row],[Column21]]</f>
        <v>409716</v>
      </c>
      <c r="V13" s="4">
        <f>SOFR3mo_PX[[#This Row],[Column22]]</f>
        <v>403228</v>
      </c>
      <c r="W13" s="4">
        <f>SOFR3mo_PX[[#This Row],[Column23]]</f>
        <v>397669</v>
      </c>
      <c r="X13" s="4">
        <f>SOFR3mo_PX[[#This Row],[Column24]]</f>
        <v>394070</v>
      </c>
      <c r="Y13" s="4">
        <f>SOFR3mo_PX[[#This Row],[Column25]]</f>
        <v>394344</v>
      </c>
      <c r="Z13" s="4">
        <f>SOFR3mo_PX[[#This Row],[Column26]]</f>
        <v>389640</v>
      </c>
      <c r="AA13" s="4">
        <f>SOFR3mo_PX[[#This Row],[Column27]]</f>
        <v>389999</v>
      </c>
      <c r="AB13" s="4">
        <f>SOFR3mo_PX[[#This Row],[Column28]]</f>
        <v>383098</v>
      </c>
      <c r="AC13" s="4">
        <f>SOFR3mo_PX[[#This Row],[Column29]]</f>
        <v>389191</v>
      </c>
      <c r="AD13" s="4">
        <f>SOFR3mo_PX[[#This Row],[Column30]]</f>
        <v>380815</v>
      </c>
      <c r="AE13" s="4">
        <f>SOFR3mo_PX[[#This Row],[Column31]]</f>
        <v>380583</v>
      </c>
      <c r="AF13" s="4">
        <f>SOFR3mo_PX[[#This Row],[Column32]]</f>
        <v>376467</v>
      </c>
      <c r="AG13" s="4">
        <f>SOFR3mo_PX[[#This Row],[Column33]]</f>
        <v>378396</v>
      </c>
      <c r="AH13" s="4">
        <f>SOFR3mo_PX[[#This Row],[Column34]]</f>
        <v>375583</v>
      </c>
      <c r="AI13" s="4">
        <f>SOFR3mo_PX[[#This Row],[Column35]]</f>
        <v>374859</v>
      </c>
      <c r="AJ13" s="4">
        <f>SOFR3mo_PX[[#This Row],[Column36]]</f>
        <v>376345</v>
      </c>
      <c r="AK13" s="4">
        <f>SOFR3mo_PX[[#This Row],[Column37]]</f>
        <v>374455</v>
      </c>
      <c r="AL13" s="4">
        <f>SOFR3mo_PX[[#This Row],[Column38]]</f>
        <v>375571</v>
      </c>
      <c r="AM13" s="4">
        <f>SOFR3mo_PX[[#This Row],[Column39]]</f>
        <v>373031</v>
      </c>
      <c r="AN13" s="4">
        <f>SOFR3mo_PX[[#This Row],[Column40]]</f>
        <v>376019</v>
      </c>
      <c r="AO13" s="4">
        <f>SOFR3mo_PX[[#This Row],[Column41]]</f>
        <v>372318</v>
      </c>
      <c r="AP13" s="4">
        <f>SOFR3mo_PX[[#This Row],[Column42]]</f>
        <v>367194</v>
      </c>
      <c r="AQ13" s="4">
        <f>SOFR3mo_PX[[#This Row],[Column43]]</f>
        <v>364820</v>
      </c>
      <c r="AR13" s="4">
        <f>SOFR3mo_PX[[#This Row],[Column44]]</f>
        <v>366028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</row>
    <row r="14" spans="1:91" x14ac:dyDescent="0.25">
      <c r="A14" t="str">
        <f ca="1">'cont list_0'!I17</f>
        <v>Z28</v>
      </c>
      <c r="B14" s="4">
        <f>SOFR3mo_PX[[#This Row],[Column2]]</f>
        <v>400332</v>
      </c>
      <c r="C14" s="4">
        <f>SOFR3mo_PX[[#This Row],[Column3]]</f>
        <v>400332</v>
      </c>
      <c r="D14" s="4">
        <f>SOFR3mo_PX[[#This Row],[Column4]]</f>
        <v>397240</v>
      </c>
      <c r="E14" s="4">
        <f>SOFR3mo_PX[[#This Row],[Column5]]</f>
        <v>396504</v>
      </c>
      <c r="F14" s="4">
        <f>SOFR3mo_PX[[#This Row],[Column6]]</f>
        <v>392101</v>
      </c>
      <c r="G14" s="4">
        <f>SOFR3mo_PX[[#This Row],[Column7]]</f>
        <v>382735</v>
      </c>
      <c r="H14" s="4">
        <f>SOFR3mo_PX[[#This Row],[Column8]]</f>
        <v>382735</v>
      </c>
      <c r="I14" s="4">
        <f>SOFR3mo_PX[[#This Row],[Column9]]</f>
        <v>378131</v>
      </c>
      <c r="J14" s="4">
        <f>SOFR3mo_PX[[#This Row],[Column10]]</f>
        <v>381858</v>
      </c>
      <c r="K14" s="4">
        <f>SOFR3mo_PX[[#This Row],[Column11]]</f>
        <v>367293</v>
      </c>
      <c r="L14" s="4">
        <f>SOFR3mo_PX[[#This Row],[Column12]]</f>
        <v>367189</v>
      </c>
      <c r="M14" s="4">
        <f>SOFR3mo_PX[[#This Row],[Column13]]</f>
        <v>374861</v>
      </c>
      <c r="N14" s="4">
        <f>SOFR3mo_PX[[#This Row],[Column14]]</f>
        <v>376812</v>
      </c>
      <c r="O14" s="4">
        <f>SOFR3mo_PX[[#This Row],[Column15]]</f>
        <v>372269</v>
      </c>
      <c r="P14" s="4">
        <f>SOFR3mo_PX[[#This Row],[Column16]]</f>
        <v>367082</v>
      </c>
      <c r="Q14" s="4">
        <f>SOFR3mo_PX[[#This Row],[Column17]]</f>
        <v>366990</v>
      </c>
      <c r="R14" s="4">
        <f>SOFR3mo_PX[[#This Row],[Column18]]</f>
        <v>367058</v>
      </c>
      <c r="S14" s="4">
        <f>SOFR3mo_PX[[#This Row],[Column19]]</f>
        <v>373253</v>
      </c>
      <c r="T14" s="4">
        <f>SOFR3mo_PX[[#This Row],[Column20]]</f>
        <v>368330</v>
      </c>
      <c r="U14" s="4">
        <f>SOFR3mo_PX[[#This Row],[Column21]]</f>
        <v>359319</v>
      </c>
      <c r="V14" s="4">
        <f>SOFR3mo_PX[[#This Row],[Column22]]</f>
        <v>355265</v>
      </c>
      <c r="W14" s="4">
        <f>SOFR3mo_PX[[#This Row],[Column23]]</f>
        <v>357124</v>
      </c>
      <c r="X14" s="4">
        <f>SOFR3mo_PX[[#This Row],[Column24]]</f>
        <v>356227</v>
      </c>
      <c r="Y14" s="4">
        <f>SOFR3mo_PX[[#This Row],[Column25]]</f>
        <v>356810</v>
      </c>
      <c r="Z14" s="4">
        <f>SOFR3mo_PX[[#This Row],[Column26]]</f>
        <v>348038</v>
      </c>
      <c r="AA14" s="4">
        <f>SOFR3mo_PX[[#This Row],[Column27]]</f>
        <v>347928</v>
      </c>
      <c r="AB14" s="4">
        <f>SOFR3mo_PX[[#This Row],[Column28]]</f>
        <v>348531</v>
      </c>
      <c r="AC14" s="4">
        <f>SOFR3mo_PX[[#This Row],[Column29]]</f>
        <v>348815</v>
      </c>
      <c r="AD14" s="4">
        <f>SOFR3mo_PX[[#This Row],[Column30]]</f>
        <v>352032</v>
      </c>
      <c r="AE14" s="4">
        <f>SOFR3mo_PX[[#This Row],[Column31]]</f>
        <v>350761</v>
      </c>
      <c r="AF14" s="4">
        <f>SOFR3mo_PX[[#This Row],[Column32]]</f>
        <v>352400</v>
      </c>
      <c r="AG14" s="4">
        <f>SOFR3mo_PX[[#This Row],[Column33]]</f>
        <v>350335</v>
      </c>
      <c r="AH14" s="4">
        <f>SOFR3mo_PX[[#This Row],[Column34]]</f>
        <v>354209</v>
      </c>
      <c r="AI14" s="4">
        <f>SOFR3mo_PX[[#This Row],[Column35]]</f>
        <v>356377</v>
      </c>
      <c r="AJ14" s="4">
        <f>SOFR3mo_PX[[#This Row],[Column36]]</f>
        <v>360997</v>
      </c>
      <c r="AK14" s="4">
        <f>SOFR3mo_PX[[#This Row],[Column37]]</f>
        <v>363691</v>
      </c>
      <c r="AL14" s="4">
        <f>SOFR3mo_PX[[#This Row],[Column38]]</f>
        <v>363448</v>
      </c>
      <c r="AM14" s="4">
        <f>SOFR3mo_PX[[#This Row],[Column39]]</f>
        <v>366762</v>
      </c>
      <c r="AN14" s="4">
        <f>SOFR3mo_PX[[#This Row],[Column40]]</f>
        <v>367043</v>
      </c>
      <c r="AO14" s="4">
        <f>SOFR3mo_PX[[#This Row],[Column41]]</f>
        <v>353377</v>
      </c>
      <c r="AP14" s="4">
        <f>SOFR3mo_PX[[#This Row],[Column42]]</f>
        <v>352340</v>
      </c>
      <c r="AQ14" s="4">
        <f>SOFR3mo_PX[[#This Row],[Column43]]</f>
        <v>353827</v>
      </c>
      <c r="AR14" s="4">
        <f>SOFR3mo_PX[[#This Row],[Column44]]</f>
        <v>354612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</row>
    <row r="15" spans="1:91" x14ac:dyDescent="0.25">
      <c r="A15" t="str">
        <f ca="1">'cont list_0'!I18</f>
        <v>H29</v>
      </c>
      <c r="B15" s="4">
        <f>SOFR3mo_PX[[#This Row],[Column2]]</f>
        <v>322930</v>
      </c>
      <c r="C15" s="4">
        <f>SOFR3mo_PX[[#This Row],[Column3]]</f>
        <v>322930</v>
      </c>
      <c r="D15" s="4">
        <f>SOFR3mo_PX[[#This Row],[Column4]]</f>
        <v>313501</v>
      </c>
      <c r="E15" s="4">
        <f>SOFR3mo_PX[[#This Row],[Column5]]</f>
        <v>307943</v>
      </c>
      <c r="F15" s="4">
        <f>SOFR3mo_PX[[#This Row],[Column6]]</f>
        <v>308476</v>
      </c>
      <c r="G15" s="4">
        <f>SOFR3mo_PX[[#This Row],[Column7]]</f>
        <v>309318</v>
      </c>
      <c r="H15" s="4">
        <f>SOFR3mo_PX[[#This Row],[Column8]]</f>
        <v>309318</v>
      </c>
      <c r="I15" s="4">
        <f>SOFR3mo_PX[[#This Row],[Column9]]</f>
        <v>303771</v>
      </c>
      <c r="J15" s="4">
        <f>SOFR3mo_PX[[#This Row],[Column10]]</f>
        <v>307867</v>
      </c>
      <c r="K15" s="4">
        <f>SOFR3mo_PX[[#This Row],[Column11]]</f>
        <v>305236</v>
      </c>
      <c r="L15" s="4">
        <f>SOFR3mo_PX[[#This Row],[Column12]]</f>
        <v>304513</v>
      </c>
      <c r="M15" s="4">
        <f>SOFR3mo_PX[[#This Row],[Column13]]</f>
        <v>298384</v>
      </c>
      <c r="N15" s="4">
        <f>SOFR3mo_PX[[#This Row],[Column14]]</f>
        <v>299347</v>
      </c>
      <c r="O15" s="4">
        <f>SOFR3mo_PX[[#This Row],[Column15]]</f>
        <v>300748</v>
      </c>
      <c r="P15" s="4">
        <f>SOFR3mo_PX[[#This Row],[Column16]]</f>
        <v>299772</v>
      </c>
      <c r="Q15" s="4">
        <f>SOFR3mo_PX[[#This Row],[Column17]]</f>
        <v>304752</v>
      </c>
      <c r="R15" s="4">
        <f>SOFR3mo_PX[[#This Row],[Column18]]</f>
        <v>301716</v>
      </c>
      <c r="S15" s="4">
        <f>SOFR3mo_PX[[#This Row],[Column19]]</f>
        <v>297875</v>
      </c>
      <c r="T15" s="4">
        <f>SOFR3mo_PX[[#This Row],[Column20]]</f>
        <v>300135</v>
      </c>
      <c r="U15" s="4">
        <f>SOFR3mo_PX[[#This Row],[Column21]]</f>
        <v>296947</v>
      </c>
      <c r="V15" s="4">
        <f>SOFR3mo_PX[[#This Row],[Column22]]</f>
        <v>295319</v>
      </c>
      <c r="W15" s="4">
        <f>SOFR3mo_PX[[#This Row],[Column23]]</f>
        <v>297115</v>
      </c>
      <c r="X15" s="4">
        <f>SOFR3mo_PX[[#This Row],[Column24]]</f>
        <v>290686</v>
      </c>
      <c r="Y15" s="4">
        <f>SOFR3mo_PX[[#This Row],[Column25]]</f>
        <v>290965</v>
      </c>
      <c r="Z15" s="4">
        <f>SOFR3mo_PX[[#This Row],[Column26]]</f>
        <v>287336</v>
      </c>
      <c r="AA15" s="4">
        <f>SOFR3mo_PX[[#This Row],[Column27]]</f>
        <v>287384</v>
      </c>
      <c r="AB15" s="4">
        <f>SOFR3mo_PX[[#This Row],[Column28]]</f>
        <v>285230</v>
      </c>
      <c r="AC15" s="4">
        <f>SOFR3mo_PX[[#This Row],[Column29]]</f>
        <v>277056</v>
      </c>
      <c r="AD15" s="4">
        <f>SOFR3mo_PX[[#This Row],[Column30]]</f>
        <v>271809</v>
      </c>
      <c r="AE15" s="4">
        <f>SOFR3mo_PX[[#This Row],[Column31]]</f>
        <v>271434</v>
      </c>
      <c r="AF15" s="4">
        <f>SOFR3mo_PX[[#This Row],[Column32]]</f>
        <v>270000</v>
      </c>
      <c r="AG15" s="4">
        <f>SOFR3mo_PX[[#This Row],[Column33]]</f>
        <v>270201</v>
      </c>
      <c r="AH15" s="4">
        <f>SOFR3mo_PX[[#This Row],[Column34]]</f>
        <v>265580</v>
      </c>
      <c r="AI15" s="4">
        <f>SOFR3mo_PX[[#This Row],[Column35]]</f>
        <v>262148</v>
      </c>
      <c r="AJ15" s="4">
        <f>SOFR3mo_PX[[#This Row],[Column36]]</f>
        <v>261548</v>
      </c>
      <c r="AK15" s="4">
        <f>SOFR3mo_PX[[#This Row],[Column37]]</f>
        <v>259484</v>
      </c>
      <c r="AL15" s="4">
        <f>SOFR3mo_PX[[#This Row],[Column38]]</f>
        <v>260076</v>
      </c>
      <c r="AM15" s="4">
        <f>SOFR3mo_PX[[#This Row],[Column39]]</f>
        <v>247082</v>
      </c>
      <c r="AN15" s="4">
        <f>SOFR3mo_PX[[#This Row],[Column40]]</f>
        <v>245304</v>
      </c>
      <c r="AO15" s="4">
        <f>SOFR3mo_PX[[#This Row],[Column41]]</f>
        <v>246110</v>
      </c>
      <c r="AP15" s="4">
        <f>SOFR3mo_PX[[#This Row],[Column42]]</f>
        <v>246537</v>
      </c>
      <c r="AQ15" s="4">
        <f>SOFR3mo_PX[[#This Row],[Column43]]</f>
        <v>246183</v>
      </c>
      <c r="AR15" s="4">
        <f>SOFR3mo_PX[[#This Row],[Column44]]</f>
        <v>248154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</row>
    <row r="16" spans="1:91" x14ac:dyDescent="0.25">
      <c r="A16" t="str">
        <f ca="1">'cont list_0'!I19</f>
        <v>M29</v>
      </c>
      <c r="B16" s="4">
        <f>SOFR3mo_PX[[#This Row],[Column2]]</f>
        <v>234550</v>
      </c>
      <c r="C16" s="4">
        <f>SOFR3mo_PX[[#This Row],[Column3]]</f>
        <v>234550</v>
      </c>
      <c r="D16" s="4">
        <f>SOFR3mo_PX[[#This Row],[Column4]]</f>
        <v>229696</v>
      </c>
      <c r="E16" s="4">
        <f>SOFR3mo_PX[[#This Row],[Column5]]</f>
        <v>228372</v>
      </c>
      <c r="F16" s="4">
        <f>SOFR3mo_PX[[#This Row],[Column6]]</f>
        <v>230549</v>
      </c>
      <c r="G16" s="4">
        <f>SOFR3mo_PX[[#This Row],[Column7]]</f>
        <v>231965</v>
      </c>
      <c r="H16" s="4">
        <f>SOFR3mo_PX[[#This Row],[Column8]]</f>
        <v>231965</v>
      </c>
      <c r="I16" s="4">
        <f>SOFR3mo_PX[[#This Row],[Column9]]</f>
        <v>235475</v>
      </c>
      <c r="J16" s="4">
        <f>SOFR3mo_PX[[#This Row],[Column10]]</f>
        <v>232627</v>
      </c>
      <c r="K16" s="4">
        <f>SOFR3mo_PX[[#This Row],[Column11]]</f>
        <v>232677</v>
      </c>
      <c r="L16" s="4">
        <f>SOFR3mo_PX[[#This Row],[Column12]]</f>
        <v>230314</v>
      </c>
      <c r="M16" s="4">
        <f>SOFR3mo_PX[[#This Row],[Column13]]</f>
        <v>231141</v>
      </c>
      <c r="N16" s="4">
        <f>SOFR3mo_PX[[#This Row],[Column14]]</f>
        <v>229618</v>
      </c>
      <c r="O16" s="4">
        <f>SOFR3mo_PX[[#This Row],[Column15]]</f>
        <v>224967</v>
      </c>
      <c r="P16" s="4">
        <f>SOFR3mo_PX[[#This Row],[Column16]]</f>
        <v>219567</v>
      </c>
      <c r="Q16" s="4">
        <f>SOFR3mo_PX[[#This Row],[Column17]]</f>
        <v>217078</v>
      </c>
      <c r="R16" s="4">
        <f>SOFR3mo_PX[[#This Row],[Column18]]</f>
        <v>213170</v>
      </c>
      <c r="S16" s="4">
        <f>SOFR3mo_PX[[#This Row],[Column19]]</f>
        <v>216796</v>
      </c>
      <c r="T16" s="4">
        <f>SOFR3mo_PX[[#This Row],[Column20]]</f>
        <v>205948</v>
      </c>
      <c r="U16" s="4">
        <f>SOFR3mo_PX[[#This Row],[Column21]]</f>
        <v>207629</v>
      </c>
      <c r="V16" s="4">
        <f>SOFR3mo_PX[[#This Row],[Column22]]</f>
        <v>207337</v>
      </c>
      <c r="W16" s="4">
        <f>SOFR3mo_PX[[#This Row],[Column23]]</f>
        <v>209320</v>
      </c>
      <c r="X16" s="4">
        <f>SOFR3mo_PX[[#This Row],[Column24]]</f>
        <v>205966</v>
      </c>
      <c r="Y16" s="4">
        <f>SOFR3mo_PX[[#This Row],[Column25]]</f>
        <v>205737</v>
      </c>
      <c r="Z16" s="4">
        <f>SOFR3mo_PX[[#This Row],[Column26]]</f>
        <v>207539</v>
      </c>
      <c r="AA16" s="4">
        <f>SOFR3mo_PX[[#This Row],[Column27]]</f>
        <v>207523</v>
      </c>
      <c r="AB16" s="4">
        <f>SOFR3mo_PX[[#This Row],[Column28]]</f>
        <v>201318</v>
      </c>
      <c r="AC16" s="4">
        <f>SOFR3mo_PX[[#This Row],[Column29]]</f>
        <v>201016</v>
      </c>
      <c r="AD16" s="4">
        <f>SOFR3mo_PX[[#This Row],[Column30]]</f>
        <v>209852</v>
      </c>
      <c r="AE16" s="4">
        <f>SOFR3mo_PX[[#This Row],[Column31]]</f>
        <v>208681</v>
      </c>
      <c r="AF16" s="4">
        <f>SOFR3mo_PX[[#This Row],[Column32]]</f>
        <v>207310</v>
      </c>
      <c r="AG16" s="4">
        <f>SOFR3mo_PX[[#This Row],[Column33]]</f>
        <v>204881</v>
      </c>
      <c r="AH16" s="4">
        <f>SOFR3mo_PX[[#This Row],[Column34]]</f>
        <v>191206</v>
      </c>
      <c r="AI16" s="4">
        <f>SOFR3mo_PX[[#This Row],[Column35]]</f>
        <v>191282</v>
      </c>
      <c r="AJ16" s="4">
        <f>SOFR3mo_PX[[#This Row],[Column36]]</f>
        <v>190556</v>
      </c>
      <c r="AK16" s="4">
        <f>SOFR3mo_PX[[#This Row],[Column37]]</f>
        <v>194526</v>
      </c>
      <c r="AL16" s="4">
        <f>SOFR3mo_PX[[#This Row],[Column38]]</f>
        <v>194012</v>
      </c>
      <c r="AM16" s="4">
        <f>SOFR3mo_PX[[#This Row],[Column39]]</f>
        <v>191947</v>
      </c>
      <c r="AN16" s="4">
        <f>SOFR3mo_PX[[#This Row],[Column40]]</f>
        <v>193691</v>
      </c>
      <c r="AO16" s="4">
        <f>SOFR3mo_PX[[#This Row],[Column41]]</f>
        <v>197042</v>
      </c>
      <c r="AP16" s="4">
        <f>SOFR3mo_PX[[#This Row],[Column42]]</f>
        <v>196740</v>
      </c>
      <c r="AQ16" s="4">
        <f>SOFR3mo_PX[[#This Row],[Column43]]</f>
        <v>198106</v>
      </c>
      <c r="AR16" s="4">
        <f>SOFR3mo_PX[[#This Row],[Column44]]</f>
        <v>196852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</row>
    <row r="17" spans="1:91" x14ac:dyDescent="0.25">
      <c r="A17" t="str">
        <f ca="1">'cont list_0'!I20</f>
        <v>U29</v>
      </c>
      <c r="B17" s="4">
        <f>SOFR3mo_PX[[#This Row],[Column2]]</f>
        <v>192570</v>
      </c>
      <c r="C17" s="4">
        <f>SOFR3mo_PX[[#This Row],[Column3]]</f>
        <v>192570</v>
      </c>
      <c r="D17" s="4">
        <f>SOFR3mo_PX[[#This Row],[Column4]]</f>
        <v>191266</v>
      </c>
      <c r="E17" s="4">
        <f>SOFR3mo_PX[[#This Row],[Column5]]</f>
        <v>190922</v>
      </c>
      <c r="F17" s="4">
        <f>SOFR3mo_PX[[#This Row],[Column6]]</f>
        <v>192195</v>
      </c>
      <c r="G17" s="4">
        <f>SOFR3mo_PX[[#This Row],[Column7]]</f>
        <v>192960</v>
      </c>
      <c r="H17" s="4">
        <f>SOFR3mo_PX[[#This Row],[Column8]]</f>
        <v>192960</v>
      </c>
      <c r="I17" s="4">
        <f>SOFR3mo_PX[[#This Row],[Column9]]</f>
        <v>183711</v>
      </c>
      <c r="J17" s="4">
        <f>SOFR3mo_PX[[#This Row],[Column10]]</f>
        <v>181172</v>
      </c>
      <c r="K17" s="4">
        <f>SOFR3mo_PX[[#This Row],[Column11]]</f>
        <v>177915</v>
      </c>
      <c r="L17" s="4">
        <f>SOFR3mo_PX[[#This Row],[Column12]]</f>
        <v>175395</v>
      </c>
      <c r="M17" s="4">
        <f>SOFR3mo_PX[[#This Row],[Column13]]</f>
        <v>177640</v>
      </c>
      <c r="N17" s="4">
        <f>SOFR3mo_PX[[#This Row],[Column14]]</f>
        <v>174925</v>
      </c>
      <c r="O17" s="4">
        <f>SOFR3mo_PX[[#This Row],[Column15]]</f>
        <v>165972</v>
      </c>
      <c r="P17" s="4">
        <f>SOFR3mo_PX[[#This Row],[Column16]]</f>
        <v>160866</v>
      </c>
      <c r="Q17" s="4">
        <f>SOFR3mo_PX[[#This Row],[Column17]]</f>
        <v>160989</v>
      </c>
      <c r="R17" s="4">
        <f>SOFR3mo_PX[[#This Row],[Column18]]</f>
        <v>157712</v>
      </c>
      <c r="S17" s="4">
        <f>SOFR3mo_PX[[#This Row],[Column19]]</f>
        <v>159462</v>
      </c>
      <c r="T17" s="4">
        <f>SOFR3mo_PX[[#This Row],[Column20]]</f>
        <v>154231</v>
      </c>
      <c r="U17" s="4">
        <f>SOFR3mo_PX[[#This Row],[Column21]]</f>
        <v>157655</v>
      </c>
      <c r="V17" s="4">
        <f>SOFR3mo_PX[[#This Row],[Column22]]</f>
        <v>155195</v>
      </c>
      <c r="W17" s="4">
        <f>SOFR3mo_PX[[#This Row],[Column23]]</f>
        <v>156140</v>
      </c>
      <c r="X17" s="4">
        <f>SOFR3mo_PX[[#This Row],[Column24]]</f>
        <v>155729</v>
      </c>
      <c r="Y17" s="4">
        <f>SOFR3mo_PX[[#This Row],[Column25]]</f>
        <v>152873</v>
      </c>
      <c r="Z17" s="4">
        <f>SOFR3mo_PX[[#This Row],[Column26]]</f>
        <v>152859</v>
      </c>
      <c r="AA17" s="4">
        <f>SOFR3mo_PX[[#This Row],[Column27]]</f>
        <v>153084</v>
      </c>
      <c r="AB17" s="4">
        <f>SOFR3mo_PX[[#This Row],[Column28]]</f>
        <v>149928</v>
      </c>
      <c r="AC17" s="4">
        <f>SOFR3mo_PX[[#This Row],[Column29]]</f>
        <v>148962</v>
      </c>
      <c r="AD17" s="4">
        <f>SOFR3mo_PX[[#This Row],[Column30]]</f>
        <v>146274</v>
      </c>
      <c r="AE17" s="4">
        <f>SOFR3mo_PX[[#This Row],[Column31]]</f>
        <v>147125</v>
      </c>
      <c r="AF17" s="4">
        <f>SOFR3mo_PX[[#This Row],[Column32]]</f>
        <v>152913</v>
      </c>
      <c r="AG17" s="4">
        <f>SOFR3mo_PX[[#This Row],[Column33]]</f>
        <v>147382</v>
      </c>
      <c r="AH17" s="4">
        <f>SOFR3mo_PX[[#This Row],[Column34]]</f>
        <v>148274</v>
      </c>
      <c r="AI17" s="4">
        <f>SOFR3mo_PX[[#This Row],[Column35]]</f>
        <v>148804</v>
      </c>
      <c r="AJ17" s="4">
        <f>SOFR3mo_PX[[#This Row],[Column36]]</f>
        <v>147410</v>
      </c>
      <c r="AK17" s="4">
        <f>SOFR3mo_PX[[#This Row],[Column37]]</f>
        <v>148387</v>
      </c>
      <c r="AL17" s="4">
        <f>SOFR3mo_PX[[#This Row],[Column38]]</f>
        <v>148380</v>
      </c>
      <c r="AM17" s="4">
        <f>SOFR3mo_PX[[#This Row],[Column39]]</f>
        <v>145807</v>
      </c>
      <c r="AN17" s="4">
        <f>SOFR3mo_PX[[#This Row],[Column40]]</f>
        <v>147415</v>
      </c>
      <c r="AO17" s="4">
        <f>SOFR3mo_PX[[#This Row],[Column41]]</f>
        <v>146752</v>
      </c>
      <c r="AP17" s="4">
        <f>SOFR3mo_PX[[#This Row],[Column42]]</f>
        <v>147290</v>
      </c>
      <c r="AQ17" s="4">
        <f>SOFR3mo_PX[[#This Row],[Column43]]</f>
        <v>146912</v>
      </c>
      <c r="AR17" s="4">
        <f>SOFR3mo_PX[[#This Row],[Column44]]</f>
        <v>145907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</row>
    <row r="18" spans="1:91" x14ac:dyDescent="0.25">
      <c r="A18" t="str">
        <f ca="1">'cont list_0'!I21</f>
        <v>Z29</v>
      </c>
      <c r="B18" s="4">
        <f>SOFR3mo_PX[[#This Row],[Column2]]</f>
        <v>176161</v>
      </c>
      <c r="C18" s="4">
        <f>SOFR3mo_PX[[#This Row],[Column3]]</f>
        <v>176161</v>
      </c>
      <c r="D18" s="4">
        <f>SOFR3mo_PX[[#This Row],[Column4]]</f>
        <v>173379</v>
      </c>
      <c r="E18" s="4">
        <f>SOFR3mo_PX[[#This Row],[Column5]]</f>
        <v>172924</v>
      </c>
      <c r="F18" s="4">
        <f>SOFR3mo_PX[[#This Row],[Column6]]</f>
        <v>173497</v>
      </c>
      <c r="G18" s="4">
        <f>SOFR3mo_PX[[#This Row],[Column7]]</f>
        <v>174795</v>
      </c>
      <c r="H18" s="4">
        <f>SOFR3mo_PX[[#This Row],[Column8]]</f>
        <v>174795</v>
      </c>
      <c r="I18" s="4">
        <f>SOFR3mo_PX[[#This Row],[Column9]]</f>
        <v>175941</v>
      </c>
      <c r="J18" s="4">
        <f>SOFR3mo_PX[[#This Row],[Column10]]</f>
        <v>173280</v>
      </c>
      <c r="K18" s="4">
        <f>SOFR3mo_PX[[#This Row],[Column11]]</f>
        <v>170819</v>
      </c>
      <c r="L18" s="4">
        <f>SOFR3mo_PX[[#This Row],[Column12]]</f>
        <v>169902</v>
      </c>
      <c r="M18" s="4">
        <f>SOFR3mo_PX[[#This Row],[Column13]]</f>
        <v>174635</v>
      </c>
      <c r="N18" s="4">
        <f>SOFR3mo_PX[[#This Row],[Column14]]</f>
        <v>174432</v>
      </c>
      <c r="O18" s="4">
        <f>SOFR3mo_PX[[#This Row],[Column15]]</f>
        <v>171524</v>
      </c>
      <c r="P18" s="4">
        <f>SOFR3mo_PX[[#This Row],[Column16]]</f>
        <v>172007</v>
      </c>
      <c r="Q18" s="4">
        <f>SOFR3mo_PX[[#This Row],[Column17]]</f>
        <v>171367</v>
      </c>
      <c r="R18" s="4">
        <f>SOFR3mo_PX[[#This Row],[Column18]]</f>
        <v>169891</v>
      </c>
      <c r="S18" s="4">
        <f>SOFR3mo_PX[[#This Row],[Column19]]</f>
        <v>168923</v>
      </c>
      <c r="T18" s="4">
        <f>SOFR3mo_PX[[#This Row],[Column20]]</f>
        <v>164714</v>
      </c>
      <c r="U18" s="4">
        <f>SOFR3mo_PX[[#This Row],[Column21]]</f>
        <v>163414</v>
      </c>
      <c r="V18" s="4">
        <f>SOFR3mo_PX[[#This Row],[Column22]]</f>
        <v>163109</v>
      </c>
      <c r="W18" s="4">
        <f>SOFR3mo_PX[[#This Row],[Column23]]</f>
        <v>164411</v>
      </c>
      <c r="X18" s="4">
        <f>SOFR3mo_PX[[#This Row],[Column24]]</f>
        <v>164458</v>
      </c>
      <c r="Y18" s="4">
        <f>SOFR3mo_PX[[#This Row],[Column25]]</f>
        <v>161968</v>
      </c>
      <c r="Z18" s="4">
        <f>SOFR3mo_PX[[#This Row],[Column26]]</f>
        <v>163605</v>
      </c>
      <c r="AA18" s="4">
        <f>SOFR3mo_PX[[#This Row],[Column27]]</f>
        <v>165315</v>
      </c>
      <c r="AB18" s="4">
        <f>SOFR3mo_PX[[#This Row],[Column28]]</f>
        <v>163997</v>
      </c>
      <c r="AC18" s="4">
        <f>SOFR3mo_PX[[#This Row],[Column29]]</f>
        <v>163236</v>
      </c>
      <c r="AD18" s="4">
        <f>SOFR3mo_PX[[#This Row],[Column30]]</f>
        <v>163531</v>
      </c>
      <c r="AE18" s="4">
        <f>SOFR3mo_PX[[#This Row],[Column31]]</f>
        <v>166081</v>
      </c>
      <c r="AF18" s="4">
        <f>SOFR3mo_PX[[#This Row],[Column32]]</f>
        <v>169741</v>
      </c>
      <c r="AG18" s="4">
        <f>SOFR3mo_PX[[#This Row],[Column33]]</f>
        <v>167824</v>
      </c>
      <c r="AH18" s="4">
        <f>SOFR3mo_PX[[#This Row],[Column34]]</f>
        <v>164778</v>
      </c>
      <c r="AI18" s="4">
        <f>SOFR3mo_PX[[#This Row],[Column35]]</f>
        <v>164385</v>
      </c>
      <c r="AJ18" s="4">
        <f>SOFR3mo_PX[[#This Row],[Column36]]</f>
        <v>163482</v>
      </c>
      <c r="AK18" s="4">
        <f>SOFR3mo_PX[[#This Row],[Column37]]</f>
        <v>167337</v>
      </c>
      <c r="AL18" s="4">
        <f>SOFR3mo_PX[[#This Row],[Column38]]</f>
        <v>167816</v>
      </c>
      <c r="AM18" s="4">
        <f>SOFR3mo_PX[[#This Row],[Column39]]</f>
        <v>168699</v>
      </c>
      <c r="AN18" s="4">
        <f>SOFR3mo_PX[[#This Row],[Column40]]</f>
        <v>168739</v>
      </c>
      <c r="AO18" s="4">
        <f>SOFR3mo_PX[[#This Row],[Column41]]</f>
        <v>167359</v>
      </c>
      <c r="AP18" s="4">
        <f>SOFR3mo_PX[[#This Row],[Column42]]</f>
        <v>166334</v>
      </c>
      <c r="AQ18" s="4">
        <f>SOFR3mo_PX[[#This Row],[Column43]]</f>
        <v>166531</v>
      </c>
      <c r="AR18" s="4">
        <f>SOFR3mo_PX[[#This Row],[Column44]]</f>
        <v>166508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</row>
    <row r="19" spans="1:91" x14ac:dyDescent="0.25">
      <c r="A19" t="str">
        <f ca="1">'cont list_0'!I22</f>
        <v>H30</v>
      </c>
      <c r="B19" s="4">
        <f>SOFR3mo_PX[[#This Row],[Column2]]</f>
        <v>146066</v>
      </c>
      <c r="C19" s="4">
        <f>SOFR3mo_PX[[#This Row],[Column3]]</f>
        <v>146066</v>
      </c>
      <c r="D19" s="4">
        <f>SOFR3mo_PX[[#This Row],[Column4]]</f>
        <v>144486</v>
      </c>
      <c r="E19" s="4">
        <f>SOFR3mo_PX[[#This Row],[Column5]]</f>
        <v>145549</v>
      </c>
      <c r="F19" s="4">
        <f>SOFR3mo_PX[[#This Row],[Column6]]</f>
        <v>145271</v>
      </c>
      <c r="G19" s="4">
        <f>SOFR3mo_PX[[#This Row],[Column7]]</f>
        <v>152441</v>
      </c>
      <c r="H19" s="4">
        <f>SOFR3mo_PX[[#This Row],[Column8]]</f>
        <v>152441</v>
      </c>
      <c r="I19" s="4">
        <f>SOFR3mo_PX[[#This Row],[Column9]]</f>
        <v>157980</v>
      </c>
      <c r="J19" s="4">
        <f>SOFR3mo_PX[[#This Row],[Column10]]</f>
        <v>155059</v>
      </c>
      <c r="K19" s="4">
        <f>SOFR3mo_PX[[#This Row],[Column11]]</f>
        <v>152853</v>
      </c>
      <c r="L19" s="4">
        <f>SOFR3mo_PX[[#This Row],[Column12]]</f>
        <v>152337</v>
      </c>
      <c r="M19" s="4">
        <f>SOFR3mo_PX[[#This Row],[Column13]]</f>
        <v>154607</v>
      </c>
      <c r="N19" s="4">
        <f>SOFR3mo_PX[[#This Row],[Column14]]</f>
        <v>150175</v>
      </c>
      <c r="O19" s="4">
        <f>SOFR3mo_PX[[#This Row],[Column15]]</f>
        <v>150345</v>
      </c>
      <c r="P19" s="4">
        <f>SOFR3mo_PX[[#This Row],[Column16]]</f>
        <v>152779</v>
      </c>
      <c r="Q19" s="4">
        <f>SOFR3mo_PX[[#This Row],[Column17]]</f>
        <v>151241</v>
      </c>
      <c r="R19" s="4">
        <f>SOFR3mo_PX[[#This Row],[Column18]]</f>
        <v>151184</v>
      </c>
      <c r="S19" s="4">
        <f>SOFR3mo_PX[[#This Row],[Column19]]</f>
        <v>150706</v>
      </c>
      <c r="T19" s="4">
        <f>SOFR3mo_PX[[#This Row],[Column20]]</f>
        <v>146262</v>
      </c>
      <c r="U19" s="4">
        <f>SOFR3mo_PX[[#This Row],[Column21]]</f>
        <v>144464</v>
      </c>
      <c r="V19" s="4">
        <f>SOFR3mo_PX[[#This Row],[Column22]]</f>
        <v>146510</v>
      </c>
      <c r="W19" s="4">
        <f>SOFR3mo_PX[[#This Row],[Column23]]</f>
        <v>147303</v>
      </c>
      <c r="X19" s="4">
        <f>SOFR3mo_PX[[#This Row],[Column24]]</f>
        <v>146267</v>
      </c>
      <c r="Y19" s="4">
        <f>SOFR3mo_PX[[#This Row],[Column25]]</f>
        <v>148262</v>
      </c>
      <c r="Z19" s="4">
        <f>SOFR3mo_PX[[#This Row],[Column26]]</f>
        <v>146610</v>
      </c>
      <c r="AA19" s="4">
        <f>SOFR3mo_PX[[#This Row],[Column27]]</f>
        <v>147209</v>
      </c>
      <c r="AB19" s="4">
        <f>SOFR3mo_PX[[#This Row],[Column28]]</f>
        <v>147845</v>
      </c>
      <c r="AC19" s="4">
        <f>SOFR3mo_PX[[#This Row],[Column29]]</f>
        <v>147753</v>
      </c>
      <c r="AD19" s="4">
        <f>SOFR3mo_PX[[#This Row],[Column30]]</f>
        <v>151759</v>
      </c>
      <c r="AE19" s="4">
        <f>SOFR3mo_PX[[#This Row],[Column31]]</f>
        <v>157409</v>
      </c>
      <c r="AF19" s="4">
        <f>SOFR3mo_PX[[#This Row],[Column32]]</f>
        <v>156629</v>
      </c>
      <c r="AG19" s="4">
        <f>SOFR3mo_PX[[#This Row],[Column33]]</f>
        <v>151014</v>
      </c>
      <c r="AH19" s="4">
        <f>SOFR3mo_PX[[#This Row],[Column34]]</f>
        <v>151114</v>
      </c>
      <c r="AI19" s="4">
        <f>SOFR3mo_PX[[#This Row],[Column35]]</f>
        <v>151554</v>
      </c>
      <c r="AJ19" s="4">
        <f>SOFR3mo_PX[[#This Row],[Column36]]</f>
        <v>149978</v>
      </c>
      <c r="AK19" s="4">
        <f>SOFR3mo_PX[[#This Row],[Column37]]</f>
        <v>149758</v>
      </c>
      <c r="AL19" s="4">
        <f>SOFR3mo_PX[[#This Row],[Column38]]</f>
        <v>149112</v>
      </c>
      <c r="AM19" s="4">
        <f>SOFR3mo_PX[[#This Row],[Column39]]</f>
        <v>148289</v>
      </c>
      <c r="AN19" s="4">
        <f>SOFR3mo_PX[[#This Row],[Column40]]</f>
        <v>147489</v>
      </c>
      <c r="AO19" s="4">
        <f>SOFR3mo_PX[[#This Row],[Column41]]</f>
        <v>152329</v>
      </c>
      <c r="AP19" s="4">
        <f>SOFR3mo_PX[[#This Row],[Column42]]</f>
        <v>151770</v>
      </c>
      <c r="AQ19" s="4">
        <f>SOFR3mo_PX[[#This Row],[Column43]]</f>
        <v>151548</v>
      </c>
      <c r="AR19" s="4">
        <f>SOFR3mo_PX[[#This Row],[Column44]]</f>
        <v>152278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</row>
    <row r="20" spans="1:91" x14ac:dyDescent="0.25">
      <c r="A20" t="str">
        <f ca="1">'cont list_0'!I23</f>
        <v>M30</v>
      </c>
      <c r="B20" s="4">
        <f>SOFR3mo_PX[[#This Row],[Column2]]</f>
        <v>147379</v>
      </c>
      <c r="C20" s="4">
        <f>SOFR3mo_PX[[#This Row],[Column3]]</f>
        <v>147379</v>
      </c>
      <c r="D20" s="4">
        <f>SOFR3mo_PX[[#This Row],[Column4]]</f>
        <v>147817</v>
      </c>
      <c r="E20" s="4">
        <f>SOFR3mo_PX[[#This Row],[Column5]]</f>
        <v>148384</v>
      </c>
      <c r="F20" s="4">
        <f>SOFR3mo_PX[[#This Row],[Column6]]</f>
        <v>149301</v>
      </c>
      <c r="G20" s="4">
        <f>SOFR3mo_PX[[#This Row],[Column7]]</f>
        <v>147870</v>
      </c>
      <c r="H20" s="4">
        <f>SOFR3mo_PX[[#This Row],[Column8]]</f>
        <v>147870</v>
      </c>
      <c r="I20" s="4">
        <f>SOFR3mo_PX[[#This Row],[Column9]]</f>
        <v>143864</v>
      </c>
      <c r="J20" s="4">
        <f>SOFR3mo_PX[[#This Row],[Column10]]</f>
        <v>139783</v>
      </c>
      <c r="K20" s="4">
        <f>SOFR3mo_PX[[#This Row],[Column11]]</f>
        <v>139610</v>
      </c>
      <c r="L20" s="4">
        <f>SOFR3mo_PX[[#This Row],[Column12]]</f>
        <v>138494</v>
      </c>
      <c r="M20" s="4">
        <f>SOFR3mo_PX[[#This Row],[Column13]]</f>
        <v>136690</v>
      </c>
      <c r="N20" s="4">
        <f>SOFR3mo_PX[[#This Row],[Column14]]</f>
        <v>135171</v>
      </c>
      <c r="O20" s="4">
        <f>SOFR3mo_PX[[#This Row],[Column15]]</f>
        <v>135900</v>
      </c>
      <c r="P20" s="4">
        <f>SOFR3mo_PX[[#This Row],[Column16]]</f>
        <v>137490</v>
      </c>
      <c r="Q20" s="4">
        <f>SOFR3mo_PX[[#This Row],[Column17]]</f>
        <v>136467</v>
      </c>
      <c r="R20" s="4">
        <f>SOFR3mo_PX[[#This Row],[Column18]]</f>
        <v>136191</v>
      </c>
      <c r="S20" s="4">
        <f>SOFR3mo_PX[[#This Row],[Column19]]</f>
        <v>137857</v>
      </c>
      <c r="T20" s="4">
        <f>SOFR3mo_PX[[#This Row],[Column20]]</f>
        <v>139342</v>
      </c>
      <c r="U20" s="4">
        <f>SOFR3mo_PX[[#This Row],[Column21]]</f>
        <v>138875</v>
      </c>
      <c r="V20" s="4">
        <f>SOFR3mo_PX[[#This Row],[Column22]]</f>
        <v>139625</v>
      </c>
      <c r="W20" s="4">
        <f>SOFR3mo_PX[[#This Row],[Column23]]</f>
        <v>140063</v>
      </c>
      <c r="X20" s="4">
        <f>SOFR3mo_PX[[#This Row],[Column24]]</f>
        <v>138932</v>
      </c>
      <c r="Y20" s="4">
        <f>SOFR3mo_PX[[#This Row],[Column25]]</f>
        <v>138288</v>
      </c>
      <c r="Z20" s="4">
        <f>SOFR3mo_PX[[#This Row],[Column26]]</f>
        <v>139583</v>
      </c>
      <c r="AA20" s="4">
        <f>SOFR3mo_PX[[#This Row],[Column27]]</f>
        <v>139237</v>
      </c>
      <c r="AB20" s="4">
        <f>SOFR3mo_PX[[#This Row],[Column28]]</f>
        <v>139410</v>
      </c>
      <c r="AC20" s="4">
        <f>SOFR3mo_PX[[#This Row],[Column29]]</f>
        <v>139928</v>
      </c>
      <c r="AD20" s="4">
        <f>SOFR3mo_PX[[#This Row],[Column30]]</f>
        <v>143210</v>
      </c>
      <c r="AE20" s="4">
        <f>SOFR3mo_PX[[#This Row],[Column31]]</f>
        <v>143826</v>
      </c>
      <c r="AF20" s="4">
        <f>SOFR3mo_PX[[#This Row],[Column32]]</f>
        <v>146800</v>
      </c>
      <c r="AG20" s="4">
        <f>SOFR3mo_PX[[#This Row],[Column33]]</f>
        <v>146682</v>
      </c>
      <c r="AH20" s="4">
        <f>SOFR3mo_PX[[#This Row],[Column34]]</f>
        <v>143292</v>
      </c>
      <c r="AI20" s="4">
        <f>SOFR3mo_PX[[#This Row],[Column35]]</f>
        <v>143660</v>
      </c>
      <c r="AJ20" s="4">
        <f>SOFR3mo_PX[[#This Row],[Column36]]</f>
        <v>143131</v>
      </c>
      <c r="AK20" s="4">
        <f>SOFR3mo_PX[[#This Row],[Column37]]</f>
        <v>143848</v>
      </c>
      <c r="AL20" s="4">
        <f>SOFR3mo_PX[[#This Row],[Column38]]</f>
        <v>143639</v>
      </c>
      <c r="AM20" s="4">
        <f>SOFR3mo_PX[[#This Row],[Column39]]</f>
        <v>144543</v>
      </c>
      <c r="AN20" s="4">
        <f>SOFR3mo_PX[[#This Row],[Column40]]</f>
        <v>144764</v>
      </c>
      <c r="AO20" s="4">
        <f>SOFR3mo_PX[[#This Row],[Column41]]</f>
        <v>139331</v>
      </c>
      <c r="AP20" s="4">
        <f>SOFR3mo_PX[[#This Row],[Column42]]</f>
        <v>139241</v>
      </c>
      <c r="AQ20" s="4">
        <f>SOFR3mo_PX[[#This Row],[Column43]]</f>
        <v>139380</v>
      </c>
      <c r="AR20" s="4">
        <f>SOFR3mo_PX[[#This Row],[Column44]]</f>
        <v>138939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</row>
    <row r="21" spans="1:91" x14ac:dyDescent="0.25">
      <c r="A21" t="str">
        <f ca="1">'cont list_0'!I24</f>
        <v>U30</v>
      </c>
      <c r="B21" s="4">
        <f>SOFR3mo_PX[[#This Row],[Column2]]</f>
        <v>133007</v>
      </c>
      <c r="C21" s="4">
        <f>SOFR3mo_PX[[#This Row],[Column3]]</f>
        <v>133007</v>
      </c>
      <c r="D21" s="4">
        <f>SOFR3mo_PX[[#This Row],[Column4]]</f>
        <v>132964</v>
      </c>
      <c r="E21" s="4">
        <f>SOFR3mo_PX[[#This Row],[Column5]]</f>
        <v>137276</v>
      </c>
      <c r="F21" s="4">
        <f>SOFR3mo_PX[[#This Row],[Column6]]</f>
        <v>137654</v>
      </c>
      <c r="G21" s="4">
        <f>SOFR3mo_PX[[#This Row],[Column7]]</f>
        <v>119940</v>
      </c>
      <c r="H21" s="4">
        <f>SOFR3mo_PX[[#This Row],[Column8]]</f>
        <v>119940</v>
      </c>
      <c r="I21" s="4">
        <f>SOFR3mo_PX[[#This Row],[Column9]]</f>
        <v>106485</v>
      </c>
      <c r="J21" s="4">
        <f>SOFR3mo_PX[[#This Row],[Column10]]</f>
        <v>102978</v>
      </c>
      <c r="K21" s="4">
        <f>SOFR3mo_PX[[#This Row],[Column11]]</f>
        <v>100687</v>
      </c>
      <c r="L21" s="4">
        <f>SOFR3mo_PX[[#This Row],[Column12]]</f>
        <v>95418</v>
      </c>
      <c r="M21" s="4">
        <f>SOFR3mo_PX[[#This Row],[Column13]]</f>
        <v>95132</v>
      </c>
      <c r="N21" s="4">
        <f>SOFR3mo_PX[[#This Row],[Column14]]</f>
        <v>94166</v>
      </c>
      <c r="O21" s="4">
        <f>SOFR3mo_PX[[#This Row],[Column15]]</f>
        <v>95243</v>
      </c>
      <c r="P21" s="4">
        <f>SOFR3mo_PX[[#This Row],[Column16]]</f>
        <v>95734</v>
      </c>
      <c r="Q21" s="4">
        <f>SOFR3mo_PX[[#This Row],[Column17]]</f>
        <v>97592</v>
      </c>
      <c r="R21" s="4">
        <f>SOFR3mo_PX[[#This Row],[Column18]]</f>
        <v>97869</v>
      </c>
      <c r="S21" s="4">
        <f>SOFR3mo_PX[[#This Row],[Column19]]</f>
        <v>99304</v>
      </c>
      <c r="T21" s="4">
        <f>SOFR3mo_PX[[#This Row],[Column20]]</f>
        <v>97679</v>
      </c>
      <c r="U21" s="4">
        <f>SOFR3mo_PX[[#This Row],[Column21]]</f>
        <v>98220</v>
      </c>
      <c r="V21" s="4">
        <f>SOFR3mo_PX[[#This Row],[Column22]]</f>
        <v>99487</v>
      </c>
      <c r="W21" s="4">
        <f>SOFR3mo_PX[[#This Row],[Column23]]</f>
        <v>103294</v>
      </c>
      <c r="X21" s="4">
        <f>SOFR3mo_PX[[#This Row],[Column24]]</f>
        <v>101943</v>
      </c>
      <c r="Y21" s="4">
        <f>SOFR3mo_PX[[#This Row],[Column25]]</f>
        <v>100557</v>
      </c>
      <c r="Z21" s="4">
        <f>SOFR3mo_PX[[#This Row],[Column26]]</f>
        <v>99447</v>
      </c>
      <c r="AA21" s="4">
        <f>SOFR3mo_PX[[#This Row],[Column27]]</f>
        <v>99518</v>
      </c>
      <c r="AB21" s="4">
        <f>SOFR3mo_PX[[#This Row],[Column28]]</f>
        <v>98635</v>
      </c>
      <c r="AC21" s="4">
        <f>SOFR3mo_PX[[#This Row],[Column29]]</f>
        <v>98039</v>
      </c>
      <c r="AD21" s="4">
        <f>SOFR3mo_PX[[#This Row],[Column30]]</f>
        <v>98518</v>
      </c>
      <c r="AE21" s="4">
        <f>SOFR3mo_PX[[#This Row],[Column31]]</f>
        <v>99972</v>
      </c>
      <c r="AF21" s="4">
        <f>SOFR3mo_PX[[#This Row],[Column32]]</f>
        <v>99085</v>
      </c>
      <c r="AG21" s="4">
        <f>SOFR3mo_PX[[#This Row],[Column33]]</f>
        <v>97055</v>
      </c>
      <c r="AH21" s="4">
        <f>SOFR3mo_PX[[#This Row],[Column34]]</f>
        <v>97462</v>
      </c>
      <c r="AI21" s="4">
        <f>SOFR3mo_PX[[#This Row],[Column35]]</f>
        <v>96628</v>
      </c>
      <c r="AJ21" s="4">
        <f>SOFR3mo_PX[[#This Row],[Column36]]</f>
        <v>99218</v>
      </c>
      <c r="AK21" s="4">
        <f>SOFR3mo_PX[[#This Row],[Column37]]</f>
        <v>100054</v>
      </c>
      <c r="AL21" s="4">
        <f>SOFR3mo_PX[[#This Row],[Column38]]</f>
        <v>100694</v>
      </c>
      <c r="AM21" s="4">
        <f>SOFR3mo_PX[[#This Row],[Column39]]</f>
        <v>101542</v>
      </c>
      <c r="AN21" s="4">
        <f>SOFR3mo_PX[[#This Row],[Column40]]</f>
        <v>102200</v>
      </c>
      <c r="AO21" s="4">
        <f>SOFR3mo_PX[[#This Row],[Column41]]</f>
        <v>93802</v>
      </c>
      <c r="AP21" s="4">
        <f>SOFR3mo_PX[[#This Row],[Column42]]</f>
        <v>94516</v>
      </c>
      <c r="AQ21" s="4">
        <f>SOFR3mo_PX[[#This Row],[Column43]]</f>
        <v>94509</v>
      </c>
      <c r="AR21" s="4">
        <f>SOFR3mo_PX[[#This Row],[Column44]]</f>
        <v>94171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</row>
    <row r="22" spans="1:91" x14ac:dyDescent="0.25">
      <c r="A22" t="str">
        <f ca="1">'cont list_0'!I25</f>
        <v>Z30</v>
      </c>
      <c r="B22" s="4">
        <f>SOFR3mo_PX[[#This Row],[Column2]]</f>
        <v>85865</v>
      </c>
      <c r="C22" s="4">
        <f>SOFR3mo_PX[[#This Row],[Column3]]</f>
        <v>85865</v>
      </c>
      <c r="D22" s="4">
        <f>SOFR3mo_PX[[#This Row],[Column4]]</f>
        <v>85155</v>
      </c>
      <c r="E22" s="4">
        <f>SOFR3mo_PX[[#This Row],[Column5]]</f>
        <v>86185</v>
      </c>
      <c r="F22" s="4">
        <f>SOFR3mo_PX[[#This Row],[Column6]]</f>
        <v>89519</v>
      </c>
      <c r="G22" s="4">
        <f>SOFR3mo_PX[[#This Row],[Column7]]</f>
        <v>88514</v>
      </c>
      <c r="H22" s="4">
        <f>SOFR3mo_PX[[#This Row],[Column8]]</f>
        <v>88514</v>
      </c>
      <c r="I22" s="4">
        <f>SOFR3mo_PX[[#This Row],[Column9]]</f>
        <v>88396</v>
      </c>
      <c r="J22" s="4">
        <f>SOFR3mo_PX[[#This Row],[Column10]]</f>
        <v>84071</v>
      </c>
      <c r="K22" s="4">
        <f>SOFR3mo_PX[[#This Row],[Column11]]</f>
        <v>85291</v>
      </c>
      <c r="L22" s="4">
        <f>SOFR3mo_PX[[#This Row],[Column12]]</f>
        <v>84406</v>
      </c>
      <c r="M22" s="4">
        <f>SOFR3mo_PX[[#This Row],[Column13]]</f>
        <v>84155</v>
      </c>
      <c r="N22" s="4">
        <f>SOFR3mo_PX[[#This Row],[Column14]]</f>
        <v>85314</v>
      </c>
      <c r="O22" s="4">
        <f>SOFR3mo_PX[[#This Row],[Column15]]</f>
        <v>88190</v>
      </c>
      <c r="P22" s="4">
        <f>SOFR3mo_PX[[#This Row],[Column16]]</f>
        <v>87618</v>
      </c>
      <c r="Q22" s="4">
        <f>SOFR3mo_PX[[#This Row],[Column17]]</f>
        <v>87438</v>
      </c>
      <c r="R22" s="4">
        <f>SOFR3mo_PX[[#This Row],[Column18]]</f>
        <v>87625</v>
      </c>
      <c r="S22" s="4">
        <f>SOFR3mo_PX[[#This Row],[Column19]]</f>
        <v>87262</v>
      </c>
      <c r="T22" s="4">
        <f>SOFR3mo_PX[[#This Row],[Column20]]</f>
        <v>89072</v>
      </c>
      <c r="U22" s="4">
        <f>SOFR3mo_PX[[#This Row],[Column21]]</f>
        <v>90835</v>
      </c>
      <c r="V22" s="4">
        <f>SOFR3mo_PX[[#This Row],[Column22]]</f>
        <v>89826</v>
      </c>
      <c r="W22" s="4">
        <f>SOFR3mo_PX[[#This Row],[Column23]]</f>
        <v>89100</v>
      </c>
      <c r="X22" s="4">
        <f>SOFR3mo_PX[[#This Row],[Column24]]</f>
        <v>90024</v>
      </c>
      <c r="Y22" s="4">
        <f>SOFR3mo_PX[[#This Row],[Column25]]</f>
        <v>88004</v>
      </c>
      <c r="Z22" s="4">
        <f>SOFR3mo_PX[[#This Row],[Column26]]</f>
        <v>86481</v>
      </c>
      <c r="AA22" s="4">
        <f>SOFR3mo_PX[[#This Row],[Column27]]</f>
        <v>87435</v>
      </c>
      <c r="AB22" s="4">
        <f>SOFR3mo_PX[[#This Row],[Column28]]</f>
        <v>86325</v>
      </c>
      <c r="AC22" s="4">
        <f>SOFR3mo_PX[[#This Row],[Column29]]</f>
        <v>84223</v>
      </c>
      <c r="AD22" s="4">
        <f>SOFR3mo_PX[[#This Row],[Column30]]</f>
        <v>86936</v>
      </c>
      <c r="AE22" s="4">
        <f>SOFR3mo_PX[[#This Row],[Column31]]</f>
        <v>84771</v>
      </c>
      <c r="AF22" s="4">
        <f>SOFR3mo_PX[[#This Row],[Column32]]</f>
        <v>83650</v>
      </c>
      <c r="AG22" s="4">
        <f>SOFR3mo_PX[[#This Row],[Column33]]</f>
        <v>82560</v>
      </c>
      <c r="AH22" s="4">
        <f>SOFR3mo_PX[[#This Row],[Column34]]</f>
        <v>80098</v>
      </c>
      <c r="AI22" s="4">
        <f>SOFR3mo_PX[[#This Row],[Column35]]</f>
        <v>79212</v>
      </c>
      <c r="AJ22" s="4">
        <f>SOFR3mo_PX[[#This Row],[Column36]]</f>
        <v>76650</v>
      </c>
      <c r="AK22" s="4">
        <f>SOFR3mo_PX[[#This Row],[Column37]]</f>
        <v>77226</v>
      </c>
      <c r="AL22" s="4">
        <f>SOFR3mo_PX[[#This Row],[Column38]]</f>
        <v>79123</v>
      </c>
      <c r="AM22" s="4">
        <f>SOFR3mo_PX[[#This Row],[Column39]]</f>
        <v>76728</v>
      </c>
      <c r="AN22" s="4">
        <f>SOFR3mo_PX[[#This Row],[Column40]]</f>
        <v>75630</v>
      </c>
      <c r="AO22" s="4">
        <f>SOFR3mo_PX[[#This Row],[Column41]]</f>
        <v>75045</v>
      </c>
      <c r="AP22" s="4">
        <f>SOFR3mo_PX[[#This Row],[Column42]]</f>
        <v>75468</v>
      </c>
      <c r="AQ22" s="4">
        <f>SOFR3mo_PX[[#This Row],[Column43]]</f>
        <v>75493</v>
      </c>
      <c r="AR22" s="4">
        <f>SOFR3mo_PX[[#This Row],[Column44]]</f>
        <v>75076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</row>
    <row r="23" spans="1:91" x14ac:dyDescent="0.25">
      <c r="A23" t="str">
        <f ca="1">'cont list_0'!I26</f>
        <v>H31</v>
      </c>
      <c r="B23" s="4">
        <f>SOFR3mo_PX[[#This Row],[Column2]]</f>
        <v>49182</v>
      </c>
      <c r="C23" s="4">
        <f>SOFR3mo_PX[[#This Row],[Column3]]</f>
        <v>49182</v>
      </c>
      <c r="D23" s="4">
        <f>SOFR3mo_PX[[#This Row],[Column4]]</f>
        <v>49327</v>
      </c>
      <c r="E23" s="4">
        <f>SOFR3mo_PX[[#This Row],[Column5]]</f>
        <v>48018</v>
      </c>
      <c r="F23" s="4">
        <f>SOFR3mo_PX[[#This Row],[Column6]]</f>
        <v>46882</v>
      </c>
      <c r="G23" s="4">
        <f>SOFR3mo_PX[[#This Row],[Column7]]</f>
        <v>46113</v>
      </c>
      <c r="H23" s="4">
        <f>SOFR3mo_PX[[#This Row],[Column8]]</f>
        <v>46113</v>
      </c>
      <c r="I23" s="4">
        <f>SOFR3mo_PX[[#This Row],[Column9]]</f>
        <v>45495</v>
      </c>
      <c r="J23" s="4">
        <f>SOFR3mo_PX[[#This Row],[Column10]]</f>
        <v>45167</v>
      </c>
      <c r="K23" s="4">
        <f>SOFR3mo_PX[[#This Row],[Column11]]</f>
        <v>46291</v>
      </c>
      <c r="L23" s="4">
        <f>SOFR3mo_PX[[#This Row],[Column12]]</f>
        <v>46324</v>
      </c>
      <c r="M23" s="4">
        <f>SOFR3mo_PX[[#This Row],[Column13]]</f>
        <v>46159</v>
      </c>
      <c r="N23" s="4">
        <f>SOFR3mo_PX[[#This Row],[Column14]]</f>
        <v>47372</v>
      </c>
      <c r="O23" s="4">
        <f>SOFR3mo_PX[[#This Row],[Column15]]</f>
        <v>47589</v>
      </c>
      <c r="P23" s="4">
        <f>SOFR3mo_PX[[#This Row],[Column16]]</f>
        <v>46916</v>
      </c>
      <c r="Q23" s="4">
        <f>SOFR3mo_PX[[#This Row],[Column17]]</f>
        <v>47060</v>
      </c>
      <c r="R23" s="4">
        <f>SOFR3mo_PX[[#This Row],[Column18]]</f>
        <v>47833</v>
      </c>
      <c r="S23" s="4">
        <f>SOFR3mo_PX[[#This Row],[Column19]]</f>
        <v>48101</v>
      </c>
      <c r="T23" s="4">
        <f>SOFR3mo_PX[[#This Row],[Column20]]</f>
        <v>46292</v>
      </c>
      <c r="U23" s="4">
        <f>SOFR3mo_PX[[#This Row],[Column21]]</f>
        <v>46079</v>
      </c>
      <c r="V23" s="4">
        <f>SOFR3mo_PX[[#This Row],[Column22]]</f>
        <v>46800</v>
      </c>
      <c r="W23" s="4">
        <f>SOFR3mo_PX[[#This Row],[Column23]]</f>
        <v>47014</v>
      </c>
      <c r="X23" s="4">
        <f>SOFR3mo_PX[[#This Row],[Column24]]</f>
        <v>46994</v>
      </c>
      <c r="Y23" s="4">
        <f>SOFR3mo_PX[[#This Row],[Column25]]</f>
        <v>46056</v>
      </c>
      <c r="Z23" s="4">
        <f>SOFR3mo_PX[[#This Row],[Column26]]</f>
        <v>44213</v>
      </c>
      <c r="AA23" s="4">
        <f>SOFR3mo_PX[[#This Row],[Column27]]</f>
        <v>43092</v>
      </c>
      <c r="AB23" s="4">
        <f>SOFR3mo_PX[[#This Row],[Column28]]</f>
        <v>42651</v>
      </c>
      <c r="AC23" s="4">
        <f>SOFR3mo_PX[[#This Row],[Column29]]</f>
        <v>42401</v>
      </c>
      <c r="AD23" s="4">
        <f>SOFR3mo_PX[[#This Row],[Column30]]</f>
        <v>43320</v>
      </c>
      <c r="AE23" s="4">
        <f>SOFR3mo_PX[[#This Row],[Column31]]</f>
        <v>42726</v>
      </c>
      <c r="AF23" s="4">
        <f>SOFR3mo_PX[[#This Row],[Column32]]</f>
        <v>43442</v>
      </c>
      <c r="AG23" s="4">
        <f>SOFR3mo_PX[[#This Row],[Column33]]</f>
        <v>43693</v>
      </c>
      <c r="AH23" s="4">
        <f>SOFR3mo_PX[[#This Row],[Column34]]</f>
        <v>40615</v>
      </c>
      <c r="AI23" s="4">
        <f>SOFR3mo_PX[[#This Row],[Column35]]</f>
        <v>38926</v>
      </c>
      <c r="AJ23" s="4">
        <f>SOFR3mo_PX[[#This Row],[Column36]]</f>
        <v>37712</v>
      </c>
      <c r="AK23" s="4">
        <f>SOFR3mo_PX[[#This Row],[Column37]]</f>
        <v>37932</v>
      </c>
      <c r="AL23" s="4">
        <f>SOFR3mo_PX[[#This Row],[Column38]]</f>
        <v>38417</v>
      </c>
      <c r="AM23" s="4">
        <f>SOFR3mo_PX[[#This Row],[Column39]]</f>
        <v>37699</v>
      </c>
      <c r="AN23" s="4">
        <f>SOFR3mo_PX[[#This Row],[Column40]]</f>
        <v>37072</v>
      </c>
      <c r="AO23" s="4">
        <f>SOFR3mo_PX[[#This Row],[Column41]]</f>
        <v>34530</v>
      </c>
      <c r="AP23" s="4">
        <f>SOFR3mo_PX[[#This Row],[Column42]]</f>
        <v>32316</v>
      </c>
      <c r="AQ23" s="4">
        <f>SOFR3mo_PX[[#This Row],[Column43]]</f>
        <v>32377</v>
      </c>
      <c r="AR23" s="4">
        <f>SOFR3mo_PX[[#This Row],[Column44]]</f>
        <v>32268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</row>
    <row r="24" spans="1:91" x14ac:dyDescent="0.25">
      <c r="A24" t="str">
        <f ca="1">'cont list_0'!I27</f>
        <v>M31</v>
      </c>
      <c r="B24" s="4">
        <f>SOFR3mo_PX[[#This Row],[Column2]]</f>
        <v>11824</v>
      </c>
      <c r="C24" s="4">
        <f>SOFR3mo_PX[[#This Row],[Column3]]</f>
        <v>11824</v>
      </c>
      <c r="D24" s="4">
        <f>SOFR3mo_PX[[#This Row],[Column4]]</f>
        <v>11362</v>
      </c>
      <c r="E24" s="4">
        <f>SOFR3mo_PX[[#This Row],[Column5]]</f>
        <v>11069</v>
      </c>
      <c r="F24" s="4">
        <f>SOFR3mo_PX[[#This Row],[Column6]]</f>
        <v>11065</v>
      </c>
      <c r="G24" s="4">
        <f>SOFR3mo_PX[[#This Row],[Column7]]</f>
        <v>10072</v>
      </c>
      <c r="H24" s="4">
        <f>SOFR3mo_PX[[#This Row],[Column8]]</f>
        <v>10072</v>
      </c>
      <c r="I24" s="4">
        <f>SOFR3mo_PX[[#This Row],[Column9]]</f>
        <v>9737</v>
      </c>
      <c r="J24" s="4">
        <f>SOFR3mo_PX[[#This Row],[Column10]]</f>
        <v>9771</v>
      </c>
      <c r="K24" s="4">
        <f>SOFR3mo_PX[[#This Row],[Column11]]</f>
        <v>9768</v>
      </c>
      <c r="L24" s="4">
        <f>SOFR3mo_PX[[#This Row],[Column12]]</f>
        <v>9737</v>
      </c>
      <c r="M24" s="4">
        <f>SOFR3mo_PX[[#This Row],[Column13]]</f>
        <v>9536</v>
      </c>
      <c r="N24" s="4">
        <f>SOFR3mo_PX[[#This Row],[Column14]]</f>
        <v>9044</v>
      </c>
      <c r="O24" s="4">
        <f>SOFR3mo_PX[[#This Row],[Column15]]</f>
        <v>8841</v>
      </c>
      <c r="P24" s="4">
        <f>SOFR3mo_PX[[#This Row],[Column16]]</f>
        <v>9043</v>
      </c>
      <c r="Q24" s="4">
        <f>SOFR3mo_PX[[#This Row],[Column17]]</f>
        <v>9030</v>
      </c>
      <c r="R24" s="4">
        <f>SOFR3mo_PX[[#This Row],[Column18]]</f>
        <v>8986</v>
      </c>
      <c r="S24" s="4">
        <f>SOFR3mo_PX[[#This Row],[Column19]]</f>
        <v>8843</v>
      </c>
      <c r="T24" s="4">
        <f>SOFR3mo_PX[[#This Row],[Column20]]</f>
        <v>8657</v>
      </c>
      <c r="U24" s="4">
        <f>SOFR3mo_PX[[#This Row],[Column21]]</f>
        <v>8416</v>
      </c>
      <c r="V24" s="4">
        <f>SOFR3mo_PX[[#This Row],[Column22]]</f>
        <v>8398</v>
      </c>
      <c r="W24" s="4">
        <f>SOFR3mo_PX[[#This Row],[Column23]]</f>
        <v>8402</v>
      </c>
      <c r="X24" s="4">
        <f>SOFR3mo_PX[[#This Row],[Column24]]</f>
        <v>8870</v>
      </c>
      <c r="Y24" s="4">
        <f>SOFR3mo_PX[[#This Row],[Column25]]</f>
        <v>8725</v>
      </c>
      <c r="Z24" s="4">
        <f>SOFR3mo_PX[[#This Row],[Column26]]</f>
        <v>8243</v>
      </c>
      <c r="AA24" s="4">
        <f>SOFR3mo_PX[[#This Row],[Column27]]</f>
        <v>8395</v>
      </c>
      <c r="AB24" s="4">
        <f>SOFR3mo_PX[[#This Row],[Column28]]</f>
        <v>8332</v>
      </c>
      <c r="AC24" s="4">
        <f>SOFR3mo_PX[[#This Row],[Column29]]</f>
        <v>8343</v>
      </c>
      <c r="AD24" s="4">
        <f>SOFR3mo_PX[[#This Row],[Column30]]</f>
        <v>8382</v>
      </c>
      <c r="AE24" s="4">
        <f>SOFR3mo_PX[[#This Row],[Column31]]</f>
        <v>8471</v>
      </c>
      <c r="AF24" s="4">
        <f>SOFR3mo_PX[[#This Row],[Column32]]</f>
        <v>8526</v>
      </c>
      <c r="AG24" s="4">
        <f>SOFR3mo_PX[[#This Row],[Column33]]</f>
        <v>8427</v>
      </c>
      <c r="AH24" s="4">
        <f>SOFR3mo_PX[[#This Row],[Column34]]</f>
        <v>8403</v>
      </c>
      <c r="AI24" s="4">
        <f>SOFR3mo_PX[[#This Row],[Column35]]</f>
        <v>8330</v>
      </c>
      <c r="AJ24" s="4">
        <f>SOFR3mo_PX[[#This Row],[Column36]]</f>
        <v>7812</v>
      </c>
      <c r="AK24" s="4">
        <f>SOFR3mo_PX[[#This Row],[Column37]]</f>
        <v>7764</v>
      </c>
      <c r="AL24" s="4">
        <f>SOFR3mo_PX[[#This Row],[Column38]]</f>
        <v>7636</v>
      </c>
      <c r="AM24" s="4">
        <f>SOFR3mo_PX[[#This Row],[Column39]]</f>
        <v>7649</v>
      </c>
      <c r="AN24" s="4">
        <f>SOFR3mo_PX[[#This Row],[Column40]]</f>
        <v>7660</v>
      </c>
      <c r="AO24" s="4">
        <f>SOFR3mo_PX[[#This Row],[Column41]]</f>
        <v>7564</v>
      </c>
      <c r="AP24" s="4">
        <f>SOFR3mo_PX[[#This Row],[Column42]]</f>
        <v>7338</v>
      </c>
      <c r="AQ24" s="4">
        <f>SOFR3mo_PX[[#This Row],[Column43]]</f>
        <v>7391</v>
      </c>
      <c r="AR24" s="4">
        <f>SOFR3mo_PX[[#This Row],[Column44]]</f>
        <v>7516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</row>
    <row r="25" spans="1:91" x14ac:dyDescent="0.25">
      <c r="A25" t="str">
        <f ca="1">'cont list_0'!I28</f>
        <v>U31</v>
      </c>
      <c r="B25" s="4">
        <f>SOFR3mo_PX[[#This Row],[Column2]]</f>
        <v>4854</v>
      </c>
      <c r="C25" s="4">
        <f>SOFR3mo_PX[[#This Row],[Column3]]</f>
        <v>4854</v>
      </c>
      <c r="D25" s="4">
        <f>SOFR3mo_PX[[#This Row],[Column4]]</f>
        <v>4838</v>
      </c>
      <c r="E25" s="4">
        <f>SOFR3mo_PX[[#This Row],[Column5]]</f>
        <v>4843</v>
      </c>
      <c r="F25" s="4">
        <f>SOFR3mo_PX[[#This Row],[Column6]]</f>
        <v>4649</v>
      </c>
      <c r="G25" s="4">
        <f>SOFR3mo_PX[[#This Row],[Column7]]</f>
        <v>3519</v>
      </c>
      <c r="H25" s="4">
        <f>SOFR3mo_PX[[#This Row],[Column8]]</f>
        <v>3519</v>
      </c>
      <c r="I25" s="4">
        <f>SOFR3mo_PX[[#This Row],[Column9]]</f>
        <v>3251</v>
      </c>
      <c r="J25" s="4">
        <f>SOFR3mo_PX[[#This Row],[Column10]]</f>
        <v>3278</v>
      </c>
      <c r="K25" s="4">
        <f>SOFR3mo_PX[[#This Row],[Column11]]</f>
        <v>3301</v>
      </c>
      <c r="L25" s="4">
        <f>SOFR3mo_PX[[#This Row],[Column12]]</f>
        <v>3283</v>
      </c>
      <c r="M25" s="4">
        <f>SOFR3mo_PX[[#This Row],[Column13]]</f>
        <v>3368</v>
      </c>
      <c r="N25" s="4">
        <f>SOFR3mo_PX[[#This Row],[Column14]]</f>
        <v>3334</v>
      </c>
      <c r="O25" s="4">
        <f>SOFR3mo_PX[[#This Row],[Column15]]</f>
        <v>2976</v>
      </c>
      <c r="P25" s="4">
        <f>SOFR3mo_PX[[#This Row],[Column16]]</f>
        <v>2950</v>
      </c>
      <c r="Q25" s="4">
        <f>SOFR3mo_PX[[#This Row],[Column17]]</f>
        <v>2737</v>
      </c>
      <c r="R25" s="4">
        <f>SOFR3mo_PX[[#This Row],[Column18]]</f>
        <v>2764</v>
      </c>
      <c r="S25" s="4">
        <f>SOFR3mo_PX[[#This Row],[Column19]]</f>
        <v>2758</v>
      </c>
      <c r="T25" s="4">
        <f>SOFR3mo_PX[[#This Row],[Column20]]</f>
        <v>2769</v>
      </c>
      <c r="U25" s="4">
        <f>SOFR3mo_PX[[#This Row],[Column21]]</f>
        <v>2817</v>
      </c>
      <c r="V25" s="4">
        <f>SOFR3mo_PX[[#This Row],[Column22]]</f>
        <v>2830</v>
      </c>
      <c r="W25" s="4">
        <f>SOFR3mo_PX[[#This Row],[Column23]]</f>
        <v>2685</v>
      </c>
      <c r="X25" s="4">
        <f>SOFR3mo_PX[[#This Row],[Column24]]</f>
        <v>2726</v>
      </c>
      <c r="Y25" s="4">
        <f>SOFR3mo_PX[[#This Row],[Column25]]</f>
        <v>2709</v>
      </c>
      <c r="Z25" s="4">
        <f>SOFR3mo_PX[[#This Row],[Column26]]</f>
        <v>2703</v>
      </c>
      <c r="AA25" s="4">
        <f>SOFR3mo_PX[[#This Row],[Column27]]</f>
        <v>2797</v>
      </c>
      <c r="AB25" s="4">
        <f>SOFR3mo_PX[[#This Row],[Column28]]</f>
        <v>2797</v>
      </c>
      <c r="AC25" s="4">
        <f>SOFR3mo_PX[[#This Row],[Column29]]</f>
        <v>2602</v>
      </c>
      <c r="AD25" s="4">
        <f>SOFR3mo_PX[[#This Row],[Column30]]</f>
        <v>2600</v>
      </c>
      <c r="AE25" s="4">
        <f>SOFR3mo_PX[[#This Row],[Column31]]</f>
        <v>2606</v>
      </c>
      <c r="AF25" s="4">
        <f>SOFR3mo_PX[[#This Row],[Column32]]</f>
        <v>2545</v>
      </c>
      <c r="AG25" s="4">
        <f>SOFR3mo_PX[[#This Row],[Column33]]</f>
        <v>2630</v>
      </c>
      <c r="AH25" s="4">
        <f>SOFR3mo_PX[[#This Row],[Column34]]</f>
        <v>2461</v>
      </c>
      <c r="AI25" s="4">
        <f>SOFR3mo_PX[[#This Row],[Column35]]</f>
        <v>2461</v>
      </c>
      <c r="AJ25" s="4">
        <f>SOFR3mo_PX[[#This Row],[Column36]]</f>
        <v>2491</v>
      </c>
      <c r="AK25" s="4">
        <f>SOFR3mo_PX[[#This Row],[Column37]]</f>
        <v>2320</v>
      </c>
      <c r="AL25" s="4">
        <f>SOFR3mo_PX[[#This Row],[Column38]]</f>
        <v>2313</v>
      </c>
      <c r="AM25" s="4">
        <f>SOFR3mo_PX[[#This Row],[Column39]]</f>
        <v>2313</v>
      </c>
      <c r="AN25" s="4">
        <f>SOFR3mo_PX[[#This Row],[Column40]]</f>
        <v>2270</v>
      </c>
      <c r="AO25" s="4">
        <f>SOFR3mo_PX[[#This Row],[Column41]]</f>
        <v>2270</v>
      </c>
      <c r="AP25" s="4">
        <f>SOFR3mo_PX[[#This Row],[Column42]]</f>
        <v>2271</v>
      </c>
      <c r="AQ25" s="4">
        <f>SOFR3mo_PX[[#This Row],[Column43]]</f>
        <v>2291</v>
      </c>
      <c r="AR25" s="4">
        <f>SOFR3mo_PX[[#This Row],[Column44]]</f>
        <v>2291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</row>
    <row r="26" spans="1:91" x14ac:dyDescent="0.25">
      <c r="A26" t="str">
        <f ca="1">'cont list_0'!I29</f>
        <v>Z31</v>
      </c>
      <c r="B26" s="4">
        <f>SOFR3mo_PX[[#This Row],[Column2]]</f>
        <v>2546</v>
      </c>
      <c r="C26" s="4">
        <f>SOFR3mo_PX[[#This Row],[Column3]]</f>
        <v>2546</v>
      </c>
      <c r="D26" s="4">
        <f>SOFR3mo_PX[[#This Row],[Column4]]</f>
        <v>2525</v>
      </c>
      <c r="E26" s="4">
        <f>SOFR3mo_PX[[#This Row],[Column5]]</f>
        <v>2554</v>
      </c>
      <c r="F26" s="4">
        <f>SOFR3mo_PX[[#This Row],[Column6]]</f>
        <v>2463</v>
      </c>
      <c r="G26" s="4">
        <f>SOFR3mo_PX[[#This Row],[Column7]]</f>
        <v>2306</v>
      </c>
      <c r="H26" s="4">
        <f>SOFR3mo_PX[[#This Row],[Column8]]</f>
        <v>2306</v>
      </c>
      <c r="I26" s="4">
        <f>SOFR3mo_PX[[#This Row],[Column9]]</f>
        <v>2222</v>
      </c>
      <c r="J26" s="4">
        <f>SOFR3mo_PX[[#This Row],[Column10]]</f>
        <v>2274</v>
      </c>
      <c r="K26" s="4">
        <f>SOFR3mo_PX[[#This Row],[Column11]]</f>
        <v>2255</v>
      </c>
      <c r="L26" s="4">
        <f>SOFR3mo_PX[[#This Row],[Column12]]</f>
        <v>2227</v>
      </c>
      <c r="M26" s="4">
        <f>SOFR3mo_PX[[#This Row],[Column13]]</f>
        <v>2134</v>
      </c>
      <c r="N26" s="4">
        <f>SOFR3mo_PX[[#This Row],[Column14]]</f>
        <v>2052</v>
      </c>
      <c r="O26" s="4">
        <f>SOFR3mo_PX[[#This Row],[Column15]]</f>
        <v>1978</v>
      </c>
      <c r="P26" s="4">
        <f>SOFR3mo_PX[[#This Row],[Column16]]</f>
        <v>1837</v>
      </c>
      <c r="Q26" s="4">
        <f>SOFR3mo_PX[[#This Row],[Column17]]</f>
        <v>1586</v>
      </c>
      <c r="R26" s="4">
        <f>SOFR3mo_PX[[#This Row],[Column18]]</f>
        <v>1586</v>
      </c>
      <c r="S26" s="4">
        <f>SOFR3mo_PX[[#This Row],[Column19]]</f>
        <v>1573</v>
      </c>
      <c r="T26" s="4">
        <f>SOFR3mo_PX[[#This Row],[Column20]]</f>
        <v>1573</v>
      </c>
      <c r="U26" s="4">
        <f>SOFR3mo_PX[[#This Row],[Column21]]</f>
        <v>1573</v>
      </c>
      <c r="V26" s="4">
        <f>SOFR3mo_PX[[#This Row],[Column22]]</f>
        <v>1593</v>
      </c>
      <c r="W26" s="4">
        <f>SOFR3mo_PX[[#This Row],[Column23]]</f>
        <v>1537</v>
      </c>
      <c r="X26" s="4">
        <f>SOFR3mo_PX[[#This Row],[Column24]]</f>
        <v>1517</v>
      </c>
      <c r="Y26" s="4">
        <f>SOFR3mo_PX[[#This Row],[Column25]]</f>
        <v>1527</v>
      </c>
      <c r="Z26" s="4">
        <f>SOFR3mo_PX[[#This Row],[Column26]]</f>
        <v>1452</v>
      </c>
      <c r="AA26" s="4">
        <f>SOFR3mo_PX[[#This Row],[Column27]]</f>
        <v>1432</v>
      </c>
      <c r="AB26" s="4">
        <f>SOFR3mo_PX[[#This Row],[Column28]]</f>
        <v>1432</v>
      </c>
      <c r="AC26" s="4">
        <f>SOFR3mo_PX[[#This Row],[Column29]]</f>
        <v>1382</v>
      </c>
      <c r="AD26" s="4">
        <f>SOFR3mo_PX[[#This Row],[Column30]]</f>
        <v>1382</v>
      </c>
      <c r="AE26" s="4">
        <f>SOFR3mo_PX[[#This Row],[Column31]]</f>
        <v>1383</v>
      </c>
      <c r="AF26" s="4">
        <f>SOFR3mo_PX[[#This Row],[Column32]]</f>
        <v>1346</v>
      </c>
      <c r="AG26" s="4">
        <f>SOFR3mo_PX[[#This Row],[Column33]]</f>
        <v>1295</v>
      </c>
      <c r="AH26" s="4">
        <f>SOFR3mo_PX[[#This Row],[Column34]]</f>
        <v>1239</v>
      </c>
      <c r="AI26" s="4">
        <f>SOFR3mo_PX[[#This Row],[Column35]]</f>
        <v>1239</v>
      </c>
      <c r="AJ26" s="4">
        <f>SOFR3mo_PX[[#This Row],[Column36]]</f>
        <v>1239</v>
      </c>
      <c r="AK26" s="4">
        <f>SOFR3mo_PX[[#This Row],[Column37]]</f>
        <v>1274</v>
      </c>
      <c r="AL26" s="4">
        <f>SOFR3mo_PX[[#This Row],[Column38]]</f>
        <v>1301</v>
      </c>
      <c r="AM26" s="4">
        <f>SOFR3mo_PX[[#This Row],[Column39]]</f>
        <v>1306</v>
      </c>
      <c r="AN26" s="4">
        <f>SOFR3mo_PX[[#This Row],[Column40]]</f>
        <v>1311</v>
      </c>
      <c r="AO26" s="4">
        <f>SOFR3mo_PX[[#This Row],[Column41]]</f>
        <v>1339</v>
      </c>
      <c r="AP26" s="4">
        <f>SOFR3mo_PX[[#This Row],[Column42]]</f>
        <v>1146</v>
      </c>
      <c r="AQ26" s="4">
        <f>SOFR3mo_PX[[#This Row],[Column43]]</f>
        <v>1147</v>
      </c>
      <c r="AR26" s="4">
        <f>SOFR3mo_PX[[#This Row],[Column44]]</f>
        <v>1151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</row>
    <row r="27" spans="1:91" x14ac:dyDescent="0.25">
      <c r="A27" t="str">
        <f ca="1">'cont list_0'!I30</f>
        <v>H32</v>
      </c>
      <c r="B27" s="4">
        <f>SOFR3mo_PX[[#This Row],[Column2]]</f>
        <v>1898</v>
      </c>
      <c r="C27" s="4">
        <f>SOFR3mo_PX[[#This Row],[Column3]]</f>
        <v>1898</v>
      </c>
      <c r="D27" s="4">
        <f>SOFR3mo_PX[[#This Row],[Column4]]</f>
        <v>1894</v>
      </c>
      <c r="E27" s="4">
        <f>SOFR3mo_PX[[#This Row],[Column5]]</f>
        <v>1894</v>
      </c>
      <c r="F27" s="4">
        <f>SOFR3mo_PX[[#This Row],[Column6]]</f>
        <v>1776</v>
      </c>
      <c r="G27" s="4">
        <f>SOFR3mo_PX[[#This Row],[Column7]]</f>
        <v>1264</v>
      </c>
      <c r="H27" s="4">
        <f>SOFR3mo_PX[[#This Row],[Column8]]</f>
        <v>1264</v>
      </c>
      <c r="I27" s="4">
        <f>SOFR3mo_PX[[#This Row],[Column9]]</f>
        <v>1232</v>
      </c>
      <c r="J27" s="4">
        <f>SOFR3mo_PX[[#This Row],[Column10]]</f>
        <v>1126</v>
      </c>
      <c r="K27" s="4">
        <f>SOFR3mo_PX[[#This Row],[Column11]]</f>
        <v>1130</v>
      </c>
      <c r="L27" s="4">
        <f>SOFR3mo_PX[[#This Row],[Column12]]</f>
        <v>1130</v>
      </c>
      <c r="M27" s="4">
        <f>SOFR3mo_PX[[#This Row],[Column13]]</f>
        <v>1130</v>
      </c>
      <c r="N27" s="4">
        <f>SOFR3mo_PX[[#This Row],[Column14]]</f>
        <v>1122</v>
      </c>
      <c r="O27" s="4">
        <f>SOFR3mo_PX[[#This Row],[Column15]]</f>
        <v>948</v>
      </c>
      <c r="P27" s="4">
        <f>SOFR3mo_PX[[#This Row],[Column16]]</f>
        <v>861</v>
      </c>
      <c r="Q27" s="4">
        <f>SOFR3mo_PX[[#This Row],[Column17]]</f>
        <v>594</v>
      </c>
      <c r="R27" s="4">
        <f>SOFR3mo_PX[[#This Row],[Column18]]</f>
        <v>594</v>
      </c>
      <c r="S27" s="4">
        <f>SOFR3mo_PX[[#This Row],[Column19]]</f>
        <v>599</v>
      </c>
      <c r="T27" s="4">
        <f>SOFR3mo_PX[[#This Row],[Column20]]</f>
        <v>599</v>
      </c>
      <c r="U27" s="4">
        <f>SOFR3mo_PX[[#This Row],[Column21]]</f>
        <v>577</v>
      </c>
      <c r="V27" s="4">
        <f>SOFR3mo_PX[[#This Row],[Column22]]</f>
        <v>577</v>
      </c>
      <c r="W27" s="4">
        <f>SOFR3mo_PX[[#This Row],[Column23]]</f>
        <v>530</v>
      </c>
      <c r="X27" s="4">
        <f>SOFR3mo_PX[[#This Row],[Column24]]</f>
        <v>569</v>
      </c>
      <c r="Y27" s="4">
        <f>SOFR3mo_PX[[#This Row],[Column25]]</f>
        <v>561</v>
      </c>
      <c r="Z27" s="4">
        <f>SOFR3mo_PX[[#This Row],[Column26]]</f>
        <v>534</v>
      </c>
      <c r="AA27" s="4">
        <f>SOFR3mo_PX[[#This Row],[Column27]]</f>
        <v>534</v>
      </c>
      <c r="AB27" s="4">
        <f>SOFR3mo_PX[[#This Row],[Column28]]</f>
        <v>534</v>
      </c>
      <c r="AC27" s="4">
        <f>SOFR3mo_PX[[#This Row],[Column29]]</f>
        <v>471</v>
      </c>
      <c r="AD27" s="4">
        <f>SOFR3mo_PX[[#This Row],[Column30]]</f>
        <v>471</v>
      </c>
      <c r="AE27" s="4">
        <f>SOFR3mo_PX[[#This Row],[Column31]]</f>
        <v>469</v>
      </c>
      <c r="AF27" s="4">
        <f>SOFR3mo_PX[[#This Row],[Column32]]</f>
        <v>332</v>
      </c>
      <c r="AG27" s="4">
        <f>SOFR3mo_PX[[#This Row],[Column33]]</f>
        <v>325</v>
      </c>
      <c r="AH27" s="4">
        <f>SOFR3mo_PX[[#This Row],[Column34]]</f>
        <v>310</v>
      </c>
      <c r="AI27" s="4">
        <f>SOFR3mo_PX[[#This Row],[Column35]]</f>
        <v>310</v>
      </c>
      <c r="AJ27" s="4">
        <f>SOFR3mo_PX[[#This Row],[Column36]]</f>
        <v>310</v>
      </c>
      <c r="AK27" s="4">
        <f>SOFR3mo_PX[[#This Row],[Column37]]</f>
        <v>231</v>
      </c>
      <c r="AL27" s="4">
        <f>SOFR3mo_PX[[#This Row],[Column38]]</f>
        <v>230</v>
      </c>
      <c r="AM27" s="4">
        <f>SOFR3mo_PX[[#This Row],[Column39]]</f>
        <v>220</v>
      </c>
      <c r="AN27" s="4">
        <f>SOFR3mo_PX[[#This Row],[Column40]]</f>
        <v>211</v>
      </c>
      <c r="AO27" s="4">
        <f>SOFR3mo_PX[[#This Row],[Column41]]</f>
        <v>212</v>
      </c>
      <c r="AP27" s="4">
        <f>SOFR3mo_PX[[#This Row],[Column42]]</f>
        <v>198</v>
      </c>
      <c r="AQ27" s="4">
        <f>SOFR3mo_PX[[#This Row],[Column43]]</f>
        <v>198</v>
      </c>
      <c r="AR27" s="4">
        <f>SOFR3mo_PX[[#This Row],[Column44]]</f>
        <v>198</v>
      </c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</row>
    <row r="28" spans="1:91" x14ac:dyDescent="0.25">
      <c r="A28" t="str">
        <f ca="1">'cont list_0'!I31</f>
        <v>M32</v>
      </c>
      <c r="B28" s="4">
        <f>SOFR3mo_PX[[#This Row],[Column2]]</f>
        <v>145</v>
      </c>
      <c r="C28" s="4">
        <f>SOFR3mo_PX[[#This Row],[Column3]]</f>
        <v>145</v>
      </c>
      <c r="D28" s="4">
        <f>SOFR3mo_PX[[#This Row],[Column4]]</f>
        <v>145</v>
      </c>
      <c r="E28" s="4">
        <f>SOFR3mo_PX[[#This Row],[Column5]]</f>
        <v>145</v>
      </c>
      <c r="F28" s="4">
        <f>SOFR3mo_PX[[#This Row],[Column6]]</f>
        <v>145</v>
      </c>
      <c r="G28" s="4">
        <f>SOFR3mo_PX[[#This Row],[Column7]]</f>
        <v>132</v>
      </c>
      <c r="H28" s="4">
        <f>SOFR3mo_PX[[#This Row],[Column8]]</f>
        <v>132</v>
      </c>
      <c r="I28" s="4">
        <f>SOFR3mo_PX[[#This Row],[Column9]]</f>
        <v>132</v>
      </c>
      <c r="J28" s="4">
        <f>SOFR3mo_PX[[#This Row],[Column10]]</f>
        <v>100</v>
      </c>
      <c r="K28" s="4">
        <f>SOFR3mo_PX[[#This Row],[Column11]]</f>
        <v>100</v>
      </c>
      <c r="L28" s="4">
        <f>SOFR3mo_PX[[#This Row],[Column12]]</f>
        <v>100</v>
      </c>
      <c r="M28" s="4">
        <f>SOFR3mo_PX[[#This Row],[Column13]]</f>
        <v>100</v>
      </c>
      <c r="N28" s="4">
        <f>SOFR3mo_PX[[#This Row],[Column14]]</f>
        <v>92</v>
      </c>
      <c r="O28" s="4">
        <f>SOFR3mo_PX[[#This Row],[Column15]]</f>
        <v>92</v>
      </c>
      <c r="P28" s="4">
        <f>SOFR3mo_PX[[#This Row],[Column16]]</f>
        <v>92</v>
      </c>
      <c r="Q28" s="4">
        <f>SOFR3mo_PX[[#This Row],[Column17]]</f>
        <v>90</v>
      </c>
      <c r="R28" s="4">
        <f>SOFR3mo_PX[[#This Row],[Column18]]</f>
        <v>90</v>
      </c>
      <c r="S28" s="4">
        <f>SOFR3mo_PX[[#This Row],[Column19]]</f>
        <v>85</v>
      </c>
      <c r="T28" s="4">
        <f>SOFR3mo_PX[[#This Row],[Column20]]</f>
        <v>85</v>
      </c>
      <c r="U28" s="4">
        <f>SOFR3mo_PX[[#This Row],[Column21]]</f>
        <v>85</v>
      </c>
      <c r="V28" s="4">
        <f>SOFR3mo_PX[[#This Row],[Column22]]</f>
        <v>85</v>
      </c>
      <c r="W28" s="4">
        <f>SOFR3mo_PX[[#This Row],[Column23]]</f>
        <v>85</v>
      </c>
      <c r="X28" s="4">
        <f>SOFR3mo_PX[[#This Row],[Column24]]</f>
        <v>56</v>
      </c>
      <c r="Y28" s="4">
        <f>SOFR3mo_PX[[#This Row],[Column25]]</f>
        <v>56</v>
      </c>
      <c r="Z28" s="4">
        <f>SOFR3mo_PX[[#This Row],[Column26]]</f>
        <v>56</v>
      </c>
      <c r="AA28" s="4">
        <f>SOFR3mo_PX[[#This Row],[Column27]]</f>
        <v>56</v>
      </c>
      <c r="AB28" s="4">
        <f>SOFR3mo_PX[[#This Row],[Column28]]</f>
        <v>56</v>
      </c>
      <c r="AC28" s="4">
        <f>SOFR3mo_PX[[#This Row],[Column29]]</f>
        <v>56</v>
      </c>
      <c r="AD28" s="4">
        <f>SOFR3mo_PX[[#This Row],[Column30]]</f>
        <v>56</v>
      </c>
      <c r="AE28" s="4">
        <f>SOFR3mo_PX[[#This Row],[Column31]]</f>
        <v>56</v>
      </c>
      <c r="AF28" s="4">
        <f>SOFR3mo_PX[[#This Row],[Column32]]</f>
        <v>59</v>
      </c>
      <c r="AG28" s="4">
        <f>SOFR3mo_PX[[#This Row],[Column33]]</f>
        <v>68</v>
      </c>
      <c r="AH28" s="4">
        <f>SOFR3mo_PX[[#This Row],[Column34]]</f>
        <v>59</v>
      </c>
      <c r="AI28" s="4">
        <f>SOFR3mo_PX[[#This Row],[Column35]]</f>
        <v>59</v>
      </c>
      <c r="AJ28" s="4">
        <f>SOFR3mo_PX[[#This Row],[Column36]]</f>
        <v>59</v>
      </c>
      <c r="AK28" s="4">
        <f>SOFR3mo_PX[[#This Row],[Column37]]</f>
        <v>61</v>
      </c>
      <c r="AL28" s="4">
        <f>SOFR3mo_PX[[#This Row],[Column38]]</f>
        <v>61</v>
      </c>
      <c r="AM28" s="4">
        <f>SOFR3mo_PX[[#This Row],[Column39]]</f>
        <v>61</v>
      </c>
      <c r="AN28" s="4">
        <f>SOFR3mo_PX[[#This Row],[Column40]]</f>
        <v>61</v>
      </c>
      <c r="AO28" s="4">
        <f>SOFR3mo_PX[[#This Row],[Column41]]</f>
        <v>66</v>
      </c>
      <c r="AP28" s="4">
        <f>SOFR3mo_PX[[#This Row],[Column42]]</f>
        <v>66</v>
      </c>
      <c r="AQ28" s="4">
        <f>SOFR3mo_PX[[#This Row],[Column43]]</f>
        <v>66</v>
      </c>
      <c r="AR28" s="4">
        <f>SOFR3mo_PX[[#This Row],[Column44]]</f>
        <v>66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</row>
    <row r="29" spans="1:91" x14ac:dyDescent="0.25">
      <c r="A29" t="str">
        <f ca="1">'cont list_0'!I32</f>
        <v>U32</v>
      </c>
      <c r="B29" s="4">
        <f>SOFR3mo_PX[[#This Row],[Column2]]</f>
        <v>71</v>
      </c>
      <c r="C29" s="4">
        <f>SOFR3mo_PX[[#This Row],[Column3]]</f>
        <v>71</v>
      </c>
      <c r="D29" s="4">
        <f>SOFR3mo_PX[[#This Row],[Column4]]</f>
        <v>71</v>
      </c>
      <c r="E29" s="4">
        <f>SOFR3mo_PX[[#This Row],[Column5]]</f>
        <v>71</v>
      </c>
      <c r="F29" s="4">
        <f>SOFR3mo_PX[[#This Row],[Column6]]</f>
        <v>71</v>
      </c>
      <c r="G29" s="4">
        <f>SOFR3mo_PX[[#This Row],[Column7]]</f>
        <v>67</v>
      </c>
      <c r="H29" s="4">
        <f>SOFR3mo_PX[[#This Row],[Column8]]</f>
        <v>67</v>
      </c>
      <c r="I29" s="4">
        <f>SOFR3mo_PX[[#This Row],[Column9]]</f>
        <v>67</v>
      </c>
      <c r="J29" s="4">
        <f>SOFR3mo_PX[[#This Row],[Column10]]</f>
        <v>64</v>
      </c>
      <c r="K29" s="4">
        <f>SOFR3mo_PX[[#This Row],[Column11]]</f>
        <v>64</v>
      </c>
      <c r="L29" s="4">
        <f>SOFR3mo_PX[[#This Row],[Column12]]</f>
        <v>64</v>
      </c>
      <c r="M29" s="4">
        <f>SOFR3mo_PX[[#This Row],[Column13]]</f>
        <v>64</v>
      </c>
      <c r="N29" s="4">
        <f>SOFR3mo_PX[[#This Row],[Column14]]</f>
        <v>63</v>
      </c>
      <c r="O29" s="4">
        <f>SOFR3mo_PX[[#This Row],[Column15]]</f>
        <v>63</v>
      </c>
      <c r="P29" s="4">
        <f>SOFR3mo_PX[[#This Row],[Column16]]</f>
        <v>63</v>
      </c>
      <c r="Q29" s="4">
        <f>SOFR3mo_PX[[#This Row],[Column17]]</f>
        <v>43</v>
      </c>
      <c r="R29" s="4">
        <f>SOFR3mo_PX[[#This Row],[Column18]]</f>
        <v>43</v>
      </c>
      <c r="S29" s="4">
        <f>SOFR3mo_PX[[#This Row],[Column19]]</f>
        <v>43</v>
      </c>
      <c r="T29" s="4">
        <f>SOFR3mo_PX[[#This Row],[Column20]]</f>
        <v>43</v>
      </c>
      <c r="U29" s="4">
        <f>SOFR3mo_PX[[#This Row],[Column21]]</f>
        <v>43</v>
      </c>
      <c r="V29" s="4">
        <f>SOFR3mo_PX[[#This Row],[Column22]]</f>
        <v>43</v>
      </c>
      <c r="W29" s="4">
        <f>SOFR3mo_PX[[#This Row],[Column23]]</f>
        <v>43</v>
      </c>
      <c r="X29" s="4">
        <f>SOFR3mo_PX[[#This Row],[Column24]]</f>
        <v>36</v>
      </c>
      <c r="Y29" s="4">
        <f>SOFR3mo_PX[[#This Row],[Column25]]</f>
        <v>36</v>
      </c>
      <c r="Z29" s="4">
        <f>SOFR3mo_PX[[#This Row],[Column26]]</f>
        <v>36</v>
      </c>
      <c r="AA29" s="4">
        <f>SOFR3mo_PX[[#This Row],[Column27]]</f>
        <v>36</v>
      </c>
      <c r="AB29" s="4">
        <f>SOFR3mo_PX[[#This Row],[Column28]]</f>
        <v>36</v>
      </c>
      <c r="AC29" s="4">
        <f>SOFR3mo_PX[[#This Row],[Column29]]</f>
        <v>36</v>
      </c>
      <c r="AD29" s="4">
        <f>SOFR3mo_PX[[#This Row],[Column30]]</f>
        <v>36</v>
      </c>
      <c r="AE29" s="4">
        <f>SOFR3mo_PX[[#This Row],[Column31]]</f>
        <v>36</v>
      </c>
      <c r="AF29" s="4">
        <f>SOFR3mo_PX[[#This Row],[Column32]]</f>
        <v>36</v>
      </c>
      <c r="AG29" s="4">
        <f>SOFR3mo_PX[[#This Row],[Column33]]</f>
        <v>39</v>
      </c>
      <c r="AH29" s="4">
        <f>SOFR3mo_PX[[#This Row],[Column34]]</f>
        <v>36</v>
      </c>
      <c r="AI29" s="4">
        <f>SOFR3mo_PX[[#This Row],[Column35]]</f>
        <v>36</v>
      </c>
      <c r="AJ29" s="4">
        <f>SOFR3mo_PX[[#This Row],[Column36]]</f>
        <v>36</v>
      </c>
      <c r="AK29" s="4">
        <f>SOFR3mo_PX[[#This Row],[Column37]]</f>
        <v>36</v>
      </c>
      <c r="AL29" s="4">
        <f>SOFR3mo_PX[[#This Row],[Column38]]</f>
        <v>30</v>
      </c>
      <c r="AM29" s="4">
        <f>SOFR3mo_PX[[#This Row],[Column39]]</f>
        <v>30</v>
      </c>
      <c r="AN29" s="4">
        <f>SOFR3mo_PX[[#This Row],[Column40]]</f>
        <v>30</v>
      </c>
      <c r="AO29" s="4">
        <f>SOFR3mo_PX[[#This Row],[Column41]]</f>
        <v>23</v>
      </c>
      <c r="AP29" s="4">
        <f>SOFR3mo_PX[[#This Row],[Column42]]</f>
        <v>23</v>
      </c>
      <c r="AQ29" s="4">
        <f>SOFR3mo_PX[[#This Row],[Column43]]</f>
        <v>23</v>
      </c>
      <c r="AR29" s="4">
        <f>SOFR3mo_PX[[#This Row],[Column44]]</f>
        <v>23</v>
      </c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</row>
    <row r="30" spans="1:91" x14ac:dyDescent="0.25">
      <c r="A30" t="str">
        <f ca="1">'cont list_0'!I33</f>
        <v>Z32</v>
      </c>
      <c r="B30" s="4">
        <f>SOFR3mo_PX[[#This Row],[Column2]]</f>
        <v>16</v>
      </c>
      <c r="C30" s="4">
        <f>SOFR3mo_PX[[#This Row],[Column3]]</f>
        <v>16</v>
      </c>
      <c r="D30" s="4">
        <f>SOFR3mo_PX[[#This Row],[Column4]]</f>
        <v>16</v>
      </c>
      <c r="E30" s="4">
        <f>SOFR3mo_PX[[#This Row],[Column5]]</f>
        <v>16</v>
      </c>
      <c r="F30" s="4">
        <f>SOFR3mo_PX[[#This Row],[Column6]]</f>
        <v>16</v>
      </c>
      <c r="G30" s="4">
        <f>SOFR3mo_PX[[#This Row],[Column7]]</f>
        <v>16</v>
      </c>
      <c r="H30" s="4">
        <f>SOFR3mo_PX[[#This Row],[Column8]]</f>
        <v>16</v>
      </c>
      <c r="I30" s="4">
        <f>SOFR3mo_PX[[#This Row],[Column9]]</f>
        <v>16</v>
      </c>
      <c r="J30" s="4">
        <f>SOFR3mo_PX[[#This Row],[Column10]]</f>
        <v>16</v>
      </c>
      <c r="K30" s="4">
        <f>SOFR3mo_PX[[#This Row],[Column11]]</f>
        <v>16</v>
      </c>
      <c r="L30" s="4">
        <f>SOFR3mo_PX[[#This Row],[Column12]]</f>
        <v>16</v>
      </c>
      <c r="M30" s="4">
        <f>SOFR3mo_PX[[#This Row],[Column13]]</f>
        <v>16</v>
      </c>
      <c r="N30" s="4">
        <f>SOFR3mo_PX[[#This Row],[Column14]]</f>
        <v>16</v>
      </c>
      <c r="O30" s="4">
        <f>SOFR3mo_PX[[#This Row],[Column15]]</f>
        <v>16</v>
      </c>
      <c r="P30" s="4">
        <f>SOFR3mo_PX[[#This Row],[Column16]]</f>
        <v>16</v>
      </c>
      <c r="Q30" s="4">
        <f>SOFR3mo_PX[[#This Row],[Column17]]</f>
        <v>16</v>
      </c>
      <c r="R30" s="4">
        <f>SOFR3mo_PX[[#This Row],[Column18]]</f>
        <v>16</v>
      </c>
      <c r="S30" s="4">
        <f>SOFR3mo_PX[[#This Row],[Column19]]</f>
        <v>16</v>
      </c>
      <c r="T30" s="4">
        <f>SOFR3mo_PX[[#This Row],[Column20]]</f>
        <v>16</v>
      </c>
      <c r="U30" s="4">
        <f>SOFR3mo_PX[[#This Row],[Column21]]</f>
        <v>16</v>
      </c>
      <c r="V30" s="4">
        <f>SOFR3mo_PX[[#This Row],[Column22]]</f>
        <v>16</v>
      </c>
      <c r="W30" s="4">
        <f>SOFR3mo_PX[[#This Row],[Column23]]</f>
        <v>16</v>
      </c>
      <c r="X30" s="4">
        <f>SOFR3mo_PX[[#This Row],[Column24]]</f>
        <v>9</v>
      </c>
      <c r="Y30" s="4">
        <f>SOFR3mo_PX[[#This Row],[Column25]]</f>
        <v>9</v>
      </c>
      <c r="Z30" s="4">
        <f>SOFR3mo_PX[[#This Row],[Column26]]</f>
        <v>9</v>
      </c>
      <c r="AA30" s="4">
        <f>SOFR3mo_PX[[#This Row],[Column27]]</f>
        <v>9</v>
      </c>
      <c r="AB30" s="4">
        <f>SOFR3mo_PX[[#This Row],[Column28]]</f>
        <v>9</v>
      </c>
      <c r="AC30" s="4">
        <f>SOFR3mo_PX[[#This Row],[Column29]]</f>
        <v>9</v>
      </c>
      <c r="AD30" s="4">
        <f>SOFR3mo_PX[[#This Row],[Column30]]</f>
        <v>9</v>
      </c>
      <c r="AE30" s="4">
        <f>SOFR3mo_PX[[#This Row],[Column31]]</f>
        <v>9</v>
      </c>
      <c r="AF30" s="4">
        <f>SOFR3mo_PX[[#This Row],[Column32]]</f>
        <v>9</v>
      </c>
      <c r="AG30" s="4">
        <f>SOFR3mo_PX[[#This Row],[Column33]]</f>
        <v>9</v>
      </c>
      <c r="AH30" s="4">
        <f>SOFR3mo_PX[[#This Row],[Column34]]</f>
        <v>9</v>
      </c>
      <c r="AI30" s="4">
        <f>SOFR3mo_PX[[#This Row],[Column35]]</f>
        <v>9</v>
      </c>
      <c r="AJ30" s="4">
        <f>SOFR3mo_PX[[#This Row],[Column36]]</f>
        <v>9</v>
      </c>
      <c r="AK30" s="4">
        <f>SOFR3mo_PX[[#This Row],[Column37]]</f>
        <v>9</v>
      </c>
      <c r="AL30" s="4">
        <f>SOFR3mo_PX[[#This Row],[Column38]]</f>
        <v>10</v>
      </c>
      <c r="AM30" s="4">
        <f>SOFR3mo_PX[[#This Row],[Column39]]</f>
        <v>10</v>
      </c>
      <c r="AN30" s="4">
        <f>SOFR3mo_PX[[#This Row],[Column40]]</f>
        <v>10</v>
      </c>
      <c r="AO30" s="4">
        <f>SOFR3mo_PX[[#This Row],[Column41]]</f>
        <v>10</v>
      </c>
      <c r="AP30" s="4">
        <f>SOFR3mo_PX[[#This Row],[Column42]]</f>
        <v>11</v>
      </c>
      <c r="AQ30" s="4">
        <f>SOFR3mo_PX[[#This Row],[Column43]]</f>
        <v>11</v>
      </c>
      <c r="AR30" s="4">
        <f>SOFR3mo_PX[[#This Row],[Column44]]</f>
        <v>11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</row>
    <row r="31" spans="1:91" x14ac:dyDescent="0.25">
      <c r="A31" t="str">
        <f ca="1">'cont list_0'!I34</f>
        <v>H33</v>
      </c>
      <c r="B31" s="4">
        <f>SOFR3mo_PX[[#This Row],[Column2]]</f>
        <v>6</v>
      </c>
      <c r="C31" s="4">
        <f>SOFR3mo_PX[[#This Row],[Column3]]</f>
        <v>6</v>
      </c>
      <c r="D31" s="4">
        <f>SOFR3mo_PX[[#This Row],[Column4]]</f>
        <v>6</v>
      </c>
      <c r="E31" s="4">
        <f>SOFR3mo_PX[[#This Row],[Column5]]</f>
        <v>6</v>
      </c>
      <c r="F31" s="4">
        <f>SOFR3mo_PX[[#This Row],[Column6]]</f>
        <v>6</v>
      </c>
      <c r="G31" s="4">
        <f>SOFR3mo_PX[[#This Row],[Column7]]</f>
        <v>6</v>
      </c>
      <c r="H31" s="4">
        <f>SOFR3mo_PX[[#This Row],[Column8]]</f>
        <v>6</v>
      </c>
      <c r="I31" s="4">
        <f>SOFR3mo_PX[[#This Row],[Column9]]</f>
        <v>6</v>
      </c>
      <c r="J31" s="4">
        <f>SOFR3mo_PX[[#This Row],[Column10]]</f>
        <v>6</v>
      </c>
      <c r="K31" s="4">
        <f>SOFR3mo_PX[[#This Row],[Column11]]</f>
        <v>6</v>
      </c>
      <c r="L31" s="4">
        <f>SOFR3mo_PX[[#This Row],[Column12]]</f>
        <v>6</v>
      </c>
      <c r="M31" s="4">
        <f>SOFR3mo_PX[[#This Row],[Column13]]</f>
        <v>6</v>
      </c>
      <c r="N31" s="4">
        <f>SOFR3mo_PX[[#This Row],[Column14]]</f>
        <v>6</v>
      </c>
      <c r="O31" s="4">
        <f>SOFR3mo_PX[[#This Row],[Column15]]</f>
        <v>6</v>
      </c>
      <c r="P31" s="4">
        <f>SOFR3mo_PX[[#This Row],[Column16]]</f>
        <v>6</v>
      </c>
      <c r="Q31" s="4">
        <f>SOFR3mo_PX[[#This Row],[Column17]]</f>
        <v>6</v>
      </c>
      <c r="R31" s="4">
        <f>SOFR3mo_PX[[#This Row],[Column18]]</f>
        <v>6</v>
      </c>
      <c r="S31" s="4">
        <f>SOFR3mo_PX[[#This Row],[Column19]]</f>
        <v>6</v>
      </c>
      <c r="T31" s="4">
        <f>SOFR3mo_PX[[#This Row],[Column20]]</f>
        <v>6</v>
      </c>
      <c r="U31" s="4">
        <f>SOFR3mo_PX[[#This Row],[Column21]]</f>
        <v>6</v>
      </c>
      <c r="V31" s="4">
        <f>SOFR3mo_PX[[#This Row],[Column22]]</f>
        <v>6</v>
      </c>
      <c r="W31" s="4">
        <f>SOFR3mo_PX[[#This Row],[Column23]]</f>
        <v>6</v>
      </c>
      <c r="X31" s="4">
        <f>SOFR3mo_PX[[#This Row],[Column24]]</f>
        <v>6</v>
      </c>
      <c r="Y31" s="4">
        <f>SOFR3mo_PX[[#This Row],[Column25]]</f>
        <v>6</v>
      </c>
      <c r="Z31" s="4">
        <f>SOFR3mo_PX[[#This Row],[Column26]]</f>
        <v>6</v>
      </c>
      <c r="AA31" s="4">
        <f>SOFR3mo_PX[[#This Row],[Column27]]</f>
        <v>6</v>
      </c>
      <c r="AB31" s="4">
        <f>SOFR3mo_PX[[#This Row],[Column28]]</f>
        <v>6</v>
      </c>
      <c r="AC31" s="4">
        <f>SOFR3mo_PX[[#This Row],[Column29]]</f>
        <v>6</v>
      </c>
      <c r="AD31" s="4">
        <f>SOFR3mo_PX[[#This Row],[Column30]]</f>
        <v>6</v>
      </c>
      <c r="AE31" s="4">
        <f>SOFR3mo_PX[[#This Row],[Column31]]</f>
        <v>6</v>
      </c>
      <c r="AF31" s="4">
        <f>SOFR3mo_PX[[#This Row],[Column32]]</f>
        <v>6</v>
      </c>
      <c r="AG31" s="4">
        <f>SOFR3mo_PX[[#This Row],[Column33]]</f>
        <v>6</v>
      </c>
      <c r="AH31" s="4">
        <f>SOFR3mo_PX[[#This Row],[Column34]]</f>
        <v>6</v>
      </c>
      <c r="AI31" s="4">
        <f>SOFR3mo_PX[[#This Row],[Column35]]</f>
        <v>6</v>
      </c>
      <c r="AJ31" s="4">
        <f>SOFR3mo_PX[[#This Row],[Column36]]</f>
        <v>6</v>
      </c>
      <c r="AK31" s="4">
        <f>SOFR3mo_PX[[#This Row],[Column37]]</f>
        <v>6</v>
      </c>
      <c r="AL31" s="4">
        <f>SOFR3mo_PX[[#This Row],[Column38]]</f>
        <v>6</v>
      </c>
      <c r="AM31" s="4">
        <f>SOFR3mo_PX[[#This Row],[Column39]]</f>
        <v>6</v>
      </c>
      <c r="AN31" s="4">
        <f>SOFR3mo_PX[[#This Row],[Column40]]</f>
        <v>6</v>
      </c>
      <c r="AO31" s="4">
        <f>SOFR3mo_PX[[#This Row],[Column41]]</f>
        <v>6</v>
      </c>
      <c r="AP31" s="4">
        <f>SOFR3mo_PX[[#This Row],[Column42]]</f>
        <v>6</v>
      </c>
      <c r="AQ31" s="4">
        <f>SOFR3mo_PX[[#This Row],[Column43]]</f>
        <v>6</v>
      </c>
      <c r="AR31" s="4">
        <f>SOFR3mo_PX[[#This Row],[Column44]]</f>
        <v>6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</row>
    <row r="32" spans="1:91" x14ac:dyDescent="0.25">
      <c r="A32" t="str">
        <f ca="1">'cont list_0'!I35</f>
        <v>M33</v>
      </c>
      <c r="B32" s="4">
        <f>SOFR3mo_PX[[#This Row],[Column2]]</f>
        <v>6</v>
      </c>
      <c r="C32" s="4">
        <f>SOFR3mo_PX[[#This Row],[Column3]]</f>
        <v>6</v>
      </c>
      <c r="D32" s="4">
        <f>SOFR3mo_PX[[#This Row],[Column4]]</f>
        <v>6</v>
      </c>
      <c r="E32" s="4">
        <f>SOFR3mo_PX[[#This Row],[Column5]]</f>
        <v>6</v>
      </c>
      <c r="F32" s="4">
        <f>SOFR3mo_PX[[#This Row],[Column6]]</f>
        <v>6</v>
      </c>
      <c r="G32" s="4">
        <f>SOFR3mo_PX[[#This Row],[Column7]]</f>
        <v>6</v>
      </c>
      <c r="H32" s="4">
        <f>SOFR3mo_PX[[#This Row],[Column8]]</f>
        <v>6</v>
      </c>
      <c r="I32" s="4">
        <f>SOFR3mo_PX[[#This Row],[Column9]]</f>
        <v>6</v>
      </c>
      <c r="J32" s="4">
        <f>SOFR3mo_PX[[#This Row],[Column10]]</f>
        <v>6</v>
      </c>
      <c r="K32" s="4">
        <f>SOFR3mo_PX[[#This Row],[Column11]]</f>
        <v>6</v>
      </c>
      <c r="L32" s="4">
        <f>SOFR3mo_PX[[#This Row],[Column12]]</f>
        <v>6</v>
      </c>
      <c r="M32" s="4">
        <f>SOFR3mo_PX[[#This Row],[Column13]]</f>
        <v>6</v>
      </c>
      <c r="N32" s="4">
        <f>SOFR3mo_PX[[#This Row],[Column14]]</f>
        <v>6</v>
      </c>
      <c r="O32" s="4">
        <f>SOFR3mo_PX[[#This Row],[Column15]]</f>
        <v>6</v>
      </c>
      <c r="P32" s="4">
        <f>SOFR3mo_PX[[#This Row],[Column16]]</f>
        <v>6</v>
      </c>
      <c r="Q32" s="4">
        <f>SOFR3mo_PX[[#This Row],[Column17]]</f>
        <v>6</v>
      </c>
      <c r="R32" s="4">
        <f>SOFR3mo_PX[[#This Row],[Column18]]</f>
        <v>6</v>
      </c>
      <c r="S32" s="4">
        <f>SOFR3mo_PX[[#This Row],[Column19]]</f>
        <v>6</v>
      </c>
      <c r="T32" s="4">
        <f>SOFR3mo_PX[[#This Row],[Column20]]</f>
        <v>6</v>
      </c>
      <c r="U32" s="4">
        <f>SOFR3mo_PX[[#This Row],[Column21]]</f>
        <v>6</v>
      </c>
      <c r="V32" s="4">
        <f>SOFR3mo_PX[[#This Row],[Column22]]</f>
        <v>6</v>
      </c>
      <c r="W32" s="4">
        <f>SOFR3mo_PX[[#This Row],[Column23]]</f>
        <v>6</v>
      </c>
      <c r="X32" s="4">
        <f>SOFR3mo_PX[[#This Row],[Column24]]</f>
        <v>6</v>
      </c>
      <c r="Y32" s="4">
        <f>SOFR3mo_PX[[#This Row],[Column25]]</f>
        <v>6</v>
      </c>
      <c r="Z32" s="4">
        <f>SOFR3mo_PX[[#This Row],[Column26]]</f>
        <v>6</v>
      </c>
      <c r="AA32" s="4">
        <f>SOFR3mo_PX[[#This Row],[Column27]]</f>
        <v>6</v>
      </c>
      <c r="AB32" s="4">
        <f>SOFR3mo_PX[[#This Row],[Column28]]</f>
        <v>6</v>
      </c>
      <c r="AC32" s="4">
        <f>SOFR3mo_PX[[#This Row],[Column29]]</f>
        <v>6</v>
      </c>
      <c r="AD32" s="4">
        <f>SOFR3mo_PX[[#This Row],[Column30]]</f>
        <v>6</v>
      </c>
      <c r="AE32" s="4">
        <f>SOFR3mo_PX[[#This Row],[Column31]]</f>
        <v>6</v>
      </c>
      <c r="AF32" s="4">
        <f>SOFR3mo_PX[[#This Row],[Column32]]</f>
        <v>6</v>
      </c>
      <c r="AG32" s="4">
        <f>SOFR3mo_PX[[#This Row],[Column33]]</f>
        <v>6</v>
      </c>
      <c r="AH32" s="4">
        <f>SOFR3mo_PX[[#This Row],[Column34]]</f>
        <v>6</v>
      </c>
      <c r="AI32" s="4">
        <f>SOFR3mo_PX[[#This Row],[Column35]]</f>
        <v>6</v>
      </c>
      <c r="AJ32" s="4">
        <f>SOFR3mo_PX[[#This Row],[Column36]]</f>
        <v>6</v>
      </c>
      <c r="AK32" s="4">
        <f>SOFR3mo_PX[[#This Row],[Column37]]</f>
        <v>6</v>
      </c>
      <c r="AL32" s="4">
        <f>SOFR3mo_PX[[#This Row],[Column38]]</f>
        <v>6</v>
      </c>
      <c r="AM32" s="4">
        <f>SOFR3mo_PX[[#This Row],[Column39]]</f>
        <v>6</v>
      </c>
      <c r="AN32" s="4">
        <f>SOFR3mo_PX[[#This Row],[Column40]]</f>
        <v>6</v>
      </c>
      <c r="AO32" s="4">
        <f>SOFR3mo_PX[[#This Row],[Column41]]</f>
        <v>6</v>
      </c>
      <c r="AP32" s="4">
        <f>SOFR3mo_PX[[#This Row],[Column42]]</f>
        <v>6</v>
      </c>
      <c r="AQ32" s="4">
        <f>SOFR3mo_PX[[#This Row],[Column43]]</f>
        <v>6</v>
      </c>
      <c r="AR32" s="4">
        <f>SOFR3mo_PX[[#This Row],[Column44]]</f>
        <v>6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</row>
    <row r="33" spans="1:91" x14ac:dyDescent="0.25">
      <c r="A33" t="str">
        <f ca="1">'cont list_0'!I36</f>
        <v>U33</v>
      </c>
      <c r="B33" s="4">
        <f>SOFR3mo_PX[[#This Row],[Column2]]</f>
        <v>3</v>
      </c>
      <c r="C33" s="4">
        <f>SOFR3mo_PX[[#This Row],[Column3]]</f>
        <v>3</v>
      </c>
      <c r="D33" s="4">
        <f>SOFR3mo_PX[[#This Row],[Column4]]</f>
        <v>3</v>
      </c>
      <c r="E33" s="4">
        <f>SOFR3mo_PX[[#This Row],[Column5]]</f>
        <v>3</v>
      </c>
      <c r="F33" s="4">
        <f>SOFR3mo_PX[[#This Row],[Column6]]</f>
        <v>3</v>
      </c>
      <c r="G33" s="4">
        <f>SOFR3mo_PX[[#This Row],[Column7]]</f>
        <v>3</v>
      </c>
      <c r="H33" s="4">
        <f>SOFR3mo_PX[[#This Row],[Column8]]</f>
        <v>3</v>
      </c>
      <c r="I33" s="4">
        <f>SOFR3mo_PX[[#This Row],[Column9]]</f>
        <v>3</v>
      </c>
      <c r="J33" s="4">
        <f>SOFR3mo_PX[[#This Row],[Column10]]</f>
        <v>3</v>
      </c>
      <c r="K33" s="4">
        <f>SOFR3mo_PX[[#This Row],[Column11]]</f>
        <v>3</v>
      </c>
      <c r="L33" s="4">
        <f>SOFR3mo_PX[[#This Row],[Column12]]</f>
        <v>3</v>
      </c>
      <c r="M33" s="4">
        <f>SOFR3mo_PX[[#This Row],[Column13]]</f>
        <v>3</v>
      </c>
      <c r="N33" s="4">
        <f>SOFR3mo_PX[[#This Row],[Column14]]</f>
        <v>3</v>
      </c>
      <c r="O33" s="4">
        <f>SOFR3mo_PX[[#This Row],[Column15]]</f>
        <v>3</v>
      </c>
      <c r="P33" s="4">
        <f>SOFR3mo_PX[[#This Row],[Column16]]</f>
        <v>3</v>
      </c>
      <c r="Q33" s="4">
        <f>SOFR3mo_PX[[#This Row],[Column17]]</f>
        <v>3</v>
      </c>
      <c r="R33" s="4">
        <f>SOFR3mo_PX[[#This Row],[Column18]]</f>
        <v>3</v>
      </c>
      <c r="S33" s="4">
        <f>SOFR3mo_PX[[#This Row],[Column19]]</f>
        <v>3</v>
      </c>
      <c r="T33" s="4">
        <f>SOFR3mo_PX[[#This Row],[Column20]]</f>
        <v>3</v>
      </c>
      <c r="U33" s="4">
        <f>SOFR3mo_PX[[#This Row],[Column21]]</f>
        <v>3</v>
      </c>
      <c r="V33" s="4">
        <f>SOFR3mo_PX[[#This Row],[Column22]]</f>
        <v>3</v>
      </c>
      <c r="W33" s="4">
        <f>SOFR3mo_PX[[#This Row],[Column23]]</f>
        <v>3</v>
      </c>
      <c r="X33" s="4">
        <f>SOFR3mo_PX[[#This Row],[Column24]]</f>
        <v>3</v>
      </c>
      <c r="Y33" s="4">
        <f>SOFR3mo_PX[[#This Row],[Column25]]</f>
        <v>3</v>
      </c>
      <c r="Z33" s="4">
        <f>SOFR3mo_PX[[#This Row],[Column26]]</f>
        <v>3</v>
      </c>
      <c r="AA33" s="4">
        <f>SOFR3mo_PX[[#This Row],[Column27]]</f>
        <v>3</v>
      </c>
      <c r="AB33" s="4">
        <f>SOFR3mo_PX[[#This Row],[Column28]]</f>
        <v>3</v>
      </c>
      <c r="AC33" s="4">
        <f>SOFR3mo_PX[[#This Row],[Column29]]</f>
        <v>3</v>
      </c>
      <c r="AD33" s="4">
        <f>SOFR3mo_PX[[#This Row],[Column30]]</f>
        <v>3</v>
      </c>
      <c r="AE33" s="4">
        <f>SOFR3mo_PX[[#This Row],[Column31]]</f>
        <v>3</v>
      </c>
      <c r="AF33" s="4">
        <f>SOFR3mo_PX[[#This Row],[Column32]]</f>
        <v>3</v>
      </c>
      <c r="AG33" s="4">
        <f>SOFR3mo_PX[[#This Row],[Column33]]</f>
        <v>3</v>
      </c>
      <c r="AH33" s="4">
        <f>SOFR3mo_PX[[#This Row],[Column34]]</f>
        <v>3</v>
      </c>
      <c r="AI33" s="4">
        <f>SOFR3mo_PX[[#This Row],[Column35]]</f>
        <v>3</v>
      </c>
      <c r="AJ33" s="4">
        <f>SOFR3mo_PX[[#This Row],[Column36]]</f>
        <v>3</v>
      </c>
      <c r="AK33" s="4">
        <f>SOFR3mo_PX[[#This Row],[Column37]]</f>
        <v>3</v>
      </c>
      <c r="AL33" s="4">
        <f>SOFR3mo_PX[[#This Row],[Column38]]</f>
        <v>3</v>
      </c>
      <c r="AM33" s="4">
        <f>SOFR3mo_PX[[#This Row],[Column39]]</f>
        <v>3</v>
      </c>
      <c r="AN33" s="4">
        <f>SOFR3mo_PX[[#This Row],[Column40]]</f>
        <v>3</v>
      </c>
      <c r="AO33" s="4">
        <f>SOFR3mo_PX[[#This Row],[Column41]]</f>
        <v>3</v>
      </c>
      <c r="AP33" s="4">
        <f>SOFR3mo_PX[[#This Row],[Column42]]</f>
        <v>3</v>
      </c>
      <c r="AQ33" s="4">
        <f>SOFR3mo_PX[[#This Row],[Column43]]</f>
        <v>3</v>
      </c>
      <c r="AR33" s="4">
        <f>SOFR3mo_PX[[#This Row],[Column44]]</f>
        <v>3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</row>
    <row r="34" spans="1:91" x14ac:dyDescent="0.25">
      <c r="A34" t="str">
        <f ca="1">'cont list_0'!I37</f>
        <v>Z33</v>
      </c>
      <c r="B34" s="4">
        <f>SOFR3mo_PX[[#This Row],[Column2]]</f>
        <v>3</v>
      </c>
      <c r="C34" s="4">
        <f>SOFR3mo_PX[[#This Row],[Column3]]</f>
        <v>3</v>
      </c>
      <c r="D34" s="4">
        <f>SOFR3mo_PX[[#This Row],[Column4]]</f>
        <v>3</v>
      </c>
      <c r="E34" s="4">
        <f>SOFR3mo_PX[[#This Row],[Column5]]</f>
        <v>3</v>
      </c>
      <c r="F34" s="4">
        <f>SOFR3mo_PX[[#This Row],[Column6]]</f>
        <v>3</v>
      </c>
      <c r="G34" s="4">
        <f>SOFR3mo_PX[[#This Row],[Column7]]</f>
        <v>3</v>
      </c>
      <c r="H34" s="4">
        <f>SOFR3mo_PX[[#This Row],[Column8]]</f>
        <v>3</v>
      </c>
      <c r="I34" s="4">
        <f>SOFR3mo_PX[[#This Row],[Column9]]</f>
        <v>3</v>
      </c>
      <c r="J34" s="4">
        <f>SOFR3mo_PX[[#This Row],[Column10]]</f>
        <v>3</v>
      </c>
      <c r="K34" s="4">
        <f>SOFR3mo_PX[[#This Row],[Column11]]</f>
        <v>3</v>
      </c>
      <c r="L34" s="4">
        <f>SOFR3mo_PX[[#This Row],[Column12]]</f>
        <v>3</v>
      </c>
      <c r="M34" s="4">
        <f>SOFR3mo_PX[[#This Row],[Column13]]</f>
        <v>3</v>
      </c>
      <c r="N34" s="4">
        <f>SOFR3mo_PX[[#This Row],[Column14]]</f>
        <v>3</v>
      </c>
      <c r="O34" s="4">
        <f>SOFR3mo_PX[[#This Row],[Column15]]</f>
        <v>3</v>
      </c>
      <c r="P34" s="4">
        <f>SOFR3mo_PX[[#This Row],[Column16]]</f>
        <v>3</v>
      </c>
      <c r="Q34" s="4">
        <f>SOFR3mo_PX[[#This Row],[Column17]]</f>
        <v>3</v>
      </c>
      <c r="R34" s="4">
        <f>SOFR3mo_PX[[#This Row],[Column18]]</f>
        <v>3</v>
      </c>
      <c r="S34" s="4">
        <f>SOFR3mo_PX[[#This Row],[Column19]]</f>
        <v>3</v>
      </c>
      <c r="T34" s="4">
        <f>SOFR3mo_PX[[#This Row],[Column20]]</f>
        <v>3</v>
      </c>
      <c r="U34" s="4">
        <f>SOFR3mo_PX[[#This Row],[Column21]]</f>
        <v>3</v>
      </c>
      <c r="V34" s="4">
        <f>SOFR3mo_PX[[#This Row],[Column22]]</f>
        <v>3</v>
      </c>
      <c r="W34" s="4">
        <f>SOFR3mo_PX[[#This Row],[Column23]]</f>
        <v>3</v>
      </c>
      <c r="X34" s="4">
        <f>SOFR3mo_PX[[#This Row],[Column24]]</f>
        <v>3</v>
      </c>
      <c r="Y34" s="4">
        <f>SOFR3mo_PX[[#This Row],[Column25]]</f>
        <v>3</v>
      </c>
      <c r="Z34" s="4">
        <f>SOFR3mo_PX[[#This Row],[Column26]]</f>
        <v>3</v>
      </c>
      <c r="AA34" s="4">
        <f>SOFR3mo_PX[[#This Row],[Column27]]</f>
        <v>3</v>
      </c>
      <c r="AB34" s="4">
        <f>SOFR3mo_PX[[#This Row],[Column28]]</f>
        <v>3</v>
      </c>
      <c r="AC34" s="4">
        <f>SOFR3mo_PX[[#This Row],[Column29]]</f>
        <v>3</v>
      </c>
      <c r="AD34" s="4">
        <f>SOFR3mo_PX[[#This Row],[Column30]]</f>
        <v>3</v>
      </c>
      <c r="AE34" s="4">
        <f>SOFR3mo_PX[[#This Row],[Column31]]</f>
        <v>3</v>
      </c>
      <c r="AF34" s="4">
        <f>SOFR3mo_PX[[#This Row],[Column32]]</f>
        <v>3</v>
      </c>
      <c r="AG34" s="4">
        <f>SOFR3mo_PX[[#This Row],[Column33]]</f>
        <v>3</v>
      </c>
      <c r="AH34" s="4">
        <f>SOFR3mo_PX[[#This Row],[Column34]]</f>
        <v>3</v>
      </c>
      <c r="AI34" s="4">
        <f>SOFR3mo_PX[[#This Row],[Column35]]</f>
        <v>3</v>
      </c>
      <c r="AJ34" s="4">
        <f>SOFR3mo_PX[[#This Row],[Column36]]</f>
        <v>3</v>
      </c>
      <c r="AK34" s="4">
        <f>SOFR3mo_PX[[#This Row],[Column37]]</f>
        <v>3</v>
      </c>
      <c r="AL34" s="4">
        <f>SOFR3mo_PX[[#This Row],[Column38]]</f>
        <v>3</v>
      </c>
      <c r="AM34" s="4">
        <f>SOFR3mo_PX[[#This Row],[Column39]]</f>
        <v>3</v>
      </c>
      <c r="AN34" s="4">
        <f>SOFR3mo_PX[[#This Row],[Column40]]</f>
        <v>3</v>
      </c>
      <c r="AO34" s="4">
        <f>SOFR3mo_PX[[#This Row],[Column41]]</f>
        <v>3</v>
      </c>
      <c r="AP34" s="4">
        <f>SOFR3mo_PX[[#This Row],[Column42]]</f>
        <v>3</v>
      </c>
      <c r="AQ34" s="4">
        <f>SOFR3mo_PX[[#This Row],[Column43]]</f>
        <v>3</v>
      </c>
      <c r="AR34" s="4">
        <f>SOFR3mo_PX[[#This Row],[Column44]]</f>
        <v>3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</row>
    <row r="35" spans="1:91" x14ac:dyDescent="0.25">
      <c r="B35" s="1"/>
    </row>
    <row r="36" spans="1:91" x14ac:dyDescent="0.25">
      <c r="B36" s="1"/>
    </row>
    <row r="37" spans="1:91" x14ac:dyDescent="0.25">
      <c r="B37" s="1"/>
    </row>
    <row r="38" spans="1:91" x14ac:dyDescent="0.25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91" x14ac:dyDescent="0.25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5BE9-C6F2-4886-A675-52CDA35CFC9B}">
  <dimension ref="A2:DA42"/>
  <sheetViews>
    <sheetView workbookViewId="0">
      <selection activeCell="C13" sqref="C13"/>
    </sheetView>
  </sheetViews>
  <sheetFormatPr defaultRowHeight="15" x14ac:dyDescent="0.25"/>
  <cols>
    <col min="2" max="2" width="10.42578125" bestFit="1" customWidth="1"/>
  </cols>
  <sheetData>
    <row r="2" spans="1:105" s="4" customFormat="1" x14ac:dyDescent="0.25">
      <c r="A2" s="4" t="str">
        <f>FF_PX[[#This Row],[Column1]]</f>
        <v>Dates</v>
      </c>
      <c r="B2" s="4">
        <f>FF_PX[[#This Row],[Column2]]</f>
        <v>46174</v>
      </c>
      <c r="C2" s="4">
        <f>FF_PX[[#This Row],[Column3]]</f>
        <v>46171</v>
      </c>
      <c r="D2" s="4">
        <f>FF_PX[[#This Row],[Column4]]</f>
        <v>46170</v>
      </c>
      <c r="E2" s="4">
        <f>FF_PX[[#This Row],[Column5]]</f>
        <v>46169</v>
      </c>
      <c r="F2" s="4">
        <f>FF_PX[[#This Row],[Column6]]</f>
        <v>46168</v>
      </c>
      <c r="G2" s="4">
        <f>FF_PX[[#This Row],[Column7]]</f>
        <v>46167</v>
      </c>
      <c r="H2" s="4">
        <f>FF_PX[[#This Row],[Column8]]</f>
        <v>46164</v>
      </c>
      <c r="I2" s="4">
        <f>FF_PX[[#This Row],[Column9]]</f>
        <v>46163</v>
      </c>
      <c r="J2" s="4">
        <f>FF_PX[[#This Row],[Column10]]</f>
        <v>46162</v>
      </c>
      <c r="K2" s="4">
        <f>FF_PX[[#This Row],[Column11]]</f>
        <v>46161</v>
      </c>
      <c r="L2" s="4">
        <f>FF_PX[[#This Row],[Column12]]</f>
        <v>46160</v>
      </c>
      <c r="M2" s="4">
        <f>FF_PX[[#This Row],[Column13]]</f>
        <v>46157</v>
      </c>
      <c r="N2" s="4">
        <f>FF_PX[[#This Row],[Column14]]</f>
        <v>46156</v>
      </c>
      <c r="O2" s="4">
        <f>FF_PX[[#This Row],[Column15]]</f>
        <v>46155</v>
      </c>
      <c r="P2" s="4">
        <f>FF_PX[[#This Row],[Column16]]</f>
        <v>46154</v>
      </c>
      <c r="Q2" s="4">
        <f>FF_PX[[#This Row],[Column17]]</f>
        <v>46153</v>
      </c>
      <c r="R2" s="4">
        <f>FF_PX[[#This Row],[Column18]]</f>
        <v>46150</v>
      </c>
      <c r="S2" s="4">
        <f>FF_PX[[#This Row],[Column19]]</f>
        <v>46149</v>
      </c>
      <c r="T2" s="4">
        <f>FF_PX[[#This Row],[Column20]]</f>
        <v>46148</v>
      </c>
      <c r="U2" s="4">
        <f>FF_PX[[#This Row],[Column21]]</f>
        <v>46147</v>
      </c>
      <c r="V2" s="4">
        <f>FF_PX[[#This Row],[Column22]]</f>
        <v>46146</v>
      </c>
      <c r="W2" s="4">
        <f>FF_PX[[#This Row],[Column23]]</f>
        <v>46143</v>
      </c>
      <c r="X2" s="4">
        <f>FF_PX[[#This Row],[Column24]]</f>
        <v>46142</v>
      </c>
      <c r="Y2" s="4">
        <f>FF_PX[[#This Row],[Column25]]</f>
        <v>46141</v>
      </c>
      <c r="Z2" s="4">
        <f>FF_PX[[#This Row],[Column26]]</f>
        <v>46140</v>
      </c>
      <c r="AA2" s="4">
        <f>FF_PX[[#This Row],[Column27]]</f>
        <v>46139</v>
      </c>
      <c r="AB2" s="4">
        <f>FF_PX[[#This Row],[Column28]]</f>
        <v>46136</v>
      </c>
      <c r="AC2" s="4">
        <f>FF_PX[[#This Row],[Column29]]</f>
        <v>46135</v>
      </c>
      <c r="AD2" s="4">
        <f>FF_PX[[#This Row],[Column30]]</f>
        <v>46134</v>
      </c>
      <c r="AE2" s="4">
        <f>FF_PX[[#This Row],[Column31]]</f>
        <v>46133</v>
      </c>
      <c r="AF2" s="4">
        <f>FF_PX[[#This Row],[Column32]]</f>
        <v>46132</v>
      </c>
      <c r="AG2" s="4">
        <f>FF_PX[[#This Row],[Column33]]</f>
        <v>46129</v>
      </c>
      <c r="AH2" s="4">
        <f>FF_PX[[#This Row],[Column34]]</f>
        <v>46128</v>
      </c>
      <c r="AI2" s="4">
        <f>FF_PX[[#This Row],[Column35]]</f>
        <v>46127</v>
      </c>
      <c r="AJ2" s="4">
        <f>FF_PX[[#This Row],[Column36]]</f>
        <v>46126</v>
      </c>
      <c r="AK2" s="4">
        <f>FF_PX[[#This Row],[Column37]]</f>
        <v>46125</v>
      </c>
      <c r="AL2" s="4">
        <f>FF_PX[[#This Row],[Column38]]</f>
        <v>46122</v>
      </c>
      <c r="AM2" s="4">
        <f>FF_PX[[#This Row],[Column39]]</f>
        <v>46121</v>
      </c>
      <c r="AN2" s="4">
        <f>FF_PX[[#This Row],[Column40]]</f>
        <v>46120</v>
      </c>
      <c r="AO2" s="4">
        <f>FF_PX[[#This Row],[Column41]]</f>
        <v>46119</v>
      </c>
      <c r="AP2" s="4">
        <f>FF_PX[[#This Row],[Column42]]</f>
        <v>46118</v>
      </c>
      <c r="AQ2" s="4">
        <f>FF_PX[[#This Row],[Column43]]</f>
        <v>46115</v>
      </c>
      <c r="AR2" s="4">
        <f>FF_PX[[#This Row],[Column44]]</f>
        <v>46114</v>
      </c>
      <c r="AS2" s="4">
        <f>FF_PX[[#This Row],[Column45]]</f>
        <v>46113</v>
      </c>
      <c r="AT2" s="4">
        <f>FF_PX[[#This Row],[Column46]]</f>
        <v>46112</v>
      </c>
      <c r="AU2" s="4">
        <f>FF_PX[[#This Row],[Column47]]</f>
        <v>46111</v>
      </c>
      <c r="AV2" s="4">
        <f>FF_PX[[#This Row],[Column48]]</f>
        <v>46108</v>
      </c>
      <c r="AW2" s="4">
        <f>FF_PX[[#This Row],[Column49]]</f>
        <v>46107</v>
      </c>
      <c r="AX2" s="4">
        <f>FF_PX[[#This Row],[Column50]]</f>
        <v>46106</v>
      </c>
      <c r="AY2" s="4">
        <f>FF_PX[[#This Row],[Column51]]</f>
        <v>46105</v>
      </c>
      <c r="AZ2" s="4">
        <f>FF_PX[[#This Row],[Column52]]</f>
        <v>46104</v>
      </c>
      <c r="BA2" s="4">
        <f>FF_PX[[#This Row],[Column53]]</f>
        <v>46101</v>
      </c>
      <c r="BB2" s="4">
        <f>FF_PX[[#This Row],[Column54]]</f>
        <v>46100</v>
      </c>
      <c r="BC2" s="4">
        <f>FF_PX[[#This Row],[Column55]]</f>
        <v>46099</v>
      </c>
      <c r="BD2" s="4">
        <f>FF_PX[[#This Row],[Column56]]</f>
        <v>46098</v>
      </c>
      <c r="BE2" s="4">
        <f>FF_PX[[#This Row],[Column57]]</f>
        <v>46097</v>
      </c>
      <c r="BF2" s="4">
        <f>FF_PX[[#This Row],[Column58]]</f>
        <v>46094</v>
      </c>
      <c r="BG2" s="4">
        <f>FF_PX[[#This Row],[Column59]]</f>
        <v>46093</v>
      </c>
      <c r="BH2" s="4">
        <f>FF_PX[[#This Row],[Column60]]</f>
        <v>46092</v>
      </c>
      <c r="BI2" s="4">
        <f>FF_PX[[#This Row],[Column61]]</f>
        <v>46091</v>
      </c>
      <c r="BJ2" s="4">
        <f>FF_PX[[#This Row],[Column62]]</f>
        <v>46090</v>
      </c>
      <c r="BK2" s="4">
        <f>FF_PX[[#This Row],[Column63]]</f>
        <v>46087</v>
      </c>
      <c r="BL2" s="4">
        <f>FF_PX[[#This Row],[Column64]]</f>
        <v>46086</v>
      </c>
      <c r="BM2" s="4">
        <f>FF_PX[[#This Row],[Column65]]</f>
        <v>46085</v>
      </c>
      <c r="BN2" s="4">
        <f>FF_PX[[#This Row],[Column66]]</f>
        <v>46084</v>
      </c>
      <c r="BO2" s="4">
        <f>FF_PX[[#This Row],[Column67]]</f>
        <v>46083</v>
      </c>
      <c r="BP2" s="4">
        <f>FF_PX[[#This Row],[Column68]]</f>
        <v>46080</v>
      </c>
      <c r="BQ2" s="4">
        <f>FF_PX[[#This Row],[Column69]]</f>
        <v>46079</v>
      </c>
      <c r="BR2" s="4">
        <f>FF_PX[[#This Row],[Column70]]</f>
        <v>46078</v>
      </c>
      <c r="BS2" s="4">
        <f>FF_PX[[#This Row],[Column71]]</f>
        <v>46077</v>
      </c>
      <c r="BT2" s="4">
        <f>FF_PX[[#This Row],[Column72]]</f>
        <v>46076</v>
      </c>
      <c r="BU2" s="4">
        <f>FF_PX[[#This Row],[Column73]]</f>
        <v>46073</v>
      </c>
      <c r="BV2" s="4">
        <f>FF_PX[[#This Row],[Column74]]</f>
        <v>46072</v>
      </c>
      <c r="BW2" s="4">
        <f>FF_PX[[#This Row],[Column75]]</f>
        <v>46071</v>
      </c>
      <c r="BX2" s="4">
        <f>FF_PX[[#This Row],[Column76]]</f>
        <v>46070</v>
      </c>
      <c r="BY2" s="4">
        <f>FF_PX[[#This Row],[Column77]]</f>
        <v>46069</v>
      </c>
      <c r="BZ2" s="4">
        <f>FF_PX[[#This Row],[Column78]]</f>
        <v>46066</v>
      </c>
      <c r="CA2" s="4">
        <f>FF_PX[[#This Row],[Column79]]</f>
        <v>46065</v>
      </c>
      <c r="CB2" s="4">
        <f>FF_PX[[#This Row],[Column80]]</f>
        <v>46064</v>
      </c>
      <c r="CC2" s="4">
        <f>FF_PX[[#This Row],[Column81]]</f>
        <v>46063</v>
      </c>
      <c r="CD2" s="4">
        <f>FF_PX[[#This Row],[Column82]]</f>
        <v>46062</v>
      </c>
      <c r="CE2" s="4">
        <f>FF_PX[[#This Row],[Column83]]</f>
        <v>46059</v>
      </c>
      <c r="CF2" s="4">
        <f>FF_PX[[#This Row],[Column84]]</f>
        <v>46058</v>
      </c>
      <c r="CG2" s="4">
        <f>FF_PX[[#This Row],[Column85]]</f>
        <v>46057</v>
      </c>
      <c r="CH2" s="4">
        <f>FF_PX[[#This Row],[Column86]]</f>
        <v>46056</v>
      </c>
      <c r="CI2" s="4">
        <f>FF_PX[[#This Row],[Column87]]</f>
        <v>46055</v>
      </c>
      <c r="CJ2" s="4">
        <f>FF_PX[[#This Row],[Column88]]</f>
        <v>46052</v>
      </c>
      <c r="CK2" s="4">
        <f>FF_PX[[#This Row],[Column89]]</f>
        <v>46051</v>
      </c>
      <c r="CL2" s="4">
        <f>FF_PX[[#This Row],[Column90]]</f>
        <v>46050</v>
      </c>
      <c r="CM2" s="4">
        <f>FF_PX[[#This Row],[Column91]]</f>
        <v>46049</v>
      </c>
      <c r="CN2" s="4">
        <f>FF_PX[[#This Row],[Column92]]</f>
        <v>46048</v>
      </c>
      <c r="CO2" s="4">
        <f>FF_PX[[#This Row],[Column93]]</f>
        <v>46045</v>
      </c>
      <c r="CP2" s="4">
        <f>FF_PX[[#This Row],[Column94]]</f>
        <v>46044</v>
      </c>
      <c r="CQ2" s="4">
        <f>FF_PX[[#This Row],[Column95]]</f>
        <v>46043</v>
      </c>
      <c r="CR2" s="4">
        <f>FF_PX[[#This Row],[Column96]]</f>
        <v>46042</v>
      </c>
      <c r="CS2" s="4">
        <f>FF_PX[[#This Row],[Column97]]</f>
        <v>46041</v>
      </c>
      <c r="CT2" s="4">
        <f>FF_PX[[#This Row],[Column98]]</f>
        <v>46038</v>
      </c>
      <c r="CU2" s="4">
        <f>FF_PX[[#This Row],[Column99]]</f>
        <v>46037</v>
      </c>
      <c r="CV2" s="4">
        <f>FF_PX[[#This Row],[Column100]]</f>
        <v>46036</v>
      </c>
      <c r="CW2" s="4">
        <f>FF_PX[[#This Row],[Column101]]</f>
        <v>46035</v>
      </c>
      <c r="CX2" s="4">
        <f>FF_PX[[#This Row],[Column102]]</f>
        <v>46034</v>
      </c>
      <c r="CY2" s="4">
        <f>FF_PX[[#This Row],[Column103]]</f>
        <v>46031</v>
      </c>
      <c r="CZ2" s="4">
        <f>FF_PX[[#This Row],[Column104]]</f>
        <v>46030</v>
      </c>
      <c r="DA2" s="4">
        <f>FF_PX[[#This Row],[Column105]]</f>
        <v>46029</v>
      </c>
    </row>
    <row r="3" spans="1:105" x14ac:dyDescent="0.25">
      <c r="A3" t="str">
        <f ca="1">'cont list_0'!M6</f>
        <v>M26</v>
      </c>
      <c r="B3" s="4">
        <f>FF_PX[[#This Row],[Column2]]</f>
        <v>323336</v>
      </c>
      <c r="C3" s="4">
        <f>FF_PX[[#This Row],[Column3]]</f>
        <v>323336</v>
      </c>
      <c r="D3" s="4">
        <f>FF_PX[[#This Row],[Column4]]</f>
        <v>324391</v>
      </c>
      <c r="E3" s="4">
        <f>FF_PX[[#This Row],[Column5]]</f>
        <v>324416</v>
      </c>
      <c r="F3" s="4">
        <f>FF_PX[[#This Row],[Column6]]</f>
        <v>320965</v>
      </c>
      <c r="G3" s="4">
        <f>FF_PX[[#This Row],[Column7]]</f>
        <v>325473</v>
      </c>
      <c r="H3" s="4">
        <f>FF_PX[[#This Row],[Column8]]</f>
        <v>325473</v>
      </c>
      <c r="I3" s="4">
        <f>FF_PX[[#This Row],[Column9]]</f>
        <v>314232</v>
      </c>
      <c r="J3" s="4">
        <f>FF_PX[[#This Row],[Column10]]</f>
        <v>321563</v>
      </c>
      <c r="K3" s="4">
        <f>FF_PX[[#This Row],[Column11]]</f>
        <v>339047</v>
      </c>
      <c r="L3" s="4">
        <f>FF_PX[[#This Row],[Column12]]</f>
        <v>331499</v>
      </c>
      <c r="M3" s="4">
        <f>FF_PX[[#This Row],[Column13]]</f>
        <v>325600</v>
      </c>
      <c r="N3" s="4">
        <f>FF_PX[[#This Row],[Column14]]</f>
        <v>347204</v>
      </c>
      <c r="O3" s="4">
        <f>FF_PX[[#This Row],[Column15]]</f>
        <v>372190</v>
      </c>
      <c r="P3" s="4">
        <f>FF_PX[[#This Row],[Column16]]</f>
        <v>354771</v>
      </c>
      <c r="Q3" s="4">
        <f>FF_PX[[#This Row],[Column17]]</f>
        <v>349687</v>
      </c>
      <c r="R3" s="4">
        <f>FF_PX[[#This Row],[Column18]]</f>
        <v>345614</v>
      </c>
      <c r="S3" s="4">
        <f>FF_PX[[#This Row],[Column19]]</f>
        <v>360148</v>
      </c>
      <c r="T3" s="4">
        <f>FF_PX[[#This Row],[Column20]]</f>
        <v>355498</v>
      </c>
      <c r="U3" s="4">
        <f>FF_PX[[#This Row],[Column21]]</f>
        <v>358206</v>
      </c>
      <c r="V3" s="4">
        <f>FF_PX[[#This Row],[Column22]]</f>
        <v>357134</v>
      </c>
      <c r="W3" s="4">
        <f>FF_PX[[#This Row],[Column23]]</f>
        <v>377707</v>
      </c>
      <c r="X3" s="4">
        <f>FF_PX[[#This Row],[Column24]]</f>
        <v>422543</v>
      </c>
      <c r="Y3" s="4">
        <f>FF_PX[[#This Row],[Column25]]</f>
        <v>423054</v>
      </c>
      <c r="Z3" s="4">
        <f>FF_PX[[#This Row],[Column26]]</f>
        <v>422968</v>
      </c>
      <c r="AA3" s="4">
        <f>FF_PX[[#This Row],[Column27]]</f>
        <v>425475</v>
      </c>
      <c r="AB3" s="4">
        <f>FF_PX[[#This Row],[Column28]]</f>
        <v>425463</v>
      </c>
      <c r="AC3" s="4">
        <f>FF_PX[[#This Row],[Column29]]</f>
        <v>416168</v>
      </c>
      <c r="AD3" s="4">
        <f>FF_PX[[#This Row],[Column30]]</f>
        <v>410461</v>
      </c>
      <c r="AE3" s="4">
        <f>FF_PX[[#This Row],[Column31]]</f>
        <v>419261</v>
      </c>
      <c r="AF3" s="4">
        <f>FF_PX[[#This Row],[Column32]]</f>
        <v>423594</v>
      </c>
      <c r="AG3" s="4">
        <f>FF_PX[[#This Row],[Column33]]</f>
        <v>424477</v>
      </c>
      <c r="AH3" s="4">
        <f>FF_PX[[#This Row],[Column34]]</f>
        <v>417377</v>
      </c>
      <c r="AI3" s="4">
        <f>FF_PX[[#This Row],[Column35]]</f>
        <v>416400</v>
      </c>
      <c r="AJ3" s="4">
        <f>FF_PX[[#This Row],[Column36]]</f>
        <v>418680</v>
      </c>
      <c r="AK3" s="4">
        <f>FF_PX[[#This Row],[Column37]]</f>
        <v>417814</v>
      </c>
      <c r="AL3" s="4">
        <f>FF_PX[[#This Row],[Column38]]</f>
        <v>421196</v>
      </c>
      <c r="AM3" s="4">
        <f>FF_PX[[#This Row],[Column39]]</f>
        <v>432056</v>
      </c>
      <c r="AN3" s="4">
        <f>FF_PX[[#This Row],[Column40]]</f>
        <v>432542</v>
      </c>
      <c r="AO3" s="4">
        <f>FF_PX[[#This Row],[Column41]]</f>
        <v>443085</v>
      </c>
      <c r="AP3" s="4">
        <f>FF_PX[[#This Row],[Column42]]</f>
        <v>438136</v>
      </c>
      <c r="AQ3" s="4">
        <f>FF_PX[[#This Row],[Column43]]</f>
        <v>438181</v>
      </c>
      <c r="AR3" s="4">
        <f>FF_PX[[#This Row],[Column44]]</f>
        <v>439019</v>
      </c>
      <c r="AS3" s="4">
        <f>FF_PX[[#This Row],[Column45]]</f>
        <v>437364</v>
      </c>
      <c r="AT3" s="4">
        <f>FF_PX[[#This Row],[Column46]]</f>
        <v>334518</v>
      </c>
      <c r="AU3" s="4">
        <f>FF_PX[[#This Row],[Column47]]</f>
        <v>332764</v>
      </c>
      <c r="AV3" s="4">
        <f>FF_PX[[#This Row],[Column48]]</f>
        <v>340817</v>
      </c>
      <c r="AW3" s="4">
        <f>FF_PX[[#This Row],[Column49]]</f>
        <v>333754</v>
      </c>
      <c r="AX3" s="4">
        <f>FF_PX[[#This Row],[Column50]]</f>
        <v>330360</v>
      </c>
      <c r="AY3" s="4">
        <f>FF_PX[[#This Row],[Column51]]</f>
        <v>325809</v>
      </c>
      <c r="AZ3" s="4">
        <f>FF_PX[[#This Row],[Column52]]</f>
        <v>326176</v>
      </c>
      <c r="BA3" s="4">
        <f>FF_PX[[#This Row],[Column53]]</f>
        <v>322743</v>
      </c>
      <c r="BB3" s="4">
        <f>FF_PX[[#This Row],[Column54]]</f>
        <v>330114</v>
      </c>
      <c r="BC3" s="4">
        <f>FF_PX[[#This Row],[Column55]]</f>
        <v>333567</v>
      </c>
      <c r="BD3" s="4">
        <f>FF_PX[[#This Row],[Column56]]</f>
        <v>345029</v>
      </c>
      <c r="BE3" s="4">
        <f>FF_PX[[#This Row],[Column57]]</f>
        <v>308665</v>
      </c>
      <c r="BF3" s="4">
        <f>FF_PX[[#This Row],[Column58]]</f>
        <v>316759</v>
      </c>
      <c r="BG3" s="4">
        <f>FF_PX[[#This Row],[Column59]]</f>
        <v>305994</v>
      </c>
      <c r="BH3" s="4">
        <f>FF_PX[[#This Row],[Column60]]</f>
        <v>299099</v>
      </c>
      <c r="BI3" s="4">
        <f>FF_PX[[#This Row],[Column61]]</f>
        <v>305287</v>
      </c>
      <c r="BJ3" s="4">
        <f>FF_PX[[#This Row],[Column62]]</f>
        <v>302007</v>
      </c>
      <c r="BK3" s="4">
        <f>FF_PX[[#This Row],[Column63]]</f>
        <v>288405</v>
      </c>
      <c r="BL3" s="4">
        <f>FF_PX[[#This Row],[Column64]]</f>
        <v>250202</v>
      </c>
      <c r="BM3" s="4">
        <f>FF_PX[[#This Row],[Column65]]</f>
        <v>235029</v>
      </c>
      <c r="BN3" s="4">
        <f>FF_PX[[#This Row],[Column66]]</f>
        <v>226477</v>
      </c>
      <c r="BO3" s="4">
        <f>FF_PX[[#This Row],[Column67]]</f>
        <v>237738</v>
      </c>
      <c r="BP3" s="4">
        <f>FF_PX[[#This Row],[Column68]]</f>
        <v>550744</v>
      </c>
      <c r="BQ3" s="4">
        <f>FF_PX[[#This Row],[Column69]]</f>
        <v>553778</v>
      </c>
      <c r="BR3" s="4">
        <f>FF_PX[[#This Row],[Column70]]</f>
        <v>557938</v>
      </c>
      <c r="BS3" s="4">
        <f>FF_PX[[#This Row],[Column71]]</f>
        <v>558466</v>
      </c>
      <c r="BT3" s="4">
        <f>FF_PX[[#This Row],[Column72]]</f>
        <v>555397</v>
      </c>
      <c r="BU3" s="4">
        <f>FF_PX[[#This Row],[Column73]]</f>
        <v>549043</v>
      </c>
      <c r="BV3" s="4">
        <f>FF_PX[[#This Row],[Column74]]</f>
        <v>541193</v>
      </c>
      <c r="BW3" s="4">
        <f>FF_PX[[#This Row],[Column75]]</f>
        <v>541578</v>
      </c>
      <c r="BX3" s="4">
        <f>FF_PX[[#This Row],[Column76]]</f>
        <v>553960</v>
      </c>
      <c r="BY3" s="4">
        <f>FF_PX[[#This Row],[Column77]]</f>
        <v>523356</v>
      </c>
      <c r="BZ3" s="4">
        <f>FF_PX[[#This Row],[Column78]]</f>
        <v>523356</v>
      </c>
      <c r="CA3" s="4">
        <f>FF_PX[[#This Row],[Column79]]</f>
        <v>525777</v>
      </c>
      <c r="CB3" s="4">
        <f>FF_PX[[#This Row],[Column80]]</f>
        <v>525020</v>
      </c>
      <c r="CC3" s="4">
        <f>FF_PX[[#This Row],[Column81]]</f>
        <v>525135</v>
      </c>
      <c r="CD3" s="4">
        <f>FF_PX[[#This Row],[Column82]]</f>
        <v>535114</v>
      </c>
      <c r="CE3" s="4">
        <f>FF_PX[[#This Row],[Column83]]</f>
        <v>538150</v>
      </c>
      <c r="CF3" s="4">
        <f>FF_PX[[#This Row],[Column84]]</f>
        <v>509965</v>
      </c>
      <c r="CG3" s="4">
        <f>FF_PX[[#This Row],[Column85]]</f>
        <v>512442</v>
      </c>
      <c r="CH3" s="4">
        <f>FF_PX[[#This Row],[Column86]]</f>
        <v>517549</v>
      </c>
      <c r="CI3" s="4">
        <f>FF_PX[[#This Row],[Column87]]</f>
        <v>531872</v>
      </c>
      <c r="CJ3" s="4">
        <f>FF_PX[[#This Row],[Column88]]</f>
        <v>591841</v>
      </c>
      <c r="CK3" s="4">
        <f>FF_PX[[#This Row],[Column89]]</f>
        <v>592473</v>
      </c>
      <c r="CL3" s="4">
        <f>FF_PX[[#This Row],[Column90]]</f>
        <v>596030</v>
      </c>
      <c r="CM3" s="4">
        <f>FF_PX[[#This Row],[Column91]]</f>
        <v>596247</v>
      </c>
      <c r="CN3" s="4">
        <f>FF_PX[[#This Row],[Column92]]</f>
        <v>594636</v>
      </c>
      <c r="CO3" s="4">
        <f>FF_PX[[#This Row],[Column93]]</f>
        <v>590461</v>
      </c>
      <c r="CP3" s="4">
        <f>FF_PX[[#This Row],[Column94]]</f>
        <v>567513</v>
      </c>
      <c r="CQ3" s="4">
        <f>FF_PX[[#This Row],[Column95]]</f>
        <v>566668</v>
      </c>
      <c r="CR3" s="4">
        <f>FF_PX[[#This Row],[Column96]]</f>
        <v>528958</v>
      </c>
      <c r="CS3" s="4">
        <f>FF_PX[[#This Row],[Column97]]</f>
        <v>524403</v>
      </c>
      <c r="CT3" s="4">
        <f>FF_PX[[#This Row],[Column98]]</f>
        <v>524403</v>
      </c>
      <c r="CU3" s="4">
        <f>FF_PX[[#This Row],[Column99]]</f>
        <v>535449</v>
      </c>
      <c r="CV3" s="4">
        <f>FF_PX[[#This Row],[Column100]]</f>
        <v>537924</v>
      </c>
      <c r="CW3" s="4">
        <f>FF_PX[[#This Row],[Column101]]</f>
        <v>592384</v>
      </c>
      <c r="CX3" s="4">
        <f>FF_PX[[#This Row],[Column102]]</f>
        <v>608289</v>
      </c>
      <c r="CY3" s="4">
        <f>FF_PX[[#This Row],[Column103]]</f>
        <v>615684</v>
      </c>
      <c r="CZ3" s="4">
        <f>FF_PX[[#This Row],[Column104]]</f>
        <v>623117</v>
      </c>
      <c r="DA3" s="4">
        <f>FF_PX[[#This Row],[Column105]]</f>
        <v>634193</v>
      </c>
    </row>
    <row r="4" spans="1:105" x14ac:dyDescent="0.25">
      <c r="A4" t="str">
        <f ca="1">'cont list_0'!M7</f>
        <v>N26</v>
      </c>
      <c r="B4" s="4">
        <f>FF_PX[[#This Row],[Column2]]</f>
        <v>249169</v>
      </c>
      <c r="C4" s="4">
        <f>FF_PX[[#This Row],[Column3]]</f>
        <v>249169</v>
      </c>
      <c r="D4" s="4">
        <f>FF_PX[[#This Row],[Column4]]</f>
        <v>243531</v>
      </c>
      <c r="E4" s="4">
        <f>FF_PX[[#This Row],[Column5]]</f>
        <v>243171</v>
      </c>
      <c r="F4" s="4">
        <f>FF_PX[[#This Row],[Column6]]</f>
        <v>242292</v>
      </c>
      <c r="G4" s="4">
        <f>FF_PX[[#This Row],[Column7]]</f>
        <v>250240</v>
      </c>
      <c r="H4" s="4">
        <f>FF_PX[[#This Row],[Column8]]</f>
        <v>250240</v>
      </c>
      <c r="I4" s="4">
        <f>FF_PX[[#This Row],[Column9]]</f>
        <v>235593</v>
      </c>
      <c r="J4" s="4">
        <f>FF_PX[[#This Row],[Column10]]</f>
        <v>231524</v>
      </c>
      <c r="K4" s="4">
        <f>FF_PX[[#This Row],[Column11]]</f>
        <v>232215</v>
      </c>
      <c r="L4" s="4">
        <f>FF_PX[[#This Row],[Column12]]</f>
        <v>251709</v>
      </c>
      <c r="M4" s="4">
        <f>FF_PX[[#This Row],[Column13]]</f>
        <v>243400</v>
      </c>
      <c r="N4" s="4">
        <f>FF_PX[[#This Row],[Column14]]</f>
        <v>230647</v>
      </c>
      <c r="O4" s="4">
        <f>FF_PX[[#This Row],[Column15]]</f>
        <v>245847</v>
      </c>
      <c r="P4" s="4">
        <f>FF_PX[[#This Row],[Column16]]</f>
        <v>245191</v>
      </c>
      <c r="Q4" s="4">
        <f>FF_PX[[#This Row],[Column17]]</f>
        <v>252083</v>
      </c>
      <c r="R4" s="4">
        <f>FF_PX[[#This Row],[Column18]]</f>
        <v>241645</v>
      </c>
      <c r="S4" s="4">
        <f>FF_PX[[#This Row],[Column19]]</f>
        <v>238143</v>
      </c>
      <c r="T4" s="4">
        <f>FF_PX[[#This Row],[Column20]]</f>
        <v>229140</v>
      </c>
      <c r="U4" s="4">
        <f>FF_PX[[#This Row],[Column21]]</f>
        <v>224043</v>
      </c>
      <c r="V4" s="4">
        <f>FF_PX[[#This Row],[Column22]]</f>
        <v>220602</v>
      </c>
      <c r="W4" s="4">
        <f>FF_PX[[#This Row],[Column23]]</f>
        <v>218558</v>
      </c>
      <c r="X4" s="4">
        <f>FF_PX[[#This Row],[Column24]]</f>
        <v>364863</v>
      </c>
      <c r="Y4" s="4">
        <f>FF_PX[[#This Row],[Column25]]</f>
        <v>358936</v>
      </c>
      <c r="Z4" s="4">
        <f>FF_PX[[#This Row],[Column26]]</f>
        <v>409462</v>
      </c>
      <c r="AA4" s="4">
        <f>FF_PX[[#This Row],[Column27]]</f>
        <v>406302</v>
      </c>
      <c r="AB4" s="4">
        <f>FF_PX[[#This Row],[Column28]]</f>
        <v>415552</v>
      </c>
      <c r="AC4" s="4">
        <f>FF_PX[[#This Row],[Column29]]</f>
        <v>414530</v>
      </c>
      <c r="AD4" s="4">
        <f>FF_PX[[#This Row],[Column30]]</f>
        <v>412422</v>
      </c>
      <c r="AE4" s="4">
        <f>FF_PX[[#This Row],[Column31]]</f>
        <v>414697</v>
      </c>
      <c r="AF4" s="4">
        <f>FF_PX[[#This Row],[Column32]]</f>
        <v>431884</v>
      </c>
      <c r="AG4" s="4">
        <f>FF_PX[[#This Row],[Column33]]</f>
        <v>438216</v>
      </c>
      <c r="AH4" s="4">
        <f>FF_PX[[#This Row],[Column34]]</f>
        <v>432322</v>
      </c>
      <c r="AI4" s="4">
        <f>FF_PX[[#This Row],[Column35]]</f>
        <v>436897</v>
      </c>
      <c r="AJ4" s="4">
        <f>FF_PX[[#This Row],[Column36]]</f>
        <v>442797</v>
      </c>
      <c r="AK4" s="4">
        <f>FF_PX[[#This Row],[Column37]]</f>
        <v>438533</v>
      </c>
      <c r="AL4" s="4">
        <f>FF_PX[[#This Row],[Column38]]</f>
        <v>447470</v>
      </c>
      <c r="AM4" s="4">
        <f>FF_PX[[#This Row],[Column39]]</f>
        <v>448145</v>
      </c>
      <c r="AN4" s="4">
        <f>FF_PX[[#This Row],[Column40]]</f>
        <v>451884</v>
      </c>
      <c r="AO4" s="4">
        <f>FF_PX[[#This Row],[Column41]]</f>
        <v>453119</v>
      </c>
      <c r="AP4" s="4">
        <f>FF_PX[[#This Row],[Column42]]</f>
        <v>449934</v>
      </c>
      <c r="AQ4" s="4">
        <f>FF_PX[[#This Row],[Column43]]</f>
        <v>449466</v>
      </c>
      <c r="AR4" s="4">
        <f>FF_PX[[#This Row],[Column44]]</f>
        <v>444569</v>
      </c>
      <c r="AS4" s="4">
        <f>FF_PX[[#This Row],[Column45]]</f>
        <v>462530</v>
      </c>
      <c r="AT4" s="4">
        <f>FF_PX[[#This Row],[Column46]]</f>
        <v>436271</v>
      </c>
      <c r="AU4" s="4">
        <f>FF_PX[[#This Row],[Column47]]</f>
        <v>442015</v>
      </c>
      <c r="AV4" s="4">
        <f>FF_PX[[#This Row],[Column48]]</f>
        <v>451210</v>
      </c>
      <c r="AW4" s="4">
        <f>FF_PX[[#This Row],[Column49]]</f>
        <v>477604</v>
      </c>
      <c r="AX4" s="4">
        <f>FF_PX[[#This Row],[Column50]]</f>
        <v>477480</v>
      </c>
      <c r="AY4" s="4">
        <f>FF_PX[[#This Row],[Column51]]</f>
        <v>476530</v>
      </c>
      <c r="AZ4" s="4">
        <f>FF_PX[[#This Row],[Column52]]</f>
        <v>483621</v>
      </c>
      <c r="BA4" s="4">
        <f>FF_PX[[#This Row],[Column53]]</f>
        <v>471704</v>
      </c>
      <c r="BB4" s="4">
        <f>FF_PX[[#This Row],[Column54]]</f>
        <v>466301</v>
      </c>
      <c r="BC4" s="4">
        <f>FF_PX[[#This Row],[Column55]]</f>
        <v>481494</v>
      </c>
      <c r="BD4" s="4">
        <f>FF_PX[[#This Row],[Column56]]</f>
        <v>478215</v>
      </c>
      <c r="BE4" s="4">
        <f>FF_PX[[#This Row],[Column57]]</f>
        <v>449085</v>
      </c>
      <c r="BF4" s="4">
        <f>FF_PX[[#This Row],[Column58]]</f>
        <v>428730</v>
      </c>
      <c r="BG4" s="4">
        <f>FF_PX[[#This Row],[Column59]]</f>
        <v>404961</v>
      </c>
      <c r="BH4" s="4">
        <f>FF_PX[[#This Row],[Column60]]</f>
        <v>409169</v>
      </c>
      <c r="BI4" s="4">
        <f>FF_PX[[#This Row],[Column61]]</f>
        <v>403830</v>
      </c>
      <c r="BJ4" s="4">
        <f>FF_PX[[#This Row],[Column62]]</f>
        <v>391063</v>
      </c>
      <c r="BK4" s="4">
        <f>FF_PX[[#This Row],[Column63]]</f>
        <v>360566</v>
      </c>
      <c r="BL4" s="4">
        <f>FF_PX[[#This Row],[Column64]]</f>
        <v>340749</v>
      </c>
      <c r="BM4" s="4">
        <f>FF_PX[[#This Row],[Column65]]</f>
        <v>328478</v>
      </c>
      <c r="BN4" s="4">
        <f>FF_PX[[#This Row],[Column66]]</f>
        <v>330255</v>
      </c>
      <c r="BO4" s="4">
        <f>FF_PX[[#This Row],[Column67]]</f>
        <v>332947</v>
      </c>
      <c r="BP4" s="4">
        <f>FF_PX[[#This Row],[Column68]]</f>
        <v>254738</v>
      </c>
      <c r="BQ4" s="4">
        <f>FF_PX[[#This Row],[Column69]]</f>
        <v>245226</v>
      </c>
      <c r="BR4" s="4">
        <f>FF_PX[[#This Row],[Column70]]</f>
        <v>248182</v>
      </c>
      <c r="BS4" s="4">
        <f>FF_PX[[#This Row],[Column71]]</f>
        <v>247782</v>
      </c>
      <c r="BT4" s="4">
        <f>FF_PX[[#This Row],[Column72]]</f>
        <v>245311</v>
      </c>
      <c r="BU4" s="4">
        <f>FF_PX[[#This Row],[Column73]]</f>
        <v>242987</v>
      </c>
      <c r="BV4" s="4">
        <f>FF_PX[[#This Row],[Column74]]</f>
        <v>240472</v>
      </c>
      <c r="BW4" s="4">
        <f>FF_PX[[#This Row],[Column75]]</f>
        <v>240756</v>
      </c>
      <c r="BX4" s="4">
        <f>FF_PX[[#This Row],[Column76]]</f>
        <v>239176</v>
      </c>
      <c r="BY4" s="4">
        <f>FF_PX[[#This Row],[Column77]]</f>
        <v>243419</v>
      </c>
      <c r="BZ4" s="4">
        <f>FF_PX[[#This Row],[Column78]]</f>
        <v>243419</v>
      </c>
      <c r="CA4" s="4">
        <f>FF_PX[[#This Row],[Column79]]</f>
        <v>244670</v>
      </c>
      <c r="CB4" s="4">
        <f>FF_PX[[#This Row],[Column80]]</f>
        <v>242210</v>
      </c>
      <c r="CC4" s="4">
        <f>FF_PX[[#This Row],[Column81]]</f>
        <v>224479</v>
      </c>
      <c r="CD4" s="4">
        <f>FF_PX[[#This Row],[Column82]]</f>
        <v>214657</v>
      </c>
      <c r="CE4" s="4">
        <f>FF_PX[[#This Row],[Column83]]</f>
        <v>214606</v>
      </c>
      <c r="CF4" s="4">
        <f>FF_PX[[#This Row],[Column84]]</f>
        <v>210446</v>
      </c>
      <c r="CG4" s="4">
        <f>FF_PX[[#This Row],[Column85]]</f>
        <v>203374</v>
      </c>
      <c r="CH4" s="4">
        <f>FF_PX[[#This Row],[Column86]]</f>
        <v>198232</v>
      </c>
      <c r="CI4" s="4">
        <f>FF_PX[[#This Row],[Column87]]</f>
        <v>201233</v>
      </c>
      <c r="CJ4" s="4">
        <f>FF_PX[[#This Row],[Column88]]</f>
        <v>535806</v>
      </c>
      <c r="CK4" s="4">
        <f>FF_PX[[#This Row],[Column89]]</f>
        <v>524616</v>
      </c>
      <c r="CL4" s="4">
        <f>FF_PX[[#This Row],[Column90]]</f>
        <v>541586</v>
      </c>
      <c r="CM4" s="4">
        <f>FF_PX[[#This Row],[Column91]]</f>
        <v>586400</v>
      </c>
      <c r="CN4" s="4">
        <f>FF_PX[[#This Row],[Column92]]</f>
        <v>591267</v>
      </c>
      <c r="CO4" s="4">
        <f>FF_PX[[#This Row],[Column93]]</f>
        <v>589586</v>
      </c>
      <c r="CP4" s="4">
        <f>FF_PX[[#This Row],[Column94]]</f>
        <v>586302</v>
      </c>
      <c r="CQ4" s="4">
        <f>FF_PX[[#This Row],[Column95]]</f>
        <v>585464</v>
      </c>
      <c r="CR4" s="4">
        <f>FF_PX[[#This Row],[Column96]]</f>
        <v>588496</v>
      </c>
      <c r="CS4" s="4">
        <f>FF_PX[[#This Row],[Column97]]</f>
        <v>598143</v>
      </c>
      <c r="CT4" s="4">
        <f>FF_PX[[#This Row],[Column98]]</f>
        <v>598143</v>
      </c>
      <c r="CU4" s="4">
        <f>FF_PX[[#This Row],[Column99]]</f>
        <v>598284</v>
      </c>
      <c r="CV4" s="4">
        <f>FF_PX[[#This Row],[Column100]]</f>
        <v>607935</v>
      </c>
      <c r="CW4" s="4">
        <f>FF_PX[[#This Row],[Column101]]</f>
        <v>588301</v>
      </c>
      <c r="CX4" s="4">
        <f>FF_PX[[#This Row],[Column102]]</f>
        <v>646598</v>
      </c>
      <c r="CY4" s="4">
        <f>FF_PX[[#This Row],[Column103]]</f>
        <v>648922</v>
      </c>
      <c r="CZ4" s="4">
        <f>FF_PX[[#This Row],[Column104]]</f>
        <v>698820</v>
      </c>
      <c r="DA4" s="4">
        <f>FF_PX[[#This Row],[Column105]]</f>
        <v>691795</v>
      </c>
    </row>
    <row r="5" spans="1:105" x14ac:dyDescent="0.25">
      <c r="A5" t="str">
        <f ca="1">'cont list_0'!M8</f>
        <v>Q26</v>
      </c>
      <c r="B5" s="4">
        <f>FF_PX[[#This Row],[Column2]]</f>
        <v>300668</v>
      </c>
      <c r="C5" s="4">
        <f>FF_PX[[#This Row],[Column3]]</f>
        <v>300668</v>
      </c>
      <c r="D5" s="4">
        <f>FF_PX[[#This Row],[Column4]]</f>
        <v>304948</v>
      </c>
      <c r="E5" s="4">
        <f>FF_PX[[#This Row],[Column5]]</f>
        <v>295703</v>
      </c>
      <c r="F5" s="4">
        <f>FF_PX[[#This Row],[Column6]]</f>
        <v>296314</v>
      </c>
      <c r="G5" s="4">
        <f>FF_PX[[#This Row],[Column7]]</f>
        <v>297152</v>
      </c>
      <c r="H5" s="4">
        <f>FF_PX[[#This Row],[Column8]]</f>
        <v>297152</v>
      </c>
      <c r="I5" s="4">
        <f>FF_PX[[#This Row],[Column9]]</f>
        <v>289312</v>
      </c>
      <c r="J5" s="4">
        <f>FF_PX[[#This Row],[Column10]]</f>
        <v>289148</v>
      </c>
      <c r="K5" s="4">
        <f>FF_PX[[#This Row],[Column11]]</f>
        <v>291788</v>
      </c>
      <c r="L5" s="4">
        <f>FF_PX[[#This Row],[Column12]]</f>
        <v>274982</v>
      </c>
      <c r="M5" s="4">
        <f>FF_PX[[#This Row],[Column13]]</f>
        <v>254664</v>
      </c>
      <c r="N5" s="4">
        <f>FF_PX[[#This Row],[Column14]]</f>
        <v>252122</v>
      </c>
      <c r="O5" s="4">
        <f>FF_PX[[#This Row],[Column15]]</f>
        <v>262634</v>
      </c>
      <c r="P5" s="4">
        <f>FF_PX[[#This Row],[Column16]]</f>
        <v>251886</v>
      </c>
      <c r="Q5" s="4">
        <f>FF_PX[[#This Row],[Column17]]</f>
        <v>250517</v>
      </c>
      <c r="R5" s="4">
        <f>FF_PX[[#This Row],[Column18]]</f>
        <v>252634</v>
      </c>
      <c r="S5" s="4">
        <f>FF_PX[[#This Row],[Column19]]</f>
        <v>240372</v>
      </c>
      <c r="T5" s="4">
        <f>FF_PX[[#This Row],[Column20]]</f>
        <v>232062</v>
      </c>
      <c r="U5" s="4">
        <f>FF_PX[[#This Row],[Column21]]</f>
        <v>211023</v>
      </c>
      <c r="V5" s="4">
        <f>FF_PX[[#This Row],[Column22]]</f>
        <v>206918</v>
      </c>
      <c r="W5" s="4">
        <f>FF_PX[[#This Row],[Column23]]</f>
        <v>206565</v>
      </c>
      <c r="X5" s="4">
        <f>FF_PX[[#This Row],[Column24]]</f>
        <v>217838</v>
      </c>
      <c r="Y5" s="4">
        <f>FF_PX[[#This Row],[Column25]]</f>
        <v>222988</v>
      </c>
      <c r="Z5" s="4">
        <f>FF_PX[[#This Row],[Column26]]</f>
        <v>210388</v>
      </c>
      <c r="AA5" s="4">
        <f>FF_PX[[#This Row],[Column27]]</f>
        <v>210921</v>
      </c>
      <c r="AB5" s="4">
        <f>FF_PX[[#This Row],[Column28]]</f>
        <v>211990</v>
      </c>
      <c r="AC5" s="4">
        <f>FF_PX[[#This Row],[Column29]]</f>
        <v>211685</v>
      </c>
      <c r="AD5" s="4">
        <f>FF_PX[[#This Row],[Column30]]</f>
        <v>197990</v>
      </c>
      <c r="AE5" s="4">
        <f>FF_PX[[#This Row],[Column31]]</f>
        <v>197976</v>
      </c>
      <c r="AF5" s="4">
        <f>FF_PX[[#This Row],[Column32]]</f>
        <v>211713</v>
      </c>
      <c r="AG5" s="4">
        <f>FF_PX[[#This Row],[Column33]]</f>
        <v>210820</v>
      </c>
      <c r="AH5" s="4">
        <f>FF_PX[[#This Row],[Column34]]</f>
        <v>206702</v>
      </c>
      <c r="AI5" s="4">
        <f>FF_PX[[#This Row],[Column35]]</f>
        <v>206539</v>
      </c>
      <c r="AJ5" s="4">
        <f>FF_PX[[#This Row],[Column36]]</f>
        <v>199499</v>
      </c>
      <c r="AK5" s="4">
        <f>FF_PX[[#This Row],[Column37]]</f>
        <v>194553</v>
      </c>
      <c r="AL5" s="4">
        <f>FF_PX[[#This Row],[Column38]]</f>
        <v>190006</v>
      </c>
      <c r="AM5" s="4">
        <f>FF_PX[[#This Row],[Column39]]</f>
        <v>188876</v>
      </c>
      <c r="AN5" s="4">
        <f>FF_PX[[#This Row],[Column40]]</f>
        <v>187508</v>
      </c>
      <c r="AO5" s="4">
        <f>FF_PX[[#This Row],[Column41]]</f>
        <v>190733</v>
      </c>
      <c r="AP5" s="4">
        <f>FF_PX[[#This Row],[Column42]]</f>
        <v>189011</v>
      </c>
      <c r="AQ5" s="4">
        <f>FF_PX[[#This Row],[Column43]]</f>
        <v>192259</v>
      </c>
      <c r="AR5" s="4">
        <f>FF_PX[[#This Row],[Column44]]</f>
        <v>192497</v>
      </c>
      <c r="AS5" s="4">
        <f>FF_PX[[#This Row],[Column45]]</f>
        <v>193891</v>
      </c>
      <c r="AT5" s="4">
        <f>FF_PX[[#This Row],[Column46]]</f>
        <v>467845</v>
      </c>
      <c r="AU5" s="4">
        <f>FF_PX[[#This Row],[Column47]]</f>
        <v>460427</v>
      </c>
      <c r="AV5" s="4">
        <f>FF_PX[[#This Row],[Column48]]</f>
        <v>448906</v>
      </c>
      <c r="AW5" s="4">
        <f>FF_PX[[#This Row],[Column49]]</f>
        <v>461884</v>
      </c>
      <c r="AX5" s="4">
        <f>FF_PX[[#This Row],[Column50]]</f>
        <v>454246</v>
      </c>
      <c r="AY5" s="4">
        <f>FF_PX[[#This Row],[Column51]]</f>
        <v>458996</v>
      </c>
      <c r="AZ5" s="4">
        <f>FF_PX[[#This Row],[Column52]]</f>
        <v>458390</v>
      </c>
      <c r="BA5" s="4">
        <f>FF_PX[[#This Row],[Column53]]</f>
        <v>458699</v>
      </c>
      <c r="BB5" s="4">
        <f>FF_PX[[#This Row],[Column54]]</f>
        <v>433299</v>
      </c>
      <c r="BC5" s="4">
        <f>FF_PX[[#This Row],[Column55]]</f>
        <v>402069</v>
      </c>
      <c r="BD5" s="4">
        <f>FF_PX[[#This Row],[Column56]]</f>
        <v>370745</v>
      </c>
      <c r="BE5" s="4">
        <f>FF_PX[[#This Row],[Column57]]</f>
        <v>368707</v>
      </c>
      <c r="BF5" s="4">
        <f>FF_PX[[#This Row],[Column58]]</f>
        <v>376699</v>
      </c>
      <c r="BG5" s="4">
        <f>FF_PX[[#This Row],[Column59]]</f>
        <v>362584</v>
      </c>
      <c r="BH5" s="4">
        <f>FF_PX[[#This Row],[Column60]]</f>
        <v>367266</v>
      </c>
      <c r="BI5" s="4">
        <f>FF_PX[[#This Row],[Column61]]</f>
        <v>363874</v>
      </c>
      <c r="BJ5" s="4">
        <f>FF_PX[[#This Row],[Column62]]</f>
        <v>351425</v>
      </c>
      <c r="BK5" s="4">
        <f>FF_PX[[#This Row],[Column63]]</f>
        <v>365862</v>
      </c>
      <c r="BL5" s="4">
        <f>FF_PX[[#This Row],[Column64]]</f>
        <v>367350</v>
      </c>
      <c r="BM5" s="4">
        <f>FF_PX[[#This Row],[Column65]]</f>
        <v>371082</v>
      </c>
      <c r="BN5" s="4">
        <f>FF_PX[[#This Row],[Column66]]</f>
        <v>373924</v>
      </c>
      <c r="BO5" s="4">
        <f>FF_PX[[#This Row],[Column67]]</f>
        <v>399034</v>
      </c>
      <c r="BP5" s="4">
        <f>FF_PX[[#This Row],[Column68]]</f>
        <v>330655</v>
      </c>
      <c r="BQ5" s="4">
        <f>FF_PX[[#This Row],[Column69]]</f>
        <v>322070</v>
      </c>
      <c r="BR5" s="4">
        <f>FF_PX[[#This Row],[Column70]]</f>
        <v>311847</v>
      </c>
      <c r="BS5" s="4">
        <f>FF_PX[[#This Row],[Column71]]</f>
        <v>312771</v>
      </c>
      <c r="BT5" s="4">
        <f>FF_PX[[#This Row],[Column72]]</f>
        <v>309698</v>
      </c>
      <c r="BU5" s="4">
        <f>FF_PX[[#This Row],[Column73]]</f>
        <v>289883</v>
      </c>
      <c r="BV5" s="4">
        <f>FF_PX[[#This Row],[Column74]]</f>
        <v>277632</v>
      </c>
      <c r="BW5" s="4">
        <f>FF_PX[[#This Row],[Column75]]</f>
        <v>277153</v>
      </c>
      <c r="BX5" s="4">
        <f>FF_PX[[#This Row],[Column76]]</f>
        <v>277371</v>
      </c>
      <c r="BY5" s="4">
        <f>FF_PX[[#This Row],[Column77]]</f>
        <v>278891</v>
      </c>
      <c r="BZ5" s="4">
        <f>FF_PX[[#This Row],[Column78]]</f>
        <v>278891</v>
      </c>
      <c r="CA5" s="4">
        <f>FF_PX[[#This Row],[Column79]]</f>
        <v>275058</v>
      </c>
      <c r="CB5" s="4">
        <f>FF_PX[[#This Row],[Column80]]</f>
        <v>280130</v>
      </c>
      <c r="CC5" s="4">
        <f>FF_PX[[#This Row],[Column81]]</f>
        <v>284247</v>
      </c>
      <c r="CD5" s="4">
        <f>FF_PX[[#This Row],[Column82]]</f>
        <v>284907</v>
      </c>
      <c r="CE5" s="4">
        <f>FF_PX[[#This Row],[Column83]]</f>
        <v>276947</v>
      </c>
      <c r="CF5" s="4">
        <f>FF_PX[[#This Row],[Column84]]</f>
        <v>267296</v>
      </c>
      <c r="CG5" s="4">
        <f>FF_PX[[#This Row],[Column85]]</f>
        <v>257319</v>
      </c>
      <c r="CH5" s="4">
        <f>FF_PX[[#This Row],[Column86]]</f>
        <v>259826</v>
      </c>
      <c r="CI5" s="4">
        <f>FF_PX[[#This Row],[Column87]]</f>
        <v>262871</v>
      </c>
      <c r="CJ5" s="4">
        <f>FF_PX[[#This Row],[Column88]]</f>
        <v>200038</v>
      </c>
      <c r="CK5" s="4">
        <f>FF_PX[[#This Row],[Column89]]</f>
        <v>198176</v>
      </c>
      <c r="CL5" s="4">
        <f>FF_PX[[#This Row],[Column90]]</f>
        <v>198404</v>
      </c>
      <c r="CM5" s="4">
        <f>FF_PX[[#This Row],[Column91]]</f>
        <v>195468</v>
      </c>
      <c r="CN5" s="4">
        <f>FF_PX[[#This Row],[Column92]]</f>
        <v>196075</v>
      </c>
      <c r="CO5" s="4">
        <f>FF_PX[[#This Row],[Column93]]</f>
        <v>195684</v>
      </c>
      <c r="CP5" s="4">
        <f>FF_PX[[#This Row],[Column94]]</f>
        <v>198118</v>
      </c>
      <c r="CQ5" s="4">
        <f>FF_PX[[#This Row],[Column95]]</f>
        <v>199038</v>
      </c>
      <c r="CR5" s="4">
        <f>FF_PX[[#This Row],[Column96]]</f>
        <v>195646</v>
      </c>
      <c r="CS5" s="4">
        <f>FF_PX[[#This Row],[Column97]]</f>
        <v>192264</v>
      </c>
      <c r="CT5" s="4">
        <f>FF_PX[[#This Row],[Column98]]</f>
        <v>192264</v>
      </c>
      <c r="CU5" s="4">
        <f>FF_PX[[#This Row],[Column99]]</f>
        <v>190069</v>
      </c>
      <c r="CV5" s="4">
        <f>FF_PX[[#This Row],[Column100]]</f>
        <v>190810</v>
      </c>
      <c r="CW5" s="4">
        <f>FF_PX[[#This Row],[Column101]]</f>
        <v>188399</v>
      </c>
      <c r="CX5" s="4">
        <f>FF_PX[[#This Row],[Column102]]</f>
        <v>193326</v>
      </c>
      <c r="CY5" s="4">
        <f>FF_PX[[#This Row],[Column103]]</f>
        <v>196870</v>
      </c>
      <c r="CZ5" s="4">
        <f>FF_PX[[#This Row],[Column104]]</f>
        <v>202303</v>
      </c>
      <c r="DA5" s="4">
        <f>FF_PX[[#This Row],[Column105]]</f>
        <v>202243</v>
      </c>
    </row>
    <row r="6" spans="1:105" x14ac:dyDescent="0.25">
      <c r="A6" t="str">
        <f ca="1">'cont list_0'!M9</f>
        <v>U26</v>
      </c>
      <c r="B6" s="4">
        <f>FF_PX[[#This Row],[Column2]]</f>
        <v>320372</v>
      </c>
      <c r="C6" s="4">
        <f>FF_PX[[#This Row],[Column3]]</f>
        <v>320372</v>
      </c>
      <c r="D6" s="4">
        <f>FF_PX[[#This Row],[Column4]]</f>
        <v>308047</v>
      </c>
      <c r="E6" s="4">
        <f>FF_PX[[#This Row],[Column5]]</f>
        <v>301101</v>
      </c>
      <c r="F6" s="4">
        <f>FF_PX[[#This Row],[Column6]]</f>
        <v>303811</v>
      </c>
      <c r="G6" s="4">
        <f>FF_PX[[#This Row],[Column7]]</f>
        <v>308189</v>
      </c>
      <c r="H6" s="4">
        <f>FF_PX[[#This Row],[Column8]]</f>
        <v>308189</v>
      </c>
      <c r="I6" s="4">
        <f>FF_PX[[#This Row],[Column9]]</f>
        <v>289112</v>
      </c>
      <c r="J6" s="4">
        <f>FF_PX[[#This Row],[Column10]]</f>
        <v>300027</v>
      </c>
      <c r="K6" s="4">
        <f>FF_PX[[#This Row],[Column11]]</f>
        <v>288909</v>
      </c>
      <c r="L6" s="4">
        <f>FF_PX[[#This Row],[Column12]]</f>
        <v>271887</v>
      </c>
      <c r="M6" s="4">
        <f>FF_PX[[#This Row],[Column13]]</f>
        <v>267664</v>
      </c>
      <c r="N6" s="4">
        <f>FF_PX[[#This Row],[Column14]]</f>
        <v>265742</v>
      </c>
      <c r="O6" s="4">
        <f>FF_PX[[#This Row],[Column15]]</f>
        <v>253772</v>
      </c>
      <c r="P6" s="4">
        <f>FF_PX[[#This Row],[Column16]]</f>
        <v>246301</v>
      </c>
      <c r="Q6" s="4">
        <f>FF_PX[[#This Row],[Column17]]</f>
        <v>243014</v>
      </c>
      <c r="R6" s="4">
        <f>FF_PX[[#This Row],[Column18]]</f>
        <v>237744</v>
      </c>
      <c r="S6" s="4">
        <f>FF_PX[[#This Row],[Column19]]</f>
        <v>236028</v>
      </c>
      <c r="T6" s="4">
        <f>FF_PX[[#This Row],[Column20]]</f>
        <v>233387</v>
      </c>
      <c r="U6" s="4">
        <f>FF_PX[[#This Row],[Column21]]</f>
        <v>207868</v>
      </c>
      <c r="V6" s="4">
        <f>FF_PX[[#This Row],[Column22]]</f>
        <v>202945</v>
      </c>
      <c r="W6" s="4">
        <f>FF_PX[[#This Row],[Column23]]</f>
        <v>198872</v>
      </c>
      <c r="X6" s="4">
        <f>FF_PX[[#This Row],[Column24]]</f>
        <v>205353</v>
      </c>
      <c r="Y6" s="4">
        <f>FF_PX[[#This Row],[Column25]]</f>
        <v>203618</v>
      </c>
      <c r="Z6" s="4">
        <f>FF_PX[[#This Row],[Column26]]</f>
        <v>202701</v>
      </c>
      <c r="AA6" s="4">
        <f>FF_PX[[#This Row],[Column27]]</f>
        <v>203867</v>
      </c>
      <c r="AB6" s="4">
        <f>FF_PX[[#This Row],[Column28]]</f>
        <v>190806</v>
      </c>
      <c r="AC6" s="4">
        <f>FF_PX[[#This Row],[Column29]]</f>
        <v>188514</v>
      </c>
      <c r="AD6" s="4">
        <f>FF_PX[[#This Row],[Column30]]</f>
        <v>187937</v>
      </c>
      <c r="AE6" s="4">
        <f>FF_PX[[#This Row],[Column31]]</f>
        <v>186553</v>
      </c>
      <c r="AF6" s="4">
        <f>FF_PX[[#This Row],[Column32]]</f>
        <v>188053</v>
      </c>
      <c r="AG6" s="4">
        <f>FF_PX[[#This Row],[Column33]]</f>
        <v>189482</v>
      </c>
      <c r="AH6" s="4">
        <f>FF_PX[[#This Row],[Column34]]</f>
        <v>193364</v>
      </c>
      <c r="AI6" s="4">
        <f>FF_PX[[#This Row],[Column35]]</f>
        <v>195528</v>
      </c>
      <c r="AJ6" s="4">
        <f>FF_PX[[#This Row],[Column36]]</f>
        <v>196648</v>
      </c>
      <c r="AK6" s="4">
        <f>FF_PX[[#This Row],[Column37]]</f>
        <v>197839</v>
      </c>
      <c r="AL6" s="4">
        <f>FF_PX[[#This Row],[Column38]]</f>
        <v>193885</v>
      </c>
      <c r="AM6" s="4">
        <f>FF_PX[[#This Row],[Column39]]</f>
        <v>195849</v>
      </c>
      <c r="AN6" s="4">
        <f>FF_PX[[#This Row],[Column40]]</f>
        <v>201288</v>
      </c>
      <c r="AO6" s="4">
        <f>FF_PX[[#This Row],[Column41]]</f>
        <v>198336</v>
      </c>
      <c r="AP6" s="4">
        <f>FF_PX[[#This Row],[Column42]]</f>
        <v>196863</v>
      </c>
      <c r="AQ6" s="4">
        <f>FF_PX[[#This Row],[Column43]]</f>
        <v>198003</v>
      </c>
      <c r="AR6" s="4">
        <f>FF_PX[[#This Row],[Column44]]</f>
        <v>193864</v>
      </c>
      <c r="AS6" s="4">
        <f>FF_PX[[#This Row],[Column45]]</f>
        <v>192641</v>
      </c>
      <c r="AT6" s="4">
        <f>FF_PX[[#This Row],[Column46]]</f>
        <v>192884</v>
      </c>
      <c r="AU6" s="4">
        <f>FF_PX[[#This Row],[Column47]]</f>
        <v>194928</v>
      </c>
      <c r="AV6" s="4">
        <f>FF_PX[[#This Row],[Column48]]</f>
        <v>194378</v>
      </c>
      <c r="AW6" s="4">
        <f>FF_PX[[#This Row],[Column49]]</f>
        <v>198198</v>
      </c>
      <c r="AX6" s="4">
        <f>FF_PX[[#This Row],[Column50]]</f>
        <v>207139</v>
      </c>
      <c r="AY6" s="4">
        <f>FF_PX[[#This Row],[Column51]]</f>
        <v>209876</v>
      </c>
      <c r="AZ6" s="4">
        <f>FF_PX[[#This Row],[Column52]]</f>
        <v>210735</v>
      </c>
      <c r="BA6" s="4">
        <f>FF_PX[[#This Row],[Column53]]</f>
        <v>217106</v>
      </c>
      <c r="BB6" s="4">
        <f>FF_PX[[#This Row],[Column54]]</f>
        <v>217213</v>
      </c>
      <c r="BC6" s="4">
        <f>FF_PX[[#This Row],[Column55]]</f>
        <v>216283</v>
      </c>
      <c r="BD6" s="4">
        <f>FF_PX[[#This Row],[Column56]]</f>
        <v>212198</v>
      </c>
      <c r="BE6" s="4">
        <f>FF_PX[[#This Row],[Column57]]</f>
        <v>209476</v>
      </c>
      <c r="BF6" s="4">
        <f>FF_PX[[#This Row],[Column58]]</f>
        <v>202234</v>
      </c>
      <c r="BG6" s="4">
        <f>FF_PX[[#This Row],[Column59]]</f>
        <v>198790</v>
      </c>
      <c r="BH6" s="4">
        <f>FF_PX[[#This Row],[Column60]]</f>
        <v>194678</v>
      </c>
      <c r="BI6" s="4">
        <f>FF_PX[[#This Row],[Column61]]</f>
        <v>192068</v>
      </c>
      <c r="BJ6" s="4">
        <f>FF_PX[[#This Row],[Column62]]</f>
        <v>187518</v>
      </c>
      <c r="BK6" s="4">
        <f>FF_PX[[#This Row],[Column63]]</f>
        <v>187829</v>
      </c>
      <c r="BL6" s="4">
        <f>FF_PX[[#This Row],[Column64]]</f>
        <v>192239</v>
      </c>
      <c r="BM6" s="4">
        <f>FF_PX[[#This Row],[Column65]]</f>
        <v>191741</v>
      </c>
      <c r="BN6" s="4">
        <f>FF_PX[[#This Row],[Column66]]</f>
        <v>191518</v>
      </c>
      <c r="BO6" s="4">
        <f>FF_PX[[#This Row],[Column67]]</f>
        <v>189907</v>
      </c>
      <c r="BP6" s="4">
        <f>FF_PX[[#This Row],[Column68]]</f>
        <v>410686</v>
      </c>
      <c r="BQ6" s="4">
        <f>FF_PX[[#This Row],[Column69]]</f>
        <v>389923</v>
      </c>
      <c r="BR6" s="4">
        <f>FF_PX[[#This Row],[Column70]]</f>
        <v>366932</v>
      </c>
      <c r="BS6" s="4">
        <f>FF_PX[[#This Row],[Column71]]</f>
        <v>365587</v>
      </c>
      <c r="BT6" s="4">
        <f>FF_PX[[#This Row],[Column72]]</f>
        <v>366898</v>
      </c>
      <c r="BU6" s="4">
        <f>FF_PX[[#This Row],[Column73]]</f>
        <v>398893</v>
      </c>
      <c r="BV6" s="4">
        <f>FF_PX[[#This Row],[Column74]]</f>
        <v>388112</v>
      </c>
      <c r="BW6" s="4">
        <f>FF_PX[[#This Row],[Column75]]</f>
        <v>368952</v>
      </c>
      <c r="BX6" s="4">
        <f>FF_PX[[#This Row],[Column76]]</f>
        <v>354604</v>
      </c>
      <c r="BY6" s="4">
        <f>FF_PX[[#This Row],[Column77]]</f>
        <v>334749</v>
      </c>
      <c r="BZ6" s="4">
        <f>FF_PX[[#This Row],[Column78]]</f>
        <v>334749</v>
      </c>
      <c r="CA6" s="4">
        <f>FF_PX[[#This Row],[Column79]]</f>
        <v>319802</v>
      </c>
      <c r="CB6" s="4">
        <f>FF_PX[[#This Row],[Column80]]</f>
        <v>310218</v>
      </c>
      <c r="CC6" s="4">
        <f>FF_PX[[#This Row],[Column81]]</f>
        <v>291410</v>
      </c>
      <c r="CD6" s="4">
        <f>FF_PX[[#This Row],[Column82]]</f>
        <v>296886</v>
      </c>
      <c r="CE6" s="4">
        <f>FF_PX[[#This Row],[Column83]]</f>
        <v>287056</v>
      </c>
      <c r="CF6" s="4">
        <f>FF_PX[[#This Row],[Column84]]</f>
        <v>294807</v>
      </c>
      <c r="CG6" s="4">
        <f>FF_PX[[#This Row],[Column85]]</f>
        <v>275080</v>
      </c>
      <c r="CH6" s="4">
        <f>FF_PX[[#This Row],[Column86]]</f>
        <v>276531</v>
      </c>
      <c r="CI6" s="4">
        <f>FF_PX[[#This Row],[Column87]]</f>
        <v>277687</v>
      </c>
      <c r="CJ6" s="4">
        <f>FF_PX[[#This Row],[Column88]]</f>
        <v>273089</v>
      </c>
      <c r="CK6" s="4">
        <f>FF_PX[[#This Row],[Column89]]</f>
        <v>268234</v>
      </c>
      <c r="CL6" s="4">
        <f>FF_PX[[#This Row],[Column90]]</f>
        <v>260661</v>
      </c>
      <c r="CM6" s="4">
        <f>FF_PX[[#This Row],[Column91]]</f>
        <v>253864</v>
      </c>
      <c r="CN6" s="4">
        <f>FF_PX[[#This Row],[Column92]]</f>
        <v>250231</v>
      </c>
      <c r="CO6" s="4">
        <f>FF_PX[[#This Row],[Column93]]</f>
        <v>251699</v>
      </c>
      <c r="CP6" s="4">
        <f>FF_PX[[#This Row],[Column94]]</f>
        <v>254102</v>
      </c>
      <c r="CQ6" s="4">
        <f>FF_PX[[#This Row],[Column95]]</f>
        <v>246632</v>
      </c>
      <c r="CR6" s="4">
        <f>FF_PX[[#This Row],[Column96]]</f>
        <v>243851</v>
      </c>
      <c r="CS6" s="4">
        <f>FF_PX[[#This Row],[Column97]]</f>
        <v>247975</v>
      </c>
      <c r="CT6" s="4">
        <f>FF_PX[[#This Row],[Column98]]</f>
        <v>247975</v>
      </c>
      <c r="CU6" s="4">
        <f>FF_PX[[#This Row],[Column99]]</f>
        <v>233296</v>
      </c>
      <c r="CV6" s="4">
        <f>FF_PX[[#This Row],[Column100]]</f>
        <v>201542</v>
      </c>
      <c r="CW6" s="4">
        <f>FF_PX[[#This Row],[Column101]]</f>
        <v>199118</v>
      </c>
      <c r="CX6" s="4">
        <f>FF_PX[[#This Row],[Column102]]</f>
        <v>195872</v>
      </c>
      <c r="CY6" s="4">
        <f>FF_PX[[#This Row],[Column103]]</f>
        <v>193950</v>
      </c>
      <c r="CZ6" s="4">
        <f>FF_PX[[#This Row],[Column104]]</f>
        <v>180890</v>
      </c>
      <c r="DA6" s="4">
        <f>FF_PX[[#This Row],[Column105]]</f>
        <v>179456</v>
      </c>
    </row>
    <row r="7" spans="1:105" x14ac:dyDescent="0.25">
      <c r="A7" t="str">
        <f ca="1">'cont list_0'!M10</f>
        <v>V26</v>
      </c>
      <c r="B7" s="4">
        <f>FF_PX[[#This Row],[Column2]]</f>
        <v>133842</v>
      </c>
      <c r="C7" s="4">
        <f>FF_PX[[#This Row],[Column3]]</f>
        <v>133842</v>
      </c>
      <c r="D7" s="4">
        <f>FF_PX[[#This Row],[Column4]]</f>
        <v>123850</v>
      </c>
      <c r="E7" s="4">
        <f>FF_PX[[#This Row],[Column5]]</f>
        <v>124938</v>
      </c>
      <c r="F7" s="4">
        <f>FF_PX[[#This Row],[Column6]]</f>
        <v>123462</v>
      </c>
      <c r="G7" s="4">
        <f>FF_PX[[#This Row],[Column7]]</f>
        <v>123874</v>
      </c>
      <c r="H7" s="4">
        <f>FF_PX[[#This Row],[Column8]]</f>
        <v>123874</v>
      </c>
      <c r="I7" s="4">
        <f>FF_PX[[#This Row],[Column9]]</f>
        <v>122342</v>
      </c>
      <c r="J7" s="4">
        <f>FF_PX[[#This Row],[Column10]]</f>
        <v>110704</v>
      </c>
      <c r="K7" s="4">
        <f>FF_PX[[#This Row],[Column11]]</f>
        <v>107057</v>
      </c>
      <c r="L7" s="4">
        <f>FF_PX[[#This Row],[Column12]]</f>
        <v>100520</v>
      </c>
      <c r="M7" s="4">
        <f>FF_PX[[#This Row],[Column13]]</f>
        <v>100891</v>
      </c>
      <c r="N7" s="4">
        <f>FF_PX[[#This Row],[Column14]]</f>
        <v>100078</v>
      </c>
      <c r="O7" s="4">
        <f>FF_PX[[#This Row],[Column15]]</f>
        <v>95784</v>
      </c>
      <c r="P7" s="4">
        <f>FF_PX[[#This Row],[Column16]]</f>
        <v>91040</v>
      </c>
      <c r="Q7" s="4">
        <f>FF_PX[[#This Row],[Column17]]</f>
        <v>88438</v>
      </c>
      <c r="R7" s="4">
        <f>FF_PX[[#This Row],[Column18]]</f>
        <v>88132</v>
      </c>
      <c r="S7" s="4">
        <f>FF_PX[[#This Row],[Column19]]</f>
        <v>85734</v>
      </c>
      <c r="T7" s="4">
        <f>FF_PX[[#This Row],[Column20]]</f>
        <v>77581</v>
      </c>
      <c r="U7" s="4">
        <f>FF_PX[[#This Row],[Column21]]</f>
        <v>76776</v>
      </c>
      <c r="V7" s="4">
        <f>FF_PX[[#This Row],[Column22]]</f>
        <v>69375</v>
      </c>
      <c r="W7" s="4">
        <f>FF_PX[[#This Row],[Column23]]</f>
        <v>68773</v>
      </c>
      <c r="X7" s="4">
        <f>FF_PX[[#This Row],[Column24]]</f>
        <v>194785</v>
      </c>
      <c r="Y7" s="4">
        <f>FF_PX[[#This Row],[Column25]]</f>
        <v>191592</v>
      </c>
      <c r="Z7" s="4">
        <f>FF_PX[[#This Row],[Column26]]</f>
        <v>198744</v>
      </c>
      <c r="AA7" s="4">
        <f>FF_PX[[#This Row],[Column27]]</f>
        <v>195736</v>
      </c>
      <c r="AB7" s="4">
        <f>FF_PX[[#This Row],[Column28]]</f>
        <v>181793</v>
      </c>
      <c r="AC7" s="4">
        <f>FF_PX[[#This Row],[Column29]]</f>
        <v>176355</v>
      </c>
      <c r="AD7" s="4">
        <f>FF_PX[[#This Row],[Column30]]</f>
        <v>177832</v>
      </c>
      <c r="AE7" s="4">
        <f>FF_PX[[#This Row],[Column31]]</f>
        <v>175986</v>
      </c>
      <c r="AF7" s="4">
        <f>FF_PX[[#This Row],[Column32]]</f>
        <v>171962</v>
      </c>
      <c r="AG7" s="4">
        <f>FF_PX[[#This Row],[Column33]]</f>
        <v>171470</v>
      </c>
      <c r="AH7" s="4">
        <f>FF_PX[[#This Row],[Column34]]</f>
        <v>162780</v>
      </c>
      <c r="AI7" s="4">
        <f>FF_PX[[#This Row],[Column35]]</f>
        <v>161983</v>
      </c>
      <c r="AJ7" s="4">
        <f>FF_PX[[#This Row],[Column36]]</f>
        <v>161817</v>
      </c>
      <c r="AK7" s="4">
        <f>FF_PX[[#This Row],[Column37]]</f>
        <v>160847</v>
      </c>
      <c r="AL7" s="4">
        <f>FF_PX[[#This Row],[Column38]]</f>
        <v>156011</v>
      </c>
      <c r="AM7" s="4">
        <f>FF_PX[[#This Row],[Column39]]</f>
        <v>157106</v>
      </c>
      <c r="AN7" s="4">
        <f>FF_PX[[#This Row],[Column40]]</f>
        <v>159501</v>
      </c>
      <c r="AO7" s="4">
        <f>FF_PX[[#This Row],[Column41]]</f>
        <v>159812</v>
      </c>
      <c r="AP7" s="4">
        <f>FF_PX[[#This Row],[Column42]]</f>
        <v>159939</v>
      </c>
      <c r="AQ7" s="4">
        <f>FF_PX[[#This Row],[Column43]]</f>
        <v>160208</v>
      </c>
      <c r="AR7" s="4">
        <f>FF_PX[[#This Row],[Column44]]</f>
        <v>159252</v>
      </c>
      <c r="AS7" s="4">
        <f>FF_PX[[#This Row],[Column45]]</f>
        <v>159234</v>
      </c>
      <c r="AT7" s="4">
        <f>FF_PX[[#This Row],[Column46]]</f>
        <v>191089</v>
      </c>
      <c r="AU7" s="4">
        <f>FF_PX[[#This Row],[Column47]]</f>
        <v>191996</v>
      </c>
      <c r="AV7" s="4">
        <f>FF_PX[[#This Row],[Column48]]</f>
        <v>207072</v>
      </c>
      <c r="AW7" s="4">
        <f>FF_PX[[#This Row],[Column49]]</f>
        <v>210058</v>
      </c>
      <c r="AX7" s="4">
        <f>FF_PX[[#This Row],[Column50]]</f>
        <v>199361</v>
      </c>
      <c r="AY7" s="4">
        <f>FF_PX[[#This Row],[Column51]]</f>
        <v>199985</v>
      </c>
      <c r="AZ7" s="4">
        <f>FF_PX[[#This Row],[Column52]]</f>
        <v>199919</v>
      </c>
      <c r="BA7" s="4">
        <f>FF_PX[[#This Row],[Column53]]</f>
        <v>194331</v>
      </c>
      <c r="BB7" s="4">
        <f>FF_PX[[#This Row],[Column54]]</f>
        <v>193754</v>
      </c>
      <c r="BC7" s="4">
        <f>FF_PX[[#This Row],[Column55]]</f>
        <v>189748</v>
      </c>
      <c r="BD7" s="4">
        <f>FF_PX[[#This Row],[Column56]]</f>
        <v>185476</v>
      </c>
      <c r="BE7" s="4">
        <f>FF_PX[[#This Row],[Column57]]</f>
        <v>183285</v>
      </c>
      <c r="BF7" s="4">
        <f>FF_PX[[#This Row],[Column58]]</f>
        <v>183951</v>
      </c>
      <c r="BG7" s="4">
        <f>FF_PX[[#This Row],[Column59]]</f>
        <v>183621</v>
      </c>
      <c r="BH7" s="4">
        <f>FF_PX[[#This Row],[Column60]]</f>
        <v>182364</v>
      </c>
      <c r="BI7" s="4">
        <f>FF_PX[[#This Row],[Column61]]</f>
        <v>176497</v>
      </c>
      <c r="BJ7" s="4">
        <f>FF_PX[[#This Row],[Column62]]</f>
        <v>178472</v>
      </c>
      <c r="BK7" s="4">
        <f>FF_PX[[#This Row],[Column63]]</f>
        <v>180471</v>
      </c>
      <c r="BL7" s="4">
        <f>FF_PX[[#This Row],[Column64]]</f>
        <v>175513</v>
      </c>
      <c r="BM7" s="4">
        <f>FF_PX[[#This Row],[Column65]]</f>
        <v>176519</v>
      </c>
      <c r="BN7" s="4">
        <f>FF_PX[[#This Row],[Column66]]</f>
        <v>177493</v>
      </c>
      <c r="BO7" s="4">
        <f>FF_PX[[#This Row],[Column67]]</f>
        <v>181552</v>
      </c>
      <c r="BP7" s="4">
        <f>FF_PX[[#This Row],[Column68]]</f>
        <v>189075</v>
      </c>
      <c r="BQ7" s="4">
        <f>FF_PX[[#This Row],[Column69]]</f>
        <v>174966</v>
      </c>
      <c r="BR7" s="4">
        <f>FF_PX[[#This Row],[Column70]]</f>
        <v>170996</v>
      </c>
      <c r="BS7" s="4">
        <f>FF_PX[[#This Row],[Column71]]</f>
        <v>167538</v>
      </c>
      <c r="BT7" s="4">
        <f>FF_PX[[#This Row],[Column72]]</f>
        <v>131561</v>
      </c>
      <c r="BU7" s="4">
        <f>FF_PX[[#This Row],[Column73]]</f>
        <v>128417</v>
      </c>
      <c r="BV7" s="4">
        <f>FF_PX[[#This Row],[Column74]]</f>
        <v>123340</v>
      </c>
      <c r="BW7" s="4">
        <f>FF_PX[[#This Row],[Column75]]</f>
        <v>118679</v>
      </c>
      <c r="BX7" s="4">
        <f>FF_PX[[#This Row],[Column76]]</f>
        <v>112106</v>
      </c>
      <c r="BY7" s="4">
        <f>FF_PX[[#This Row],[Column77]]</f>
        <v>105011</v>
      </c>
      <c r="BZ7" s="4">
        <f>FF_PX[[#This Row],[Column78]]</f>
        <v>105011</v>
      </c>
      <c r="CA7" s="4">
        <f>FF_PX[[#This Row],[Column79]]</f>
        <v>96463</v>
      </c>
      <c r="CB7" s="4">
        <f>FF_PX[[#This Row],[Column80]]</f>
        <v>96367</v>
      </c>
      <c r="CC7" s="4">
        <f>FF_PX[[#This Row],[Column81]]</f>
        <v>96306</v>
      </c>
      <c r="CD7" s="4">
        <f>FF_PX[[#This Row],[Column82]]</f>
        <v>94417</v>
      </c>
      <c r="CE7" s="4">
        <f>FF_PX[[#This Row],[Column83]]</f>
        <v>94696</v>
      </c>
      <c r="CF7" s="4">
        <f>FF_PX[[#This Row],[Column84]]</f>
        <v>97821</v>
      </c>
      <c r="CG7" s="4">
        <f>FF_PX[[#This Row],[Column85]]</f>
        <v>95097</v>
      </c>
      <c r="CH7" s="4">
        <f>FF_PX[[#This Row],[Column86]]</f>
        <v>88262</v>
      </c>
      <c r="CI7" s="4">
        <f>FF_PX[[#This Row],[Column87]]</f>
        <v>85261</v>
      </c>
      <c r="CJ7" s="4">
        <f>FF_PX[[#This Row],[Column88]]</f>
        <v>273468</v>
      </c>
      <c r="CK7" s="4">
        <f>FF_PX[[#This Row],[Column89]]</f>
        <v>265028</v>
      </c>
      <c r="CL7" s="4">
        <f>FF_PX[[#This Row],[Column90]]</f>
        <v>245953</v>
      </c>
      <c r="CM7" s="4">
        <f>FF_PX[[#This Row],[Column91]]</f>
        <v>245682</v>
      </c>
      <c r="CN7" s="4">
        <f>FF_PX[[#This Row],[Column92]]</f>
        <v>242080</v>
      </c>
      <c r="CO7" s="4">
        <f>FF_PX[[#This Row],[Column93]]</f>
        <v>242659</v>
      </c>
      <c r="CP7" s="4">
        <f>FF_PX[[#This Row],[Column94]]</f>
        <v>242374</v>
      </c>
      <c r="CQ7" s="4">
        <f>FF_PX[[#This Row],[Column95]]</f>
        <v>218253</v>
      </c>
      <c r="CR7" s="4">
        <f>FF_PX[[#This Row],[Column96]]</f>
        <v>218492</v>
      </c>
      <c r="CS7" s="4">
        <f>FF_PX[[#This Row],[Column97]]</f>
        <v>219979</v>
      </c>
      <c r="CT7" s="4">
        <f>FF_PX[[#This Row],[Column98]]</f>
        <v>219979</v>
      </c>
      <c r="CU7" s="4">
        <f>FF_PX[[#This Row],[Column99]]</f>
        <v>211978</v>
      </c>
      <c r="CV7" s="4">
        <f>FF_PX[[#This Row],[Column100]]</f>
        <v>199858</v>
      </c>
      <c r="CW7" s="4">
        <f>FF_PX[[#This Row],[Column101]]</f>
        <v>197701</v>
      </c>
      <c r="CX7" s="4">
        <f>FF_PX[[#This Row],[Column102]]</f>
        <v>196555</v>
      </c>
      <c r="CY7" s="4">
        <f>FF_PX[[#This Row],[Column103]]</f>
        <v>185217</v>
      </c>
      <c r="CZ7" s="4">
        <f>FF_PX[[#This Row],[Column104]]</f>
        <v>175491</v>
      </c>
      <c r="DA7" s="4">
        <f>FF_PX[[#This Row],[Column105]]</f>
        <v>176715</v>
      </c>
    </row>
    <row r="8" spans="1:105" x14ac:dyDescent="0.25">
      <c r="A8" t="str">
        <f ca="1">'cont list_0'!M11</f>
        <v>X26</v>
      </c>
      <c r="B8" s="4">
        <f>FF_PX[[#This Row],[Column2]]</f>
        <v>170127</v>
      </c>
      <c r="C8" s="4">
        <f>FF_PX[[#This Row],[Column3]]</f>
        <v>170127</v>
      </c>
      <c r="D8" s="4">
        <f>FF_PX[[#This Row],[Column4]]</f>
        <v>172845</v>
      </c>
      <c r="E8" s="4">
        <f>FF_PX[[#This Row],[Column5]]</f>
        <v>171938</v>
      </c>
      <c r="F8" s="4">
        <f>FF_PX[[#This Row],[Column6]]</f>
        <v>169195</v>
      </c>
      <c r="G8" s="4">
        <f>FF_PX[[#This Row],[Column7]]</f>
        <v>167596</v>
      </c>
      <c r="H8" s="4">
        <f>FF_PX[[#This Row],[Column8]]</f>
        <v>167596</v>
      </c>
      <c r="I8" s="4">
        <f>FF_PX[[#This Row],[Column9]]</f>
        <v>175352</v>
      </c>
      <c r="J8" s="4">
        <f>FF_PX[[#This Row],[Column10]]</f>
        <v>191763</v>
      </c>
      <c r="K8" s="4">
        <f>FF_PX[[#This Row],[Column11]]</f>
        <v>177629</v>
      </c>
      <c r="L8" s="4">
        <f>FF_PX[[#This Row],[Column12]]</f>
        <v>168271</v>
      </c>
      <c r="M8" s="4">
        <f>FF_PX[[#This Row],[Column13]]</f>
        <v>160794</v>
      </c>
      <c r="N8" s="4">
        <f>FF_PX[[#This Row],[Column14]]</f>
        <v>159154</v>
      </c>
      <c r="O8" s="4">
        <f>FF_PX[[#This Row],[Column15]]</f>
        <v>157544</v>
      </c>
      <c r="P8" s="4">
        <f>FF_PX[[#This Row],[Column16]]</f>
        <v>148069</v>
      </c>
      <c r="Q8" s="4">
        <f>FF_PX[[#This Row],[Column17]]</f>
        <v>143217</v>
      </c>
      <c r="R8" s="4">
        <f>FF_PX[[#This Row],[Column18]]</f>
        <v>140951</v>
      </c>
      <c r="S8" s="4">
        <f>FF_PX[[#This Row],[Column19]]</f>
        <v>138396</v>
      </c>
      <c r="T8" s="4">
        <f>FF_PX[[#This Row],[Column20]]</f>
        <v>130270</v>
      </c>
      <c r="U8" s="4">
        <f>FF_PX[[#This Row],[Column21]]</f>
        <v>120477</v>
      </c>
      <c r="V8" s="4">
        <f>FF_PX[[#This Row],[Column22]]</f>
        <v>104389</v>
      </c>
      <c r="W8" s="4">
        <f>FF_PX[[#This Row],[Column23]]</f>
        <v>96909</v>
      </c>
      <c r="X8" s="4">
        <f>FF_PX[[#This Row],[Column24]]</f>
        <v>69350</v>
      </c>
      <c r="Y8" s="4">
        <f>FF_PX[[#This Row],[Column25]]</f>
        <v>67923</v>
      </c>
      <c r="Z8" s="4">
        <f>FF_PX[[#This Row],[Column26]]</f>
        <v>67165</v>
      </c>
      <c r="AA8" s="4">
        <f>FF_PX[[#This Row],[Column27]]</f>
        <v>65993</v>
      </c>
      <c r="AB8" s="4">
        <f>FF_PX[[#This Row],[Column28]]</f>
        <v>66577</v>
      </c>
      <c r="AC8" s="4">
        <f>FF_PX[[#This Row],[Column29]]</f>
        <v>66975</v>
      </c>
      <c r="AD8" s="4">
        <f>FF_PX[[#This Row],[Column30]]</f>
        <v>60997</v>
      </c>
      <c r="AE8" s="4">
        <f>FF_PX[[#This Row],[Column31]]</f>
        <v>61145</v>
      </c>
      <c r="AF8" s="4">
        <f>FF_PX[[#This Row],[Column32]]</f>
        <v>59074</v>
      </c>
      <c r="AG8" s="4">
        <f>FF_PX[[#This Row],[Column33]]</f>
        <v>58576</v>
      </c>
      <c r="AH8" s="4">
        <f>FF_PX[[#This Row],[Column34]]</f>
        <v>58339</v>
      </c>
      <c r="AI8" s="4">
        <f>FF_PX[[#This Row],[Column35]]</f>
        <v>53848</v>
      </c>
      <c r="AJ8" s="4">
        <f>FF_PX[[#This Row],[Column36]]</f>
        <v>53729</v>
      </c>
      <c r="AK8" s="4">
        <f>FF_PX[[#This Row],[Column37]]</f>
        <v>53819</v>
      </c>
      <c r="AL8" s="4">
        <f>FF_PX[[#This Row],[Column38]]</f>
        <v>53820</v>
      </c>
      <c r="AM8" s="4">
        <f>FF_PX[[#This Row],[Column39]]</f>
        <v>53063</v>
      </c>
      <c r="AN8" s="4">
        <f>FF_PX[[#This Row],[Column40]]</f>
        <v>51417</v>
      </c>
      <c r="AO8" s="4">
        <f>FF_PX[[#This Row],[Column41]]</f>
        <v>51229</v>
      </c>
      <c r="AP8" s="4">
        <f>FF_PX[[#This Row],[Column42]]</f>
        <v>51984</v>
      </c>
      <c r="AQ8" s="4">
        <f>FF_PX[[#This Row],[Column43]]</f>
        <v>52040</v>
      </c>
      <c r="AR8" s="4">
        <f>FF_PX[[#This Row],[Column44]]</f>
        <v>52209</v>
      </c>
      <c r="AS8" s="4">
        <f>FF_PX[[#This Row],[Column45]]</f>
        <v>53231</v>
      </c>
      <c r="AT8" s="4">
        <f>FF_PX[[#This Row],[Column46]]</f>
        <v>159145</v>
      </c>
      <c r="AU8" s="4">
        <f>FF_PX[[#This Row],[Column47]]</f>
        <v>160313</v>
      </c>
      <c r="AV8" s="4">
        <f>FF_PX[[#This Row],[Column48]]</f>
        <v>159494</v>
      </c>
      <c r="AW8" s="4">
        <f>FF_PX[[#This Row],[Column49]]</f>
        <v>162687</v>
      </c>
      <c r="AX8" s="4">
        <f>FF_PX[[#This Row],[Column50]]</f>
        <v>161572</v>
      </c>
      <c r="AY8" s="4">
        <f>FF_PX[[#This Row],[Column51]]</f>
        <v>158465</v>
      </c>
      <c r="AZ8" s="4">
        <f>FF_PX[[#This Row],[Column52]]</f>
        <v>153368</v>
      </c>
      <c r="BA8" s="4">
        <f>FF_PX[[#This Row],[Column53]]</f>
        <v>148923</v>
      </c>
      <c r="BB8" s="4">
        <f>FF_PX[[#This Row],[Column54]]</f>
        <v>153187</v>
      </c>
      <c r="BC8" s="4">
        <f>FF_PX[[#This Row],[Column55]]</f>
        <v>148615</v>
      </c>
      <c r="BD8" s="4">
        <f>FF_PX[[#This Row],[Column56]]</f>
        <v>144863</v>
      </c>
      <c r="BE8" s="4">
        <f>FF_PX[[#This Row],[Column57]]</f>
        <v>144253</v>
      </c>
      <c r="BF8" s="4">
        <f>FF_PX[[#This Row],[Column58]]</f>
        <v>152627</v>
      </c>
      <c r="BG8" s="4">
        <f>FF_PX[[#This Row],[Column59]]</f>
        <v>150170</v>
      </c>
      <c r="BH8" s="4">
        <f>FF_PX[[#This Row],[Column60]]</f>
        <v>140641</v>
      </c>
      <c r="BI8" s="4">
        <f>FF_PX[[#This Row],[Column61]]</f>
        <v>134559</v>
      </c>
      <c r="BJ8" s="4">
        <f>FF_PX[[#This Row],[Column62]]</f>
        <v>135123</v>
      </c>
      <c r="BK8" s="4">
        <f>FF_PX[[#This Row],[Column63]]</f>
        <v>135583</v>
      </c>
      <c r="BL8" s="4">
        <f>FF_PX[[#This Row],[Column64]]</f>
        <v>137286</v>
      </c>
      <c r="BM8" s="4">
        <f>FF_PX[[#This Row],[Column65]]</f>
        <v>140050</v>
      </c>
      <c r="BN8" s="4">
        <f>FF_PX[[#This Row],[Column66]]</f>
        <v>142066</v>
      </c>
      <c r="BO8" s="4">
        <f>FF_PX[[#This Row],[Column67]]</f>
        <v>162314</v>
      </c>
      <c r="BP8" s="4">
        <f>FF_PX[[#This Row],[Column68]]</f>
        <v>175075</v>
      </c>
      <c r="BQ8" s="4">
        <f>FF_PX[[#This Row],[Column69]]</f>
        <v>171676</v>
      </c>
      <c r="BR8" s="4">
        <f>FF_PX[[#This Row],[Column70]]</f>
        <v>178328</v>
      </c>
      <c r="BS8" s="4">
        <f>FF_PX[[#This Row],[Column71]]</f>
        <v>185578</v>
      </c>
      <c r="BT8" s="4">
        <f>FF_PX[[#This Row],[Column72]]</f>
        <v>183146</v>
      </c>
      <c r="BU8" s="4">
        <f>FF_PX[[#This Row],[Column73]]</f>
        <v>178158</v>
      </c>
      <c r="BV8" s="4">
        <f>FF_PX[[#This Row],[Column74]]</f>
        <v>168011</v>
      </c>
      <c r="BW8" s="4">
        <f>FF_PX[[#This Row],[Column75]]</f>
        <v>167644</v>
      </c>
      <c r="BX8" s="4">
        <f>FF_PX[[#This Row],[Column76]]</f>
        <v>170155</v>
      </c>
      <c r="BY8" s="4">
        <f>FF_PX[[#This Row],[Column77]]</f>
        <v>164111</v>
      </c>
      <c r="BZ8" s="4">
        <f>FF_PX[[#This Row],[Column78]]</f>
        <v>164111</v>
      </c>
      <c r="CA8" s="4">
        <f>FF_PX[[#This Row],[Column79]]</f>
        <v>153645</v>
      </c>
      <c r="CB8" s="4">
        <f>FF_PX[[#This Row],[Column80]]</f>
        <v>158978</v>
      </c>
      <c r="CC8" s="4">
        <f>FF_PX[[#This Row],[Column81]]</f>
        <v>153711</v>
      </c>
      <c r="CD8" s="4">
        <f>FF_PX[[#This Row],[Column82]]</f>
        <v>160780</v>
      </c>
      <c r="CE8" s="4">
        <f>FF_PX[[#This Row],[Column83]]</f>
        <v>158353</v>
      </c>
      <c r="CF8" s="4">
        <f>FF_PX[[#This Row],[Column84]]</f>
        <v>182287</v>
      </c>
      <c r="CG8" s="4">
        <f>FF_PX[[#This Row],[Column85]]</f>
        <v>134215</v>
      </c>
      <c r="CH8" s="4">
        <f>FF_PX[[#This Row],[Column86]]</f>
        <v>125935</v>
      </c>
      <c r="CI8" s="4">
        <f>FF_PX[[#This Row],[Column87]]</f>
        <v>120679</v>
      </c>
      <c r="CJ8" s="4">
        <f>FF_PX[[#This Row],[Column88]]</f>
        <v>82307</v>
      </c>
      <c r="CK8" s="4">
        <f>FF_PX[[#This Row],[Column89]]</f>
        <v>77622</v>
      </c>
      <c r="CL8" s="4">
        <f>FF_PX[[#This Row],[Column90]]</f>
        <v>78075</v>
      </c>
      <c r="CM8" s="4">
        <f>FF_PX[[#This Row],[Column91]]</f>
        <v>80005</v>
      </c>
      <c r="CN8" s="4">
        <f>FF_PX[[#This Row],[Column92]]</f>
        <v>81013</v>
      </c>
      <c r="CO8" s="4">
        <f>FF_PX[[#This Row],[Column93]]</f>
        <v>82816</v>
      </c>
      <c r="CP8" s="4">
        <f>FF_PX[[#This Row],[Column94]]</f>
        <v>79105</v>
      </c>
      <c r="CQ8" s="4">
        <f>FF_PX[[#This Row],[Column95]]</f>
        <v>79340</v>
      </c>
      <c r="CR8" s="4">
        <f>FF_PX[[#This Row],[Column96]]</f>
        <v>78311</v>
      </c>
      <c r="CS8" s="4">
        <f>FF_PX[[#This Row],[Column97]]</f>
        <v>73035</v>
      </c>
      <c r="CT8" s="4">
        <f>FF_PX[[#This Row],[Column98]]</f>
        <v>73035</v>
      </c>
      <c r="CU8" s="4">
        <f>FF_PX[[#This Row],[Column99]]</f>
        <v>72328</v>
      </c>
      <c r="CV8" s="4">
        <f>FF_PX[[#This Row],[Column100]]</f>
        <v>66390</v>
      </c>
      <c r="CW8" s="4">
        <f>FF_PX[[#This Row],[Column101]]</f>
        <v>64316</v>
      </c>
      <c r="CX8" s="4">
        <f>FF_PX[[#This Row],[Column102]]</f>
        <v>60200</v>
      </c>
      <c r="CY8" s="4">
        <f>FF_PX[[#This Row],[Column103]]</f>
        <v>59443</v>
      </c>
      <c r="CZ8" s="4">
        <f>FF_PX[[#This Row],[Column104]]</f>
        <v>54508</v>
      </c>
      <c r="DA8" s="4">
        <f>FF_PX[[#This Row],[Column105]]</f>
        <v>54030</v>
      </c>
    </row>
    <row r="9" spans="1:105" x14ac:dyDescent="0.25">
      <c r="A9" t="str">
        <f ca="1">'cont list_0'!M12</f>
        <v>Z26</v>
      </c>
      <c r="B9" s="4">
        <f>FF_PX[[#This Row],[Column2]]</f>
        <v>143776</v>
      </c>
      <c r="C9" s="4">
        <f>FF_PX[[#This Row],[Column3]]</f>
        <v>143776</v>
      </c>
      <c r="D9" s="4">
        <f>FF_PX[[#This Row],[Column4]]</f>
        <v>142044</v>
      </c>
      <c r="E9" s="4">
        <f>FF_PX[[#This Row],[Column5]]</f>
        <v>135730</v>
      </c>
      <c r="F9" s="4">
        <f>FF_PX[[#This Row],[Column6]]</f>
        <v>133544</v>
      </c>
      <c r="G9" s="4">
        <f>FF_PX[[#This Row],[Column7]]</f>
        <v>129232</v>
      </c>
      <c r="H9" s="4">
        <f>FF_PX[[#This Row],[Column8]]</f>
        <v>129232</v>
      </c>
      <c r="I9" s="4">
        <f>FF_PX[[#This Row],[Column9]]</f>
        <v>130429</v>
      </c>
      <c r="J9" s="4">
        <f>FF_PX[[#This Row],[Column10]]</f>
        <v>124764</v>
      </c>
      <c r="K9" s="4">
        <f>FF_PX[[#This Row],[Column11]]</f>
        <v>120916</v>
      </c>
      <c r="L9" s="4">
        <f>FF_PX[[#This Row],[Column12]]</f>
        <v>119218</v>
      </c>
      <c r="M9" s="4">
        <f>FF_PX[[#This Row],[Column13]]</f>
        <v>114047</v>
      </c>
      <c r="N9" s="4">
        <f>FF_PX[[#This Row],[Column14]]</f>
        <v>114805</v>
      </c>
      <c r="O9" s="4">
        <f>FF_PX[[#This Row],[Column15]]</f>
        <v>110661</v>
      </c>
      <c r="P9" s="4">
        <f>FF_PX[[#This Row],[Column16]]</f>
        <v>101882</v>
      </c>
      <c r="Q9" s="4">
        <f>FF_PX[[#This Row],[Column17]]</f>
        <v>99439</v>
      </c>
      <c r="R9" s="4">
        <f>FF_PX[[#This Row],[Column18]]</f>
        <v>99125</v>
      </c>
      <c r="S9" s="4">
        <f>FF_PX[[#This Row],[Column19]]</f>
        <v>98171</v>
      </c>
      <c r="T9" s="4">
        <f>FF_PX[[#This Row],[Column20]]</f>
        <v>91764</v>
      </c>
      <c r="U9" s="4">
        <f>FF_PX[[#This Row],[Column21]]</f>
        <v>77891</v>
      </c>
      <c r="V9" s="4">
        <f>FF_PX[[#This Row],[Column22]]</f>
        <v>77565</v>
      </c>
      <c r="W9" s="4">
        <f>FF_PX[[#This Row],[Column23]]</f>
        <v>79861</v>
      </c>
      <c r="X9" s="4">
        <f>FF_PX[[#This Row],[Column24]]</f>
        <v>92451</v>
      </c>
      <c r="Y9" s="4">
        <f>FF_PX[[#This Row],[Column25]]</f>
        <v>84375</v>
      </c>
      <c r="Z9" s="4">
        <f>FF_PX[[#This Row],[Column26]]</f>
        <v>84276</v>
      </c>
      <c r="AA9" s="4">
        <f>FF_PX[[#This Row],[Column27]]</f>
        <v>85000</v>
      </c>
      <c r="AB9" s="4">
        <f>FF_PX[[#This Row],[Column28]]</f>
        <v>84875</v>
      </c>
      <c r="AC9" s="4">
        <f>FF_PX[[#This Row],[Column29]]</f>
        <v>80234</v>
      </c>
      <c r="AD9" s="4">
        <f>FF_PX[[#This Row],[Column30]]</f>
        <v>80245</v>
      </c>
      <c r="AE9" s="4">
        <f>FF_PX[[#This Row],[Column31]]</f>
        <v>79513</v>
      </c>
      <c r="AF9" s="4">
        <f>FF_PX[[#This Row],[Column32]]</f>
        <v>80875</v>
      </c>
      <c r="AG9" s="4">
        <f>FF_PX[[#This Row],[Column33]]</f>
        <v>80096</v>
      </c>
      <c r="AH9" s="4">
        <f>FF_PX[[#This Row],[Column34]]</f>
        <v>76997</v>
      </c>
      <c r="AI9" s="4">
        <f>FF_PX[[#This Row],[Column35]]</f>
        <v>76121</v>
      </c>
      <c r="AJ9" s="4">
        <f>FF_PX[[#This Row],[Column36]]</f>
        <v>75202</v>
      </c>
      <c r="AK9" s="4">
        <f>FF_PX[[#This Row],[Column37]]</f>
        <v>74535</v>
      </c>
      <c r="AL9" s="4">
        <f>FF_PX[[#This Row],[Column38]]</f>
        <v>73707</v>
      </c>
      <c r="AM9" s="4">
        <f>FF_PX[[#This Row],[Column39]]</f>
        <v>70402</v>
      </c>
      <c r="AN9" s="4">
        <f>FF_PX[[#This Row],[Column40]]</f>
        <v>72800</v>
      </c>
      <c r="AO9" s="4">
        <f>FF_PX[[#This Row],[Column41]]</f>
        <v>69288</v>
      </c>
      <c r="AP9" s="4">
        <f>FF_PX[[#This Row],[Column42]]</f>
        <v>72257</v>
      </c>
      <c r="AQ9" s="4">
        <f>FF_PX[[#This Row],[Column43]]</f>
        <v>72339</v>
      </c>
      <c r="AR9" s="4">
        <f>FF_PX[[#This Row],[Column44]]</f>
        <v>70715</v>
      </c>
      <c r="AS9" s="4">
        <f>FF_PX[[#This Row],[Column45]]</f>
        <v>70759</v>
      </c>
      <c r="AT9" s="4">
        <f>FF_PX[[#This Row],[Column46]]</f>
        <v>52447</v>
      </c>
      <c r="AU9" s="4">
        <f>FF_PX[[#This Row],[Column47]]</f>
        <v>52723</v>
      </c>
      <c r="AV9" s="4">
        <f>FF_PX[[#This Row],[Column48]]</f>
        <v>54475</v>
      </c>
      <c r="AW9" s="4">
        <f>FF_PX[[#This Row],[Column49]]</f>
        <v>56585</v>
      </c>
      <c r="AX9" s="4">
        <f>FF_PX[[#This Row],[Column50]]</f>
        <v>53342</v>
      </c>
      <c r="AY9" s="4">
        <f>FF_PX[[#This Row],[Column51]]</f>
        <v>54537</v>
      </c>
      <c r="AZ9" s="4">
        <f>FF_PX[[#This Row],[Column52]]</f>
        <v>54276</v>
      </c>
      <c r="BA9" s="4">
        <f>FF_PX[[#This Row],[Column53]]</f>
        <v>53315</v>
      </c>
      <c r="BB9" s="4">
        <f>FF_PX[[#This Row],[Column54]]</f>
        <v>48652</v>
      </c>
      <c r="BC9" s="4">
        <f>FF_PX[[#This Row],[Column55]]</f>
        <v>48030</v>
      </c>
      <c r="BD9" s="4">
        <f>FF_PX[[#This Row],[Column56]]</f>
        <v>50815</v>
      </c>
      <c r="BE9" s="4">
        <f>FF_PX[[#This Row],[Column57]]</f>
        <v>51069</v>
      </c>
      <c r="BF9" s="4">
        <f>FF_PX[[#This Row],[Column58]]</f>
        <v>51900</v>
      </c>
      <c r="BG9" s="4">
        <f>FF_PX[[#This Row],[Column59]]</f>
        <v>50030</v>
      </c>
      <c r="BH9" s="4">
        <f>FF_PX[[#This Row],[Column60]]</f>
        <v>45965</v>
      </c>
      <c r="BI9" s="4">
        <f>FF_PX[[#This Row],[Column61]]</f>
        <v>44494</v>
      </c>
      <c r="BJ9" s="4">
        <f>FF_PX[[#This Row],[Column62]]</f>
        <v>44487</v>
      </c>
      <c r="BK9" s="4">
        <f>FF_PX[[#This Row],[Column63]]</f>
        <v>43237</v>
      </c>
      <c r="BL9" s="4">
        <f>FF_PX[[#This Row],[Column64]]</f>
        <v>42495</v>
      </c>
      <c r="BM9" s="4">
        <f>FF_PX[[#This Row],[Column65]]</f>
        <v>41443</v>
      </c>
      <c r="BN9" s="4">
        <f>FF_PX[[#This Row],[Column66]]</f>
        <v>38981</v>
      </c>
      <c r="BO9" s="4">
        <f>FF_PX[[#This Row],[Column67]]</f>
        <v>38560</v>
      </c>
      <c r="BP9" s="4">
        <f>FF_PX[[#This Row],[Column68]]</f>
        <v>160372</v>
      </c>
      <c r="BQ9" s="4">
        <f>FF_PX[[#This Row],[Column69]]</f>
        <v>159330</v>
      </c>
      <c r="BR9" s="4">
        <f>FF_PX[[#This Row],[Column70]]</f>
        <v>148295</v>
      </c>
      <c r="BS9" s="4">
        <f>FF_PX[[#This Row],[Column71]]</f>
        <v>143482</v>
      </c>
      <c r="BT9" s="4">
        <f>FF_PX[[#This Row],[Column72]]</f>
        <v>143829</v>
      </c>
      <c r="BU9" s="4">
        <f>FF_PX[[#This Row],[Column73]]</f>
        <v>132613</v>
      </c>
      <c r="BV9" s="4">
        <f>FF_PX[[#This Row],[Column74]]</f>
        <v>132171</v>
      </c>
      <c r="BW9" s="4">
        <f>FF_PX[[#This Row],[Column75]]</f>
        <v>132030</v>
      </c>
      <c r="BX9" s="4">
        <f>FF_PX[[#This Row],[Column76]]</f>
        <v>132654</v>
      </c>
      <c r="BY9" s="4">
        <f>FF_PX[[#This Row],[Column77]]</f>
        <v>138768</v>
      </c>
      <c r="BZ9" s="4">
        <f>FF_PX[[#This Row],[Column78]]</f>
        <v>138768</v>
      </c>
      <c r="CA9" s="4">
        <f>FF_PX[[#This Row],[Column79]]</f>
        <v>130216</v>
      </c>
      <c r="CB9" s="4">
        <f>FF_PX[[#This Row],[Column80]]</f>
        <v>126834</v>
      </c>
      <c r="CC9" s="4">
        <f>FF_PX[[#This Row],[Column81]]</f>
        <v>102041</v>
      </c>
      <c r="CD9" s="4">
        <f>FF_PX[[#This Row],[Column82]]</f>
        <v>105153</v>
      </c>
      <c r="CE9" s="4">
        <f>FF_PX[[#This Row],[Column83]]</f>
        <v>103733</v>
      </c>
      <c r="CF9" s="4">
        <f>FF_PX[[#This Row],[Column84]]</f>
        <v>103658</v>
      </c>
      <c r="CG9" s="4">
        <f>FF_PX[[#This Row],[Column85]]</f>
        <v>89429</v>
      </c>
      <c r="CH9" s="4">
        <f>FF_PX[[#This Row],[Column86]]</f>
        <v>87271</v>
      </c>
      <c r="CI9" s="4">
        <f>FF_PX[[#This Row],[Column87]]</f>
        <v>82567</v>
      </c>
      <c r="CJ9" s="4">
        <f>FF_PX[[#This Row],[Column88]]</f>
        <v>114827</v>
      </c>
      <c r="CK9" s="4">
        <f>FF_PX[[#This Row],[Column89]]</f>
        <v>116954</v>
      </c>
      <c r="CL9" s="4">
        <f>FF_PX[[#This Row],[Column90]]</f>
        <v>113219</v>
      </c>
      <c r="CM9" s="4">
        <f>FF_PX[[#This Row],[Column91]]</f>
        <v>116006</v>
      </c>
      <c r="CN9" s="4">
        <f>FF_PX[[#This Row],[Column92]]</f>
        <v>115099</v>
      </c>
      <c r="CO9" s="4">
        <f>FF_PX[[#This Row],[Column93]]</f>
        <v>126140</v>
      </c>
      <c r="CP9" s="4">
        <f>FF_PX[[#This Row],[Column94]]</f>
        <v>103682</v>
      </c>
      <c r="CQ9" s="4">
        <f>FF_PX[[#This Row],[Column95]]</f>
        <v>94071</v>
      </c>
      <c r="CR9" s="4">
        <f>FF_PX[[#This Row],[Column96]]</f>
        <v>96563</v>
      </c>
      <c r="CS9" s="4">
        <f>FF_PX[[#This Row],[Column97]]</f>
        <v>94809</v>
      </c>
      <c r="CT9" s="4">
        <f>FF_PX[[#This Row],[Column98]]</f>
        <v>94809</v>
      </c>
      <c r="CU9" s="4">
        <f>FF_PX[[#This Row],[Column99]]</f>
        <v>86242</v>
      </c>
      <c r="CV9" s="4">
        <f>FF_PX[[#This Row],[Column100]]</f>
        <v>85092</v>
      </c>
      <c r="CW9" s="4">
        <f>FF_PX[[#This Row],[Column101]]</f>
        <v>87342</v>
      </c>
      <c r="CX9" s="4">
        <f>FF_PX[[#This Row],[Column102]]</f>
        <v>94526</v>
      </c>
      <c r="CY9" s="4">
        <f>FF_PX[[#This Row],[Column103]]</f>
        <v>89952</v>
      </c>
      <c r="CZ9" s="4">
        <f>FF_PX[[#This Row],[Column104]]</f>
        <v>79324</v>
      </c>
      <c r="DA9" s="4">
        <f>FF_PX[[#This Row],[Column105]]</f>
        <v>77059</v>
      </c>
    </row>
    <row r="10" spans="1:105" x14ac:dyDescent="0.25">
      <c r="A10" t="str">
        <f ca="1">'cont list_0'!M13</f>
        <v>F27</v>
      </c>
      <c r="B10" s="4">
        <f>FF_PX[[#This Row],[Column2]]</f>
        <v>128648</v>
      </c>
      <c r="C10" s="4">
        <f>FF_PX[[#This Row],[Column3]]</f>
        <v>128648</v>
      </c>
      <c r="D10" s="4">
        <f>FF_PX[[#This Row],[Column4]]</f>
        <v>128420</v>
      </c>
      <c r="E10" s="4">
        <f>FF_PX[[#This Row],[Column5]]</f>
        <v>129224</v>
      </c>
      <c r="F10" s="4">
        <f>FF_PX[[#This Row],[Column6]]</f>
        <v>129690</v>
      </c>
      <c r="G10" s="4">
        <f>FF_PX[[#This Row],[Column7]]</f>
        <v>131328</v>
      </c>
      <c r="H10" s="4">
        <f>FF_PX[[#This Row],[Column8]]</f>
        <v>131328</v>
      </c>
      <c r="I10" s="4">
        <f>FF_PX[[#This Row],[Column9]]</f>
        <v>131471</v>
      </c>
      <c r="J10" s="4">
        <f>FF_PX[[#This Row],[Column10]]</f>
        <v>131861</v>
      </c>
      <c r="K10" s="4">
        <f>FF_PX[[#This Row],[Column11]]</f>
        <v>133267</v>
      </c>
      <c r="L10" s="4">
        <f>FF_PX[[#This Row],[Column12]]</f>
        <v>133131</v>
      </c>
      <c r="M10" s="4">
        <f>FF_PX[[#This Row],[Column13]]</f>
        <v>132887</v>
      </c>
      <c r="N10" s="4">
        <f>FF_PX[[#This Row],[Column14]]</f>
        <v>134384</v>
      </c>
      <c r="O10" s="4">
        <f>FF_PX[[#This Row],[Column15]]</f>
        <v>136126</v>
      </c>
      <c r="P10" s="4">
        <f>FF_PX[[#This Row],[Column16]]</f>
        <v>146128</v>
      </c>
      <c r="Q10" s="4">
        <f>FF_PX[[#This Row],[Column17]]</f>
        <v>147049</v>
      </c>
      <c r="R10" s="4">
        <f>FF_PX[[#This Row],[Column18]]</f>
        <v>152316</v>
      </c>
      <c r="S10" s="4">
        <f>FF_PX[[#This Row],[Column19]]</f>
        <v>152205</v>
      </c>
      <c r="T10" s="4">
        <f>FF_PX[[#This Row],[Column20]]</f>
        <v>154230</v>
      </c>
      <c r="U10" s="4">
        <f>FF_PX[[#This Row],[Column21]]</f>
        <v>138791</v>
      </c>
      <c r="V10" s="4">
        <f>FF_PX[[#This Row],[Column22]]</f>
        <v>122488</v>
      </c>
      <c r="W10" s="4">
        <f>FF_PX[[#This Row],[Column23]]</f>
        <v>114468</v>
      </c>
      <c r="X10" s="4">
        <f>FF_PX[[#This Row],[Column24]]</f>
        <v>79857</v>
      </c>
      <c r="Y10" s="4">
        <f>FF_PX[[#This Row],[Column25]]</f>
        <v>79728</v>
      </c>
      <c r="Z10" s="4">
        <f>FF_PX[[#This Row],[Column26]]</f>
        <v>82055</v>
      </c>
      <c r="AA10" s="4">
        <f>FF_PX[[#This Row],[Column27]]</f>
        <v>81418</v>
      </c>
      <c r="AB10" s="4">
        <f>FF_PX[[#This Row],[Column28]]</f>
        <v>79843</v>
      </c>
      <c r="AC10" s="4">
        <f>FF_PX[[#This Row],[Column29]]</f>
        <v>73067</v>
      </c>
      <c r="AD10" s="4">
        <f>FF_PX[[#This Row],[Column30]]</f>
        <v>74224</v>
      </c>
      <c r="AE10" s="4">
        <f>FF_PX[[#This Row],[Column31]]</f>
        <v>74682</v>
      </c>
      <c r="AF10" s="4">
        <f>FF_PX[[#This Row],[Column32]]</f>
        <v>75608</v>
      </c>
      <c r="AG10" s="4">
        <f>FF_PX[[#This Row],[Column33]]</f>
        <v>76753</v>
      </c>
      <c r="AH10" s="4">
        <f>FF_PX[[#This Row],[Column34]]</f>
        <v>77439</v>
      </c>
      <c r="AI10" s="4">
        <f>FF_PX[[#This Row],[Column35]]</f>
        <v>76731</v>
      </c>
      <c r="AJ10" s="4">
        <f>FF_PX[[#This Row],[Column36]]</f>
        <v>76649</v>
      </c>
      <c r="AK10" s="4">
        <f>FF_PX[[#This Row],[Column37]]</f>
        <v>73626</v>
      </c>
      <c r="AL10" s="4">
        <f>FF_PX[[#This Row],[Column38]]</f>
        <v>71640</v>
      </c>
      <c r="AM10" s="4">
        <f>FF_PX[[#This Row],[Column39]]</f>
        <v>69883</v>
      </c>
      <c r="AN10" s="4">
        <f>FF_PX[[#This Row],[Column40]]</f>
        <v>70089</v>
      </c>
      <c r="AO10" s="4">
        <f>FF_PX[[#This Row],[Column41]]</f>
        <v>64710</v>
      </c>
      <c r="AP10" s="4">
        <f>FF_PX[[#This Row],[Column42]]</f>
        <v>66328</v>
      </c>
      <c r="AQ10" s="4">
        <f>FF_PX[[#This Row],[Column43]]</f>
        <v>66689</v>
      </c>
      <c r="AR10" s="4">
        <f>FF_PX[[#This Row],[Column44]]</f>
        <v>66093</v>
      </c>
      <c r="AS10" s="4">
        <f>FF_PX[[#This Row],[Column45]]</f>
        <v>65726</v>
      </c>
      <c r="AT10" s="4">
        <f>FF_PX[[#This Row],[Column46]]</f>
        <v>72907</v>
      </c>
      <c r="AU10" s="4">
        <f>FF_PX[[#This Row],[Column47]]</f>
        <v>74258</v>
      </c>
      <c r="AV10" s="4">
        <f>FF_PX[[#This Row],[Column48]]</f>
        <v>74895</v>
      </c>
      <c r="AW10" s="4">
        <f>FF_PX[[#This Row],[Column49]]</f>
        <v>72931</v>
      </c>
      <c r="AX10" s="4">
        <f>FF_PX[[#This Row],[Column50]]</f>
        <v>73994</v>
      </c>
      <c r="AY10" s="4">
        <f>FF_PX[[#This Row],[Column51]]</f>
        <v>69438</v>
      </c>
      <c r="AZ10" s="4">
        <f>FF_PX[[#This Row],[Column52]]</f>
        <v>68323</v>
      </c>
      <c r="BA10" s="4">
        <f>FF_PX[[#This Row],[Column53]]</f>
        <v>69856</v>
      </c>
      <c r="BB10" s="4">
        <f>FF_PX[[#This Row],[Column54]]</f>
        <v>72766</v>
      </c>
      <c r="BC10" s="4">
        <f>FF_PX[[#This Row],[Column55]]</f>
        <v>71750</v>
      </c>
      <c r="BD10" s="4">
        <f>FF_PX[[#This Row],[Column56]]</f>
        <v>73282</v>
      </c>
      <c r="BE10" s="4">
        <f>FF_PX[[#This Row],[Column57]]</f>
        <v>75667</v>
      </c>
      <c r="BF10" s="4">
        <f>FF_PX[[#This Row],[Column58]]</f>
        <v>74844</v>
      </c>
      <c r="BG10" s="4">
        <f>FF_PX[[#This Row],[Column59]]</f>
        <v>78756</v>
      </c>
      <c r="BH10" s="4">
        <f>FF_PX[[#This Row],[Column60]]</f>
        <v>70394</v>
      </c>
      <c r="BI10" s="4">
        <f>FF_PX[[#This Row],[Column61]]</f>
        <v>69036</v>
      </c>
      <c r="BJ10" s="4">
        <f>FF_PX[[#This Row],[Column62]]</f>
        <v>70512</v>
      </c>
      <c r="BK10" s="4">
        <f>FF_PX[[#This Row],[Column63]]</f>
        <v>69353</v>
      </c>
      <c r="BL10" s="4">
        <f>FF_PX[[#This Row],[Column64]]</f>
        <v>70501</v>
      </c>
      <c r="BM10" s="4">
        <f>FF_PX[[#This Row],[Column65]]</f>
        <v>72795</v>
      </c>
      <c r="BN10" s="4">
        <f>FF_PX[[#This Row],[Column66]]</f>
        <v>69786</v>
      </c>
      <c r="BO10" s="4">
        <f>FF_PX[[#This Row],[Column67]]</f>
        <v>73442</v>
      </c>
      <c r="BP10" s="4">
        <f>FF_PX[[#This Row],[Column68]]</f>
        <v>38526</v>
      </c>
      <c r="BQ10" s="4">
        <f>FF_PX[[#This Row],[Column69]]</f>
        <v>37433</v>
      </c>
      <c r="BR10" s="4">
        <f>FF_PX[[#This Row],[Column70]]</f>
        <v>36563</v>
      </c>
      <c r="BS10" s="4">
        <f>FF_PX[[#This Row],[Column71]]</f>
        <v>37137</v>
      </c>
      <c r="BT10" s="4">
        <f>FF_PX[[#This Row],[Column72]]</f>
        <v>39013</v>
      </c>
      <c r="BU10" s="4">
        <f>FF_PX[[#This Row],[Column73]]</f>
        <v>37859</v>
      </c>
      <c r="BV10" s="4">
        <f>FF_PX[[#This Row],[Column74]]</f>
        <v>36161</v>
      </c>
      <c r="BW10" s="4">
        <f>FF_PX[[#This Row],[Column75]]</f>
        <v>36728</v>
      </c>
      <c r="BX10" s="4">
        <f>FF_PX[[#This Row],[Column76]]</f>
        <v>37990</v>
      </c>
      <c r="BY10" s="4">
        <f>FF_PX[[#This Row],[Column77]]</f>
        <v>36544</v>
      </c>
      <c r="BZ10" s="4">
        <f>FF_PX[[#This Row],[Column78]]</f>
        <v>36544</v>
      </c>
      <c r="CA10" s="4">
        <f>FF_PX[[#This Row],[Column79]]</f>
        <v>35955</v>
      </c>
      <c r="CB10" s="4">
        <f>FF_PX[[#This Row],[Column80]]</f>
        <v>33761</v>
      </c>
      <c r="CC10" s="4">
        <f>FF_PX[[#This Row],[Column81]]</f>
        <v>33613</v>
      </c>
      <c r="CD10" s="4">
        <f>FF_PX[[#This Row],[Column82]]</f>
        <v>33068</v>
      </c>
      <c r="CE10" s="4">
        <f>FF_PX[[#This Row],[Column83]]</f>
        <v>32522</v>
      </c>
      <c r="CF10" s="4">
        <f>FF_PX[[#This Row],[Column84]]</f>
        <v>32256</v>
      </c>
      <c r="CG10" s="4">
        <f>FF_PX[[#This Row],[Column85]]</f>
        <v>30107</v>
      </c>
      <c r="CH10" s="4">
        <f>FF_PX[[#This Row],[Column86]]</f>
        <v>30477</v>
      </c>
      <c r="CI10" s="4">
        <f>FF_PX[[#This Row],[Column87]]</f>
        <v>30679</v>
      </c>
      <c r="CJ10" s="4">
        <f>FF_PX[[#This Row],[Column88]]</f>
        <v>83396</v>
      </c>
      <c r="CK10" s="4">
        <f>FF_PX[[#This Row],[Column89]]</f>
        <v>80725</v>
      </c>
      <c r="CL10" s="4">
        <f>FF_PX[[#This Row],[Column90]]</f>
        <v>80057</v>
      </c>
      <c r="CM10" s="4">
        <f>FF_PX[[#This Row],[Column91]]</f>
        <v>76466</v>
      </c>
      <c r="CN10" s="4">
        <f>FF_PX[[#This Row],[Column92]]</f>
        <v>77204</v>
      </c>
      <c r="CO10" s="4">
        <f>FF_PX[[#This Row],[Column93]]</f>
        <v>93337</v>
      </c>
      <c r="CP10" s="4">
        <f>FF_PX[[#This Row],[Column94]]</f>
        <v>63840</v>
      </c>
      <c r="CQ10" s="4">
        <f>FF_PX[[#This Row],[Column95]]</f>
        <v>61958</v>
      </c>
      <c r="CR10" s="4">
        <f>FF_PX[[#This Row],[Column96]]</f>
        <v>63414</v>
      </c>
      <c r="CS10" s="4">
        <f>FF_PX[[#This Row],[Column97]]</f>
        <v>62029</v>
      </c>
      <c r="CT10" s="4">
        <f>FF_PX[[#This Row],[Column98]]</f>
        <v>62029</v>
      </c>
      <c r="CU10" s="4">
        <f>FF_PX[[#This Row],[Column99]]</f>
        <v>62860</v>
      </c>
      <c r="CV10" s="4">
        <f>FF_PX[[#This Row],[Column100]]</f>
        <v>58117</v>
      </c>
      <c r="CW10" s="4">
        <f>FF_PX[[#This Row],[Column101]]</f>
        <v>56085</v>
      </c>
      <c r="CX10" s="4">
        <f>FF_PX[[#This Row],[Column102]]</f>
        <v>54742</v>
      </c>
      <c r="CY10" s="4">
        <f>FF_PX[[#This Row],[Column103]]</f>
        <v>53363</v>
      </c>
      <c r="CZ10" s="4">
        <f>FF_PX[[#This Row],[Column104]]</f>
        <v>51876</v>
      </c>
      <c r="DA10" s="4">
        <f>FF_PX[[#This Row],[Column105]]</f>
        <v>51906</v>
      </c>
    </row>
    <row r="11" spans="1:105" x14ac:dyDescent="0.25">
      <c r="A11" t="str">
        <f ca="1">'cont list_0'!M14</f>
        <v>G27</v>
      </c>
      <c r="B11" s="4">
        <f>FF_PX[[#This Row],[Column2]]</f>
        <v>115812</v>
      </c>
      <c r="C11" s="4">
        <f>FF_PX[[#This Row],[Column3]]</f>
        <v>115812</v>
      </c>
      <c r="D11" s="4">
        <f>FF_PX[[#This Row],[Column4]]</f>
        <v>113199</v>
      </c>
      <c r="E11" s="4">
        <f>FF_PX[[#This Row],[Column5]]</f>
        <v>113708</v>
      </c>
      <c r="F11" s="4">
        <f>FF_PX[[#This Row],[Column6]]</f>
        <v>114752</v>
      </c>
      <c r="G11" s="4">
        <f>FF_PX[[#This Row],[Column7]]</f>
        <v>112456</v>
      </c>
      <c r="H11" s="4">
        <f>FF_PX[[#This Row],[Column8]]</f>
        <v>112456</v>
      </c>
      <c r="I11" s="4">
        <f>FF_PX[[#This Row],[Column9]]</f>
        <v>115761</v>
      </c>
      <c r="J11" s="4">
        <f>FF_PX[[#This Row],[Column10]]</f>
        <v>115815</v>
      </c>
      <c r="K11" s="4">
        <f>FF_PX[[#This Row],[Column11]]</f>
        <v>116226</v>
      </c>
      <c r="L11" s="4">
        <f>FF_PX[[#This Row],[Column12]]</f>
        <v>108410</v>
      </c>
      <c r="M11" s="4">
        <f>FF_PX[[#This Row],[Column13]]</f>
        <v>107752</v>
      </c>
      <c r="N11" s="4">
        <f>FF_PX[[#This Row],[Column14]]</f>
        <v>108662</v>
      </c>
      <c r="O11" s="4">
        <f>FF_PX[[#This Row],[Column15]]</f>
        <v>105521</v>
      </c>
      <c r="P11" s="4">
        <f>FF_PX[[#This Row],[Column16]]</f>
        <v>101506</v>
      </c>
      <c r="Q11" s="4">
        <f>FF_PX[[#This Row],[Column17]]</f>
        <v>102070</v>
      </c>
      <c r="R11" s="4">
        <f>FF_PX[[#This Row],[Column18]]</f>
        <v>102945</v>
      </c>
      <c r="S11" s="4">
        <f>FF_PX[[#This Row],[Column19]]</f>
        <v>102738</v>
      </c>
      <c r="T11" s="4">
        <f>FF_PX[[#This Row],[Column20]]</f>
        <v>103303</v>
      </c>
      <c r="U11" s="4">
        <f>FF_PX[[#This Row],[Column21]]</f>
        <v>93653</v>
      </c>
      <c r="V11" s="4">
        <f>FF_PX[[#This Row],[Column22]]</f>
        <v>94068</v>
      </c>
      <c r="W11" s="4">
        <f>FF_PX[[#This Row],[Column23]]</f>
        <v>93456</v>
      </c>
      <c r="X11" s="4">
        <f>FF_PX[[#This Row],[Column24]]</f>
        <v>100760</v>
      </c>
      <c r="Y11" s="4">
        <f>FF_PX[[#This Row],[Column25]]</f>
        <v>100041</v>
      </c>
      <c r="Z11" s="4">
        <f>FF_PX[[#This Row],[Column26]]</f>
        <v>101344</v>
      </c>
      <c r="AA11" s="4">
        <f>FF_PX[[#This Row],[Column27]]</f>
        <v>100171</v>
      </c>
      <c r="AB11" s="4">
        <f>FF_PX[[#This Row],[Column28]]</f>
        <v>96214</v>
      </c>
      <c r="AC11" s="4">
        <f>FF_PX[[#This Row],[Column29]]</f>
        <v>93558</v>
      </c>
      <c r="AD11" s="4">
        <f>FF_PX[[#This Row],[Column30]]</f>
        <v>93226</v>
      </c>
      <c r="AE11" s="4">
        <f>FF_PX[[#This Row],[Column31]]</f>
        <v>87153</v>
      </c>
      <c r="AF11" s="4">
        <f>FF_PX[[#This Row],[Column32]]</f>
        <v>84221</v>
      </c>
      <c r="AG11" s="4">
        <f>FF_PX[[#This Row],[Column33]]</f>
        <v>82629</v>
      </c>
      <c r="AH11" s="4">
        <f>FF_PX[[#This Row],[Column34]]</f>
        <v>87851</v>
      </c>
      <c r="AI11" s="4">
        <f>FF_PX[[#This Row],[Column35]]</f>
        <v>85493</v>
      </c>
      <c r="AJ11" s="4">
        <f>FF_PX[[#This Row],[Column36]]</f>
        <v>88371</v>
      </c>
      <c r="AK11" s="4">
        <f>FF_PX[[#This Row],[Column37]]</f>
        <v>85536</v>
      </c>
      <c r="AL11" s="4">
        <f>FF_PX[[#This Row],[Column38]]</f>
        <v>86249</v>
      </c>
      <c r="AM11" s="4">
        <f>FF_PX[[#This Row],[Column39]]</f>
        <v>84604</v>
      </c>
      <c r="AN11" s="4">
        <f>FF_PX[[#This Row],[Column40]]</f>
        <v>95660</v>
      </c>
      <c r="AO11" s="4">
        <f>FF_PX[[#This Row],[Column41]]</f>
        <v>70476</v>
      </c>
      <c r="AP11" s="4">
        <f>FF_PX[[#This Row],[Column42]]</f>
        <v>67676</v>
      </c>
      <c r="AQ11" s="4">
        <f>FF_PX[[#This Row],[Column43]]</f>
        <v>63887</v>
      </c>
      <c r="AR11" s="4">
        <f>FF_PX[[#This Row],[Column44]]</f>
        <v>61175</v>
      </c>
      <c r="AS11" s="4">
        <f>FF_PX[[#This Row],[Column45]]</f>
        <v>60952</v>
      </c>
      <c r="AT11" s="4">
        <f>FF_PX[[#This Row],[Column46]]</f>
        <v>66529</v>
      </c>
      <c r="AU11" s="4">
        <f>FF_PX[[#This Row],[Column47]]</f>
        <v>66002</v>
      </c>
      <c r="AV11" s="4">
        <f>FF_PX[[#This Row],[Column48]]</f>
        <v>65485</v>
      </c>
      <c r="AW11" s="4">
        <f>FF_PX[[#This Row],[Column49]]</f>
        <v>65400</v>
      </c>
      <c r="AX11" s="4">
        <f>FF_PX[[#This Row],[Column50]]</f>
        <v>64498</v>
      </c>
      <c r="AY11" s="4">
        <f>FF_PX[[#This Row],[Column51]]</f>
        <v>65217</v>
      </c>
      <c r="AZ11" s="4">
        <f>FF_PX[[#This Row],[Column52]]</f>
        <v>65641</v>
      </c>
      <c r="BA11" s="4">
        <f>FF_PX[[#This Row],[Column53]]</f>
        <v>62225</v>
      </c>
      <c r="BB11" s="4">
        <f>FF_PX[[#This Row],[Column54]]</f>
        <v>62042</v>
      </c>
      <c r="BC11" s="4">
        <f>FF_PX[[#This Row],[Column55]]</f>
        <v>60846</v>
      </c>
      <c r="BD11" s="4">
        <f>FF_PX[[#This Row],[Column56]]</f>
        <v>59310</v>
      </c>
      <c r="BE11" s="4">
        <f>FF_PX[[#This Row],[Column57]]</f>
        <v>60360</v>
      </c>
      <c r="BF11" s="4">
        <f>FF_PX[[#This Row],[Column58]]</f>
        <v>61365</v>
      </c>
      <c r="BG11" s="4">
        <f>FF_PX[[#This Row],[Column59]]</f>
        <v>59855</v>
      </c>
      <c r="BH11" s="4">
        <f>FF_PX[[#This Row],[Column60]]</f>
        <v>59509</v>
      </c>
      <c r="BI11" s="4">
        <f>FF_PX[[#This Row],[Column61]]</f>
        <v>59414</v>
      </c>
      <c r="BJ11" s="4">
        <f>FF_PX[[#This Row],[Column62]]</f>
        <v>59515</v>
      </c>
      <c r="BK11" s="4">
        <f>FF_PX[[#This Row],[Column63]]</f>
        <v>57750</v>
      </c>
      <c r="BL11" s="4">
        <f>FF_PX[[#This Row],[Column64]]</f>
        <v>64294</v>
      </c>
      <c r="BM11" s="4">
        <f>FF_PX[[#This Row],[Column65]]</f>
        <v>63341</v>
      </c>
      <c r="BN11" s="4">
        <f>FF_PX[[#This Row],[Column66]]</f>
        <v>62547</v>
      </c>
      <c r="BO11" s="4">
        <f>FF_PX[[#This Row],[Column67]]</f>
        <v>59577</v>
      </c>
      <c r="BP11" s="4">
        <f>FF_PX[[#This Row],[Column68]]</f>
        <v>77620</v>
      </c>
      <c r="BQ11" s="4">
        <f>FF_PX[[#This Row],[Column69]]</f>
        <v>76383</v>
      </c>
      <c r="BR11" s="4">
        <f>FF_PX[[#This Row],[Column70]]</f>
        <v>74025</v>
      </c>
      <c r="BS11" s="4">
        <f>FF_PX[[#This Row],[Column71]]</f>
        <v>75414</v>
      </c>
      <c r="BT11" s="4">
        <f>FF_PX[[#This Row],[Column72]]</f>
        <v>76834</v>
      </c>
      <c r="BU11" s="4">
        <f>FF_PX[[#This Row],[Column73]]</f>
        <v>69995</v>
      </c>
      <c r="BV11" s="4">
        <f>FF_PX[[#This Row],[Column74]]</f>
        <v>76649</v>
      </c>
      <c r="BW11" s="4">
        <f>FF_PX[[#This Row],[Column75]]</f>
        <v>68687</v>
      </c>
      <c r="BX11" s="4">
        <f>FF_PX[[#This Row],[Column76]]</f>
        <v>67827</v>
      </c>
      <c r="BY11" s="4">
        <f>FF_PX[[#This Row],[Column77]]</f>
        <v>64667</v>
      </c>
      <c r="BZ11" s="4">
        <f>FF_PX[[#This Row],[Column78]]</f>
        <v>64667</v>
      </c>
      <c r="CA11" s="4">
        <f>FF_PX[[#This Row],[Column79]]</f>
        <v>56520</v>
      </c>
      <c r="CB11" s="4">
        <f>FF_PX[[#This Row],[Column80]]</f>
        <v>51815</v>
      </c>
      <c r="CC11" s="4">
        <f>FF_PX[[#This Row],[Column81]]</f>
        <v>49567</v>
      </c>
      <c r="CD11" s="4">
        <f>FF_PX[[#This Row],[Column82]]</f>
        <v>49372</v>
      </c>
      <c r="CE11" s="4">
        <f>FF_PX[[#This Row],[Column83]]</f>
        <v>48208</v>
      </c>
      <c r="CF11" s="4">
        <f>FF_PX[[#This Row],[Column84]]</f>
        <v>48211</v>
      </c>
      <c r="CG11" s="4">
        <f>FF_PX[[#This Row],[Column85]]</f>
        <v>45217</v>
      </c>
      <c r="CH11" s="4">
        <f>FF_PX[[#This Row],[Column86]]</f>
        <v>42319</v>
      </c>
      <c r="CI11" s="4">
        <f>FF_PX[[#This Row],[Column87]]</f>
        <v>37636</v>
      </c>
      <c r="CJ11" s="4">
        <f>FF_PX[[#This Row],[Column88]]</f>
        <v>31034</v>
      </c>
      <c r="CK11" s="4">
        <f>FF_PX[[#This Row],[Column89]]</f>
        <v>31183</v>
      </c>
      <c r="CL11" s="4">
        <f>FF_PX[[#This Row],[Column90]]</f>
        <v>30761</v>
      </c>
      <c r="CM11" s="4">
        <f>FF_PX[[#This Row],[Column91]]</f>
        <v>32088</v>
      </c>
      <c r="CN11" s="4">
        <f>FF_PX[[#This Row],[Column92]]</f>
        <v>31925</v>
      </c>
      <c r="CO11" s="4">
        <f>FF_PX[[#This Row],[Column93]]</f>
        <v>31814</v>
      </c>
      <c r="CP11" s="4">
        <f>FF_PX[[#This Row],[Column94]]</f>
        <v>28297</v>
      </c>
      <c r="CQ11" s="4">
        <f>FF_PX[[#This Row],[Column95]]</f>
        <v>27982</v>
      </c>
      <c r="CR11" s="4">
        <f>FF_PX[[#This Row],[Column96]]</f>
        <v>28521</v>
      </c>
      <c r="CS11" s="4">
        <f>FF_PX[[#This Row],[Column97]]</f>
        <v>28341</v>
      </c>
      <c r="CT11" s="4">
        <f>FF_PX[[#This Row],[Column98]]</f>
        <v>28341</v>
      </c>
      <c r="CU11" s="4">
        <f>FF_PX[[#This Row],[Column99]]</f>
        <v>25386</v>
      </c>
      <c r="CV11" s="4">
        <f>FF_PX[[#This Row],[Column100]]</f>
        <v>25978</v>
      </c>
      <c r="CW11" s="4">
        <f>FF_PX[[#This Row],[Column101]]</f>
        <v>25476</v>
      </c>
      <c r="CX11" s="4">
        <f>FF_PX[[#This Row],[Column102]]</f>
        <v>24971</v>
      </c>
      <c r="CY11" s="4">
        <f>FF_PX[[#This Row],[Column103]]</f>
        <v>24460</v>
      </c>
      <c r="CZ11" s="4">
        <f>FF_PX[[#This Row],[Column104]]</f>
        <v>26280</v>
      </c>
      <c r="DA11" s="4">
        <f>FF_PX[[#This Row],[Column105]]</f>
        <v>25259</v>
      </c>
    </row>
    <row r="12" spans="1:105" x14ac:dyDescent="0.25">
      <c r="A12" t="str">
        <f ca="1">'cont list_0'!M15</f>
        <v>H27</v>
      </c>
      <c r="B12" s="4">
        <f>FF_PX[[#This Row],[Column2]]</f>
        <v>42848</v>
      </c>
      <c r="C12" s="4">
        <f>FF_PX[[#This Row],[Column3]]</f>
        <v>42848</v>
      </c>
      <c r="D12" s="4">
        <f>FF_PX[[#This Row],[Column4]]</f>
        <v>45647</v>
      </c>
      <c r="E12" s="4">
        <f>FF_PX[[#This Row],[Column5]]</f>
        <v>45397</v>
      </c>
      <c r="F12" s="4">
        <f>FF_PX[[#This Row],[Column6]]</f>
        <v>45468</v>
      </c>
      <c r="G12" s="4">
        <f>FF_PX[[#This Row],[Column7]]</f>
        <v>45504</v>
      </c>
      <c r="H12" s="4">
        <f>FF_PX[[#This Row],[Column8]]</f>
        <v>45504</v>
      </c>
      <c r="I12" s="4">
        <f>FF_PX[[#This Row],[Column9]]</f>
        <v>45903</v>
      </c>
      <c r="J12" s="4">
        <f>FF_PX[[#This Row],[Column10]]</f>
        <v>45620</v>
      </c>
      <c r="K12" s="4">
        <f>FF_PX[[#This Row],[Column11]]</f>
        <v>45532</v>
      </c>
      <c r="L12" s="4">
        <f>FF_PX[[#This Row],[Column12]]</f>
        <v>43148</v>
      </c>
      <c r="M12" s="4">
        <f>FF_PX[[#This Row],[Column13]]</f>
        <v>43173</v>
      </c>
      <c r="N12" s="4">
        <f>FF_PX[[#This Row],[Column14]]</f>
        <v>40774</v>
      </c>
      <c r="O12" s="4">
        <f>FF_PX[[#This Row],[Column15]]</f>
        <v>40190</v>
      </c>
      <c r="P12" s="4">
        <f>FF_PX[[#This Row],[Column16]]</f>
        <v>41604</v>
      </c>
      <c r="Q12" s="4">
        <f>FF_PX[[#This Row],[Column17]]</f>
        <v>41417</v>
      </c>
      <c r="R12" s="4">
        <f>FF_PX[[#This Row],[Column18]]</f>
        <v>41815</v>
      </c>
      <c r="S12" s="4">
        <f>FF_PX[[#This Row],[Column19]]</f>
        <v>40496</v>
      </c>
      <c r="T12" s="4">
        <f>FF_PX[[#This Row],[Column20]]</f>
        <v>39248</v>
      </c>
      <c r="U12" s="4">
        <f>FF_PX[[#This Row],[Column21]]</f>
        <v>40533</v>
      </c>
      <c r="V12" s="4">
        <f>FF_PX[[#This Row],[Column22]]</f>
        <v>38324</v>
      </c>
      <c r="W12" s="4">
        <f>FF_PX[[#This Row],[Column23]]</f>
        <v>38996</v>
      </c>
      <c r="X12" s="4">
        <f>FF_PX[[#This Row],[Column24]]</f>
        <v>95078</v>
      </c>
      <c r="Y12" s="4">
        <f>FF_PX[[#This Row],[Column25]]</f>
        <v>93803</v>
      </c>
      <c r="Z12" s="4">
        <f>FF_PX[[#This Row],[Column26]]</f>
        <v>91707</v>
      </c>
      <c r="AA12" s="4">
        <f>FF_PX[[#This Row],[Column27]]</f>
        <v>90540</v>
      </c>
      <c r="AB12" s="4">
        <f>FF_PX[[#This Row],[Column28]]</f>
        <v>90601</v>
      </c>
      <c r="AC12" s="4">
        <f>FF_PX[[#This Row],[Column29]]</f>
        <v>91394</v>
      </c>
      <c r="AD12" s="4">
        <f>FF_PX[[#This Row],[Column30]]</f>
        <v>92890</v>
      </c>
      <c r="AE12" s="4">
        <f>FF_PX[[#This Row],[Column31]]</f>
        <v>91042</v>
      </c>
      <c r="AF12" s="4">
        <f>FF_PX[[#This Row],[Column32]]</f>
        <v>91174</v>
      </c>
      <c r="AG12" s="4">
        <f>FF_PX[[#This Row],[Column33]]</f>
        <v>90129</v>
      </c>
      <c r="AH12" s="4">
        <f>FF_PX[[#This Row],[Column34]]</f>
        <v>83729</v>
      </c>
      <c r="AI12" s="4">
        <f>FF_PX[[#This Row],[Column35]]</f>
        <v>81720</v>
      </c>
      <c r="AJ12" s="4">
        <f>FF_PX[[#This Row],[Column36]]</f>
        <v>81361</v>
      </c>
      <c r="AK12" s="4">
        <f>FF_PX[[#This Row],[Column37]]</f>
        <v>80986</v>
      </c>
      <c r="AL12" s="4">
        <f>FF_PX[[#This Row],[Column38]]</f>
        <v>79886</v>
      </c>
      <c r="AM12" s="4">
        <f>FF_PX[[#This Row],[Column39]]</f>
        <v>80479</v>
      </c>
      <c r="AN12" s="4">
        <f>FF_PX[[#This Row],[Column40]]</f>
        <v>78975</v>
      </c>
      <c r="AO12" s="4">
        <f>FF_PX[[#This Row],[Column41]]</f>
        <v>79295</v>
      </c>
      <c r="AP12" s="4">
        <f>FF_PX[[#This Row],[Column42]]</f>
        <v>79087</v>
      </c>
      <c r="AQ12" s="4">
        <f>FF_PX[[#This Row],[Column43]]</f>
        <v>79180</v>
      </c>
      <c r="AR12" s="4">
        <f>FF_PX[[#This Row],[Column44]]</f>
        <v>78529</v>
      </c>
      <c r="AS12" s="4">
        <f>FF_PX[[#This Row],[Column45]]</f>
        <v>78533</v>
      </c>
      <c r="AT12" s="4">
        <f>FF_PX[[#This Row],[Column46]]</f>
        <v>78973</v>
      </c>
      <c r="AU12" s="4">
        <f>FF_PX[[#This Row],[Column47]]</f>
        <v>75061</v>
      </c>
      <c r="AV12" s="4">
        <f>FF_PX[[#This Row],[Column48]]</f>
        <v>72939</v>
      </c>
      <c r="AW12" s="4">
        <f>FF_PX[[#This Row],[Column49]]</f>
        <v>70028</v>
      </c>
      <c r="AX12" s="4">
        <f>FF_PX[[#This Row],[Column50]]</f>
        <v>71686</v>
      </c>
      <c r="AY12" s="4">
        <f>FF_PX[[#This Row],[Column51]]</f>
        <v>66815</v>
      </c>
      <c r="AZ12" s="4">
        <f>FF_PX[[#This Row],[Column52]]</f>
        <v>64284</v>
      </c>
      <c r="BA12" s="4">
        <f>FF_PX[[#This Row],[Column53]]</f>
        <v>61837</v>
      </c>
      <c r="BB12" s="4">
        <f>FF_PX[[#This Row],[Column54]]</f>
        <v>73869</v>
      </c>
      <c r="BC12" s="4">
        <f>FF_PX[[#This Row],[Column55]]</f>
        <v>110816</v>
      </c>
      <c r="BD12" s="4">
        <f>FF_PX[[#This Row],[Column56]]</f>
        <v>109858</v>
      </c>
      <c r="BE12" s="4">
        <f>FF_PX[[#This Row],[Column57]]</f>
        <v>109983</v>
      </c>
      <c r="BF12" s="4">
        <f>FF_PX[[#This Row],[Column58]]</f>
        <v>109778</v>
      </c>
      <c r="BG12" s="4">
        <f>FF_PX[[#This Row],[Column59]]</f>
        <v>109443</v>
      </c>
      <c r="BH12" s="4">
        <f>FF_PX[[#This Row],[Column60]]</f>
        <v>108636</v>
      </c>
      <c r="BI12" s="4">
        <f>FF_PX[[#This Row],[Column61]]</f>
        <v>110501</v>
      </c>
      <c r="BJ12" s="4">
        <f>FF_PX[[#This Row],[Column62]]</f>
        <v>110920</v>
      </c>
      <c r="BK12" s="4">
        <f>FF_PX[[#This Row],[Column63]]</f>
        <v>102382</v>
      </c>
      <c r="BL12" s="4">
        <f>FF_PX[[#This Row],[Column64]]</f>
        <v>101356</v>
      </c>
      <c r="BM12" s="4">
        <f>FF_PX[[#This Row],[Column65]]</f>
        <v>98393</v>
      </c>
      <c r="BN12" s="4">
        <f>FF_PX[[#This Row],[Column66]]</f>
        <v>98299</v>
      </c>
      <c r="BO12" s="4">
        <f>FF_PX[[#This Row],[Column67]]</f>
        <v>98735</v>
      </c>
      <c r="BP12" s="4">
        <f>FF_PX[[#This Row],[Column68]]</f>
        <v>62379</v>
      </c>
      <c r="BQ12" s="4">
        <f>FF_PX[[#This Row],[Column69]]</f>
        <v>62099</v>
      </c>
      <c r="BR12" s="4">
        <f>FF_PX[[#This Row],[Column70]]</f>
        <v>58057</v>
      </c>
      <c r="BS12" s="4">
        <f>FF_PX[[#This Row],[Column71]]</f>
        <v>59491</v>
      </c>
      <c r="BT12" s="4">
        <f>FF_PX[[#This Row],[Column72]]</f>
        <v>59496</v>
      </c>
      <c r="BU12" s="4">
        <f>FF_PX[[#This Row],[Column73]]</f>
        <v>47842</v>
      </c>
      <c r="BV12" s="4">
        <f>FF_PX[[#This Row],[Column74]]</f>
        <v>53920</v>
      </c>
      <c r="BW12" s="4">
        <f>FF_PX[[#This Row],[Column75]]</f>
        <v>47536</v>
      </c>
      <c r="BX12" s="4">
        <f>FF_PX[[#This Row],[Column76]]</f>
        <v>46223</v>
      </c>
      <c r="BY12" s="4">
        <f>FF_PX[[#This Row],[Column77]]</f>
        <v>48562</v>
      </c>
      <c r="BZ12" s="4">
        <f>FF_PX[[#This Row],[Column78]]</f>
        <v>48562</v>
      </c>
      <c r="CA12" s="4">
        <f>FF_PX[[#This Row],[Column79]]</f>
        <v>47588</v>
      </c>
      <c r="CB12" s="4">
        <f>FF_PX[[#This Row],[Column80]]</f>
        <v>46282</v>
      </c>
      <c r="CC12" s="4">
        <f>FF_PX[[#This Row],[Column81]]</f>
        <v>41384</v>
      </c>
      <c r="CD12" s="4">
        <f>FF_PX[[#This Row],[Column82]]</f>
        <v>39676</v>
      </c>
      <c r="CE12" s="4">
        <f>FF_PX[[#This Row],[Column83]]</f>
        <v>40113</v>
      </c>
      <c r="CF12" s="4">
        <f>FF_PX[[#This Row],[Column84]]</f>
        <v>39683</v>
      </c>
      <c r="CG12" s="4">
        <f>FF_PX[[#This Row],[Column85]]</f>
        <v>39306</v>
      </c>
      <c r="CH12" s="4">
        <f>FF_PX[[#This Row],[Column86]]</f>
        <v>39150</v>
      </c>
      <c r="CI12" s="4">
        <f>FF_PX[[#This Row],[Column87]]</f>
        <v>38293</v>
      </c>
      <c r="CJ12" s="4">
        <f>FF_PX[[#This Row],[Column88]]</f>
        <v>38103</v>
      </c>
      <c r="CK12" s="4">
        <f>FF_PX[[#This Row],[Column89]]</f>
        <v>38643</v>
      </c>
      <c r="CL12" s="4">
        <f>FF_PX[[#This Row],[Column90]]</f>
        <v>38445</v>
      </c>
      <c r="CM12" s="4">
        <f>FF_PX[[#This Row],[Column91]]</f>
        <v>38413</v>
      </c>
      <c r="CN12" s="4">
        <f>FF_PX[[#This Row],[Column92]]</f>
        <v>38059</v>
      </c>
      <c r="CO12" s="4">
        <f>FF_PX[[#This Row],[Column93]]</f>
        <v>37538</v>
      </c>
      <c r="CP12" s="4">
        <f>FF_PX[[#This Row],[Column94]]</f>
        <v>34816</v>
      </c>
      <c r="CQ12" s="4">
        <f>FF_PX[[#This Row],[Column95]]</f>
        <v>34518</v>
      </c>
      <c r="CR12" s="4">
        <f>FF_PX[[#This Row],[Column96]]</f>
        <v>36250</v>
      </c>
      <c r="CS12" s="4">
        <f>FF_PX[[#This Row],[Column97]]</f>
        <v>35882</v>
      </c>
      <c r="CT12" s="4">
        <f>FF_PX[[#This Row],[Column98]]</f>
        <v>35882</v>
      </c>
      <c r="CU12" s="4">
        <f>FF_PX[[#This Row],[Column99]]</f>
        <v>34823</v>
      </c>
      <c r="CV12" s="4">
        <f>FF_PX[[#This Row],[Column100]]</f>
        <v>34242</v>
      </c>
      <c r="CW12" s="4">
        <f>FF_PX[[#This Row],[Column101]]</f>
        <v>32751</v>
      </c>
      <c r="CX12" s="4">
        <f>FF_PX[[#This Row],[Column102]]</f>
        <v>33571</v>
      </c>
      <c r="CY12" s="4">
        <f>FF_PX[[#This Row],[Column103]]</f>
        <v>29911</v>
      </c>
      <c r="CZ12" s="4">
        <f>FF_PX[[#This Row],[Column104]]</f>
        <v>28110</v>
      </c>
      <c r="DA12" s="4">
        <f>FF_PX[[#This Row],[Column105]]</f>
        <v>28290</v>
      </c>
    </row>
    <row r="13" spans="1:105" x14ac:dyDescent="0.25">
      <c r="A13" t="str">
        <f ca="1">'cont list_0'!M16</f>
        <v>J27</v>
      </c>
      <c r="B13" s="4">
        <f>FF_PX[[#This Row],[Column2]]</f>
        <v>11785</v>
      </c>
      <c r="C13" s="4">
        <f>FF_PX[[#This Row],[Column3]]</f>
        <v>11785</v>
      </c>
      <c r="D13" s="4">
        <f>FF_PX[[#This Row],[Column4]]</f>
        <v>11518</v>
      </c>
      <c r="E13" s="4">
        <f>FF_PX[[#This Row],[Column5]]</f>
        <v>11319</v>
      </c>
      <c r="F13" s="4">
        <f>FF_PX[[#This Row],[Column6]]</f>
        <v>11324</v>
      </c>
      <c r="G13" s="4">
        <f>FF_PX[[#This Row],[Column7]]</f>
        <v>11125</v>
      </c>
      <c r="H13" s="4">
        <f>FF_PX[[#This Row],[Column8]]</f>
        <v>11125</v>
      </c>
      <c r="I13" s="4">
        <f>FF_PX[[#This Row],[Column9]]</f>
        <v>11037</v>
      </c>
      <c r="J13" s="4">
        <f>FF_PX[[#This Row],[Column10]]</f>
        <v>9746</v>
      </c>
      <c r="K13" s="4">
        <f>FF_PX[[#This Row],[Column11]]</f>
        <v>9767</v>
      </c>
      <c r="L13" s="4">
        <f>FF_PX[[#This Row],[Column12]]</f>
        <v>9446</v>
      </c>
      <c r="M13" s="4">
        <f>FF_PX[[#This Row],[Column13]]</f>
        <v>9601</v>
      </c>
      <c r="N13" s="4">
        <f>FF_PX[[#This Row],[Column14]]</f>
        <v>9510</v>
      </c>
      <c r="O13" s="4">
        <f>FF_PX[[#This Row],[Column15]]</f>
        <v>9353</v>
      </c>
      <c r="P13" s="4">
        <f>FF_PX[[#This Row],[Column16]]</f>
        <v>9209</v>
      </c>
      <c r="Q13" s="4">
        <f>FF_PX[[#This Row],[Column17]]</f>
        <v>9242</v>
      </c>
      <c r="R13" s="4">
        <f>FF_PX[[#This Row],[Column18]]</f>
        <v>9239</v>
      </c>
      <c r="S13" s="4">
        <f>FF_PX[[#This Row],[Column19]]</f>
        <v>9222</v>
      </c>
      <c r="T13" s="4">
        <f>FF_PX[[#This Row],[Column20]]</f>
        <v>8497</v>
      </c>
      <c r="U13" s="4">
        <f>FF_PX[[#This Row],[Column21]]</f>
        <v>8633</v>
      </c>
      <c r="V13" s="4">
        <f>FF_PX[[#This Row],[Column22]]</f>
        <v>8296</v>
      </c>
      <c r="W13" s="4">
        <f>FF_PX[[#This Row],[Column23]]</f>
        <v>7541</v>
      </c>
      <c r="X13" s="4">
        <f>FF_PX[[#This Row],[Column24]]</f>
        <v>39700</v>
      </c>
      <c r="Y13" s="4">
        <f>FF_PX[[#This Row],[Column25]]</f>
        <v>43358</v>
      </c>
      <c r="Z13" s="4">
        <f>FF_PX[[#This Row],[Column26]]</f>
        <v>44748</v>
      </c>
      <c r="AA13" s="4">
        <f>FF_PX[[#This Row],[Column27]]</f>
        <v>44141</v>
      </c>
      <c r="AB13" s="4">
        <f>FF_PX[[#This Row],[Column28]]</f>
        <v>44244</v>
      </c>
      <c r="AC13" s="4">
        <f>FF_PX[[#This Row],[Column29]]</f>
        <v>46077</v>
      </c>
      <c r="AD13" s="4">
        <f>FF_PX[[#This Row],[Column30]]</f>
        <v>42861</v>
      </c>
      <c r="AE13" s="4">
        <f>FF_PX[[#This Row],[Column31]]</f>
        <v>40582</v>
      </c>
      <c r="AF13" s="4">
        <f>FF_PX[[#This Row],[Column32]]</f>
        <v>32702</v>
      </c>
      <c r="AG13" s="4">
        <f>FF_PX[[#This Row],[Column33]]</f>
        <v>32414</v>
      </c>
      <c r="AH13" s="4">
        <f>FF_PX[[#This Row],[Column34]]</f>
        <v>32569</v>
      </c>
      <c r="AI13" s="4">
        <f>FF_PX[[#This Row],[Column35]]</f>
        <v>30823</v>
      </c>
      <c r="AJ13" s="4">
        <f>FF_PX[[#This Row],[Column36]]</f>
        <v>31031</v>
      </c>
      <c r="AK13" s="4">
        <f>FF_PX[[#This Row],[Column37]]</f>
        <v>30704</v>
      </c>
      <c r="AL13" s="4">
        <f>FF_PX[[#This Row],[Column38]]</f>
        <v>31164</v>
      </c>
      <c r="AM13" s="4">
        <f>FF_PX[[#This Row],[Column39]]</f>
        <v>32026</v>
      </c>
      <c r="AN13" s="4">
        <f>FF_PX[[#This Row],[Column40]]</f>
        <v>31142</v>
      </c>
      <c r="AO13" s="4">
        <f>FF_PX[[#This Row],[Column41]]</f>
        <v>30647</v>
      </c>
      <c r="AP13" s="4">
        <f>FF_PX[[#This Row],[Column42]]</f>
        <v>30882</v>
      </c>
      <c r="AQ13" s="4">
        <f>FF_PX[[#This Row],[Column43]]</f>
        <v>31128</v>
      </c>
      <c r="AR13" s="4">
        <f>FF_PX[[#This Row],[Column44]]</f>
        <v>31314</v>
      </c>
      <c r="AS13" s="4">
        <f>FF_PX[[#This Row],[Column45]]</f>
        <v>33372</v>
      </c>
      <c r="AT13" s="4">
        <f>FF_PX[[#This Row],[Column46]]</f>
        <v>75265</v>
      </c>
      <c r="AU13" s="4">
        <f>FF_PX[[#This Row],[Column47]]</f>
        <v>76355</v>
      </c>
      <c r="AV13" s="4">
        <f>FF_PX[[#This Row],[Column48]]</f>
        <v>77378</v>
      </c>
      <c r="AW13" s="4">
        <f>FF_PX[[#This Row],[Column49]]</f>
        <v>74280</v>
      </c>
      <c r="AX13" s="4">
        <f>FF_PX[[#This Row],[Column50]]</f>
        <v>73719</v>
      </c>
      <c r="AY13" s="4">
        <f>FF_PX[[#This Row],[Column51]]</f>
        <v>71525</v>
      </c>
      <c r="AZ13" s="4">
        <f>FF_PX[[#This Row],[Column52]]</f>
        <v>71266</v>
      </c>
      <c r="BA13" s="4">
        <f>FF_PX[[#This Row],[Column53]]</f>
        <v>72636</v>
      </c>
      <c r="BB13" s="4">
        <f>FF_PX[[#This Row],[Column54]]</f>
        <v>72397</v>
      </c>
      <c r="BC13" s="4">
        <f>FF_PX[[#This Row],[Column55]]</f>
        <v>72690</v>
      </c>
      <c r="BD13" s="4">
        <f>FF_PX[[#This Row],[Column56]]</f>
        <v>70211</v>
      </c>
      <c r="BE13" s="4">
        <f>FF_PX[[#This Row],[Column57]]</f>
        <v>70073</v>
      </c>
      <c r="BF13" s="4">
        <f>FF_PX[[#This Row],[Column58]]</f>
        <v>68590</v>
      </c>
      <c r="BG13" s="4">
        <f>FF_PX[[#This Row],[Column59]]</f>
        <v>71251</v>
      </c>
      <c r="BH13" s="4">
        <f>FF_PX[[#This Row],[Column60]]</f>
        <v>73259</v>
      </c>
      <c r="BI13" s="4">
        <f>FF_PX[[#This Row],[Column61]]</f>
        <v>75908</v>
      </c>
      <c r="BJ13" s="4">
        <f>FF_PX[[#This Row],[Column62]]</f>
        <v>76717</v>
      </c>
      <c r="BK13" s="4">
        <f>FF_PX[[#This Row],[Column63]]</f>
        <v>70736</v>
      </c>
      <c r="BL13" s="4">
        <f>FF_PX[[#This Row],[Column64]]</f>
        <v>68183</v>
      </c>
      <c r="BM13" s="4">
        <f>FF_PX[[#This Row],[Column65]]</f>
        <v>66620</v>
      </c>
      <c r="BN13" s="4">
        <f>FF_PX[[#This Row],[Column66]]</f>
        <v>66136</v>
      </c>
      <c r="BO13" s="4">
        <f>FF_PX[[#This Row],[Column67]]</f>
        <v>65481</v>
      </c>
      <c r="BP13" s="4">
        <f>FF_PX[[#This Row],[Column68]]</f>
        <v>93111</v>
      </c>
      <c r="BQ13" s="4">
        <f>FF_PX[[#This Row],[Column69]]</f>
        <v>93107</v>
      </c>
      <c r="BR13" s="4">
        <f>FF_PX[[#This Row],[Column70]]</f>
        <v>93203</v>
      </c>
      <c r="BS13" s="4">
        <f>FF_PX[[#This Row],[Column71]]</f>
        <v>88577</v>
      </c>
      <c r="BT13" s="4">
        <f>FF_PX[[#This Row],[Column72]]</f>
        <v>78916</v>
      </c>
      <c r="BU13" s="4">
        <f>FF_PX[[#This Row],[Column73]]</f>
        <v>74363</v>
      </c>
      <c r="BV13" s="4">
        <f>FF_PX[[#This Row],[Column74]]</f>
        <v>68577</v>
      </c>
      <c r="BW13" s="4">
        <f>FF_PX[[#This Row],[Column75]]</f>
        <v>51270</v>
      </c>
      <c r="BX13" s="4">
        <f>FF_PX[[#This Row],[Column76]]</f>
        <v>51299</v>
      </c>
      <c r="BY13" s="4">
        <f>FF_PX[[#This Row],[Column77]]</f>
        <v>51847</v>
      </c>
      <c r="BZ13" s="4">
        <f>FF_PX[[#This Row],[Column78]]</f>
        <v>51847</v>
      </c>
      <c r="CA13" s="4">
        <f>FF_PX[[#This Row],[Column79]]</f>
        <v>49083</v>
      </c>
      <c r="CB13" s="4">
        <f>FF_PX[[#This Row],[Column80]]</f>
        <v>48243</v>
      </c>
      <c r="CC13" s="4">
        <f>FF_PX[[#This Row],[Column81]]</f>
        <v>47043</v>
      </c>
      <c r="CD13" s="4">
        <f>FF_PX[[#This Row],[Column82]]</f>
        <v>48849</v>
      </c>
      <c r="CE13" s="4">
        <f>FF_PX[[#This Row],[Column83]]</f>
        <v>49798</v>
      </c>
      <c r="CF13" s="4">
        <f>FF_PX[[#This Row],[Column84]]</f>
        <v>49094</v>
      </c>
      <c r="CG13" s="4">
        <f>FF_PX[[#This Row],[Column85]]</f>
        <v>49063</v>
      </c>
      <c r="CH13" s="4">
        <f>FF_PX[[#This Row],[Column86]]</f>
        <v>49466</v>
      </c>
      <c r="CI13" s="4">
        <f>FF_PX[[#This Row],[Column87]]</f>
        <v>48670</v>
      </c>
      <c r="CJ13" s="4">
        <f>FF_PX[[#This Row],[Column88]]</f>
        <v>38822</v>
      </c>
      <c r="CK13" s="4">
        <f>FF_PX[[#This Row],[Column89]]</f>
        <v>36464</v>
      </c>
      <c r="CL13" s="4">
        <f>FF_PX[[#This Row],[Column90]]</f>
        <v>36231</v>
      </c>
      <c r="CM13" s="4">
        <f>FF_PX[[#This Row],[Column91]]</f>
        <v>35703</v>
      </c>
      <c r="CN13" s="4">
        <f>FF_PX[[#This Row],[Column92]]</f>
        <v>34150</v>
      </c>
      <c r="CO13" s="4">
        <f>FF_PX[[#This Row],[Column93]]</f>
        <v>34417</v>
      </c>
      <c r="CP13" s="4">
        <f>FF_PX[[#This Row],[Column94]]</f>
        <v>33423</v>
      </c>
      <c r="CQ13" s="4">
        <f>FF_PX[[#This Row],[Column95]]</f>
        <v>34423</v>
      </c>
      <c r="CR13" s="4">
        <f>FF_PX[[#This Row],[Column96]]</f>
        <v>35891</v>
      </c>
      <c r="CS13" s="4">
        <f>FF_PX[[#This Row],[Column97]]</f>
        <v>36202</v>
      </c>
      <c r="CT13" s="4">
        <f>FF_PX[[#This Row],[Column98]]</f>
        <v>36202</v>
      </c>
      <c r="CU13" s="4">
        <f>FF_PX[[#This Row],[Column99]]</f>
        <v>36616</v>
      </c>
      <c r="CV13" s="4">
        <f>FF_PX[[#This Row],[Column100]]</f>
        <v>35669</v>
      </c>
      <c r="CW13" s="4">
        <f>FF_PX[[#This Row],[Column101]]</f>
        <v>35697</v>
      </c>
      <c r="CX13" s="4">
        <f>FF_PX[[#This Row],[Column102]]</f>
        <v>35511</v>
      </c>
      <c r="CY13" s="4">
        <f>FF_PX[[#This Row],[Column103]]</f>
        <v>32019</v>
      </c>
      <c r="CZ13" s="4">
        <f>FF_PX[[#This Row],[Column104]]</f>
        <v>31559</v>
      </c>
      <c r="DA13" s="4">
        <f>FF_PX[[#This Row],[Column105]]</f>
        <v>30667</v>
      </c>
    </row>
    <row r="14" spans="1:105" x14ac:dyDescent="0.25">
      <c r="A14" t="str">
        <f ca="1">'cont list_0'!M17</f>
        <v>K27</v>
      </c>
      <c r="B14" s="4">
        <f>FF_PX[[#This Row],[Column2]]</f>
        <v>20676</v>
      </c>
      <c r="C14" s="4">
        <f>FF_PX[[#This Row],[Column3]]</f>
        <v>20676</v>
      </c>
      <c r="D14" s="4">
        <f>FF_PX[[#This Row],[Column4]]</f>
        <v>20713</v>
      </c>
      <c r="E14" s="4">
        <f>FF_PX[[#This Row],[Column5]]</f>
        <v>20193</v>
      </c>
      <c r="F14" s="4">
        <f>FF_PX[[#This Row],[Column6]]</f>
        <v>20230</v>
      </c>
      <c r="G14" s="4">
        <f>FF_PX[[#This Row],[Column7]]</f>
        <v>19977</v>
      </c>
      <c r="H14" s="4">
        <f>FF_PX[[#This Row],[Column8]]</f>
        <v>19977</v>
      </c>
      <c r="I14" s="4">
        <f>FF_PX[[#This Row],[Column9]]</f>
        <v>19642</v>
      </c>
      <c r="J14" s="4">
        <f>FF_PX[[#This Row],[Column10]]</f>
        <v>18768</v>
      </c>
      <c r="K14" s="4">
        <f>FF_PX[[#This Row],[Column11]]</f>
        <v>19170</v>
      </c>
      <c r="L14" s="4">
        <f>FF_PX[[#This Row],[Column12]]</f>
        <v>18819</v>
      </c>
      <c r="M14" s="4">
        <f>FF_PX[[#This Row],[Column13]]</f>
        <v>18601</v>
      </c>
      <c r="N14" s="4">
        <f>FF_PX[[#This Row],[Column14]]</f>
        <v>19138</v>
      </c>
      <c r="O14" s="4">
        <f>FF_PX[[#This Row],[Column15]]</f>
        <v>19426</v>
      </c>
      <c r="P14" s="4">
        <f>FF_PX[[#This Row],[Column16]]</f>
        <v>19327</v>
      </c>
      <c r="Q14" s="4">
        <f>FF_PX[[#This Row],[Column17]]</f>
        <v>19596</v>
      </c>
      <c r="R14" s="4">
        <f>FF_PX[[#This Row],[Column18]]</f>
        <v>19346</v>
      </c>
      <c r="S14" s="4">
        <f>FF_PX[[#This Row],[Column19]]</f>
        <v>19617</v>
      </c>
      <c r="T14" s="4">
        <f>FF_PX[[#This Row],[Column20]]</f>
        <v>17390</v>
      </c>
      <c r="U14" s="4">
        <f>FF_PX[[#This Row],[Column21]]</f>
        <v>15906</v>
      </c>
      <c r="V14" s="4">
        <f>FF_PX[[#This Row],[Column22]]</f>
        <v>15413</v>
      </c>
      <c r="W14" s="4">
        <f>FF_PX[[#This Row],[Column23]]</f>
        <v>15521</v>
      </c>
      <c r="X14" s="4">
        <f>FF_PX[[#This Row],[Column24]]</f>
        <v>7469</v>
      </c>
      <c r="Y14" s="4">
        <f>FF_PX[[#This Row],[Column25]]</f>
        <v>7316</v>
      </c>
      <c r="Z14" s="4">
        <f>FF_PX[[#This Row],[Column26]]</f>
        <v>6876</v>
      </c>
      <c r="AA14" s="4">
        <f>FF_PX[[#This Row],[Column27]]</f>
        <v>6659</v>
      </c>
      <c r="AB14" s="4">
        <f>FF_PX[[#This Row],[Column28]]</f>
        <v>6885</v>
      </c>
      <c r="AC14" s="4">
        <f>FF_PX[[#This Row],[Column29]]</f>
        <v>6993</v>
      </c>
      <c r="AD14" s="4">
        <f>FF_PX[[#This Row],[Column30]]</f>
        <v>6886</v>
      </c>
      <c r="AE14" s="4">
        <f>FF_PX[[#This Row],[Column31]]</f>
        <v>6209</v>
      </c>
      <c r="AF14" s="4">
        <f>FF_PX[[#This Row],[Column32]]</f>
        <v>6067</v>
      </c>
      <c r="AG14" s="4">
        <f>FF_PX[[#This Row],[Column33]]</f>
        <v>6062</v>
      </c>
      <c r="AH14" s="4">
        <f>FF_PX[[#This Row],[Column34]]</f>
        <v>6047</v>
      </c>
      <c r="AI14" s="4">
        <f>FF_PX[[#This Row],[Column35]]</f>
        <v>5938</v>
      </c>
      <c r="AJ14" s="4">
        <f>FF_PX[[#This Row],[Column36]]</f>
        <v>5199</v>
      </c>
      <c r="AK14" s="4">
        <f>FF_PX[[#This Row],[Column37]]</f>
        <v>6220</v>
      </c>
      <c r="AL14" s="4">
        <f>FF_PX[[#This Row],[Column38]]</f>
        <v>6265</v>
      </c>
      <c r="AM14" s="4">
        <f>FF_PX[[#This Row],[Column39]]</f>
        <v>6213</v>
      </c>
      <c r="AN14" s="4">
        <f>FF_PX[[#This Row],[Column40]]</f>
        <v>6112</v>
      </c>
      <c r="AO14" s="4">
        <f>FF_PX[[#This Row],[Column41]]</f>
        <v>5922</v>
      </c>
      <c r="AP14" s="4">
        <f>FF_PX[[#This Row],[Column42]]</f>
        <v>5896</v>
      </c>
      <c r="AQ14" s="4">
        <f>FF_PX[[#This Row],[Column43]]</f>
        <v>5899</v>
      </c>
      <c r="AR14" s="4">
        <f>FF_PX[[#This Row],[Column44]]</f>
        <v>5945</v>
      </c>
      <c r="AS14" s="4">
        <f>FF_PX[[#This Row],[Column45]]</f>
        <v>5884</v>
      </c>
      <c r="AT14" s="4">
        <f>FF_PX[[#This Row],[Column46]]</f>
        <v>33091</v>
      </c>
      <c r="AU14" s="4">
        <f>FF_PX[[#This Row],[Column47]]</f>
        <v>33184</v>
      </c>
      <c r="AV14" s="4">
        <f>FF_PX[[#This Row],[Column48]]</f>
        <v>33800</v>
      </c>
      <c r="AW14" s="4">
        <f>FF_PX[[#This Row],[Column49]]</f>
        <v>33232</v>
      </c>
      <c r="AX14" s="4">
        <f>FF_PX[[#This Row],[Column50]]</f>
        <v>33285</v>
      </c>
      <c r="AY14" s="4">
        <f>FF_PX[[#This Row],[Column51]]</f>
        <v>33288</v>
      </c>
      <c r="AZ14" s="4">
        <f>FF_PX[[#This Row],[Column52]]</f>
        <v>32991</v>
      </c>
      <c r="BA14" s="4">
        <f>FF_PX[[#This Row],[Column53]]</f>
        <v>32723</v>
      </c>
      <c r="BB14" s="4">
        <f>FF_PX[[#This Row],[Column54]]</f>
        <v>31353</v>
      </c>
      <c r="BC14" s="4">
        <f>FF_PX[[#This Row],[Column55]]</f>
        <v>33562</v>
      </c>
      <c r="BD14" s="4">
        <f>FF_PX[[#This Row],[Column56]]</f>
        <v>33498</v>
      </c>
      <c r="BE14" s="4">
        <f>FF_PX[[#This Row],[Column57]]</f>
        <v>33378</v>
      </c>
      <c r="BF14" s="4">
        <f>FF_PX[[#This Row],[Column58]]</f>
        <v>32125</v>
      </c>
      <c r="BG14" s="4">
        <f>FF_PX[[#This Row],[Column59]]</f>
        <v>33637</v>
      </c>
      <c r="BH14" s="4">
        <f>FF_PX[[#This Row],[Column60]]</f>
        <v>34878</v>
      </c>
      <c r="BI14" s="4">
        <f>FF_PX[[#This Row],[Column61]]</f>
        <v>34331</v>
      </c>
      <c r="BJ14" s="4">
        <f>FF_PX[[#This Row],[Column62]]</f>
        <v>34175</v>
      </c>
      <c r="BK14" s="4">
        <f>FF_PX[[#This Row],[Column63]]</f>
        <v>32235</v>
      </c>
      <c r="BL14" s="4">
        <f>FF_PX[[#This Row],[Column64]]</f>
        <v>29445</v>
      </c>
      <c r="BM14" s="4">
        <f>FF_PX[[#This Row],[Column65]]</f>
        <v>28280</v>
      </c>
      <c r="BN14" s="4">
        <f>FF_PX[[#This Row],[Column66]]</f>
        <v>27492</v>
      </c>
      <c r="BO14" s="4">
        <f>FF_PX[[#This Row],[Column67]]</f>
        <v>28923</v>
      </c>
      <c r="BP14" s="4">
        <f>FF_PX[[#This Row],[Column68]]</f>
        <v>65003</v>
      </c>
      <c r="BQ14" s="4">
        <f>FF_PX[[#This Row],[Column69]]</f>
        <v>64172</v>
      </c>
      <c r="BR14" s="4">
        <f>FF_PX[[#This Row],[Column70]]</f>
        <v>59470</v>
      </c>
      <c r="BS14" s="4">
        <f>FF_PX[[#This Row],[Column71]]</f>
        <v>59354</v>
      </c>
      <c r="BT14" s="4">
        <f>FF_PX[[#This Row],[Column72]]</f>
        <v>59854</v>
      </c>
      <c r="BU14" s="4">
        <f>FF_PX[[#This Row],[Column73]]</f>
        <v>59998</v>
      </c>
      <c r="BV14" s="4">
        <f>FF_PX[[#This Row],[Column74]]</f>
        <v>59075</v>
      </c>
      <c r="BW14" s="4">
        <f>FF_PX[[#This Row],[Column75]]</f>
        <v>58816</v>
      </c>
      <c r="BX14" s="4">
        <f>FF_PX[[#This Row],[Column76]]</f>
        <v>58202</v>
      </c>
      <c r="BY14" s="4">
        <f>FF_PX[[#This Row],[Column77]]</f>
        <v>59543</v>
      </c>
      <c r="BZ14" s="4">
        <f>FF_PX[[#This Row],[Column78]]</f>
        <v>59543</v>
      </c>
      <c r="CA14" s="4">
        <f>FF_PX[[#This Row],[Column79]]</f>
        <v>57097</v>
      </c>
      <c r="CB14" s="4">
        <f>FF_PX[[#This Row],[Column80]]</f>
        <v>56043</v>
      </c>
      <c r="CC14" s="4">
        <f>FF_PX[[#This Row],[Column81]]</f>
        <v>54779</v>
      </c>
      <c r="CD14" s="4">
        <f>FF_PX[[#This Row],[Column82]]</f>
        <v>45025</v>
      </c>
      <c r="CE14" s="4">
        <f>FF_PX[[#This Row],[Column83]]</f>
        <v>45426</v>
      </c>
      <c r="CF14" s="4">
        <f>FF_PX[[#This Row],[Column84]]</f>
        <v>46796</v>
      </c>
      <c r="CG14" s="4">
        <f>FF_PX[[#This Row],[Column85]]</f>
        <v>36172</v>
      </c>
      <c r="CH14" s="4">
        <f>FF_PX[[#This Row],[Column86]]</f>
        <v>35703</v>
      </c>
      <c r="CI14" s="4">
        <f>FF_PX[[#This Row],[Column87]]</f>
        <v>34524</v>
      </c>
      <c r="CJ14" s="4">
        <f>FF_PX[[#This Row],[Column88]]</f>
        <v>47161</v>
      </c>
      <c r="CK14" s="4">
        <f>FF_PX[[#This Row],[Column89]]</f>
        <v>45775</v>
      </c>
      <c r="CL14" s="4">
        <f>FF_PX[[#This Row],[Column90]]</f>
        <v>45938</v>
      </c>
      <c r="CM14" s="4">
        <f>FF_PX[[#This Row],[Column91]]</f>
        <v>44797</v>
      </c>
      <c r="CN14" s="4">
        <f>FF_PX[[#This Row],[Column92]]</f>
        <v>45063</v>
      </c>
      <c r="CO14" s="4">
        <f>FF_PX[[#This Row],[Column93]]</f>
        <v>45087</v>
      </c>
      <c r="CP14" s="4">
        <f>FF_PX[[#This Row],[Column94]]</f>
        <v>45046</v>
      </c>
      <c r="CQ14" s="4">
        <f>FF_PX[[#This Row],[Column95]]</f>
        <v>44854</v>
      </c>
      <c r="CR14" s="4">
        <f>FF_PX[[#This Row],[Column96]]</f>
        <v>44947</v>
      </c>
      <c r="CS14" s="4">
        <f>FF_PX[[#This Row],[Column97]]</f>
        <v>44890</v>
      </c>
      <c r="CT14" s="4">
        <f>FF_PX[[#This Row],[Column98]]</f>
        <v>44890</v>
      </c>
      <c r="CU14" s="4">
        <f>FF_PX[[#This Row],[Column99]]</f>
        <v>44829</v>
      </c>
      <c r="CV14" s="4">
        <f>FF_PX[[#This Row],[Column100]]</f>
        <v>44697</v>
      </c>
      <c r="CW14" s="4">
        <f>FF_PX[[#This Row],[Column101]]</f>
        <v>44518</v>
      </c>
      <c r="CX14" s="4">
        <f>FF_PX[[#This Row],[Column102]]</f>
        <v>27178</v>
      </c>
      <c r="CY14" s="4">
        <f>FF_PX[[#This Row],[Column103]]</f>
        <v>24964</v>
      </c>
      <c r="CZ14" s="4">
        <f>FF_PX[[#This Row],[Column104]]</f>
        <v>25621</v>
      </c>
      <c r="DA14" s="4">
        <f>FF_PX[[#This Row],[Column105]]</f>
        <v>24134</v>
      </c>
    </row>
    <row r="15" spans="1:105" x14ac:dyDescent="0.25">
      <c r="A15" t="str">
        <f ca="1">'cont list_0'!M18</f>
        <v>M27</v>
      </c>
      <c r="B15" s="4">
        <f>FF_PX[[#This Row],[Column2]]</f>
        <v>16499</v>
      </c>
      <c r="C15" s="4">
        <f>FF_PX[[#This Row],[Column3]]</f>
        <v>16499</v>
      </c>
      <c r="D15" s="4">
        <f>FF_PX[[#This Row],[Column4]]</f>
        <v>16472</v>
      </c>
      <c r="E15" s="4">
        <f>FF_PX[[#This Row],[Column5]]</f>
        <v>17053</v>
      </c>
      <c r="F15" s="4">
        <f>FF_PX[[#This Row],[Column6]]</f>
        <v>17297</v>
      </c>
      <c r="G15" s="4">
        <f>FF_PX[[#This Row],[Column7]]</f>
        <v>16926</v>
      </c>
      <c r="H15" s="4">
        <f>FF_PX[[#This Row],[Column8]]</f>
        <v>16926</v>
      </c>
      <c r="I15" s="4">
        <f>FF_PX[[#This Row],[Column9]]</f>
        <v>17082</v>
      </c>
      <c r="J15" s="4">
        <f>FF_PX[[#This Row],[Column10]]</f>
        <v>15896</v>
      </c>
      <c r="K15" s="4">
        <f>FF_PX[[#This Row],[Column11]]</f>
        <v>15213</v>
      </c>
      <c r="L15" s="4">
        <f>FF_PX[[#This Row],[Column12]]</f>
        <v>15022</v>
      </c>
      <c r="M15" s="4">
        <f>FF_PX[[#This Row],[Column13]]</f>
        <v>15625</v>
      </c>
      <c r="N15" s="4">
        <f>FF_PX[[#This Row],[Column14]]</f>
        <v>17398</v>
      </c>
      <c r="O15" s="4">
        <f>FF_PX[[#This Row],[Column15]]</f>
        <v>17194</v>
      </c>
      <c r="P15" s="4">
        <f>FF_PX[[#This Row],[Column16]]</f>
        <v>17104</v>
      </c>
      <c r="Q15" s="4">
        <f>FF_PX[[#This Row],[Column17]]</f>
        <v>17129</v>
      </c>
      <c r="R15" s="4">
        <f>FF_PX[[#This Row],[Column18]]</f>
        <v>16944</v>
      </c>
      <c r="S15" s="4">
        <f>FF_PX[[#This Row],[Column19]]</f>
        <v>17282</v>
      </c>
      <c r="T15" s="4">
        <f>FF_PX[[#This Row],[Column20]]</f>
        <v>16951</v>
      </c>
      <c r="U15" s="4">
        <f>FF_PX[[#This Row],[Column21]]</f>
        <v>15186</v>
      </c>
      <c r="V15" s="4">
        <f>FF_PX[[#This Row],[Column22]]</f>
        <v>15013</v>
      </c>
      <c r="W15" s="4">
        <f>FF_PX[[#This Row],[Column23]]</f>
        <v>14942</v>
      </c>
      <c r="X15" s="4">
        <f>FF_PX[[#This Row],[Column24]]</f>
        <v>15187</v>
      </c>
      <c r="Y15" s="4">
        <f>FF_PX[[#This Row],[Column25]]</f>
        <v>15143</v>
      </c>
      <c r="Z15" s="4">
        <f>FF_PX[[#This Row],[Column26]]</f>
        <v>17231</v>
      </c>
      <c r="AA15" s="4">
        <f>FF_PX[[#This Row],[Column27]]</f>
        <v>17477</v>
      </c>
      <c r="AB15" s="4">
        <f>FF_PX[[#This Row],[Column28]]</f>
        <v>17650</v>
      </c>
      <c r="AC15" s="4">
        <f>FF_PX[[#This Row],[Column29]]</f>
        <v>17511</v>
      </c>
      <c r="AD15" s="4">
        <f>FF_PX[[#This Row],[Column30]]</f>
        <v>16181</v>
      </c>
      <c r="AE15" s="4">
        <f>FF_PX[[#This Row],[Column31]]</f>
        <v>15449</v>
      </c>
      <c r="AF15" s="4">
        <f>FF_PX[[#This Row],[Column32]]</f>
        <v>15082</v>
      </c>
      <c r="AG15" s="4">
        <f>FF_PX[[#This Row],[Column33]]</f>
        <v>15071</v>
      </c>
      <c r="AH15" s="4">
        <f>FF_PX[[#This Row],[Column34]]</f>
        <v>14555</v>
      </c>
      <c r="AI15" s="4">
        <f>FF_PX[[#This Row],[Column35]]</f>
        <v>14704</v>
      </c>
      <c r="AJ15" s="4">
        <f>FF_PX[[#This Row],[Column36]]</f>
        <v>15732</v>
      </c>
      <c r="AK15" s="4">
        <f>FF_PX[[#This Row],[Column37]]</f>
        <v>15570</v>
      </c>
      <c r="AL15" s="4">
        <f>FF_PX[[#This Row],[Column38]]</f>
        <v>15371</v>
      </c>
      <c r="AM15" s="4">
        <f>FF_PX[[#This Row],[Column39]]</f>
        <v>15290</v>
      </c>
      <c r="AN15" s="4">
        <f>FF_PX[[#This Row],[Column40]]</f>
        <v>15235</v>
      </c>
      <c r="AO15" s="4">
        <f>FF_PX[[#This Row],[Column41]]</f>
        <v>14639</v>
      </c>
      <c r="AP15" s="4">
        <f>FF_PX[[#This Row],[Column42]]</f>
        <v>13819</v>
      </c>
      <c r="AQ15" s="4">
        <f>FF_PX[[#This Row],[Column43]]</f>
        <v>13692</v>
      </c>
      <c r="AR15" s="4">
        <f>FF_PX[[#This Row],[Column44]]</f>
        <v>13692</v>
      </c>
      <c r="AS15" s="4">
        <f>FF_PX[[#This Row],[Column45]]</f>
        <v>13415</v>
      </c>
      <c r="AT15" s="4">
        <f>FF_PX[[#This Row],[Column46]]</f>
        <v>5656</v>
      </c>
      <c r="AU15" s="4">
        <f>FF_PX[[#This Row],[Column47]]</f>
        <v>5499</v>
      </c>
      <c r="AV15" s="4">
        <f>FF_PX[[#This Row],[Column48]]</f>
        <v>5506</v>
      </c>
      <c r="AW15" s="4">
        <f>FF_PX[[#This Row],[Column49]]</f>
        <v>5544</v>
      </c>
      <c r="AX15" s="4">
        <f>FF_PX[[#This Row],[Column50]]</f>
        <v>5698</v>
      </c>
      <c r="AY15" s="4">
        <f>FF_PX[[#This Row],[Column51]]</f>
        <v>5462</v>
      </c>
      <c r="AZ15" s="4">
        <f>FF_PX[[#This Row],[Column52]]</f>
        <v>5432</v>
      </c>
      <c r="BA15" s="4">
        <f>FF_PX[[#This Row],[Column53]]</f>
        <v>4898</v>
      </c>
      <c r="BB15" s="4">
        <f>FF_PX[[#This Row],[Column54]]</f>
        <v>4756</v>
      </c>
      <c r="BC15" s="4">
        <f>FF_PX[[#This Row],[Column55]]</f>
        <v>3940</v>
      </c>
      <c r="BD15" s="4">
        <f>FF_PX[[#This Row],[Column56]]</f>
        <v>3954</v>
      </c>
      <c r="BE15" s="4">
        <f>FF_PX[[#This Row],[Column57]]</f>
        <v>3753</v>
      </c>
      <c r="BF15" s="4">
        <f>FF_PX[[#This Row],[Column58]]</f>
        <v>3608</v>
      </c>
      <c r="BG15" s="4">
        <f>FF_PX[[#This Row],[Column59]]</f>
        <v>3586</v>
      </c>
      <c r="BH15" s="4">
        <f>FF_PX[[#This Row],[Column60]]</f>
        <v>3055</v>
      </c>
      <c r="BI15" s="4">
        <f>FF_PX[[#This Row],[Column61]]</f>
        <v>3083</v>
      </c>
      <c r="BJ15" s="4">
        <f>FF_PX[[#This Row],[Column62]]</f>
        <v>2457</v>
      </c>
      <c r="BK15" s="4">
        <f>FF_PX[[#This Row],[Column63]]</f>
        <v>2707</v>
      </c>
      <c r="BL15" s="4">
        <f>FF_PX[[#This Row],[Column64]]</f>
        <v>2253</v>
      </c>
      <c r="BM15" s="4">
        <f>FF_PX[[#This Row],[Column65]]</f>
        <v>2383</v>
      </c>
      <c r="BN15" s="4">
        <f>FF_PX[[#This Row],[Column66]]</f>
        <v>2397</v>
      </c>
      <c r="BO15" s="4">
        <f>FF_PX[[#This Row],[Column67]]</f>
        <v>2155</v>
      </c>
      <c r="BP15" s="4">
        <f>FF_PX[[#This Row],[Column68]]</f>
        <v>28844</v>
      </c>
      <c r="BQ15" s="4">
        <f>FF_PX[[#This Row],[Column69]]</f>
        <v>25921</v>
      </c>
      <c r="BR15" s="4">
        <f>FF_PX[[#This Row],[Column70]]</f>
        <v>25253</v>
      </c>
      <c r="BS15" s="4">
        <f>FF_PX[[#This Row],[Column71]]</f>
        <v>24693</v>
      </c>
      <c r="BT15" s="4">
        <f>FF_PX[[#This Row],[Column72]]</f>
        <v>24688</v>
      </c>
      <c r="BU15" s="4">
        <f>FF_PX[[#This Row],[Column73]]</f>
        <v>25069</v>
      </c>
      <c r="BV15" s="4">
        <f>FF_PX[[#This Row],[Column74]]</f>
        <v>25328</v>
      </c>
      <c r="BW15" s="4">
        <f>FF_PX[[#This Row],[Column75]]</f>
        <v>25508</v>
      </c>
      <c r="BX15" s="4">
        <f>FF_PX[[#This Row],[Column76]]</f>
        <v>25267</v>
      </c>
      <c r="BY15" s="4">
        <f>FF_PX[[#This Row],[Column77]]</f>
        <v>25834</v>
      </c>
      <c r="BZ15" s="4">
        <f>FF_PX[[#This Row],[Column78]]</f>
        <v>25834</v>
      </c>
      <c r="CA15" s="4">
        <f>FF_PX[[#This Row],[Column79]]</f>
        <v>26305</v>
      </c>
      <c r="CB15" s="4">
        <f>FF_PX[[#This Row],[Column80]]</f>
        <v>25948</v>
      </c>
      <c r="CC15" s="4">
        <f>FF_PX[[#This Row],[Column81]]</f>
        <v>26736</v>
      </c>
      <c r="CD15" s="4">
        <f>FF_PX[[#This Row],[Column82]]</f>
        <v>14478</v>
      </c>
      <c r="CE15" s="4">
        <f>FF_PX[[#This Row],[Column83]]</f>
        <v>12166</v>
      </c>
      <c r="CF15" s="4">
        <f>FF_PX[[#This Row],[Column84]]</f>
        <v>11731</v>
      </c>
      <c r="CG15" s="4">
        <f>FF_PX[[#This Row],[Column85]]</f>
        <v>10428</v>
      </c>
      <c r="CH15" s="4">
        <f>FF_PX[[#This Row],[Column86]]</f>
        <v>8303</v>
      </c>
      <c r="CI15" s="4">
        <f>FF_PX[[#This Row],[Column87]]</f>
        <v>7708</v>
      </c>
      <c r="CJ15" s="4">
        <f>FF_PX[[#This Row],[Column88]]</f>
        <v>34163</v>
      </c>
      <c r="CK15" s="4">
        <f>FF_PX[[#This Row],[Column89]]</f>
        <v>36009</v>
      </c>
      <c r="CL15" s="4">
        <f>FF_PX[[#This Row],[Column90]]</f>
        <v>34708</v>
      </c>
      <c r="CM15" s="4">
        <f>FF_PX[[#This Row],[Column91]]</f>
        <v>33864</v>
      </c>
      <c r="CN15" s="4">
        <f>FF_PX[[#This Row],[Column92]]</f>
        <v>33527</v>
      </c>
      <c r="CO15" s="4">
        <f>FF_PX[[#This Row],[Column93]]</f>
        <v>32050</v>
      </c>
      <c r="CP15" s="4">
        <f>FF_PX[[#This Row],[Column94]]</f>
        <v>31505</v>
      </c>
      <c r="CQ15" s="4">
        <f>FF_PX[[#This Row],[Column95]]</f>
        <v>31514</v>
      </c>
      <c r="CR15" s="4">
        <f>FF_PX[[#This Row],[Column96]]</f>
        <v>31353</v>
      </c>
      <c r="CS15" s="4">
        <f>FF_PX[[#This Row],[Column97]]</f>
        <v>30581</v>
      </c>
      <c r="CT15" s="4">
        <f>FF_PX[[#This Row],[Column98]]</f>
        <v>30581</v>
      </c>
      <c r="CU15" s="4">
        <f>FF_PX[[#This Row],[Column99]]</f>
        <v>30311</v>
      </c>
      <c r="CV15" s="4">
        <f>FF_PX[[#This Row],[Column100]]</f>
        <v>30598</v>
      </c>
      <c r="CW15" s="4">
        <f>FF_PX[[#This Row],[Column101]]</f>
        <v>30467</v>
      </c>
      <c r="CX15" s="4">
        <f>FF_PX[[#This Row],[Column102]]</f>
        <v>31158</v>
      </c>
      <c r="CY15" s="4">
        <f>FF_PX[[#This Row],[Column103]]</f>
        <v>26636</v>
      </c>
      <c r="CZ15" s="4">
        <f>FF_PX[[#This Row],[Column104]]</f>
        <v>25410</v>
      </c>
      <c r="DA15" s="4">
        <f>FF_PX[[#This Row],[Column105]]</f>
        <v>24693</v>
      </c>
    </row>
    <row r="16" spans="1:105" x14ac:dyDescent="0.25">
      <c r="A16" t="str">
        <f ca="1">'cont list_0'!M19</f>
        <v>N27</v>
      </c>
      <c r="B16" s="4">
        <f>FF_PX[[#This Row],[Column2]]</f>
        <v>7958</v>
      </c>
      <c r="C16" s="4">
        <f>FF_PX[[#This Row],[Column3]]</f>
        <v>7958</v>
      </c>
      <c r="D16" s="4">
        <f>FF_PX[[#This Row],[Column4]]</f>
        <v>7937</v>
      </c>
      <c r="E16" s="4">
        <f>FF_PX[[#This Row],[Column5]]</f>
        <v>7920</v>
      </c>
      <c r="F16" s="4">
        <f>FF_PX[[#This Row],[Column6]]</f>
        <v>7915</v>
      </c>
      <c r="G16" s="4">
        <f>FF_PX[[#This Row],[Column7]]</f>
        <v>7907</v>
      </c>
      <c r="H16" s="4">
        <f>FF_PX[[#This Row],[Column8]]</f>
        <v>7907</v>
      </c>
      <c r="I16" s="4">
        <f>FF_PX[[#This Row],[Column9]]</f>
        <v>7928</v>
      </c>
      <c r="J16" s="4">
        <f>FF_PX[[#This Row],[Column10]]</f>
        <v>7920</v>
      </c>
      <c r="K16" s="4">
        <f>FF_PX[[#This Row],[Column11]]</f>
        <v>7926</v>
      </c>
      <c r="L16" s="4">
        <f>FF_PX[[#This Row],[Column12]]</f>
        <v>6741</v>
      </c>
      <c r="M16" s="4">
        <f>FF_PX[[#This Row],[Column13]]</f>
        <v>2334</v>
      </c>
      <c r="N16" s="4">
        <f>FF_PX[[#This Row],[Column14]]</f>
        <v>2283</v>
      </c>
      <c r="O16" s="4">
        <f>FF_PX[[#This Row],[Column15]]</f>
        <v>2308</v>
      </c>
      <c r="P16" s="4">
        <f>FF_PX[[#This Row],[Column16]]</f>
        <v>2349</v>
      </c>
      <c r="Q16" s="4">
        <f>FF_PX[[#This Row],[Column17]]</f>
        <v>2269</v>
      </c>
      <c r="R16" s="4">
        <f>FF_PX[[#This Row],[Column18]]</f>
        <v>2264</v>
      </c>
      <c r="S16" s="4">
        <f>FF_PX[[#This Row],[Column19]]</f>
        <v>2249</v>
      </c>
      <c r="T16" s="4">
        <f>FF_PX[[#This Row],[Column20]]</f>
        <v>2210</v>
      </c>
      <c r="U16" s="4">
        <f>FF_PX[[#This Row],[Column21]]</f>
        <v>1923</v>
      </c>
      <c r="V16" s="4">
        <f>FF_PX[[#This Row],[Column22]]</f>
        <v>1900</v>
      </c>
      <c r="W16" s="4">
        <f>FF_PX[[#This Row],[Column23]]</f>
        <v>1845</v>
      </c>
      <c r="X16" s="4">
        <f>FF_PX[[#This Row],[Column24]]</f>
        <v>14109</v>
      </c>
      <c r="Y16" s="4">
        <f>FF_PX[[#This Row],[Column25]]</f>
        <v>11606</v>
      </c>
      <c r="Z16" s="4">
        <f>FF_PX[[#This Row],[Column26]]</f>
        <v>10969</v>
      </c>
      <c r="AA16" s="4">
        <f>FF_PX[[#This Row],[Column27]]</f>
        <v>10535</v>
      </c>
      <c r="AB16" s="4">
        <f>FF_PX[[#This Row],[Column28]]</f>
        <v>10244</v>
      </c>
      <c r="AC16" s="4">
        <f>FF_PX[[#This Row],[Column29]]</f>
        <v>10041</v>
      </c>
      <c r="AD16" s="4">
        <f>FF_PX[[#This Row],[Column30]]</f>
        <v>9748</v>
      </c>
      <c r="AE16" s="4">
        <f>FF_PX[[#This Row],[Column31]]</f>
        <v>9430</v>
      </c>
      <c r="AF16" s="4">
        <f>FF_PX[[#This Row],[Column32]]</f>
        <v>8728</v>
      </c>
      <c r="AG16" s="4">
        <f>FF_PX[[#This Row],[Column33]]</f>
        <v>8668</v>
      </c>
      <c r="AH16" s="4">
        <f>FF_PX[[#This Row],[Column34]]</f>
        <v>8377</v>
      </c>
      <c r="AI16" s="4">
        <f>FF_PX[[#This Row],[Column35]]</f>
        <v>8232</v>
      </c>
      <c r="AJ16" s="4">
        <f>FF_PX[[#This Row],[Column36]]</f>
        <v>8082</v>
      </c>
      <c r="AK16" s="4">
        <f>FF_PX[[#This Row],[Column37]]</f>
        <v>7977</v>
      </c>
      <c r="AL16" s="4">
        <f>FF_PX[[#This Row],[Column38]]</f>
        <v>7749</v>
      </c>
      <c r="AM16" s="4">
        <f>FF_PX[[#This Row],[Column39]]</f>
        <v>7626</v>
      </c>
      <c r="AN16" s="4">
        <f>FF_PX[[#This Row],[Column40]]</f>
        <v>7124</v>
      </c>
      <c r="AO16" s="4">
        <f>FF_PX[[#This Row],[Column41]]</f>
        <v>6757</v>
      </c>
      <c r="AP16" s="4">
        <f>FF_PX[[#This Row],[Column42]]</f>
        <v>6467</v>
      </c>
      <c r="AQ16" s="4">
        <f>FF_PX[[#This Row],[Column43]]</f>
        <v>6657</v>
      </c>
      <c r="AR16" s="4">
        <f>FF_PX[[#This Row],[Column44]]</f>
        <v>6657</v>
      </c>
      <c r="AS16" s="4">
        <f>FF_PX[[#This Row],[Column45]]</f>
        <v>6697</v>
      </c>
      <c r="AT16" s="4">
        <f>FF_PX[[#This Row],[Column46]]</f>
        <v>13472</v>
      </c>
      <c r="AU16" s="4">
        <f>FF_PX[[#This Row],[Column47]]</f>
        <v>12323</v>
      </c>
      <c r="AV16" s="4">
        <f>FF_PX[[#This Row],[Column48]]</f>
        <v>11916</v>
      </c>
      <c r="AW16" s="4">
        <f>FF_PX[[#This Row],[Column49]]</f>
        <v>11670</v>
      </c>
      <c r="AX16" s="4">
        <f>FF_PX[[#This Row],[Column50]]</f>
        <v>11152</v>
      </c>
      <c r="AY16" s="4">
        <f>FF_PX[[#This Row],[Column51]]</f>
        <v>11152</v>
      </c>
      <c r="AZ16" s="4">
        <f>FF_PX[[#This Row],[Column52]]</f>
        <v>11185</v>
      </c>
      <c r="BA16" s="4">
        <f>FF_PX[[#This Row],[Column53]]</f>
        <v>11160</v>
      </c>
      <c r="BB16" s="4">
        <f>FF_PX[[#This Row],[Column54]]</f>
        <v>11584</v>
      </c>
      <c r="BC16" s="4">
        <f>FF_PX[[#This Row],[Column55]]</f>
        <v>10131</v>
      </c>
      <c r="BD16" s="4">
        <f>FF_PX[[#This Row],[Column56]]</f>
        <v>9998</v>
      </c>
      <c r="BE16" s="4">
        <f>FF_PX[[#This Row],[Column57]]</f>
        <v>9860</v>
      </c>
      <c r="BF16" s="4">
        <f>FF_PX[[#This Row],[Column58]]</f>
        <v>9628</v>
      </c>
      <c r="BG16" s="4">
        <f>FF_PX[[#This Row],[Column59]]</f>
        <v>9533</v>
      </c>
      <c r="BH16" s="4">
        <f>FF_PX[[#This Row],[Column60]]</f>
        <v>7975</v>
      </c>
      <c r="BI16" s="4">
        <f>FF_PX[[#This Row],[Column61]]</f>
        <v>7821</v>
      </c>
      <c r="BJ16" s="4">
        <f>FF_PX[[#This Row],[Column62]]</f>
        <v>6491</v>
      </c>
      <c r="BK16" s="4">
        <f>FF_PX[[#This Row],[Column63]]</f>
        <v>5526</v>
      </c>
      <c r="BL16" s="4">
        <f>FF_PX[[#This Row],[Column64]]</f>
        <v>5905</v>
      </c>
      <c r="BM16" s="4">
        <f>FF_PX[[#This Row],[Column65]]</f>
        <v>5680</v>
      </c>
      <c r="BN16" s="4">
        <f>FF_PX[[#This Row],[Column66]]</f>
        <v>5023</v>
      </c>
      <c r="BO16" s="4">
        <f>FF_PX[[#This Row],[Column67]]</f>
        <v>5204</v>
      </c>
      <c r="BP16" s="4">
        <f>FF_PX[[#This Row],[Column68]]</f>
        <v>2232</v>
      </c>
      <c r="BQ16" s="4">
        <f>FF_PX[[#This Row],[Column69]]</f>
        <v>1811</v>
      </c>
      <c r="BR16" s="4">
        <f>FF_PX[[#This Row],[Column70]]</f>
        <v>1638</v>
      </c>
      <c r="BS16" s="4">
        <f>FF_PX[[#This Row],[Column71]]</f>
        <v>1455</v>
      </c>
      <c r="BT16" s="4">
        <f>FF_PX[[#This Row],[Column72]]</f>
        <v>1465</v>
      </c>
      <c r="BU16" s="4">
        <f>FF_PX[[#This Row],[Column73]]</f>
        <v>1410</v>
      </c>
      <c r="BV16" s="4">
        <f>FF_PX[[#This Row],[Column74]]</f>
        <v>1423</v>
      </c>
      <c r="BW16" s="4">
        <f>FF_PX[[#This Row],[Column75]]</f>
        <v>1428</v>
      </c>
      <c r="BX16" s="4">
        <f>FF_PX[[#This Row],[Column76]]</f>
        <v>1437</v>
      </c>
      <c r="BY16" s="4">
        <f>FF_PX[[#This Row],[Column77]]</f>
        <v>1270</v>
      </c>
      <c r="BZ16" s="4">
        <f>FF_PX[[#This Row],[Column78]]</f>
        <v>1270</v>
      </c>
      <c r="CA16" s="4">
        <f>FF_PX[[#This Row],[Column79]]</f>
        <v>864</v>
      </c>
      <c r="CB16" s="4">
        <f>FF_PX[[#This Row],[Column80]]</f>
        <v>835</v>
      </c>
      <c r="CC16" s="4">
        <f>FF_PX[[#This Row],[Column81]]</f>
        <v>766</v>
      </c>
      <c r="CD16" s="4">
        <f>FF_PX[[#This Row],[Column82]]</f>
        <v>713</v>
      </c>
      <c r="CE16" s="4">
        <f>FF_PX[[#This Row],[Column83]]</f>
        <v>704</v>
      </c>
      <c r="CF16" s="4">
        <f>FF_PX[[#This Row],[Column84]]</f>
        <v>591</v>
      </c>
      <c r="CG16" s="4">
        <f>FF_PX[[#This Row],[Column85]]</f>
        <v>451</v>
      </c>
      <c r="CH16" s="4">
        <f>FF_PX[[#This Row],[Column86]]</f>
        <v>439</v>
      </c>
      <c r="CI16" s="4">
        <f>FF_PX[[#This Row],[Column87]]</f>
        <v>260</v>
      </c>
      <c r="CJ16" s="4">
        <f>FF_PX[[#This Row],[Column88]]</f>
        <v>7785</v>
      </c>
      <c r="CK16" s="4">
        <f>FF_PX[[#This Row],[Column89]]</f>
        <v>6198</v>
      </c>
      <c r="CL16" s="4">
        <f>FF_PX[[#This Row],[Column90]]</f>
        <v>5971</v>
      </c>
      <c r="CM16" s="4">
        <f>FF_PX[[#This Row],[Column91]]</f>
        <v>6218</v>
      </c>
      <c r="CN16" s="4">
        <f>FF_PX[[#This Row],[Column92]]</f>
        <v>5895</v>
      </c>
      <c r="CO16" s="4">
        <f>FF_PX[[#This Row],[Column93]]</f>
        <v>5167</v>
      </c>
      <c r="CP16" s="4">
        <f>FF_PX[[#This Row],[Column94]]</f>
        <v>5143</v>
      </c>
      <c r="CQ16" s="4">
        <f>FF_PX[[#This Row],[Column95]]</f>
        <v>4817</v>
      </c>
      <c r="CR16" s="4">
        <f>FF_PX[[#This Row],[Column96]]</f>
        <v>4726</v>
      </c>
      <c r="CS16" s="4">
        <f>FF_PX[[#This Row],[Column97]]</f>
        <v>4794</v>
      </c>
      <c r="CT16" s="4">
        <f>FF_PX[[#This Row],[Column98]]</f>
        <v>4794</v>
      </c>
      <c r="CU16" s="4">
        <f>FF_PX[[#This Row],[Column99]]</f>
        <v>4814</v>
      </c>
      <c r="CV16" s="4">
        <f>FF_PX[[#This Row],[Column100]]</f>
        <v>4786</v>
      </c>
      <c r="CW16" s="4">
        <f>FF_PX[[#This Row],[Column101]]</f>
        <v>4801</v>
      </c>
      <c r="CX16" s="4">
        <f>FF_PX[[#This Row],[Column102]]</f>
        <v>4266</v>
      </c>
      <c r="CY16" s="4">
        <f>FF_PX[[#This Row],[Column103]]</f>
        <v>4293</v>
      </c>
      <c r="CZ16" s="4">
        <f>FF_PX[[#This Row],[Column104]]</f>
        <v>4056</v>
      </c>
      <c r="DA16" s="4">
        <f>FF_PX[[#This Row],[Column105]]</f>
        <v>3930</v>
      </c>
    </row>
    <row r="17" spans="1:105" x14ac:dyDescent="0.25">
      <c r="A17" t="str">
        <f ca="1">'cont list_0'!M20</f>
        <v>Q27</v>
      </c>
      <c r="B17" s="4">
        <f>FF_PX[[#This Row],[Column2]]</f>
        <v>2351</v>
      </c>
      <c r="C17" s="4">
        <f>FF_PX[[#This Row],[Column3]]</f>
        <v>2351</v>
      </c>
      <c r="D17" s="4">
        <f>FF_PX[[#This Row],[Column4]]</f>
        <v>2267</v>
      </c>
      <c r="E17" s="4">
        <f>FF_PX[[#This Row],[Column5]]</f>
        <v>2388</v>
      </c>
      <c r="F17" s="4">
        <f>FF_PX[[#This Row],[Column6]]</f>
        <v>2432</v>
      </c>
      <c r="G17" s="4">
        <f>FF_PX[[#This Row],[Column7]]</f>
        <v>2437</v>
      </c>
      <c r="H17" s="4">
        <f>FF_PX[[#This Row],[Column8]]</f>
        <v>2437</v>
      </c>
      <c r="I17" s="4">
        <f>FF_PX[[#This Row],[Column9]]</f>
        <v>2347</v>
      </c>
      <c r="J17" s="4">
        <f>FF_PX[[#This Row],[Column10]]</f>
        <v>2105</v>
      </c>
      <c r="K17" s="4">
        <f>FF_PX[[#This Row],[Column11]]</f>
        <v>1997</v>
      </c>
      <c r="L17" s="4">
        <f>FF_PX[[#This Row],[Column12]]</f>
        <v>1994</v>
      </c>
      <c r="M17" s="4">
        <f>FF_PX[[#This Row],[Column13]]</f>
        <v>2020</v>
      </c>
      <c r="N17" s="4">
        <f>FF_PX[[#This Row],[Column14]]</f>
        <v>1936</v>
      </c>
      <c r="O17" s="4">
        <f>FF_PX[[#This Row],[Column15]]</f>
        <v>1946</v>
      </c>
      <c r="P17" s="4">
        <f>FF_PX[[#This Row],[Column16]]</f>
        <v>1970</v>
      </c>
      <c r="Q17" s="4">
        <f>FF_PX[[#This Row],[Column17]]</f>
        <v>2090</v>
      </c>
      <c r="R17" s="4">
        <f>FF_PX[[#This Row],[Column18]]</f>
        <v>2153</v>
      </c>
      <c r="S17" s="4">
        <f>FF_PX[[#This Row],[Column19]]</f>
        <v>2180</v>
      </c>
      <c r="T17" s="4">
        <f>FF_PX[[#This Row],[Column20]]</f>
        <v>2209</v>
      </c>
      <c r="U17" s="4">
        <f>FF_PX[[#This Row],[Column21]]</f>
        <v>2545</v>
      </c>
      <c r="V17" s="4">
        <f>FF_PX[[#This Row],[Column22]]</f>
        <v>2375</v>
      </c>
      <c r="W17" s="4">
        <f>FF_PX[[#This Row],[Column23]]</f>
        <v>2320</v>
      </c>
      <c r="X17" s="4">
        <f>FF_PX[[#This Row],[Column24]]</f>
        <v>1819</v>
      </c>
      <c r="Y17" s="4">
        <f>FF_PX[[#This Row],[Column25]]</f>
        <v>1807</v>
      </c>
      <c r="Z17" s="4">
        <f>FF_PX[[#This Row],[Column26]]</f>
        <v>1376</v>
      </c>
      <c r="AA17" s="4">
        <f>FF_PX[[#This Row],[Column27]]</f>
        <v>1344</v>
      </c>
      <c r="AB17" s="4">
        <f>FF_PX[[#This Row],[Column28]]</f>
        <v>1344</v>
      </c>
      <c r="AC17" s="4">
        <f>FF_PX[[#This Row],[Column29]]</f>
        <v>1335</v>
      </c>
      <c r="AD17" s="4">
        <f>FF_PX[[#This Row],[Column30]]</f>
        <v>1285</v>
      </c>
      <c r="AE17" s="4">
        <f>FF_PX[[#This Row],[Column31]]</f>
        <v>1283</v>
      </c>
      <c r="AF17" s="4">
        <f>FF_PX[[#This Row],[Column32]]</f>
        <v>1276</v>
      </c>
      <c r="AG17" s="4">
        <f>FF_PX[[#This Row],[Column33]]</f>
        <v>1320</v>
      </c>
      <c r="AH17" s="4">
        <f>FF_PX[[#This Row],[Column34]]</f>
        <v>1285</v>
      </c>
      <c r="AI17" s="4">
        <f>FF_PX[[#This Row],[Column35]]</f>
        <v>1281</v>
      </c>
      <c r="AJ17" s="4">
        <f>FF_PX[[#This Row],[Column36]]</f>
        <v>1271</v>
      </c>
      <c r="AK17" s="4">
        <f>FF_PX[[#This Row],[Column37]]</f>
        <v>1350</v>
      </c>
      <c r="AL17" s="4">
        <f>FF_PX[[#This Row],[Column38]]</f>
        <v>1349</v>
      </c>
      <c r="AM17" s="4">
        <f>FF_PX[[#This Row],[Column39]]</f>
        <v>1349</v>
      </c>
      <c r="AN17" s="4">
        <f>FF_PX[[#This Row],[Column40]]</f>
        <v>1349</v>
      </c>
      <c r="AO17" s="4">
        <f>FF_PX[[#This Row],[Column41]]</f>
        <v>1280</v>
      </c>
      <c r="AP17" s="4">
        <f>FF_PX[[#This Row],[Column42]]</f>
        <v>1278</v>
      </c>
      <c r="AQ17" s="4">
        <f>FF_PX[[#This Row],[Column43]]</f>
        <v>1273</v>
      </c>
      <c r="AR17" s="4">
        <f>FF_PX[[#This Row],[Column44]]</f>
        <v>1266</v>
      </c>
      <c r="AS17" s="4">
        <f>FF_PX[[#This Row],[Column45]]</f>
        <v>1199</v>
      </c>
      <c r="AT17" s="4">
        <f>FF_PX[[#This Row],[Column46]]</f>
        <v>6650</v>
      </c>
      <c r="AU17" s="4">
        <f>FF_PX[[#This Row],[Column47]]</f>
        <v>6380</v>
      </c>
      <c r="AV17" s="4">
        <f>FF_PX[[#This Row],[Column48]]</f>
        <v>6166</v>
      </c>
      <c r="AW17" s="4">
        <f>FF_PX[[#This Row],[Column49]]</f>
        <v>5957</v>
      </c>
      <c r="AX17" s="4">
        <f>FF_PX[[#This Row],[Column50]]</f>
        <v>5398</v>
      </c>
      <c r="AY17" s="4">
        <f>FF_PX[[#This Row],[Column51]]</f>
        <v>5697</v>
      </c>
      <c r="AZ17" s="4">
        <f>FF_PX[[#This Row],[Column52]]</f>
        <v>5479</v>
      </c>
      <c r="BA17" s="4">
        <f>FF_PX[[#This Row],[Column53]]</f>
        <v>5562</v>
      </c>
      <c r="BB17" s="4">
        <f>FF_PX[[#This Row],[Column54]]</f>
        <v>5097</v>
      </c>
      <c r="BC17" s="4">
        <f>FF_PX[[#This Row],[Column55]]</f>
        <v>5607</v>
      </c>
      <c r="BD17" s="4">
        <f>FF_PX[[#This Row],[Column56]]</f>
        <v>5533</v>
      </c>
      <c r="BE17" s="4">
        <f>FF_PX[[#This Row],[Column57]]</f>
        <v>5502</v>
      </c>
      <c r="BF17" s="4">
        <f>FF_PX[[#This Row],[Column58]]</f>
        <v>5499</v>
      </c>
      <c r="BG17" s="4">
        <f>FF_PX[[#This Row],[Column59]]</f>
        <v>5539</v>
      </c>
      <c r="BH17" s="4">
        <f>FF_PX[[#This Row],[Column60]]</f>
        <v>5542</v>
      </c>
      <c r="BI17" s="4">
        <f>FF_PX[[#This Row],[Column61]]</f>
        <v>5458</v>
      </c>
      <c r="BJ17" s="4">
        <f>FF_PX[[#This Row],[Column62]]</f>
        <v>5206</v>
      </c>
      <c r="BK17" s="4">
        <f>FF_PX[[#This Row],[Column63]]</f>
        <v>5295</v>
      </c>
      <c r="BL17" s="4">
        <f>FF_PX[[#This Row],[Column64]]</f>
        <v>4546</v>
      </c>
      <c r="BM17" s="4">
        <f>FF_PX[[#This Row],[Column65]]</f>
        <v>4180</v>
      </c>
      <c r="BN17" s="4">
        <f>FF_PX[[#This Row],[Column66]]</f>
        <v>4106</v>
      </c>
      <c r="BO17" s="4">
        <f>FF_PX[[#This Row],[Column67]]</f>
        <v>2838</v>
      </c>
      <c r="BP17" s="4">
        <f>FF_PX[[#This Row],[Column68]]</f>
        <v>5549</v>
      </c>
      <c r="BQ17" s="4">
        <f>FF_PX[[#This Row],[Column69]]</f>
        <v>5520</v>
      </c>
      <c r="BR17" s="4">
        <f>FF_PX[[#This Row],[Column70]]</f>
        <v>5020</v>
      </c>
      <c r="BS17" s="4">
        <f>FF_PX[[#This Row],[Column71]]</f>
        <v>4508</v>
      </c>
      <c r="BT17" s="4">
        <f>FF_PX[[#This Row],[Column72]]</f>
        <v>4554</v>
      </c>
      <c r="BU17" s="4">
        <f>FF_PX[[#This Row],[Column73]]</f>
        <v>4705</v>
      </c>
      <c r="BV17" s="4">
        <f>FF_PX[[#This Row],[Column74]]</f>
        <v>4215</v>
      </c>
      <c r="BW17" s="4">
        <f>FF_PX[[#This Row],[Column75]]</f>
        <v>4233</v>
      </c>
      <c r="BX17" s="4">
        <f>FF_PX[[#This Row],[Column76]]</f>
        <v>4228</v>
      </c>
      <c r="BY17" s="4">
        <f>FF_PX[[#This Row],[Column77]]</f>
        <v>4274</v>
      </c>
      <c r="BZ17" s="4">
        <f>FF_PX[[#This Row],[Column78]]</f>
        <v>4274</v>
      </c>
      <c r="CA17" s="4">
        <f>FF_PX[[#This Row],[Column79]]</f>
        <v>4079</v>
      </c>
      <c r="CB17" s="4">
        <f>FF_PX[[#This Row],[Column80]]</f>
        <v>4058</v>
      </c>
      <c r="CC17" s="4">
        <f>FF_PX[[#This Row],[Column81]]</f>
        <v>3559</v>
      </c>
      <c r="CD17" s="4">
        <f>FF_PX[[#This Row],[Column82]]</f>
        <v>4587</v>
      </c>
      <c r="CE17" s="4">
        <f>FF_PX[[#This Row],[Column83]]</f>
        <v>3927</v>
      </c>
      <c r="CF17" s="4">
        <f>FF_PX[[#This Row],[Column84]]</f>
        <v>3545</v>
      </c>
      <c r="CG17" s="4">
        <f>FF_PX[[#This Row],[Column85]]</f>
        <v>3628</v>
      </c>
      <c r="CH17" s="4">
        <f>FF_PX[[#This Row],[Column86]]</f>
        <v>3834</v>
      </c>
      <c r="CI17" s="4">
        <f>FF_PX[[#This Row],[Column87]]</f>
        <v>3378</v>
      </c>
      <c r="CJ17" s="4">
        <f>FF_PX[[#This Row],[Column88]]</f>
        <v>262</v>
      </c>
      <c r="CK17" s="4">
        <f>FF_PX[[#This Row],[Column89]]</f>
        <v>256</v>
      </c>
      <c r="CL17" s="4">
        <f>FF_PX[[#This Row],[Column90]]</f>
        <v>142</v>
      </c>
      <c r="CM17" s="4">
        <f>FF_PX[[#This Row],[Column91]]</f>
        <v>77</v>
      </c>
      <c r="CN17" s="4">
        <f>FF_PX[[#This Row],[Column92]]</f>
        <v>77</v>
      </c>
      <c r="CO17" s="4">
        <f>FF_PX[[#This Row],[Column93]]</f>
        <v>77</v>
      </c>
      <c r="CP17" s="4">
        <f>FF_PX[[#This Row],[Column94]]</f>
        <v>79</v>
      </c>
      <c r="CQ17" s="4">
        <f>FF_PX[[#This Row],[Column95]]</f>
        <v>78</v>
      </c>
      <c r="CR17" s="4">
        <f>FF_PX[[#This Row],[Column96]]</f>
        <v>78</v>
      </c>
      <c r="CS17" s="4">
        <f>FF_PX[[#This Row],[Column97]]</f>
        <v>84</v>
      </c>
      <c r="CT17" s="4">
        <f>FF_PX[[#This Row],[Column98]]</f>
        <v>84</v>
      </c>
      <c r="CU17" s="4">
        <f>FF_PX[[#This Row],[Column99]]</f>
        <v>83</v>
      </c>
      <c r="CV17" s="4">
        <f>FF_PX[[#This Row],[Column100]]</f>
        <v>83</v>
      </c>
      <c r="CW17" s="4">
        <f>FF_PX[[#This Row],[Column101]]</f>
        <v>81</v>
      </c>
      <c r="CX17" s="4">
        <f>FF_PX[[#This Row],[Column102]]</f>
        <v>81</v>
      </c>
      <c r="CY17" s="4">
        <f>FF_PX[[#This Row],[Column103]]</f>
        <v>81</v>
      </c>
      <c r="CZ17" s="4">
        <f>FF_PX[[#This Row],[Column104]]</f>
        <v>83</v>
      </c>
      <c r="DA17" s="4">
        <f>FF_PX[[#This Row],[Column105]]</f>
        <v>83</v>
      </c>
    </row>
    <row r="18" spans="1:105" x14ac:dyDescent="0.25">
      <c r="A18" t="str">
        <f ca="1">'cont list_0'!M21</f>
        <v>U27</v>
      </c>
      <c r="B18" s="4">
        <f>FF_PX[[#This Row],[Column2]]</f>
        <v>1148</v>
      </c>
      <c r="C18" s="4">
        <f>FF_PX[[#This Row],[Column3]]</f>
        <v>1148</v>
      </c>
      <c r="D18" s="4">
        <f>FF_PX[[#This Row],[Column4]]</f>
        <v>1116</v>
      </c>
      <c r="E18" s="4">
        <f>FF_PX[[#This Row],[Column5]]</f>
        <v>1169</v>
      </c>
      <c r="F18" s="4">
        <f>FF_PX[[#This Row],[Column6]]</f>
        <v>1171</v>
      </c>
      <c r="G18" s="4">
        <f>FF_PX[[#This Row],[Column7]]</f>
        <v>1050</v>
      </c>
      <c r="H18" s="4">
        <f>FF_PX[[#This Row],[Column8]]</f>
        <v>1050</v>
      </c>
      <c r="I18" s="4">
        <f>FF_PX[[#This Row],[Column9]]</f>
        <v>1219</v>
      </c>
      <c r="J18" s="4">
        <f>FF_PX[[#This Row],[Column10]]</f>
        <v>1320</v>
      </c>
      <c r="K18" s="4">
        <f>FF_PX[[#This Row],[Column11]]</f>
        <v>1383</v>
      </c>
      <c r="L18" s="4">
        <f>FF_PX[[#This Row],[Column12]]</f>
        <v>1423</v>
      </c>
      <c r="M18" s="4">
        <f>FF_PX[[#This Row],[Column13]]</f>
        <v>1395</v>
      </c>
      <c r="N18" s="4">
        <f>FF_PX[[#This Row],[Column14]]</f>
        <v>1252</v>
      </c>
      <c r="O18" s="4">
        <f>FF_PX[[#This Row],[Column15]]</f>
        <v>1144</v>
      </c>
      <c r="P18" s="4">
        <f>FF_PX[[#This Row],[Column16]]</f>
        <v>944</v>
      </c>
      <c r="Q18" s="4">
        <f>FF_PX[[#This Row],[Column17]]</f>
        <v>920</v>
      </c>
      <c r="R18" s="4">
        <f>FF_PX[[#This Row],[Column18]]</f>
        <v>898</v>
      </c>
      <c r="S18" s="4">
        <f>FF_PX[[#This Row],[Column19]]</f>
        <v>860</v>
      </c>
      <c r="T18" s="4">
        <f>FF_PX[[#This Row],[Column20]]</f>
        <v>807</v>
      </c>
      <c r="U18" s="4">
        <f>FF_PX[[#This Row],[Column21]]</f>
        <v>868</v>
      </c>
      <c r="V18" s="4">
        <f>FF_PX[[#This Row],[Column22]]</f>
        <v>1030</v>
      </c>
      <c r="W18" s="4">
        <f>FF_PX[[#This Row],[Column23]]</f>
        <v>983</v>
      </c>
      <c r="X18" s="4">
        <f>FF_PX[[#This Row],[Column24]]</f>
        <v>2131</v>
      </c>
      <c r="Y18" s="4">
        <f>FF_PX[[#This Row],[Column25]]</f>
        <v>1899</v>
      </c>
      <c r="Z18" s="4">
        <f>FF_PX[[#This Row],[Column26]]</f>
        <v>1662</v>
      </c>
      <c r="AA18" s="4">
        <f>FF_PX[[#This Row],[Column27]]</f>
        <v>1180</v>
      </c>
      <c r="AB18" s="4">
        <f>FF_PX[[#This Row],[Column28]]</f>
        <v>1177</v>
      </c>
      <c r="AC18" s="4">
        <f>FF_PX[[#This Row],[Column29]]</f>
        <v>1110</v>
      </c>
      <c r="AD18" s="4">
        <f>FF_PX[[#This Row],[Column30]]</f>
        <v>1165</v>
      </c>
      <c r="AE18" s="4">
        <f>FF_PX[[#This Row],[Column31]]</f>
        <v>1001</v>
      </c>
      <c r="AF18" s="4">
        <f>FF_PX[[#This Row],[Column32]]</f>
        <v>984</v>
      </c>
      <c r="AG18" s="4">
        <f>FF_PX[[#This Row],[Column33]]</f>
        <v>954</v>
      </c>
      <c r="AH18" s="4">
        <f>FF_PX[[#This Row],[Column34]]</f>
        <v>756</v>
      </c>
      <c r="AI18" s="4">
        <f>FF_PX[[#This Row],[Column35]]</f>
        <v>562</v>
      </c>
      <c r="AJ18" s="4">
        <f>FF_PX[[#This Row],[Column36]]</f>
        <v>603</v>
      </c>
      <c r="AK18" s="4">
        <f>FF_PX[[#This Row],[Column37]]</f>
        <v>570</v>
      </c>
      <c r="AL18" s="4">
        <f>FF_PX[[#This Row],[Column38]]</f>
        <v>504</v>
      </c>
      <c r="AM18" s="4">
        <f>FF_PX[[#This Row],[Column39]]</f>
        <v>509</v>
      </c>
      <c r="AN18" s="4">
        <f>FF_PX[[#This Row],[Column40]]</f>
        <v>372</v>
      </c>
      <c r="AO18" s="4">
        <f>FF_PX[[#This Row],[Column41]]</f>
        <v>302</v>
      </c>
      <c r="AP18" s="4">
        <f>FF_PX[[#This Row],[Column42]]</f>
        <v>388</v>
      </c>
      <c r="AQ18" s="4">
        <f>FF_PX[[#This Row],[Column43]]</f>
        <v>285</v>
      </c>
      <c r="AR18" s="4">
        <f>FF_PX[[#This Row],[Column44]]</f>
        <v>292</v>
      </c>
      <c r="AS18" s="4">
        <f>FF_PX[[#This Row],[Column45]]</f>
        <v>355</v>
      </c>
      <c r="AT18" s="4">
        <f>FF_PX[[#This Row],[Column46]]</f>
        <v>1148</v>
      </c>
      <c r="AU18" s="4">
        <f>FF_PX[[#This Row],[Column47]]</f>
        <v>957</v>
      </c>
      <c r="AV18" s="4">
        <f>FF_PX[[#This Row],[Column48]]</f>
        <v>877</v>
      </c>
      <c r="AW18" s="4">
        <f>FF_PX[[#This Row],[Column49]]</f>
        <v>857</v>
      </c>
      <c r="AX18" s="4">
        <f>FF_PX[[#This Row],[Column50]]</f>
        <v>868</v>
      </c>
      <c r="AY18" s="4">
        <f>FF_PX[[#This Row],[Column51]]</f>
        <v>891</v>
      </c>
      <c r="AZ18" s="4">
        <f>FF_PX[[#This Row],[Column52]]</f>
        <v>1023</v>
      </c>
      <c r="BA18" s="4">
        <f>FF_PX[[#This Row],[Column53]]</f>
        <v>896</v>
      </c>
      <c r="BB18" s="4">
        <f>FF_PX[[#This Row],[Column54]]</f>
        <v>743</v>
      </c>
      <c r="BC18" s="4">
        <f>FF_PX[[#This Row],[Column55]]</f>
        <v>363</v>
      </c>
      <c r="BD18" s="4">
        <f>FF_PX[[#This Row],[Column56]]</f>
        <v>348</v>
      </c>
      <c r="BE18" s="4">
        <f>FF_PX[[#This Row],[Column57]]</f>
        <v>347</v>
      </c>
      <c r="BF18" s="4">
        <f>FF_PX[[#This Row],[Column58]]</f>
        <v>347</v>
      </c>
      <c r="BG18" s="4">
        <f>FF_PX[[#This Row],[Column59]]</f>
        <v>359</v>
      </c>
      <c r="BH18" s="4">
        <f>FF_PX[[#This Row],[Column60]]</f>
        <v>384</v>
      </c>
      <c r="BI18" s="4">
        <f>FF_PX[[#This Row],[Column61]]</f>
        <v>409</v>
      </c>
      <c r="BJ18" s="4">
        <f>FF_PX[[#This Row],[Column62]]</f>
        <v>410</v>
      </c>
      <c r="BK18" s="4">
        <f>FF_PX[[#This Row],[Column63]]</f>
        <v>410</v>
      </c>
      <c r="BL18" s="4">
        <f>FF_PX[[#This Row],[Column64]]</f>
        <v>361</v>
      </c>
      <c r="BM18" s="4">
        <f>FF_PX[[#This Row],[Column65]]</f>
        <v>370</v>
      </c>
      <c r="BN18" s="4">
        <f>FF_PX[[#This Row],[Column66]]</f>
        <v>369</v>
      </c>
      <c r="BO18" s="4">
        <f>FF_PX[[#This Row],[Column67]]</f>
        <v>255</v>
      </c>
      <c r="BP18" s="4">
        <f>FF_PX[[#This Row],[Column68]]</f>
        <v>1922</v>
      </c>
      <c r="BQ18" s="4">
        <f>FF_PX[[#This Row],[Column69]]</f>
        <v>2155</v>
      </c>
      <c r="BR18" s="4">
        <f>FF_PX[[#This Row],[Column70]]</f>
        <v>2562</v>
      </c>
      <c r="BS18" s="4">
        <f>FF_PX[[#This Row],[Column71]]</f>
        <v>2244</v>
      </c>
      <c r="BT18" s="4">
        <f>FF_PX[[#This Row],[Column72]]</f>
        <v>2262</v>
      </c>
      <c r="BU18" s="4">
        <f>FF_PX[[#This Row],[Column73]]</f>
        <v>2252</v>
      </c>
      <c r="BV18" s="4">
        <f>FF_PX[[#This Row],[Column74]]</f>
        <v>2243</v>
      </c>
      <c r="BW18" s="4">
        <f>FF_PX[[#This Row],[Column75]]</f>
        <v>1669</v>
      </c>
      <c r="BX18" s="4">
        <f>FF_PX[[#This Row],[Column76]]</f>
        <v>1673</v>
      </c>
      <c r="BY18" s="4">
        <f>FF_PX[[#This Row],[Column77]]</f>
        <v>1995</v>
      </c>
      <c r="BZ18" s="4">
        <f>FF_PX[[#This Row],[Column78]]</f>
        <v>1995</v>
      </c>
      <c r="CA18" s="4">
        <f>FF_PX[[#This Row],[Column79]]</f>
        <v>2053</v>
      </c>
      <c r="CB18" s="4">
        <f>FF_PX[[#This Row],[Column80]]</f>
        <v>2106</v>
      </c>
      <c r="CC18" s="4">
        <f>FF_PX[[#This Row],[Column81]]</f>
        <v>2240</v>
      </c>
      <c r="CD18" s="4">
        <f>FF_PX[[#This Row],[Column82]]</f>
        <v>2363</v>
      </c>
      <c r="CE18" s="4">
        <f>FF_PX[[#This Row],[Column83]]</f>
        <v>2256</v>
      </c>
      <c r="CF18" s="4">
        <f>FF_PX[[#This Row],[Column84]]</f>
        <v>2255</v>
      </c>
      <c r="CG18" s="4">
        <f>FF_PX[[#This Row],[Column85]]</f>
        <v>2052</v>
      </c>
      <c r="CH18" s="4">
        <f>FF_PX[[#This Row],[Column86]]</f>
        <v>1917</v>
      </c>
      <c r="CI18" s="4">
        <f>FF_PX[[#This Row],[Column87]]</f>
        <v>1882</v>
      </c>
      <c r="CJ18" s="4">
        <f>FF_PX[[#This Row],[Column88]]</f>
        <v>2659</v>
      </c>
      <c r="CK18" s="4">
        <f>FF_PX[[#This Row],[Column89]]</f>
        <v>2691</v>
      </c>
      <c r="CL18" s="4">
        <f>FF_PX[[#This Row],[Column90]]</f>
        <v>2626</v>
      </c>
      <c r="CM18" s="4">
        <f>FF_PX[[#This Row],[Column91]]</f>
        <v>2336</v>
      </c>
      <c r="CN18" s="4">
        <f>FF_PX[[#This Row],[Column92]]</f>
        <v>2339</v>
      </c>
      <c r="CO18" s="4">
        <f>FF_PX[[#This Row],[Column93]]</f>
        <v>2328</v>
      </c>
      <c r="CP18" s="4">
        <f>FF_PX[[#This Row],[Column94]]</f>
        <v>1999</v>
      </c>
      <c r="CQ18" s="4">
        <f>FF_PX[[#This Row],[Column95]]</f>
        <v>2418</v>
      </c>
      <c r="CR18" s="4">
        <f>FF_PX[[#This Row],[Column96]]</f>
        <v>2130</v>
      </c>
      <c r="CS18" s="4">
        <f>FF_PX[[#This Row],[Column97]]</f>
        <v>2046</v>
      </c>
      <c r="CT18" s="4">
        <f>FF_PX[[#This Row],[Column98]]</f>
        <v>2046</v>
      </c>
      <c r="CU18" s="4">
        <f>FF_PX[[#This Row],[Column99]]</f>
        <v>1855</v>
      </c>
      <c r="CV18" s="4">
        <f>FF_PX[[#This Row],[Column100]]</f>
        <v>2064</v>
      </c>
      <c r="CW18" s="4">
        <f>FF_PX[[#This Row],[Column101]]</f>
        <v>2032</v>
      </c>
      <c r="CX18" s="4">
        <f>FF_PX[[#This Row],[Column102]]</f>
        <v>1904</v>
      </c>
      <c r="CY18" s="4">
        <f>FF_PX[[#This Row],[Column103]]</f>
        <v>1562</v>
      </c>
      <c r="CZ18" s="4">
        <f>FF_PX[[#This Row],[Column104]]</f>
        <v>1396</v>
      </c>
      <c r="DA18" s="4">
        <f>FF_PX[[#This Row],[Column105]]</f>
        <v>1406</v>
      </c>
    </row>
    <row r="19" spans="1:105" x14ac:dyDescent="0.25">
      <c r="A19" t="str">
        <f ca="1">'cont list_0'!M22</f>
        <v>V27</v>
      </c>
      <c r="B19" s="4">
        <f>FF_PX[[#This Row],[Column2]]</f>
        <v>7</v>
      </c>
      <c r="C19" s="4">
        <f>FF_PX[[#This Row],[Column3]]</f>
        <v>7</v>
      </c>
      <c r="D19" s="4">
        <f>FF_PX[[#This Row],[Column4]]</f>
        <v>7</v>
      </c>
      <c r="E19" s="4">
        <f>FF_PX[[#This Row],[Column5]]</f>
        <v>7</v>
      </c>
      <c r="F19" s="4">
        <f>FF_PX[[#This Row],[Column6]]</f>
        <v>7</v>
      </c>
      <c r="G19" s="4">
        <f>FF_PX[[#This Row],[Column7]]</f>
        <v>7</v>
      </c>
      <c r="H19" s="4">
        <f>FF_PX[[#This Row],[Column8]]</f>
        <v>7</v>
      </c>
      <c r="I19" s="4">
        <f>FF_PX[[#This Row],[Column9]]</f>
        <v>7</v>
      </c>
      <c r="J19" s="4">
        <f>FF_PX[[#This Row],[Column10]]</f>
        <v>7</v>
      </c>
      <c r="K19" s="4">
        <f>FF_PX[[#This Row],[Column11]]</f>
        <v>7</v>
      </c>
      <c r="L19" s="4">
        <f>FF_PX[[#This Row],[Column12]]</f>
        <v>7</v>
      </c>
      <c r="M19" s="4">
        <f>FF_PX[[#This Row],[Column13]]</f>
        <v>7</v>
      </c>
      <c r="N19" s="4">
        <f>FF_PX[[#This Row],[Column14]]</f>
        <v>5</v>
      </c>
      <c r="O19" s="4">
        <f>FF_PX[[#This Row],[Column15]]</f>
        <v>5</v>
      </c>
      <c r="P19" s="4">
        <f>FF_PX[[#This Row],[Column16]]</f>
        <v>5</v>
      </c>
      <c r="Q19" s="4">
        <f>FF_PX[[#This Row],[Column17]]</f>
        <v>5</v>
      </c>
      <c r="R19" s="4">
        <f>FF_PX[[#This Row],[Column18]]</f>
        <v>5</v>
      </c>
      <c r="S19" s="4">
        <f>FF_PX[[#This Row],[Column19]]</f>
        <v>5</v>
      </c>
      <c r="T19" s="4">
        <f>FF_PX[[#This Row],[Column20]]</f>
        <v>5</v>
      </c>
      <c r="U19" s="4">
        <f>FF_PX[[#This Row],[Column21]]</f>
        <v>5</v>
      </c>
      <c r="V19" s="4">
        <f>FF_PX[[#This Row],[Column22]]</f>
        <v>5</v>
      </c>
      <c r="W19" s="4">
        <f>FF_PX[[#This Row],[Column23]]</f>
        <v>5</v>
      </c>
      <c r="X19" s="4">
        <f>FF_PX[[#This Row],[Column24]]</f>
        <v>1115</v>
      </c>
      <c r="Y19" s="4">
        <f>FF_PX[[#This Row],[Column25]]</f>
        <v>1049</v>
      </c>
      <c r="Z19" s="4">
        <f>FF_PX[[#This Row],[Column26]]</f>
        <v>712</v>
      </c>
      <c r="AA19" s="4">
        <f>FF_PX[[#This Row],[Column27]]</f>
        <v>716</v>
      </c>
      <c r="AB19" s="4">
        <f>FF_PX[[#This Row],[Column28]]</f>
        <v>764</v>
      </c>
      <c r="AC19" s="4">
        <f>FF_PX[[#This Row],[Column29]]</f>
        <v>726</v>
      </c>
      <c r="AD19" s="4">
        <f>FF_PX[[#This Row],[Column30]]</f>
        <v>663</v>
      </c>
      <c r="AE19" s="4">
        <f>FF_PX[[#This Row],[Column31]]</f>
        <v>665</v>
      </c>
      <c r="AF19" s="4">
        <f>FF_PX[[#This Row],[Column32]]</f>
        <v>630</v>
      </c>
      <c r="AG19" s="4">
        <f>FF_PX[[#This Row],[Column33]]</f>
        <v>645</v>
      </c>
      <c r="AH19" s="4">
        <f>FF_PX[[#This Row],[Column34]]</f>
        <v>645</v>
      </c>
      <c r="AI19" s="4">
        <f>FF_PX[[#This Row],[Column35]]</f>
        <v>659</v>
      </c>
      <c r="AJ19" s="4">
        <f>FF_PX[[#This Row],[Column36]]</f>
        <v>657</v>
      </c>
      <c r="AK19" s="4">
        <f>FF_PX[[#This Row],[Column37]]</f>
        <v>645</v>
      </c>
      <c r="AL19" s="4">
        <f>FF_PX[[#This Row],[Column38]]</f>
        <v>625</v>
      </c>
      <c r="AM19" s="4">
        <f>FF_PX[[#This Row],[Column39]]</f>
        <v>625</v>
      </c>
      <c r="AN19" s="4">
        <f>FF_PX[[#This Row],[Column40]]</f>
        <v>627</v>
      </c>
      <c r="AO19" s="4">
        <f>FF_PX[[#This Row],[Column41]]</f>
        <v>595</v>
      </c>
      <c r="AP19" s="4">
        <f>FF_PX[[#This Row],[Column42]]</f>
        <v>595</v>
      </c>
      <c r="AQ19" s="4">
        <f>FF_PX[[#This Row],[Column43]]</f>
        <v>594</v>
      </c>
      <c r="AR19" s="4">
        <f>FF_PX[[#This Row],[Column44]]</f>
        <v>595</v>
      </c>
      <c r="AS19" s="4">
        <f>FF_PX[[#This Row],[Column45]]</f>
        <v>596</v>
      </c>
      <c r="AT19" s="4">
        <f>FF_PX[[#This Row],[Column46]]</f>
        <v>344</v>
      </c>
      <c r="AU19" s="4">
        <f>FF_PX[[#This Row],[Column47]]</f>
        <v>338</v>
      </c>
      <c r="AV19" s="4">
        <f>FF_PX[[#This Row],[Column48]]</f>
        <v>265</v>
      </c>
      <c r="AW19" s="4">
        <f>FF_PX[[#This Row],[Column49]]</f>
        <v>211</v>
      </c>
      <c r="AX19" s="4">
        <f>FF_PX[[#This Row],[Column50]]</f>
        <v>319</v>
      </c>
      <c r="AY19" s="4">
        <f>FF_PX[[#This Row],[Column51]]</f>
        <v>458</v>
      </c>
      <c r="AZ19" s="4">
        <f>FF_PX[[#This Row],[Column52]]</f>
        <v>267</v>
      </c>
      <c r="BA19" s="4">
        <f>FF_PX[[#This Row],[Column53]]</f>
        <v>296</v>
      </c>
      <c r="BB19" s="4">
        <f>FF_PX[[#This Row],[Column54]]</f>
        <v>220</v>
      </c>
      <c r="BC19" s="4">
        <f>FF_PX[[#This Row],[Column55]]</f>
        <v>268</v>
      </c>
      <c r="BD19" s="4">
        <f>FF_PX[[#This Row],[Column56]]</f>
        <v>320</v>
      </c>
      <c r="BE19" s="4">
        <f>FF_PX[[#This Row],[Column57]]</f>
        <v>253</v>
      </c>
      <c r="BF19" s="4">
        <f>FF_PX[[#This Row],[Column58]]</f>
        <v>170</v>
      </c>
      <c r="BG19" s="4">
        <f>FF_PX[[#This Row],[Column59]]</f>
        <v>168</v>
      </c>
      <c r="BH19" s="4">
        <f>FF_PX[[#This Row],[Column60]]</f>
        <v>337</v>
      </c>
      <c r="BI19" s="4">
        <f>FF_PX[[#This Row],[Column61]]</f>
        <v>363</v>
      </c>
      <c r="BJ19" s="4">
        <f>FF_PX[[#This Row],[Column62]]</f>
        <v>327</v>
      </c>
      <c r="BK19" s="4">
        <f>FF_PX[[#This Row],[Column63]]</f>
        <v>354</v>
      </c>
      <c r="BL19" s="4">
        <f>FF_PX[[#This Row],[Column64]]</f>
        <v>281</v>
      </c>
      <c r="BM19" s="4">
        <f>FF_PX[[#This Row],[Column65]]</f>
        <v>238</v>
      </c>
      <c r="BN19" s="4">
        <f>FF_PX[[#This Row],[Column66]]</f>
        <v>283</v>
      </c>
      <c r="BO19" s="4">
        <f>FF_PX[[#This Row],[Column67]]</f>
        <v>247</v>
      </c>
      <c r="BP19" s="4">
        <f>FF_PX[[#This Row],[Column68]]</f>
        <v>150</v>
      </c>
      <c r="BQ19" s="4">
        <f>FF_PX[[#This Row],[Column69]]</f>
        <v>149</v>
      </c>
      <c r="BR19" s="4">
        <f>FF_PX[[#This Row],[Column70]]</f>
        <v>149</v>
      </c>
      <c r="BS19" s="4">
        <f>FF_PX[[#This Row],[Column71]]</f>
        <v>146</v>
      </c>
      <c r="BT19" s="4">
        <f>FF_PX[[#This Row],[Column72]]</f>
        <v>143</v>
      </c>
      <c r="BU19" s="4">
        <f>FF_PX[[#This Row],[Column73]]</f>
        <v>143</v>
      </c>
      <c r="BV19" s="4">
        <f>FF_PX[[#This Row],[Column74]]</f>
        <v>143</v>
      </c>
      <c r="BW19" s="4">
        <f>FF_PX[[#This Row],[Column75]]</f>
        <v>143</v>
      </c>
      <c r="BX19" s="4">
        <f>FF_PX[[#This Row],[Column76]]</f>
        <v>143</v>
      </c>
      <c r="BY19" s="4">
        <f>FF_PX[[#This Row],[Column77]]</f>
        <v>143</v>
      </c>
      <c r="BZ19" s="4">
        <f>FF_PX[[#This Row],[Column78]]</f>
        <v>143</v>
      </c>
      <c r="CA19" s="4">
        <f>FF_PX[[#This Row],[Column79]]</f>
        <v>215</v>
      </c>
      <c r="CB19" s="4">
        <f>FF_PX[[#This Row],[Column80]]</f>
        <v>216</v>
      </c>
      <c r="CC19" s="4">
        <f>FF_PX[[#This Row],[Column81]]</f>
        <v>217</v>
      </c>
      <c r="CD19" s="4">
        <f>FF_PX[[#This Row],[Column82]]</f>
        <v>217</v>
      </c>
      <c r="CE19" s="4">
        <f>FF_PX[[#This Row],[Column83]]</f>
        <v>303</v>
      </c>
      <c r="CF19" s="4">
        <f>FF_PX[[#This Row],[Column84]]</f>
        <v>303</v>
      </c>
      <c r="CG19" s="4">
        <f>FF_PX[[#This Row],[Column85]]</f>
        <v>305</v>
      </c>
      <c r="CH19" s="4">
        <f>FF_PX[[#This Row],[Column86]]</f>
        <v>305</v>
      </c>
      <c r="CI19" s="4">
        <f>FF_PX[[#This Row],[Column87]]</f>
        <v>298</v>
      </c>
      <c r="CJ19" s="4">
        <f>FF_PX[[#This Row],[Column88]]</f>
        <v>1847</v>
      </c>
      <c r="CK19" s="4">
        <f>FF_PX[[#This Row],[Column89]]</f>
        <v>1859</v>
      </c>
      <c r="CL19" s="4">
        <f>FF_PX[[#This Row],[Column90]]</f>
        <v>1936</v>
      </c>
      <c r="CM19" s="4">
        <f>FF_PX[[#This Row],[Column91]]</f>
        <v>1902</v>
      </c>
      <c r="CN19" s="4">
        <f>FF_PX[[#This Row],[Column92]]</f>
        <v>1907</v>
      </c>
      <c r="CO19" s="4">
        <f>FF_PX[[#This Row],[Column93]]</f>
        <v>1938</v>
      </c>
      <c r="CP19" s="4">
        <f>FF_PX[[#This Row],[Column94]]</f>
        <v>1824</v>
      </c>
      <c r="CQ19" s="4">
        <f>FF_PX[[#This Row],[Column95]]</f>
        <v>1600</v>
      </c>
      <c r="CR19" s="4">
        <f>FF_PX[[#This Row],[Column96]]</f>
        <v>1616</v>
      </c>
      <c r="CS19" s="4">
        <f>FF_PX[[#This Row],[Column97]]</f>
        <v>1318</v>
      </c>
      <c r="CT19" s="4">
        <f>FF_PX[[#This Row],[Column98]]</f>
        <v>1318</v>
      </c>
      <c r="CU19" s="4">
        <f>FF_PX[[#This Row],[Column99]]</f>
        <v>1234</v>
      </c>
      <c r="CV19" s="4">
        <f>FF_PX[[#This Row],[Column100]]</f>
        <v>889</v>
      </c>
      <c r="CW19" s="4">
        <f>FF_PX[[#This Row],[Column101]]</f>
        <v>889</v>
      </c>
      <c r="CX19" s="4">
        <f>FF_PX[[#This Row],[Column102]]</f>
        <v>855</v>
      </c>
      <c r="CY19" s="4">
        <f>FF_PX[[#This Row],[Column103]]</f>
        <v>866</v>
      </c>
      <c r="CZ19" s="4">
        <f>FF_PX[[#This Row],[Column104]]</f>
        <v>775</v>
      </c>
      <c r="DA19" s="4">
        <f>FF_PX[[#This Row],[Column105]]</f>
        <v>739</v>
      </c>
    </row>
    <row r="20" spans="1:105" x14ac:dyDescent="0.25">
      <c r="A20" t="str">
        <f ca="1">'cont list_0'!M23</f>
        <v>X27</v>
      </c>
      <c r="B20" s="4">
        <f>FF_PX[[#This Row],[Column2]]</f>
        <v>78</v>
      </c>
      <c r="C20" s="4">
        <f>FF_PX[[#This Row],[Column3]]</f>
        <v>78</v>
      </c>
      <c r="D20" s="4">
        <f>FF_PX[[#This Row],[Column4]]</f>
        <v>78</v>
      </c>
      <c r="E20" s="4">
        <f>FF_PX[[#This Row],[Column5]]</f>
        <v>73</v>
      </c>
      <c r="F20" s="4">
        <f>FF_PX[[#This Row],[Column6]]</f>
        <v>71</v>
      </c>
      <c r="G20" s="4">
        <f>FF_PX[[#This Row],[Column7]]</f>
        <v>72</v>
      </c>
      <c r="H20" s="4">
        <f>FF_PX[[#This Row],[Column8]]</f>
        <v>72</v>
      </c>
      <c r="I20" s="4">
        <f>FF_PX[[#This Row],[Column9]]</f>
        <v>72</v>
      </c>
      <c r="J20" s="4">
        <f>FF_PX[[#This Row],[Column10]]</f>
        <v>72</v>
      </c>
      <c r="K20" s="4">
        <f>FF_PX[[#This Row],[Column11]]</f>
        <v>72</v>
      </c>
      <c r="L20" s="4">
        <f>FF_PX[[#This Row],[Column12]]</f>
        <v>73</v>
      </c>
      <c r="M20" s="4">
        <f>FF_PX[[#This Row],[Column13]]</f>
        <v>73</v>
      </c>
      <c r="N20" s="4">
        <f>FF_PX[[#This Row],[Column14]]</f>
        <v>60</v>
      </c>
      <c r="O20" s="4">
        <f>FF_PX[[#This Row],[Column15]]</f>
        <v>60</v>
      </c>
      <c r="P20" s="4">
        <f>FF_PX[[#This Row],[Column16]]</f>
        <v>60</v>
      </c>
      <c r="Q20" s="4">
        <f>FF_PX[[#This Row],[Column17]]</f>
        <v>60</v>
      </c>
      <c r="R20" s="4">
        <f>FF_PX[[#This Row],[Column18]]</f>
        <v>60</v>
      </c>
      <c r="S20" s="4">
        <f>FF_PX[[#This Row],[Column19]]</f>
        <v>60</v>
      </c>
      <c r="T20" s="4">
        <f>FF_PX[[#This Row],[Column20]]</f>
        <v>60</v>
      </c>
      <c r="U20" s="4">
        <f>FF_PX[[#This Row],[Column21]]</f>
        <v>58</v>
      </c>
      <c r="V20" s="4">
        <f>FF_PX[[#This Row],[Column22]]</f>
        <v>58</v>
      </c>
      <c r="W20" s="4">
        <f>FF_PX[[#This Row],[Column23]]</f>
        <v>50</v>
      </c>
      <c r="X20" s="4">
        <f>FF_PX[[#This Row],[Column24]]</f>
        <v>5</v>
      </c>
      <c r="Y20" s="4">
        <f>FF_PX[[#This Row],[Column25]]</f>
        <v>5</v>
      </c>
      <c r="Z20" s="4">
        <f>FF_PX[[#This Row],[Column26]]</f>
        <v>5</v>
      </c>
      <c r="AA20" s="4">
        <f>FF_PX[[#This Row],[Column27]]</f>
        <v>5</v>
      </c>
      <c r="AB20" s="4">
        <f>FF_PX[[#This Row],[Column28]]</f>
        <v>5</v>
      </c>
      <c r="AC20" s="4">
        <f>FF_PX[[#This Row],[Column29]]</f>
        <v>5</v>
      </c>
      <c r="AD20" s="4">
        <f>FF_PX[[#This Row],[Column30]]</f>
        <v>5</v>
      </c>
      <c r="AE20" s="4">
        <f>FF_PX[[#This Row],[Column31]]</f>
        <v>5</v>
      </c>
      <c r="AF20" s="4">
        <f>FF_PX[[#This Row],[Column32]]</f>
        <v>5</v>
      </c>
      <c r="AG20" s="4">
        <f>FF_PX[[#This Row],[Column33]]</f>
        <v>5</v>
      </c>
      <c r="AH20" s="4">
        <f>FF_PX[[#This Row],[Column34]]</f>
        <v>5</v>
      </c>
      <c r="AI20" s="4">
        <f>FF_PX[[#This Row],[Column35]]</f>
        <v>5</v>
      </c>
      <c r="AJ20" s="4">
        <f>FF_PX[[#This Row],[Column36]]</f>
        <v>5</v>
      </c>
      <c r="AK20" s="4">
        <f>FF_PX[[#This Row],[Column37]]</f>
        <v>5</v>
      </c>
      <c r="AL20" s="4">
        <f>FF_PX[[#This Row],[Column38]]</f>
        <v>5</v>
      </c>
      <c r="AM20" s="4">
        <f>FF_PX[[#This Row],[Column39]]</f>
        <v>5</v>
      </c>
      <c r="AN20" s="4">
        <f>FF_PX[[#This Row],[Column40]]</f>
        <v>5</v>
      </c>
      <c r="AO20" s="4">
        <f>FF_PX[[#This Row],[Column41]]</f>
        <v>5</v>
      </c>
      <c r="AP20" s="4">
        <f>FF_PX[[#This Row],[Column42]]</f>
        <v>5</v>
      </c>
      <c r="AQ20" s="4">
        <f>FF_PX[[#This Row],[Column43]]</f>
        <v>5</v>
      </c>
      <c r="AR20" s="4">
        <f>FF_PX[[#This Row],[Column44]]</f>
        <v>5</v>
      </c>
      <c r="AS20" s="4">
        <f>FF_PX[[#This Row],[Column45]]</f>
        <v>3</v>
      </c>
      <c r="AT20" s="4">
        <f>FF_PX[[#This Row],[Column46]]</f>
        <v>594</v>
      </c>
      <c r="AU20" s="4">
        <f>FF_PX[[#This Row],[Column47]]</f>
        <v>536</v>
      </c>
      <c r="AV20" s="4">
        <f>FF_PX[[#This Row],[Column48]]</f>
        <v>429</v>
      </c>
      <c r="AW20" s="4">
        <f>FF_PX[[#This Row],[Column49]]</f>
        <v>407</v>
      </c>
      <c r="AX20" s="4">
        <f>FF_PX[[#This Row],[Column50]]</f>
        <v>67</v>
      </c>
      <c r="AY20" s="4">
        <f>FF_PX[[#This Row],[Column51]]</f>
        <v>50</v>
      </c>
      <c r="AZ20" s="4">
        <f>FF_PX[[#This Row],[Column52]]</f>
        <v>50</v>
      </c>
      <c r="BA20" s="4">
        <f>FF_PX[[#This Row],[Column53]]</f>
        <v>50</v>
      </c>
      <c r="BB20" s="4">
        <f>FF_PX[[#This Row],[Column54]]</f>
        <v>53</v>
      </c>
      <c r="BC20" s="4">
        <f>FF_PX[[#This Row],[Column55]]</f>
        <v>55</v>
      </c>
      <c r="BD20" s="4">
        <f>FF_PX[[#This Row],[Column56]]</f>
        <v>54</v>
      </c>
      <c r="BE20" s="4">
        <f>FF_PX[[#This Row],[Column57]]</f>
        <v>55</v>
      </c>
      <c r="BF20" s="4">
        <f>FF_PX[[#This Row],[Column58]]</f>
        <v>55</v>
      </c>
      <c r="BG20" s="4">
        <f>FF_PX[[#This Row],[Column59]]</f>
        <v>55</v>
      </c>
      <c r="BH20" s="4">
        <f>FF_PX[[#This Row],[Column60]]</f>
        <v>57</v>
      </c>
      <c r="BI20" s="4">
        <f>FF_PX[[#This Row],[Column61]]</f>
        <v>55</v>
      </c>
      <c r="BJ20" s="4">
        <f>FF_PX[[#This Row],[Column62]]</f>
        <v>55</v>
      </c>
      <c r="BK20" s="4">
        <f>FF_PX[[#This Row],[Column63]]</f>
        <v>55</v>
      </c>
      <c r="BL20" s="4">
        <f>FF_PX[[#This Row],[Column64]]</f>
        <v>55</v>
      </c>
      <c r="BM20" s="4">
        <f>FF_PX[[#This Row],[Column65]]</f>
        <v>55</v>
      </c>
      <c r="BN20" s="4">
        <f>FF_PX[[#This Row],[Column66]]</f>
        <v>54</v>
      </c>
      <c r="BO20" s="4">
        <f>FF_PX[[#This Row],[Column67]]</f>
        <v>54</v>
      </c>
      <c r="BP20" s="4">
        <f>FF_PX[[#This Row],[Column68]]</f>
        <v>245</v>
      </c>
      <c r="BQ20" s="4">
        <f>FF_PX[[#This Row],[Column69]]</f>
        <v>252</v>
      </c>
      <c r="BR20" s="4">
        <f>FF_PX[[#This Row],[Column70]]</f>
        <v>282</v>
      </c>
      <c r="BS20" s="4">
        <f>FF_PX[[#This Row],[Column71]]</f>
        <v>282</v>
      </c>
      <c r="BT20" s="4">
        <f>FF_PX[[#This Row],[Column72]]</f>
        <v>262</v>
      </c>
      <c r="BU20" s="4">
        <f>FF_PX[[#This Row],[Column73]]</f>
        <v>260</v>
      </c>
      <c r="BV20" s="4">
        <f>FF_PX[[#This Row],[Column74]]</f>
        <v>260</v>
      </c>
      <c r="BW20" s="4">
        <f>FF_PX[[#This Row],[Column75]]</f>
        <v>224</v>
      </c>
      <c r="BX20" s="4">
        <f>FF_PX[[#This Row],[Column76]]</f>
        <v>224</v>
      </c>
      <c r="BY20" s="4">
        <f>FF_PX[[#This Row],[Column77]]</f>
        <v>224</v>
      </c>
      <c r="BZ20" s="4">
        <f>FF_PX[[#This Row],[Column78]]</f>
        <v>224</v>
      </c>
      <c r="CA20" s="4">
        <f>FF_PX[[#This Row],[Column79]]</f>
        <v>202</v>
      </c>
      <c r="CB20" s="4">
        <f>FF_PX[[#This Row],[Column80]]</f>
        <v>213</v>
      </c>
      <c r="CC20" s="4">
        <f>FF_PX[[#This Row],[Column81]]</f>
        <v>182</v>
      </c>
      <c r="CD20" s="4">
        <f>FF_PX[[#This Row],[Column82]]</f>
        <v>182</v>
      </c>
      <c r="CE20" s="4">
        <f>FF_PX[[#This Row],[Column83]]</f>
        <v>142</v>
      </c>
      <c r="CF20" s="4">
        <f>FF_PX[[#This Row],[Column84]]</f>
        <v>137</v>
      </c>
      <c r="CG20" s="4">
        <f>FF_PX[[#This Row],[Column85]]</f>
        <v>137</v>
      </c>
      <c r="CH20" s="4">
        <f>FF_PX[[#This Row],[Column86]]</f>
        <v>137</v>
      </c>
      <c r="CI20" s="4">
        <f>FF_PX[[#This Row],[Column87]]</f>
        <v>137</v>
      </c>
      <c r="CJ20" s="4">
        <f>FF_PX[[#This Row],[Column88]]</f>
        <v>295</v>
      </c>
      <c r="CK20" s="4">
        <f>FF_PX[[#This Row],[Column89]]</f>
        <v>282</v>
      </c>
      <c r="CL20" s="4">
        <f>FF_PX[[#This Row],[Column90]]</f>
        <v>296</v>
      </c>
      <c r="CM20" s="4">
        <f>FF_PX[[#This Row],[Column91]]</f>
        <v>126</v>
      </c>
      <c r="CN20" s="4">
        <f>FF_PX[[#This Row],[Column92]]</f>
        <v>126</v>
      </c>
      <c r="CO20" s="4">
        <f>FF_PX[[#This Row],[Column93]]</f>
        <v>126</v>
      </c>
      <c r="CP20" s="4">
        <f>FF_PX[[#This Row],[Column94]]</f>
        <v>113</v>
      </c>
      <c r="CQ20" s="4">
        <f>FF_PX[[#This Row],[Column95]]</f>
        <v>83</v>
      </c>
      <c r="CR20" s="4">
        <f>FF_PX[[#This Row],[Column96]]</f>
        <v>51</v>
      </c>
      <c r="CS20" s="4">
        <f>FF_PX[[#This Row],[Column97]]</f>
        <v>41</v>
      </c>
      <c r="CT20" s="4">
        <f>FF_PX[[#This Row],[Column98]]</f>
        <v>41</v>
      </c>
      <c r="CU20" s="4">
        <f>FF_PX[[#This Row],[Column99]]</f>
        <v>39</v>
      </c>
      <c r="CV20" s="4">
        <f>FF_PX[[#This Row],[Column100]]</f>
        <v>38</v>
      </c>
      <c r="CW20" s="4">
        <f>FF_PX[[#This Row],[Column101]]</f>
        <v>38</v>
      </c>
      <c r="CX20" s="4">
        <f>FF_PX[[#This Row],[Column102]]</f>
        <v>16</v>
      </c>
      <c r="CY20" s="4">
        <f>FF_PX[[#This Row],[Column103]]</f>
        <v>16</v>
      </c>
      <c r="CZ20" s="4">
        <f>FF_PX[[#This Row],[Column104]]</f>
        <v>15</v>
      </c>
      <c r="DA20" s="4">
        <f>FF_PX[[#This Row],[Column105]]</f>
        <v>15</v>
      </c>
    </row>
    <row r="21" spans="1:105" x14ac:dyDescent="0.25">
      <c r="A21" t="str">
        <f ca="1">'cont list_0'!M24</f>
        <v>Z27</v>
      </c>
      <c r="B21" s="4">
        <f>FF_PX[[#This Row],[Column2]]</f>
        <v>5</v>
      </c>
      <c r="C21" s="4">
        <f>FF_PX[[#This Row],[Column3]]</f>
        <v>5</v>
      </c>
      <c r="D21" s="4">
        <f>FF_PX[[#This Row],[Column4]]</f>
        <v>5</v>
      </c>
      <c r="E21" s="4">
        <f>FF_PX[[#This Row],[Column5]]</f>
        <v>5</v>
      </c>
      <c r="F21" s="4">
        <f>FF_PX[[#This Row],[Column6]]</f>
        <v>5</v>
      </c>
      <c r="G21" s="4">
        <f>FF_PX[[#This Row],[Column7]]</f>
        <v>5</v>
      </c>
      <c r="H21" s="4">
        <f>FF_PX[[#This Row],[Column8]]</f>
        <v>5</v>
      </c>
      <c r="I21" s="4">
        <f>FF_PX[[#This Row],[Column9]]</f>
        <v>5</v>
      </c>
      <c r="J21" s="4">
        <f>FF_PX[[#This Row],[Column10]]</f>
        <v>5</v>
      </c>
      <c r="K21" s="4">
        <f>FF_PX[[#This Row],[Column11]]</f>
        <v>5</v>
      </c>
      <c r="L21" s="4">
        <f>FF_PX[[#This Row],[Column12]]</f>
        <v>5</v>
      </c>
      <c r="M21" s="4">
        <f>FF_PX[[#This Row],[Column13]]</f>
        <v>6</v>
      </c>
      <c r="N21" s="4">
        <f>FF_PX[[#This Row],[Column14]]</f>
        <v>6</v>
      </c>
      <c r="O21" s="4">
        <f>FF_PX[[#This Row],[Column15]]</f>
        <v>6</v>
      </c>
      <c r="P21" s="4">
        <f>FF_PX[[#This Row],[Column16]]</f>
        <v>6</v>
      </c>
      <c r="Q21" s="4">
        <f>FF_PX[[#This Row],[Column17]]</f>
        <v>6</v>
      </c>
      <c r="R21" s="4">
        <f>FF_PX[[#This Row],[Column18]]</f>
        <v>6</v>
      </c>
      <c r="S21" s="4">
        <f>FF_PX[[#This Row],[Column19]]</f>
        <v>6</v>
      </c>
      <c r="T21" s="4">
        <f>FF_PX[[#This Row],[Column20]]</f>
        <v>6</v>
      </c>
      <c r="U21" s="4">
        <f>FF_PX[[#This Row],[Column21]]</f>
        <v>6</v>
      </c>
      <c r="V21" s="4">
        <f>FF_PX[[#This Row],[Column22]]</f>
        <v>6</v>
      </c>
      <c r="W21" s="4">
        <f>FF_PX[[#This Row],[Column23]]</f>
        <v>6</v>
      </c>
      <c r="X21" s="4">
        <f>FF_PX[[#This Row],[Column24]]</f>
        <v>49</v>
      </c>
      <c r="Y21" s="4">
        <f>FF_PX[[#This Row],[Column25]]</f>
        <v>48</v>
      </c>
      <c r="Z21" s="4">
        <f>FF_PX[[#This Row],[Column26]]</f>
        <v>48</v>
      </c>
      <c r="AA21" s="4">
        <f>FF_PX[[#This Row],[Column27]]</f>
        <v>48</v>
      </c>
      <c r="AB21" s="4">
        <f>FF_PX[[#This Row],[Column28]]</f>
        <v>48</v>
      </c>
      <c r="AC21" s="4">
        <f>FF_PX[[#This Row],[Column29]]</f>
        <v>48</v>
      </c>
      <c r="AD21" s="4">
        <f>FF_PX[[#This Row],[Column30]]</f>
        <v>48</v>
      </c>
      <c r="AE21" s="4">
        <f>FF_PX[[#This Row],[Column31]]</f>
        <v>35</v>
      </c>
      <c r="AF21" s="4">
        <f>FF_PX[[#This Row],[Column32]]</f>
        <v>35</v>
      </c>
      <c r="AG21" s="4">
        <f>FF_PX[[#This Row],[Column33]]</f>
        <v>35</v>
      </c>
      <c r="AH21" s="4">
        <f>FF_PX[[#This Row],[Column34]]</f>
        <v>35</v>
      </c>
      <c r="AI21" s="4">
        <f>FF_PX[[#This Row],[Column35]]</f>
        <v>35</v>
      </c>
      <c r="AJ21" s="4">
        <f>FF_PX[[#This Row],[Column36]]</f>
        <v>35</v>
      </c>
      <c r="AK21" s="4">
        <f>FF_PX[[#This Row],[Column37]]</f>
        <v>35</v>
      </c>
      <c r="AL21" s="4">
        <f>FF_PX[[#This Row],[Column38]]</f>
        <v>35</v>
      </c>
      <c r="AM21" s="4">
        <f>FF_PX[[#This Row],[Column39]]</f>
        <v>35</v>
      </c>
      <c r="AN21" s="4">
        <f>FF_PX[[#This Row],[Column40]]</f>
        <v>35</v>
      </c>
      <c r="AO21" s="4">
        <f>FF_PX[[#This Row],[Column41]]</f>
        <v>35</v>
      </c>
      <c r="AP21" s="4">
        <f>FF_PX[[#This Row],[Column42]]</f>
        <v>35</v>
      </c>
      <c r="AQ21" s="4">
        <f>FF_PX[[#This Row],[Column43]]</f>
        <v>35</v>
      </c>
      <c r="AR21" s="4">
        <f>FF_PX[[#This Row],[Column44]]</f>
        <v>35</v>
      </c>
      <c r="AS21" s="4">
        <f>FF_PX[[#This Row],[Column45]]</f>
        <v>35</v>
      </c>
      <c r="AT21" s="4">
        <f>FF_PX[[#This Row],[Column46]]</f>
        <v>3</v>
      </c>
      <c r="AU21" s="4">
        <f>FF_PX[[#This Row],[Column47]]</f>
        <v>3</v>
      </c>
      <c r="AV21" s="4">
        <f>FF_PX[[#This Row],[Column48]]</f>
        <v>3</v>
      </c>
      <c r="AW21" s="4">
        <f>FF_PX[[#This Row],[Column49]]</f>
        <v>3</v>
      </c>
      <c r="AX21" s="4">
        <f>FF_PX[[#This Row],[Column50]]</f>
        <v>3</v>
      </c>
      <c r="AY21" s="4">
        <f>FF_PX[[#This Row],[Column51]]</f>
        <v>3</v>
      </c>
      <c r="AZ21" s="4">
        <f>FF_PX[[#This Row],[Column52]]</f>
        <v>3</v>
      </c>
      <c r="BA21" s="4">
        <f>FF_PX[[#This Row],[Column53]]</f>
        <v>5</v>
      </c>
      <c r="BB21" s="4">
        <f>FF_PX[[#This Row],[Column54]]</f>
        <v>5</v>
      </c>
      <c r="BC21" s="4">
        <f>FF_PX[[#This Row],[Column55]]</f>
        <v>3</v>
      </c>
      <c r="BD21" s="4">
        <f>FF_PX[[#This Row],[Column56]]</f>
        <v>3</v>
      </c>
      <c r="BE21" s="4">
        <f>FF_PX[[#This Row],[Column57]]</f>
        <v>3</v>
      </c>
      <c r="BF21" s="4">
        <f>FF_PX[[#This Row],[Column58]]</f>
        <v>3</v>
      </c>
      <c r="BG21" s="4">
        <f>FF_PX[[#This Row],[Column59]]</f>
        <v>3</v>
      </c>
      <c r="BH21" s="4">
        <f>FF_PX[[#This Row],[Column60]]</f>
        <v>23</v>
      </c>
      <c r="BI21" s="4">
        <f>FF_PX[[#This Row],[Column61]]</f>
        <v>21</v>
      </c>
      <c r="BJ21" s="4">
        <f>FF_PX[[#This Row],[Column62]]</f>
        <v>21</v>
      </c>
      <c r="BK21" s="4">
        <f>FF_PX[[#This Row],[Column63]]</f>
        <v>21</v>
      </c>
      <c r="BL21" s="4">
        <f>FF_PX[[#This Row],[Column64]]</f>
        <v>21</v>
      </c>
      <c r="BM21" s="4">
        <f>FF_PX[[#This Row],[Column65]]</f>
        <v>21</v>
      </c>
      <c r="BN21" s="4">
        <f>FF_PX[[#This Row],[Column66]]</f>
        <v>21</v>
      </c>
      <c r="BO21" s="4">
        <f>FF_PX[[#This Row],[Column67]]</f>
        <v>53</v>
      </c>
      <c r="BP21" s="4">
        <f>FF_PX[[#This Row],[Column68]]</f>
        <v>53</v>
      </c>
      <c r="BQ21" s="4">
        <f>FF_PX[[#This Row],[Column69]]</f>
        <v>53</v>
      </c>
      <c r="BR21" s="4">
        <f>FF_PX[[#This Row],[Column70]]</f>
        <v>53</v>
      </c>
      <c r="BS21" s="4">
        <f>FF_PX[[#This Row],[Column71]]</f>
        <v>53</v>
      </c>
      <c r="BT21" s="4">
        <f>FF_PX[[#This Row],[Column72]]</f>
        <v>53</v>
      </c>
      <c r="BU21" s="4">
        <f>FF_PX[[#This Row],[Column73]]</f>
        <v>53</v>
      </c>
      <c r="BV21" s="4">
        <f>FF_PX[[#This Row],[Column74]]</f>
        <v>53</v>
      </c>
      <c r="BW21" s="4">
        <f>FF_PX[[#This Row],[Column75]]</f>
        <v>53</v>
      </c>
      <c r="BX21" s="4">
        <f>FF_PX[[#This Row],[Column76]]</f>
        <v>53</v>
      </c>
      <c r="BY21" s="4">
        <f>FF_PX[[#This Row],[Column77]]</f>
        <v>53</v>
      </c>
      <c r="BZ21" s="4">
        <f>FF_PX[[#This Row],[Column78]]</f>
        <v>53</v>
      </c>
      <c r="CA21" s="4">
        <f>FF_PX[[#This Row],[Column79]]</f>
        <v>54</v>
      </c>
      <c r="CB21" s="4">
        <f>FF_PX[[#This Row],[Column80]]</f>
        <v>54</v>
      </c>
      <c r="CC21" s="4">
        <f>FF_PX[[#This Row],[Column81]]</f>
        <v>53</v>
      </c>
      <c r="CD21" s="4">
        <f>FF_PX[[#This Row],[Column82]]</f>
        <v>53</v>
      </c>
      <c r="CE21" s="4">
        <f>FF_PX[[#This Row],[Column83]]</f>
        <v>52</v>
      </c>
      <c r="CF21" s="4">
        <f>FF_PX[[#This Row],[Column84]]</f>
        <v>52</v>
      </c>
      <c r="CG21" s="4">
        <f>FF_PX[[#This Row],[Column85]]</f>
        <v>52</v>
      </c>
      <c r="CH21" s="4">
        <f>FF_PX[[#This Row],[Column86]]</f>
        <v>52</v>
      </c>
      <c r="CI21" s="4">
        <f>FF_PX[[#This Row],[Column87]]</f>
        <v>52</v>
      </c>
      <c r="CJ21" s="4">
        <f>FF_PX[[#This Row],[Column88]]</f>
        <v>130</v>
      </c>
      <c r="CK21" s="4">
        <f>FF_PX[[#This Row],[Column89]]</f>
        <v>118</v>
      </c>
      <c r="CL21" s="4">
        <f>FF_PX[[#This Row],[Column90]]</f>
        <v>108</v>
      </c>
      <c r="CM21" s="4">
        <f>FF_PX[[#This Row],[Column91]]</f>
        <v>108</v>
      </c>
      <c r="CN21" s="4">
        <f>FF_PX[[#This Row],[Column92]]</f>
        <v>108</v>
      </c>
      <c r="CO21" s="4">
        <f>FF_PX[[#This Row],[Column93]]</f>
        <v>107</v>
      </c>
      <c r="CP21" s="4">
        <f>FF_PX[[#This Row],[Column94]]</f>
        <v>107</v>
      </c>
      <c r="CQ21" s="4">
        <f>FF_PX[[#This Row],[Column95]]</f>
        <v>105</v>
      </c>
      <c r="CR21" s="4">
        <f>FF_PX[[#This Row],[Column96]]</f>
        <v>64</v>
      </c>
      <c r="CS21" s="4">
        <f>FF_PX[[#This Row],[Column97]]</f>
        <v>63</v>
      </c>
      <c r="CT21" s="4">
        <f>FF_PX[[#This Row],[Column98]]</f>
        <v>63</v>
      </c>
      <c r="CU21" s="4">
        <f>FF_PX[[#This Row],[Column99]]</f>
        <v>62</v>
      </c>
      <c r="CV21" s="4">
        <f>FF_PX[[#This Row],[Column100]]</f>
        <v>53</v>
      </c>
      <c r="CW21" s="4">
        <f>FF_PX[[#This Row],[Column101]]</f>
        <v>53</v>
      </c>
      <c r="CX21" s="4">
        <f>FF_PX[[#This Row],[Column102]]</f>
        <v>53</v>
      </c>
      <c r="CY21" s="4">
        <f>FF_PX[[#This Row],[Column103]]</f>
        <v>51</v>
      </c>
      <c r="CZ21" s="4">
        <f>FF_PX[[#This Row],[Column104]]</f>
        <v>39</v>
      </c>
      <c r="DA21" s="4">
        <f>FF_PX[[#This Row],[Column105]]</f>
        <v>36</v>
      </c>
    </row>
    <row r="22" spans="1:105" x14ac:dyDescent="0.25">
      <c r="A22" t="str">
        <f ca="1">'cont list_0'!M25</f>
        <v>F28</v>
      </c>
      <c r="B22" s="4">
        <f>FF_PX[[#This Row],[Column2]]</f>
        <v>0</v>
      </c>
      <c r="C22" s="4">
        <f>FF_PX[[#This Row],[Column3]]</f>
        <v>0</v>
      </c>
      <c r="D22" s="4">
        <f>FF_PX[[#This Row],[Column4]]</f>
        <v>0</v>
      </c>
      <c r="E22" s="4">
        <f>FF_PX[[#This Row],[Column5]]</f>
        <v>0</v>
      </c>
      <c r="F22" s="4">
        <f>FF_PX[[#This Row],[Column6]]</f>
        <v>0</v>
      </c>
      <c r="G22" s="4">
        <f>FF_PX[[#This Row],[Column7]]</f>
        <v>0</v>
      </c>
      <c r="H22" s="4">
        <f>FF_PX[[#This Row],[Column8]]</f>
        <v>0</v>
      </c>
      <c r="I22" s="4">
        <f>FF_PX[[#This Row],[Column9]]</f>
        <v>0</v>
      </c>
      <c r="J22" s="4">
        <f>FF_PX[[#This Row],[Column10]]</f>
        <v>0</v>
      </c>
      <c r="K22" s="4">
        <f>FF_PX[[#This Row],[Column11]]</f>
        <v>0</v>
      </c>
      <c r="L22" s="4">
        <f>FF_PX[[#This Row],[Column12]]</f>
        <v>0</v>
      </c>
      <c r="M22" s="4">
        <f>FF_PX[[#This Row],[Column13]]</f>
        <v>0</v>
      </c>
      <c r="N22" s="4">
        <f>FF_PX[[#This Row],[Column14]]</f>
        <v>0</v>
      </c>
      <c r="O22" s="4">
        <f>FF_PX[[#This Row],[Column15]]</f>
        <v>0</v>
      </c>
      <c r="P22" s="4">
        <f>FF_PX[[#This Row],[Column16]]</f>
        <v>0</v>
      </c>
      <c r="Q22" s="4">
        <f>FF_PX[[#This Row],[Column17]]</f>
        <v>0</v>
      </c>
      <c r="R22" s="4">
        <f>FF_PX[[#This Row],[Column18]]</f>
        <v>0</v>
      </c>
      <c r="S22" s="4">
        <f>FF_PX[[#This Row],[Column19]]</f>
        <v>0</v>
      </c>
      <c r="T22" s="4">
        <f>FF_PX[[#This Row],[Column20]]</f>
        <v>0</v>
      </c>
      <c r="U22" s="4">
        <f>FF_PX[[#This Row],[Column21]]</f>
        <v>0</v>
      </c>
      <c r="V22" s="4">
        <f>FF_PX[[#This Row],[Column22]]</f>
        <v>0</v>
      </c>
      <c r="W22" s="4">
        <f>FF_PX[[#This Row],[Column23]]</f>
        <v>0</v>
      </c>
      <c r="X22" s="4">
        <f>FF_PX[[#This Row],[Column24]]</f>
        <v>0</v>
      </c>
      <c r="Y22" s="4">
        <f>FF_PX[[#This Row],[Column25]]</f>
        <v>0</v>
      </c>
      <c r="Z22" s="4">
        <f>FF_PX[[#This Row],[Column26]]</f>
        <v>0</v>
      </c>
      <c r="AA22" s="4">
        <f>FF_PX[[#This Row],[Column27]]</f>
        <v>0</v>
      </c>
      <c r="AB22" s="4">
        <f>FF_PX[[#This Row],[Column28]]</f>
        <v>0</v>
      </c>
      <c r="AC22" s="4">
        <f>FF_PX[[#This Row],[Column29]]</f>
        <v>0</v>
      </c>
      <c r="AD22" s="4">
        <f>FF_PX[[#This Row],[Column30]]</f>
        <v>0</v>
      </c>
      <c r="AE22" s="4">
        <f>FF_PX[[#This Row],[Column31]]</f>
        <v>0</v>
      </c>
      <c r="AF22" s="4">
        <f>FF_PX[[#This Row],[Column32]]</f>
        <v>0</v>
      </c>
      <c r="AG22" s="4">
        <f>FF_PX[[#This Row],[Column33]]</f>
        <v>0</v>
      </c>
      <c r="AH22" s="4">
        <f>FF_PX[[#This Row],[Column34]]</f>
        <v>0</v>
      </c>
      <c r="AI22" s="4">
        <f>FF_PX[[#This Row],[Column35]]</f>
        <v>0</v>
      </c>
      <c r="AJ22" s="4">
        <f>FF_PX[[#This Row],[Column36]]</f>
        <v>0</v>
      </c>
      <c r="AK22" s="4">
        <f>FF_PX[[#This Row],[Column37]]</f>
        <v>0</v>
      </c>
      <c r="AL22" s="4">
        <f>FF_PX[[#This Row],[Column38]]</f>
        <v>0</v>
      </c>
      <c r="AM22" s="4">
        <f>FF_PX[[#This Row],[Column39]]</f>
        <v>0</v>
      </c>
      <c r="AN22" s="4">
        <f>FF_PX[[#This Row],[Column40]]</f>
        <v>0</v>
      </c>
      <c r="AO22" s="4">
        <f>FF_PX[[#This Row],[Column41]]</f>
        <v>0</v>
      </c>
      <c r="AP22" s="4">
        <f>FF_PX[[#This Row],[Column42]]</f>
        <v>0</v>
      </c>
      <c r="AQ22" s="4">
        <f>FF_PX[[#This Row],[Column43]]</f>
        <v>0</v>
      </c>
      <c r="AR22" s="4">
        <f>FF_PX[[#This Row],[Column44]]</f>
        <v>0</v>
      </c>
      <c r="AS22" s="4">
        <f>FF_PX[[#This Row],[Column45]]</f>
        <v>0</v>
      </c>
      <c r="AT22" s="4">
        <f>FF_PX[[#This Row],[Column46]]</f>
        <v>0</v>
      </c>
      <c r="AU22" s="4">
        <f>FF_PX[[#This Row],[Column47]]</f>
        <v>0</v>
      </c>
      <c r="AV22" s="4">
        <f>FF_PX[[#This Row],[Column48]]</f>
        <v>0</v>
      </c>
      <c r="AW22" s="4">
        <f>FF_PX[[#This Row],[Column49]]</f>
        <v>0</v>
      </c>
      <c r="AX22" s="4">
        <f>FF_PX[[#This Row],[Column50]]</f>
        <v>0</v>
      </c>
      <c r="AY22" s="4">
        <f>FF_PX[[#This Row],[Column51]]</f>
        <v>0</v>
      </c>
      <c r="AZ22" s="4">
        <f>FF_PX[[#This Row],[Column52]]</f>
        <v>0</v>
      </c>
      <c r="BA22" s="4">
        <f>FF_PX[[#This Row],[Column53]]</f>
        <v>0</v>
      </c>
      <c r="BB22" s="4">
        <f>FF_PX[[#This Row],[Column54]]</f>
        <v>0</v>
      </c>
      <c r="BC22" s="4">
        <f>FF_PX[[#This Row],[Column55]]</f>
        <v>0</v>
      </c>
      <c r="BD22" s="4">
        <f>FF_PX[[#This Row],[Column56]]</f>
        <v>0</v>
      </c>
      <c r="BE22" s="4">
        <f>FF_PX[[#This Row],[Column57]]</f>
        <v>0</v>
      </c>
      <c r="BF22" s="4">
        <f>FF_PX[[#This Row],[Column58]]</f>
        <v>0</v>
      </c>
      <c r="BG22" s="4">
        <f>FF_PX[[#This Row],[Column59]]</f>
        <v>0</v>
      </c>
      <c r="BH22" s="4">
        <f>FF_PX[[#This Row],[Column60]]</f>
        <v>0</v>
      </c>
      <c r="BI22" s="4">
        <f>FF_PX[[#This Row],[Column61]]</f>
        <v>0</v>
      </c>
      <c r="BJ22" s="4">
        <f>FF_PX[[#This Row],[Column62]]</f>
        <v>0</v>
      </c>
      <c r="BK22" s="4">
        <f>FF_PX[[#This Row],[Column63]]</f>
        <v>0</v>
      </c>
      <c r="BL22" s="4">
        <f>FF_PX[[#This Row],[Column64]]</f>
        <v>0</v>
      </c>
      <c r="BM22" s="4">
        <f>FF_PX[[#This Row],[Column65]]</f>
        <v>0</v>
      </c>
      <c r="BN22" s="4">
        <f>FF_PX[[#This Row],[Column66]]</f>
        <v>0</v>
      </c>
      <c r="BO22" s="4">
        <f>FF_PX[[#This Row],[Column67]]</f>
        <v>0</v>
      </c>
      <c r="BP22" s="4">
        <f>FF_PX[[#This Row],[Column68]]</f>
        <v>0</v>
      </c>
      <c r="BQ22" s="4">
        <f>FF_PX[[#This Row],[Column69]]</f>
        <v>0</v>
      </c>
      <c r="BR22" s="4">
        <f>FF_PX[[#This Row],[Column70]]</f>
        <v>0</v>
      </c>
      <c r="BS22" s="4">
        <f>FF_PX[[#This Row],[Column71]]</f>
        <v>0</v>
      </c>
      <c r="BT22" s="4">
        <f>FF_PX[[#This Row],[Column72]]</f>
        <v>0</v>
      </c>
      <c r="BU22" s="4">
        <f>FF_PX[[#This Row],[Column73]]</f>
        <v>0</v>
      </c>
      <c r="BV22" s="4">
        <f>FF_PX[[#This Row],[Column74]]</f>
        <v>0</v>
      </c>
      <c r="BW22" s="4">
        <f>FF_PX[[#This Row],[Column75]]</f>
        <v>0</v>
      </c>
      <c r="BX22" s="4">
        <f>FF_PX[[#This Row],[Column76]]</f>
        <v>0</v>
      </c>
      <c r="BY22" s="4">
        <f>FF_PX[[#This Row],[Column77]]</f>
        <v>0</v>
      </c>
      <c r="BZ22" s="4">
        <f>FF_PX[[#This Row],[Column78]]</f>
        <v>0</v>
      </c>
      <c r="CA22" s="4">
        <f>FF_PX[[#This Row],[Column79]]</f>
        <v>0</v>
      </c>
      <c r="CB22" s="4">
        <f>FF_PX[[#This Row],[Column80]]</f>
        <v>0</v>
      </c>
      <c r="CC22" s="4">
        <f>FF_PX[[#This Row],[Column81]]</f>
        <v>0</v>
      </c>
      <c r="CD22" s="4">
        <f>FF_PX[[#This Row],[Column82]]</f>
        <v>0</v>
      </c>
      <c r="CE22" s="4">
        <f>FF_PX[[#This Row],[Column83]]</f>
        <v>0</v>
      </c>
      <c r="CF22" s="4">
        <f>FF_PX[[#This Row],[Column84]]</f>
        <v>0</v>
      </c>
      <c r="CG22" s="4">
        <f>FF_PX[[#This Row],[Column85]]</f>
        <v>0</v>
      </c>
      <c r="CH22" s="4">
        <f>FF_PX[[#This Row],[Column86]]</f>
        <v>0</v>
      </c>
      <c r="CI22" s="4">
        <f>FF_PX[[#This Row],[Column87]]</f>
        <v>0</v>
      </c>
      <c r="CJ22" s="4">
        <f>FF_PX[[#This Row],[Column88]]</f>
        <v>0</v>
      </c>
      <c r="CK22" s="4">
        <f>FF_PX[[#This Row],[Column89]]</f>
        <v>0</v>
      </c>
      <c r="CL22" s="4">
        <f>FF_PX[[#This Row],[Column90]]</f>
        <v>0</v>
      </c>
      <c r="CM22" s="4">
        <f>FF_PX[[#This Row],[Column91]]</f>
        <v>0</v>
      </c>
      <c r="CN22" s="4">
        <f>FF_PX[[#This Row],[Column92]]</f>
        <v>0</v>
      </c>
      <c r="CO22" s="4">
        <f>FF_PX[[#This Row],[Column93]]</f>
        <v>0</v>
      </c>
      <c r="CP22" s="4">
        <f>FF_PX[[#This Row],[Column94]]</f>
        <v>0</v>
      </c>
      <c r="CQ22" s="4">
        <f>FF_PX[[#This Row],[Column95]]</f>
        <v>0</v>
      </c>
      <c r="CR22" s="4">
        <f>FF_PX[[#This Row],[Column96]]</f>
        <v>0</v>
      </c>
      <c r="CS22" s="4">
        <f>FF_PX[[#This Row],[Column97]]</f>
        <v>0</v>
      </c>
      <c r="CT22" s="4">
        <f>FF_PX[[#This Row],[Column98]]</f>
        <v>0</v>
      </c>
      <c r="CU22" s="4">
        <f>FF_PX[[#This Row],[Column99]]</f>
        <v>0</v>
      </c>
      <c r="CV22" s="4">
        <f>FF_PX[[#This Row],[Column100]]</f>
        <v>0</v>
      </c>
      <c r="CW22" s="4">
        <f>FF_PX[[#This Row],[Column101]]</f>
        <v>0</v>
      </c>
      <c r="CX22" s="4">
        <f>FF_PX[[#This Row],[Column102]]</f>
        <v>0</v>
      </c>
      <c r="CY22" s="4">
        <f>FF_PX[[#This Row],[Column103]]</f>
        <v>0</v>
      </c>
      <c r="CZ22" s="4">
        <f>FF_PX[[#This Row],[Column104]]</f>
        <v>0</v>
      </c>
      <c r="DA22" s="4">
        <f>FF_PX[[#This Row],[Column105]]</f>
        <v>0</v>
      </c>
    </row>
    <row r="23" spans="1:105" x14ac:dyDescent="0.25">
      <c r="A23" t="str">
        <f ca="1">'cont list_0'!M26</f>
        <v>G28</v>
      </c>
      <c r="B23" s="4">
        <f>FF_PX[[#This Row],[Column2]]</f>
        <v>0</v>
      </c>
      <c r="C23" s="4">
        <f>FF_PX[[#This Row],[Column3]]</f>
        <v>0</v>
      </c>
      <c r="D23" s="4">
        <f>FF_PX[[#This Row],[Column4]]</f>
        <v>0</v>
      </c>
      <c r="E23" s="4">
        <f>FF_PX[[#This Row],[Column5]]</f>
        <v>0</v>
      </c>
      <c r="F23" s="4">
        <f>FF_PX[[#This Row],[Column6]]</f>
        <v>0</v>
      </c>
      <c r="G23" s="4">
        <f>FF_PX[[#This Row],[Column7]]</f>
        <v>0</v>
      </c>
      <c r="H23" s="4">
        <f>FF_PX[[#This Row],[Column8]]</f>
        <v>0</v>
      </c>
      <c r="I23" s="4">
        <f>FF_PX[[#This Row],[Column9]]</f>
        <v>0</v>
      </c>
      <c r="J23" s="4">
        <f>FF_PX[[#This Row],[Column10]]</f>
        <v>0</v>
      </c>
      <c r="K23" s="4">
        <f>FF_PX[[#This Row],[Column11]]</f>
        <v>0</v>
      </c>
      <c r="L23" s="4">
        <f>FF_PX[[#This Row],[Column12]]</f>
        <v>0</v>
      </c>
      <c r="M23" s="4">
        <f>FF_PX[[#This Row],[Column13]]</f>
        <v>0</v>
      </c>
      <c r="N23" s="4">
        <f>FF_PX[[#This Row],[Column14]]</f>
        <v>0</v>
      </c>
      <c r="O23" s="4">
        <f>FF_PX[[#This Row],[Column15]]</f>
        <v>0</v>
      </c>
      <c r="P23" s="4">
        <f>FF_PX[[#This Row],[Column16]]</f>
        <v>0</v>
      </c>
      <c r="Q23" s="4">
        <f>FF_PX[[#This Row],[Column17]]</f>
        <v>0</v>
      </c>
      <c r="R23" s="4">
        <f>FF_PX[[#This Row],[Column18]]</f>
        <v>0</v>
      </c>
      <c r="S23" s="4">
        <f>FF_PX[[#This Row],[Column19]]</f>
        <v>0</v>
      </c>
      <c r="T23" s="4">
        <f>FF_PX[[#This Row],[Column20]]</f>
        <v>0</v>
      </c>
      <c r="U23" s="4">
        <f>FF_PX[[#This Row],[Column21]]</f>
        <v>0</v>
      </c>
      <c r="V23" s="4">
        <f>FF_PX[[#This Row],[Column22]]</f>
        <v>0</v>
      </c>
      <c r="W23" s="4">
        <f>FF_PX[[#This Row],[Column23]]</f>
        <v>0</v>
      </c>
      <c r="X23" s="4">
        <f>FF_PX[[#This Row],[Column24]]</f>
        <v>0</v>
      </c>
      <c r="Y23" s="4">
        <f>FF_PX[[#This Row],[Column25]]</f>
        <v>0</v>
      </c>
      <c r="Z23" s="4">
        <f>FF_PX[[#This Row],[Column26]]</f>
        <v>0</v>
      </c>
      <c r="AA23" s="4">
        <f>FF_PX[[#This Row],[Column27]]</f>
        <v>0</v>
      </c>
      <c r="AB23" s="4">
        <f>FF_PX[[#This Row],[Column28]]</f>
        <v>0</v>
      </c>
      <c r="AC23" s="4">
        <f>FF_PX[[#This Row],[Column29]]</f>
        <v>0</v>
      </c>
      <c r="AD23" s="4">
        <f>FF_PX[[#This Row],[Column30]]</f>
        <v>0</v>
      </c>
      <c r="AE23" s="4">
        <f>FF_PX[[#This Row],[Column31]]</f>
        <v>0</v>
      </c>
      <c r="AF23" s="4">
        <f>FF_PX[[#This Row],[Column32]]</f>
        <v>0</v>
      </c>
      <c r="AG23" s="4">
        <f>FF_PX[[#This Row],[Column33]]</f>
        <v>0</v>
      </c>
      <c r="AH23" s="4">
        <f>FF_PX[[#This Row],[Column34]]</f>
        <v>0</v>
      </c>
      <c r="AI23" s="4">
        <f>FF_PX[[#This Row],[Column35]]</f>
        <v>0</v>
      </c>
      <c r="AJ23" s="4">
        <f>FF_PX[[#This Row],[Column36]]</f>
        <v>0</v>
      </c>
      <c r="AK23" s="4">
        <f>FF_PX[[#This Row],[Column37]]</f>
        <v>0</v>
      </c>
      <c r="AL23" s="4">
        <f>FF_PX[[#This Row],[Column38]]</f>
        <v>0</v>
      </c>
      <c r="AM23" s="4">
        <f>FF_PX[[#This Row],[Column39]]</f>
        <v>0</v>
      </c>
      <c r="AN23" s="4">
        <f>FF_PX[[#This Row],[Column40]]</f>
        <v>0</v>
      </c>
      <c r="AO23" s="4">
        <f>FF_PX[[#This Row],[Column41]]</f>
        <v>0</v>
      </c>
      <c r="AP23" s="4">
        <f>FF_PX[[#This Row],[Column42]]</f>
        <v>0</v>
      </c>
      <c r="AQ23" s="4">
        <f>FF_PX[[#This Row],[Column43]]</f>
        <v>0</v>
      </c>
      <c r="AR23" s="4">
        <f>FF_PX[[#This Row],[Column44]]</f>
        <v>0</v>
      </c>
      <c r="AS23" s="4">
        <f>FF_PX[[#This Row],[Column45]]</f>
        <v>0</v>
      </c>
      <c r="AT23" s="4">
        <f>FF_PX[[#This Row],[Column46]]</f>
        <v>0</v>
      </c>
      <c r="AU23" s="4">
        <f>FF_PX[[#This Row],[Column47]]</f>
        <v>0</v>
      </c>
      <c r="AV23" s="4">
        <f>FF_PX[[#This Row],[Column48]]</f>
        <v>0</v>
      </c>
      <c r="AW23" s="4">
        <f>FF_PX[[#This Row],[Column49]]</f>
        <v>0</v>
      </c>
      <c r="AX23" s="4">
        <f>FF_PX[[#This Row],[Column50]]</f>
        <v>0</v>
      </c>
      <c r="AY23" s="4">
        <f>FF_PX[[#This Row],[Column51]]</f>
        <v>0</v>
      </c>
      <c r="AZ23" s="4">
        <f>FF_PX[[#This Row],[Column52]]</f>
        <v>0</v>
      </c>
      <c r="BA23" s="4">
        <f>FF_PX[[#This Row],[Column53]]</f>
        <v>0</v>
      </c>
      <c r="BB23" s="4">
        <f>FF_PX[[#This Row],[Column54]]</f>
        <v>0</v>
      </c>
      <c r="BC23" s="4">
        <f>FF_PX[[#This Row],[Column55]]</f>
        <v>0</v>
      </c>
      <c r="BD23" s="4">
        <f>FF_PX[[#This Row],[Column56]]</f>
        <v>0</v>
      </c>
      <c r="BE23" s="4">
        <f>FF_PX[[#This Row],[Column57]]</f>
        <v>0</v>
      </c>
      <c r="BF23" s="4">
        <f>FF_PX[[#This Row],[Column58]]</f>
        <v>0</v>
      </c>
      <c r="BG23" s="4">
        <f>FF_PX[[#This Row],[Column59]]</f>
        <v>0</v>
      </c>
      <c r="BH23" s="4">
        <f>FF_PX[[#This Row],[Column60]]</f>
        <v>0</v>
      </c>
      <c r="BI23" s="4">
        <f>FF_PX[[#This Row],[Column61]]</f>
        <v>0</v>
      </c>
      <c r="BJ23" s="4">
        <f>FF_PX[[#This Row],[Column62]]</f>
        <v>0</v>
      </c>
      <c r="BK23" s="4">
        <f>FF_PX[[#This Row],[Column63]]</f>
        <v>0</v>
      </c>
      <c r="BL23" s="4">
        <f>FF_PX[[#This Row],[Column64]]</f>
        <v>0</v>
      </c>
      <c r="BM23" s="4">
        <f>FF_PX[[#This Row],[Column65]]</f>
        <v>0</v>
      </c>
      <c r="BN23" s="4">
        <f>FF_PX[[#This Row],[Column66]]</f>
        <v>0</v>
      </c>
      <c r="BO23" s="4">
        <f>FF_PX[[#This Row],[Column67]]</f>
        <v>0</v>
      </c>
      <c r="BP23" s="4">
        <f>FF_PX[[#This Row],[Column68]]</f>
        <v>0</v>
      </c>
      <c r="BQ23" s="4">
        <f>FF_PX[[#This Row],[Column69]]</f>
        <v>0</v>
      </c>
      <c r="BR23" s="4">
        <f>FF_PX[[#This Row],[Column70]]</f>
        <v>0</v>
      </c>
      <c r="BS23" s="4">
        <f>FF_PX[[#This Row],[Column71]]</f>
        <v>0</v>
      </c>
      <c r="BT23" s="4">
        <f>FF_PX[[#This Row],[Column72]]</f>
        <v>0</v>
      </c>
      <c r="BU23" s="4">
        <f>FF_PX[[#This Row],[Column73]]</f>
        <v>0</v>
      </c>
      <c r="BV23" s="4">
        <f>FF_PX[[#This Row],[Column74]]</f>
        <v>0</v>
      </c>
      <c r="BW23" s="4">
        <f>FF_PX[[#This Row],[Column75]]</f>
        <v>0</v>
      </c>
      <c r="BX23" s="4">
        <f>FF_PX[[#This Row],[Column76]]</f>
        <v>0</v>
      </c>
      <c r="BY23" s="4">
        <f>FF_PX[[#This Row],[Column77]]</f>
        <v>0</v>
      </c>
      <c r="BZ23" s="4">
        <f>FF_PX[[#This Row],[Column78]]</f>
        <v>0</v>
      </c>
      <c r="CA23" s="4">
        <f>FF_PX[[#This Row],[Column79]]</f>
        <v>0</v>
      </c>
      <c r="CB23" s="4">
        <f>FF_PX[[#This Row],[Column80]]</f>
        <v>0</v>
      </c>
      <c r="CC23" s="4">
        <f>FF_PX[[#This Row],[Column81]]</f>
        <v>0</v>
      </c>
      <c r="CD23" s="4">
        <f>FF_PX[[#This Row],[Column82]]</f>
        <v>0</v>
      </c>
      <c r="CE23" s="4">
        <f>FF_PX[[#This Row],[Column83]]</f>
        <v>0</v>
      </c>
      <c r="CF23" s="4">
        <f>FF_PX[[#This Row],[Column84]]</f>
        <v>0</v>
      </c>
      <c r="CG23" s="4">
        <f>FF_PX[[#This Row],[Column85]]</f>
        <v>0</v>
      </c>
      <c r="CH23" s="4">
        <f>FF_PX[[#This Row],[Column86]]</f>
        <v>0</v>
      </c>
      <c r="CI23" s="4">
        <f>FF_PX[[#This Row],[Column87]]</f>
        <v>0</v>
      </c>
      <c r="CJ23" s="4">
        <f>FF_PX[[#This Row],[Column88]]</f>
        <v>0</v>
      </c>
      <c r="CK23" s="4">
        <f>FF_PX[[#This Row],[Column89]]</f>
        <v>0</v>
      </c>
      <c r="CL23" s="4">
        <f>FF_PX[[#This Row],[Column90]]</f>
        <v>0</v>
      </c>
      <c r="CM23" s="4">
        <f>FF_PX[[#This Row],[Column91]]</f>
        <v>0</v>
      </c>
      <c r="CN23" s="4">
        <f>FF_PX[[#This Row],[Column92]]</f>
        <v>0</v>
      </c>
      <c r="CO23" s="4">
        <f>FF_PX[[#This Row],[Column93]]</f>
        <v>0</v>
      </c>
      <c r="CP23" s="4">
        <f>FF_PX[[#This Row],[Column94]]</f>
        <v>0</v>
      </c>
      <c r="CQ23" s="4">
        <f>FF_PX[[#This Row],[Column95]]</f>
        <v>0</v>
      </c>
      <c r="CR23" s="4">
        <f>FF_PX[[#This Row],[Column96]]</f>
        <v>0</v>
      </c>
      <c r="CS23" s="4">
        <f>FF_PX[[#This Row],[Column97]]</f>
        <v>0</v>
      </c>
      <c r="CT23" s="4">
        <f>FF_PX[[#This Row],[Column98]]</f>
        <v>0</v>
      </c>
      <c r="CU23" s="4">
        <f>FF_PX[[#This Row],[Column99]]</f>
        <v>0</v>
      </c>
      <c r="CV23" s="4">
        <f>FF_PX[[#This Row],[Column100]]</f>
        <v>0</v>
      </c>
      <c r="CW23" s="4">
        <f>FF_PX[[#This Row],[Column101]]</f>
        <v>0</v>
      </c>
      <c r="CX23" s="4">
        <f>FF_PX[[#This Row],[Column102]]</f>
        <v>0</v>
      </c>
      <c r="CY23" s="4">
        <f>FF_PX[[#This Row],[Column103]]</f>
        <v>0</v>
      </c>
      <c r="CZ23" s="4">
        <f>FF_PX[[#This Row],[Column104]]</f>
        <v>0</v>
      </c>
      <c r="DA23" s="4">
        <f>FF_PX[[#This Row],[Column105]]</f>
        <v>0</v>
      </c>
    </row>
    <row r="24" spans="1:10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1:10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1:10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1:105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1:105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1:105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1:10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1:105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x14ac:dyDescent="0.25">
      <c r="B39" s="2"/>
    </row>
    <row r="40" spans="2:105" x14ac:dyDescent="0.25">
      <c r="B40" s="2"/>
    </row>
    <row r="41" spans="2:105" x14ac:dyDescent="0.25">
      <c r="B41" s="2"/>
    </row>
    <row r="42" spans="2:105" x14ac:dyDescent="0.25">
      <c r="B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120F-AE58-44F1-995E-72A06039EFCA}">
  <dimension ref="A2:DT16"/>
  <sheetViews>
    <sheetView workbookViewId="0">
      <selection activeCell="A3" sqref="A3"/>
    </sheetView>
  </sheetViews>
  <sheetFormatPr defaultRowHeight="15" x14ac:dyDescent="0.25"/>
  <cols>
    <col min="1" max="1" width="16.140625" customWidth="1"/>
    <col min="2" max="2" width="10.140625" customWidth="1"/>
  </cols>
  <sheetData>
    <row r="2" spans="1:124" x14ac:dyDescent="0.25">
      <c r="A2" s="4" t="str">
        <f>treasuries[[#This Row],[US 2 YEAR TREASURY]]</f>
        <v>Dates</v>
      </c>
      <c r="B2" s="4">
        <f>treasuries[[#This Row],[Column2]]</f>
        <v>46174</v>
      </c>
      <c r="C2" s="4">
        <f>treasuries[[#This Row],[Column3]]</f>
        <v>46171</v>
      </c>
      <c r="D2" s="4">
        <f>treasuries[[#This Row],[Column4]]</f>
        <v>46170</v>
      </c>
      <c r="E2" s="4">
        <f>treasuries[[#This Row],[Column5]]</f>
        <v>46169</v>
      </c>
      <c r="F2" s="4">
        <f>treasuries[[#This Row],[Column6]]</f>
        <v>46168</v>
      </c>
      <c r="G2" s="4">
        <f>treasuries[[#This Row],[Column7]]</f>
        <v>46167</v>
      </c>
      <c r="H2" s="4">
        <f>treasuries[[#This Row],[Column8]]</f>
        <v>46164</v>
      </c>
      <c r="I2" s="4">
        <f>treasuries[[#This Row],[Column9]]</f>
        <v>46163</v>
      </c>
      <c r="J2" s="4">
        <f>treasuries[[#This Row],[Column10]]</f>
        <v>46162</v>
      </c>
      <c r="K2" s="4">
        <f>treasuries[[#This Row],[Column11]]</f>
        <v>46161</v>
      </c>
      <c r="L2" s="4">
        <f>treasuries[[#This Row],[Column12]]</f>
        <v>46160</v>
      </c>
      <c r="M2" s="4">
        <f>treasuries[[#This Row],[Column13]]</f>
        <v>46157</v>
      </c>
      <c r="N2" s="4">
        <f>treasuries[[#This Row],[Column14]]</f>
        <v>46156</v>
      </c>
      <c r="O2" s="4">
        <f>treasuries[[#This Row],[Column15]]</f>
        <v>46155</v>
      </c>
      <c r="P2" s="4">
        <f>treasuries[[#This Row],[Column16]]</f>
        <v>46154</v>
      </c>
      <c r="Q2" s="4">
        <f>treasuries[[#This Row],[Column17]]</f>
        <v>46153</v>
      </c>
      <c r="R2" s="4">
        <f>treasuries[[#This Row],[Column18]]</f>
        <v>46150</v>
      </c>
      <c r="S2" s="4">
        <f>treasuries[[#This Row],[Column19]]</f>
        <v>46149</v>
      </c>
      <c r="T2" s="4">
        <f>treasuries[[#This Row],[Column20]]</f>
        <v>46148</v>
      </c>
      <c r="U2" s="4">
        <f>treasuries[[#This Row],[Column21]]</f>
        <v>46147</v>
      </c>
      <c r="V2" s="4">
        <f>treasuries[[#This Row],[Column22]]</f>
        <v>46146</v>
      </c>
      <c r="W2" s="4">
        <f>treasuries[[#This Row],[Column23]]</f>
        <v>46143</v>
      </c>
      <c r="X2" s="4">
        <f>treasuries[[#This Row],[Column24]]</f>
        <v>46142</v>
      </c>
      <c r="Y2" s="4">
        <f>treasuries[[#This Row],[Column25]]</f>
        <v>46141</v>
      </c>
      <c r="Z2" s="4">
        <f>treasuries[[#This Row],[Column26]]</f>
        <v>46140</v>
      </c>
      <c r="AA2" s="4">
        <f>treasuries[[#This Row],[Column27]]</f>
        <v>46139</v>
      </c>
      <c r="AB2" s="4">
        <f>treasuries[[#This Row],[Column28]]</f>
        <v>46136</v>
      </c>
      <c r="AC2" s="4">
        <f>treasuries[[#This Row],[Column29]]</f>
        <v>46135</v>
      </c>
      <c r="AD2" s="4">
        <f>treasuries[[#This Row],[Column30]]</f>
        <v>46134</v>
      </c>
      <c r="AE2" s="4">
        <f>treasuries[[#This Row],[Column31]]</f>
        <v>46133</v>
      </c>
      <c r="AF2" s="4">
        <f>treasuries[[#This Row],[Column32]]</f>
        <v>46132</v>
      </c>
      <c r="AG2" s="4">
        <f>treasuries[[#This Row],[Column33]]</f>
        <v>46129</v>
      </c>
      <c r="AH2" s="4">
        <f>treasuries[[#This Row],[Column34]]</f>
        <v>46128</v>
      </c>
      <c r="AI2" s="4">
        <f>treasuries[[#This Row],[Column35]]</f>
        <v>46127</v>
      </c>
      <c r="AJ2" s="4">
        <f>treasuries[[#This Row],[Column36]]</f>
        <v>46126</v>
      </c>
      <c r="AK2" s="4">
        <f>treasuries[[#This Row],[Column37]]</f>
        <v>46125</v>
      </c>
      <c r="AL2" s="4">
        <f>treasuries[[#This Row],[Column38]]</f>
        <v>46122</v>
      </c>
      <c r="AM2" s="4">
        <f>treasuries[[#This Row],[Column39]]</f>
        <v>46121</v>
      </c>
      <c r="AN2" s="4">
        <f>treasuries[[#This Row],[Column40]]</f>
        <v>46120</v>
      </c>
      <c r="AO2" s="4">
        <f>treasuries[[#This Row],[Column41]]</f>
        <v>46119</v>
      </c>
      <c r="AP2" s="4">
        <f>treasuries[[#This Row],[Column42]]</f>
        <v>46118</v>
      </c>
      <c r="AQ2" s="4">
        <f>treasuries[[#This Row],[Column43]]</f>
        <v>46115</v>
      </c>
      <c r="AR2" s="4">
        <f>treasuries[[#This Row],[Column44]]</f>
        <v>46114</v>
      </c>
      <c r="AS2" s="4">
        <f>treasuries[[#This Row],[Column45]]</f>
        <v>46113</v>
      </c>
      <c r="AT2" s="4">
        <f>treasuries[[#This Row],[Column46]]</f>
        <v>46112</v>
      </c>
      <c r="AU2" s="4">
        <f>treasuries[[#This Row],[Column47]]</f>
        <v>46111</v>
      </c>
      <c r="AV2" s="4">
        <f>treasuries[[#This Row],[Column48]]</f>
        <v>46108</v>
      </c>
      <c r="AW2" s="4">
        <f>treasuries[[#This Row],[Column49]]</f>
        <v>46107</v>
      </c>
      <c r="AX2" s="4">
        <f>treasuries[[#This Row],[Column50]]</f>
        <v>46106</v>
      </c>
      <c r="AY2" s="4">
        <f>treasuries[[#This Row],[Column51]]</f>
        <v>46105</v>
      </c>
      <c r="AZ2" s="4">
        <f>treasuries[[#This Row],[Column52]]</f>
        <v>46104</v>
      </c>
      <c r="BA2" s="4">
        <f>treasuries[[#This Row],[Column53]]</f>
        <v>46101</v>
      </c>
      <c r="BB2" s="4">
        <f>treasuries[[#This Row],[Column54]]</f>
        <v>46100</v>
      </c>
      <c r="BC2" s="4">
        <f>treasuries[[#This Row],[Column55]]</f>
        <v>46099</v>
      </c>
      <c r="BD2" s="4">
        <f>treasuries[[#This Row],[Column56]]</f>
        <v>46098</v>
      </c>
      <c r="BE2" s="4">
        <f>treasuries[[#This Row],[Column57]]</f>
        <v>46097</v>
      </c>
      <c r="BF2" s="4">
        <f>treasuries[[#This Row],[Column58]]</f>
        <v>46094</v>
      </c>
      <c r="BG2" s="4">
        <f>treasuries[[#This Row],[Column59]]</f>
        <v>46093</v>
      </c>
      <c r="BH2" s="4">
        <f>treasuries[[#This Row],[Column60]]</f>
        <v>46092</v>
      </c>
      <c r="BI2" s="4">
        <f>treasuries[[#This Row],[Column61]]</f>
        <v>46091</v>
      </c>
      <c r="BJ2" s="4">
        <f>treasuries[[#This Row],[Column62]]</f>
        <v>46090</v>
      </c>
      <c r="BK2" s="4">
        <f>treasuries[[#This Row],[Column63]]</f>
        <v>46087</v>
      </c>
      <c r="BL2" s="4">
        <f>treasuries[[#This Row],[Column64]]</f>
        <v>46086</v>
      </c>
      <c r="BM2" s="4">
        <f>treasuries[[#This Row],[Column65]]</f>
        <v>46085</v>
      </c>
      <c r="BN2" s="4">
        <f>treasuries[[#This Row],[Column66]]</f>
        <v>46084</v>
      </c>
      <c r="BO2" s="4">
        <f>treasuries[[#This Row],[Column67]]</f>
        <v>46083</v>
      </c>
      <c r="BP2" s="4">
        <f>treasuries[[#This Row],[Column68]]</f>
        <v>46080</v>
      </c>
      <c r="BQ2" s="4">
        <f>treasuries[[#This Row],[Column69]]</f>
        <v>46079</v>
      </c>
      <c r="BR2" s="4">
        <f>treasuries[[#This Row],[Column70]]</f>
        <v>46078</v>
      </c>
      <c r="BS2" s="4">
        <f>treasuries[[#This Row],[Column71]]</f>
        <v>46077</v>
      </c>
      <c r="BT2" s="4">
        <f>treasuries[[#This Row],[Column72]]</f>
        <v>46076</v>
      </c>
      <c r="BU2" s="4">
        <f>treasuries[[#This Row],[Column73]]</f>
        <v>46073</v>
      </c>
      <c r="BV2" s="4">
        <f>treasuries[[#This Row],[Column74]]</f>
        <v>46072</v>
      </c>
      <c r="BW2" s="4">
        <f>treasuries[[#This Row],[Column75]]</f>
        <v>46071</v>
      </c>
      <c r="BX2" s="4">
        <f>treasuries[[#This Row],[Column76]]</f>
        <v>46070</v>
      </c>
      <c r="BY2" s="4">
        <f>treasuries[[#This Row],[Column77]]</f>
        <v>46069</v>
      </c>
      <c r="BZ2" s="4">
        <f>treasuries[[#This Row],[Column78]]</f>
        <v>46066</v>
      </c>
      <c r="CA2" s="4">
        <f>treasuries[[#This Row],[Column79]]</f>
        <v>46065</v>
      </c>
      <c r="CB2" s="4">
        <f>treasuries[[#This Row],[Column80]]</f>
        <v>46064</v>
      </c>
      <c r="CC2" s="4">
        <f>treasuries[[#This Row],[Column81]]</f>
        <v>46063</v>
      </c>
      <c r="CD2" s="4">
        <f>treasuries[[#This Row],[Column82]]</f>
        <v>46062</v>
      </c>
      <c r="CE2" s="4">
        <f>treasuries[[#This Row],[Column83]]</f>
        <v>46059</v>
      </c>
      <c r="CF2" s="4">
        <f>treasuries[[#This Row],[Column84]]</f>
        <v>46058</v>
      </c>
      <c r="CG2" s="4">
        <f>treasuries[[#This Row],[Column85]]</f>
        <v>46057</v>
      </c>
      <c r="CH2" s="4">
        <f>treasuries[[#This Row],[Column86]]</f>
        <v>46056</v>
      </c>
      <c r="CI2" s="4">
        <f>treasuries[[#This Row],[Column87]]</f>
        <v>46055</v>
      </c>
      <c r="CJ2" s="4">
        <f>treasuries[[#This Row],[Column88]]</f>
        <v>46052</v>
      </c>
      <c r="CK2" s="4">
        <f>treasuries[[#This Row],[Column89]]</f>
        <v>46051</v>
      </c>
      <c r="CL2" s="4">
        <f>treasuries[[#This Row],[Column90]]</f>
        <v>46050</v>
      </c>
      <c r="CM2" s="4">
        <f>treasuries[[#This Row],[Column91]]</f>
        <v>46049</v>
      </c>
      <c r="CN2" s="4">
        <f>treasuries[[#This Row],[Column92]]</f>
        <v>46048</v>
      </c>
      <c r="CO2" s="4">
        <f>treasuries[[#This Row],[Column93]]</f>
        <v>46045</v>
      </c>
      <c r="CP2" s="4">
        <f>treasuries[[#This Row],[Column94]]</f>
        <v>46044</v>
      </c>
      <c r="CQ2" s="4">
        <f>treasuries[[#This Row],[Column95]]</f>
        <v>46043</v>
      </c>
      <c r="CR2" s="4">
        <f>treasuries[[#This Row],[Column96]]</f>
        <v>46042</v>
      </c>
      <c r="CS2" s="4">
        <f>treasuries[[#This Row],[Column97]]</f>
        <v>46041</v>
      </c>
      <c r="CT2" s="4">
        <f>treasuries[[#This Row],[Column98]]</f>
        <v>46038</v>
      </c>
      <c r="CU2" s="4">
        <f>treasuries[[#This Row],[Column99]]</f>
        <v>46037</v>
      </c>
      <c r="CV2" s="4">
        <f>treasuries[[#This Row],[Column100]]</f>
        <v>46036</v>
      </c>
      <c r="CW2" s="4">
        <f>treasuries[[#This Row],[Column101]]</f>
        <v>46035</v>
      </c>
      <c r="CX2" s="4">
        <f>treasuries[[#This Row],[Column102]]</f>
        <v>46034</v>
      </c>
      <c r="CY2" s="4">
        <f>treasuries[[#This Row],[Column103]]</f>
        <v>46031</v>
      </c>
      <c r="CZ2" s="4">
        <f>treasuries[[#This Row],[Column104]]</f>
        <v>46030</v>
      </c>
      <c r="DA2" s="4">
        <f>treasuries[[#This Row],[Column105]]</f>
        <v>46029</v>
      </c>
      <c r="DB2" s="4">
        <f>treasuries[[#This Row],[Column106]]</f>
        <v>46028</v>
      </c>
      <c r="DC2" s="4">
        <f>treasuries[[#This Row],[Column107]]</f>
        <v>46027</v>
      </c>
      <c r="DD2" s="4">
        <f>treasuries[[#This Row],[Column108]]</f>
        <v>46024</v>
      </c>
      <c r="DE2" s="4">
        <f>treasuries[[#This Row],[Column109]]</f>
        <v>46023</v>
      </c>
      <c r="DF2" s="4">
        <f>treasuries[[#This Row],[Column110]]</f>
        <v>46022</v>
      </c>
      <c r="DG2" s="4">
        <f>treasuries[[#This Row],[Column93]]</f>
        <v>46045</v>
      </c>
      <c r="DH2" s="4">
        <f>treasuries[[#This Row],[Column94]]</f>
        <v>46044</v>
      </c>
      <c r="DI2" s="4">
        <f>treasuries[[#This Row],[Column95]]</f>
        <v>46043</v>
      </c>
      <c r="DJ2" s="4">
        <f>treasuries[[#This Row],[Column96]]</f>
        <v>46042</v>
      </c>
      <c r="DK2" s="4">
        <f>treasuries[[#This Row],[Column97]]</f>
        <v>46041</v>
      </c>
      <c r="DL2" s="4">
        <f>treasuries[[#This Row],[Column98]]</f>
        <v>46038</v>
      </c>
      <c r="DM2" s="4">
        <f>treasuries[[#This Row],[Column99]]</f>
        <v>46037</v>
      </c>
      <c r="DN2" s="4">
        <f>treasuries[[#This Row],[Column100]]</f>
        <v>46036</v>
      </c>
      <c r="DO2" s="4">
        <f>treasuries[[#This Row],[Column101]]</f>
        <v>46035</v>
      </c>
      <c r="DP2" s="4">
        <f>treasuries[[#This Row],[Column102]]</f>
        <v>46034</v>
      </c>
      <c r="DQ2" s="4">
        <f>treasuries[[#This Row],[Column103]]</f>
        <v>46031</v>
      </c>
      <c r="DR2" s="4">
        <f>treasuries[[#This Row],[Column104]]</f>
        <v>46030</v>
      </c>
      <c r="DS2" s="4">
        <f>treasuries[[#This Row],[Column105]]</f>
        <v>46029</v>
      </c>
      <c r="DT2" s="4">
        <f>treasuries[[#This Row],[Column106]]</f>
        <v>46028</v>
      </c>
    </row>
    <row r="3" spans="1:124" x14ac:dyDescent="0.25">
      <c r="A3" t="str">
        <f>treasuries[[#Headers],[US 2 YEAR TREASURY]]</f>
        <v>US 2 YEAR TREASURY</v>
      </c>
      <c r="B3">
        <f>treasuries_0!B5</f>
        <v>4356846</v>
      </c>
      <c r="C3">
        <f>treasuries_0!C5</f>
        <v>4356846</v>
      </c>
      <c r="D3">
        <f>treasuries_0!D5</f>
        <v>4351655</v>
      </c>
      <c r="E3">
        <f>treasuries_0!E5</f>
        <v>4445353</v>
      </c>
      <c r="F3">
        <f>treasuries_0!F5</f>
        <v>4960112</v>
      </c>
      <c r="G3">
        <f>treasuries_0!G5</f>
        <v>4959551</v>
      </c>
      <c r="H3">
        <f>treasuries_0!H5</f>
        <v>4959551</v>
      </c>
      <c r="I3">
        <f>treasuries_0!I5</f>
        <v>4942844</v>
      </c>
      <c r="J3">
        <f>treasuries_0!J5</f>
        <v>4943579</v>
      </c>
      <c r="K3">
        <f>treasuries_0!K5</f>
        <v>4937908</v>
      </c>
      <c r="L3">
        <f>treasuries_0!L5</f>
        <v>4968154</v>
      </c>
      <c r="M3">
        <f>treasuries_0!M5</f>
        <v>4990894</v>
      </c>
      <c r="N3">
        <f>treasuries_0!N5</f>
        <v>4939819</v>
      </c>
      <c r="O3">
        <f>treasuries_0!O5</f>
        <v>4867661</v>
      </c>
      <c r="P3">
        <f>treasuries_0!P5</f>
        <v>4796248</v>
      </c>
      <c r="Q3">
        <f>treasuries_0!Q5</f>
        <v>4734596</v>
      </c>
      <c r="R3">
        <f>treasuries_0!R5</f>
        <v>4693300</v>
      </c>
      <c r="S3">
        <f>treasuries_0!S5</f>
        <v>4681898</v>
      </c>
      <c r="T3">
        <f>treasuries_0!T5</f>
        <v>4695881</v>
      </c>
      <c r="U3">
        <f>treasuries_0!U5</f>
        <v>4747923</v>
      </c>
      <c r="V3">
        <f>treasuries_0!V5</f>
        <v>4713351</v>
      </c>
      <c r="W3">
        <f>treasuries_0!W5</f>
        <v>4702264</v>
      </c>
      <c r="X3">
        <f>treasuries_0!X5</f>
        <v>4716470</v>
      </c>
      <c r="Y3">
        <f>treasuries_0!Y5</f>
        <v>4759045</v>
      </c>
      <c r="Z3">
        <f>treasuries_0!Z5</f>
        <v>4737135</v>
      </c>
      <c r="AA3">
        <f>treasuries_0!AA5</f>
        <v>4726188</v>
      </c>
      <c r="AB3">
        <f>treasuries_0!AB5</f>
        <v>4738150</v>
      </c>
      <c r="AC3">
        <f>treasuries_0!AC5</f>
        <v>4728016</v>
      </c>
      <c r="AD3">
        <f>treasuries_0!AD5</f>
        <v>4678103</v>
      </c>
      <c r="AE3">
        <f>treasuries_0!AE5</f>
        <v>4696151</v>
      </c>
      <c r="AF3">
        <f>treasuries_0!AF5</f>
        <v>4732112</v>
      </c>
      <c r="AG3">
        <f>treasuries_0!AG5</f>
        <v>4733235</v>
      </c>
      <c r="AH3">
        <f>treasuries_0!AH5</f>
        <v>4724298</v>
      </c>
      <c r="AI3">
        <f>treasuries_0!AI5</f>
        <v>4707244</v>
      </c>
      <c r="AJ3">
        <f>treasuries_0!AJ5</f>
        <v>4697992</v>
      </c>
      <c r="AK3">
        <f>treasuries_0!AK5</f>
        <v>4666674</v>
      </c>
      <c r="AL3">
        <f>treasuries_0!AL5</f>
        <v>4634876</v>
      </c>
      <c r="AM3">
        <f>treasuries_0!AM5</f>
        <v>4652401</v>
      </c>
      <c r="AN3">
        <f>treasuries_0!AN5</f>
        <v>4674365</v>
      </c>
      <c r="AO3">
        <f>treasuries_0!AO5</f>
        <v>4705605</v>
      </c>
      <c r="AP3">
        <f>treasuries_0!AP5</f>
        <v>4697658</v>
      </c>
      <c r="AQ3">
        <f>treasuries_0!AQ5</f>
        <v>4699359</v>
      </c>
      <c r="AR3">
        <f>treasuries_0!AR5</f>
        <v>4697950</v>
      </c>
      <c r="AS3">
        <f>treasuries_0!AS5</f>
        <v>4671994</v>
      </c>
      <c r="AT3">
        <f>treasuries_0!AT5</f>
        <v>4722637</v>
      </c>
      <c r="AU3">
        <f>treasuries_0!AU5</f>
        <v>4745287</v>
      </c>
      <c r="AV3">
        <f>treasuries_0!AV5</f>
        <v>4706829</v>
      </c>
      <c r="AW3">
        <f>treasuries_0!AW5</f>
        <v>4748291</v>
      </c>
      <c r="AX3">
        <f>treasuries_0!AX5</f>
        <v>4741855</v>
      </c>
      <c r="AY3">
        <f>treasuries_0!AY5</f>
        <v>4770244</v>
      </c>
      <c r="AZ3">
        <f>treasuries_0!AZ5</f>
        <v>4818466</v>
      </c>
      <c r="BA3">
        <f>treasuries_0!BA5</f>
        <v>4765069</v>
      </c>
      <c r="BB3">
        <f>treasuries_0!BB5</f>
        <v>4737285</v>
      </c>
      <c r="BC3">
        <f>treasuries_0!BC5</f>
        <v>4715557</v>
      </c>
      <c r="BD3">
        <f>treasuries_0!BD5</f>
        <v>4737747</v>
      </c>
      <c r="BE3">
        <f>treasuries_0!BE5</f>
        <v>4741633</v>
      </c>
      <c r="BF3">
        <f>treasuries_0!BF5</f>
        <v>4700913</v>
      </c>
      <c r="BG3">
        <f>treasuries_0!BG5</f>
        <v>4773698</v>
      </c>
      <c r="BH3">
        <f>treasuries_0!BH5</f>
        <v>4621134</v>
      </c>
      <c r="BI3">
        <f>treasuries_0!BI5</f>
        <v>4626820</v>
      </c>
      <c r="BJ3">
        <f>treasuries_0!BJ5</f>
        <v>4624660</v>
      </c>
      <c r="BK3">
        <f>treasuries_0!BK5</f>
        <v>4652279</v>
      </c>
      <c r="BL3">
        <f>treasuries_0!BL5</f>
        <v>4593534</v>
      </c>
      <c r="BM3">
        <f>treasuries_0!BM5</f>
        <v>4566714</v>
      </c>
      <c r="BN3">
        <f>treasuries_0!BN5</f>
        <v>4492289</v>
      </c>
      <c r="BO3">
        <f>treasuries_0!BO5</f>
        <v>4510598</v>
      </c>
      <c r="BP3">
        <f>treasuries_0!BP5</f>
        <v>4535356</v>
      </c>
      <c r="BQ3">
        <f>treasuries_0!BQ5</f>
        <v>4516483</v>
      </c>
      <c r="BR3">
        <f>treasuries_0!BR5</f>
        <v>4499993</v>
      </c>
      <c r="BS3">
        <f>treasuries_0!BS5</f>
        <v>4641959</v>
      </c>
      <c r="BT3">
        <f>treasuries_0!BT5</f>
        <v>4891158</v>
      </c>
      <c r="BU3">
        <f>treasuries_0!BU5</f>
        <v>4788577</v>
      </c>
      <c r="BV3">
        <f>treasuries_0!BV5</f>
        <v>4755767</v>
      </c>
      <c r="BW3">
        <f>treasuries_0!BW5</f>
        <v>4771111</v>
      </c>
      <c r="BX3">
        <f>treasuries_0!BX5</f>
        <v>4716621</v>
      </c>
      <c r="BY3">
        <f>treasuries_0!BY5</f>
        <v>4719243</v>
      </c>
      <c r="BZ3">
        <f>treasuries_0!BZ5</f>
        <v>4719243</v>
      </c>
      <c r="CA3">
        <f>treasuries_0!CA5</f>
        <v>4689773</v>
      </c>
      <c r="CB3">
        <f>treasuries_0!CB5</f>
        <v>4693339</v>
      </c>
      <c r="CC3">
        <f>treasuries_0!CC5</f>
        <v>4692992</v>
      </c>
      <c r="CD3">
        <f>treasuries_0!CD5</f>
        <v>4730349</v>
      </c>
      <c r="CE3">
        <f>treasuries_0!CE5</f>
        <v>4712792</v>
      </c>
      <c r="CF3">
        <f>treasuries_0!CF5</f>
        <v>4781578</v>
      </c>
      <c r="CG3">
        <f>treasuries_0!CG5</f>
        <v>4735876</v>
      </c>
      <c r="CH3">
        <f>treasuries_0!CH5</f>
        <v>4644900</v>
      </c>
      <c r="CI3">
        <f>treasuries_0!CI5</f>
        <v>4650079</v>
      </c>
      <c r="CJ3">
        <f>treasuries_0!CJ5</f>
        <v>4626246</v>
      </c>
      <c r="CK3">
        <f>treasuries_0!CK5</f>
        <v>4659096</v>
      </c>
      <c r="CL3">
        <f>treasuries_0!CL5</f>
        <v>4632799</v>
      </c>
      <c r="CM3">
        <f>treasuries_0!CM5</f>
        <v>4608977</v>
      </c>
      <c r="CN3">
        <f>treasuries_0!CN5</f>
        <v>4646137</v>
      </c>
      <c r="CO3">
        <f>treasuries_0!CO5</f>
        <v>4606847</v>
      </c>
      <c r="CP3">
        <f>treasuries_0!CP5</f>
        <v>4582546</v>
      </c>
      <c r="CQ3">
        <f>treasuries_0!CQ5</f>
        <v>4586471</v>
      </c>
      <c r="CR3">
        <f>treasuries_0!CR5</f>
        <v>4579821</v>
      </c>
      <c r="CS3">
        <f>treasuries_0!CS5</f>
        <v>4572095</v>
      </c>
      <c r="CT3">
        <f>treasuries_0!CT5</f>
        <v>4572095</v>
      </c>
      <c r="CU3">
        <f>treasuries_0!CU5</f>
        <v>4510085</v>
      </c>
      <c r="CV3">
        <f>treasuries_0!CV5</f>
        <v>4466501</v>
      </c>
      <c r="CW3">
        <f>treasuries_0!CW5</f>
        <v>4470072</v>
      </c>
      <c r="CX3">
        <f>treasuries_0!CX5</f>
        <v>4465153</v>
      </c>
      <c r="CY3">
        <f>treasuries_0!CY5</f>
        <v>4479069</v>
      </c>
      <c r="CZ3">
        <f>treasuries_0!CZ5</f>
        <v>4513865</v>
      </c>
      <c r="DA3">
        <f>treasuries_0!DA5</f>
        <v>4523329</v>
      </c>
      <c r="DB3">
        <f>treasuries_0!DB5</f>
        <v>4567964</v>
      </c>
      <c r="DC3">
        <f>treasuries_0!DC5</f>
        <v>4569909</v>
      </c>
      <c r="DD3">
        <f>treasuries_0!DD5</f>
        <v>4518548</v>
      </c>
      <c r="DE3">
        <f>treasuries_0!DE5</f>
        <v>4530955</v>
      </c>
      <c r="DF3">
        <f>treasuries_0!DF5</f>
        <v>4530955</v>
      </c>
      <c r="DG3">
        <f>treasuries_0!DG5</f>
        <v>4532164</v>
      </c>
      <c r="DH3">
        <f>treasuries_0!DH5</f>
        <v>4540210</v>
      </c>
      <c r="DI3">
        <f>treasuries_0!DI5</f>
        <v>4440277</v>
      </c>
      <c r="DJ3">
        <f>treasuries_0!DJ5</f>
        <v>4487799</v>
      </c>
      <c r="DK3">
        <f>treasuries_0!DK5</f>
        <v>4487799</v>
      </c>
      <c r="DL3">
        <f>treasuries_0!DL5</f>
        <v>4496405</v>
      </c>
      <c r="DM3">
        <f>treasuries_0!DM5</f>
        <v>4468983</v>
      </c>
      <c r="DN3">
        <f>treasuries_0!DN5</f>
        <v>4465064</v>
      </c>
      <c r="DO3">
        <f>treasuries_0!DO5</f>
        <v>4469575</v>
      </c>
      <c r="DP3">
        <f>treasuries_0!DP5</f>
        <v>4477022</v>
      </c>
      <c r="DQ3">
        <f>treasuries_0!DQ5</f>
        <v>4457434</v>
      </c>
      <c r="DR3">
        <f>treasuries_0!DR5</f>
        <v>4505312</v>
      </c>
      <c r="DS3">
        <f>treasuries_0!DS5</f>
        <v>4499717</v>
      </c>
      <c r="DT3">
        <f>treasuries_0!DT5</f>
        <v>4429355</v>
      </c>
    </row>
    <row r="7" spans="1:124" x14ac:dyDescent="0.25">
      <c r="A7" t="str">
        <f>treasuries_0!A8</f>
        <v>US 5 YEAR TREASURY</v>
      </c>
      <c r="B7">
        <f>treasuries_0!B12</f>
        <v>6312325</v>
      </c>
      <c r="C7">
        <f>treasuries_0!C12</f>
        <v>6312325</v>
      </c>
      <c r="D7">
        <f>treasuries_0!D12</f>
        <v>6285852</v>
      </c>
      <c r="E7">
        <f>treasuries_0!E12</f>
        <v>6470552</v>
      </c>
      <c r="F7">
        <f>treasuries_0!F12</f>
        <v>6847647</v>
      </c>
      <c r="G7">
        <f>treasuries_0!G12</f>
        <v>6866865</v>
      </c>
      <c r="H7">
        <f>treasuries_0!H12</f>
        <v>6866865</v>
      </c>
      <c r="I7">
        <f>treasuries_0!I12</f>
        <v>6942110</v>
      </c>
      <c r="J7">
        <f>treasuries_0!J12</f>
        <v>6898950</v>
      </c>
      <c r="K7">
        <f>treasuries_0!K12</f>
        <v>6977976</v>
      </c>
      <c r="L7">
        <f>treasuries_0!L12</f>
        <v>6820748</v>
      </c>
      <c r="M7">
        <f>treasuries_0!M12</f>
        <v>6812937</v>
      </c>
      <c r="N7">
        <f>treasuries_0!N12</f>
        <v>6806157</v>
      </c>
      <c r="O7">
        <f>treasuries_0!O12</f>
        <v>6767458</v>
      </c>
      <c r="P7">
        <f>treasuries_0!P12</f>
        <v>6769311</v>
      </c>
      <c r="Q7">
        <f>treasuries_0!Q12</f>
        <v>6719375</v>
      </c>
      <c r="R7">
        <f>treasuries_0!R12</f>
        <v>6717862</v>
      </c>
      <c r="S7">
        <f>treasuries_0!S12</f>
        <v>6764712</v>
      </c>
      <c r="T7">
        <f>treasuries_0!T12</f>
        <v>6709503</v>
      </c>
      <c r="U7">
        <f>treasuries_0!U12</f>
        <v>6620929</v>
      </c>
      <c r="V7">
        <f>treasuries_0!V12</f>
        <v>6620685</v>
      </c>
      <c r="W7">
        <f>treasuries_0!W12</f>
        <v>6574144</v>
      </c>
      <c r="X7">
        <f>treasuries_0!X12</f>
        <v>6581215</v>
      </c>
      <c r="Y7">
        <f>treasuries_0!Y12</f>
        <v>6546587</v>
      </c>
      <c r="Z7">
        <f>treasuries_0!Z12</f>
        <v>6484836</v>
      </c>
      <c r="AA7">
        <f>treasuries_0!AA12</f>
        <v>6480723</v>
      </c>
      <c r="AB7">
        <f>treasuries_0!AB12</f>
        <v>6495242</v>
      </c>
      <c r="AC7">
        <f>treasuries_0!AC12</f>
        <v>6500896</v>
      </c>
      <c r="AD7">
        <f>treasuries_0!AD12</f>
        <v>6509608</v>
      </c>
      <c r="AE7">
        <f>treasuries_0!AE12</f>
        <v>6497190</v>
      </c>
      <c r="AF7">
        <f>treasuries_0!AF12</f>
        <v>6486062</v>
      </c>
      <c r="AG7">
        <f>treasuries_0!AG12</f>
        <v>6486993</v>
      </c>
      <c r="AH7">
        <f>treasuries_0!AH12</f>
        <v>6475437</v>
      </c>
      <c r="AI7">
        <f>treasuries_0!AI12</f>
        <v>6486544</v>
      </c>
      <c r="AJ7">
        <f>treasuries_0!AJ12</f>
        <v>6495803</v>
      </c>
      <c r="AK7">
        <f>treasuries_0!AK12</f>
        <v>6445820</v>
      </c>
      <c r="AL7">
        <f>treasuries_0!AL12</f>
        <v>6438986</v>
      </c>
      <c r="AM7">
        <f>treasuries_0!AM12</f>
        <v>6425500</v>
      </c>
      <c r="AN7">
        <f>treasuries_0!AN12</f>
        <v>6453461</v>
      </c>
      <c r="AO7">
        <f>treasuries_0!AO12</f>
        <v>6445179</v>
      </c>
      <c r="AP7">
        <f>treasuries_0!AP12</f>
        <v>6441316</v>
      </c>
      <c r="AQ7">
        <f>treasuries_0!AQ12</f>
        <v>6499394</v>
      </c>
      <c r="AR7">
        <f>treasuries_0!AR12</f>
        <v>6486111</v>
      </c>
      <c r="AS7">
        <f>treasuries_0!AS12</f>
        <v>6481221</v>
      </c>
      <c r="AT7">
        <f>treasuries_0!AT12</f>
        <v>6509930</v>
      </c>
      <c r="AU7">
        <f>treasuries_0!AU12</f>
        <v>6524982</v>
      </c>
      <c r="AV7">
        <f>treasuries_0!AV12</f>
        <v>6498105</v>
      </c>
      <c r="AW7">
        <f>treasuries_0!AW12</f>
        <v>6510246</v>
      </c>
      <c r="AX7">
        <f>treasuries_0!AX12</f>
        <v>6527120</v>
      </c>
      <c r="AY7">
        <f>treasuries_0!AY12</f>
        <v>6569081</v>
      </c>
      <c r="AZ7">
        <f>treasuries_0!AZ12</f>
        <v>6586306</v>
      </c>
      <c r="BA7">
        <f>treasuries_0!BA12</f>
        <v>6599430</v>
      </c>
      <c r="BB7">
        <f>treasuries_0!BB12</f>
        <v>6652346</v>
      </c>
      <c r="BC7">
        <f>treasuries_0!BC12</f>
        <v>6685831</v>
      </c>
      <c r="BD7">
        <f>treasuries_0!BD12</f>
        <v>6692697</v>
      </c>
      <c r="BE7">
        <f>treasuries_0!BE12</f>
        <v>6681594</v>
      </c>
      <c r="BF7">
        <f>treasuries_0!BF12</f>
        <v>6703946</v>
      </c>
      <c r="BG7">
        <f>treasuries_0!BG12</f>
        <v>6767345</v>
      </c>
      <c r="BH7">
        <f>treasuries_0!BH12</f>
        <v>6737048</v>
      </c>
      <c r="BI7">
        <f>treasuries_0!BI12</f>
        <v>6756838</v>
      </c>
      <c r="BJ7">
        <f>treasuries_0!BJ12</f>
        <v>6758681</v>
      </c>
      <c r="BK7">
        <f>treasuries_0!BK12</f>
        <v>6693528</v>
      </c>
      <c r="BL7">
        <f>treasuries_0!BL12</f>
        <v>6746261</v>
      </c>
      <c r="BM7">
        <f>treasuries_0!BM12</f>
        <v>6746288</v>
      </c>
      <c r="BN7">
        <f>treasuries_0!BN12</f>
        <v>6769779</v>
      </c>
      <c r="BO7">
        <f>treasuries_0!BO12</f>
        <v>6874877</v>
      </c>
      <c r="BP7">
        <f>treasuries_0!BP12</f>
        <v>7005388</v>
      </c>
      <c r="BQ7">
        <f>treasuries_0!BQ12</f>
        <v>6933005</v>
      </c>
      <c r="BR7">
        <f>treasuries_0!BR12</f>
        <v>7073085</v>
      </c>
      <c r="BS7">
        <f>treasuries_0!BS12</f>
        <v>7376092</v>
      </c>
      <c r="BT7">
        <f>treasuries_0!BT12</f>
        <v>7914452</v>
      </c>
      <c r="BU7">
        <f>treasuries_0!BU12</f>
        <v>7433993</v>
      </c>
      <c r="BV7">
        <f>treasuries_0!BV12</f>
        <v>7381909</v>
      </c>
      <c r="BW7">
        <f>treasuries_0!BW12</f>
        <v>7598170</v>
      </c>
      <c r="BX7">
        <f>treasuries_0!BX12</f>
        <v>7431151</v>
      </c>
      <c r="BY7">
        <f>treasuries_0!BY12</f>
        <v>7077655</v>
      </c>
      <c r="BZ7">
        <f>treasuries_0!BZ12</f>
        <v>7077655</v>
      </c>
      <c r="CA7">
        <f>treasuries_0!CA12</f>
        <v>7059420</v>
      </c>
      <c r="CB7">
        <f>treasuries_0!CB12</f>
        <v>7034208</v>
      </c>
      <c r="CC7">
        <f>treasuries_0!CC12</f>
        <v>6991153</v>
      </c>
      <c r="CD7">
        <f>treasuries_0!CD12</f>
        <v>7030759</v>
      </c>
      <c r="CE7">
        <f>treasuries_0!CE12</f>
        <v>7027881</v>
      </c>
      <c r="CF7">
        <f>treasuries_0!CF12</f>
        <v>7057606</v>
      </c>
      <c r="CG7">
        <f>treasuries_0!CG12</f>
        <v>6891465</v>
      </c>
      <c r="CH7">
        <f>treasuries_0!CH12</f>
        <v>6896612</v>
      </c>
      <c r="CI7">
        <f>treasuries_0!CI12</f>
        <v>6900027</v>
      </c>
      <c r="CJ7">
        <f>treasuries_0!CJ12</f>
        <v>6886652</v>
      </c>
      <c r="CK7">
        <f>treasuries_0!CK12</f>
        <v>6825888</v>
      </c>
      <c r="CL7">
        <f>treasuries_0!CL12</f>
        <v>6793116</v>
      </c>
      <c r="CM7">
        <f>treasuries_0!CM12</f>
        <v>6777046</v>
      </c>
      <c r="CN7">
        <f>treasuries_0!CN12</f>
        <v>6758407</v>
      </c>
      <c r="CO7">
        <f>treasuries_0!CO12</f>
        <v>6785941</v>
      </c>
      <c r="CP7">
        <f>treasuries_0!CP12</f>
        <v>6727627</v>
      </c>
      <c r="CQ7">
        <f>treasuries_0!CQ12</f>
        <v>6743793</v>
      </c>
      <c r="CR7">
        <f>treasuries_0!CR12</f>
        <v>6749172</v>
      </c>
      <c r="CS7">
        <f>treasuries_0!CS12</f>
        <v>6826202</v>
      </c>
      <c r="CT7">
        <f>treasuries_0!CT12</f>
        <v>6826202</v>
      </c>
      <c r="CU7">
        <f>treasuries_0!CU12</f>
        <v>6766015</v>
      </c>
      <c r="CV7">
        <f>treasuries_0!CV12</f>
        <v>6742599</v>
      </c>
      <c r="CW7">
        <f>treasuries_0!CW12</f>
        <v>6720965</v>
      </c>
      <c r="CX7">
        <f>treasuries_0!CX12</f>
        <v>6715767</v>
      </c>
      <c r="CY7">
        <f>treasuries_0!CY12</f>
        <v>6687108</v>
      </c>
      <c r="CZ7">
        <f>treasuries_0!CZ12</f>
        <v>6691303</v>
      </c>
      <c r="DA7">
        <f>treasuries_0!DA12</f>
        <v>6741194</v>
      </c>
      <c r="DB7">
        <f>treasuries_0!DB12</f>
        <v>6737810</v>
      </c>
      <c r="DC7">
        <f>treasuries_0!DC12</f>
        <v>6733958</v>
      </c>
      <c r="DD7">
        <f>treasuries_0!DD12</f>
        <v>6698756</v>
      </c>
      <c r="DE7">
        <f>treasuries_0!DE12</f>
        <v>6696823</v>
      </c>
      <c r="DF7">
        <f>treasuries_0!DF12</f>
        <v>6696823</v>
      </c>
      <c r="DG7">
        <f>treasuries_0!DG12</f>
        <v>6704008</v>
      </c>
      <c r="DH7">
        <f>treasuries_0!DH12</f>
        <v>6728610</v>
      </c>
      <c r="DI7">
        <f>treasuries_0!DI12</f>
        <v>6697991</v>
      </c>
      <c r="DJ7">
        <f>treasuries_0!DJ12</f>
        <v>6728736</v>
      </c>
      <c r="DK7">
        <f>treasuries_0!DK12</f>
        <v>6728736</v>
      </c>
      <c r="DL7">
        <f>treasuries_0!DL12</f>
        <v>6725006</v>
      </c>
      <c r="DM7">
        <f>treasuries_0!DM12</f>
        <v>6719364</v>
      </c>
      <c r="DN7">
        <f>treasuries_0!DN12</f>
        <v>6720284</v>
      </c>
      <c r="DO7">
        <f>treasuries_0!DO12</f>
        <v>6719430</v>
      </c>
      <c r="DP7">
        <f>treasuries_0!DP12</f>
        <v>6676629</v>
      </c>
      <c r="DQ7">
        <f>treasuries_0!DQ12</f>
        <v>6666245</v>
      </c>
      <c r="DR7">
        <f>treasuries_0!DR12</f>
        <v>6646197</v>
      </c>
      <c r="DS7">
        <f>treasuries_0!DS12</f>
        <v>6643707</v>
      </c>
      <c r="DT7">
        <f>treasuries_0!DT12</f>
        <v>6634236</v>
      </c>
    </row>
    <row r="11" spans="1:124" x14ac:dyDescent="0.25">
      <c r="A11" t="str">
        <f>treasuries_0!A15</f>
        <v>US 10 YEAR TREASURY</v>
      </c>
      <c r="B11">
        <f>treasuries_0!B19</f>
        <v>5393744</v>
      </c>
      <c r="C11">
        <f>treasuries_0!C19</f>
        <v>5393744</v>
      </c>
      <c r="D11">
        <f>treasuries_0!D19</f>
        <v>5529657</v>
      </c>
      <c r="E11">
        <f>treasuries_0!E19</f>
        <v>5774873</v>
      </c>
      <c r="F11">
        <f>treasuries_0!F19</f>
        <v>6254054</v>
      </c>
      <c r="G11">
        <f>treasuries_0!G19</f>
        <v>6307009</v>
      </c>
      <c r="H11">
        <f>treasuries_0!H19</f>
        <v>6307009</v>
      </c>
      <c r="I11">
        <f>treasuries_0!I19</f>
        <v>6417692</v>
      </c>
      <c r="J11">
        <f>treasuries_0!J19</f>
        <v>5954022</v>
      </c>
      <c r="K11">
        <f>treasuries_0!K19</f>
        <v>5833070</v>
      </c>
      <c r="L11">
        <f>treasuries_0!L19</f>
        <v>5913015</v>
      </c>
      <c r="M11">
        <f>treasuries_0!M19</f>
        <v>5913032</v>
      </c>
      <c r="N11">
        <f>treasuries_0!N19</f>
        <v>5907689</v>
      </c>
      <c r="O11">
        <f>treasuries_0!O19</f>
        <v>5951837</v>
      </c>
      <c r="P11">
        <f>treasuries_0!P19</f>
        <v>5866326</v>
      </c>
      <c r="Q11">
        <f>treasuries_0!Q19</f>
        <v>5672386</v>
      </c>
      <c r="R11">
        <f>treasuries_0!R19</f>
        <v>5471116</v>
      </c>
      <c r="S11">
        <f>treasuries_0!S19</f>
        <v>5451188</v>
      </c>
      <c r="T11">
        <f>treasuries_0!T19</f>
        <v>5346081</v>
      </c>
      <c r="U11">
        <f>treasuries_0!U19</f>
        <v>5369013</v>
      </c>
      <c r="V11">
        <f>treasuries_0!V19</f>
        <v>5375043</v>
      </c>
      <c r="W11">
        <f>treasuries_0!W19</f>
        <v>5349146</v>
      </c>
      <c r="X11">
        <f>treasuries_0!X19</f>
        <v>5359489</v>
      </c>
      <c r="Y11">
        <f>treasuries_0!Y19</f>
        <v>5383417</v>
      </c>
      <c r="Z11">
        <f>treasuries_0!Z19</f>
        <v>5374509</v>
      </c>
      <c r="AA11">
        <f>treasuries_0!AA19</f>
        <v>5311739</v>
      </c>
      <c r="AB11">
        <f>treasuries_0!AB19</f>
        <v>5278538</v>
      </c>
      <c r="AC11">
        <f>treasuries_0!AC19</f>
        <v>5258791</v>
      </c>
      <c r="AD11">
        <f>treasuries_0!AD19</f>
        <v>5209452</v>
      </c>
      <c r="AE11">
        <f>treasuries_0!AE19</f>
        <v>5213871</v>
      </c>
      <c r="AF11">
        <f>treasuries_0!AF19</f>
        <v>5221949</v>
      </c>
      <c r="AG11">
        <f>treasuries_0!AG19</f>
        <v>5245465</v>
      </c>
      <c r="AH11">
        <f>treasuries_0!AH19</f>
        <v>5205855</v>
      </c>
      <c r="AI11">
        <f>treasuries_0!AI19</f>
        <v>5226197</v>
      </c>
      <c r="AJ11">
        <f>treasuries_0!AJ19</f>
        <v>5187439</v>
      </c>
      <c r="AK11">
        <f>treasuries_0!AK19</f>
        <v>5144237</v>
      </c>
      <c r="AL11">
        <f>treasuries_0!AL19</f>
        <v>5160562</v>
      </c>
      <c r="AM11">
        <f>treasuries_0!AM19</f>
        <v>5170898</v>
      </c>
      <c r="AN11">
        <f>treasuries_0!AN19</f>
        <v>5150889</v>
      </c>
      <c r="AO11">
        <f>treasuries_0!AO19</f>
        <v>5123122</v>
      </c>
      <c r="AP11">
        <f>treasuries_0!AP19</f>
        <v>5024089</v>
      </c>
      <c r="AQ11">
        <f>treasuries_0!AQ19</f>
        <v>5127532</v>
      </c>
      <c r="AR11">
        <f>treasuries_0!AR19</f>
        <v>5119627</v>
      </c>
      <c r="AS11">
        <f>treasuries_0!AS19</f>
        <v>5129045</v>
      </c>
      <c r="AT11">
        <f>treasuries_0!AT19</f>
        <v>5152796</v>
      </c>
      <c r="AU11">
        <f>treasuries_0!AU19</f>
        <v>5160151</v>
      </c>
      <c r="AV11">
        <f>treasuries_0!AV19</f>
        <v>5141786</v>
      </c>
      <c r="AW11">
        <f>treasuries_0!AW19</f>
        <v>5166105</v>
      </c>
      <c r="AX11">
        <f>treasuries_0!AX19</f>
        <v>5113747</v>
      </c>
      <c r="AY11">
        <f>treasuries_0!AY19</f>
        <v>5163104</v>
      </c>
      <c r="AZ11">
        <f>treasuries_0!AZ19</f>
        <v>5150407</v>
      </c>
      <c r="BA11">
        <f>treasuries_0!BA19</f>
        <v>5204188</v>
      </c>
      <c r="BB11">
        <f>treasuries_0!BB19</f>
        <v>5252071</v>
      </c>
      <c r="BC11">
        <f>treasuries_0!BC19</f>
        <v>5246900</v>
      </c>
      <c r="BD11">
        <f>treasuries_0!BD19</f>
        <v>5278045</v>
      </c>
      <c r="BE11">
        <f>treasuries_0!BE19</f>
        <v>5277165</v>
      </c>
      <c r="BF11">
        <f>treasuries_0!BF19</f>
        <v>5288062</v>
      </c>
      <c r="BG11">
        <f>treasuries_0!BG19</f>
        <v>5330942</v>
      </c>
      <c r="BH11">
        <f>treasuries_0!BH19</f>
        <v>5380347</v>
      </c>
      <c r="BI11">
        <f>treasuries_0!BI19</f>
        <v>5323219</v>
      </c>
      <c r="BJ11">
        <f>treasuries_0!BJ19</f>
        <v>5395148</v>
      </c>
      <c r="BK11">
        <f>treasuries_0!BK19</f>
        <v>5428513</v>
      </c>
      <c r="BL11">
        <f>treasuries_0!BL19</f>
        <v>5475708</v>
      </c>
      <c r="BM11">
        <f>treasuries_0!BM19</f>
        <v>5441171</v>
      </c>
      <c r="BN11">
        <f>treasuries_0!BN19</f>
        <v>5465927</v>
      </c>
      <c r="BO11">
        <f>treasuries_0!BO19</f>
        <v>5515997</v>
      </c>
      <c r="BP11">
        <f>treasuries_0!BP19</f>
        <v>5638020</v>
      </c>
      <c r="BQ11">
        <f>treasuries_0!BQ19</f>
        <v>5669362</v>
      </c>
      <c r="BR11">
        <f>treasuries_0!BR19</f>
        <v>5656801</v>
      </c>
      <c r="BS11">
        <f>treasuries_0!BS19</f>
        <v>5967577</v>
      </c>
      <c r="BT11">
        <f>treasuries_0!BT19</f>
        <v>6454543</v>
      </c>
      <c r="BU11">
        <f>treasuries_0!BU19</f>
        <v>6018713</v>
      </c>
      <c r="BV11">
        <f>treasuries_0!BV19</f>
        <v>5928312</v>
      </c>
      <c r="BW11">
        <f>treasuries_0!BW19</f>
        <v>5799950</v>
      </c>
      <c r="BX11">
        <f>treasuries_0!BX19</f>
        <v>5721173</v>
      </c>
      <c r="BY11">
        <f>treasuries_0!BY19</f>
        <v>5692139</v>
      </c>
      <c r="BZ11">
        <f>treasuries_0!BZ19</f>
        <v>5692139</v>
      </c>
      <c r="CA11">
        <f>treasuries_0!CA19</f>
        <v>5586492</v>
      </c>
      <c r="CB11">
        <f>treasuries_0!CB19</f>
        <v>5534617</v>
      </c>
      <c r="CC11">
        <f>treasuries_0!CC19</f>
        <v>5500569</v>
      </c>
      <c r="CD11">
        <f>treasuries_0!CD19</f>
        <v>5538025</v>
      </c>
      <c r="CE11">
        <f>treasuries_0!CE19</f>
        <v>5510088</v>
      </c>
      <c r="CF11">
        <f>treasuries_0!CF19</f>
        <v>5524534</v>
      </c>
      <c r="CG11">
        <f>treasuries_0!CG19</f>
        <v>5505893</v>
      </c>
      <c r="CH11">
        <f>treasuries_0!CH19</f>
        <v>5494980</v>
      </c>
      <c r="CI11">
        <f>treasuries_0!CI19</f>
        <v>5580744</v>
      </c>
      <c r="CJ11">
        <f>treasuries_0!CJ19</f>
        <v>5603143</v>
      </c>
      <c r="CK11">
        <f>treasuries_0!CK19</f>
        <v>5643023</v>
      </c>
      <c r="CL11">
        <f>treasuries_0!CL19</f>
        <v>5654087</v>
      </c>
      <c r="CM11">
        <f>treasuries_0!CM19</f>
        <v>5690713</v>
      </c>
      <c r="CN11">
        <f>treasuries_0!CN19</f>
        <v>5672109</v>
      </c>
      <c r="CO11">
        <f>treasuries_0!CO19</f>
        <v>5684713</v>
      </c>
      <c r="CP11">
        <f>treasuries_0!CP19</f>
        <v>5780099</v>
      </c>
      <c r="CQ11">
        <f>treasuries_0!CQ19</f>
        <v>5745076</v>
      </c>
      <c r="CR11">
        <f>treasuries_0!CR19</f>
        <v>5749727</v>
      </c>
      <c r="CS11">
        <f>treasuries_0!CS19</f>
        <v>5766050</v>
      </c>
      <c r="CT11">
        <f>treasuries_0!CT19</f>
        <v>5766050</v>
      </c>
      <c r="CU11">
        <f>treasuries_0!CU19</f>
        <v>5669578</v>
      </c>
      <c r="CV11">
        <f>treasuries_0!CV19</f>
        <v>5656604</v>
      </c>
      <c r="CW11">
        <f>treasuries_0!CW19</f>
        <v>5709182</v>
      </c>
      <c r="CX11">
        <f>treasuries_0!CX19</f>
        <v>5622254</v>
      </c>
      <c r="CY11">
        <f>treasuries_0!CY19</f>
        <v>5571745</v>
      </c>
      <c r="CZ11">
        <f>treasuries_0!CZ19</f>
        <v>5581551</v>
      </c>
      <c r="DA11">
        <f>treasuries_0!DA19</f>
        <v>5580628</v>
      </c>
      <c r="DB11">
        <f>treasuries_0!DB19</f>
        <v>5536100</v>
      </c>
      <c r="DC11">
        <f>treasuries_0!DC19</f>
        <v>5517995</v>
      </c>
      <c r="DD11">
        <f>treasuries_0!DD19</f>
        <v>5500636</v>
      </c>
      <c r="DE11">
        <f>treasuries_0!DE19</f>
        <v>5462919</v>
      </c>
      <c r="DF11">
        <f>treasuries_0!DF19</f>
        <v>5462919</v>
      </c>
      <c r="DG11">
        <f>treasuries_0!DG19</f>
        <v>5500186</v>
      </c>
      <c r="DH11">
        <f>treasuries_0!DH19</f>
        <v>5526524</v>
      </c>
      <c r="DI11">
        <f>treasuries_0!DI19</f>
        <v>5513294</v>
      </c>
      <c r="DJ11">
        <f>treasuries_0!DJ19</f>
        <v>5583169</v>
      </c>
      <c r="DK11">
        <f>treasuries_0!DK19</f>
        <v>5583169</v>
      </c>
      <c r="DL11">
        <f>treasuries_0!DL19</f>
        <v>5569450</v>
      </c>
      <c r="DM11">
        <f>treasuries_0!DM19</f>
        <v>5524227</v>
      </c>
      <c r="DN11">
        <f>treasuries_0!DN19</f>
        <v>5503010</v>
      </c>
      <c r="DO11">
        <f>treasuries_0!DO19</f>
        <v>5485855</v>
      </c>
      <c r="DP11">
        <f>treasuries_0!DP19</f>
        <v>5440854</v>
      </c>
      <c r="DQ11">
        <f>treasuries_0!DQ19</f>
        <v>5425434</v>
      </c>
      <c r="DR11">
        <f>treasuries_0!DR19</f>
        <v>5434778</v>
      </c>
      <c r="DS11">
        <f>treasuries_0!DS19</f>
        <v>5405107</v>
      </c>
      <c r="DT11">
        <f>treasuries_0!DT19</f>
        <v>5442888</v>
      </c>
    </row>
    <row r="12" spans="1:124" x14ac:dyDescent="0.25">
      <c r="A12" t="str">
        <f>treasuries_0!A22</f>
        <v>US 10 YEAR ULTRA TREASURY</v>
      </c>
      <c r="B12">
        <f>treasuries_0!B26</f>
        <v>2423623</v>
      </c>
      <c r="C12">
        <f>treasuries_0!C26</f>
        <v>2423623</v>
      </c>
      <c r="D12">
        <f>treasuries_0!D26</f>
        <v>2419739</v>
      </c>
      <c r="E12">
        <f>treasuries_0!E26</f>
        <v>2470906</v>
      </c>
      <c r="F12">
        <f>treasuries_0!F26</f>
        <v>2733278</v>
      </c>
      <c r="G12">
        <f>treasuries_0!G26</f>
        <v>2724366</v>
      </c>
      <c r="H12">
        <f>treasuries_0!H26</f>
        <v>2724366</v>
      </c>
      <c r="I12">
        <f>treasuries_0!I26</f>
        <v>2689692</v>
      </c>
      <c r="J12">
        <f>treasuries_0!J26</f>
        <v>2671749</v>
      </c>
      <c r="K12">
        <f>treasuries_0!K26</f>
        <v>2615042</v>
      </c>
      <c r="L12">
        <f>treasuries_0!L26</f>
        <v>2552184</v>
      </c>
      <c r="M12">
        <f>treasuries_0!M26</f>
        <v>2540844</v>
      </c>
      <c r="N12">
        <f>treasuries_0!N26</f>
        <v>2514989</v>
      </c>
      <c r="O12">
        <f>treasuries_0!O26</f>
        <v>2483472</v>
      </c>
      <c r="P12">
        <f>treasuries_0!P26</f>
        <v>2487175</v>
      </c>
      <c r="Q12">
        <f>treasuries_0!Q26</f>
        <v>2478352</v>
      </c>
      <c r="R12">
        <f>treasuries_0!R26</f>
        <v>2456279</v>
      </c>
      <c r="S12">
        <f>treasuries_0!S26</f>
        <v>2426113</v>
      </c>
      <c r="T12">
        <f>treasuries_0!T26</f>
        <v>2430084</v>
      </c>
      <c r="U12">
        <f>treasuries_0!U26</f>
        <v>2420440</v>
      </c>
      <c r="V12">
        <f>treasuries_0!V26</f>
        <v>2416195</v>
      </c>
      <c r="W12">
        <f>treasuries_0!W26</f>
        <v>2416638</v>
      </c>
      <c r="X12">
        <f>treasuries_0!X26</f>
        <v>2419505</v>
      </c>
      <c r="Y12">
        <f>treasuries_0!Y26</f>
        <v>2423013</v>
      </c>
      <c r="Z12">
        <f>treasuries_0!Z26</f>
        <v>2406104</v>
      </c>
      <c r="AA12">
        <f>treasuries_0!AA26</f>
        <v>2399701</v>
      </c>
      <c r="AB12">
        <f>treasuries_0!AB26</f>
        <v>2388536</v>
      </c>
      <c r="AC12">
        <f>treasuries_0!AC26</f>
        <v>2391001</v>
      </c>
      <c r="AD12">
        <f>treasuries_0!AD26</f>
        <v>2425567</v>
      </c>
      <c r="AE12">
        <f>treasuries_0!AE26</f>
        <v>2431877</v>
      </c>
      <c r="AF12">
        <f>treasuries_0!AF26</f>
        <v>2424900</v>
      </c>
      <c r="AG12">
        <f>treasuries_0!AG26</f>
        <v>2419307</v>
      </c>
      <c r="AH12">
        <f>treasuries_0!AH26</f>
        <v>2393424</v>
      </c>
      <c r="AI12">
        <f>treasuries_0!AI26</f>
        <v>2395639</v>
      </c>
      <c r="AJ12">
        <f>treasuries_0!AJ26</f>
        <v>2392800</v>
      </c>
      <c r="AK12">
        <f>treasuries_0!AK26</f>
        <v>2386725</v>
      </c>
      <c r="AL12">
        <f>treasuries_0!AL26</f>
        <v>2388203</v>
      </c>
      <c r="AM12">
        <f>treasuries_0!AM26</f>
        <v>2387081</v>
      </c>
      <c r="AN12">
        <f>treasuries_0!AN26</f>
        <v>2373969</v>
      </c>
      <c r="AO12">
        <f>treasuries_0!AO26</f>
        <v>2360849</v>
      </c>
      <c r="AP12">
        <f>treasuries_0!AP26</f>
        <v>2359890</v>
      </c>
      <c r="AQ12">
        <f>treasuries_0!AQ26</f>
        <v>2353645</v>
      </c>
      <c r="AR12">
        <f>treasuries_0!AR26</f>
        <v>2356326</v>
      </c>
      <c r="AS12">
        <f>treasuries_0!AS26</f>
        <v>2346436</v>
      </c>
      <c r="AT12">
        <f>treasuries_0!AT26</f>
        <v>2352973</v>
      </c>
      <c r="AU12">
        <f>treasuries_0!AU26</f>
        <v>2356287</v>
      </c>
      <c r="AV12">
        <f>treasuries_0!AV26</f>
        <v>2370352</v>
      </c>
      <c r="AW12">
        <f>treasuries_0!AW26</f>
        <v>2366463</v>
      </c>
      <c r="AX12">
        <f>treasuries_0!AX26</f>
        <v>2367037</v>
      </c>
      <c r="AY12">
        <f>treasuries_0!AY26</f>
        <v>2353654</v>
      </c>
      <c r="AZ12">
        <f>treasuries_0!AZ26</f>
        <v>2365822</v>
      </c>
      <c r="BA12">
        <f>treasuries_0!BA26</f>
        <v>2382824</v>
      </c>
      <c r="BB12">
        <f>treasuries_0!BB26</f>
        <v>2360536</v>
      </c>
      <c r="BC12">
        <f>treasuries_0!BC26</f>
        <v>2367986</v>
      </c>
      <c r="BD12">
        <f>treasuries_0!BD26</f>
        <v>2378370</v>
      </c>
      <c r="BE12">
        <f>treasuries_0!BE26</f>
        <v>2359461</v>
      </c>
      <c r="BF12">
        <f>treasuries_0!BF26</f>
        <v>2348061</v>
      </c>
      <c r="BG12">
        <f>treasuries_0!BG26</f>
        <v>2367596</v>
      </c>
      <c r="BH12">
        <f>treasuries_0!BH26</f>
        <v>2367312</v>
      </c>
      <c r="BI12">
        <f>treasuries_0!BI26</f>
        <v>2379463</v>
      </c>
      <c r="BJ12">
        <f>treasuries_0!BJ26</f>
        <v>2402587</v>
      </c>
      <c r="BK12">
        <f>treasuries_0!BK26</f>
        <v>2393754</v>
      </c>
      <c r="BL12">
        <f>treasuries_0!BL26</f>
        <v>2425993</v>
      </c>
      <c r="BM12">
        <f>treasuries_0!BM26</f>
        <v>2460671</v>
      </c>
      <c r="BN12">
        <f>treasuries_0!BN26</f>
        <v>2483117</v>
      </c>
      <c r="BO12">
        <f>treasuries_0!BO26</f>
        <v>2499030</v>
      </c>
      <c r="BP12">
        <f>treasuries_0!BP26</f>
        <v>2537558</v>
      </c>
      <c r="BQ12">
        <f>treasuries_0!BQ26</f>
        <v>2553995</v>
      </c>
      <c r="BR12">
        <f>treasuries_0!BR26</f>
        <v>2596268</v>
      </c>
      <c r="BS12">
        <f>treasuries_0!BS26</f>
        <v>2690727</v>
      </c>
      <c r="BT12">
        <f>treasuries_0!BT26</f>
        <v>2827088</v>
      </c>
      <c r="BU12">
        <f>treasuries_0!BU26</f>
        <v>2698704</v>
      </c>
      <c r="BV12">
        <f>treasuries_0!BV26</f>
        <v>2682127</v>
      </c>
      <c r="BW12">
        <f>treasuries_0!BW26</f>
        <v>2641172</v>
      </c>
      <c r="BX12">
        <f>treasuries_0!BX26</f>
        <v>2586178</v>
      </c>
      <c r="BY12">
        <f>treasuries_0!BY26</f>
        <v>2580855</v>
      </c>
      <c r="BZ12">
        <f>treasuries_0!BZ26</f>
        <v>2580855</v>
      </c>
      <c r="CA12">
        <f>treasuries_0!CA26</f>
        <v>2569966</v>
      </c>
      <c r="CB12">
        <f>treasuries_0!CB26</f>
        <v>2552382</v>
      </c>
      <c r="CC12">
        <f>treasuries_0!CC26</f>
        <v>2559366</v>
      </c>
      <c r="CD12">
        <f>treasuries_0!CD26</f>
        <v>2586820</v>
      </c>
      <c r="CE12">
        <f>treasuries_0!CE26</f>
        <v>2559969</v>
      </c>
      <c r="CF12">
        <f>treasuries_0!CF26</f>
        <v>2573776</v>
      </c>
      <c r="CG12">
        <f>treasuries_0!CG26</f>
        <v>2606852</v>
      </c>
      <c r="CH12">
        <f>treasuries_0!CH26</f>
        <v>2617654</v>
      </c>
      <c r="CI12">
        <f>treasuries_0!CI26</f>
        <v>2608634</v>
      </c>
      <c r="CJ12">
        <f>treasuries_0!CJ26</f>
        <v>2616935</v>
      </c>
      <c r="CK12">
        <f>treasuries_0!CK26</f>
        <v>2636057</v>
      </c>
      <c r="CL12">
        <f>treasuries_0!CL26</f>
        <v>2610325</v>
      </c>
      <c r="CM12">
        <f>treasuries_0!CM26</f>
        <v>2618046</v>
      </c>
      <c r="CN12">
        <f>treasuries_0!CN26</f>
        <v>2616239</v>
      </c>
      <c r="CO12">
        <f>treasuries_0!CO26</f>
        <v>2620611</v>
      </c>
      <c r="CP12">
        <f>treasuries_0!CP26</f>
        <v>2597356</v>
      </c>
      <c r="CQ12">
        <f>treasuries_0!CQ26</f>
        <v>2577219</v>
      </c>
      <c r="CR12">
        <f>treasuries_0!CR26</f>
        <v>2573395</v>
      </c>
      <c r="CS12">
        <f>treasuries_0!CS26</f>
        <v>2612326</v>
      </c>
      <c r="CT12">
        <f>treasuries_0!CT26</f>
        <v>2612326</v>
      </c>
      <c r="CU12">
        <f>treasuries_0!CU26</f>
        <v>2615366</v>
      </c>
      <c r="CV12">
        <f>treasuries_0!CV26</f>
        <v>2605605</v>
      </c>
      <c r="CW12">
        <f>treasuries_0!CW26</f>
        <v>2589911</v>
      </c>
      <c r="CX12">
        <f>treasuries_0!CX26</f>
        <v>2583968</v>
      </c>
      <c r="CY12">
        <f>treasuries_0!CY26</f>
        <v>2574363</v>
      </c>
      <c r="CZ12">
        <f>treasuries_0!CZ26</f>
        <v>2567426</v>
      </c>
      <c r="DA12">
        <f>treasuries_0!DA26</f>
        <v>2582744</v>
      </c>
      <c r="DB12">
        <f>treasuries_0!DB26</f>
        <v>2573779</v>
      </c>
      <c r="DC12">
        <f>treasuries_0!DC26</f>
        <v>2578618</v>
      </c>
      <c r="DD12">
        <f>treasuries_0!DD26</f>
        <v>2572842</v>
      </c>
      <c r="DE12">
        <f>treasuries_0!DE26</f>
        <v>2543324</v>
      </c>
      <c r="DF12">
        <f>treasuries_0!DF26</f>
        <v>2543324</v>
      </c>
      <c r="DG12">
        <f>treasuries_0!DG26</f>
        <v>2530262</v>
      </c>
      <c r="DH12">
        <f>treasuries_0!DH26</f>
        <v>2527954</v>
      </c>
      <c r="DI12">
        <f>treasuries_0!DI26</f>
        <v>2520313</v>
      </c>
      <c r="DJ12">
        <f>treasuries_0!DJ26</f>
        <v>2527929</v>
      </c>
      <c r="DK12">
        <f>treasuries_0!DK26</f>
        <v>2527929</v>
      </c>
      <c r="DL12">
        <f>treasuries_0!DL26</f>
        <v>2523549</v>
      </c>
      <c r="DM12">
        <f>treasuries_0!DM26</f>
        <v>2522809</v>
      </c>
      <c r="DN12">
        <f>treasuries_0!DN26</f>
        <v>2534813</v>
      </c>
      <c r="DO12">
        <f>treasuries_0!DO26</f>
        <v>2533151</v>
      </c>
      <c r="DP12">
        <f>treasuries_0!DP26</f>
        <v>2535572</v>
      </c>
      <c r="DQ12">
        <f>treasuries_0!DQ26</f>
        <v>2535276</v>
      </c>
      <c r="DR12">
        <f>treasuries_0!DR26</f>
        <v>2524078</v>
      </c>
      <c r="DS12">
        <f>treasuries_0!DS26</f>
        <v>2516332</v>
      </c>
      <c r="DT12">
        <f>treasuries_0!DT26</f>
        <v>2525435</v>
      </c>
    </row>
    <row r="15" spans="1:124" x14ac:dyDescent="0.25">
      <c r="A15" t="str">
        <f>treasuries_0!A29</f>
        <v>US 30 YEAR TREASURY</v>
      </c>
      <c r="B15">
        <f>treasuries_0!B33</f>
        <v>1882305</v>
      </c>
      <c r="C15">
        <f>treasuries_0!C33</f>
        <v>1882305</v>
      </c>
      <c r="D15">
        <f>treasuries_0!D33</f>
        <v>1857534</v>
      </c>
      <c r="E15">
        <f>treasuries_0!E33</f>
        <v>1876951</v>
      </c>
      <c r="F15">
        <f>treasuries_0!F33</f>
        <v>2004425</v>
      </c>
      <c r="G15">
        <f>treasuries_0!G33</f>
        <v>1929107</v>
      </c>
      <c r="H15">
        <f>treasuries_0!H33</f>
        <v>1929107</v>
      </c>
      <c r="I15">
        <f>treasuries_0!I33</f>
        <v>1999537</v>
      </c>
      <c r="J15">
        <f>treasuries_0!J33</f>
        <v>1902963</v>
      </c>
      <c r="K15">
        <f>treasuries_0!K33</f>
        <v>1878964</v>
      </c>
      <c r="L15">
        <f>treasuries_0!L33</f>
        <v>1858490</v>
      </c>
      <c r="M15">
        <f>treasuries_0!M33</f>
        <v>1840758</v>
      </c>
      <c r="N15">
        <f>treasuries_0!N33</f>
        <v>1842443</v>
      </c>
      <c r="O15">
        <f>treasuries_0!O33</f>
        <v>1843429</v>
      </c>
      <c r="P15">
        <f>treasuries_0!P33</f>
        <v>1836995</v>
      </c>
      <c r="Q15">
        <f>treasuries_0!Q33</f>
        <v>1850374</v>
      </c>
      <c r="R15">
        <f>treasuries_0!R33</f>
        <v>1847051</v>
      </c>
      <c r="S15">
        <f>treasuries_0!S33</f>
        <v>1841047</v>
      </c>
      <c r="T15">
        <f>treasuries_0!T33</f>
        <v>1836612</v>
      </c>
      <c r="U15">
        <f>treasuries_0!U33</f>
        <v>1829762</v>
      </c>
      <c r="V15">
        <f>treasuries_0!V33</f>
        <v>1819169</v>
      </c>
      <c r="W15">
        <f>treasuries_0!W33</f>
        <v>1814814</v>
      </c>
      <c r="X15">
        <f>treasuries_0!X33</f>
        <v>1815805</v>
      </c>
      <c r="Y15">
        <f>treasuries_0!Y33</f>
        <v>1804233</v>
      </c>
      <c r="Z15">
        <f>treasuries_0!Z33</f>
        <v>1800707</v>
      </c>
      <c r="AA15">
        <f>treasuries_0!AA33</f>
        <v>1818546</v>
      </c>
      <c r="AB15">
        <f>treasuries_0!AB33</f>
        <v>1817889</v>
      </c>
      <c r="AC15">
        <f>treasuries_0!AC33</f>
        <v>1819007</v>
      </c>
      <c r="AD15">
        <f>treasuries_0!AD33</f>
        <v>1816717</v>
      </c>
      <c r="AE15">
        <f>treasuries_0!AE33</f>
        <v>1804344</v>
      </c>
      <c r="AF15">
        <f>treasuries_0!AF33</f>
        <v>1810017</v>
      </c>
      <c r="AG15">
        <f>treasuries_0!AG33</f>
        <v>1812798</v>
      </c>
      <c r="AH15">
        <f>treasuries_0!AH33</f>
        <v>1783359</v>
      </c>
      <c r="AI15">
        <f>treasuries_0!AI33</f>
        <v>1784105</v>
      </c>
      <c r="AJ15">
        <f>treasuries_0!AJ33</f>
        <v>1778841</v>
      </c>
      <c r="AK15">
        <f>treasuries_0!AK33</f>
        <v>1783836</v>
      </c>
      <c r="AL15">
        <f>treasuries_0!AL33</f>
        <v>1793848</v>
      </c>
      <c r="AM15">
        <f>treasuries_0!AM33</f>
        <v>1797429</v>
      </c>
      <c r="AN15">
        <f>treasuries_0!AN33</f>
        <v>1803021</v>
      </c>
      <c r="AO15">
        <f>treasuries_0!AO33</f>
        <v>1786511</v>
      </c>
      <c r="AP15">
        <f>treasuries_0!AP33</f>
        <v>1783940</v>
      </c>
      <c r="AQ15">
        <f>treasuries_0!AQ33</f>
        <v>1783972</v>
      </c>
      <c r="AR15">
        <f>treasuries_0!AR33</f>
        <v>1792637</v>
      </c>
      <c r="AS15">
        <f>treasuries_0!AS33</f>
        <v>1788464</v>
      </c>
      <c r="AT15">
        <f>treasuries_0!AT33</f>
        <v>1803897</v>
      </c>
      <c r="AU15">
        <f>treasuries_0!AU33</f>
        <v>1804367</v>
      </c>
      <c r="AV15">
        <f>treasuries_0!AV33</f>
        <v>1802086</v>
      </c>
      <c r="AW15">
        <f>treasuries_0!AW33</f>
        <v>1808486</v>
      </c>
      <c r="AX15">
        <f>treasuries_0!AX33</f>
        <v>1787070</v>
      </c>
      <c r="AY15">
        <f>treasuries_0!AY33</f>
        <v>1792430</v>
      </c>
      <c r="AZ15">
        <f>treasuries_0!AZ33</f>
        <v>1782262</v>
      </c>
      <c r="BA15">
        <f>treasuries_0!BA33</f>
        <v>1799407</v>
      </c>
      <c r="BB15">
        <f>treasuries_0!BB33</f>
        <v>1782028</v>
      </c>
      <c r="BC15">
        <f>treasuries_0!BC33</f>
        <v>1785492</v>
      </c>
      <c r="BD15">
        <f>treasuries_0!BD33</f>
        <v>1789811</v>
      </c>
      <c r="BE15">
        <f>treasuries_0!BE33</f>
        <v>1794651</v>
      </c>
      <c r="BF15">
        <f>treasuries_0!BF33</f>
        <v>1807058</v>
      </c>
      <c r="BG15">
        <f>treasuries_0!BG33</f>
        <v>1820149</v>
      </c>
      <c r="BH15">
        <f>treasuries_0!BH33</f>
        <v>1843840</v>
      </c>
      <c r="BI15">
        <f>treasuries_0!BI33</f>
        <v>1800514</v>
      </c>
      <c r="BJ15">
        <f>treasuries_0!BJ33</f>
        <v>1822968</v>
      </c>
      <c r="BK15">
        <f>treasuries_0!BK33</f>
        <v>1830319</v>
      </c>
      <c r="BL15">
        <f>treasuries_0!BL33</f>
        <v>1827999</v>
      </c>
      <c r="BM15">
        <f>treasuries_0!BM33</f>
        <v>1835093</v>
      </c>
      <c r="BN15">
        <f>treasuries_0!BN33</f>
        <v>1835088</v>
      </c>
      <c r="BO15">
        <f>treasuries_0!BO33</f>
        <v>1859119</v>
      </c>
      <c r="BP15">
        <f>treasuries_0!BP33</f>
        <v>1871571</v>
      </c>
      <c r="BQ15">
        <f>treasuries_0!BQ33</f>
        <v>1883915</v>
      </c>
      <c r="BR15">
        <f>treasuries_0!BR33</f>
        <v>1887494</v>
      </c>
      <c r="BS15">
        <f>treasuries_0!BS33</f>
        <v>2036533</v>
      </c>
      <c r="BT15">
        <f>treasuries_0!BT33</f>
        <v>2133771</v>
      </c>
      <c r="BU15">
        <f>treasuries_0!BU33</f>
        <v>1917796</v>
      </c>
      <c r="BV15">
        <f>treasuries_0!BV33</f>
        <v>1879772</v>
      </c>
      <c r="BW15">
        <f>treasuries_0!BW33</f>
        <v>1874006</v>
      </c>
      <c r="BX15">
        <f>treasuries_0!BX33</f>
        <v>1837310</v>
      </c>
      <c r="BY15">
        <f>treasuries_0!BY33</f>
        <v>1817615</v>
      </c>
      <c r="BZ15">
        <f>treasuries_0!BZ33</f>
        <v>1817615</v>
      </c>
      <c r="CA15">
        <f>treasuries_0!CA33</f>
        <v>1783848</v>
      </c>
      <c r="CB15">
        <f>treasuries_0!CB33</f>
        <v>1772272</v>
      </c>
      <c r="CC15">
        <f>treasuries_0!CC33</f>
        <v>1760304</v>
      </c>
      <c r="CD15">
        <f>treasuries_0!CD33</f>
        <v>1730063</v>
      </c>
      <c r="CE15">
        <f>treasuries_0!CE33</f>
        <v>1738425</v>
      </c>
      <c r="CF15">
        <f>treasuries_0!CF33</f>
        <v>1740981</v>
      </c>
      <c r="CG15">
        <f>treasuries_0!CG33</f>
        <v>1734747</v>
      </c>
      <c r="CH15">
        <f>treasuries_0!CH33</f>
        <v>1727640</v>
      </c>
      <c r="CI15">
        <f>treasuries_0!CI33</f>
        <v>1739341</v>
      </c>
      <c r="CJ15">
        <f>treasuries_0!CJ33</f>
        <v>1755110</v>
      </c>
      <c r="CK15">
        <f>treasuries_0!CK33</f>
        <v>1806969</v>
      </c>
      <c r="CL15">
        <f>treasuries_0!CL33</f>
        <v>1819101</v>
      </c>
      <c r="CM15">
        <f>treasuries_0!CM33</f>
        <v>1834954</v>
      </c>
      <c r="CN15">
        <f>treasuries_0!CN33</f>
        <v>1839508</v>
      </c>
      <c r="CO15">
        <f>treasuries_0!CO33</f>
        <v>1841160</v>
      </c>
      <c r="CP15">
        <f>treasuries_0!CP33</f>
        <v>1836423</v>
      </c>
      <c r="CQ15">
        <f>treasuries_0!CQ33</f>
        <v>1835169</v>
      </c>
      <c r="CR15">
        <f>treasuries_0!CR33</f>
        <v>1832727</v>
      </c>
      <c r="CS15">
        <f>treasuries_0!CS33</f>
        <v>1817629</v>
      </c>
      <c r="CT15">
        <f>treasuries_0!CT33</f>
        <v>1817629</v>
      </c>
      <c r="CU15">
        <f>treasuries_0!CU33</f>
        <v>1833513</v>
      </c>
      <c r="CV15">
        <f>treasuries_0!CV33</f>
        <v>1819655</v>
      </c>
      <c r="CW15">
        <f>treasuries_0!CW33</f>
        <v>1815603</v>
      </c>
      <c r="CX15">
        <f>treasuries_0!CX33</f>
        <v>1824002</v>
      </c>
      <c r="CY15">
        <f>treasuries_0!CY33</f>
        <v>1817084</v>
      </c>
      <c r="CZ15">
        <f>treasuries_0!CZ33</f>
        <v>1894381</v>
      </c>
      <c r="DA15">
        <f>treasuries_0!DA33</f>
        <v>1876285</v>
      </c>
      <c r="DB15">
        <f>treasuries_0!DB33</f>
        <v>1871353</v>
      </c>
      <c r="DC15">
        <f>treasuries_0!DC33</f>
        <v>1859179</v>
      </c>
      <c r="DD15">
        <f>treasuries_0!DD33</f>
        <v>1870321</v>
      </c>
      <c r="DE15">
        <f>treasuries_0!DE33</f>
        <v>1855848</v>
      </c>
      <c r="DF15">
        <f>treasuries_0!DF33</f>
        <v>1855848</v>
      </c>
      <c r="DG15">
        <f>treasuries_0!DG33</f>
        <v>1848982</v>
      </c>
      <c r="DH15">
        <f>treasuries_0!DH33</f>
        <v>1836595</v>
      </c>
      <c r="DI15">
        <f>treasuries_0!DI33</f>
        <v>1810748</v>
      </c>
      <c r="DJ15">
        <f>treasuries_0!DJ33</f>
        <v>1831464</v>
      </c>
      <c r="DK15">
        <f>treasuries_0!DK33</f>
        <v>1831464</v>
      </c>
      <c r="DL15">
        <f>treasuries_0!DL33</f>
        <v>1845525</v>
      </c>
      <c r="DM15">
        <f>treasuries_0!DM33</f>
        <v>1846753</v>
      </c>
      <c r="DN15">
        <f>treasuries_0!DN33</f>
        <v>1852417</v>
      </c>
      <c r="DO15">
        <f>treasuries_0!DO33</f>
        <v>1844783</v>
      </c>
      <c r="DP15">
        <f>treasuries_0!DP33</f>
        <v>1845720</v>
      </c>
      <c r="DQ15">
        <f>treasuries_0!DQ33</f>
        <v>1863100</v>
      </c>
      <c r="DR15">
        <f>treasuries_0!DR33</f>
        <v>1842608</v>
      </c>
      <c r="DS15">
        <f>treasuries_0!DS33</f>
        <v>1829196</v>
      </c>
      <c r="DT15">
        <f>treasuries_0!DT33</f>
        <v>1786400</v>
      </c>
    </row>
    <row r="16" spans="1:124" x14ac:dyDescent="0.25">
      <c r="A16" t="str">
        <f>treasuries_0!A36</f>
        <v>US 30 YEAR ULTRA TREASURY</v>
      </c>
      <c r="B16">
        <f>treasuries_0!B40</f>
        <v>2359287</v>
      </c>
      <c r="C16">
        <f>treasuries_0!C40</f>
        <v>2359287</v>
      </c>
      <c r="D16">
        <f>treasuries_0!D40</f>
        <v>2358946</v>
      </c>
      <c r="E16">
        <f>treasuries_0!E40</f>
        <v>2380482</v>
      </c>
      <c r="F16">
        <f>treasuries_0!F40</f>
        <v>2533779</v>
      </c>
      <c r="G16">
        <f>treasuries_0!G40</f>
        <v>2739870</v>
      </c>
      <c r="H16">
        <f>treasuries_0!H40</f>
        <v>2739870</v>
      </c>
      <c r="I16">
        <f>treasuries_0!I40</f>
        <v>2709884</v>
      </c>
      <c r="J16">
        <f>treasuries_0!J40</f>
        <v>2526226</v>
      </c>
      <c r="K16">
        <f>treasuries_0!K40</f>
        <v>2534805</v>
      </c>
      <c r="L16">
        <f>treasuries_0!L40</f>
        <v>2437086</v>
      </c>
      <c r="M16">
        <f>treasuries_0!M40</f>
        <v>2435669</v>
      </c>
      <c r="N16">
        <f>treasuries_0!N40</f>
        <v>2391003</v>
      </c>
      <c r="O16">
        <f>treasuries_0!O40</f>
        <v>2375184</v>
      </c>
      <c r="P16">
        <f>treasuries_0!P40</f>
        <v>2354986</v>
      </c>
      <c r="Q16">
        <f>treasuries_0!Q40</f>
        <v>2338488</v>
      </c>
      <c r="R16">
        <f>treasuries_0!R40</f>
        <v>2315398</v>
      </c>
      <c r="S16">
        <f>treasuries_0!S40</f>
        <v>2319509</v>
      </c>
      <c r="T16">
        <f>treasuries_0!T40</f>
        <v>2311972</v>
      </c>
      <c r="U16">
        <f>treasuries_0!U40</f>
        <v>2300078</v>
      </c>
      <c r="V16">
        <f>treasuries_0!V40</f>
        <v>2300741</v>
      </c>
      <c r="W16">
        <f>treasuries_0!W40</f>
        <v>2309087</v>
      </c>
      <c r="X16">
        <f>treasuries_0!X40</f>
        <v>2316015</v>
      </c>
      <c r="Y16">
        <f>treasuries_0!Y40</f>
        <v>2317639</v>
      </c>
      <c r="Z16">
        <f>treasuries_0!Z40</f>
        <v>2310976</v>
      </c>
      <c r="AA16">
        <f>treasuries_0!AA40</f>
        <v>2307616</v>
      </c>
      <c r="AB16">
        <f>treasuries_0!AB40</f>
        <v>2292610</v>
      </c>
      <c r="AC16">
        <f>treasuries_0!AC40</f>
        <v>2292581</v>
      </c>
      <c r="AD16">
        <f>treasuries_0!AD40</f>
        <v>2277274</v>
      </c>
      <c r="AE16">
        <f>treasuries_0!AE40</f>
        <v>2274864</v>
      </c>
      <c r="AF16">
        <f>treasuries_0!AF40</f>
        <v>2277210</v>
      </c>
      <c r="AG16">
        <f>treasuries_0!AG40</f>
        <v>2274756</v>
      </c>
      <c r="AH16">
        <f>treasuries_0!AH40</f>
        <v>2276093</v>
      </c>
      <c r="AI16">
        <f>treasuries_0!AI40</f>
        <v>2276234</v>
      </c>
      <c r="AJ16">
        <f>treasuries_0!AJ40</f>
        <v>2279418</v>
      </c>
      <c r="AK16">
        <f>treasuries_0!AK40</f>
        <v>2275537</v>
      </c>
      <c r="AL16">
        <f>treasuries_0!AL40</f>
        <v>2280369</v>
      </c>
      <c r="AM16">
        <f>treasuries_0!AM40</f>
        <v>2273284</v>
      </c>
      <c r="AN16">
        <f>treasuries_0!AN40</f>
        <v>2267360</v>
      </c>
      <c r="AO16">
        <f>treasuries_0!AO40</f>
        <v>2261977</v>
      </c>
      <c r="AP16">
        <f>treasuries_0!AP40</f>
        <v>2244795</v>
      </c>
      <c r="AQ16">
        <f>treasuries_0!AQ40</f>
        <v>2233933</v>
      </c>
      <c r="AR16">
        <f>treasuries_0!AR40</f>
        <v>2233714</v>
      </c>
      <c r="AS16">
        <f>treasuries_0!AS40</f>
        <v>2230785</v>
      </c>
      <c r="AT16">
        <f>treasuries_0!AT40</f>
        <v>2230822</v>
      </c>
      <c r="AU16">
        <f>treasuries_0!AU40</f>
        <v>2230271</v>
      </c>
      <c r="AV16">
        <f>treasuries_0!AV40</f>
        <v>2235445</v>
      </c>
      <c r="AW16">
        <f>treasuries_0!AW40</f>
        <v>2225346</v>
      </c>
      <c r="AX16">
        <f>treasuries_0!AX40</f>
        <v>2218814</v>
      </c>
      <c r="AY16">
        <f>treasuries_0!AY40</f>
        <v>2223075</v>
      </c>
      <c r="AZ16">
        <f>treasuries_0!AZ40</f>
        <v>2229776</v>
      </c>
      <c r="BA16">
        <f>treasuries_0!BA40</f>
        <v>2255521</v>
      </c>
      <c r="BB16">
        <f>treasuries_0!BB40</f>
        <v>2252373</v>
      </c>
      <c r="BC16">
        <f>treasuries_0!BC40</f>
        <v>2238124</v>
      </c>
      <c r="BD16">
        <f>treasuries_0!BD40</f>
        <v>2232291</v>
      </c>
      <c r="BE16">
        <f>treasuries_0!BE40</f>
        <v>2231189</v>
      </c>
      <c r="BF16">
        <f>treasuries_0!BF40</f>
        <v>2222921</v>
      </c>
      <c r="BG16">
        <f>treasuries_0!BG40</f>
        <v>2239427</v>
      </c>
      <c r="BH16">
        <f>treasuries_0!BH40</f>
        <v>2226336</v>
      </c>
      <c r="BI16">
        <f>treasuries_0!BI40</f>
        <v>2281001</v>
      </c>
      <c r="BJ16">
        <f>treasuries_0!BJ40</f>
        <v>2218114</v>
      </c>
      <c r="BK16">
        <f>treasuries_0!BK40</f>
        <v>2209917</v>
      </c>
      <c r="BL16">
        <f>treasuries_0!BL40</f>
        <v>2218241</v>
      </c>
      <c r="BM16">
        <f>treasuries_0!BM40</f>
        <v>2219504</v>
      </c>
      <c r="BN16">
        <f>treasuries_0!BN40</f>
        <v>2227889</v>
      </c>
      <c r="BO16">
        <f>treasuries_0!BO40</f>
        <v>2246468</v>
      </c>
      <c r="BP16">
        <f>treasuries_0!BP40</f>
        <v>2271283</v>
      </c>
      <c r="BQ16">
        <f>treasuries_0!BQ40</f>
        <v>2262295</v>
      </c>
      <c r="BR16">
        <f>treasuries_0!BR40</f>
        <v>2318080</v>
      </c>
      <c r="BS16">
        <f>treasuries_0!BS40</f>
        <v>2541756</v>
      </c>
      <c r="BT16">
        <f>treasuries_0!BT40</f>
        <v>2784263</v>
      </c>
      <c r="BU16">
        <f>treasuries_0!BU40</f>
        <v>2376914</v>
      </c>
      <c r="BV16">
        <f>treasuries_0!BV40</f>
        <v>2306562</v>
      </c>
      <c r="BW16">
        <f>treasuries_0!BW40</f>
        <v>2277804</v>
      </c>
      <c r="BX16">
        <f>treasuries_0!BX40</f>
        <v>2256066</v>
      </c>
      <c r="BY16">
        <f>treasuries_0!BY40</f>
        <v>2239394</v>
      </c>
      <c r="BZ16">
        <f>treasuries_0!BZ40</f>
        <v>2239394</v>
      </c>
      <c r="CA16">
        <f>treasuries_0!CA40</f>
        <v>2231489</v>
      </c>
      <c r="CB16">
        <f>treasuries_0!CB40</f>
        <v>2206669</v>
      </c>
      <c r="CC16">
        <f>treasuries_0!CC40</f>
        <v>2196356</v>
      </c>
      <c r="CD16">
        <f>treasuries_0!CD40</f>
        <v>2186576</v>
      </c>
      <c r="CE16">
        <f>treasuries_0!CE40</f>
        <v>2182401</v>
      </c>
      <c r="CF16">
        <f>treasuries_0!CF40</f>
        <v>2187483</v>
      </c>
      <c r="CG16">
        <f>treasuries_0!CG40</f>
        <v>2192666</v>
      </c>
      <c r="CH16">
        <f>treasuries_0!CH40</f>
        <v>2188383</v>
      </c>
      <c r="CI16">
        <f>treasuries_0!CI40</f>
        <v>2190658</v>
      </c>
      <c r="CJ16">
        <f>treasuries_0!CJ40</f>
        <v>2180237</v>
      </c>
      <c r="CK16">
        <f>treasuries_0!CK40</f>
        <v>2184185</v>
      </c>
      <c r="CL16">
        <f>treasuries_0!CL40</f>
        <v>2165994</v>
      </c>
      <c r="CM16">
        <f>treasuries_0!CM40</f>
        <v>2165239</v>
      </c>
      <c r="CN16">
        <f>treasuries_0!CN40</f>
        <v>2173607</v>
      </c>
      <c r="CO16">
        <f>treasuries_0!CO40</f>
        <v>2167611</v>
      </c>
      <c r="CP16">
        <f>treasuries_0!CP40</f>
        <v>2168098</v>
      </c>
      <c r="CQ16">
        <f>treasuries_0!CQ40</f>
        <v>2154885</v>
      </c>
      <c r="CR16">
        <f>treasuries_0!CR40</f>
        <v>2150557</v>
      </c>
      <c r="CS16">
        <f>treasuries_0!CS40</f>
        <v>2126321</v>
      </c>
      <c r="CT16">
        <f>treasuries_0!CT40</f>
        <v>2126321</v>
      </c>
      <c r="CU16">
        <f>treasuries_0!CU40</f>
        <v>2118627</v>
      </c>
      <c r="CV16">
        <f>treasuries_0!CV40</f>
        <v>2115682</v>
      </c>
      <c r="CW16">
        <f>treasuries_0!CW40</f>
        <v>2107842</v>
      </c>
      <c r="CX16">
        <f>treasuries_0!CX40</f>
        <v>2102821</v>
      </c>
      <c r="CY16">
        <f>treasuries_0!CY40</f>
        <v>2094413</v>
      </c>
      <c r="CZ16">
        <f>treasuries_0!CZ40</f>
        <v>2085080</v>
      </c>
      <c r="DA16">
        <f>treasuries_0!DA40</f>
        <v>2091309</v>
      </c>
      <c r="DB16">
        <f>treasuries_0!DB40</f>
        <v>2092735</v>
      </c>
      <c r="DC16">
        <f>treasuries_0!DC40</f>
        <v>2093427</v>
      </c>
      <c r="DD16">
        <f>treasuries_0!DD40</f>
        <v>2096145</v>
      </c>
      <c r="DE16">
        <f>treasuries_0!DE40</f>
        <v>2093462</v>
      </c>
      <c r="DF16">
        <f>treasuries_0!DF40</f>
        <v>2093462</v>
      </c>
      <c r="DG16">
        <f>treasuries_0!DG40</f>
        <v>4158820</v>
      </c>
      <c r="DH16">
        <f>treasuries_0!DH40</f>
        <v>4154370</v>
      </c>
      <c r="DI16">
        <f>treasuries_0!DI40</f>
        <v>4139720</v>
      </c>
      <c r="DJ16">
        <f>treasuries_0!DJ40</f>
        <v>4143232</v>
      </c>
      <c r="DK16">
        <f>treasuries_0!DK40</f>
        <v>4143232</v>
      </c>
      <c r="DL16">
        <f>treasuries_0!DL40</f>
        <v>4142207</v>
      </c>
      <c r="DM16">
        <f>treasuries_0!DM40</f>
        <v>4138743</v>
      </c>
      <c r="DN16">
        <f>treasuries_0!DN40</f>
        <v>2098197</v>
      </c>
      <c r="DO16">
        <f>treasuries_0!DO40</f>
        <v>2104433</v>
      </c>
      <c r="DP16">
        <f>treasuries_0!DP40</f>
        <v>2106423</v>
      </c>
      <c r="DQ16">
        <f>treasuries_0!DQ40</f>
        <v>2116562</v>
      </c>
      <c r="DR16">
        <f>treasuries_0!DR40</f>
        <v>2121499</v>
      </c>
      <c r="DS16">
        <f>treasuries_0!DS40</f>
        <v>2115816</v>
      </c>
      <c r="DT16">
        <f>treasuries_0!DT40</f>
        <v>2117252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5B0-B1F0-4043-8F64-11DA02FFC2F3}">
  <dimension ref="A2:AS26"/>
  <sheetViews>
    <sheetView workbookViewId="0">
      <selection activeCell="H14" sqref="H14"/>
    </sheetView>
  </sheetViews>
  <sheetFormatPr defaultRowHeight="15" x14ac:dyDescent="0.25"/>
  <cols>
    <col min="2" max="2" width="10.42578125" bestFit="1" customWidth="1"/>
  </cols>
  <sheetData>
    <row r="2" spans="1:45" x14ac:dyDescent="0.25">
      <c r="A2" t="str">
        <f>ER_PX[[#This Row],[Column1]]</f>
        <v>Dates</v>
      </c>
      <c r="B2" s="4">
        <f>ER_PX[[#This Row],[Column2]]</f>
        <v>46174</v>
      </c>
      <c r="C2">
        <f>ER_PX[[#This Row],[Column3]]</f>
        <v>46171</v>
      </c>
      <c r="D2">
        <f>ER_PX[[#This Row],[Column4]]</f>
        <v>46170</v>
      </c>
      <c r="E2">
        <f>ER_PX[[#This Row],[Column5]]</f>
        <v>46169</v>
      </c>
      <c r="F2">
        <f>ER_PX[[#This Row],[Column6]]</f>
        <v>46168</v>
      </c>
      <c r="G2">
        <f>ER_PX[[#This Row],[Column7]]</f>
        <v>46167</v>
      </c>
      <c r="H2">
        <f>ER_PX[[#This Row],[Column8]]</f>
        <v>46164</v>
      </c>
      <c r="I2">
        <f>ER_PX[[#This Row],[Column9]]</f>
        <v>46163</v>
      </c>
      <c r="J2">
        <f>ER_PX[[#This Row],[Column10]]</f>
        <v>46162</v>
      </c>
      <c r="K2">
        <f>ER_PX[[#This Row],[Column11]]</f>
        <v>46161</v>
      </c>
      <c r="L2">
        <f>ER_PX[[#This Row],[Column12]]</f>
        <v>46160</v>
      </c>
      <c r="M2">
        <f>ER_PX[[#This Row],[Column13]]</f>
        <v>46157</v>
      </c>
      <c r="N2">
        <f>ER_PX[[#This Row],[Column14]]</f>
        <v>46156</v>
      </c>
      <c r="O2">
        <f>ER_PX[[#This Row],[Column15]]</f>
        <v>46155</v>
      </c>
      <c r="P2">
        <f>ER_PX[[#This Row],[Column16]]</f>
        <v>46154</v>
      </c>
      <c r="Q2">
        <f>ER_PX[[#This Row],[Column17]]</f>
        <v>46153</v>
      </c>
      <c r="R2">
        <f>ER_PX[[#This Row],[Column18]]</f>
        <v>46150</v>
      </c>
      <c r="S2">
        <f>ER_PX[[#This Row],[Column19]]</f>
        <v>46149</v>
      </c>
      <c r="T2">
        <f>ER_PX[[#This Row],[Column20]]</f>
        <v>46148</v>
      </c>
      <c r="U2">
        <f>ER_PX[[#This Row],[Column21]]</f>
        <v>46147</v>
      </c>
      <c r="V2">
        <f>ER_PX[[#This Row],[Column22]]</f>
        <v>46146</v>
      </c>
      <c r="W2">
        <f>ER_PX[[#This Row],[Column23]]</f>
        <v>46143</v>
      </c>
      <c r="X2">
        <f>ER_PX[[#This Row],[Column24]]</f>
        <v>46142</v>
      </c>
      <c r="Y2">
        <f>ER_PX[[#This Row],[Column25]]</f>
        <v>46141</v>
      </c>
      <c r="Z2">
        <f>ER_PX[[#This Row],[Column26]]</f>
        <v>46140</v>
      </c>
      <c r="AA2">
        <f>ER_PX[[#This Row],[Column27]]</f>
        <v>46139</v>
      </c>
      <c r="AB2">
        <f>ER_PX[[#This Row],[Column28]]</f>
        <v>46136</v>
      </c>
      <c r="AC2">
        <f>ER_PX[[#This Row],[Column29]]</f>
        <v>46135</v>
      </c>
      <c r="AD2">
        <f>ER_PX[[#This Row],[Column30]]</f>
        <v>46134</v>
      </c>
      <c r="AE2">
        <f>ER_PX[[#This Row],[Column31]]</f>
        <v>46133</v>
      </c>
      <c r="AF2">
        <f>ER_PX[[#This Row],[Column32]]</f>
        <v>46132</v>
      </c>
      <c r="AG2">
        <f>ER_PX[[#This Row],[Column33]]</f>
        <v>46129</v>
      </c>
      <c r="AH2">
        <f>ER_PX[[#This Row],[Column34]]</f>
        <v>46128</v>
      </c>
      <c r="AI2">
        <f>ER_PX[[#This Row],[Column35]]</f>
        <v>46127</v>
      </c>
      <c r="AJ2">
        <f>ER_PX[[#This Row],[Column36]]</f>
        <v>46126</v>
      </c>
      <c r="AK2">
        <f>ER_PX[[#This Row],[Column37]]</f>
        <v>46125</v>
      </c>
      <c r="AL2">
        <f>ER_PX[[#This Row],[Column38]]</f>
        <v>46122</v>
      </c>
      <c r="AM2">
        <f>ER_PX[[#This Row],[Column39]]</f>
        <v>46121</v>
      </c>
      <c r="AN2">
        <f>ER_PX[[#This Row],[Column40]]</f>
        <v>46120</v>
      </c>
      <c r="AO2">
        <f>ER_PX[[#This Row],[Column41]]</f>
        <v>46119</v>
      </c>
      <c r="AP2">
        <f>ER_PX[[#This Row],[Column42]]</f>
        <v>46118</v>
      </c>
      <c r="AQ2">
        <f>ER_PX[[#This Row],[Column43]]</f>
        <v>46115</v>
      </c>
      <c r="AR2">
        <f>ER_PX[[#This Row],[Column44]]</f>
        <v>46114</v>
      </c>
      <c r="AS2">
        <f>ER_PX[[#This Row],[Column45]]</f>
        <v>46113</v>
      </c>
    </row>
    <row r="3" spans="1:45" x14ac:dyDescent="0.25">
      <c r="A3" t="str">
        <f ca="1">'cont list_0'!E6</f>
        <v>H26</v>
      </c>
      <c r="B3">
        <f>ER_PX[[#This Row],[Column2]]</f>
        <v>726210</v>
      </c>
      <c r="C3">
        <f>ER_PX[[#This Row],[Column3]]</f>
        <v>726210</v>
      </c>
      <c r="D3">
        <f>ER_PX[[#This Row],[Column4]]</f>
        <v>726210</v>
      </c>
      <c r="E3">
        <f>ER_PX[[#This Row],[Column5]]</f>
        <v>741268</v>
      </c>
      <c r="F3">
        <f>ER_PX[[#This Row],[Column6]]</f>
        <v>752395</v>
      </c>
      <c r="G3">
        <f>ER_PX[[#This Row],[Column7]]</f>
        <v>765963</v>
      </c>
      <c r="H3">
        <f>ER_PX[[#This Row],[Column8]]</f>
        <v>759189</v>
      </c>
      <c r="I3">
        <f>ER_PX[[#This Row],[Column9]]</f>
        <v>756488</v>
      </c>
      <c r="J3">
        <f>ER_PX[[#This Row],[Column10]]</f>
        <v>756829</v>
      </c>
      <c r="K3">
        <f>ER_PX[[#This Row],[Column11]]</f>
        <v>757951</v>
      </c>
      <c r="L3">
        <f>ER_PX[[#This Row],[Column12]]</f>
        <v>754841</v>
      </c>
      <c r="M3">
        <f>ER_PX[[#This Row],[Column13]]</f>
        <v>761188</v>
      </c>
      <c r="N3">
        <f>ER_PX[[#This Row],[Column14]]</f>
        <v>760463</v>
      </c>
      <c r="O3">
        <f>ER_PX[[#This Row],[Column15]]</f>
        <v>753627</v>
      </c>
      <c r="P3">
        <f>ER_PX[[#This Row],[Column16]]</f>
        <v>744702</v>
      </c>
      <c r="Q3">
        <f>ER_PX[[#This Row],[Column17]]</f>
        <v>743449</v>
      </c>
      <c r="R3">
        <f>ER_PX[[#This Row],[Column18]]</f>
        <v>741917</v>
      </c>
      <c r="S3">
        <f>ER_PX[[#This Row],[Column19]]</f>
        <v>734176</v>
      </c>
      <c r="T3">
        <f>ER_PX[[#This Row],[Column20]]</f>
        <v>729131</v>
      </c>
      <c r="U3">
        <f>ER_PX[[#This Row],[Column21]]</f>
        <v>746685</v>
      </c>
      <c r="V3">
        <f>ER_PX[[#This Row],[Column22]]</f>
        <v>748616</v>
      </c>
      <c r="W3">
        <f>ER_PX[[#This Row],[Column23]]</f>
        <v>725708</v>
      </c>
      <c r="X3">
        <f>ER_PX[[#This Row],[Column24]]</f>
        <v>725708</v>
      </c>
      <c r="Y3">
        <f>ER_PX[[#This Row],[Column25]]</f>
        <v>727366</v>
      </c>
      <c r="Z3">
        <f>ER_PX[[#This Row],[Column26]]</f>
        <v>732444</v>
      </c>
      <c r="AA3">
        <f>ER_PX[[#This Row],[Column27]]</f>
        <v>738854</v>
      </c>
      <c r="AB3">
        <f>ER_PX[[#This Row],[Column28]]</f>
        <v>748322</v>
      </c>
      <c r="AC3">
        <f>ER_PX[[#This Row],[Column29]]</f>
        <v>747853</v>
      </c>
      <c r="AD3">
        <f>ER_PX[[#This Row],[Column30]]</f>
        <v>748664</v>
      </c>
      <c r="AE3">
        <f>ER_PX[[#This Row],[Column31]]</f>
        <v>759311</v>
      </c>
      <c r="AF3">
        <f>ER_PX[[#This Row],[Column32]]</f>
        <v>759608</v>
      </c>
      <c r="AG3">
        <f>ER_PX[[#This Row],[Column33]]</f>
        <v>753989</v>
      </c>
      <c r="AH3">
        <f>ER_PX[[#This Row],[Column34]]</f>
        <v>746485</v>
      </c>
      <c r="AI3">
        <f>ER_PX[[#This Row],[Column35]]</f>
        <v>764139</v>
      </c>
      <c r="AJ3">
        <f>ER_PX[[#This Row],[Column36]]</f>
        <v>769940</v>
      </c>
      <c r="AK3">
        <f>ER_PX[[#This Row],[Column37]]</f>
        <v>773229</v>
      </c>
      <c r="AL3">
        <f>ER_PX[[#This Row],[Column38]]</f>
        <v>764456</v>
      </c>
      <c r="AM3">
        <f>ER_PX[[#This Row],[Column39]]</f>
        <v>780650</v>
      </c>
      <c r="AN3">
        <f>ER_PX[[#This Row],[Column40]]</f>
        <v>790659</v>
      </c>
      <c r="AO3">
        <f>ER_PX[[#This Row],[Column41]]</f>
        <v>809119</v>
      </c>
      <c r="AP3">
        <f>ER_PX[[#This Row],[Column42]]</f>
        <v>801253</v>
      </c>
      <c r="AQ3">
        <f>ER_PX[[#This Row],[Column43]]</f>
        <v>801155</v>
      </c>
      <c r="AR3">
        <f>ER_PX[[#This Row],[Column44]]</f>
        <v>801155</v>
      </c>
      <c r="AS3">
        <f>ER_PX[[#This Row],[Column45]]</f>
        <v>807746</v>
      </c>
    </row>
    <row r="4" spans="1:45" x14ac:dyDescent="0.25">
      <c r="A4" t="str">
        <f ca="1">'cont list_0'!E7</f>
        <v>M26</v>
      </c>
      <c r="B4">
        <f>ER_PX[[#This Row],[Column2]]</f>
        <v>636985</v>
      </c>
      <c r="C4">
        <f>ER_PX[[#This Row],[Column3]]</f>
        <v>636985</v>
      </c>
      <c r="D4">
        <f>ER_PX[[#This Row],[Column4]]</f>
        <v>636985</v>
      </c>
      <c r="E4">
        <f>ER_PX[[#This Row],[Column5]]</f>
        <v>633473</v>
      </c>
      <c r="F4">
        <f>ER_PX[[#This Row],[Column6]]</f>
        <v>626413</v>
      </c>
      <c r="G4">
        <f>ER_PX[[#This Row],[Column7]]</f>
        <v>624212</v>
      </c>
      <c r="H4">
        <f>ER_PX[[#This Row],[Column8]]</f>
        <v>624693</v>
      </c>
      <c r="I4">
        <f>ER_PX[[#This Row],[Column9]]</f>
        <v>622369</v>
      </c>
      <c r="J4">
        <f>ER_PX[[#This Row],[Column10]]</f>
        <v>628965</v>
      </c>
      <c r="K4">
        <f>ER_PX[[#This Row],[Column11]]</f>
        <v>637277</v>
      </c>
      <c r="L4">
        <f>ER_PX[[#This Row],[Column12]]</f>
        <v>634905</v>
      </c>
      <c r="M4">
        <f>ER_PX[[#This Row],[Column13]]</f>
        <v>641916</v>
      </c>
      <c r="N4">
        <f>ER_PX[[#This Row],[Column14]]</f>
        <v>641874</v>
      </c>
      <c r="O4">
        <f>ER_PX[[#This Row],[Column15]]</f>
        <v>640032</v>
      </c>
      <c r="P4">
        <f>ER_PX[[#This Row],[Column16]]</f>
        <v>636714</v>
      </c>
      <c r="Q4">
        <f>ER_PX[[#This Row],[Column17]]</f>
        <v>626311</v>
      </c>
      <c r="R4">
        <f>ER_PX[[#This Row],[Column18]]</f>
        <v>622843</v>
      </c>
      <c r="S4">
        <f>ER_PX[[#This Row],[Column19]]</f>
        <v>618704</v>
      </c>
      <c r="T4">
        <f>ER_PX[[#This Row],[Column20]]</f>
        <v>607799</v>
      </c>
      <c r="U4">
        <f>ER_PX[[#This Row],[Column21]]</f>
        <v>627427</v>
      </c>
      <c r="V4">
        <f>ER_PX[[#This Row],[Column22]]</f>
        <v>615547</v>
      </c>
      <c r="W4">
        <f>ER_PX[[#This Row],[Column23]]</f>
        <v>616647</v>
      </c>
      <c r="X4">
        <f>ER_PX[[#This Row],[Column24]]</f>
        <v>616647</v>
      </c>
      <c r="Y4">
        <f>ER_PX[[#This Row],[Column25]]</f>
        <v>622688</v>
      </c>
      <c r="Z4">
        <f>ER_PX[[#This Row],[Column26]]</f>
        <v>628112</v>
      </c>
      <c r="AA4">
        <f>ER_PX[[#This Row],[Column27]]</f>
        <v>636378</v>
      </c>
      <c r="AB4">
        <f>ER_PX[[#This Row],[Column28]]</f>
        <v>636166</v>
      </c>
      <c r="AC4">
        <f>ER_PX[[#This Row],[Column29]]</f>
        <v>643804</v>
      </c>
      <c r="AD4">
        <f>ER_PX[[#This Row],[Column30]]</f>
        <v>643445</v>
      </c>
      <c r="AE4">
        <f>ER_PX[[#This Row],[Column31]]</f>
        <v>648259</v>
      </c>
      <c r="AF4">
        <f>ER_PX[[#This Row],[Column32]]</f>
        <v>645579</v>
      </c>
      <c r="AG4">
        <f>ER_PX[[#This Row],[Column33]]</f>
        <v>651354</v>
      </c>
      <c r="AH4">
        <f>ER_PX[[#This Row],[Column34]]</f>
        <v>644770</v>
      </c>
      <c r="AI4">
        <f>ER_PX[[#This Row],[Column35]]</f>
        <v>648966</v>
      </c>
      <c r="AJ4">
        <f>ER_PX[[#This Row],[Column36]]</f>
        <v>654750</v>
      </c>
      <c r="AK4">
        <f>ER_PX[[#This Row],[Column37]]</f>
        <v>655612</v>
      </c>
      <c r="AL4">
        <f>ER_PX[[#This Row],[Column38]]</f>
        <v>650102</v>
      </c>
      <c r="AM4">
        <f>ER_PX[[#This Row],[Column39]]</f>
        <v>644989</v>
      </c>
      <c r="AN4">
        <f>ER_PX[[#This Row],[Column40]]</f>
        <v>661368</v>
      </c>
      <c r="AO4">
        <f>ER_PX[[#This Row],[Column41]]</f>
        <v>662580</v>
      </c>
      <c r="AP4">
        <f>ER_PX[[#This Row],[Column42]]</f>
        <v>655028</v>
      </c>
      <c r="AQ4">
        <f>ER_PX[[#This Row],[Column43]]</f>
        <v>655161</v>
      </c>
      <c r="AR4">
        <f>ER_PX[[#This Row],[Column44]]</f>
        <v>655161</v>
      </c>
      <c r="AS4">
        <f>ER_PX[[#This Row],[Column45]]</f>
        <v>624652</v>
      </c>
    </row>
    <row r="5" spans="1:45" x14ac:dyDescent="0.25">
      <c r="A5" t="str">
        <f ca="1">'cont list_0'!E8</f>
        <v>U26</v>
      </c>
      <c r="B5">
        <f>ER_PX[[#This Row],[Column2]]</f>
        <v>859529</v>
      </c>
      <c r="C5">
        <f>ER_PX[[#This Row],[Column3]]</f>
        <v>859529</v>
      </c>
      <c r="D5">
        <f>ER_PX[[#This Row],[Column4]]</f>
        <v>859529</v>
      </c>
      <c r="E5">
        <f>ER_PX[[#This Row],[Column5]]</f>
        <v>861317</v>
      </c>
      <c r="F5">
        <f>ER_PX[[#This Row],[Column6]]</f>
        <v>854425</v>
      </c>
      <c r="G5">
        <f>ER_PX[[#This Row],[Column7]]</f>
        <v>856029</v>
      </c>
      <c r="H5">
        <f>ER_PX[[#This Row],[Column8]]</f>
        <v>862752</v>
      </c>
      <c r="I5">
        <f>ER_PX[[#This Row],[Column9]]</f>
        <v>861378</v>
      </c>
      <c r="J5">
        <f>ER_PX[[#This Row],[Column10]]</f>
        <v>867889</v>
      </c>
      <c r="K5">
        <f>ER_PX[[#This Row],[Column11]]</f>
        <v>868328</v>
      </c>
      <c r="L5">
        <f>ER_PX[[#This Row],[Column12]]</f>
        <v>862159</v>
      </c>
      <c r="M5">
        <f>ER_PX[[#This Row],[Column13]]</f>
        <v>853946</v>
      </c>
      <c r="N5">
        <f>ER_PX[[#This Row],[Column14]]</f>
        <v>854988</v>
      </c>
      <c r="O5">
        <f>ER_PX[[#This Row],[Column15]]</f>
        <v>868092</v>
      </c>
      <c r="P5">
        <f>ER_PX[[#This Row],[Column16]]</f>
        <v>866668</v>
      </c>
      <c r="Q5">
        <f>ER_PX[[#This Row],[Column17]]</f>
        <v>859460</v>
      </c>
      <c r="R5">
        <f>ER_PX[[#This Row],[Column18]]</f>
        <v>848176</v>
      </c>
      <c r="S5">
        <f>ER_PX[[#This Row],[Column19]]</f>
        <v>845405</v>
      </c>
      <c r="T5">
        <f>ER_PX[[#This Row],[Column20]]</f>
        <v>850634</v>
      </c>
      <c r="U5">
        <f>ER_PX[[#This Row],[Column21]]</f>
        <v>868425</v>
      </c>
      <c r="V5">
        <f>ER_PX[[#This Row],[Column22]]</f>
        <v>849701</v>
      </c>
      <c r="W5">
        <f>ER_PX[[#This Row],[Column23]]</f>
        <v>832374</v>
      </c>
      <c r="X5">
        <f>ER_PX[[#This Row],[Column24]]</f>
        <v>862846</v>
      </c>
      <c r="Y5">
        <f>ER_PX[[#This Row],[Column25]]</f>
        <v>838991</v>
      </c>
      <c r="Z5">
        <f>ER_PX[[#This Row],[Column26]]</f>
        <v>872251</v>
      </c>
      <c r="AA5">
        <f>ER_PX[[#This Row],[Column27]]</f>
        <v>859459</v>
      </c>
      <c r="AB5">
        <f>ER_PX[[#This Row],[Column28]]</f>
        <v>854620</v>
      </c>
      <c r="AC5">
        <f>ER_PX[[#This Row],[Column29]]</f>
        <v>856861</v>
      </c>
      <c r="AD5">
        <f>ER_PX[[#This Row],[Column30]]</f>
        <v>847995</v>
      </c>
      <c r="AE5">
        <f>ER_PX[[#This Row],[Column31]]</f>
        <v>843238</v>
      </c>
      <c r="AF5">
        <f>ER_PX[[#This Row],[Column32]]</f>
        <v>834368</v>
      </c>
      <c r="AG5">
        <f>ER_PX[[#This Row],[Column33]]</f>
        <v>837609</v>
      </c>
      <c r="AH5">
        <f>ER_PX[[#This Row],[Column34]]</f>
        <v>861229</v>
      </c>
      <c r="AI5">
        <f>ER_PX[[#This Row],[Column35]]</f>
        <v>858683</v>
      </c>
      <c r="AJ5">
        <f>ER_PX[[#This Row],[Column36]]</f>
        <v>853366</v>
      </c>
      <c r="AK5">
        <f>ER_PX[[#This Row],[Column37]]</f>
        <v>859588</v>
      </c>
      <c r="AL5">
        <f>ER_PX[[#This Row],[Column38]]</f>
        <v>843894</v>
      </c>
      <c r="AM5">
        <f>ER_PX[[#This Row],[Column39]]</f>
        <v>831059</v>
      </c>
      <c r="AN5">
        <f>ER_PX[[#This Row],[Column40]]</f>
        <v>843713</v>
      </c>
      <c r="AO5">
        <f>ER_PX[[#This Row],[Column41]]</f>
        <v>847773</v>
      </c>
      <c r="AP5">
        <f>ER_PX[[#This Row],[Column42]]</f>
        <v>827689</v>
      </c>
      <c r="AQ5">
        <f>ER_PX[[#This Row],[Column43]]</f>
        <v>829459</v>
      </c>
      <c r="AR5">
        <f>ER_PX[[#This Row],[Column44]]</f>
        <v>829459</v>
      </c>
      <c r="AS5">
        <f>ER_PX[[#This Row],[Column45]]</f>
        <v>824649</v>
      </c>
    </row>
    <row r="6" spans="1:45" x14ac:dyDescent="0.25">
      <c r="A6" t="str">
        <f ca="1">'cont list_0'!E9</f>
        <v>Z26</v>
      </c>
      <c r="B6">
        <f>ER_PX[[#This Row],[Column2]]</f>
        <v>465577</v>
      </c>
      <c r="C6">
        <f>ER_PX[[#This Row],[Column3]]</f>
        <v>465577</v>
      </c>
      <c r="D6">
        <f>ER_PX[[#This Row],[Column4]]</f>
        <v>465577</v>
      </c>
      <c r="E6">
        <f>ER_PX[[#This Row],[Column5]]</f>
        <v>461527</v>
      </c>
      <c r="F6">
        <f>ER_PX[[#This Row],[Column6]]</f>
        <v>451758</v>
      </c>
      <c r="G6">
        <f>ER_PX[[#This Row],[Column7]]</f>
        <v>454172</v>
      </c>
      <c r="H6">
        <f>ER_PX[[#This Row],[Column8]]</f>
        <v>457469</v>
      </c>
      <c r="I6">
        <f>ER_PX[[#This Row],[Column9]]</f>
        <v>459469</v>
      </c>
      <c r="J6">
        <f>ER_PX[[#This Row],[Column10]]</f>
        <v>454157</v>
      </c>
      <c r="K6">
        <f>ER_PX[[#This Row],[Column11]]</f>
        <v>459376</v>
      </c>
      <c r="L6">
        <f>ER_PX[[#This Row],[Column12]]</f>
        <v>450384</v>
      </c>
      <c r="M6">
        <f>ER_PX[[#This Row],[Column13]]</f>
        <v>449210</v>
      </c>
      <c r="N6">
        <f>ER_PX[[#This Row],[Column14]]</f>
        <v>428080</v>
      </c>
      <c r="O6">
        <f>ER_PX[[#This Row],[Column15]]</f>
        <v>429106</v>
      </c>
      <c r="P6">
        <f>ER_PX[[#This Row],[Column16]]</f>
        <v>422692</v>
      </c>
      <c r="Q6">
        <f>ER_PX[[#This Row],[Column17]]</f>
        <v>404888</v>
      </c>
      <c r="R6">
        <f>ER_PX[[#This Row],[Column18]]</f>
        <v>400802</v>
      </c>
      <c r="S6">
        <f>ER_PX[[#This Row],[Column19]]</f>
        <v>395877</v>
      </c>
      <c r="T6">
        <f>ER_PX[[#This Row],[Column20]]</f>
        <v>394558</v>
      </c>
      <c r="U6">
        <f>ER_PX[[#This Row],[Column21]]</f>
        <v>406871</v>
      </c>
      <c r="V6">
        <f>ER_PX[[#This Row],[Column22]]</f>
        <v>409573</v>
      </c>
      <c r="W6">
        <f>ER_PX[[#This Row],[Column23]]</f>
        <v>405044</v>
      </c>
      <c r="X6">
        <f>ER_PX[[#This Row],[Column24]]</f>
        <v>405044</v>
      </c>
      <c r="Y6">
        <f>ER_PX[[#This Row],[Column25]]</f>
        <v>406737</v>
      </c>
      <c r="Z6">
        <f>ER_PX[[#This Row],[Column26]]</f>
        <v>406205</v>
      </c>
      <c r="AA6">
        <f>ER_PX[[#This Row],[Column27]]</f>
        <v>413905</v>
      </c>
      <c r="AB6">
        <f>ER_PX[[#This Row],[Column28]]</f>
        <v>405810</v>
      </c>
      <c r="AC6">
        <f>ER_PX[[#This Row],[Column29]]</f>
        <v>403443</v>
      </c>
      <c r="AD6">
        <f>ER_PX[[#This Row],[Column30]]</f>
        <v>414125</v>
      </c>
      <c r="AE6">
        <f>ER_PX[[#This Row],[Column31]]</f>
        <v>414118</v>
      </c>
      <c r="AF6">
        <f>ER_PX[[#This Row],[Column32]]</f>
        <v>405704</v>
      </c>
      <c r="AG6">
        <f>ER_PX[[#This Row],[Column33]]</f>
        <v>412588</v>
      </c>
      <c r="AH6">
        <f>ER_PX[[#This Row],[Column34]]</f>
        <v>410490</v>
      </c>
      <c r="AI6">
        <f>ER_PX[[#This Row],[Column35]]</f>
        <v>407019</v>
      </c>
      <c r="AJ6">
        <f>ER_PX[[#This Row],[Column36]]</f>
        <v>407406</v>
      </c>
      <c r="AK6">
        <f>ER_PX[[#This Row],[Column37]]</f>
        <v>404279</v>
      </c>
      <c r="AL6">
        <f>ER_PX[[#This Row],[Column38]]</f>
        <v>415522</v>
      </c>
      <c r="AM6">
        <f>ER_PX[[#This Row],[Column39]]</f>
        <v>413742</v>
      </c>
      <c r="AN6">
        <f>ER_PX[[#This Row],[Column40]]</f>
        <v>420197</v>
      </c>
      <c r="AO6">
        <f>ER_PX[[#This Row],[Column41]]</f>
        <v>420257</v>
      </c>
      <c r="AP6">
        <f>ER_PX[[#This Row],[Column42]]</f>
        <v>418177</v>
      </c>
      <c r="AQ6">
        <f>ER_PX[[#This Row],[Column43]]</f>
        <v>418226</v>
      </c>
      <c r="AR6">
        <f>ER_PX[[#This Row],[Column44]]</f>
        <v>418226</v>
      </c>
      <c r="AS6">
        <f>ER_PX[[#This Row],[Column45]]</f>
        <v>426590</v>
      </c>
    </row>
    <row r="7" spans="1:45" x14ac:dyDescent="0.25">
      <c r="A7" t="str">
        <f ca="1">'cont list_0'!E10</f>
        <v>H27</v>
      </c>
      <c r="B7">
        <f>ER_PX[[#This Row],[Column2]]</f>
        <v>458481</v>
      </c>
      <c r="C7">
        <f>ER_PX[[#This Row],[Column3]]</f>
        <v>458481</v>
      </c>
      <c r="D7">
        <f>ER_PX[[#This Row],[Column4]]</f>
        <v>458481</v>
      </c>
      <c r="E7">
        <f>ER_PX[[#This Row],[Column5]]</f>
        <v>465386</v>
      </c>
      <c r="F7">
        <f>ER_PX[[#This Row],[Column6]]</f>
        <v>468287</v>
      </c>
      <c r="G7">
        <f>ER_PX[[#This Row],[Column7]]</f>
        <v>484802</v>
      </c>
      <c r="H7">
        <f>ER_PX[[#This Row],[Column8]]</f>
        <v>482786</v>
      </c>
      <c r="I7">
        <f>ER_PX[[#This Row],[Column9]]</f>
        <v>483430</v>
      </c>
      <c r="J7">
        <f>ER_PX[[#This Row],[Column10]]</f>
        <v>488567</v>
      </c>
      <c r="K7">
        <f>ER_PX[[#This Row],[Column11]]</f>
        <v>490950</v>
      </c>
      <c r="L7">
        <f>ER_PX[[#This Row],[Column12]]</f>
        <v>477480</v>
      </c>
      <c r="M7">
        <f>ER_PX[[#This Row],[Column13]]</f>
        <v>479357</v>
      </c>
      <c r="N7">
        <f>ER_PX[[#This Row],[Column14]]</f>
        <v>475595</v>
      </c>
      <c r="O7">
        <f>ER_PX[[#This Row],[Column15]]</f>
        <v>478059</v>
      </c>
      <c r="P7">
        <f>ER_PX[[#This Row],[Column16]]</f>
        <v>470771</v>
      </c>
      <c r="Q7">
        <f>ER_PX[[#This Row],[Column17]]</f>
        <v>465539</v>
      </c>
      <c r="R7">
        <f>ER_PX[[#This Row],[Column18]]</f>
        <v>462349</v>
      </c>
      <c r="S7">
        <f>ER_PX[[#This Row],[Column19]]</f>
        <v>454493</v>
      </c>
      <c r="T7">
        <f>ER_PX[[#This Row],[Column20]]</f>
        <v>458541</v>
      </c>
      <c r="U7">
        <f>ER_PX[[#This Row],[Column21]]</f>
        <v>462113</v>
      </c>
      <c r="V7">
        <f>ER_PX[[#This Row],[Column22]]</f>
        <v>458044</v>
      </c>
      <c r="W7">
        <f>ER_PX[[#This Row],[Column23]]</f>
        <v>453883</v>
      </c>
      <c r="X7">
        <f>ER_PX[[#This Row],[Column24]]</f>
        <v>453883</v>
      </c>
      <c r="Y7">
        <f>ER_PX[[#This Row],[Column25]]</f>
        <v>459596</v>
      </c>
      <c r="Z7">
        <f>ER_PX[[#This Row],[Column26]]</f>
        <v>452197</v>
      </c>
      <c r="AA7">
        <f>ER_PX[[#This Row],[Column27]]</f>
        <v>446906</v>
      </c>
      <c r="AB7">
        <f>ER_PX[[#This Row],[Column28]]</f>
        <v>442306</v>
      </c>
      <c r="AC7">
        <f>ER_PX[[#This Row],[Column29]]</f>
        <v>443420</v>
      </c>
      <c r="AD7">
        <f>ER_PX[[#This Row],[Column30]]</f>
        <v>442303</v>
      </c>
      <c r="AE7">
        <f>ER_PX[[#This Row],[Column31]]</f>
        <v>439968</v>
      </c>
      <c r="AF7">
        <f>ER_PX[[#This Row],[Column32]]</f>
        <v>436890</v>
      </c>
      <c r="AG7">
        <f>ER_PX[[#This Row],[Column33]]</f>
        <v>442219</v>
      </c>
      <c r="AH7">
        <f>ER_PX[[#This Row],[Column34]]</f>
        <v>438013</v>
      </c>
      <c r="AI7">
        <f>ER_PX[[#This Row],[Column35]]</f>
        <v>441652</v>
      </c>
      <c r="AJ7">
        <f>ER_PX[[#This Row],[Column36]]</f>
        <v>444876</v>
      </c>
      <c r="AK7">
        <f>ER_PX[[#This Row],[Column37]]</f>
        <v>445954</v>
      </c>
      <c r="AL7">
        <f>ER_PX[[#This Row],[Column38]]</f>
        <v>434936</v>
      </c>
      <c r="AM7">
        <f>ER_PX[[#This Row],[Column39]]</f>
        <v>444461</v>
      </c>
      <c r="AN7">
        <f>ER_PX[[#This Row],[Column40]]</f>
        <v>437668</v>
      </c>
      <c r="AO7">
        <f>ER_PX[[#This Row],[Column41]]</f>
        <v>453047</v>
      </c>
      <c r="AP7">
        <f>ER_PX[[#This Row],[Column42]]</f>
        <v>439031</v>
      </c>
      <c r="AQ7">
        <f>ER_PX[[#This Row],[Column43]]</f>
        <v>438660</v>
      </c>
      <c r="AR7">
        <f>ER_PX[[#This Row],[Column44]]</f>
        <v>438660</v>
      </c>
      <c r="AS7">
        <f>ER_PX[[#This Row],[Column45]]</f>
        <v>430686</v>
      </c>
    </row>
    <row r="8" spans="1:45" x14ac:dyDescent="0.25">
      <c r="A8" t="str">
        <f ca="1">'cont list_0'!E11</f>
        <v>M27</v>
      </c>
      <c r="B8">
        <f>ER_PX[[#This Row],[Column2]]</f>
        <v>309455</v>
      </c>
      <c r="C8">
        <f>ER_PX[[#This Row],[Column3]]</f>
        <v>309455</v>
      </c>
      <c r="D8">
        <f>ER_PX[[#This Row],[Column4]]</f>
        <v>309455</v>
      </c>
      <c r="E8">
        <f>ER_PX[[#This Row],[Column5]]</f>
        <v>314562</v>
      </c>
      <c r="F8">
        <f>ER_PX[[#This Row],[Column6]]</f>
        <v>318654</v>
      </c>
      <c r="G8">
        <f>ER_PX[[#This Row],[Column7]]</f>
        <v>321778</v>
      </c>
      <c r="H8">
        <f>ER_PX[[#This Row],[Column8]]</f>
        <v>319367</v>
      </c>
      <c r="I8">
        <f>ER_PX[[#This Row],[Column9]]</f>
        <v>320825</v>
      </c>
      <c r="J8">
        <f>ER_PX[[#This Row],[Column10]]</f>
        <v>337575</v>
      </c>
      <c r="K8">
        <f>ER_PX[[#This Row],[Column11]]</f>
        <v>341572</v>
      </c>
      <c r="L8">
        <f>ER_PX[[#This Row],[Column12]]</f>
        <v>332794</v>
      </c>
      <c r="M8">
        <f>ER_PX[[#This Row],[Column13]]</f>
        <v>331212</v>
      </c>
      <c r="N8">
        <f>ER_PX[[#This Row],[Column14]]</f>
        <v>322867</v>
      </c>
      <c r="O8">
        <f>ER_PX[[#This Row],[Column15]]</f>
        <v>322676</v>
      </c>
      <c r="P8">
        <f>ER_PX[[#This Row],[Column16]]</f>
        <v>312689</v>
      </c>
      <c r="Q8">
        <f>ER_PX[[#This Row],[Column17]]</f>
        <v>307411</v>
      </c>
      <c r="R8">
        <f>ER_PX[[#This Row],[Column18]]</f>
        <v>304680</v>
      </c>
      <c r="S8">
        <f>ER_PX[[#This Row],[Column19]]</f>
        <v>310206</v>
      </c>
      <c r="T8">
        <f>ER_PX[[#This Row],[Column20]]</f>
        <v>306890</v>
      </c>
      <c r="U8">
        <f>ER_PX[[#This Row],[Column21]]</f>
        <v>306148</v>
      </c>
      <c r="V8">
        <f>ER_PX[[#This Row],[Column22]]</f>
        <v>303314</v>
      </c>
      <c r="W8">
        <f>ER_PX[[#This Row],[Column23]]</f>
        <v>297305</v>
      </c>
      <c r="X8">
        <f>ER_PX[[#This Row],[Column24]]</f>
        <v>297305</v>
      </c>
      <c r="Y8">
        <f>ER_PX[[#This Row],[Column25]]</f>
        <v>295642</v>
      </c>
      <c r="Z8">
        <f>ER_PX[[#This Row],[Column26]]</f>
        <v>296508</v>
      </c>
      <c r="AA8">
        <f>ER_PX[[#This Row],[Column27]]</f>
        <v>293989</v>
      </c>
      <c r="AB8">
        <f>ER_PX[[#This Row],[Column28]]</f>
        <v>286743</v>
      </c>
      <c r="AC8">
        <f>ER_PX[[#This Row],[Column29]]</f>
        <v>288329</v>
      </c>
      <c r="AD8">
        <f>ER_PX[[#This Row],[Column30]]</f>
        <v>291587</v>
      </c>
      <c r="AE8">
        <f>ER_PX[[#This Row],[Column31]]</f>
        <v>289827</v>
      </c>
      <c r="AF8">
        <f>ER_PX[[#This Row],[Column32]]</f>
        <v>288243</v>
      </c>
      <c r="AG8">
        <f>ER_PX[[#This Row],[Column33]]</f>
        <v>290413</v>
      </c>
      <c r="AH8">
        <f>ER_PX[[#This Row],[Column34]]</f>
        <v>293224</v>
      </c>
      <c r="AI8">
        <f>ER_PX[[#This Row],[Column35]]</f>
        <v>289090</v>
      </c>
      <c r="AJ8">
        <f>ER_PX[[#This Row],[Column36]]</f>
        <v>292731</v>
      </c>
      <c r="AK8">
        <f>ER_PX[[#This Row],[Column37]]</f>
        <v>294701</v>
      </c>
      <c r="AL8">
        <f>ER_PX[[#This Row],[Column38]]</f>
        <v>296938</v>
      </c>
      <c r="AM8">
        <f>ER_PX[[#This Row],[Column39]]</f>
        <v>299892</v>
      </c>
      <c r="AN8">
        <f>ER_PX[[#This Row],[Column40]]</f>
        <v>310545</v>
      </c>
      <c r="AO8">
        <f>ER_PX[[#This Row],[Column41]]</f>
        <v>323736</v>
      </c>
      <c r="AP8">
        <f>ER_PX[[#This Row],[Column42]]</f>
        <v>324890</v>
      </c>
      <c r="AQ8">
        <f>ER_PX[[#This Row],[Column43]]</f>
        <v>324940</v>
      </c>
      <c r="AR8">
        <f>ER_PX[[#This Row],[Column44]]</f>
        <v>324940</v>
      </c>
      <c r="AS8">
        <f>ER_PX[[#This Row],[Column45]]</f>
        <v>323726</v>
      </c>
    </row>
    <row r="9" spans="1:45" x14ac:dyDescent="0.25">
      <c r="A9" t="str">
        <f ca="1">'cont list_0'!E12</f>
        <v>U27</v>
      </c>
      <c r="B9">
        <f>ER_PX[[#This Row],[Column2]]</f>
        <v>441468</v>
      </c>
      <c r="C9">
        <f>ER_PX[[#This Row],[Column3]]</f>
        <v>441468</v>
      </c>
      <c r="D9">
        <f>ER_PX[[#This Row],[Column4]]</f>
        <v>441468</v>
      </c>
      <c r="E9">
        <f>ER_PX[[#This Row],[Column5]]</f>
        <v>439402</v>
      </c>
      <c r="F9">
        <f>ER_PX[[#This Row],[Column6]]</f>
        <v>430090</v>
      </c>
      <c r="G9">
        <f>ER_PX[[#This Row],[Column7]]</f>
        <v>433057</v>
      </c>
      <c r="H9">
        <f>ER_PX[[#This Row],[Column8]]</f>
        <v>428921</v>
      </c>
      <c r="I9">
        <f>ER_PX[[#This Row],[Column9]]</f>
        <v>429490</v>
      </c>
      <c r="J9">
        <f>ER_PX[[#This Row],[Column10]]</f>
        <v>420562</v>
      </c>
      <c r="K9">
        <f>ER_PX[[#This Row],[Column11]]</f>
        <v>421312</v>
      </c>
      <c r="L9">
        <f>ER_PX[[#This Row],[Column12]]</f>
        <v>424600</v>
      </c>
      <c r="M9">
        <f>ER_PX[[#This Row],[Column13]]</f>
        <v>412326</v>
      </c>
      <c r="N9">
        <f>ER_PX[[#This Row],[Column14]]</f>
        <v>409561</v>
      </c>
      <c r="O9">
        <f>ER_PX[[#This Row],[Column15]]</f>
        <v>409162</v>
      </c>
      <c r="P9">
        <f>ER_PX[[#This Row],[Column16]]</f>
        <v>397930</v>
      </c>
      <c r="Q9">
        <f>ER_PX[[#This Row],[Column17]]</f>
        <v>387142</v>
      </c>
      <c r="R9">
        <f>ER_PX[[#This Row],[Column18]]</f>
        <v>379344</v>
      </c>
      <c r="S9">
        <f>ER_PX[[#This Row],[Column19]]</f>
        <v>379538</v>
      </c>
      <c r="T9">
        <f>ER_PX[[#This Row],[Column20]]</f>
        <v>386598</v>
      </c>
      <c r="U9">
        <f>ER_PX[[#This Row],[Column21]]</f>
        <v>391001</v>
      </c>
      <c r="V9">
        <f>ER_PX[[#This Row],[Column22]]</f>
        <v>380394</v>
      </c>
      <c r="W9">
        <f>ER_PX[[#This Row],[Column23]]</f>
        <v>378538</v>
      </c>
      <c r="X9">
        <f>ER_PX[[#This Row],[Column24]]</f>
        <v>378538</v>
      </c>
      <c r="Y9">
        <f>ER_PX[[#This Row],[Column25]]</f>
        <v>374761</v>
      </c>
      <c r="Z9">
        <f>ER_PX[[#This Row],[Column26]]</f>
        <v>364566</v>
      </c>
      <c r="AA9">
        <f>ER_PX[[#This Row],[Column27]]</f>
        <v>357660</v>
      </c>
      <c r="AB9">
        <f>ER_PX[[#This Row],[Column28]]</f>
        <v>357795</v>
      </c>
      <c r="AC9">
        <f>ER_PX[[#This Row],[Column29]]</f>
        <v>351836</v>
      </c>
      <c r="AD9">
        <f>ER_PX[[#This Row],[Column30]]</f>
        <v>353066</v>
      </c>
      <c r="AE9">
        <f>ER_PX[[#This Row],[Column31]]</f>
        <v>359691</v>
      </c>
      <c r="AF9">
        <f>ER_PX[[#This Row],[Column32]]</f>
        <v>358952</v>
      </c>
      <c r="AG9">
        <f>ER_PX[[#This Row],[Column33]]</f>
        <v>369343</v>
      </c>
      <c r="AH9">
        <f>ER_PX[[#This Row],[Column34]]</f>
        <v>379233</v>
      </c>
      <c r="AI9">
        <f>ER_PX[[#This Row],[Column35]]</f>
        <v>383371</v>
      </c>
      <c r="AJ9">
        <f>ER_PX[[#This Row],[Column36]]</f>
        <v>369866</v>
      </c>
      <c r="AK9">
        <f>ER_PX[[#This Row],[Column37]]</f>
        <v>372096</v>
      </c>
      <c r="AL9">
        <f>ER_PX[[#This Row],[Column38]]</f>
        <v>363423</v>
      </c>
      <c r="AM9">
        <f>ER_PX[[#This Row],[Column39]]</f>
        <v>364100</v>
      </c>
      <c r="AN9">
        <f>ER_PX[[#This Row],[Column40]]</f>
        <v>368532</v>
      </c>
      <c r="AO9">
        <f>ER_PX[[#This Row],[Column41]]</f>
        <v>365211</v>
      </c>
      <c r="AP9">
        <f>ER_PX[[#This Row],[Column42]]</f>
        <v>368232</v>
      </c>
      <c r="AQ9">
        <f>ER_PX[[#This Row],[Column43]]</f>
        <v>368280</v>
      </c>
      <c r="AR9">
        <f>ER_PX[[#This Row],[Column44]]</f>
        <v>368280</v>
      </c>
      <c r="AS9">
        <f>ER_PX[[#This Row],[Column45]]</f>
        <v>359728</v>
      </c>
    </row>
    <row r="10" spans="1:45" x14ac:dyDescent="0.25">
      <c r="A10" t="str">
        <f ca="1">'cont list_0'!E13</f>
        <v>Z27</v>
      </c>
      <c r="B10">
        <f>ER_PX[[#This Row],[Column2]]</f>
        <v>354367</v>
      </c>
      <c r="C10">
        <f>ER_PX[[#This Row],[Column3]]</f>
        <v>354367</v>
      </c>
      <c r="D10">
        <f>ER_PX[[#This Row],[Column4]]</f>
        <v>354367</v>
      </c>
      <c r="E10">
        <f>ER_PX[[#This Row],[Column5]]</f>
        <v>348298</v>
      </c>
      <c r="F10">
        <f>ER_PX[[#This Row],[Column6]]</f>
        <v>338347</v>
      </c>
      <c r="G10">
        <f>ER_PX[[#This Row],[Column7]]</f>
        <v>345375</v>
      </c>
      <c r="H10">
        <f>ER_PX[[#This Row],[Column8]]</f>
        <v>351709</v>
      </c>
      <c r="I10">
        <f>ER_PX[[#This Row],[Column9]]</f>
        <v>355315</v>
      </c>
      <c r="J10">
        <f>ER_PX[[#This Row],[Column10]]</f>
        <v>352194</v>
      </c>
      <c r="K10">
        <f>ER_PX[[#This Row],[Column11]]</f>
        <v>351366</v>
      </c>
      <c r="L10">
        <f>ER_PX[[#This Row],[Column12]]</f>
        <v>351619</v>
      </c>
      <c r="M10">
        <f>ER_PX[[#This Row],[Column13]]</f>
        <v>355424</v>
      </c>
      <c r="N10">
        <f>ER_PX[[#This Row],[Column14]]</f>
        <v>354304</v>
      </c>
      <c r="O10">
        <f>ER_PX[[#This Row],[Column15]]</f>
        <v>352936</v>
      </c>
      <c r="P10">
        <f>ER_PX[[#This Row],[Column16]]</f>
        <v>348293</v>
      </c>
      <c r="Q10">
        <f>ER_PX[[#This Row],[Column17]]</f>
        <v>341983</v>
      </c>
      <c r="R10">
        <f>ER_PX[[#This Row],[Column18]]</f>
        <v>339526</v>
      </c>
      <c r="S10">
        <f>ER_PX[[#This Row],[Column19]]</f>
        <v>338464</v>
      </c>
      <c r="T10">
        <f>ER_PX[[#This Row],[Column20]]</f>
        <v>344811</v>
      </c>
      <c r="U10">
        <f>ER_PX[[#This Row],[Column21]]</f>
        <v>347353</v>
      </c>
      <c r="V10">
        <f>ER_PX[[#This Row],[Column22]]</f>
        <v>338502</v>
      </c>
      <c r="W10">
        <f>ER_PX[[#This Row],[Column23]]</f>
        <v>330751</v>
      </c>
      <c r="X10">
        <f>ER_PX[[#This Row],[Column24]]</f>
        <v>330751</v>
      </c>
      <c r="Y10">
        <f>ER_PX[[#This Row],[Column25]]</f>
        <v>322831</v>
      </c>
      <c r="Z10">
        <f>ER_PX[[#This Row],[Column26]]</f>
        <v>303705</v>
      </c>
      <c r="AA10">
        <f>ER_PX[[#This Row],[Column27]]</f>
        <v>301013</v>
      </c>
      <c r="AB10">
        <f>ER_PX[[#This Row],[Column28]]</f>
        <v>302213</v>
      </c>
      <c r="AC10">
        <f>ER_PX[[#This Row],[Column29]]</f>
        <v>298882</v>
      </c>
      <c r="AD10">
        <f>ER_PX[[#This Row],[Column30]]</f>
        <v>292295</v>
      </c>
      <c r="AE10">
        <f>ER_PX[[#This Row],[Column31]]</f>
        <v>295686</v>
      </c>
      <c r="AF10">
        <f>ER_PX[[#This Row],[Column32]]</f>
        <v>295738</v>
      </c>
      <c r="AG10">
        <f>ER_PX[[#This Row],[Column33]]</f>
        <v>298732</v>
      </c>
      <c r="AH10">
        <f>ER_PX[[#This Row],[Column34]]</f>
        <v>297183</v>
      </c>
      <c r="AI10">
        <f>ER_PX[[#This Row],[Column35]]</f>
        <v>302663</v>
      </c>
      <c r="AJ10">
        <f>ER_PX[[#This Row],[Column36]]</f>
        <v>304180</v>
      </c>
      <c r="AK10">
        <f>ER_PX[[#This Row],[Column37]]</f>
        <v>303834</v>
      </c>
      <c r="AL10">
        <f>ER_PX[[#This Row],[Column38]]</f>
        <v>305603</v>
      </c>
      <c r="AM10">
        <f>ER_PX[[#This Row],[Column39]]</f>
        <v>299877</v>
      </c>
      <c r="AN10">
        <f>ER_PX[[#This Row],[Column40]]</f>
        <v>297713</v>
      </c>
      <c r="AO10">
        <f>ER_PX[[#This Row],[Column41]]</f>
        <v>301457</v>
      </c>
      <c r="AP10">
        <f>ER_PX[[#This Row],[Column42]]</f>
        <v>304359</v>
      </c>
      <c r="AQ10">
        <f>ER_PX[[#This Row],[Column43]]</f>
        <v>304359</v>
      </c>
      <c r="AR10">
        <f>ER_PX[[#This Row],[Column44]]</f>
        <v>304359</v>
      </c>
      <c r="AS10">
        <f>ER_PX[[#This Row],[Column45]]</f>
        <v>284894</v>
      </c>
    </row>
    <row r="11" spans="1:45" x14ac:dyDescent="0.25">
      <c r="A11" t="str">
        <f ca="1">'cont list_0'!E14</f>
        <v>H28</v>
      </c>
      <c r="B11">
        <f>ER_PX[[#This Row],[Column2]]</f>
        <v>229196</v>
      </c>
      <c r="C11">
        <f>ER_PX[[#This Row],[Column3]]</f>
        <v>229196</v>
      </c>
      <c r="D11">
        <f>ER_PX[[#This Row],[Column4]]</f>
        <v>229196</v>
      </c>
      <c r="E11">
        <f>ER_PX[[#This Row],[Column5]]</f>
        <v>226683</v>
      </c>
      <c r="F11">
        <f>ER_PX[[#This Row],[Column6]]</f>
        <v>216414</v>
      </c>
      <c r="G11">
        <f>ER_PX[[#This Row],[Column7]]</f>
        <v>218097</v>
      </c>
      <c r="H11">
        <f>ER_PX[[#This Row],[Column8]]</f>
        <v>218347</v>
      </c>
      <c r="I11">
        <f>ER_PX[[#This Row],[Column9]]</f>
        <v>222878</v>
      </c>
      <c r="J11">
        <f>ER_PX[[#This Row],[Column10]]</f>
        <v>217378</v>
      </c>
      <c r="K11">
        <f>ER_PX[[#This Row],[Column11]]</f>
        <v>221804</v>
      </c>
      <c r="L11">
        <f>ER_PX[[#This Row],[Column12]]</f>
        <v>219082</v>
      </c>
      <c r="M11">
        <f>ER_PX[[#This Row],[Column13]]</f>
        <v>218255</v>
      </c>
      <c r="N11">
        <f>ER_PX[[#This Row],[Column14]]</f>
        <v>216270</v>
      </c>
      <c r="O11">
        <f>ER_PX[[#This Row],[Column15]]</f>
        <v>216609</v>
      </c>
      <c r="P11">
        <f>ER_PX[[#This Row],[Column16]]</f>
        <v>213531</v>
      </c>
      <c r="Q11">
        <f>ER_PX[[#This Row],[Column17]]</f>
        <v>212504</v>
      </c>
      <c r="R11">
        <f>ER_PX[[#This Row],[Column18]]</f>
        <v>211714</v>
      </c>
      <c r="S11">
        <f>ER_PX[[#This Row],[Column19]]</f>
        <v>209980</v>
      </c>
      <c r="T11">
        <f>ER_PX[[#This Row],[Column20]]</f>
        <v>207078</v>
      </c>
      <c r="U11">
        <f>ER_PX[[#This Row],[Column21]]</f>
        <v>202473</v>
      </c>
      <c r="V11">
        <f>ER_PX[[#This Row],[Column22]]</f>
        <v>196638</v>
      </c>
      <c r="W11">
        <f>ER_PX[[#This Row],[Column23]]</f>
        <v>195452</v>
      </c>
      <c r="X11">
        <f>ER_PX[[#This Row],[Column24]]</f>
        <v>195452</v>
      </c>
      <c r="Y11">
        <f>ER_PX[[#This Row],[Column25]]</f>
        <v>193137</v>
      </c>
      <c r="Z11">
        <f>ER_PX[[#This Row],[Column26]]</f>
        <v>189884</v>
      </c>
      <c r="AA11">
        <f>ER_PX[[#This Row],[Column27]]</f>
        <v>189984</v>
      </c>
      <c r="AB11">
        <f>ER_PX[[#This Row],[Column28]]</f>
        <v>193093</v>
      </c>
      <c r="AC11">
        <f>ER_PX[[#This Row],[Column29]]</f>
        <v>189211</v>
      </c>
      <c r="AD11">
        <f>ER_PX[[#This Row],[Column30]]</f>
        <v>190183</v>
      </c>
      <c r="AE11">
        <f>ER_PX[[#This Row],[Column31]]</f>
        <v>188209</v>
      </c>
      <c r="AF11">
        <f>ER_PX[[#This Row],[Column32]]</f>
        <v>196771</v>
      </c>
      <c r="AG11">
        <f>ER_PX[[#This Row],[Column33]]</f>
        <v>197691</v>
      </c>
      <c r="AH11">
        <f>ER_PX[[#This Row],[Column34]]</f>
        <v>196402</v>
      </c>
      <c r="AI11">
        <f>ER_PX[[#This Row],[Column35]]</f>
        <v>197278</v>
      </c>
      <c r="AJ11">
        <f>ER_PX[[#This Row],[Column36]]</f>
        <v>197993</v>
      </c>
      <c r="AK11">
        <f>ER_PX[[#This Row],[Column37]]</f>
        <v>209969</v>
      </c>
      <c r="AL11">
        <f>ER_PX[[#This Row],[Column38]]</f>
        <v>207279</v>
      </c>
      <c r="AM11">
        <f>ER_PX[[#This Row],[Column39]]</f>
        <v>209784</v>
      </c>
      <c r="AN11">
        <f>ER_PX[[#This Row],[Column40]]</f>
        <v>215685</v>
      </c>
      <c r="AO11">
        <f>ER_PX[[#This Row],[Column41]]</f>
        <v>216961</v>
      </c>
      <c r="AP11">
        <f>ER_PX[[#This Row],[Column42]]</f>
        <v>216907</v>
      </c>
      <c r="AQ11">
        <f>ER_PX[[#This Row],[Column43]]</f>
        <v>216909</v>
      </c>
      <c r="AR11">
        <f>ER_PX[[#This Row],[Column44]]</f>
        <v>216909</v>
      </c>
      <c r="AS11">
        <f>ER_PX[[#This Row],[Column45]]</f>
        <v>201467</v>
      </c>
    </row>
    <row r="12" spans="1:45" x14ac:dyDescent="0.25">
      <c r="A12" t="str">
        <f ca="1">'cont list_0'!E15</f>
        <v>M28</v>
      </c>
      <c r="B12">
        <f>ER_PX[[#This Row],[Column2]]</f>
        <v>175101</v>
      </c>
      <c r="C12">
        <f>ER_PX[[#This Row],[Column3]]</f>
        <v>175101</v>
      </c>
      <c r="D12">
        <f>ER_PX[[#This Row],[Column4]]</f>
        <v>175101</v>
      </c>
      <c r="E12">
        <f>ER_PX[[#This Row],[Column5]]</f>
        <v>177587</v>
      </c>
      <c r="F12">
        <f>ER_PX[[#This Row],[Column6]]</f>
        <v>178357</v>
      </c>
      <c r="G12">
        <f>ER_PX[[#This Row],[Column7]]</f>
        <v>185330</v>
      </c>
      <c r="H12">
        <f>ER_PX[[#This Row],[Column8]]</f>
        <v>184401</v>
      </c>
      <c r="I12">
        <f>ER_PX[[#This Row],[Column9]]</f>
        <v>185973</v>
      </c>
      <c r="J12">
        <f>ER_PX[[#This Row],[Column10]]</f>
        <v>182177</v>
      </c>
      <c r="K12">
        <f>ER_PX[[#This Row],[Column11]]</f>
        <v>187594</v>
      </c>
      <c r="L12">
        <f>ER_PX[[#This Row],[Column12]]</f>
        <v>184940</v>
      </c>
      <c r="M12">
        <f>ER_PX[[#This Row],[Column13]]</f>
        <v>183425</v>
      </c>
      <c r="N12">
        <f>ER_PX[[#This Row],[Column14]]</f>
        <v>178351</v>
      </c>
      <c r="O12">
        <f>ER_PX[[#This Row],[Column15]]</f>
        <v>178340</v>
      </c>
      <c r="P12">
        <f>ER_PX[[#This Row],[Column16]]</f>
        <v>179707</v>
      </c>
      <c r="Q12">
        <f>ER_PX[[#This Row],[Column17]]</f>
        <v>182433</v>
      </c>
      <c r="R12">
        <f>ER_PX[[#This Row],[Column18]]</f>
        <v>181055</v>
      </c>
      <c r="S12">
        <f>ER_PX[[#This Row],[Column19]]</f>
        <v>179317</v>
      </c>
      <c r="T12">
        <f>ER_PX[[#This Row],[Column20]]</f>
        <v>179723</v>
      </c>
      <c r="U12">
        <f>ER_PX[[#This Row],[Column21]]</f>
        <v>177974</v>
      </c>
      <c r="V12">
        <f>ER_PX[[#This Row],[Column22]]</f>
        <v>177209</v>
      </c>
      <c r="W12">
        <f>ER_PX[[#This Row],[Column23]]</f>
        <v>175449</v>
      </c>
      <c r="X12">
        <f>ER_PX[[#This Row],[Column24]]</f>
        <v>175449</v>
      </c>
      <c r="Y12">
        <f>ER_PX[[#This Row],[Column25]]</f>
        <v>173237</v>
      </c>
      <c r="Z12">
        <f>ER_PX[[#This Row],[Column26]]</f>
        <v>174150</v>
      </c>
      <c r="AA12">
        <f>ER_PX[[#This Row],[Column27]]</f>
        <v>173230</v>
      </c>
      <c r="AB12">
        <f>ER_PX[[#This Row],[Column28]]</f>
        <v>173013</v>
      </c>
      <c r="AC12">
        <f>ER_PX[[#This Row],[Column29]]</f>
        <v>172447</v>
      </c>
      <c r="AD12">
        <f>ER_PX[[#This Row],[Column30]]</f>
        <v>172048</v>
      </c>
      <c r="AE12">
        <f>ER_PX[[#This Row],[Column31]]</f>
        <v>169684</v>
      </c>
      <c r="AF12">
        <f>ER_PX[[#This Row],[Column32]]</f>
        <v>170064</v>
      </c>
      <c r="AG12">
        <f>ER_PX[[#This Row],[Column33]]</f>
        <v>169502</v>
      </c>
      <c r="AH12">
        <f>ER_PX[[#This Row],[Column34]]</f>
        <v>167168</v>
      </c>
      <c r="AI12">
        <f>ER_PX[[#This Row],[Column35]]</f>
        <v>164875</v>
      </c>
      <c r="AJ12">
        <f>ER_PX[[#This Row],[Column36]]</f>
        <v>163111</v>
      </c>
      <c r="AK12">
        <f>ER_PX[[#This Row],[Column37]]</f>
        <v>159939</v>
      </c>
      <c r="AL12">
        <f>ER_PX[[#This Row],[Column38]]</f>
        <v>161254</v>
      </c>
      <c r="AM12">
        <f>ER_PX[[#This Row],[Column39]]</f>
        <v>159576</v>
      </c>
      <c r="AN12">
        <f>ER_PX[[#This Row],[Column40]]</f>
        <v>156859</v>
      </c>
      <c r="AO12">
        <f>ER_PX[[#This Row],[Column41]]</f>
        <v>158940</v>
      </c>
      <c r="AP12">
        <f>ER_PX[[#This Row],[Column42]]</f>
        <v>159976</v>
      </c>
      <c r="AQ12">
        <f>ER_PX[[#This Row],[Column43]]</f>
        <v>159976</v>
      </c>
      <c r="AR12">
        <f>ER_PX[[#This Row],[Column44]]</f>
        <v>159976</v>
      </c>
      <c r="AS12">
        <f>ER_PX[[#This Row],[Column45]]</f>
        <v>158951</v>
      </c>
    </row>
    <row r="13" spans="1:45" x14ac:dyDescent="0.25">
      <c r="A13" t="str">
        <f ca="1">'cont list_0'!E16</f>
        <v>U28</v>
      </c>
      <c r="B13">
        <f>ER_PX[[#This Row],[Column2]]</f>
        <v>194026</v>
      </c>
      <c r="C13">
        <f>ER_PX[[#This Row],[Column3]]</f>
        <v>194026</v>
      </c>
      <c r="D13">
        <f>ER_PX[[#This Row],[Column4]]</f>
        <v>194026</v>
      </c>
      <c r="E13">
        <f>ER_PX[[#This Row],[Column5]]</f>
        <v>197005</v>
      </c>
      <c r="F13">
        <f>ER_PX[[#This Row],[Column6]]</f>
        <v>196469</v>
      </c>
      <c r="G13">
        <f>ER_PX[[#This Row],[Column7]]</f>
        <v>195393</v>
      </c>
      <c r="H13">
        <f>ER_PX[[#This Row],[Column8]]</f>
        <v>196840</v>
      </c>
      <c r="I13">
        <f>ER_PX[[#This Row],[Column9]]</f>
        <v>196889</v>
      </c>
      <c r="J13">
        <f>ER_PX[[#This Row],[Column10]]</f>
        <v>196812</v>
      </c>
      <c r="K13">
        <f>ER_PX[[#This Row],[Column11]]</f>
        <v>198187</v>
      </c>
      <c r="L13">
        <f>ER_PX[[#This Row],[Column12]]</f>
        <v>191798</v>
      </c>
      <c r="M13">
        <f>ER_PX[[#This Row],[Column13]]</f>
        <v>191833</v>
      </c>
      <c r="N13">
        <f>ER_PX[[#This Row],[Column14]]</f>
        <v>187225</v>
      </c>
      <c r="O13">
        <f>ER_PX[[#This Row],[Column15]]</f>
        <v>186713</v>
      </c>
      <c r="P13">
        <f>ER_PX[[#This Row],[Column16]]</f>
        <v>188313</v>
      </c>
      <c r="Q13">
        <f>ER_PX[[#This Row],[Column17]]</f>
        <v>187626</v>
      </c>
      <c r="R13">
        <f>ER_PX[[#This Row],[Column18]]</f>
        <v>181540</v>
      </c>
      <c r="S13">
        <f>ER_PX[[#This Row],[Column19]]</f>
        <v>182696</v>
      </c>
      <c r="T13">
        <f>ER_PX[[#This Row],[Column20]]</f>
        <v>180903</v>
      </c>
      <c r="U13">
        <f>ER_PX[[#This Row],[Column21]]</f>
        <v>176484</v>
      </c>
      <c r="V13">
        <f>ER_PX[[#This Row],[Column22]]</f>
        <v>172712</v>
      </c>
      <c r="W13">
        <f>ER_PX[[#This Row],[Column23]]</f>
        <v>174053</v>
      </c>
      <c r="X13">
        <f>ER_PX[[#This Row],[Column24]]</f>
        <v>174053</v>
      </c>
      <c r="Y13">
        <f>ER_PX[[#This Row],[Column25]]</f>
        <v>174913</v>
      </c>
      <c r="Z13">
        <f>ER_PX[[#This Row],[Column26]]</f>
        <v>175310</v>
      </c>
      <c r="AA13">
        <f>ER_PX[[#This Row],[Column27]]</f>
        <v>174714</v>
      </c>
      <c r="AB13">
        <f>ER_PX[[#This Row],[Column28]]</f>
        <v>174596</v>
      </c>
      <c r="AC13">
        <f>ER_PX[[#This Row],[Column29]]</f>
        <v>171813</v>
      </c>
      <c r="AD13">
        <f>ER_PX[[#This Row],[Column30]]</f>
        <v>172560</v>
      </c>
      <c r="AE13">
        <f>ER_PX[[#This Row],[Column31]]</f>
        <v>169873</v>
      </c>
      <c r="AF13">
        <f>ER_PX[[#This Row],[Column32]]</f>
        <v>171537</v>
      </c>
      <c r="AG13">
        <f>ER_PX[[#This Row],[Column33]]</f>
        <v>174212</v>
      </c>
      <c r="AH13">
        <f>ER_PX[[#This Row],[Column34]]</f>
        <v>173070</v>
      </c>
      <c r="AI13">
        <f>ER_PX[[#This Row],[Column35]]</f>
        <v>173756</v>
      </c>
      <c r="AJ13">
        <f>ER_PX[[#This Row],[Column36]]</f>
        <v>174189</v>
      </c>
      <c r="AK13">
        <f>ER_PX[[#This Row],[Column37]]</f>
        <v>177084</v>
      </c>
      <c r="AL13">
        <f>ER_PX[[#This Row],[Column38]]</f>
        <v>176229</v>
      </c>
      <c r="AM13">
        <f>ER_PX[[#This Row],[Column39]]</f>
        <v>172895</v>
      </c>
      <c r="AN13">
        <f>ER_PX[[#This Row],[Column40]]</f>
        <v>170387</v>
      </c>
      <c r="AO13">
        <f>ER_PX[[#This Row],[Column41]]</f>
        <v>170330</v>
      </c>
      <c r="AP13">
        <f>ER_PX[[#This Row],[Column42]]</f>
        <v>168904</v>
      </c>
      <c r="AQ13">
        <f>ER_PX[[#This Row],[Column43]]</f>
        <v>168904</v>
      </c>
      <c r="AR13">
        <f>ER_PX[[#This Row],[Column44]]</f>
        <v>168904</v>
      </c>
      <c r="AS13">
        <f>ER_PX[[#This Row],[Column45]]</f>
        <v>167499</v>
      </c>
    </row>
    <row r="14" spans="1:45" x14ac:dyDescent="0.25">
      <c r="A14" t="str">
        <f ca="1">'cont list_0'!E17</f>
        <v>Z28</v>
      </c>
      <c r="B14">
        <f>ER_PX[[#This Row],[Column2]]</f>
        <v>168270</v>
      </c>
      <c r="C14">
        <f>ER_PX[[#This Row],[Column3]]</f>
        <v>168270</v>
      </c>
      <c r="D14">
        <f>ER_PX[[#This Row],[Column4]]</f>
        <v>168270</v>
      </c>
      <c r="E14">
        <f>ER_PX[[#This Row],[Column5]]</f>
        <v>168554</v>
      </c>
      <c r="F14">
        <f>ER_PX[[#This Row],[Column6]]</f>
        <v>167997</v>
      </c>
      <c r="G14">
        <f>ER_PX[[#This Row],[Column7]]</f>
        <v>167884</v>
      </c>
      <c r="H14">
        <f>ER_PX[[#This Row],[Column8]]</f>
        <v>165339</v>
      </c>
      <c r="I14">
        <f>ER_PX[[#This Row],[Column9]]</f>
        <v>167140</v>
      </c>
      <c r="J14">
        <f>ER_PX[[#This Row],[Column10]]</f>
        <v>168781</v>
      </c>
      <c r="K14">
        <f>ER_PX[[#This Row],[Column11]]</f>
        <v>169496</v>
      </c>
      <c r="L14">
        <f>ER_PX[[#This Row],[Column12]]</f>
        <v>164973</v>
      </c>
      <c r="M14">
        <f>ER_PX[[#This Row],[Column13]]</f>
        <v>166174</v>
      </c>
      <c r="N14">
        <f>ER_PX[[#This Row],[Column14]]</f>
        <v>163878</v>
      </c>
      <c r="O14">
        <f>ER_PX[[#This Row],[Column15]]</f>
        <v>160778</v>
      </c>
      <c r="P14">
        <f>ER_PX[[#This Row],[Column16]]</f>
        <v>158303</v>
      </c>
      <c r="Q14">
        <f>ER_PX[[#This Row],[Column17]]</f>
        <v>158998</v>
      </c>
      <c r="R14">
        <f>ER_PX[[#This Row],[Column18]]</f>
        <v>158108</v>
      </c>
      <c r="S14">
        <f>ER_PX[[#This Row],[Column19]]</f>
        <v>159393</v>
      </c>
      <c r="T14">
        <f>ER_PX[[#This Row],[Column20]]</f>
        <v>156486</v>
      </c>
      <c r="U14">
        <f>ER_PX[[#This Row],[Column21]]</f>
        <v>151421</v>
      </c>
      <c r="V14">
        <f>ER_PX[[#This Row],[Column22]]</f>
        <v>150480</v>
      </c>
      <c r="W14">
        <f>ER_PX[[#This Row],[Column23]]</f>
        <v>149907</v>
      </c>
      <c r="X14">
        <f>ER_PX[[#This Row],[Column24]]</f>
        <v>149907</v>
      </c>
      <c r="Y14">
        <f>ER_PX[[#This Row],[Column25]]</f>
        <v>149649</v>
      </c>
      <c r="Z14">
        <f>ER_PX[[#This Row],[Column26]]</f>
        <v>141233</v>
      </c>
      <c r="AA14">
        <f>ER_PX[[#This Row],[Column27]]</f>
        <v>141740</v>
      </c>
      <c r="AB14">
        <f>ER_PX[[#This Row],[Column28]]</f>
        <v>140535</v>
      </c>
      <c r="AC14">
        <f>ER_PX[[#This Row],[Column29]]</f>
        <v>138414</v>
      </c>
      <c r="AD14">
        <f>ER_PX[[#This Row],[Column30]]</f>
        <v>139382</v>
      </c>
      <c r="AE14">
        <f>ER_PX[[#This Row],[Column31]]</f>
        <v>137981</v>
      </c>
      <c r="AF14">
        <f>ER_PX[[#This Row],[Column32]]</f>
        <v>138670</v>
      </c>
      <c r="AG14">
        <f>ER_PX[[#This Row],[Column33]]</f>
        <v>138529</v>
      </c>
      <c r="AH14">
        <f>ER_PX[[#This Row],[Column34]]</f>
        <v>137190</v>
      </c>
      <c r="AI14">
        <f>ER_PX[[#This Row],[Column35]]</f>
        <v>137438</v>
      </c>
      <c r="AJ14">
        <f>ER_PX[[#This Row],[Column36]]</f>
        <v>137700</v>
      </c>
      <c r="AK14">
        <f>ER_PX[[#This Row],[Column37]]</f>
        <v>134038</v>
      </c>
      <c r="AL14">
        <f>ER_PX[[#This Row],[Column38]]</f>
        <v>135909</v>
      </c>
      <c r="AM14">
        <f>ER_PX[[#This Row],[Column39]]</f>
        <v>138341</v>
      </c>
      <c r="AN14">
        <f>ER_PX[[#This Row],[Column40]]</f>
        <v>137387</v>
      </c>
      <c r="AO14">
        <f>ER_PX[[#This Row],[Column41]]</f>
        <v>130244</v>
      </c>
      <c r="AP14">
        <f>ER_PX[[#This Row],[Column42]]</f>
        <v>133689</v>
      </c>
      <c r="AQ14">
        <f>ER_PX[[#This Row],[Column43]]</f>
        <v>133689</v>
      </c>
      <c r="AR14">
        <f>ER_PX[[#This Row],[Column44]]</f>
        <v>133689</v>
      </c>
      <c r="AS14">
        <f>ER_PX[[#This Row],[Column45]]</f>
        <v>126755</v>
      </c>
    </row>
    <row r="15" spans="1:45" x14ac:dyDescent="0.25">
      <c r="A15" t="str">
        <f ca="1">'cont list_0'!E18</f>
        <v>H29</v>
      </c>
      <c r="B15">
        <f>ER_PX[[#This Row],[Column2]]</f>
        <v>74458</v>
      </c>
      <c r="C15">
        <f>ER_PX[[#This Row],[Column3]]</f>
        <v>74458</v>
      </c>
      <c r="D15">
        <f>ER_PX[[#This Row],[Column4]]</f>
        <v>74458</v>
      </c>
      <c r="E15">
        <f>ER_PX[[#This Row],[Column5]]</f>
        <v>71270</v>
      </c>
      <c r="F15">
        <f>ER_PX[[#This Row],[Column6]]</f>
        <v>69592</v>
      </c>
      <c r="G15">
        <f>ER_PX[[#This Row],[Column7]]</f>
        <v>70666</v>
      </c>
      <c r="H15">
        <f>ER_PX[[#This Row],[Column8]]</f>
        <v>71680</v>
      </c>
      <c r="I15">
        <f>ER_PX[[#This Row],[Column9]]</f>
        <v>71701</v>
      </c>
      <c r="J15">
        <f>ER_PX[[#This Row],[Column10]]</f>
        <v>73030</v>
      </c>
      <c r="K15">
        <f>ER_PX[[#This Row],[Column11]]</f>
        <v>75412</v>
      </c>
      <c r="L15">
        <f>ER_PX[[#This Row],[Column12]]</f>
        <v>74564</v>
      </c>
      <c r="M15">
        <f>ER_PX[[#This Row],[Column13]]</f>
        <v>78309</v>
      </c>
      <c r="N15">
        <f>ER_PX[[#This Row],[Column14]]</f>
        <v>78811</v>
      </c>
      <c r="O15">
        <f>ER_PX[[#This Row],[Column15]]</f>
        <v>78760</v>
      </c>
      <c r="P15">
        <f>ER_PX[[#This Row],[Column16]]</f>
        <v>78810</v>
      </c>
      <c r="Q15">
        <f>ER_PX[[#This Row],[Column17]]</f>
        <v>79933</v>
      </c>
      <c r="R15">
        <f>ER_PX[[#This Row],[Column18]]</f>
        <v>78809</v>
      </c>
      <c r="S15">
        <f>ER_PX[[#This Row],[Column19]]</f>
        <v>79999</v>
      </c>
      <c r="T15">
        <f>ER_PX[[#This Row],[Column20]]</f>
        <v>80810</v>
      </c>
      <c r="U15">
        <f>ER_PX[[#This Row],[Column21]]</f>
        <v>79761</v>
      </c>
      <c r="V15">
        <f>ER_PX[[#This Row],[Column22]]</f>
        <v>81704</v>
      </c>
      <c r="W15">
        <f>ER_PX[[#This Row],[Column23]]</f>
        <v>80385</v>
      </c>
      <c r="X15">
        <f>ER_PX[[#This Row],[Column24]]</f>
        <v>80385</v>
      </c>
      <c r="Y15">
        <f>ER_PX[[#This Row],[Column25]]</f>
        <v>83503</v>
      </c>
      <c r="Z15">
        <f>ER_PX[[#This Row],[Column26]]</f>
        <v>85421</v>
      </c>
      <c r="AA15">
        <f>ER_PX[[#This Row],[Column27]]</f>
        <v>87460</v>
      </c>
      <c r="AB15">
        <f>ER_PX[[#This Row],[Column28]]</f>
        <v>86505</v>
      </c>
      <c r="AC15">
        <f>ER_PX[[#This Row],[Column29]]</f>
        <v>84001</v>
      </c>
      <c r="AD15">
        <f>ER_PX[[#This Row],[Column30]]</f>
        <v>85435</v>
      </c>
      <c r="AE15">
        <f>ER_PX[[#This Row],[Column31]]</f>
        <v>85334</v>
      </c>
      <c r="AF15">
        <f>ER_PX[[#This Row],[Column32]]</f>
        <v>83916</v>
      </c>
      <c r="AG15">
        <f>ER_PX[[#This Row],[Column33]]</f>
        <v>81943</v>
      </c>
      <c r="AH15">
        <f>ER_PX[[#This Row],[Column34]]</f>
        <v>80804</v>
      </c>
      <c r="AI15">
        <f>ER_PX[[#This Row],[Column35]]</f>
        <v>81378</v>
      </c>
      <c r="AJ15">
        <f>ER_PX[[#This Row],[Column36]]</f>
        <v>80992</v>
      </c>
      <c r="AK15">
        <f>ER_PX[[#This Row],[Column37]]</f>
        <v>82782</v>
      </c>
      <c r="AL15">
        <f>ER_PX[[#This Row],[Column38]]</f>
        <v>80768</v>
      </c>
      <c r="AM15">
        <f>ER_PX[[#This Row],[Column39]]</f>
        <v>82179</v>
      </c>
      <c r="AN15">
        <f>ER_PX[[#This Row],[Column40]]</f>
        <v>92235</v>
      </c>
      <c r="AO15">
        <f>ER_PX[[#This Row],[Column41]]</f>
        <v>86713</v>
      </c>
      <c r="AP15">
        <f>ER_PX[[#This Row],[Column42]]</f>
        <v>90427</v>
      </c>
      <c r="AQ15">
        <f>ER_PX[[#This Row],[Column43]]</f>
        <v>90445</v>
      </c>
      <c r="AR15">
        <f>ER_PX[[#This Row],[Column44]]</f>
        <v>90445</v>
      </c>
      <c r="AS15">
        <f>ER_PX[[#This Row],[Column45]]</f>
        <v>91590</v>
      </c>
    </row>
    <row r="16" spans="1:45" x14ac:dyDescent="0.25">
      <c r="A16" t="str">
        <f ca="1">'cont list_0'!E19</f>
        <v>M29</v>
      </c>
      <c r="B16">
        <f>ER_PX[[#This Row],[Column2]]</f>
        <v>54704</v>
      </c>
      <c r="C16">
        <f>ER_PX[[#This Row],[Column3]]</f>
        <v>54704</v>
      </c>
      <c r="D16">
        <f>ER_PX[[#This Row],[Column4]]</f>
        <v>54704</v>
      </c>
      <c r="E16">
        <f>ER_PX[[#This Row],[Column5]]</f>
        <v>55024</v>
      </c>
      <c r="F16">
        <f>ER_PX[[#This Row],[Column6]]</f>
        <v>59350</v>
      </c>
      <c r="G16">
        <f>ER_PX[[#This Row],[Column7]]</f>
        <v>61225</v>
      </c>
      <c r="H16">
        <f>ER_PX[[#This Row],[Column8]]</f>
        <v>61896</v>
      </c>
      <c r="I16">
        <f>ER_PX[[#This Row],[Column9]]</f>
        <v>62340</v>
      </c>
      <c r="J16">
        <f>ER_PX[[#This Row],[Column10]]</f>
        <v>62873</v>
      </c>
      <c r="K16">
        <f>ER_PX[[#This Row],[Column11]]</f>
        <v>64760</v>
      </c>
      <c r="L16">
        <f>ER_PX[[#This Row],[Column12]]</f>
        <v>66143</v>
      </c>
      <c r="M16">
        <f>ER_PX[[#This Row],[Column13]]</f>
        <v>66374</v>
      </c>
      <c r="N16">
        <f>ER_PX[[#This Row],[Column14]]</f>
        <v>63579</v>
      </c>
      <c r="O16">
        <f>ER_PX[[#This Row],[Column15]]</f>
        <v>64563</v>
      </c>
      <c r="P16">
        <f>ER_PX[[#This Row],[Column16]]</f>
        <v>63628</v>
      </c>
      <c r="Q16">
        <f>ER_PX[[#This Row],[Column17]]</f>
        <v>65218</v>
      </c>
      <c r="R16">
        <f>ER_PX[[#This Row],[Column18]]</f>
        <v>63926</v>
      </c>
      <c r="S16">
        <f>ER_PX[[#This Row],[Column19]]</f>
        <v>64178</v>
      </c>
      <c r="T16">
        <f>ER_PX[[#This Row],[Column20]]</f>
        <v>65186</v>
      </c>
      <c r="U16">
        <f>ER_PX[[#This Row],[Column21]]</f>
        <v>64241</v>
      </c>
      <c r="V16">
        <f>ER_PX[[#This Row],[Column22]]</f>
        <v>64271</v>
      </c>
      <c r="W16">
        <f>ER_PX[[#This Row],[Column23]]</f>
        <v>64095</v>
      </c>
      <c r="X16">
        <f>ER_PX[[#This Row],[Column24]]</f>
        <v>64095</v>
      </c>
      <c r="Y16">
        <f>ER_PX[[#This Row],[Column25]]</f>
        <v>63985</v>
      </c>
      <c r="Z16">
        <f>ER_PX[[#This Row],[Column26]]</f>
        <v>64996</v>
      </c>
      <c r="AA16">
        <f>ER_PX[[#This Row],[Column27]]</f>
        <v>65093</v>
      </c>
      <c r="AB16">
        <f>ER_PX[[#This Row],[Column28]]</f>
        <v>65486</v>
      </c>
      <c r="AC16">
        <f>ER_PX[[#This Row],[Column29]]</f>
        <v>65354</v>
      </c>
      <c r="AD16">
        <f>ER_PX[[#This Row],[Column30]]</f>
        <v>65242</v>
      </c>
      <c r="AE16">
        <f>ER_PX[[#This Row],[Column31]]</f>
        <v>64679</v>
      </c>
      <c r="AF16">
        <f>ER_PX[[#This Row],[Column32]]</f>
        <v>65327</v>
      </c>
      <c r="AG16">
        <f>ER_PX[[#This Row],[Column33]]</f>
        <v>65439</v>
      </c>
      <c r="AH16">
        <f>ER_PX[[#This Row],[Column34]]</f>
        <v>64212</v>
      </c>
      <c r="AI16">
        <f>ER_PX[[#This Row],[Column35]]</f>
        <v>64702</v>
      </c>
      <c r="AJ16">
        <f>ER_PX[[#This Row],[Column36]]</f>
        <v>63339</v>
      </c>
      <c r="AK16">
        <f>ER_PX[[#This Row],[Column37]]</f>
        <v>63900</v>
      </c>
      <c r="AL16">
        <f>ER_PX[[#This Row],[Column38]]</f>
        <v>66694</v>
      </c>
      <c r="AM16">
        <f>ER_PX[[#This Row],[Column39]]</f>
        <v>67558</v>
      </c>
      <c r="AN16">
        <f>ER_PX[[#This Row],[Column40]]</f>
        <v>70477</v>
      </c>
      <c r="AO16">
        <f>ER_PX[[#This Row],[Column41]]</f>
        <v>71279</v>
      </c>
      <c r="AP16">
        <f>ER_PX[[#This Row],[Column42]]</f>
        <v>72698</v>
      </c>
      <c r="AQ16">
        <f>ER_PX[[#This Row],[Column43]]</f>
        <v>72698</v>
      </c>
      <c r="AR16">
        <f>ER_PX[[#This Row],[Column44]]</f>
        <v>72698</v>
      </c>
      <c r="AS16">
        <f>ER_PX[[#This Row],[Column45]]</f>
        <v>66207</v>
      </c>
    </row>
    <row r="17" spans="1:45" x14ac:dyDescent="0.25">
      <c r="A17" t="str">
        <f ca="1">'cont list_0'!E20</f>
        <v>U29</v>
      </c>
      <c r="B17">
        <f>ER_PX[[#This Row],[Column2]]</f>
        <v>44742</v>
      </c>
      <c r="C17">
        <f>ER_PX[[#This Row],[Column3]]</f>
        <v>44742</v>
      </c>
      <c r="D17">
        <f>ER_PX[[#This Row],[Column4]]</f>
        <v>44742</v>
      </c>
      <c r="E17">
        <f>ER_PX[[#This Row],[Column5]]</f>
        <v>44840</v>
      </c>
      <c r="F17">
        <f>ER_PX[[#This Row],[Column6]]</f>
        <v>43322</v>
      </c>
      <c r="G17">
        <f>ER_PX[[#This Row],[Column7]]</f>
        <v>46473</v>
      </c>
      <c r="H17">
        <f>ER_PX[[#This Row],[Column8]]</f>
        <v>46290</v>
      </c>
      <c r="I17">
        <f>ER_PX[[#This Row],[Column9]]</f>
        <v>42466</v>
      </c>
      <c r="J17">
        <f>ER_PX[[#This Row],[Column10]]</f>
        <v>45389</v>
      </c>
      <c r="K17">
        <f>ER_PX[[#This Row],[Column11]]</f>
        <v>42870</v>
      </c>
      <c r="L17">
        <f>ER_PX[[#This Row],[Column12]]</f>
        <v>44052</v>
      </c>
      <c r="M17">
        <f>ER_PX[[#This Row],[Column13]]</f>
        <v>43255</v>
      </c>
      <c r="N17">
        <f>ER_PX[[#This Row],[Column14]]</f>
        <v>39747</v>
      </c>
      <c r="O17">
        <f>ER_PX[[#This Row],[Column15]]</f>
        <v>41044</v>
      </c>
      <c r="P17">
        <f>ER_PX[[#This Row],[Column16]]</f>
        <v>39920</v>
      </c>
      <c r="Q17">
        <f>ER_PX[[#This Row],[Column17]]</f>
        <v>39226</v>
      </c>
      <c r="R17">
        <f>ER_PX[[#This Row],[Column18]]</f>
        <v>39118</v>
      </c>
      <c r="S17">
        <f>ER_PX[[#This Row],[Column19]]</f>
        <v>39843</v>
      </c>
      <c r="T17">
        <f>ER_PX[[#This Row],[Column20]]</f>
        <v>41008</v>
      </c>
      <c r="U17">
        <f>ER_PX[[#This Row],[Column21]]</f>
        <v>38274</v>
      </c>
      <c r="V17">
        <f>ER_PX[[#This Row],[Column22]]</f>
        <v>38774</v>
      </c>
      <c r="W17">
        <f>ER_PX[[#This Row],[Column23]]</f>
        <v>37520</v>
      </c>
      <c r="X17">
        <f>ER_PX[[#This Row],[Column24]]</f>
        <v>37521</v>
      </c>
      <c r="Y17">
        <f>ER_PX[[#This Row],[Column25]]</f>
        <v>39008</v>
      </c>
      <c r="Z17">
        <f>ER_PX[[#This Row],[Column26]]</f>
        <v>40201</v>
      </c>
      <c r="AA17">
        <f>ER_PX[[#This Row],[Column27]]</f>
        <v>38861</v>
      </c>
      <c r="AB17">
        <f>ER_PX[[#This Row],[Column28]]</f>
        <v>36893</v>
      </c>
      <c r="AC17">
        <f>ER_PX[[#This Row],[Column29]]</f>
        <v>37370</v>
      </c>
      <c r="AD17">
        <f>ER_PX[[#This Row],[Column30]]</f>
        <v>36878</v>
      </c>
      <c r="AE17">
        <f>ER_PX[[#This Row],[Column31]]</f>
        <v>35464</v>
      </c>
      <c r="AF17">
        <f>ER_PX[[#This Row],[Column32]]</f>
        <v>36836</v>
      </c>
      <c r="AG17">
        <f>ER_PX[[#This Row],[Column33]]</f>
        <v>36088</v>
      </c>
      <c r="AH17">
        <f>ER_PX[[#This Row],[Column34]]</f>
        <v>35480</v>
      </c>
      <c r="AI17">
        <f>ER_PX[[#This Row],[Column35]]</f>
        <v>36414</v>
      </c>
      <c r="AJ17">
        <f>ER_PX[[#This Row],[Column36]]</f>
        <v>36612</v>
      </c>
      <c r="AK17">
        <f>ER_PX[[#This Row],[Column37]]</f>
        <v>36290</v>
      </c>
      <c r="AL17">
        <f>ER_PX[[#This Row],[Column38]]</f>
        <v>36860</v>
      </c>
      <c r="AM17">
        <f>ER_PX[[#This Row],[Column39]]</f>
        <v>37638</v>
      </c>
      <c r="AN17">
        <f>ER_PX[[#This Row],[Column40]]</f>
        <v>38065</v>
      </c>
      <c r="AO17">
        <f>ER_PX[[#This Row],[Column41]]</f>
        <v>39022</v>
      </c>
      <c r="AP17">
        <f>ER_PX[[#This Row],[Column42]]</f>
        <v>38522</v>
      </c>
      <c r="AQ17">
        <f>ER_PX[[#This Row],[Column43]]</f>
        <v>38772</v>
      </c>
      <c r="AR17">
        <f>ER_PX[[#This Row],[Column44]]</f>
        <v>38772</v>
      </c>
      <c r="AS17">
        <f>ER_PX[[#This Row],[Column45]]</f>
        <v>37441</v>
      </c>
    </row>
    <row r="18" spans="1:45" x14ac:dyDescent="0.25">
      <c r="A18" t="str">
        <f ca="1">'cont list_0'!E21</f>
        <v>Z29</v>
      </c>
      <c r="B18">
        <f>ER_PX[[#This Row],[Column2]]</f>
        <v>40635</v>
      </c>
      <c r="C18">
        <f>ER_PX[[#This Row],[Column3]]</f>
        <v>40635</v>
      </c>
      <c r="D18">
        <f>ER_PX[[#This Row],[Column4]]</f>
        <v>40635</v>
      </c>
      <c r="E18">
        <f>ER_PX[[#This Row],[Column5]]</f>
        <v>40397</v>
      </c>
      <c r="F18">
        <f>ER_PX[[#This Row],[Column6]]</f>
        <v>39394</v>
      </c>
      <c r="G18">
        <f>ER_PX[[#This Row],[Column7]]</f>
        <v>39662</v>
      </c>
      <c r="H18">
        <f>ER_PX[[#This Row],[Column8]]</f>
        <v>40155</v>
      </c>
      <c r="I18">
        <f>ER_PX[[#This Row],[Column9]]</f>
        <v>40269</v>
      </c>
      <c r="J18">
        <f>ER_PX[[#This Row],[Column10]]</f>
        <v>39867</v>
      </c>
      <c r="K18">
        <f>ER_PX[[#This Row],[Column11]]</f>
        <v>39887</v>
      </c>
      <c r="L18">
        <f>ER_PX[[#This Row],[Column12]]</f>
        <v>39161</v>
      </c>
      <c r="M18">
        <f>ER_PX[[#This Row],[Column13]]</f>
        <v>40297</v>
      </c>
      <c r="N18">
        <f>ER_PX[[#This Row],[Column14]]</f>
        <v>40187</v>
      </c>
      <c r="O18">
        <f>ER_PX[[#This Row],[Column15]]</f>
        <v>39830</v>
      </c>
      <c r="P18">
        <f>ER_PX[[#This Row],[Column16]]</f>
        <v>39029</v>
      </c>
      <c r="Q18">
        <f>ER_PX[[#This Row],[Column17]]</f>
        <v>38489</v>
      </c>
      <c r="R18">
        <f>ER_PX[[#This Row],[Column18]]</f>
        <v>37858</v>
      </c>
      <c r="S18">
        <f>ER_PX[[#This Row],[Column19]]</f>
        <v>36893</v>
      </c>
      <c r="T18">
        <f>ER_PX[[#This Row],[Column20]]</f>
        <v>33685</v>
      </c>
      <c r="U18">
        <f>ER_PX[[#This Row],[Column21]]</f>
        <v>33033</v>
      </c>
      <c r="V18">
        <f>ER_PX[[#This Row],[Column22]]</f>
        <v>33366</v>
      </c>
      <c r="W18">
        <f>ER_PX[[#This Row],[Column23]]</f>
        <v>33425</v>
      </c>
      <c r="X18">
        <f>ER_PX[[#This Row],[Column24]]</f>
        <v>33425</v>
      </c>
      <c r="Y18">
        <f>ER_PX[[#This Row],[Column25]]</f>
        <v>32914</v>
      </c>
      <c r="Z18">
        <f>ER_PX[[#This Row],[Column26]]</f>
        <v>33257</v>
      </c>
      <c r="AA18">
        <f>ER_PX[[#This Row],[Column27]]</f>
        <v>33673</v>
      </c>
      <c r="AB18">
        <f>ER_PX[[#This Row],[Column28]]</f>
        <v>34226</v>
      </c>
      <c r="AC18">
        <f>ER_PX[[#This Row],[Column29]]</f>
        <v>33567</v>
      </c>
      <c r="AD18">
        <f>ER_PX[[#This Row],[Column30]]</f>
        <v>33758</v>
      </c>
      <c r="AE18">
        <f>ER_PX[[#This Row],[Column31]]</f>
        <v>33827</v>
      </c>
      <c r="AF18">
        <f>ER_PX[[#This Row],[Column32]]</f>
        <v>33937</v>
      </c>
      <c r="AG18">
        <f>ER_PX[[#This Row],[Column33]]</f>
        <v>33282</v>
      </c>
      <c r="AH18">
        <f>ER_PX[[#This Row],[Column34]]</f>
        <v>32395</v>
      </c>
      <c r="AI18">
        <f>ER_PX[[#This Row],[Column35]]</f>
        <v>32500</v>
      </c>
      <c r="AJ18">
        <f>ER_PX[[#This Row],[Column36]]</f>
        <v>32246</v>
      </c>
      <c r="AK18">
        <f>ER_PX[[#This Row],[Column37]]</f>
        <v>32982</v>
      </c>
      <c r="AL18">
        <f>ER_PX[[#This Row],[Column38]]</f>
        <v>31794</v>
      </c>
      <c r="AM18">
        <f>ER_PX[[#This Row],[Column39]]</f>
        <v>33796</v>
      </c>
      <c r="AN18">
        <f>ER_PX[[#This Row],[Column40]]</f>
        <v>34639</v>
      </c>
      <c r="AO18">
        <f>ER_PX[[#This Row],[Column41]]</f>
        <v>34189</v>
      </c>
      <c r="AP18">
        <f>ER_PX[[#This Row],[Column42]]</f>
        <v>33869</v>
      </c>
      <c r="AQ18">
        <f>ER_PX[[#This Row],[Column43]]</f>
        <v>34110</v>
      </c>
      <c r="AR18">
        <f>ER_PX[[#This Row],[Column44]]</f>
        <v>34110</v>
      </c>
      <c r="AS18">
        <f>ER_PX[[#This Row],[Column45]]</f>
        <v>33786</v>
      </c>
    </row>
    <row r="19" spans="1:45" x14ac:dyDescent="0.25">
      <c r="A19" t="str">
        <f ca="1">'cont list_0'!E22</f>
        <v>H30</v>
      </c>
      <c r="B19">
        <f>ER_PX[[#This Row],[Column2]]</f>
        <v>34306</v>
      </c>
      <c r="C19">
        <f>ER_PX[[#This Row],[Column3]]</f>
        <v>34306</v>
      </c>
      <c r="D19">
        <f>ER_PX[[#This Row],[Column4]]</f>
        <v>34306</v>
      </c>
      <c r="E19">
        <f>ER_PX[[#This Row],[Column5]]</f>
        <v>34390</v>
      </c>
      <c r="F19">
        <f>ER_PX[[#This Row],[Column6]]</f>
        <v>33708</v>
      </c>
      <c r="G19">
        <f>ER_PX[[#This Row],[Column7]]</f>
        <v>32186</v>
      </c>
      <c r="H19">
        <f>ER_PX[[#This Row],[Column8]]</f>
        <v>32124</v>
      </c>
      <c r="I19">
        <f>ER_PX[[#This Row],[Column9]]</f>
        <v>31889</v>
      </c>
      <c r="J19">
        <f>ER_PX[[#This Row],[Column10]]</f>
        <v>31976</v>
      </c>
      <c r="K19">
        <f>ER_PX[[#This Row],[Column11]]</f>
        <v>31796</v>
      </c>
      <c r="L19">
        <f>ER_PX[[#This Row],[Column12]]</f>
        <v>32246</v>
      </c>
      <c r="M19">
        <f>ER_PX[[#This Row],[Column13]]</f>
        <v>31227</v>
      </c>
      <c r="N19">
        <f>ER_PX[[#This Row],[Column14]]</f>
        <v>30072</v>
      </c>
      <c r="O19">
        <f>ER_PX[[#This Row],[Column15]]</f>
        <v>29823</v>
      </c>
      <c r="P19">
        <f>ER_PX[[#This Row],[Column16]]</f>
        <v>30059</v>
      </c>
      <c r="Q19">
        <f>ER_PX[[#This Row],[Column17]]</f>
        <v>29477</v>
      </c>
      <c r="R19">
        <f>ER_PX[[#This Row],[Column18]]</f>
        <v>29346</v>
      </c>
      <c r="S19">
        <f>ER_PX[[#This Row],[Column19]]</f>
        <v>28370</v>
      </c>
      <c r="T19">
        <f>ER_PX[[#This Row],[Column20]]</f>
        <v>28608</v>
      </c>
      <c r="U19">
        <f>ER_PX[[#This Row],[Column21]]</f>
        <v>27203</v>
      </c>
      <c r="V19">
        <f>ER_PX[[#This Row],[Column22]]</f>
        <v>26133</v>
      </c>
      <c r="W19">
        <f>ER_PX[[#This Row],[Column23]]</f>
        <v>26079</v>
      </c>
      <c r="X19">
        <f>ER_PX[[#This Row],[Column24]]</f>
        <v>26079</v>
      </c>
      <c r="Y19">
        <f>ER_PX[[#This Row],[Column25]]</f>
        <v>25583</v>
      </c>
      <c r="Z19">
        <f>ER_PX[[#This Row],[Column26]]</f>
        <v>25981</v>
      </c>
      <c r="AA19">
        <f>ER_PX[[#This Row],[Column27]]</f>
        <v>26042</v>
      </c>
      <c r="AB19">
        <f>ER_PX[[#This Row],[Column28]]</f>
        <v>25915</v>
      </c>
      <c r="AC19">
        <f>ER_PX[[#This Row],[Column29]]</f>
        <v>26385</v>
      </c>
      <c r="AD19">
        <f>ER_PX[[#This Row],[Column30]]</f>
        <v>26529</v>
      </c>
      <c r="AE19">
        <f>ER_PX[[#This Row],[Column31]]</f>
        <v>26643</v>
      </c>
      <c r="AF19">
        <f>ER_PX[[#This Row],[Column32]]</f>
        <v>26885</v>
      </c>
      <c r="AG19">
        <f>ER_PX[[#This Row],[Column33]]</f>
        <v>26353</v>
      </c>
      <c r="AH19">
        <f>ER_PX[[#This Row],[Column34]]</f>
        <v>26304</v>
      </c>
      <c r="AI19">
        <f>ER_PX[[#This Row],[Column35]]</f>
        <v>25921</v>
      </c>
      <c r="AJ19">
        <f>ER_PX[[#This Row],[Column36]]</f>
        <v>26844</v>
      </c>
      <c r="AK19">
        <f>ER_PX[[#This Row],[Column37]]</f>
        <v>27051</v>
      </c>
      <c r="AL19">
        <f>ER_PX[[#This Row],[Column38]]</f>
        <v>27028</v>
      </c>
      <c r="AM19">
        <f>ER_PX[[#This Row],[Column39]]</f>
        <v>27663</v>
      </c>
      <c r="AN19">
        <f>ER_PX[[#This Row],[Column40]]</f>
        <v>27754</v>
      </c>
      <c r="AO19">
        <f>ER_PX[[#This Row],[Column41]]</f>
        <v>28349</v>
      </c>
      <c r="AP19">
        <f>ER_PX[[#This Row],[Column42]]</f>
        <v>28810</v>
      </c>
      <c r="AQ19">
        <f>ER_PX[[#This Row],[Column43]]</f>
        <v>28810</v>
      </c>
      <c r="AR19">
        <f>ER_PX[[#This Row],[Column44]]</f>
        <v>28810</v>
      </c>
      <c r="AS19">
        <f>ER_PX[[#This Row],[Column45]]</f>
        <v>28263</v>
      </c>
    </row>
    <row r="20" spans="1:45" x14ac:dyDescent="0.25">
      <c r="A20" t="str">
        <f ca="1">'cont list_0'!E23</f>
        <v>M30</v>
      </c>
      <c r="B20">
        <f>ER_PX[[#This Row],[Column2]]</f>
        <v>24485</v>
      </c>
      <c r="C20">
        <f>ER_PX[[#This Row],[Column3]]</f>
        <v>24485</v>
      </c>
      <c r="D20">
        <f>ER_PX[[#This Row],[Column4]]</f>
        <v>24485</v>
      </c>
      <c r="E20">
        <f>ER_PX[[#This Row],[Column5]]</f>
        <v>25021</v>
      </c>
      <c r="F20">
        <f>ER_PX[[#This Row],[Column6]]</f>
        <v>27617</v>
      </c>
      <c r="G20">
        <f>ER_PX[[#This Row],[Column7]]</f>
        <v>27355</v>
      </c>
      <c r="H20">
        <f>ER_PX[[#This Row],[Column8]]</f>
        <v>26341</v>
      </c>
      <c r="I20">
        <f>ER_PX[[#This Row],[Column9]]</f>
        <v>25898</v>
      </c>
      <c r="J20">
        <f>ER_PX[[#This Row],[Column10]]</f>
        <v>26468</v>
      </c>
      <c r="K20">
        <f>ER_PX[[#This Row],[Column11]]</f>
        <v>26264</v>
      </c>
      <c r="L20">
        <f>ER_PX[[#This Row],[Column12]]</f>
        <v>26766</v>
      </c>
      <c r="M20">
        <f>ER_PX[[#This Row],[Column13]]</f>
        <v>26134</v>
      </c>
      <c r="N20">
        <f>ER_PX[[#This Row],[Column14]]</f>
        <v>24944</v>
      </c>
      <c r="O20">
        <f>ER_PX[[#This Row],[Column15]]</f>
        <v>24729</v>
      </c>
      <c r="P20">
        <f>ER_PX[[#This Row],[Column16]]</f>
        <v>24573</v>
      </c>
      <c r="Q20">
        <f>ER_PX[[#This Row],[Column17]]</f>
        <v>24104</v>
      </c>
      <c r="R20">
        <f>ER_PX[[#This Row],[Column18]]</f>
        <v>23949</v>
      </c>
      <c r="S20">
        <f>ER_PX[[#This Row],[Column19]]</f>
        <v>23514</v>
      </c>
      <c r="T20">
        <f>ER_PX[[#This Row],[Column20]]</f>
        <v>24230</v>
      </c>
      <c r="U20">
        <f>ER_PX[[#This Row],[Column21]]</f>
        <v>23978</v>
      </c>
      <c r="V20">
        <f>ER_PX[[#This Row],[Column22]]</f>
        <v>23640</v>
      </c>
      <c r="W20">
        <f>ER_PX[[#This Row],[Column23]]</f>
        <v>23594</v>
      </c>
      <c r="X20">
        <f>ER_PX[[#This Row],[Column24]]</f>
        <v>23594</v>
      </c>
      <c r="Y20">
        <f>ER_PX[[#This Row],[Column25]]</f>
        <v>22114</v>
      </c>
      <c r="Z20">
        <f>ER_PX[[#This Row],[Column26]]</f>
        <v>21533</v>
      </c>
      <c r="AA20">
        <f>ER_PX[[#This Row],[Column27]]</f>
        <v>22014</v>
      </c>
      <c r="AB20">
        <f>ER_PX[[#This Row],[Column28]]</f>
        <v>21959</v>
      </c>
      <c r="AC20">
        <f>ER_PX[[#This Row],[Column29]]</f>
        <v>22775</v>
      </c>
      <c r="AD20">
        <f>ER_PX[[#This Row],[Column30]]</f>
        <v>22819</v>
      </c>
      <c r="AE20">
        <f>ER_PX[[#This Row],[Column31]]</f>
        <v>22655</v>
      </c>
      <c r="AF20">
        <f>ER_PX[[#This Row],[Column32]]</f>
        <v>23010</v>
      </c>
      <c r="AG20">
        <f>ER_PX[[#This Row],[Column33]]</f>
        <v>22304</v>
      </c>
      <c r="AH20">
        <f>ER_PX[[#This Row],[Column34]]</f>
        <v>21484</v>
      </c>
      <c r="AI20">
        <f>ER_PX[[#This Row],[Column35]]</f>
        <v>21892</v>
      </c>
      <c r="AJ20">
        <f>ER_PX[[#This Row],[Column36]]</f>
        <v>21815</v>
      </c>
      <c r="AK20">
        <f>ER_PX[[#This Row],[Column37]]</f>
        <v>21864</v>
      </c>
      <c r="AL20">
        <f>ER_PX[[#This Row],[Column38]]</f>
        <v>21331</v>
      </c>
      <c r="AM20">
        <f>ER_PX[[#This Row],[Column39]]</f>
        <v>21007</v>
      </c>
      <c r="AN20">
        <f>ER_PX[[#This Row],[Column40]]</f>
        <v>20501</v>
      </c>
      <c r="AO20">
        <f>ER_PX[[#This Row],[Column41]]</f>
        <v>21435</v>
      </c>
      <c r="AP20">
        <f>ER_PX[[#This Row],[Column42]]</f>
        <v>21310</v>
      </c>
      <c r="AQ20">
        <f>ER_PX[[#This Row],[Column43]]</f>
        <v>21310</v>
      </c>
      <c r="AR20">
        <f>ER_PX[[#This Row],[Column44]]</f>
        <v>21310</v>
      </c>
      <c r="AS20">
        <f>ER_PX[[#This Row],[Column45]]</f>
        <v>21747</v>
      </c>
    </row>
    <row r="21" spans="1:45" x14ac:dyDescent="0.25">
      <c r="A21" t="str">
        <f ca="1">'cont list_0'!E24</f>
        <v>U30</v>
      </c>
      <c r="B21">
        <f>ER_PX[[#This Row],[Column2]]</f>
        <v>22249</v>
      </c>
      <c r="C21">
        <f>ER_PX[[#This Row],[Column3]]</f>
        <v>22249</v>
      </c>
      <c r="D21">
        <f>ER_PX[[#This Row],[Column4]]</f>
        <v>22249</v>
      </c>
      <c r="E21">
        <f>ER_PX[[#This Row],[Column5]]</f>
        <v>22208</v>
      </c>
      <c r="F21">
        <f>ER_PX[[#This Row],[Column6]]</f>
        <v>22753</v>
      </c>
      <c r="G21">
        <f>ER_PX[[#This Row],[Column7]]</f>
        <v>22845</v>
      </c>
      <c r="H21">
        <f>ER_PX[[#This Row],[Column8]]</f>
        <v>23098</v>
      </c>
      <c r="I21">
        <f>ER_PX[[#This Row],[Column9]]</f>
        <v>22248</v>
      </c>
      <c r="J21">
        <f>ER_PX[[#This Row],[Column10]]</f>
        <v>21708</v>
      </c>
      <c r="K21">
        <f>ER_PX[[#This Row],[Column11]]</f>
        <v>21942</v>
      </c>
      <c r="L21">
        <f>ER_PX[[#This Row],[Column12]]</f>
        <v>22677</v>
      </c>
      <c r="M21">
        <f>ER_PX[[#This Row],[Column13]]</f>
        <v>20533</v>
      </c>
      <c r="N21">
        <f>ER_PX[[#This Row],[Column14]]</f>
        <v>21352</v>
      </c>
      <c r="O21">
        <f>ER_PX[[#This Row],[Column15]]</f>
        <v>21570</v>
      </c>
      <c r="P21">
        <f>ER_PX[[#This Row],[Column16]]</f>
        <v>20714</v>
      </c>
      <c r="Q21">
        <f>ER_PX[[#This Row],[Column17]]</f>
        <v>18859</v>
      </c>
      <c r="R21">
        <f>ER_PX[[#This Row],[Column18]]</f>
        <v>19542</v>
      </c>
      <c r="S21">
        <f>ER_PX[[#This Row],[Column19]]</f>
        <v>19224</v>
      </c>
      <c r="T21">
        <f>ER_PX[[#This Row],[Column20]]</f>
        <v>19937</v>
      </c>
      <c r="U21">
        <f>ER_PX[[#This Row],[Column21]]</f>
        <v>17012</v>
      </c>
      <c r="V21">
        <f>ER_PX[[#This Row],[Column22]]</f>
        <v>16782</v>
      </c>
      <c r="W21">
        <f>ER_PX[[#This Row],[Column23]]</f>
        <v>16859</v>
      </c>
      <c r="X21">
        <f>ER_PX[[#This Row],[Column24]]</f>
        <v>16859</v>
      </c>
      <c r="Y21">
        <f>ER_PX[[#This Row],[Column25]]</f>
        <v>15280</v>
      </c>
      <c r="Z21">
        <f>ER_PX[[#This Row],[Column26]]</f>
        <v>14907</v>
      </c>
      <c r="AA21">
        <f>ER_PX[[#This Row],[Column27]]</f>
        <v>15144</v>
      </c>
      <c r="AB21">
        <f>ER_PX[[#This Row],[Column28]]</f>
        <v>15836</v>
      </c>
      <c r="AC21">
        <f>ER_PX[[#This Row],[Column29]]</f>
        <v>16149</v>
      </c>
      <c r="AD21">
        <f>ER_PX[[#This Row],[Column30]]</f>
        <v>15851</v>
      </c>
      <c r="AE21">
        <f>ER_PX[[#This Row],[Column31]]</f>
        <v>13242</v>
      </c>
      <c r="AF21">
        <f>ER_PX[[#This Row],[Column32]]</f>
        <v>13109</v>
      </c>
      <c r="AG21">
        <f>ER_PX[[#This Row],[Column33]]</f>
        <v>11011</v>
      </c>
      <c r="AH21">
        <f>ER_PX[[#This Row],[Column34]]</f>
        <v>11142</v>
      </c>
      <c r="AI21">
        <f>ER_PX[[#This Row],[Column35]]</f>
        <v>11581</v>
      </c>
      <c r="AJ21">
        <f>ER_PX[[#This Row],[Column36]]</f>
        <v>11768</v>
      </c>
      <c r="AK21">
        <f>ER_PX[[#This Row],[Column37]]</f>
        <v>12207</v>
      </c>
      <c r="AL21">
        <f>ER_PX[[#This Row],[Column38]]</f>
        <v>12646</v>
      </c>
      <c r="AM21">
        <f>ER_PX[[#This Row],[Column39]]</f>
        <v>12529</v>
      </c>
      <c r="AN21">
        <f>ER_PX[[#This Row],[Column40]]</f>
        <v>13275</v>
      </c>
      <c r="AO21">
        <f>ER_PX[[#This Row],[Column41]]</f>
        <v>13016</v>
      </c>
      <c r="AP21">
        <f>ER_PX[[#This Row],[Column42]]</f>
        <v>12793</v>
      </c>
      <c r="AQ21">
        <f>ER_PX[[#This Row],[Column43]]</f>
        <v>12793</v>
      </c>
      <c r="AR21">
        <f>ER_PX[[#This Row],[Column44]]</f>
        <v>12793</v>
      </c>
      <c r="AS21">
        <f>ER_PX[[#This Row],[Column45]]</f>
        <v>12941</v>
      </c>
    </row>
    <row r="22" spans="1:45" x14ac:dyDescent="0.25">
      <c r="A22" t="str">
        <f ca="1">'cont list_0'!E25</f>
        <v>Z30</v>
      </c>
      <c r="B22">
        <f>ER_PX[[#This Row],[Column2]]</f>
        <v>6222</v>
      </c>
      <c r="C22">
        <f>ER_PX[[#This Row],[Column3]]</f>
        <v>6222</v>
      </c>
      <c r="D22">
        <f>ER_PX[[#This Row],[Column4]]</f>
        <v>6222</v>
      </c>
      <c r="E22">
        <f>ER_PX[[#This Row],[Column5]]</f>
        <v>6300</v>
      </c>
      <c r="F22">
        <f>ER_PX[[#This Row],[Column6]]</f>
        <v>6943</v>
      </c>
      <c r="G22">
        <f>ER_PX[[#This Row],[Column7]]</f>
        <v>7147</v>
      </c>
      <c r="H22">
        <f>ER_PX[[#This Row],[Column8]]</f>
        <v>7768</v>
      </c>
      <c r="I22">
        <f>ER_PX[[#This Row],[Column9]]</f>
        <v>8247</v>
      </c>
      <c r="J22">
        <f>ER_PX[[#This Row],[Column10]]</f>
        <v>8399</v>
      </c>
      <c r="K22">
        <f>ER_PX[[#This Row],[Column11]]</f>
        <v>8613</v>
      </c>
      <c r="L22">
        <f>ER_PX[[#This Row],[Column12]]</f>
        <v>8811</v>
      </c>
      <c r="M22">
        <f>ER_PX[[#This Row],[Column13]]</f>
        <v>8937</v>
      </c>
      <c r="N22">
        <f>ER_PX[[#This Row],[Column14]]</f>
        <v>10620</v>
      </c>
      <c r="O22">
        <f>ER_PX[[#This Row],[Column15]]</f>
        <v>10458</v>
      </c>
      <c r="P22">
        <f>ER_PX[[#This Row],[Column16]]</f>
        <v>9942</v>
      </c>
      <c r="Q22">
        <f>ER_PX[[#This Row],[Column17]]</f>
        <v>9511</v>
      </c>
      <c r="R22">
        <f>ER_PX[[#This Row],[Column18]]</f>
        <v>10260</v>
      </c>
      <c r="S22">
        <f>ER_PX[[#This Row],[Column19]]</f>
        <v>9108</v>
      </c>
      <c r="T22">
        <f>ER_PX[[#This Row],[Column20]]</f>
        <v>7878</v>
      </c>
      <c r="U22">
        <f>ER_PX[[#This Row],[Column21]]</f>
        <v>6952</v>
      </c>
      <c r="V22">
        <f>ER_PX[[#This Row],[Column22]]</f>
        <v>7074</v>
      </c>
      <c r="W22">
        <f>ER_PX[[#This Row],[Column23]]</f>
        <v>7060</v>
      </c>
      <c r="X22">
        <f>ER_PX[[#This Row],[Column24]]</f>
        <v>7060</v>
      </c>
      <c r="Y22">
        <f>ER_PX[[#This Row],[Column25]]</f>
        <v>7191</v>
      </c>
      <c r="Z22">
        <f>ER_PX[[#This Row],[Column26]]</f>
        <v>7164</v>
      </c>
      <c r="AA22">
        <f>ER_PX[[#This Row],[Column27]]</f>
        <v>6747</v>
      </c>
      <c r="AB22">
        <f>ER_PX[[#This Row],[Column28]]</f>
        <v>6757</v>
      </c>
      <c r="AC22">
        <f>ER_PX[[#This Row],[Column29]]</f>
        <v>7167</v>
      </c>
      <c r="AD22">
        <f>ER_PX[[#This Row],[Column30]]</f>
        <v>6733</v>
      </c>
      <c r="AE22">
        <f>ER_PX[[#This Row],[Column31]]</f>
        <v>6055</v>
      </c>
      <c r="AF22">
        <f>ER_PX[[#This Row],[Column32]]</f>
        <v>6468</v>
      </c>
      <c r="AG22">
        <f>ER_PX[[#This Row],[Column33]]</f>
        <v>6342</v>
      </c>
      <c r="AH22">
        <f>ER_PX[[#This Row],[Column34]]</f>
        <v>6356</v>
      </c>
      <c r="AI22">
        <f>ER_PX[[#This Row],[Column35]]</f>
        <v>6693</v>
      </c>
      <c r="AJ22">
        <f>ER_PX[[#This Row],[Column36]]</f>
        <v>7098</v>
      </c>
      <c r="AK22">
        <f>ER_PX[[#This Row],[Column37]]</f>
        <v>6707</v>
      </c>
      <c r="AL22">
        <f>ER_PX[[#This Row],[Column38]]</f>
        <v>7122</v>
      </c>
      <c r="AM22">
        <f>ER_PX[[#This Row],[Column39]]</f>
        <v>8073</v>
      </c>
      <c r="AN22">
        <f>ER_PX[[#This Row],[Column40]]</f>
        <v>8761</v>
      </c>
      <c r="AO22">
        <f>ER_PX[[#This Row],[Column41]]</f>
        <v>7515</v>
      </c>
      <c r="AP22">
        <f>ER_PX[[#This Row],[Column42]]</f>
        <v>7704</v>
      </c>
      <c r="AQ22">
        <f>ER_PX[[#This Row],[Column43]]</f>
        <v>7704</v>
      </c>
      <c r="AR22">
        <f>ER_PX[[#This Row],[Column44]]</f>
        <v>7704</v>
      </c>
      <c r="AS22">
        <f>ER_PX[[#This Row],[Column45]]</f>
        <v>8069</v>
      </c>
    </row>
    <row r="23" spans="1:45" x14ac:dyDescent="0.25">
      <c r="A23" t="str">
        <f ca="1">'cont list_0'!E26</f>
        <v>H31</v>
      </c>
      <c r="B23">
        <f>ER_PX[[#This Row],[Column2]]</f>
        <v>1270</v>
      </c>
      <c r="C23">
        <f>ER_PX[[#This Row],[Column3]]</f>
        <v>1270</v>
      </c>
      <c r="D23">
        <f>ER_PX[[#This Row],[Column4]]</f>
        <v>1270</v>
      </c>
      <c r="E23">
        <f>ER_PX[[#This Row],[Column5]]</f>
        <v>1270</v>
      </c>
      <c r="F23">
        <f>ER_PX[[#This Row],[Column6]]</f>
        <v>1270</v>
      </c>
      <c r="G23">
        <f>ER_PX[[#This Row],[Column7]]</f>
        <v>1270</v>
      </c>
      <c r="H23">
        <f>ER_PX[[#This Row],[Column8]]</f>
        <v>1270</v>
      </c>
      <c r="I23">
        <f>ER_PX[[#This Row],[Column9]]</f>
        <v>1270</v>
      </c>
      <c r="J23">
        <f>ER_PX[[#This Row],[Column10]]</f>
        <v>1267</v>
      </c>
      <c r="K23">
        <f>ER_PX[[#This Row],[Column11]]</f>
        <v>1267</v>
      </c>
      <c r="L23">
        <f>ER_PX[[#This Row],[Column12]]</f>
        <v>1267</v>
      </c>
      <c r="M23">
        <f>ER_PX[[#This Row],[Column13]]</f>
        <v>1267</v>
      </c>
      <c r="N23">
        <f>ER_PX[[#This Row],[Column14]]</f>
        <v>884</v>
      </c>
      <c r="O23">
        <f>ER_PX[[#This Row],[Column15]]</f>
        <v>884</v>
      </c>
      <c r="P23">
        <f>ER_PX[[#This Row],[Column16]]</f>
        <v>884</v>
      </c>
      <c r="Q23">
        <f>ER_PX[[#This Row],[Column17]]</f>
        <v>860</v>
      </c>
      <c r="R23">
        <f>ER_PX[[#This Row],[Column18]]</f>
        <v>860</v>
      </c>
      <c r="S23">
        <f>ER_PX[[#This Row],[Column19]]</f>
        <v>860</v>
      </c>
      <c r="T23">
        <f>ER_PX[[#This Row],[Column20]]</f>
        <v>852</v>
      </c>
      <c r="U23">
        <f>ER_PX[[#This Row],[Column21]]</f>
        <v>830</v>
      </c>
      <c r="V23">
        <f>ER_PX[[#This Row],[Column22]]</f>
        <v>830</v>
      </c>
      <c r="W23">
        <f>ER_PX[[#This Row],[Column23]]</f>
        <v>805</v>
      </c>
      <c r="X23">
        <f>ER_PX[[#This Row],[Column24]]</f>
        <v>805</v>
      </c>
      <c r="Y23">
        <f>ER_PX[[#This Row],[Column25]]</f>
        <v>805</v>
      </c>
      <c r="Z23">
        <f>ER_PX[[#This Row],[Column26]]</f>
        <v>805</v>
      </c>
      <c r="AA23">
        <f>ER_PX[[#This Row],[Column27]]</f>
        <v>801</v>
      </c>
      <c r="AB23">
        <f>ER_PX[[#This Row],[Column28]]</f>
        <v>770</v>
      </c>
      <c r="AC23">
        <f>ER_PX[[#This Row],[Column29]]</f>
        <v>762</v>
      </c>
      <c r="AD23">
        <f>ER_PX[[#This Row],[Column30]]</f>
        <v>679</v>
      </c>
      <c r="AE23">
        <f>ER_PX[[#This Row],[Column31]]</f>
        <v>675</v>
      </c>
      <c r="AF23">
        <f>ER_PX[[#This Row],[Column32]]</f>
        <v>577</v>
      </c>
      <c r="AG23">
        <f>ER_PX[[#This Row],[Column33]]</f>
        <v>554</v>
      </c>
      <c r="AH23">
        <f>ER_PX[[#This Row],[Column34]]</f>
        <v>554</v>
      </c>
      <c r="AI23">
        <f>ER_PX[[#This Row],[Column35]]</f>
        <v>558</v>
      </c>
      <c r="AJ23">
        <f>ER_PX[[#This Row],[Column36]]</f>
        <v>533</v>
      </c>
      <c r="AK23">
        <f>ER_PX[[#This Row],[Column37]]</f>
        <v>541</v>
      </c>
      <c r="AL23">
        <f>ER_PX[[#This Row],[Column38]]</f>
        <v>540</v>
      </c>
      <c r="AM23">
        <f>ER_PX[[#This Row],[Column39]]</f>
        <v>550</v>
      </c>
      <c r="AN23">
        <f>ER_PX[[#This Row],[Column40]]</f>
        <v>519</v>
      </c>
      <c r="AO23">
        <f>ER_PX[[#This Row],[Column41]]</f>
        <v>519</v>
      </c>
      <c r="AP23">
        <f>ER_PX[[#This Row],[Column42]]</f>
        <v>519</v>
      </c>
      <c r="AQ23">
        <f>ER_PX[[#This Row],[Column43]]</f>
        <v>519</v>
      </c>
      <c r="AR23">
        <f>ER_PX[[#This Row],[Column44]]</f>
        <v>519</v>
      </c>
      <c r="AS23">
        <f>ER_PX[[#This Row],[Column45]]</f>
        <v>519</v>
      </c>
    </row>
    <row r="24" spans="1:45" x14ac:dyDescent="0.25">
      <c r="A24" t="str">
        <f ca="1">'cont list_0'!E27</f>
        <v>M31</v>
      </c>
      <c r="B24">
        <f>ER_PX[[#This Row],[Column2]]</f>
        <v>552</v>
      </c>
      <c r="C24">
        <f>ER_PX[[#This Row],[Column3]]</f>
        <v>552</v>
      </c>
      <c r="D24">
        <f>ER_PX[[#This Row],[Column4]]</f>
        <v>552</v>
      </c>
      <c r="E24">
        <f>ER_PX[[#This Row],[Column5]]</f>
        <v>552</v>
      </c>
      <c r="F24">
        <f>ER_PX[[#This Row],[Column6]]</f>
        <v>552</v>
      </c>
      <c r="G24">
        <f>ER_PX[[#This Row],[Column7]]</f>
        <v>552</v>
      </c>
      <c r="H24">
        <f>ER_PX[[#This Row],[Column8]]</f>
        <v>552</v>
      </c>
      <c r="I24">
        <f>ER_PX[[#This Row],[Column9]]</f>
        <v>552</v>
      </c>
      <c r="J24">
        <f>ER_PX[[#This Row],[Column10]]</f>
        <v>552</v>
      </c>
      <c r="K24">
        <f>ER_PX[[#This Row],[Column11]]</f>
        <v>552</v>
      </c>
      <c r="L24">
        <f>ER_PX[[#This Row],[Column12]]</f>
        <v>552</v>
      </c>
      <c r="M24">
        <f>ER_PX[[#This Row],[Column13]]</f>
        <v>551</v>
      </c>
      <c r="N24">
        <f>ER_PX[[#This Row],[Column14]]</f>
        <v>548</v>
      </c>
      <c r="O24">
        <f>ER_PX[[#This Row],[Column15]]</f>
        <v>548</v>
      </c>
      <c r="P24">
        <f>ER_PX[[#This Row],[Column16]]</f>
        <v>548</v>
      </c>
      <c r="Q24">
        <f>ER_PX[[#This Row],[Column17]]</f>
        <v>553</v>
      </c>
      <c r="R24">
        <f>ER_PX[[#This Row],[Column18]]</f>
        <v>553</v>
      </c>
      <c r="S24">
        <f>ER_PX[[#This Row],[Column19]]</f>
        <v>553</v>
      </c>
      <c r="T24">
        <f>ER_PX[[#This Row],[Column20]]</f>
        <v>625</v>
      </c>
      <c r="U24">
        <f>ER_PX[[#This Row],[Column21]]</f>
        <v>622</v>
      </c>
      <c r="V24">
        <f>ER_PX[[#This Row],[Column22]]</f>
        <v>622</v>
      </c>
      <c r="W24">
        <f>ER_PX[[#This Row],[Column23]]</f>
        <v>621</v>
      </c>
      <c r="X24">
        <f>ER_PX[[#This Row],[Column24]]</f>
        <v>621</v>
      </c>
      <c r="Y24">
        <f>ER_PX[[#This Row],[Column25]]</f>
        <v>621</v>
      </c>
      <c r="Z24">
        <f>ER_PX[[#This Row],[Column26]]</f>
        <v>621</v>
      </c>
      <c r="AA24">
        <f>ER_PX[[#This Row],[Column27]]</f>
        <v>589</v>
      </c>
      <c r="AB24">
        <f>ER_PX[[#This Row],[Column28]]</f>
        <v>512</v>
      </c>
      <c r="AC24">
        <f>ER_PX[[#This Row],[Column29]]</f>
        <v>512</v>
      </c>
      <c r="AD24">
        <f>ER_PX[[#This Row],[Column30]]</f>
        <v>514</v>
      </c>
      <c r="AE24">
        <f>ER_PX[[#This Row],[Column31]]</f>
        <v>515</v>
      </c>
      <c r="AF24">
        <f>ER_PX[[#This Row],[Column32]]</f>
        <v>500</v>
      </c>
      <c r="AG24">
        <f>ER_PX[[#This Row],[Column33]]</f>
        <v>500</v>
      </c>
      <c r="AH24">
        <f>ER_PX[[#This Row],[Column34]]</f>
        <v>500</v>
      </c>
      <c r="AI24">
        <f>ER_PX[[#This Row],[Column35]]</f>
        <v>500</v>
      </c>
      <c r="AJ24">
        <f>ER_PX[[#This Row],[Column36]]</f>
        <v>450</v>
      </c>
      <c r="AK24">
        <f>ER_PX[[#This Row],[Column37]]</f>
        <v>342</v>
      </c>
      <c r="AL24">
        <f>ER_PX[[#This Row],[Column38]]</f>
        <v>342</v>
      </c>
      <c r="AM24">
        <f>ER_PX[[#This Row],[Column39]]</f>
        <v>332</v>
      </c>
      <c r="AN24">
        <f>ER_PX[[#This Row],[Column40]]</f>
        <v>300</v>
      </c>
      <c r="AO24">
        <f>ER_PX[[#This Row],[Column41]]</f>
        <v>292</v>
      </c>
      <c r="AP24">
        <f>ER_PX[[#This Row],[Column42]]</f>
        <v>292</v>
      </c>
      <c r="AQ24">
        <f>ER_PX[[#This Row],[Column43]]</f>
        <v>292</v>
      </c>
      <c r="AR24">
        <f>ER_PX[[#This Row],[Column44]]</f>
        <v>292</v>
      </c>
      <c r="AS24">
        <f>ER_PX[[#This Row],[Column45]]</f>
        <v>292</v>
      </c>
    </row>
    <row r="25" spans="1:45" x14ac:dyDescent="0.25">
      <c r="A25" t="str">
        <f ca="1">'cont list_0'!E28</f>
        <v>U31</v>
      </c>
      <c r="B25">
        <f>ER_PX[[#This Row],[Column2]]</f>
        <v>25</v>
      </c>
      <c r="C25">
        <f>ER_PX[[#This Row],[Column3]]</f>
        <v>25</v>
      </c>
      <c r="D25">
        <f>ER_PX[[#This Row],[Column4]]</f>
        <v>25</v>
      </c>
      <c r="E25">
        <f>ER_PX[[#This Row],[Column5]]</f>
        <v>25</v>
      </c>
      <c r="F25">
        <f>ER_PX[[#This Row],[Column6]]</f>
        <v>2</v>
      </c>
      <c r="G25">
        <f>ER_PX[[#This Row],[Column7]]</f>
        <v>2</v>
      </c>
      <c r="H25">
        <f>ER_PX[[#This Row],[Column8]]</f>
        <v>2</v>
      </c>
      <c r="I25">
        <f>ER_PX[[#This Row],[Column9]]</f>
        <v>2</v>
      </c>
      <c r="J25">
        <f>ER_PX[[#This Row],[Column10]]</f>
        <v>2</v>
      </c>
      <c r="K25">
        <f>ER_PX[[#This Row],[Column11]]</f>
        <v>2</v>
      </c>
      <c r="L25">
        <f>ER_PX[[#This Row],[Column12]]</f>
        <v>2</v>
      </c>
      <c r="M25">
        <f>ER_PX[[#This Row],[Column13]]</f>
        <v>2</v>
      </c>
      <c r="N25">
        <f>ER_PX[[#This Row],[Column14]]</f>
        <v>2</v>
      </c>
      <c r="O25">
        <f>ER_PX[[#This Row],[Column15]]</f>
        <v>2</v>
      </c>
      <c r="P25">
        <f>ER_PX[[#This Row],[Column16]]</f>
        <v>2</v>
      </c>
      <c r="Q25">
        <f>ER_PX[[#This Row],[Column17]]</f>
        <v>2</v>
      </c>
      <c r="R25">
        <f>ER_PX[[#This Row],[Column18]]</f>
        <v>2</v>
      </c>
      <c r="S25">
        <f>ER_PX[[#This Row],[Column19]]</f>
        <v>2</v>
      </c>
      <c r="T25">
        <f>ER_PX[[#This Row],[Column20]]</f>
        <v>2</v>
      </c>
      <c r="U25">
        <f>ER_PX[[#This Row],[Column21]]</f>
        <v>2</v>
      </c>
      <c r="V25">
        <f>ER_PX[[#This Row],[Column22]]</f>
        <v>2</v>
      </c>
      <c r="W25">
        <f>ER_PX[[#This Row],[Column23]]</f>
        <v>2</v>
      </c>
      <c r="X25">
        <f>ER_PX[[#This Row],[Column24]]</f>
        <v>2</v>
      </c>
      <c r="Y25">
        <f>ER_PX[[#This Row],[Column25]]</f>
        <v>2</v>
      </c>
      <c r="Z25">
        <f>ER_PX[[#This Row],[Column26]]</f>
        <v>2</v>
      </c>
      <c r="AA25">
        <f>ER_PX[[#This Row],[Column27]]</f>
        <v>2</v>
      </c>
      <c r="AB25">
        <f>ER_PX[[#This Row],[Column28]]</f>
        <v>2</v>
      </c>
      <c r="AC25">
        <f>ER_PX[[#This Row],[Column29]]</f>
        <v>2</v>
      </c>
      <c r="AD25">
        <f>ER_PX[[#This Row],[Column30]]</f>
        <v>2</v>
      </c>
      <c r="AE25">
        <f>ER_PX[[#This Row],[Column31]]</f>
        <v>2</v>
      </c>
      <c r="AF25">
        <f>ER_PX[[#This Row],[Column32]]</f>
        <v>2</v>
      </c>
      <c r="AG25">
        <f>ER_PX[[#This Row],[Column33]]</f>
        <v>2</v>
      </c>
      <c r="AH25">
        <f>ER_PX[[#This Row],[Column34]]</f>
        <v>2</v>
      </c>
      <c r="AI25">
        <f>ER_PX[[#This Row],[Column35]]</f>
        <v>2</v>
      </c>
      <c r="AJ25">
        <f>ER_PX[[#This Row],[Column36]]</f>
        <v>2</v>
      </c>
      <c r="AK25">
        <f>ER_PX[[#This Row],[Column37]]</f>
        <v>2</v>
      </c>
      <c r="AL25">
        <f>ER_PX[[#This Row],[Column38]]</f>
        <v>2</v>
      </c>
      <c r="AM25">
        <f>ER_PX[[#This Row],[Column39]]</f>
        <v>2</v>
      </c>
      <c r="AN25">
        <f>ER_PX[[#This Row],[Column40]]</f>
        <v>2</v>
      </c>
      <c r="AO25">
        <f>ER_PX[[#This Row],[Column41]]</f>
        <v>2</v>
      </c>
      <c r="AP25">
        <f>ER_PX[[#This Row],[Column42]]</f>
        <v>2</v>
      </c>
      <c r="AQ25">
        <f>ER_PX[[#This Row],[Column43]]</f>
        <v>2</v>
      </c>
      <c r="AR25">
        <f>ER_PX[[#This Row],[Column44]]</f>
        <v>2</v>
      </c>
      <c r="AS25">
        <f>ER_PX[[#This Row],[Column45]]</f>
        <v>2</v>
      </c>
    </row>
    <row r="26" spans="1:45" x14ac:dyDescent="0.25">
      <c r="A26" t="str">
        <f ca="1">'cont list_0'!E29</f>
        <v>Z31</v>
      </c>
      <c r="B26">
        <f>ER_PX[[#This Row],[Column2]]</f>
        <v>2</v>
      </c>
      <c r="C26">
        <f>ER_PX[[#This Row],[Column3]]</f>
        <v>2</v>
      </c>
      <c r="D26">
        <f>ER_PX[[#This Row],[Column4]]</f>
        <v>2</v>
      </c>
      <c r="E26">
        <f>ER_PX[[#This Row],[Column5]]</f>
        <v>2</v>
      </c>
      <c r="F26">
        <f>ER_PX[[#This Row],[Column6]]</f>
        <v>2</v>
      </c>
      <c r="G26">
        <f>ER_PX[[#This Row],[Column7]]</f>
        <v>2</v>
      </c>
      <c r="H26">
        <f>ER_PX[[#This Row],[Column8]]</f>
        <v>2</v>
      </c>
      <c r="I26">
        <f>ER_PX[[#This Row],[Column9]]</f>
        <v>2</v>
      </c>
      <c r="J26">
        <f>ER_PX[[#This Row],[Column10]]</f>
        <v>2</v>
      </c>
      <c r="K26">
        <f>ER_PX[[#This Row],[Column11]]</f>
        <v>2</v>
      </c>
      <c r="L26">
        <f>ER_PX[[#This Row],[Column12]]</f>
        <v>2</v>
      </c>
      <c r="M26">
        <f>ER_PX[[#This Row],[Column13]]</f>
        <v>2</v>
      </c>
      <c r="N26">
        <f>ER_PX[[#This Row],[Column14]]</f>
        <v>2</v>
      </c>
      <c r="O26">
        <f>ER_PX[[#This Row],[Column15]]</f>
        <v>2</v>
      </c>
      <c r="P26">
        <f>ER_PX[[#This Row],[Column16]]</f>
        <v>2</v>
      </c>
      <c r="Q26">
        <f>ER_PX[[#This Row],[Column17]]</f>
        <v>2</v>
      </c>
      <c r="R26">
        <f>ER_PX[[#This Row],[Column18]]</f>
        <v>2</v>
      </c>
      <c r="S26">
        <f>ER_PX[[#This Row],[Column19]]</f>
        <v>2</v>
      </c>
      <c r="T26">
        <f>ER_PX[[#This Row],[Column20]]</f>
        <v>2</v>
      </c>
      <c r="U26">
        <f>ER_PX[[#This Row],[Column21]]</f>
        <v>2</v>
      </c>
      <c r="V26">
        <f>ER_PX[[#This Row],[Column22]]</f>
        <v>2</v>
      </c>
      <c r="W26">
        <f>ER_PX[[#This Row],[Column23]]</f>
        <v>2</v>
      </c>
      <c r="X26">
        <f>ER_PX[[#This Row],[Column24]]</f>
        <v>2</v>
      </c>
      <c r="Y26">
        <f>ER_PX[[#This Row],[Column25]]</f>
        <v>2</v>
      </c>
      <c r="Z26">
        <f>ER_PX[[#This Row],[Column26]]</f>
        <v>2</v>
      </c>
      <c r="AA26">
        <f>ER_PX[[#This Row],[Column27]]</f>
        <v>2</v>
      </c>
      <c r="AB26">
        <f>ER_PX[[#This Row],[Column28]]</f>
        <v>2</v>
      </c>
      <c r="AC26">
        <f>ER_PX[[#This Row],[Column29]]</f>
        <v>2</v>
      </c>
      <c r="AD26">
        <f>ER_PX[[#This Row],[Column30]]</f>
        <v>2</v>
      </c>
      <c r="AE26">
        <f>ER_PX[[#This Row],[Column31]]</f>
        <v>2</v>
      </c>
      <c r="AF26">
        <f>ER_PX[[#This Row],[Column32]]</f>
        <v>2</v>
      </c>
      <c r="AG26">
        <f>ER_PX[[#This Row],[Column33]]</f>
        <v>2</v>
      </c>
      <c r="AH26">
        <f>ER_PX[[#This Row],[Column34]]</f>
        <v>2</v>
      </c>
      <c r="AI26">
        <f>ER_PX[[#This Row],[Column35]]</f>
        <v>2</v>
      </c>
      <c r="AJ26">
        <f>ER_PX[[#This Row],[Column36]]</f>
        <v>2</v>
      </c>
      <c r="AK26">
        <f>ER_PX[[#This Row],[Column37]]</f>
        <v>2</v>
      </c>
      <c r="AL26">
        <f>ER_PX[[#This Row],[Column38]]</f>
        <v>2</v>
      </c>
      <c r="AM26">
        <f>ER_PX[[#This Row],[Column39]]</f>
        <v>2</v>
      </c>
      <c r="AN26">
        <f>ER_PX[[#This Row],[Column40]]</f>
        <v>2</v>
      </c>
      <c r="AO26">
        <f>ER_PX[[#This Row],[Column41]]</f>
        <v>2</v>
      </c>
      <c r="AP26">
        <f>ER_PX[[#This Row],[Column42]]</f>
        <v>2</v>
      </c>
      <c r="AQ26">
        <f>ER_PX[[#This Row],[Column43]]</f>
        <v>2</v>
      </c>
      <c r="AR26">
        <f>ER_PX[[#This Row],[Column44]]</f>
        <v>2</v>
      </c>
      <c r="AS26">
        <f>ER_PX[[#This Row],[Column45]]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DE66-9E42-4B2A-8C14-66BD7D551C07}">
  <dimension ref="A2:CL31"/>
  <sheetViews>
    <sheetView workbookViewId="0">
      <selection activeCell="G33" sqref="G33"/>
    </sheetView>
  </sheetViews>
  <sheetFormatPr defaultRowHeight="15" x14ac:dyDescent="0.25"/>
  <cols>
    <col min="2" max="2" width="10.42578125" bestFit="1" customWidth="1"/>
  </cols>
  <sheetData>
    <row r="2" spans="1:90" s="4" customFormat="1" x14ac:dyDescent="0.25">
      <c r="A2" s="4" t="str">
        <f>SONIA_PX[[#This Row],[Column1]]</f>
        <v>Dates</v>
      </c>
      <c r="B2" s="4">
        <f>SONIA_PX[[#This Row],[Column2]]</f>
        <v>46174</v>
      </c>
      <c r="C2" s="4">
        <f>SONIA_PX[[#This Row],[Column3]]</f>
        <v>46171</v>
      </c>
      <c r="D2" s="4">
        <f>SONIA_PX[[#This Row],[Column4]]</f>
        <v>46170</v>
      </c>
      <c r="E2" s="4">
        <f>SONIA_PX[[#This Row],[Column5]]</f>
        <v>46169</v>
      </c>
      <c r="F2" s="4">
        <f>SONIA_PX[[#This Row],[Column6]]</f>
        <v>46168</v>
      </c>
      <c r="G2" s="4">
        <f>SONIA_PX[[#This Row],[Column7]]</f>
        <v>46167</v>
      </c>
      <c r="H2" s="4">
        <f>SONIA_PX[[#This Row],[Column8]]</f>
        <v>46164</v>
      </c>
      <c r="I2" s="4">
        <f>SONIA_PX[[#This Row],[Column9]]</f>
        <v>46163</v>
      </c>
      <c r="J2" s="4">
        <f>SONIA_PX[[#This Row],[Column10]]</f>
        <v>46162</v>
      </c>
      <c r="K2" s="4">
        <f>SONIA_PX[[#This Row],[Column11]]</f>
        <v>46161</v>
      </c>
      <c r="L2" s="4">
        <f>SONIA_PX[[#This Row],[Column12]]</f>
        <v>46160</v>
      </c>
      <c r="M2" s="4">
        <f>SONIA_PX[[#This Row],[Column13]]</f>
        <v>46157</v>
      </c>
      <c r="N2" s="4">
        <f>SONIA_PX[[#This Row],[Column14]]</f>
        <v>46156</v>
      </c>
      <c r="O2" s="4">
        <f>SONIA_PX[[#This Row],[Column15]]</f>
        <v>46155</v>
      </c>
      <c r="P2" s="4">
        <f>SONIA_PX[[#This Row],[Column16]]</f>
        <v>46154</v>
      </c>
      <c r="Q2" s="4">
        <f>SONIA_PX[[#This Row],[Column17]]</f>
        <v>46153</v>
      </c>
      <c r="R2" s="4">
        <f>SONIA_PX[[#This Row],[Column18]]</f>
        <v>46150</v>
      </c>
      <c r="S2" s="4">
        <f>SONIA_PX[[#This Row],[Column19]]</f>
        <v>46149</v>
      </c>
      <c r="T2" s="4">
        <f>SONIA_PX[[#This Row],[Column20]]</f>
        <v>46148</v>
      </c>
      <c r="U2" s="4">
        <f>SONIA_PX[[#This Row],[Column21]]</f>
        <v>46147</v>
      </c>
      <c r="V2" s="4">
        <f>SONIA_PX[[#This Row],[Column22]]</f>
        <v>46146</v>
      </c>
      <c r="W2" s="4">
        <f>SONIA_PX[[#This Row],[Column23]]</f>
        <v>46143</v>
      </c>
      <c r="X2" s="4">
        <f>SONIA_PX[[#This Row],[Column24]]</f>
        <v>46142</v>
      </c>
      <c r="Y2" s="4">
        <f>SONIA_PX[[#This Row],[Column25]]</f>
        <v>46141</v>
      </c>
      <c r="Z2" s="4">
        <f>SONIA_PX[[#This Row],[Column26]]</f>
        <v>46140</v>
      </c>
      <c r="AA2" s="4">
        <f>SONIA_PX[[#This Row],[Column27]]</f>
        <v>46139</v>
      </c>
      <c r="AB2" s="4">
        <f>SONIA_PX[[#This Row],[Column28]]</f>
        <v>46136</v>
      </c>
      <c r="AC2" s="4">
        <f>SONIA_PX[[#This Row],[Column29]]</f>
        <v>46135</v>
      </c>
      <c r="AD2" s="4">
        <f>SONIA_PX[[#This Row],[Column30]]</f>
        <v>46134</v>
      </c>
      <c r="AE2" s="4">
        <f>SONIA_PX[[#This Row],[Column31]]</f>
        <v>46133</v>
      </c>
      <c r="AF2" s="4">
        <f>SONIA_PX[[#This Row],[Column32]]</f>
        <v>46132</v>
      </c>
      <c r="AG2" s="4">
        <f>SONIA_PX[[#This Row],[Column33]]</f>
        <v>46129</v>
      </c>
      <c r="AH2" s="4">
        <f>SONIA_PX[[#This Row],[Column34]]</f>
        <v>46128</v>
      </c>
      <c r="AI2" s="4">
        <f>SONIA_PX[[#This Row],[Column35]]</f>
        <v>46127</v>
      </c>
      <c r="AJ2" s="4">
        <f>SONIA_PX[[#This Row],[Column36]]</f>
        <v>46126</v>
      </c>
      <c r="AK2" s="4">
        <f>SONIA_PX[[#This Row],[Column37]]</f>
        <v>46125</v>
      </c>
      <c r="AL2" s="4">
        <f>SONIA_PX[[#This Row],[Column38]]</f>
        <v>46122</v>
      </c>
      <c r="AM2" s="4">
        <f>SONIA_PX[[#This Row],[Column39]]</f>
        <v>46121</v>
      </c>
      <c r="AN2" s="4">
        <f>SONIA_PX[[#This Row],[Column40]]</f>
        <v>46120</v>
      </c>
      <c r="AO2" s="4">
        <f>SONIA_PX[[#This Row],[Column41]]</f>
        <v>46119</v>
      </c>
      <c r="AP2" s="4">
        <f>SONIA_PX[[#This Row],[Column42]]</f>
        <v>46118</v>
      </c>
      <c r="AQ2" s="4">
        <f>SONIA_PX[[#This Row],[Column43]]</f>
        <v>46115</v>
      </c>
      <c r="AR2" s="4">
        <f>SONIA_PX[[#This Row],[Column44]]</f>
        <v>46114</v>
      </c>
      <c r="AS2" s="4">
        <f>SONIA_PX[[#This Row],[Column45]]</f>
        <v>46113</v>
      </c>
      <c r="AT2" s="4" t="str">
        <f>SONIA_PX[[#This Row],[Column1]]</f>
        <v>Dates</v>
      </c>
      <c r="AU2" s="4">
        <f>SONIA_PX[[#This Row],[Column2]]</f>
        <v>46174</v>
      </c>
      <c r="AV2" s="4">
        <f>SONIA_PX[[#This Row],[Column3]]</f>
        <v>46171</v>
      </c>
      <c r="AW2" s="4">
        <f>SONIA_PX[[#This Row],[Column4]]</f>
        <v>46170</v>
      </c>
      <c r="AX2" s="4">
        <f>SONIA_PX[[#This Row],[Column5]]</f>
        <v>46169</v>
      </c>
      <c r="AY2" s="4">
        <f>SONIA_PX[[#This Row],[Column6]]</f>
        <v>46168</v>
      </c>
      <c r="AZ2" s="4">
        <f>SONIA_PX[[#This Row],[Column7]]</f>
        <v>46167</v>
      </c>
      <c r="BA2" s="4">
        <f>SONIA_PX[[#This Row],[Column8]]</f>
        <v>46164</v>
      </c>
      <c r="BB2" s="4">
        <f>SONIA_PX[[#This Row],[Column9]]</f>
        <v>46163</v>
      </c>
      <c r="BC2" s="4">
        <f>SONIA_PX[[#This Row],[Column10]]</f>
        <v>46162</v>
      </c>
      <c r="BD2" s="4">
        <f>SONIA_PX[[#This Row],[Column11]]</f>
        <v>46161</v>
      </c>
      <c r="BE2" s="4">
        <f>SONIA_PX[[#This Row],[Column12]]</f>
        <v>46160</v>
      </c>
      <c r="BF2" s="4">
        <f>SONIA_PX[[#This Row],[Column13]]</f>
        <v>46157</v>
      </c>
      <c r="BG2" s="4">
        <f>SONIA_PX[[#This Row],[Column14]]</f>
        <v>46156</v>
      </c>
      <c r="BH2" s="4">
        <f>SONIA_PX[[#This Row],[Column15]]</f>
        <v>46155</v>
      </c>
      <c r="BI2" s="4">
        <f>SONIA_PX[[#This Row],[Column16]]</f>
        <v>46154</v>
      </c>
      <c r="BJ2" s="4">
        <f>SONIA_PX[[#This Row],[Column17]]</f>
        <v>46153</v>
      </c>
      <c r="BK2" s="4">
        <f>SONIA_PX[[#This Row],[Column18]]</f>
        <v>46150</v>
      </c>
      <c r="BL2" s="4">
        <f>SONIA_PX[[#This Row],[Column19]]</f>
        <v>46149</v>
      </c>
      <c r="BM2" s="4">
        <f>SONIA_PX[[#This Row],[Column20]]</f>
        <v>46148</v>
      </c>
      <c r="BN2" s="4">
        <f>SONIA_PX[[#This Row],[Column21]]</f>
        <v>46147</v>
      </c>
      <c r="BO2" s="4">
        <f>SONIA_PX[[#This Row],[Column22]]</f>
        <v>46146</v>
      </c>
      <c r="BP2" s="4">
        <f>SONIA_PX[[#This Row],[Column23]]</f>
        <v>46143</v>
      </c>
      <c r="BQ2" s="4">
        <f>SONIA_PX[[#This Row],[Column24]]</f>
        <v>46142</v>
      </c>
      <c r="BR2" s="4">
        <f>SONIA_PX[[#This Row],[Column25]]</f>
        <v>46141</v>
      </c>
      <c r="BS2" s="4">
        <f>SONIA_PX[[#This Row],[Column26]]</f>
        <v>46140</v>
      </c>
      <c r="BT2" s="4">
        <f>SONIA_PX[[#This Row],[Column27]]</f>
        <v>46139</v>
      </c>
      <c r="BU2" s="4">
        <f>SONIA_PX[[#This Row],[Column28]]</f>
        <v>46136</v>
      </c>
      <c r="BV2" s="4">
        <f>SONIA_PX[[#This Row],[Column29]]</f>
        <v>46135</v>
      </c>
      <c r="BW2" s="4">
        <f>SONIA_PX[[#This Row],[Column30]]</f>
        <v>46134</v>
      </c>
      <c r="BX2" s="4">
        <f>SONIA_PX[[#This Row],[Column31]]</f>
        <v>46133</v>
      </c>
      <c r="BY2" s="4">
        <f>SONIA_PX[[#This Row],[Column32]]</f>
        <v>46132</v>
      </c>
      <c r="BZ2" s="4">
        <f>SONIA_PX[[#This Row],[Column33]]</f>
        <v>46129</v>
      </c>
      <c r="CA2" s="4">
        <f>SONIA_PX[[#This Row],[Column34]]</f>
        <v>46128</v>
      </c>
      <c r="CB2" s="4">
        <f>SONIA_PX[[#This Row],[Column35]]</f>
        <v>46127</v>
      </c>
      <c r="CC2" s="4">
        <f>SONIA_PX[[#This Row],[Column36]]</f>
        <v>46126</v>
      </c>
      <c r="CD2" s="4">
        <f>SONIA_PX[[#This Row],[Column37]]</f>
        <v>46125</v>
      </c>
      <c r="CE2" s="4">
        <f>SONIA_PX[[#This Row],[Column38]]</f>
        <v>46122</v>
      </c>
      <c r="CF2" s="4">
        <f>SONIA_PX[[#This Row],[Column39]]</f>
        <v>46121</v>
      </c>
      <c r="CG2" s="4">
        <f>SONIA_PX[[#This Row],[Column40]]</f>
        <v>46120</v>
      </c>
      <c r="CH2" s="4">
        <f>SONIA_PX[[#This Row],[Column41]]</f>
        <v>46119</v>
      </c>
      <c r="CI2" s="4">
        <f>SONIA_PX[[#This Row],[Column42]]</f>
        <v>46118</v>
      </c>
      <c r="CJ2" s="4">
        <f>SONIA_PX[[#This Row],[Column43]]</f>
        <v>46115</v>
      </c>
      <c r="CK2" s="4">
        <f>SONIA_PX[[#This Row],[Column44]]</f>
        <v>46114</v>
      </c>
      <c r="CL2" s="4">
        <f>SONIA_PX[[#This Row],[Column45]]</f>
        <v>46113</v>
      </c>
    </row>
    <row r="3" spans="1:90" x14ac:dyDescent="0.25">
      <c r="A3" s="2" t="str">
        <f ca="1">'cont list_0'!I6</f>
        <v>H26</v>
      </c>
      <c r="B3" s="4">
        <f>SONIA_PX[[#This Row],[Column2]]</f>
        <v>392396</v>
      </c>
      <c r="C3" s="4">
        <f>SONIA_PX[[#This Row],[Column3]]</f>
        <v>392396</v>
      </c>
      <c r="D3" s="4">
        <f>SONIA_PX[[#This Row],[Column4]]</f>
        <v>392396</v>
      </c>
      <c r="E3" s="4">
        <f>SONIA_PX[[#This Row],[Column5]]</f>
        <v>392598</v>
      </c>
      <c r="F3" s="4">
        <f>SONIA_PX[[#This Row],[Column6]]</f>
        <v>392436</v>
      </c>
      <c r="G3" s="4">
        <f>SONIA_PX[[#This Row],[Column7]]</f>
        <v>390976</v>
      </c>
      <c r="H3" s="4">
        <f>SONIA_PX[[#This Row],[Column8]]</f>
        <v>390976</v>
      </c>
      <c r="I3" s="4">
        <f>SONIA_PX[[#This Row],[Column9]]</f>
        <v>390278</v>
      </c>
      <c r="J3" s="4">
        <f>SONIA_PX[[#This Row],[Column10]]</f>
        <v>390272</v>
      </c>
      <c r="K3" s="4">
        <f>SONIA_PX[[#This Row],[Column11]]</f>
        <v>390530</v>
      </c>
      <c r="L3" s="4">
        <f>SONIA_PX[[#This Row],[Column12]]</f>
        <v>400839</v>
      </c>
      <c r="M3" s="4">
        <f>SONIA_PX[[#This Row],[Column13]]</f>
        <v>401056</v>
      </c>
      <c r="N3" s="4">
        <f>SONIA_PX[[#This Row],[Column14]]</f>
        <v>402139</v>
      </c>
      <c r="O3" s="4">
        <f>SONIA_PX[[#This Row],[Column15]]</f>
        <v>402263</v>
      </c>
      <c r="P3" s="4">
        <f>SONIA_PX[[#This Row],[Column16]]</f>
        <v>403453</v>
      </c>
      <c r="Q3" s="4">
        <f>SONIA_PX[[#This Row],[Column17]]</f>
        <v>403530</v>
      </c>
      <c r="R3" s="4">
        <f>SONIA_PX[[#This Row],[Column18]]</f>
        <v>403341</v>
      </c>
      <c r="S3" s="4">
        <f>SONIA_PX[[#This Row],[Column19]]</f>
        <v>405003</v>
      </c>
      <c r="T3" s="4">
        <f>SONIA_PX[[#This Row],[Column20]]</f>
        <v>404725</v>
      </c>
      <c r="U3" s="4">
        <f>SONIA_PX[[#This Row],[Column21]]</f>
        <v>406233</v>
      </c>
      <c r="V3" s="4">
        <f>SONIA_PX[[#This Row],[Column22]]</f>
        <v>406109</v>
      </c>
      <c r="W3" s="4">
        <f>SONIA_PX[[#This Row],[Column23]]</f>
        <v>406109</v>
      </c>
      <c r="X3" s="4">
        <f>SONIA_PX[[#This Row],[Column24]]</f>
        <v>412512</v>
      </c>
      <c r="Y3" s="4">
        <f>SONIA_PX[[#This Row],[Column25]]</f>
        <v>410479</v>
      </c>
      <c r="Z3" s="4">
        <f>SONIA_PX[[#This Row],[Column26]]</f>
        <v>419333</v>
      </c>
      <c r="AA3" s="4">
        <f>SONIA_PX[[#This Row],[Column27]]</f>
        <v>415579</v>
      </c>
      <c r="AB3" s="4">
        <f>SONIA_PX[[#This Row],[Column28]]</f>
        <v>416518</v>
      </c>
      <c r="AC3" s="4">
        <f>SONIA_PX[[#This Row],[Column29]]</f>
        <v>421784</v>
      </c>
      <c r="AD3" s="4">
        <f>SONIA_PX[[#This Row],[Column30]]</f>
        <v>421199</v>
      </c>
      <c r="AE3" s="4">
        <f>SONIA_PX[[#This Row],[Column31]]</f>
        <v>411217</v>
      </c>
      <c r="AF3" s="4">
        <f>SONIA_PX[[#This Row],[Column32]]</f>
        <v>408590</v>
      </c>
      <c r="AG3" s="4">
        <f>SONIA_PX[[#This Row],[Column33]]</f>
        <v>406586</v>
      </c>
      <c r="AH3" s="4">
        <f>SONIA_PX[[#This Row],[Column34]]</f>
        <v>408260</v>
      </c>
      <c r="AI3" s="4">
        <f>SONIA_PX[[#This Row],[Column35]]</f>
        <v>409102</v>
      </c>
      <c r="AJ3" s="4">
        <f>SONIA_PX[[#This Row],[Column36]]</f>
        <v>414161</v>
      </c>
      <c r="AK3" s="4">
        <f>SONIA_PX[[#This Row],[Column37]]</f>
        <v>409985</v>
      </c>
      <c r="AL3" s="4">
        <f>SONIA_PX[[#This Row],[Column38]]</f>
        <v>400029</v>
      </c>
      <c r="AM3" s="4">
        <f>SONIA_PX[[#This Row],[Column39]]</f>
        <v>397412</v>
      </c>
      <c r="AN3" s="4">
        <f>SONIA_PX[[#This Row],[Column40]]</f>
        <v>376729</v>
      </c>
      <c r="AO3" s="4">
        <f>SONIA_PX[[#This Row],[Column41]]</f>
        <v>375243</v>
      </c>
      <c r="AP3" s="4">
        <f>SONIA_PX[[#This Row],[Column42]]</f>
        <v>381825</v>
      </c>
      <c r="AQ3" s="4">
        <f>SONIA_PX[[#This Row],[Column43]]</f>
        <v>381825</v>
      </c>
      <c r="AR3" s="4">
        <f>SONIA_PX[[#This Row],[Column44]]</f>
        <v>381825</v>
      </c>
      <c r="AS3" s="4">
        <f>SONIA_PX[[#This Row],[Column45]]</f>
        <v>378154</v>
      </c>
      <c r="AT3" s="4" t="str">
        <f>SONIA_PX[[#This Row],[Column1]]</f>
        <v>SFI1 Comdty</v>
      </c>
      <c r="AU3" s="4">
        <f>SONIA_PX[[#This Row],[Column2]]</f>
        <v>392396</v>
      </c>
      <c r="AV3" s="4">
        <f>SONIA_PX[[#This Row],[Column3]]</f>
        <v>392396</v>
      </c>
      <c r="AW3" s="4">
        <f>SONIA_PX[[#This Row],[Column4]]</f>
        <v>392396</v>
      </c>
      <c r="AX3" s="4">
        <f>SONIA_PX[[#This Row],[Column5]]</f>
        <v>392598</v>
      </c>
      <c r="AY3" s="4">
        <f>SONIA_PX[[#This Row],[Column6]]</f>
        <v>392436</v>
      </c>
      <c r="AZ3" s="4">
        <f>SONIA_PX[[#This Row],[Column7]]</f>
        <v>390976</v>
      </c>
      <c r="BA3" s="4">
        <f>SONIA_PX[[#This Row],[Column8]]</f>
        <v>390976</v>
      </c>
      <c r="BB3" s="4">
        <f>SONIA_PX[[#This Row],[Column9]]</f>
        <v>390278</v>
      </c>
      <c r="BC3" s="4">
        <f>SONIA_PX[[#This Row],[Column10]]</f>
        <v>390272</v>
      </c>
      <c r="BD3" s="4">
        <f>SONIA_PX[[#This Row],[Column11]]</f>
        <v>390530</v>
      </c>
      <c r="BE3" s="4">
        <f>SONIA_PX[[#This Row],[Column12]]</f>
        <v>400839</v>
      </c>
      <c r="BF3" s="4">
        <f>SONIA_PX[[#This Row],[Column13]]</f>
        <v>401056</v>
      </c>
      <c r="BG3" s="4">
        <f>SONIA_PX[[#This Row],[Column14]]</f>
        <v>402139</v>
      </c>
      <c r="BH3" s="4">
        <f>SONIA_PX[[#This Row],[Column15]]</f>
        <v>402263</v>
      </c>
      <c r="BI3" s="4">
        <f>SONIA_PX[[#This Row],[Column16]]</f>
        <v>403453</v>
      </c>
      <c r="BJ3" s="4">
        <f>SONIA_PX[[#This Row],[Column17]]</f>
        <v>403530</v>
      </c>
      <c r="BK3" s="4">
        <f>SONIA_PX[[#This Row],[Column18]]</f>
        <v>403341</v>
      </c>
      <c r="BL3" s="4">
        <f>SONIA_PX[[#This Row],[Column19]]</f>
        <v>405003</v>
      </c>
      <c r="BM3" s="4">
        <f>SONIA_PX[[#This Row],[Column20]]</f>
        <v>404725</v>
      </c>
      <c r="BN3" s="4">
        <f>SONIA_PX[[#This Row],[Column21]]</f>
        <v>406233</v>
      </c>
      <c r="BO3" s="4">
        <f>SONIA_PX[[#This Row],[Column22]]</f>
        <v>406109</v>
      </c>
      <c r="BP3" s="4">
        <f>SONIA_PX[[#This Row],[Column23]]</f>
        <v>406109</v>
      </c>
      <c r="BQ3" s="4">
        <f>SONIA_PX[[#This Row],[Column24]]</f>
        <v>412512</v>
      </c>
      <c r="BR3" s="4">
        <f>SONIA_PX[[#This Row],[Column25]]</f>
        <v>410479</v>
      </c>
      <c r="BS3" s="4">
        <f>SONIA_PX[[#This Row],[Column26]]</f>
        <v>419333</v>
      </c>
      <c r="BT3" s="4">
        <f>SONIA_PX[[#This Row],[Column27]]</f>
        <v>415579</v>
      </c>
      <c r="BU3" s="4">
        <f>SONIA_PX[[#This Row],[Column28]]</f>
        <v>416518</v>
      </c>
      <c r="BV3" s="4">
        <f>SONIA_PX[[#This Row],[Column29]]</f>
        <v>421784</v>
      </c>
      <c r="BW3" s="4">
        <f>SONIA_PX[[#This Row],[Column30]]</f>
        <v>421199</v>
      </c>
      <c r="BX3" s="4">
        <f>SONIA_PX[[#This Row],[Column31]]</f>
        <v>411217</v>
      </c>
      <c r="BY3" s="4">
        <f>SONIA_PX[[#This Row],[Column32]]</f>
        <v>408590</v>
      </c>
      <c r="BZ3" s="4">
        <f>SONIA_PX[[#This Row],[Column33]]</f>
        <v>406586</v>
      </c>
      <c r="CA3" s="4">
        <f>SONIA_PX[[#This Row],[Column34]]</f>
        <v>408260</v>
      </c>
      <c r="CB3" s="4">
        <f>SONIA_PX[[#This Row],[Column35]]</f>
        <v>409102</v>
      </c>
      <c r="CC3" s="4">
        <f>SONIA_PX[[#This Row],[Column36]]</f>
        <v>414161</v>
      </c>
      <c r="CD3" s="4">
        <f>SONIA_PX[[#This Row],[Column37]]</f>
        <v>409985</v>
      </c>
      <c r="CE3" s="4">
        <f>SONIA_PX[[#This Row],[Column38]]</f>
        <v>400029</v>
      </c>
      <c r="CF3" s="4">
        <f>SONIA_PX[[#This Row],[Column39]]</f>
        <v>397412</v>
      </c>
      <c r="CG3" s="4">
        <f>SONIA_PX[[#This Row],[Column40]]</f>
        <v>376729</v>
      </c>
      <c r="CH3" s="4">
        <f>SONIA_PX[[#This Row],[Column41]]</f>
        <v>375243</v>
      </c>
      <c r="CI3" s="4">
        <f>SONIA_PX[[#This Row],[Column42]]</f>
        <v>381825</v>
      </c>
      <c r="CJ3" s="4">
        <f>SONIA_PX[[#This Row],[Column43]]</f>
        <v>381825</v>
      </c>
      <c r="CK3" s="4">
        <f>SONIA_PX[[#This Row],[Column44]]</f>
        <v>381825</v>
      </c>
      <c r="CL3" s="4">
        <f>SONIA_PX[[#This Row],[Column45]]</f>
        <v>378154</v>
      </c>
    </row>
    <row r="4" spans="1:90" x14ac:dyDescent="0.25">
      <c r="A4" s="2" t="str">
        <f ca="1">'cont list_0'!I7</f>
        <v>M26</v>
      </c>
      <c r="B4" s="4">
        <f>SONIA_PX[[#This Row],[Column2]]</f>
        <v>432596</v>
      </c>
      <c r="C4" s="4">
        <f>SONIA_PX[[#This Row],[Column3]]</f>
        <v>432596</v>
      </c>
      <c r="D4" s="4">
        <f>SONIA_PX[[#This Row],[Column4]]</f>
        <v>432596</v>
      </c>
      <c r="E4" s="4">
        <f>SONIA_PX[[#This Row],[Column5]]</f>
        <v>431968</v>
      </c>
      <c r="F4" s="4">
        <f>SONIA_PX[[#This Row],[Column6]]</f>
        <v>429167</v>
      </c>
      <c r="G4" s="4">
        <f>SONIA_PX[[#This Row],[Column7]]</f>
        <v>425286</v>
      </c>
      <c r="H4" s="4">
        <f>SONIA_PX[[#This Row],[Column8]]</f>
        <v>425346</v>
      </c>
      <c r="I4" s="4">
        <f>SONIA_PX[[#This Row],[Column9]]</f>
        <v>431174</v>
      </c>
      <c r="J4" s="4">
        <f>SONIA_PX[[#This Row],[Column10]]</f>
        <v>451114</v>
      </c>
      <c r="K4" s="4">
        <f>SONIA_PX[[#This Row],[Column11]]</f>
        <v>468780</v>
      </c>
      <c r="L4" s="4">
        <f>SONIA_PX[[#This Row],[Column12]]</f>
        <v>470546</v>
      </c>
      <c r="M4" s="4">
        <f>SONIA_PX[[#This Row],[Column13]]</f>
        <v>480719</v>
      </c>
      <c r="N4" s="4">
        <f>SONIA_PX[[#This Row],[Column14]]</f>
        <v>502544</v>
      </c>
      <c r="O4" s="4">
        <f>SONIA_PX[[#This Row],[Column15]]</f>
        <v>494831</v>
      </c>
      <c r="P4" s="4">
        <f>SONIA_PX[[#This Row],[Column16]]</f>
        <v>500994</v>
      </c>
      <c r="Q4" s="4">
        <f>SONIA_PX[[#This Row],[Column17]]</f>
        <v>507046</v>
      </c>
      <c r="R4" s="4">
        <f>SONIA_PX[[#This Row],[Column18]]</f>
        <v>504532</v>
      </c>
      <c r="S4" s="4">
        <f>SONIA_PX[[#This Row],[Column19]]</f>
        <v>507049</v>
      </c>
      <c r="T4" s="4">
        <f>SONIA_PX[[#This Row],[Column20]]</f>
        <v>509283</v>
      </c>
      <c r="U4" s="4">
        <f>SONIA_PX[[#This Row],[Column21]]</f>
        <v>508787</v>
      </c>
      <c r="V4" s="4">
        <f>SONIA_PX[[#This Row],[Column22]]</f>
        <v>514987</v>
      </c>
      <c r="W4" s="4">
        <f>SONIA_PX[[#This Row],[Column23]]</f>
        <v>514987</v>
      </c>
      <c r="X4" s="4">
        <f>SONIA_PX[[#This Row],[Column24]]</f>
        <v>509483</v>
      </c>
      <c r="Y4" s="4">
        <f>SONIA_PX[[#This Row],[Column25]]</f>
        <v>503894</v>
      </c>
      <c r="Z4" s="4">
        <f>SONIA_PX[[#This Row],[Column26]]</f>
        <v>505859</v>
      </c>
      <c r="AA4" s="4">
        <f>SONIA_PX[[#This Row],[Column27]]</f>
        <v>509317</v>
      </c>
      <c r="AB4" s="4">
        <f>SONIA_PX[[#This Row],[Column28]]</f>
        <v>506991</v>
      </c>
      <c r="AC4" s="4">
        <f>SONIA_PX[[#This Row],[Column29]]</f>
        <v>503908</v>
      </c>
      <c r="AD4" s="4">
        <f>SONIA_PX[[#This Row],[Column30]]</f>
        <v>500493</v>
      </c>
      <c r="AE4" s="4">
        <f>SONIA_PX[[#This Row],[Column31]]</f>
        <v>497654</v>
      </c>
      <c r="AF4" s="4">
        <f>SONIA_PX[[#This Row],[Column32]]</f>
        <v>489387</v>
      </c>
      <c r="AG4" s="4">
        <f>SONIA_PX[[#This Row],[Column33]]</f>
        <v>485979</v>
      </c>
      <c r="AH4" s="4">
        <f>SONIA_PX[[#This Row],[Column34]]</f>
        <v>484735</v>
      </c>
      <c r="AI4" s="4">
        <f>SONIA_PX[[#This Row],[Column35]]</f>
        <v>485292</v>
      </c>
      <c r="AJ4" s="4">
        <f>SONIA_PX[[#This Row],[Column36]]</f>
        <v>483201</v>
      </c>
      <c r="AK4" s="4">
        <f>SONIA_PX[[#This Row],[Column37]]</f>
        <v>490557</v>
      </c>
      <c r="AL4" s="4">
        <f>SONIA_PX[[#This Row],[Column38]]</f>
        <v>491247</v>
      </c>
      <c r="AM4" s="4">
        <f>SONIA_PX[[#This Row],[Column39]]</f>
        <v>480682</v>
      </c>
      <c r="AN4" s="4">
        <f>SONIA_PX[[#This Row],[Column40]]</f>
        <v>478577</v>
      </c>
      <c r="AO4" s="4">
        <f>SONIA_PX[[#This Row],[Column41]]</f>
        <v>487077</v>
      </c>
      <c r="AP4" s="4">
        <f>SONIA_PX[[#This Row],[Column42]]</f>
        <v>480244</v>
      </c>
      <c r="AQ4" s="4">
        <f>SONIA_PX[[#This Row],[Column43]]</f>
        <v>480227</v>
      </c>
      <c r="AR4" s="4">
        <f>SONIA_PX[[#This Row],[Column44]]</f>
        <v>480227</v>
      </c>
      <c r="AS4" s="4">
        <f>SONIA_PX[[#This Row],[Column45]]</f>
        <v>492897</v>
      </c>
      <c r="AT4" s="4" t="str">
        <f>SONIA_PX[[#This Row],[Column1]]</f>
        <v>SFI2 Comdty</v>
      </c>
      <c r="AU4" s="4">
        <f>SONIA_PX[[#This Row],[Column2]]</f>
        <v>432596</v>
      </c>
      <c r="AV4" s="4">
        <f>SONIA_PX[[#This Row],[Column3]]</f>
        <v>432596</v>
      </c>
      <c r="AW4" s="4">
        <f>SONIA_PX[[#This Row],[Column4]]</f>
        <v>432596</v>
      </c>
      <c r="AX4" s="4">
        <f>SONIA_PX[[#This Row],[Column5]]</f>
        <v>431968</v>
      </c>
      <c r="AY4" s="4">
        <f>SONIA_PX[[#This Row],[Column6]]</f>
        <v>429167</v>
      </c>
      <c r="AZ4" s="4">
        <f>SONIA_PX[[#This Row],[Column7]]</f>
        <v>425286</v>
      </c>
      <c r="BA4" s="4">
        <f>SONIA_PX[[#This Row],[Column8]]</f>
        <v>425346</v>
      </c>
      <c r="BB4" s="4">
        <f>SONIA_PX[[#This Row],[Column9]]</f>
        <v>431174</v>
      </c>
      <c r="BC4" s="4">
        <f>SONIA_PX[[#This Row],[Column10]]</f>
        <v>451114</v>
      </c>
      <c r="BD4" s="4">
        <f>SONIA_PX[[#This Row],[Column11]]</f>
        <v>468780</v>
      </c>
      <c r="BE4" s="4">
        <f>SONIA_PX[[#This Row],[Column12]]</f>
        <v>470546</v>
      </c>
      <c r="BF4" s="4">
        <f>SONIA_PX[[#This Row],[Column13]]</f>
        <v>480719</v>
      </c>
      <c r="BG4" s="4">
        <f>SONIA_PX[[#This Row],[Column14]]</f>
        <v>502544</v>
      </c>
      <c r="BH4" s="4">
        <f>SONIA_PX[[#This Row],[Column15]]</f>
        <v>494831</v>
      </c>
      <c r="BI4" s="4">
        <f>SONIA_PX[[#This Row],[Column16]]</f>
        <v>500994</v>
      </c>
      <c r="BJ4" s="4">
        <f>SONIA_PX[[#This Row],[Column17]]</f>
        <v>507046</v>
      </c>
      <c r="BK4" s="4">
        <f>SONIA_PX[[#This Row],[Column18]]</f>
        <v>504532</v>
      </c>
      <c r="BL4" s="4">
        <f>SONIA_PX[[#This Row],[Column19]]</f>
        <v>507049</v>
      </c>
      <c r="BM4" s="4">
        <f>SONIA_PX[[#This Row],[Column20]]</f>
        <v>509283</v>
      </c>
      <c r="BN4" s="4">
        <f>SONIA_PX[[#This Row],[Column21]]</f>
        <v>508787</v>
      </c>
      <c r="BO4" s="4">
        <f>SONIA_PX[[#This Row],[Column22]]</f>
        <v>514987</v>
      </c>
      <c r="BP4" s="4">
        <f>SONIA_PX[[#This Row],[Column23]]</f>
        <v>514987</v>
      </c>
      <c r="BQ4" s="4">
        <f>SONIA_PX[[#This Row],[Column24]]</f>
        <v>509483</v>
      </c>
      <c r="BR4" s="4">
        <f>SONIA_PX[[#This Row],[Column25]]</f>
        <v>503894</v>
      </c>
      <c r="BS4" s="4">
        <f>SONIA_PX[[#This Row],[Column26]]</f>
        <v>505859</v>
      </c>
      <c r="BT4" s="4">
        <f>SONIA_PX[[#This Row],[Column27]]</f>
        <v>509317</v>
      </c>
      <c r="BU4" s="4">
        <f>SONIA_PX[[#This Row],[Column28]]</f>
        <v>506991</v>
      </c>
      <c r="BV4" s="4">
        <f>SONIA_PX[[#This Row],[Column29]]</f>
        <v>503908</v>
      </c>
      <c r="BW4" s="4">
        <f>SONIA_PX[[#This Row],[Column30]]</f>
        <v>500493</v>
      </c>
      <c r="BX4" s="4">
        <f>SONIA_PX[[#This Row],[Column31]]</f>
        <v>497654</v>
      </c>
      <c r="BY4" s="4">
        <f>SONIA_PX[[#This Row],[Column32]]</f>
        <v>489387</v>
      </c>
      <c r="BZ4" s="4">
        <f>SONIA_PX[[#This Row],[Column33]]</f>
        <v>485979</v>
      </c>
      <c r="CA4" s="4">
        <f>SONIA_PX[[#This Row],[Column34]]</f>
        <v>484735</v>
      </c>
      <c r="CB4" s="4">
        <f>SONIA_PX[[#This Row],[Column35]]</f>
        <v>485292</v>
      </c>
      <c r="CC4" s="4">
        <f>SONIA_PX[[#This Row],[Column36]]</f>
        <v>483201</v>
      </c>
      <c r="CD4" s="4">
        <f>SONIA_PX[[#This Row],[Column37]]</f>
        <v>490557</v>
      </c>
      <c r="CE4" s="4">
        <f>SONIA_PX[[#This Row],[Column38]]</f>
        <v>491247</v>
      </c>
      <c r="CF4" s="4">
        <f>SONIA_PX[[#This Row],[Column39]]</f>
        <v>480682</v>
      </c>
      <c r="CG4" s="4">
        <f>SONIA_PX[[#This Row],[Column40]]</f>
        <v>478577</v>
      </c>
      <c r="CH4" s="4">
        <f>SONIA_PX[[#This Row],[Column41]]</f>
        <v>487077</v>
      </c>
      <c r="CI4" s="4">
        <f>SONIA_PX[[#This Row],[Column42]]</f>
        <v>480244</v>
      </c>
      <c r="CJ4" s="4">
        <f>SONIA_PX[[#This Row],[Column43]]</f>
        <v>480227</v>
      </c>
      <c r="CK4" s="4">
        <f>SONIA_PX[[#This Row],[Column44]]</f>
        <v>480227</v>
      </c>
      <c r="CL4" s="4">
        <f>SONIA_PX[[#This Row],[Column45]]</f>
        <v>492897</v>
      </c>
    </row>
    <row r="5" spans="1:90" x14ac:dyDescent="0.25">
      <c r="A5" s="2" t="str">
        <f ca="1">'cont list_0'!I8</f>
        <v>U26</v>
      </c>
      <c r="B5" s="4">
        <f>SONIA_PX[[#This Row],[Column2]]</f>
        <v>448016</v>
      </c>
      <c r="C5" s="4">
        <f>SONIA_PX[[#This Row],[Column3]]</f>
        <v>448016</v>
      </c>
      <c r="D5" s="4">
        <f>SONIA_PX[[#This Row],[Column4]]</f>
        <v>448016</v>
      </c>
      <c r="E5" s="4">
        <f>SONIA_PX[[#This Row],[Column5]]</f>
        <v>442881</v>
      </c>
      <c r="F5" s="4">
        <f>SONIA_PX[[#This Row],[Column6]]</f>
        <v>449822</v>
      </c>
      <c r="G5" s="4">
        <f>SONIA_PX[[#This Row],[Column7]]</f>
        <v>460364</v>
      </c>
      <c r="H5" s="4">
        <f>SONIA_PX[[#This Row],[Column8]]</f>
        <v>460364</v>
      </c>
      <c r="I5" s="4">
        <f>SONIA_PX[[#This Row],[Column9]]</f>
        <v>459271</v>
      </c>
      <c r="J5" s="4">
        <f>SONIA_PX[[#This Row],[Column10]]</f>
        <v>459008</v>
      </c>
      <c r="K5" s="4">
        <f>SONIA_PX[[#This Row],[Column11]]</f>
        <v>454778</v>
      </c>
      <c r="L5" s="4">
        <f>SONIA_PX[[#This Row],[Column12]]</f>
        <v>457942</v>
      </c>
      <c r="M5" s="4">
        <f>SONIA_PX[[#This Row],[Column13]]</f>
        <v>454505</v>
      </c>
      <c r="N5" s="4">
        <f>SONIA_PX[[#This Row],[Column14]]</f>
        <v>453018</v>
      </c>
      <c r="O5" s="4">
        <f>SONIA_PX[[#This Row],[Column15]]</f>
        <v>445908</v>
      </c>
      <c r="P5" s="4">
        <f>SONIA_PX[[#This Row],[Column16]]</f>
        <v>442437</v>
      </c>
      <c r="Q5" s="4">
        <f>SONIA_PX[[#This Row],[Column17]]</f>
        <v>432282</v>
      </c>
      <c r="R5" s="4">
        <f>SONIA_PX[[#This Row],[Column18]]</f>
        <v>430426</v>
      </c>
      <c r="S5" s="4">
        <f>SONIA_PX[[#This Row],[Column19]]</f>
        <v>433752</v>
      </c>
      <c r="T5" s="4">
        <f>SONIA_PX[[#This Row],[Column20]]</f>
        <v>435942</v>
      </c>
      <c r="U5" s="4">
        <f>SONIA_PX[[#This Row],[Column21]]</f>
        <v>431822</v>
      </c>
      <c r="V5" s="4">
        <f>SONIA_PX[[#This Row],[Column22]]</f>
        <v>428433</v>
      </c>
      <c r="W5" s="4">
        <f>SONIA_PX[[#This Row],[Column23]]</f>
        <v>428438</v>
      </c>
      <c r="X5" s="4">
        <f>SONIA_PX[[#This Row],[Column24]]</f>
        <v>422641</v>
      </c>
      <c r="Y5" s="4">
        <f>SONIA_PX[[#This Row],[Column25]]</f>
        <v>422200</v>
      </c>
      <c r="Z5" s="4">
        <f>SONIA_PX[[#This Row],[Column26]]</f>
        <v>424447</v>
      </c>
      <c r="AA5" s="4">
        <f>SONIA_PX[[#This Row],[Column27]]</f>
        <v>428726</v>
      </c>
      <c r="AB5" s="4">
        <f>SONIA_PX[[#This Row],[Column28]]</f>
        <v>430080</v>
      </c>
      <c r="AC5" s="4">
        <f>SONIA_PX[[#This Row],[Column29]]</f>
        <v>424769</v>
      </c>
      <c r="AD5" s="4">
        <f>SONIA_PX[[#This Row],[Column30]]</f>
        <v>420023</v>
      </c>
      <c r="AE5" s="4">
        <f>SONIA_PX[[#This Row],[Column31]]</f>
        <v>412859</v>
      </c>
      <c r="AF5" s="4">
        <f>SONIA_PX[[#This Row],[Column32]]</f>
        <v>407731</v>
      </c>
      <c r="AG5" s="4">
        <f>SONIA_PX[[#This Row],[Column33]]</f>
        <v>407016</v>
      </c>
      <c r="AH5" s="4">
        <f>SONIA_PX[[#This Row],[Column34]]</f>
        <v>406696</v>
      </c>
      <c r="AI5" s="4">
        <f>SONIA_PX[[#This Row],[Column35]]</f>
        <v>397624</v>
      </c>
      <c r="AJ5" s="4">
        <f>SONIA_PX[[#This Row],[Column36]]</f>
        <v>399355</v>
      </c>
      <c r="AK5" s="4">
        <f>SONIA_PX[[#This Row],[Column37]]</f>
        <v>404256</v>
      </c>
      <c r="AL5" s="4">
        <f>SONIA_PX[[#This Row],[Column38]]</f>
        <v>403894</v>
      </c>
      <c r="AM5" s="4">
        <f>SONIA_PX[[#This Row],[Column39]]</f>
        <v>403945</v>
      </c>
      <c r="AN5" s="4">
        <f>SONIA_PX[[#This Row],[Column40]]</f>
        <v>403163</v>
      </c>
      <c r="AO5" s="4">
        <f>SONIA_PX[[#This Row],[Column41]]</f>
        <v>408181</v>
      </c>
      <c r="AP5" s="4">
        <f>SONIA_PX[[#This Row],[Column42]]</f>
        <v>411447</v>
      </c>
      <c r="AQ5" s="4">
        <f>SONIA_PX[[#This Row],[Column43]]</f>
        <v>411447</v>
      </c>
      <c r="AR5" s="4">
        <f>SONIA_PX[[#This Row],[Column44]]</f>
        <v>411447</v>
      </c>
      <c r="AS5" s="4">
        <f>SONIA_PX[[#This Row],[Column45]]</f>
        <v>413141</v>
      </c>
      <c r="AT5" s="4" t="str">
        <f>SONIA_PX[[#This Row],[Column1]]</f>
        <v>SFI3 Comdty</v>
      </c>
      <c r="AU5" s="4">
        <f>SONIA_PX[[#This Row],[Column2]]</f>
        <v>448016</v>
      </c>
      <c r="AV5" s="4">
        <f>SONIA_PX[[#This Row],[Column3]]</f>
        <v>448016</v>
      </c>
      <c r="AW5" s="4">
        <f>SONIA_PX[[#This Row],[Column4]]</f>
        <v>448016</v>
      </c>
      <c r="AX5" s="4">
        <f>SONIA_PX[[#This Row],[Column5]]</f>
        <v>442881</v>
      </c>
      <c r="AY5" s="4">
        <f>SONIA_PX[[#This Row],[Column6]]</f>
        <v>449822</v>
      </c>
      <c r="AZ5" s="4">
        <f>SONIA_PX[[#This Row],[Column7]]</f>
        <v>460364</v>
      </c>
      <c r="BA5" s="4">
        <f>SONIA_PX[[#This Row],[Column8]]</f>
        <v>460364</v>
      </c>
      <c r="BB5" s="4">
        <f>SONIA_PX[[#This Row],[Column9]]</f>
        <v>459271</v>
      </c>
      <c r="BC5" s="4">
        <f>SONIA_PX[[#This Row],[Column10]]</f>
        <v>459008</v>
      </c>
      <c r="BD5" s="4">
        <f>SONIA_PX[[#This Row],[Column11]]</f>
        <v>454778</v>
      </c>
      <c r="BE5" s="4">
        <f>SONIA_PX[[#This Row],[Column12]]</f>
        <v>457942</v>
      </c>
      <c r="BF5" s="4">
        <f>SONIA_PX[[#This Row],[Column13]]</f>
        <v>454505</v>
      </c>
      <c r="BG5" s="4">
        <f>SONIA_PX[[#This Row],[Column14]]</f>
        <v>453018</v>
      </c>
      <c r="BH5" s="4">
        <f>SONIA_PX[[#This Row],[Column15]]</f>
        <v>445908</v>
      </c>
      <c r="BI5" s="4">
        <f>SONIA_PX[[#This Row],[Column16]]</f>
        <v>442437</v>
      </c>
      <c r="BJ5" s="4">
        <f>SONIA_PX[[#This Row],[Column17]]</f>
        <v>432282</v>
      </c>
      <c r="BK5" s="4">
        <f>SONIA_PX[[#This Row],[Column18]]</f>
        <v>430426</v>
      </c>
      <c r="BL5" s="4">
        <f>SONIA_PX[[#This Row],[Column19]]</f>
        <v>433752</v>
      </c>
      <c r="BM5" s="4">
        <f>SONIA_PX[[#This Row],[Column20]]</f>
        <v>435942</v>
      </c>
      <c r="BN5" s="4">
        <f>SONIA_PX[[#This Row],[Column21]]</f>
        <v>431822</v>
      </c>
      <c r="BO5" s="4">
        <f>SONIA_PX[[#This Row],[Column22]]</f>
        <v>428433</v>
      </c>
      <c r="BP5" s="4">
        <f>SONIA_PX[[#This Row],[Column23]]</f>
        <v>428438</v>
      </c>
      <c r="BQ5" s="4">
        <f>SONIA_PX[[#This Row],[Column24]]</f>
        <v>422641</v>
      </c>
      <c r="BR5" s="4">
        <f>SONIA_PX[[#This Row],[Column25]]</f>
        <v>422200</v>
      </c>
      <c r="BS5" s="4">
        <f>SONIA_PX[[#This Row],[Column26]]</f>
        <v>424447</v>
      </c>
      <c r="BT5" s="4">
        <f>SONIA_PX[[#This Row],[Column27]]</f>
        <v>428726</v>
      </c>
      <c r="BU5" s="4">
        <f>SONIA_PX[[#This Row],[Column28]]</f>
        <v>430080</v>
      </c>
      <c r="BV5" s="4">
        <f>SONIA_PX[[#This Row],[Column29]]</f>
        <v>424769</v>
      </c>
      <c r="BW5" s="4">
        <f>SONIA_PX[[#This Row],[Column30]]</f>
        <v>420023</v>
      </c>
      <c r="BX5" s="4">
        <f>SONIA_PX[[#This Row],[Column31]]</f>
        <v>412859</v>
      </c>
      <c r="BY5" s="4">
        <f>SONIA_PX[[#This Row],[Column32]]</f>
        <v>407731</v>
      </c>
      <c r="BZ5" s="4">
        <f>SONIA_PX[[#This Row],[Column33]]</f>
        <v>407016</v>
      </c>
      <c r="CA5" s="4">
        <f>SONIA_PX[[#This Row],[Column34]]</f>
        <v>406696</v>
      </c>
      <c r="CB5" s="4">
        <f>SONIA_PX[[#This Row],[Column35]]</f>
        <v>397624</v>
      </c>
      <c r="CC5" s="4">
        <f>SONIA_PX[[#This Row],[Column36]]</f>
        <v>399355</v>
      </c>
      <c r="CD5" s="4">
        <f>SONIA_PX[[#This Row],[Column37]]</f>
        <v>404256</v>
      </c>
      <c r="CE5" s="4">
        <f>SONIA_PX[[#This Row],[Column38]]</f>
        <v>403894</v>
      </c>
      <c r="CF5" s="4">
        <f>SONIA_PX[[#This Row],[Column39]]</f>
        <v>403945</v>
      </c>
      <c r="CG5" s="4">
        <f>SONIA_PX[[#This Row],[Column40]]</f>
        <v>403163</v>
      </c>
      <c r="CH5" s="4">
        <f>SONIA_PX[[#This Row],[Column41]]</f>
        <v>408181</v>
      </c>
      <c r="CI5" s="4">
        <f>SONIA_PX[[#This Row],[Column42]]</f>
        <v>411447</v>
      </c>
      <c r="CJ5" s="4">
        <f>SONIA_PX[[#This Row],[Column43]]</f>
        <v>411447</v>
      </c>
      <c r="CK5" s="4">
        <f>SONIA_PX[[#This Row],[Column44]]</f>
        <v>411447</v>
      </c>
      <c r="CL5" s="4">
        <f>SONIA_PX[[#This Row],[Column45]]</f>
        <v>413141</v>
      </c>
    </row>
    <row r="6" spans="1:90" x14ac:dyDescent="0.25">
      <c r="A6" s="2" t="str">
        <f ca="1">'cont list_0'!I9</f>
        <v>Z26</v>
      </c>
      <c r="B6" s="4">
        <f>SONIA_PX[[#This Row],[Column2]]</f>
        <v>505244</v>
      </c>
      <c r="C6" s="4">
        <f>SONIA_PX[[#This Row],[Column3]]</f>
        <v>505244</v>
      </c>
      <c r="D6" s="4">
        <f>SONIA_PX[[#This Row],[Column4]]</f>
        <v>505244</v>
      </c>
      <c r="E6" s="4">
        <f>SONIA_PX[[#This Row],[Column5]]</f>
        <v>506576</v>
      </c>
      <c r="F6" s="4">
        <f>SONIA_PX[[#This Row],[Column6]]</f>
        <v>515232</v>
      </c>
      <c r="G6" s="4">
        <f>SONIA_PX[[#This Row],[Column7]]</f>
        <v>516770</v>
      </c>
      <c r="H6" s="4">
        <f>SONIA_PX[[#This Row],[Column8]]</f>
        <v>516777</v>
      </c>
      <c r="I6" s="4">
        <f>SONIA_PX[[#This Row],[Column9]]</f>
        <v>512473</v>
      </c>
      <c r="J6" s="4">
        <f>SONIA_PX[[#This Row],[Column10]]</f>
        <v>519766</v>
      </c>
      <c r="K6" s="4">
        <f>SONIA_PX[[#This Row],[Column11]]</f>
        <v>517895</v>
      </c>
      <c r="L6" s="4">
        <f>SONIA_PX[[#This Row],[Column12]]</f>
        <v>510226</v>
      </c>
      <c r="M6" s="4">
        <f>SONIA_PX[[#This Row],[Column13]]</f>
        <v>503585</v>
      </c>
      <c r="N6" s="4">
        <f>SONIA_PX[[#This Row],[Column14]]</f>
        <v>508233</v>
      </c>
      <c r="O6" s="4">
        <f>SONIA_PX[[#This Row],[Column15]]</f>
        <v>505373</v>
      </c>
      <c r="P6" s="4">
        <f>SONIA_PX[[#This Row],[Column16]]</f>
        <v>506147</v>
      </c>
      <c r="Q6" s="4">
        <f>SONIA_PX[[#This Row],[Column17]]</f>
        <v>511412</v>
      </c>
      <c r="R6" s="4">
        <f>SONIA_PX[[#This Row],[Column18]]</f>
        <v>513731</v>
      </c>
      <c r="S6" s="4">
        <f>SONIA_PX[[#This Row],[Column19]]</f>
        <v>516781</v>
      </c>
      <c r="T6" s="4">
        <f>SONIA_PX[[#This Row],[Column20]]</f>
        <v>516957</v>
      </c>
      <c r="U6" s="4">
        <f>SONIA_PX[[#This Row],[Column21]]</f>
        <v>508318</v>
      </c>
      <c r="V6" s="4">
        <f>SONIA_PX[[#This Row],[Column22]]</f>
        <v>518429</v>
      </c>
      <c r="W6" s="4">
        <f>SONIA_PX[[#This Row],[Column23]]</f>
        <v>518267</v>
      </c>
      <c r="X6" s="4">
        <f>SONIA_PX[[#This Row],[Column24]]</f>
        <v>518598</v>
      </c>
      <c r="Y6" s="4">
        <f>SONIA_PX[[#This Row],[Column25]]</f>
        <v>505136</v>
      </c>
      <c r="Z6" s="4">
        <f>SONIA_PX[[#This Row],[Column26]]</f>
        <v>519605</v>
      </c>
      <c r="AA6" s="4">
        <f>SONIA_PX[[#This Row],[Column27]]</f>
        <v>515229</v>
      </c>
      <c r="AB6" s="4">
        <f>SONIA_PX[[#This Row],[Column28]]</f>
        <v>511240</v>
      </c>
      <c r="AC6" s="4">
        <f>SONIA_PX[[#This Row],[Column29]]</f>
        <v>518540</v>
      </c>
      <c r="AD6" s="4">
        <f>SONIA_PX[[#This Row],[Column30]]</f>
        <v>533845</v>
      </c>
      <c r="AE6" s="4">
        <f>SONIA_PX[[#This Row],[Column31]]</f>
        <v>526302</v>
      </c>
      <c r="AF6" s="4">
        <f>SONIA_PX[[#This Row],[Column32]]</f>
        <v>516542</v>
      </c>
      <c r="AG6" s="4">
        <f>SONIA_PX[[#This Row],[Column33]]</f>
        <v>517013</v>
      </c>
      <c r="AH6" s="4">
        <f>SONIA_PX[[#This Row],[Column34]]</f>
        <v>520172</v>
      </c>
      <c r="AI6" s="4">
        <f>SONIA_PX[[#This Row],[Column35]]</f>
        <v>525270</v>
      </c>
      <c r="AJ6" s="4">
        <f>SONIA_PX[[#This Row],[Column36]]</f>
        <v>524956</v>
      </c>
      <c r="AK6" s="4">
        <f>SONIA_PX[[#This Row],[Column37]]</f>
        <v>522347</v>
      </c>
      <c r="AL6" s="4">
        <f>SONIA_PX[[#This Row],[Column38]]</f>
        <v>507898</v>
      </c>
      <c r="AM6" s="4">
        <f>SONIA_PX[[#This Row],[Column39]]</f>
        <v>508705</v>
      </c>
      <c r="AN6" s="4">
        <f>SONIA_PX[[#This Row],[Column40]]</f>
        <v>517904</v>
      </c>
      <c r="AO6" s="4">
        <f>SONIA_PX[[#This Row],[Column41]]</f>
        <v>524741</v>
      </c>
      <c r="AP6" s="4">
        <f>SONIA_PX[[#This Row],[Column42]]</f>
        <v>523683</v>
      </c>
      <c r="AQ6" s="4">
        <f>SONIA_PX[[#This Row],[Column43]]</f>
        <v>524458</v>
      </c>
      <c r="AR6" s="4">
        <f>SONIA_PX[[#This Row],[Column44]]</f>
        <v>524458</v>
      </c>
      <c r="AS6" s="4">
        <f>SONIA_PX[[#This Row],[Column45]]</f>
        <v>526426</v>
      </c>
      <c r="AT6" s="4" t="str">
        <f>SONIA_PX[[#This Row],[Column1]]</f>
        <v>SFI4 Comdty</v>
      </c>
      <c r="AU6" s="4">
        <f>SONIA_PX[[#This Row],[Column2]]</f>
        <v>505244</v>
      </c>
      <c r="AV6" s="4">
        <f>SONIA_PX[[#This Row],[Column3]]</f>
        <v>505244</v>
      </c>
      <c r="AW6" s="4">
        <f>SONIA_PX[[#This Row],[Column4]]</f>
        <v>505244</v>
      </c>
      <c r="AX6" s="4">
        <f>SONIA_PX[[#This Row],[Column5]]</f>
        <v>506576</v>
      </c>
      <c r="AY6" s="4">
        <f>SONIA_PX[[#This Row],[Column6]]</f>
        <v>515232</v>
      </c>
      <c r="AZ6" s="4">
        <f>SONIA_PX[[#This Row],[Column7]]</f>
        <v>516770</v>
      </c>
      <c r="BA6" s="4">
        <f>SONIA_PX[[#This Row],[Column8]]</f>
        <v>516777</v>
      </c>
      <c r="BB6" s="4">
        <f>SONIA_PX[[#This Row],[Column9]]</f>
        <v>512473</v>
      </c>
      <c r="BC6" s="4">
        <f>SONIA_PX[[#This Row],[Column10]]</f>
        <v>519766</v>
      </c>
      <c r="BD6" s="4">
        <f>SONIA_PX[[#This Row],[Column11]]</f>
        <v>517895</v>
      </c>
      <c r="BE6" s="4">
        <f>SONIA_PX[[#This Row],[Column12]]</f>
        <v>510226</v>
      </c>
      <c r="BF6" s="4">
        <f>SONIA_PX[[#This Row],[Column13]]</f>
        <v>503585</v>
      </c>
      <c r="BG6" s="4">
        <f>SONIA_PX[[#This Row],[Column14]]</f>
        <v>508233</v>
      </c>
      <c r="BH6" s="4">
        <f>SONIA_PX[[#This Row],[Column15]]</f>
        <v>505373</v>
      </c>
      <c r="BI6" s="4">
        <f>SONIA_PX[[#This Row],[Column16]]</f>
        <v>506147</v>
      </c>
      <c r="BJ6" s="4">
        <f>SONIA_PX[[#This Row],[Column17]]</f>
        <v>511412</v>
      </c>
      <c r="BK6" s="4">
        <f>SONIA_PX[[#This Row],[Column18]]</f>
        <v>513731</v>
      </c>
      <c r="BL6" s="4">
        <f>SONIA_PX[[#This Row],[Column19]]</f>
        <v>516781</v>
      </c>
      <c r="BM6" s="4">
        <f>SONIA_PX[[#This Row],[Column20]]</f>
        <v>516957</v>
      </c>
      <c r="BN6" s="4">
        <f>SONIA_PX[[#This Row],[Column21]]</f>
        <v>508318</v>
      </c>
      <c r="BO6" s="4">
        <f>SONIA_PX[[#This Row],[Column22]]</f>
        <v>518429</v>
      </c>
      <c r="BP6" s="4">
        <f>SONIA_PX[[#This Row],[Column23]]</f>
        <v>518267</v>
      </c>
      <c r="BQ6" s="4">
        <f>SONIA_PX[[#This Row],[Column24]]</f>
        <v>518598</v>
      </c>
      <c r="BR6" s="4">
        <f>SONIA_PX[[#This Row],[Column25]]</f>
        <v>505136</v>
      </c>
      <c r="BS6" s="4">
        <f>SONIA_PX[[#This Row],[Column26]]</f>
        <v>519605</v>
      </c>
      <c r="BT6" s="4">
        <f>SONIA_PX[[#This Row],[Column27]]</f>
        <v>515229</v>
      </c>
      <c r="BU6" s="4">
        <f>SONIA_PX[[#This Row],[Column28]]</f>
        <v>511240</v>
      </c>
      <c r="BV6" s="4">
        <f>SONIA_PX[[#This Row],[Column29]]</f>
        <v>518540</v>
      </c>
      <c r="BW6" s="4">
        <f>SONIA_PX[[#This Row],[Column30]]</f>
        <v>533845</v>
      </c>
      <c r="BX6" s="4">
        <f>SONIA_PX[[#This Row],[Column31]]</f>
        <v>526302</v>
      </c>
      <c r="BY6" s="4">
        <f>SONIA_PX[[#This Row],[Column32]]</f>
        <v>516542</v>
      </c>
      <c r="BZ6" s="4">
        <f>SONIA_PX[[#This Row],[Column33]]</f>
        <v>517013</v>
      </c>
      <c r="CA6" s="4">
        <f>SONIA_PX[[#This Row],[Column34]]</f>
        <v>520172</v>
      </c>
      <c r="CB6" s="4">
        <f>SONIA_PX[[#This Row],[Column35]]</f>
        <v>525270</v>
      </c>
      <c r="CC6" s="4">
        <f>SONIA_PX[[#This Row],[Column36]]</f>
        <v>524956</v>
      </c>
      <c r="CD6" s="4">
        <f>SONIA_PX[[#This Row],[Column37]]</f>
        <v>522347</v>
      </c>
      <c r="CE6" s="4">
        <f>SONIA_PX[[#This Row],[Column38]]</f>
        <v>507898</v>
      </c>
      <c r="CF6" s="4">
        <f>SONIA_PX[[#This Row],[Column39]]</f>
        <v>508705</v>
      </c>
      <c r="CG6" s="4">
        <f>SONIA_PX[[#This Row],[Column40]]</f>
        <v>517904</v>
      </c>
      <c r="CH6" s="4">
        <f>SONIA_PX[[#This Row],[Column41]]</f>
        <v>524741</v>
      </c>
      <c r="CI6" s="4">
        <f>SONIA_PX[[#This Row],[Column42]]</f>
        <v>523683</v>
      </c>
      <c r="CJ6" s="4">
        <f>SONIA_PX[[#This Row],[Column43]]</f>
        <v>524458</v>
      </c>
      <c r="CK6" s="4">
        <f>SONIA_PX[[#This Row],[Column44]]</f>
        <v>524458</v>
      </c>
      <c r="CL6" s="4">
        <f>SONIA_PX[[#This Row],[Column45]]</f>
        <v>526426</v>
      </c>
    </row>
    <row r="7" spans="1:90" x14ac:dyDescent="0.25">
      <c r="A7" s="2" t="str">
        <f ca="1">'cont list_0'!I10</f>
        <v>H27</v>
      </c>
      <c r="B7" s="4">
        <f>SONIA_PX[[#This Row],[Column2]]</f>
        <v>349392</v>
      </c>
      <c r="C7" s="4">
        <f>SONIA_PX[[#This Row],[Column3]]</f>
        <v>349392</v>
      </c>
      <c r="D7" s="4">
        <f>SONIA_PX[[#This Row],[Column4]]</f>
        <v>349392</v>
      </c>
      <c r="E7" s="4">
        <f>SONIA_PX[[#This Row],[Column5]]</f>
        <v>347785</v>
      </c>
      <c r="F7" s="4">
        <f>SONIA_PX[[#This Row],[Column6]]</f>
        <v>349700</v>
      </c>
      <c r="G7" s="4">
        <f>SONIA_PX[[#This Row],[Column7]]</f>
        <v>347317</v>
      </c>
      <c r="H7" s="4">
        <f>SONIA_PX[[#This Row],[Column8]]</f>
        <v>347326</v>
      </c>
      <c r="I7" s="4">
        <f>SONIA_PX[[#This Row],[Column9]]</f>
        <v>342241</v>
      </c>
      <c r="J7" s="4">
        <f>SONIA_PX[[#This Row],[Column10]]</f>
        <v>343199</v>
      </c>
      <c r="K7" s="4">
        <f>SONIA_PX[[#This Row],[Column11]]</f>
        <v>339082</v>
      </c>
      <c r="L7" s="4">
        <f>SONIA_PX[[#This Row],[Column12]]</f>
        <v>335327</v>
      </c>
      <c r="M7" s="4">
        <f>SONIA_PX[[#This Row],[Column13]]</f>
        <v>331976</v>
      </c>
      <c r="N7" s="4">
        <f>SONIA_PX[[#This Row],[Column14]]</f>
        <v>334480</v>
      </c>
      <c r="O7" s="4">
        <f>SONIA_PX[[#This Row],[Column15]]</f>
        <v>335894</v>
      </c>
      <c r="P7" s="4">
        <f>SONIA_PX[[#This Row],[Column16]]</f>
        <v>339644</v>
      </c>
      <c r="Q7" s="4">
        <f>SONIA_PX[[#This Row],[Column17]]</f>
        <v>338848</v>
      </c>
      <c r="R7" s="4">
        <f>SONIA_PX[[#This Row],[Column18]]</f>
        <v>335739</v>
      </c>
      <c r="S7" s="4">
        <f>SONIA_PX[[#This Row],[Column19]]</f>
        <v>333591</v>
      </c>
      <c r="T7" s="4">
        <f>SONIA_PX[[#This Row],[Column20]]</f>
        <v>333177</v>
      </c>
      <c r="U7" s="4">
        <f>SONIA_PX[[#This Row],[Column21]]</f>
        <v>329694</v>
      </c>
      <c r="V7" s="4">
        <f>SONIA_PX[[#This Row],[Column22]]</f>
        <v>320822</v>
      </c>
      <c r="W7" s="4">
        <f>SONIA_PX[[#This Row],[Column23]]</f>
        <v>320822</v>
      </c>
      <c r="X7" s="4">
        <f>SONIA_PX[[#This Row],[Column24]]</f>
        <v>321992</v>
      </c>
      <c r="Y7" s="4">
        <f>SONIA_PX[[#This Row],[Column25]]</f>
        <v>320192</v>
      </c>
      <c r="Z7" s="4">
        <f>SONIA_PX[[#This Row],[Column26]]</f>
        <v>309999</v>
      </c>
      <c r="AA7" s="4">
        <f>SONIA_PX[[#This Row],[Column27]]</f>
        <v>312454</v>
      </c>
      <c r="AB7" s="4">
        <f>SONIA_PX[[#This Row],[Column28]]</f>
        <v>316256</v>
      </c>
      <c r="AC7" s="4">
        <f>SONIA_PX[[#This Row],[Column29]]</f>
        <v>313300</v>
      </c>
      <c r="AD7" s="4">
        <f>SONIA_PX[[#This Row],[Column30]]</f>
        <v>303605</v>
      </c>
      <c r="AE7" s="4">
        <f>SONIA_PX[[#This Row],[Column31]]</f>
        <v>299433</v>
      </c>
      <c r="AF7" s="4">
        <f>SONIA_PX[[#This Row],[Column32]]</f>
        <v>294896</v>
      </c>
      <c r="AG7" s="4">
        <f>SONIA_PX[[#This Row],[Column33]]</f>
        <v>297931</v>
      </c>
      <c r="AH7" s="4">
        <f>SONIA_PX[[#This Row],[Column34]]</f>
        <v>299112</v>
      </c>
      <c r="AI7" s="4">
        <f>SONIA_PX[[#This Row],[Column35]]</f>
        <v>304080</v>
      </c>
      <c r="AJ7" s="4">
        <f>SONIA_PX[[#This Row],[Column36]]</f>
        <v>303285</v>
      </c>
      <c r="AK7" s="4">
        <f>SONIA_PX[[#This Row],[Column37]]</f>
        <v>300773</v>
      </c>
      <c r="AL7" s="4">
        <f>SONIA_PX[[#This Row],[Column38]]</f>
        <v>298853</v>
      </c>
      <c r="AM7" s="4">
        <f>SONIA_PX[[#This Row],[Column39]]</f>
        <v>297739</v>
      </c>
      <c r="AN7" s="4">
        <f>SONIA_PX[[#This Row],[Column40]]</f>
        <v>301656</v>
      </c>
      <c r="AO7" s="4">
        <f>SONIA_PX[[#This Row],[Column41]]</f>
        <v>303803</v>
      </c>
      <c r="AP7" s="4">
        <f>SONIA_PX[[#This Row],[Column42]]</f>
        <v>298710</v>
      </c>
      <c r="AQ7" s="4">
        <f>SONIA_PX[[#This Row],[Column43]]</f>
        <v>298687</v>
      </c>
      <c r="AR7" s="4">
        <f>SONIA_PX[[#This Row],[Column44]]</f>
        <v>298687</v>
      </c>
      <c r="AS7" s="4">
        <f>SONIA_PX[[#This Row],[Column45]]</f>
        <v>294518</v>
      </c>
      <c r="AT7" s="4" t="str">
        <f>SONIA_PX[[#This Row],[Column1]]</f>
        <v>SFI5 Comdty</v>
      </c>
      <c r="AU7" s="4">
        <f>SONIA_PX[[#This Row],[Column2]]</f>
        <v>349392</v>
      </c>
      <c r="AV7" s="4">
        <f>SONIA_PX[[#This Row],[Column3]]</f>
        <v>349392</v>
      </c>
      <c r="AW7" s="4">
        <f>SONIA_PX[[#This Row],[Column4]]</f>
        <v>349392</v>
      </c>
      <c r="AX7" s="4">
        <f>SONIA_PX[[#This Row],[Column5]]</f>
        <v>347785</v>
      </c>
      <c r="AY7" s="4">
        <f>SONIA_PX[[#This Row],[Column6]]</f>
        <v>349700</v>
      </c>
      <c r="AZ7" s="4">
        <f>SONIA_PX[[#This Row],[Column7]]</f>
        <v>347317</v>
      </c>
      <c r="BA7" s="4">
        <f>SONIA_PX[[#This Row],[Column8]]</f>
        <v>347326</v>
      </c>
      <c r="BB7" s="4">
        <f>SONIA_PX[[#This Row],[Column9]]</f>
        <v>342241</v>
      </c>
      <c r="BC7" s="4">
        <f>SONIA_PX[[#This Row],[Column10]]</f>
        <v>343199</v>
      </c>
      <c r="BD7" s="4">
        <f>SONIA_PX[[#This Row],[Column11]]</f>
        <v>339082</v>
      </c>
      <c r="BE7" s="4">
        <f>SONIA_PX[[#This Row],[Column12]]</f>
        <v>335327</v>
      </c>
      <c r="BF7" s="4">
        <f>SONIA_PX[[#This Row],[Column13]]</f>
        <v>331976</v>
      </c>
      <c r="BG7" s="4">
        <f>SONIA_PX[[#This Row],[Column14]]</f>
        <v>334480</v>
      </c>
      <c r="BH7" s="4">
        <f>SONIA_PX[[#This Row],[Column15]]</f>
        <v>335894</v>
      </c>
      <c r="BI7" s="4">
        <f>SONIA_PX[[#This Row],[Column16]]</f>
        <v>339644</v>
      </c>
      <c r="BJ7" s="4">
        <f>SONIA_PX[[#This Row],[Column17]]</f>
        <v>338848</v>
      </c>
      <c r="BK7" s="4">
        <f>SONIA_PX[[#This Row],[Column18]]</f>
        <v>335739</v>
      </c>
      <c r="BL7" s="4">
        <f>SONIA_PX[[#This Row],[Column19]]</f>
        <v>333591</v>
      </c>
      <c r="BM7" s="4">
        <f>SONIA_PX[[#This Row],[Column20]]</f>
        <v>333177</v>
      </c>
      <c r="BN7" s="4">
        <f>SONIA_PX[[#This Row],[Column21]]</f>
        <v>329694</v>
      </c>
      <c r="BO7" s="4">
        <f>SONIA_PX[[#This Row],[Column22]]</f>
        <v>320822</v>
      </c>
      <c r="BP7" s="4">
        <f>SONIA_PX[[#This Row],[Column23]]</f>
        <v>320822</v>
      </c>
      <c r="BQ7" s="4">
        <f>SONIA_PX[[#This Row],[Column24]]</f>
        <v>321992</v>
      </c>
      <c r="BR7" s="4">
        <f>SONIA_PX[[#This Row],[Column25]]</f>
        <v>320192</v>
      </c>
      <c r="BS7" s="4">
        <f>SONIA_PX[[#This Row],[Column26]]</f>
        <v>309999</v>
      </c>
      <c r="BT7" s="4">
        <f>SONIA_PX[[#This Row],[Column27]]</f>
        <v>312454</v>
      </c>
      <c r="BU7" s="4">
        <f>SONIA_PX[[#This Row],[Column28]]</f>
        <v>316256</v>
      </c>
      <c r="BV7" s="4">
        <f>SONIA_PX[[#This Row],[Column29]]</f>
        <v>313300</v>
      </c>
      <c r="BW7" s="4">
        <f>SONIA_PX[[#This Row],[Column30]]</f>
        <v>303605</v>
      </c>
      <c r="BX7" s="4">
        <f>SONIA_PX[[#This Row],[Column31]]</f>
        <v>299433</v>
      </c>
      <c r="BY7" s="4">
        <f>SONIA_PX[[#This Row],[Column32]]</f>
        <v>294896</v>
      </c>
      <c r="BZ7" s="4">
        <f>SONIA_PX[[#This Row],[Column33]]</f>
        <v>297931</v>
      </c>
      <c r="CA7" s="4">
        <f>SONIA_PX[[#This Row],[Column34]]</f>
        <v>299112</v>
      </c>
      <c r="CB7" s="4">
        <f>SONIA_PX[[#This Row],[Column35]]</f>
        <v>304080</v>
      </c>
      <c r="CC7" s="4">
        <f>SONIA_PX[[#This Row],[Column36]]</f>
        <v>303285</v>
      </c>
      <c r="CD7" s="4">
        <f>SONIA_PX[[#This Row],[Column37]]</f>
        <v>300773</v>
      </c>
      <c r="CE7" s="4">
        <f>SONIA_PX[[#This Row],[Column38]]</f>
        <v>298853</v>
      </c>
      <c r="CF7" s="4">
        <f>SONIA_PX[[#This Row],[Column39]]</f>
        <v>297739</v>
      </c>
      <c r="CG7" s="4">
        <f>SONIA_PX[[#This Row],[Column40]]</f>
        <v>301656</v>
      </c>
      <c r="CH7" s="4">
        <f>SONIA_PX[[#This Row],[Column41]]</f>
        <v>303803</v>
      </c>
      <c r="CI7" s="4">
        <f>SONIA_PX[[#This Row],[Column42]]</f>
        <v>298710</v>
      </c>
      <c r="CJ7" s="4">
        <f>SONIA_PX[[#This Row],[Column43]]</f>
        <v>298687</v>
      </c>
      <c r="CK7" s="4">
        <f>SONIA_PX[[#This Row],[Column44]]</f>
        <v>298687</v>
      </c>
      <c r="CL7" s="4">
        <f>SONIA_PX[[#This Row],[Column45]]</f>
        <v>294518</v>
      </c>
    </row>
    <row r="8" spans="1:90" x14ac:dyDescent="0.25">
      <c r="A8" s="2" t="str">
        <f ca="1">'cont list_0'!I11</f>
        <v>M27</v>
      </c>
      <c r="B8" s="4">
        <f>SONIA_PX[[#This Row],[Column2]]</f>
        <v>374056</v>
      </c>
      <c r="C8" s="4">
        <f>SONIA_PX[[#This Row],[Column3]]</f>
        <v>374056</v>
      </c>
      <c r="D8" s="4">
        <f>SONIA_PX[[#This Row],[Column4]]</f>
        <v>374056</v>
      </c>
      <c r="E8" s="4">
        <f>SONIA_PX[[#This Row],[Column5]]</f>
        <v>376301</v>
      </c>
      <c r="F8" s="4">
        <f>SONIA_PX[[#This Row],[Column6]]</f>
        <v>376255</v>
      </c>
      <c r="G8" s="4">
        <f>SONIA_PX[[#This Row],[Column7]]</f>
        <v>379141</v>
      </c>
      <c r="H8" s="4">
        <f>SONIA_PX[[#This Row],[Column8]]</f>
        <v>379143</v>
      </c>
      <c r="I8" s="4">
        <f>SONIA_PX[[#This Row],[Column9]]</f>
        <v>377293</v>
      </c>
      <c r="J8" s="4">
        <f>SONIA_PX[[#This Row],[Column10]]</f>
        <v>375440</v>
      </c>
      <c r="K8" s="4">
        <f>SONIA_PX[[#This Row],[Column11]]</f>
        <v>384795</v>
      </c>
      <c r="L8" s="4">
        <f>SONIA_PX[[#This Row],[Column12]]</f>
        <v>384962</v>
      </c>
      <c r="M8" s="4">
        <f>SONIA_PX[[#This Row],[Column13]]</f>
        <v>385549</v>
      </c>
      <c r="N8" s="4">
        <f>SONIA_PX[[#This Row],[Column14]]</f>
        <v>377519</v>
      </c>
      <c r="O8" s="4">
        <f>SONIA_PX[[#This Row],[Column15]]</f>
        <v>375217</v>
      </c>
      <c r="P8" s="4">
        <f>SONIA_PX[[#This Row],[Column16]]</f>
        <v>371064</v>
      </c>
      <c r="Q8" s="4">
        <f>SONIA_PX[[#This Row],[Column17]]</f>
        <v>362997</v>
      </c>
      <c r="R8" s="4">
        <f>SONIA_PX[[#This Row],[Column18]]</f>
        <v>356293</v>
      </c>
      <c r="S8" s="4">
        <f>SONIA_PX[[#This Row],[Column19]]</f>
        <v>354443</v>
      </c>
      <c r="T8" s="4">
        <f>SONIA_PX[[#This Row],[Column20]]</f>
        <v>361574</v>
      </c>
      <c r="U8" s="4">
        <f>SONIA_PX[[#This Row],[Column21]]</f>
        <v>358396</v>
      </c>
      <c r="V8" s="4">
        <f>SONIA_PX[[#This Row],[Column22]]</f>
        <v>345552</v>
      </c>
      <c r="W8" s="4">
        <f>SONIA_PX[[#This Row],[Column23]]</f>
        <v>345552</v>
      </c>
      <c r="X8" s="4">
        <f>SONIA_PX[[#This Row],[Column24]]</f>
        <v>345153</v>
      </c>
      <c r="Y8" s="4">
        <f>SONIA_PX[[#This Row],[Column25]]</f>
        <v>340909</v>
      </c>
      <c r="Z8" s="4">
        <f>SONIA_PX[[#This Row],[Column26]]</f>
        <v>332442</v>
      </c>
      <c r="AA8" s="4">
        <f>SONIA_PX[[#This Row],[Column27]]</f>
        <v>326897</v>
      </c>
      <c r="AB8" s="4">
        <f>SONIA_PX[[#This Row],[Column28]]</f>
        <v>327173</v>
      </c>
      <c r="AC8" s="4">
        <f>SONIA_PX[[#This Row],[Column29]]</f>
        <v>322240</v>
      </c>
      <c r="AD8" s="4">
        <f>SONIA_PX[[#This Row],[Column30]]</f>
        <v>323166</v>
      </c>
      <c r="AE8" s="4">
        <f>SONIA_PX[[#This Row],[Column31]]</f>
        <v>316991</v>
      </c>
      <c r="AF8" s="4">
        <f>SONIA_PX[[#This Row],[Column32]]</f>
        <v>312623</v>
      </c>
      <c r="AG8" s="4">
        <f>SONIA_PX[[#This Row],[Column33]]</f>
        <v>311792</v>
      </c>
      <c r="AH8" s="4">
        <f>SONIA_PX[[#This Row],[Column34]]</f>
        <v>322216</v>
      </c>
      <c r="AI8" s="4">
        <f>SONIA_PX[[#This Row],[Column35]]</f>
        <v>320176</v>
      </c>
      <c r="AJ8" s="4">
        <f>SONIA_PX[[#This Row],[Column36]]</f>
        <v>330198</v>
      </c>
      <c r="AK8" s="4">
        <f>SONIA_PX[[#This Row],[Column37]]</f>
        <v>331410</v>
      </c>
      <c r="AL8" s="4">
        <f>SONIA_PX[[#This Row],[Column38]]</f>
        <v>325706</v>
      </c>
      <c r="AM8" s="4">
        <f>SONIA_PX[[#This Row],[Column39]]</f>
        <v>339061</v>
      </c>
      <c r="AN8" s="4">
        <f>SONIA_PX[[#This Row],[Column40]]</f>
        <v>336384</v>
      </c>
      <c r="AO8" s="4">
        <f>SONIA_PX[[#This Row],[Column41]]</f>
        <v>347876</v>
      </c>
      <c r="AP8" s="4">
        <f>SONIA_PX[[#This Row],[Column42]]</f>
        <v>346658</v>
      </c>
      <c r="AQ8" s="4">
        <f>SONIA_PX[[#This Row],[Column43]]</f>
        <v>346377</v>
      </c>
      <c r="AR8" s="4">
        <f>SONIA_PX[[#This Row],[Column44]]</f>
        <v>346377</v>
      </c>
      <c r="AS8" s="4">
        <f>SONIA_PX[[#This Row],[Column45]]</f>
        <v>334567</v>
      </c>
      <c r="AT8" s="4" t="str">
        <f>SONIA_PX[[#This Row],[Column1]]</f>
        <v>SFI6 Comdty</v>
      </c>
      <c r="AU8" s="4">
        <f>SONIA_PX[[#This Row],[Column2]]</f>
        <v>374056</v>
      </c>
      <c r="AV8" s="4">
        <f>SONIA_PX[[#This Row],[Column3]]</f>
        <v>374056</v>
      </c>
      <c r="AW8" s="4">
        <f>SONIA_PX[[#This Row],[Column4]]</f>
        <v>374056</v>
      </c>
      <c r="AX8" s="4">
        <f>SONIA_PX[[#This Row],[Column5]]</f>
        <v>376301</v>
      </c>
      <c r="AY8" s="4">
        <f>SONIA_PX[[#This Row],[Column6]]</f>
        <v>376255</v>
      </c>
      <c r="AZ8" s="4">
        <f>SONIA_PX[[#This Row],[Column7]]</f>
        <v>379141</v>
      </c>
      <c r="BA8" s="4">
        <f>SONIA_PX[[#This Row],[Column8]]</f>
        <v>379143</v>
      </c>
      <c r="BB8" s="4">
        <f>SONIA_PX[[#This Row],[Column9]]</f>
        <v>377293</v>
      </c>
      <c r="BC8" s="4">
        <f>SONIA_PX[[#This Row],[Column10]]</f>
        <v>375440</v>
      </c>
      <c r="BD8" s="4">
        <f>SONIA_PX[[#This Row],[Column11]]</f>
        <v>384795</v>
      </c>
      <c r="BE8" s="4">
        <f>SONIA_PX[[#This Row],[Column12]]</f>
        <v>384962</v>
      </c>
      <c r="BF8" s="4">
        <f>SONIA_PX[[#This Row],[Column13]]</f>
        <v>385549</v>
      </c>
      <c r="BG8" s="4">
        <f>SONIA_PX[[#This Row],[Column14]]</f>
        <v>377519</v>
      </c>
      <c r="BH8" s="4">
        <f>SONIA_PX[[#This Row],[Column15]]</f>
        <v>375217</v>
      </c>
      <c r="BI8" s="4">
        <f>SONIA_PX[[#This Row],[Column16]]</f>
        <v>371064</v>
      </c>
      <c r="BJ8" s="4">
        <f>SONIA_PX[[#This Row],[Column17]]</f>
        <v>362997</v>
      </c>
      <c r="BK8" s="4">
        <f>SONIA_PX[[#This Row],[Column18]]</f>
        <v>356293</v>
      </c>
      <c r="BL8" s="4">
        <f>SONIA_PX[[#This Row],[Column19]]</f>
        <v>354443</v>
      </c>
      <c r="BM8" s="4">
        <f>SONIA_PX[[#This Row],[Column20]]</f>
        <v>361574</v>
      </c>
      <c r="BN8" s="4">
        <f>SONIA_PX[[#This Row],[Column21]]</f>
        <v>358396</v>
      </c>
      <c r="BO8" s="4">
        <f>SONIA_PX[[#This Row],[Column22]]</f>
        <v>345552</v>
      </c>
      <c r="BP8" s="4">
        <f>SONIA_PX[[#This Row],[Column23]]</f>
        <v>345552</v>
      </c>
      <c r="BQ8" s="4">
        <f>SONIA_PX[[#This Row],[Column24]]</f>
        <v>345153</v>
      </c>
      <c r="BR8" s="4">
        <f>SONIA_PX[[#This Row],[Column25]]</f>
        <v>340909</v>
      </c>
      <c r="BS8" s="4">
        <f>SONIA_PX[[#This Row],[Column26]]</f>
        <v>332442</v>
      </c>
      <c r="BT8" s="4">
        <f>SONIA_PX[[#This Row],[Column27]]</f>
        <v>326897</v>
      </c>
      <c r="BU8" s="4">
        <f>SONIA_PX[[#This Row],[Column28]]</f>
        <v>327173</v>
      </c>
      <c r="BV8" s="4">
        <f>SONIA_PX[[#This Row],[Column29]]</f>
        <v>322240</v>
      </c>
      <c r="BW8" s="4">
        <f>SONIA_PX[[#This Row],[Column30]]</f>
        <v>323166</v>
      </c>
      <c r="BX8" s="4">
        <f>SONIA_PX[[#This Row],[Column31]]</f>
        <v>316991</v>
      </c>
      <c r="BY8" s="4">
        <f>SONIA_PX[[#This Row],[Column32]]</f>
        <v>312623</v>
      </c>
      <c r="BZ8" s="4">
        <f>SONIA_PX[[#This Row],[Column33]]</f>
        <v>311792</v>
      </c>
      <c r="CA8" s="4">
        <f>SONIA_PX[[#This Row],[Column34]]</f>
        <v>322216</v>
      </c>
      <c r="CB8" s="4">
        <f>SONIA_PX[[#This Row],[Column35]]</f>
        <v>320176</v>
      </c>
      <c r="CC8" s="4">
        <f>SONIA_PX[[#This Row],[Column36]]</f>
        <v>330198</v>
      </c>
      <c r="CD8" s="4">
        <f>SONIA_PX[[#This Row],[Column37]]</f>
        <v>331410</v>
      </c>
      <c r="CE8" s="4">
        <f>SONIA_PX[[#This Row],[Column38]]</f>
        <v>325706</v>
      </c>
      <c r="CF8" s="4">
        <f>SONIA_PX[[#This Row],[Column39]]</f>
        <v>339061</v>
      </c>
      <c r="CG8" s="4">
        <f>SONIA_PX[[#This Row],[Column40]]</f>
        <v>336384</v>
      </c>
      <c r="CH8" s="4">
        <f>SONIA_PX[[#This Row],[Column41]]</f>
        <v>347876</v>
      </c>
      <c r="CI8" s="4">
        <f>SONIA_PX[[#This Row],[Column42]]</f>
        <v>346658</v>
      </c>
      <c r="CJ8" s="4">
        <f>SONIA_PX[[#This Row],[Column43]]</f>
        <v>346377</v>
      </c>
      <c r="CK8" s="4">
        <f>SONIA_PX[[#This Row],[Column44]]</f>
        <v>346377</v>
      </c>
      <c r="CL8" s="4">
        <f>SONIA_PX[[#This Row],[Column45]]</f>
        <v>334567</v>
      </c>
    </row>
    <row r="9" spans="1:90" x14ac:dyDescent="0.25">
      <c r="A9" s="2" t="str">
        <f ca="1">'cont list_0'!I12</f>
        <v>U27</v>
      </c>
      <c r="B9" s="4">
        <f>SONIA_PX[[#This Row],[Column2]]</f>
        <v>181884</v>
      </c>
      <c r="C9" s="4">
        <f>SONIA_PX[[#This Row],[Column3]]</f>
        <v>181884</v>
      </c>
      <c r="D9" s="4">
        <f>SONIA_PX[[#This Row],[Column4]]</f>
        <v>181884</v>
      </c>
      <c r="E9" s="4">
        <f>SONIA_PX[[#This Row],[Column5]]</f>
        <v>182297</v>
      </c>
      <c r="F9" s="4">
        <f>SONIA_PX[[#This Row],[Column6]]</f>
        <v>182257</v>
      </c>
      <c r="G9" s="4">
        <f>SONIA_PX[[#This Row],[Column7]]</f>
        <v>181153</v>
      </c>
      <c r="H9" s="4">
        <f>SONIA_PX[[#This Row],[Column8]]</f>
        <v>181153</v>
      </c>
      <c r="I9" s="4">
        <f>SONIA_PX[[#This Row],[Column9]]</f>
        <v>178529</v>
      </c>
      <c r="J9" s="4">
        <f>SONIA_PX[[#This Row],[Column10]]</f>
        <v>179098</v>
      </c>
      <c r="K9" s="4">
        <f>SONIA_PX[[#This Row],[Column11]]</f>
        <v>180286</v>
      </c>
      <c r="L9" s="4">
        <f>SONIA_PX[[#This Row],[Column12]]</f>
        <v>177198</v>
      </c>
      <c r="M9" s="4">
        <f>SONIA_PX[[#This Row],[Column13]]</f>
        <v>172629</v>
      </c>
      <c r="N9" s="4">
        <f>SONIA_PX[[#This Row],[Column14]]</f>
        <v>172117</v>
      </c>
      <c r="O9" s="4">
        <f>SONIA_PX[[#This Row],[Column15]]</f>
        <v>175262</v>
      </c>
      <c r="P9" s="4">
        <f>SONIA_PX[[#This Row],[Column16]]</f>
        <v>175176</v>
      </c>
      <c r="Q9" s="4">
        <f>SONIA_PX[[#This Row],[Column17]]</f>
        <v>171152</v>
      </c>
      <c r="R9" s="4">
        <f>SONIA_PX[[#This Row],[Column18]]</f>
        <v>168890</v>
      </c>
      <c r="S9" s="4">
        <f>SONIA_PX[[#This Row],[Column19]]</f>
        <v>167280</v>
      </c>
      <c r="T9" s="4">
        <f>SONIA_PX[[#This Row],[Column20]]</f>
        <v>164959</v>
      </c>
      <c r="U9" s="4">
        <f>SONIA_PX[[#This Row],[Column21]]</f>
        <v>165241</v>
      </c>
      <c r="V9" s="4">
        <f>SONIA_PX[[#This Row],[Column22]]</f>
        <v>159953</v>
      </c>
      <c r="W9" s="4">
        <f>SONIA_PX[[#This Row],[Column23]]</f>
        <v>159953</v>
      </c>
      <c r="X9" s="4">
        <f>SONIA_PX[[#This Row],[Column24]]</f>
        <v>161825</v>
      </c>
      <c r="Y9" s="4">
        <f>SONIA_PX[[#This Row],[Column25]]</f>
        <v>158592</v>
      </c>
      <c r="Z9" s="4">
        <f>SONIA_PX[[#This Row],[Column26]]</f>
        <v>152250</v>
      </c>
      <c r="AA9" s="4">
        <f>SONIA_PX[[#This Row],[Column27]]</f>
        <v>151797</v>
      </c>
      <c r="AB9" s="4">
        <f>SONIA_PX[[#This Row],[Column28]]</f>
        <v>150324</v>
      </c>
      <c r="AC9" s="4">
        <f>SONIA_PX[[#This Row],[Column29]]</f>
        <v>147726</v>
      </c>
      <c r="AD9" s="4">
        <f>SONIA_PX[[#This Row],[Column30]]</f>
        <v>146682</v>
      </c>
      <c r="AE9" s="4">
        <f>SONIA_PX[[#This Row],[Column31]]</f>
        <v>146714</v>
      </c>
      <c r="AF9" s="4">
        <f>SONIA_PX[[#This Row],[Column32]]</f>
        <v>147153</v>
      </c>
      <c r="AG9" s="4">
        <f>SONIA_PX[[#This Row],[Column33]]</f>
        <v>140910</v>
      </c>
      <c r="AH9" s="4">
        <f>SONIA_PX[[#This Row],[Column34]]</f>
        <v>140160</v>
      </c>
      <c r="AI9" s="4">
        <f>SONIA_PX[[#This Row],[Column35]]</f>
        <v>144105</v>
      </c>
      <c r="AJ9" s="4">
        <f>SONIA_PX[[#This Row],[Column36]]</f>
        <v>146018</v>
      </c>
      <c r="AK9" s="4">
        <f>SONIA_PX[[#This Row],[Column37]]</f>
        <v>143914</v>
      </c>
      <c r="AL9" s="4">
        <f>SONIA_PX[[#This Row],[Column38]]</f>
        <v>143788</v>
      </c>
      <c r="AM9" s="4">
        <f>SONIA_PX[[#This Row],[Column39]]</f>
        <v>145997</v>
      </c>
      <c r="AN9" s="4">
        <f>SONIA_PX[[#This Row],[Column40]]</f>
        <v>150251</v>
      </c>
      <c r="AO9" s="4">
        <f>SONIA_PX[[#This Row],[Column41]]</f>
        <v>145746</v>
      </c>
      <c r="AP9" s="4">
        <f>SONIA_PX[[#This Row],[Column42]]</f>
        <v>144898</v>
      </c>
      <c r="AQ9" s="4">
        <f>SONIA_PX[[#This Row],[Column43]]</f>
        <v>144898</v>
      </c>
      <c r="AR9" s="4">
        <f>SONIA_PX[[#This Row],[Column44]]</f>
        <v>144898</v>
      </c>
      <c r="AS9" s="4">
        <f>SONIA_PX[[#This Row],[Column45]]</f>
        <v>148534</v>
      </c>
      <c r="AT9" s="4" t="str">
        <f>SONIA_PX[[#This Row],[Column1]]</f>
        <v>SFI7 Comdty</v>
      </c>
      <c r="AU9" s="4">
        <f>SONIA_PX[[#This Row],[Column2]]</f>
        <v>181884</v>
      </c>
      <c r="AV9" s="4">
        <f>SONIA_PX[[#This Row],[Column3]]</f>
        <v>181884</v>
      </c>
      <c r="AW9" s="4">
        <f>SONIA_PX[[#This Row],[Column4]]</f>
        <v>181884</v>
      </c>
      <c r="AX9" s="4">
        <f>SONIA_PX[[#This Row],[Column5]]</f>
        <v>182297</v>
      </c>
      <c r="AY9" s="4">
        <f>SONIA_PX[[#This Row],[Column6]]</f>
        <v>182257</v>
      </c>
      <c r="AZ9" s="4">
        <f>SONIA_PX[[#This Row],[Column7]]</f>
        <v>181153</v>
      </c>
      <c r="BA9" s="4">
        <f>SONIA_PX[[#This Row],[Column8]]</f>
        <v>181153</v>
      </c>
      <c r="BB9" s="4">
        <f>SONIA_PX[[#This Row],[Column9]]</f>
        <v>178529</v>
      </c>
      <c r="BC9" s="4">
        <f>SONIA_PX[[#This Row],[Column10]]</f>
        <v>179098</v>
      </c>
      <c r="BD9" s="4">
        <f>SONIA_PX[[#This Row],[Column11]]</f>
        <v>180286</v>
      </c>
      <c r="BE9" s="4">
        <f>SONIA_PX[[#This Row],[Column12]]</f>
        <v>177198</v>
      </c>
      <c r="BF9" s="4">
        <f>SONIA_PX[[#This Row],[Column13]]</f>
        <v>172629</v>
      </c>
      <c r="BG9" s="4">
        <f>SONIA_PX[[#This Row],[Column14]]</f>
        <v>172117</v>
      </c>
      <c r="BH9" s="4">
        <f>SONIA_PX[[#This Row],[Column15]]</f>
        <v>175262</v>
      </c>
      <c r="BI9" s="4">
        <f>SONIA_PX[[#This Row],[Column16]]</f>
        <v>175176</v>
      </c>
      <c r="BJ9" s="4">
        <f>SONIA_PX[[#This Row],[Column17]]</f>
        <v>171152</v>
      </c>
      <c r="BK9" s="4">
        <f>SONIA_PX[[#This Row],[Column18]]</f>
        <v>168890</v>
      </c>
      <c r="BL9" s="4">
        <f>SONIA_PX[[#This Row],[Column19]]</f>
        <v>167280</v>
      </c>
      <c r="BM9" s="4">
        <f>SONIA_PX[[#This Row],[Column20]]</f>
        <v>164959</v>
      </c>
      <c r="BN9" s="4">
        <f>SONIA_PX[[#This Row],[Column21]]</f>
        <v>165241</v>
      </c>
      <c r="BO9" s="4">
        <f>SONIA_PX[[#This Row],[Column22]]</f>
        <v>159953</v>
      </c>
      <c r="BP9" s="4">
        <f>SONIA_PX[[#This Row],[Column23]]</f>
        <v>159953</v>
      </c>
      <c r="BQ9" s="4">
        <f>SONIA_PX[[#This Row],[Column24]]</f>
        <v>161825</v>
      </c>
      <c r="BR9" s="4">
        <f>SONIA_PX[[#This Row],[Column25]]</f>
        <v>158592</v>
      </c>
      <c r="BS9" s="4">
        <f>SONIA_PX[[#This Row],[Column26]]</f>
        <v>152250</v>
      </c>
      <c r="BT9" s="4">
        <f>SONIA_PX[[#This Row],[Column27]]</f>
        <v>151797</v>
      </c>
      <c r="BU9" s="4">
        <f>SONIA_PX[[#This Row],[Column28]]</f>
        <v>150324</v>
      </c>
      <c r="BV9" s="4">
        <f>SONIA_PX[[#This Row],[Column29]]</f>
        <v>147726</v>
      </c>
      <c r="BW9" s="4">
        <f>SONIA_PX[[#This Row],[Column30]]</f>
        <v>146682</v>
      </c>
      <c r="BX9" s="4">
        <f>SONIA_PX[[#This Row],[Column31]]</f>
        <v>146714</v>
      </c>
      <c r="BY9" s="4">
        <f>SONIA_PX[[#This Row],[Column32]]</f>
        <v>147153</v>
      </c>
      <c r="BZ9" s="4">
        <f>SONIA_PX[[#This Row],[Column33]]</f>
        <v>140910</v>
      </c>
      <c r="CA9" s="4">
        <f>SONIA_PX[[#This Row],[Column34]]</f>
        <v>140160</v>
      </c>
      <c r="CB9" s="4">
        <f>SONIA_PX[[#This Row],[Column35]]</f>
        <v>144105</v>
      </c>
      <c r="CC9" s="4">
        <f>SONIA_PX[[#This Row],[Column36]]</f>
        <v>146018</v>
      </c>
      <c r="CD9" s="4">
        <f>SONIA_PX[[#This Row],[Column37]]</f>
        <v>143914</v>
      </c>
      <c r="CE9" s="4">
        <f>SONIA_PX[[#This Row],[Column38]]</f>
        <v>143788</v>
      </c>
      <c r="CF9" s="4">
        <f>SONIA_PX[[#This Row],[Column39]]</f>
        <v>145997</v>
      </c>
      <c r="CG9" s="4">
        <f>SONIA_PX[[#This Row],[Column40]]</f>
        <v>150251</v>
      </c>
      <c r="CH9" s="4">
        <f>SONIA_PX[[#This Row],[Column41]]</f>
        <v>145746</v>
      </c>
      <c r="CI9" s="4">
        <f>SONIA_PX[[#This Row],[Column42]]</f>
        <v>144898</v>
      </c>
      <c r="CJ9" s="4">
        <f>SONIA_PX[[#This Row],[Column43]]</f>
        <v>144898</v>
      </c>
      <c r="CK9" s="4">
        <f>SONIA_PX[[#This Row],[Column44]]</f>
        <v>144898</v>
      </c>
      <c r="CL9" s="4">
        <f>SONIA_PX[[#This Row],[Column45]]</f>
        <v>148534</v>
      </c>
    </row>
    <row r="10" spans="1:90" x14ac:dyDescent="0.25">
      <c r="A10" s="2" t="str">
        <f ca="1">'cont list_0'!I13</f>
        <v>Z27</v>
      </c>
      <c r="B10" s="4">
        <f>SONIA_PX[[#This Row],[Column2]]</f>
        <v>273256</v>
      </c>
      <c r="C10" s="4">
        <f>SONIA_PX[[#This Row],[Column3]]</f>
        <v>273256</v>
      </c>
      <c r="D10" s="4">
        <f>SONIA_PX[[#This Row],[Column4]]</f>
        <v>273256</v>
      </c>
      <c r="E10" s="4">
        <f>SONIA_PX[[#This Row],[Column5]]</f>
        <v>271802</v>
      </c>
      <c r="F10" s="4">
        <f>SONIA_PX[[#This Row],[Column6]]</f>
        <v>275988</v>
      </c>
      <c r="G10" s="4">
        <f>SONIA_PX[[#This Row],[Column7]]</f>
        <v>274360</v>
      </c>
      <c r="H10" s="4">
        <f>SONIA_PX[[#This Row],[Column8]]</f>
        <v>274360</v>
      </c>
      <c r="I10" s="4">
        <f>SONIA_PX[[#This Row],[Column9]]</f>
        <v>271299</v>
      </c>
      <c r="J10" s="4">
        <f>SONIA_PX[[#This Row],[Column10]]</f>
        <v>264379</v>
      </c>
      <c r="K10" s="4">
        <f>SONIA_PX[[#This Row],[Column11]]</f>
        <v>263054</v>
      </c>
      <c r="L10" s="4">
        <f>SONIA_PX[[#This Row],[Column12]]</f>
        <v>256643</v>
      </c>
      <c r="M10" s="4">
        <f>SONIA_PX[[#This Row],[Column13]]</f>
        <v>251505</v>
      </c>
      <c r="N10" s="4">
        <f>SONIA_PX[[#This Row],[Column14]]</f>
        <v>253326</v>
      </c>
      <c r="O10" s="4">
        <f>SONIA_PX[[#This Row],[Column15]]</f>
        <v>255932</v>
      </c>
      <c r="P10" s="4">
        <f>SONIA_PX[[#This Row],[Column16]]</f>
        <v>252151</v>
      </c>
      <c r="Q10" s="4">
        <f>SONIA_PX[[#This Row],[Column17]]</f>
        <v>244311</v>
      </c>
      <c r="R10" s="4">
        <f>SONIA_PX[[#This Row],[Column18]]</f>
        <v>240971</v>
      </c>
      <c r="S10" s="4">
        <f>SONIA_PX[[#This Row],[Column19]]</f>
        <v>238807</v>
      </c>
      <c r="T10" s="4">
        <f>SONIA_PX[[#This Row],[Column20]]</f>
        <v>235737</v>
      </c>
      <c r="U10" s="4">
        <f>SONIA_PX[[#This Row],[Column21]]</f>
        <v>239583</v>
      </c>
      <c r="V10" s="4">
        <f>SONIA_PX[[#This Row],[Column22]]</f>
        <v>240665</v>
      </c>
      <c r="W10" s="4">
        <f>SONIA_PX[[#This Row],[Column23]]</f>
        <v>241328</v>
      </c>
      <c r="X10" s="4">
        <f>SONIA_PX[[#This Row],[Column24]]</f>
        <v>243988</v>
      </c>
      <c r="Y10" s="4">
        <f>SONIA_PX[[#This Row],[Column25]]</f>
        <v>241681</v>
      </c>
      <c r="Z10" s="4">
        <f>SONIA_PX[[#This Row],[Column26]]</f>
        <v>244445</v>
      </c>
      <c r="AA10" s="4">
        <f>SONIA_PX[[#This Row],[Column27]]</f>
        <v>241164</v>
      </c>
      <c r="AB10" s="4">
        <f>SONIA_PX[[#This Row],[Column28]]</f>
        <v>238619</v>
      </c>
      <c r="AC10" s="4">
        <f>SONIA_PX[[#This Row],[Column29]]</f>
        <v>234173</v>
      </c>
      <c r="AD10" s="4">
        <f>SONIA_PX[[#This Row],[Column30]]</f>
        <v>229388</v>
      </c>
      <c r="AE10" s="4">
        <f>SONIA_PX[[#This Row],[Column31]]</f>
        <v>226427</v>
      </c>
      <c r="AF10" s="4">
        <f>SONIA_PX[[#This Row],[Column32]]</f>
        <v>226736</v>
      </c>
      <c r="AG10" s="4">
        <f>SONIA_PX[[#This Row],[Column33]]</f>
        <v>228444</v>
      </c>
      <c r="AH10" s="4">
        <f>SONIA_PX[[#This Row],[Column34]]</f>
        <v>219049</v>
      </c>
      <c r="AI10" s="4">
        <f>SONIA_PX[[#This Row],[Column35]]</f>
        <v>214577</v>
      </c>
      <c r="AJ10" s="4">
        <f>SONIA_PX[[#This Row],[Column36]]</f>
        <v>213446</v>
      </c>
      <c r="AK10" s="4">
        <f>SONIA_PX[[#This Row],[Column37]]</f>
        <v>208137</v>
      </c>
      <c r="AL10" s="4">
        <f>SONIA_PX[[#This Row],[Column38]]</f>
        <v>200599</v>
      </c>
      <c r="AM10" s="4">
        <f>SONIA_PX[[#This Row],[Column39]]</f>
        <v>203886</v>
      </c>
      <c r="AN10" s="4">
        <f>SONIA_PX[[#This Row],[Column40]]</f>
        <v>201626</v>
      </c>
      <c r="AO10" s="4">
        <f>SONIA_PX[[#This Row],[Column41]]</f>
        <v>174227</v>
      </c>
      <c r="AP10" s="4">
        <f>SONIA_PX[[#This Row],[Column42]]</f>
        <v>174802</v>
      </c>
      <c r="AQ10" s="4">
        <f>SONIA_PX[[#This Row],[Column43]]</f>
        <v>174802</v>
      </c>
      <c r="AR10" s="4">
        <f>SONIA_PX[[#This Row],[Column44]]</f>
        <v>174802</v>
      </c>
      <c r="AS10" s="4">
        <f>SONIA_PX[[#This Row],[Column45]]</f>
        <v>175851</v>
      </c>
      <c r="AT10" s="4" t="str">
        <f>SONIA_PX[[#This Row],[Column1]]</f>
        <v>SFI8 Comdty</v>
      </c>
      <c r="AU10" s="4">
        <f>SONIA_PX[[#This Row],[Column2]]</f>
        <v>273256</v>
      </c>
      <c r="AV10" s="4">
        <f>SONIA_PX[[#This Row],[Column3]]</f>
        <v>273256</v>
      </c>
      <c r="AW10" s="4">
        <f>SONIA_PX[[#This Row],[Column4]]</f>
        <v>273256</v>
      </c>
      <c r="AX10" s="4">
        <f>SONIA_PX[[#This Row],[Column5]]</f>
        <v>271802</v>
      </c>
      <c r="AY10" s="4">
        <f>SONIA_PX[[#This Row],[Column6]]</f>
        <v>275988</v>
      </c>
      <c r="AZ10" s="4">
        <f>SONIA_PX[[#This Row],[Column7]]</f>
        <v>274360</v>
      </c>
      <c r="BA10" s="4">
        <f>SONIA_PX[[#This Row],[Column8]]</f>
        <v>274360</v>
      </c>
      <c r="BB10" s="4">
        <f>SONIA_PX[[#This Row],[Column9]]</f>
        <v>271299</v>
      </c>
      <c r="BC10" s="4">
        <f>SONIA_PX[[#This Row],[Column10]]</f>
        <v>264379</v>
      </c>
      <c r="BD10" s="4">
        <f>SONIA_PX[[#This Row],[Column11]]</f>
        <v>263054</v>
      </c>
      <c r="BE10" s="4">
        <f>SONIA_PX[[#This Row],[Column12]]</f>
        <v>256643</v>
      </c>
      <c r="BF10" s="4">
        <f>SONIA_PX[[#This Row],[Column13]]</f>
        <v>251505</v>
      </c>
      <c r="BG10" s="4">
        <f>SONIA_PX[[#This Row],[Column14]]</f>
        <v>253326</v>
      </c>
      <c r="BH10" s="4">
        <f>SONIA_PX[[#This Row],[Column15]]</f>
        <v>255932</v>
      </c>
      <c r="BI10" s="4">
        <f>SONIA_PX[[#This Row],[Column16]]</f>
        <v>252151</v>
      </c>
      <c r="BJ10" s="4">
        <f>SONIA_PX[[#This Row],[Column17]]</f>
        <v>244311</v>
      </c>
      <c r="BK10" s="4">
        <f>SONIA_PX[[#This Row],[Column18]]</f>
        <v>240971</v>
      </c>
      <c r="BL10" s="4">
        <f>SONIA_PX[[#This Row],[Column19]]</f>
        <v>238807</v>
      </c>
      <c r="BM10" s="4">
        <f>SONIA_PX[[#This Row],[Column20]]</f>
        <v>235737</v>
      </c>
      <c r="BN10" s="4">
        <f>SONIA_PX[[#This Row],[Column21]]</f>
        <v>239583</v>
      </c>
      <c r="BO10" s="4">
        <f>SONIA_PX[[#This Row],[Column22]]</f>
        <v>240665</v>
      </c>
      <c r="BP10" s="4">
        <f>SONIA_PX[[#This Row],[Column23]]</f>
        <v>241328</v>
      </c>
      <c r="BQ10" s="4">
        <f>SONIA_PX[[#This Row],[Column24]]</f>
        <v>243988</v>
      </c>
      <c r="BR10" s="4">
        <f>SONIA_PX[[#This Row],[Column25]]</f>
        <v>241681</v>
      </c>
      <c r="BS10" s="4">
        <f>SONIA_PX[[#This Row],[Column26]]</f>
        <v>244445</v>
      </c>
      <c r="BT10" s="4">
        <f>SONIA_PX[[#This Row],[Column27]]</f>
        <v>241164</v>
      </c>
      <c r="BU10" s="4">
        <f>SONIA_PX[[#This Row],[Column28]]</f>
        <v>238619</v>
      </c>
      <c r="BV10" s="4">
        <f>SONIA_PX[[#This Row],[Column29]]</f>
        <v>234173</v>
      </c>
      <c r="BW10" s="4">
        <f>SONIA_PX[[#This Row],[Column30]]</f>
        <v>229388</v>
      </c>
      <c r="BX10" s="4">
        <f>SONIA_PX[[#This Row],[Column31]]</f>
        <v>226427</v>
      </c>
      <c r="BY10" s="4">
        <f>SONIA_PX[[#This Row],[Column32]]</f>
        <v>226736</v>
      </c>
      <c r="BZ10" s="4">
        <f>SONIA_PX[[#This Row],[Column33]]</f>
        <v>228444</v>
      </c>
      <c r="CA10" s="4">
        <f>SONIA_PX[[#This Row],[Column34]]</f>
        <v>219049</v>
      </c>
      <c r="CB10" s="4">
        <f>SONIA_PX[[#This Row],[Column35]]</f>
        <v>214577</v>
      </c>
      <c r="CC10" s="4">
        <f>SONIA_PX[[#This Row],[Column36]]</f>
        <v>213446</v>
      </c>
      <c r="CD10" s="4">
        <f>SONIA_PX[[#This Row],[Column37]]</f>
        <v>208137</v>
      </c>
      <c r="CE10" s="4">
        <f>SONIA_PX[[#This Row],[Column38]]</f>
        <v>200599</v>
      </c>
      <c r="CF10" s="4">
        <f>SONIA_PX[[#This Row],[Column39]]</f>
        <v>203886</v>
      </c>
      <c r="CG10" s="4">
        <f>SONIA_PX[[#This Row],[Column40]]</f>
        <v>201626</v>
      </c>
      <c r="CH10" s="4">
        <f>SONIA_PX[[#This Row],[Column41]]</f>
        <v>174227</v>
      </c>
      <c r="CI10" s="4">
        <f>SONIA_PX[[#This Row],[Column42]]</f>
        <v>174802</v>
      </c>
      <c r="CJ10" s="4">
        <f>SONIA_PX[[#This Row],[Column43]]</f>
        <v>174802</v>
      </c>
      <c r="CK10" s="4">
        <f>SONIA_PX[[#This Row],[Column44]]</f>
        <v>174802</v>
      </c>
      <c r="CL10" s="4">
        <f>SONIA_PX[[#This Row],[Column45]]</f>
        <v>175851</v>
      </c>
    </row>
    <row r="11" spans="1:90" x14ac:dyDescent="0.25">
      <c r="A11" s="2" t="str">
        <f ca="1">'cont list_0'!I14</f>
        <v>H28</v>
      </c>
      <c r="B11" s="4">
        <f>SONIA_PX[[#This Row],[Column2]]</f>
        <v>137568</v>
      </c>
      <c r="C11" s="4">
        <f>SONIA_PX[[#This Row],[Column3]]</f>
        <v>137568</v>
      </c>
      <c r="D11" s="4">
        <f>SONIA_PX[[#This Row],[Column4]]</f>
        <v>137568</v>
      </c>
      <c r="E11" s="4">
        <f>SONIA_PX[[#This Row],[Column5]]</f>
        <v>136192</v>
      </c>
      <c r="F11" s="4">
        <f>SONIA_PX[[#This Row],[Column6]]</f>
        <v>136101</v>
      </c>
      <c r="G11" s="4">
        <f>SONIA_PX[[#This Row],[Column7]]</f>
        <v>136487</v>
      </c>
      <c r="H11" s="4">
        <f>SONIA_PX[[#This Row],[Column8]]</f>
        <v>136487</v>
      </c>
      <c r="I11" s="4">
        <f>SONIA_PX[[#This Row],[Column9]]</f>
        <v>137878</v>
      </c>
      <c r="J11" s="4">
        <f>SONIA_PX[[#This Row],[Column10]]</f>
        <v>133186</v>
      </c>
      <c r="K11" s="4">
        <f>SONIA_PX[[#This Row],[Column11]]</f>
        <v>130808</v>
      </c>
      <c r="L11" s="4">
        <f>SONIA_PX[[#This Row],[Column12]]</f>
        <v>129710</v>
      </c>
      <c r="M11" s="4">
        <f>SONIA_PX[[#This Row],[Column13]]</f>
        <v>129514</v>
      </c>
      <c r="N11" s="4">
        <f>SONIA_PX[[#This Row],[Column14]]</f>
        <v>128435</v>
      </c>
      <c r="O11" s="4">
        <f>SONIA_PX[[#This Row],[Column15]]</f>
        <v>124199</v>
      </c>
      <c r="P11" s="4">
        <f>SONIA_PX[[#This Row],[Column16]]</f>
        <v>124795</v>
      </c>
      <c r="Q11" s="4">
        <f>SONIA_PX[[#This Row],[Column17]]</f>
        <v>126090</v>
      </c>
      <c r="R11" s="4">
        <f>SONIA_PX[[#This Row],[Column18]]</f>
        <v>124722</v>
      </c>
      <c r="S11" s="4">
        <f>SONIA_PX[[#This Row],[Column19]]</f>
        <v>123722</v>
      </c>
      <c r="T11" s="4">
        <f>SONIA_PX[[#This Row],[Column20]]</f>
        <v>119593</v>
      </c>
      <c r="U11" s="4">
        <f>SONIA_PX[[#This Row],[Column21]]</f>
        <v>119808</v>
      </c>
      <c r="V11" s="4">
        <f>SONIA_PX[[#This Row],[Column22]]</f>
        <v>123159</v>
      </c>
      <c r="W11" s="4">
        <f>SONIA_PX[[#This Row],[Column23]]</f>
        <v>123159</v>
      </c>
      <c r="X11" s="4">
        <f>SONIA_PX[[#This Row],[Column24]]</f>
        <v>123203</v>
      </c>
      <c r="Y11" s="4">
        <f>SONIA_PX[[#This Row],[Column25]]</f>
        <v>125288</v>
      </c>
      <c r="Z11" s="4">
        <f>SONIA_PX[[#This Row],[Column26]]</f>
        <v>121985</v>
      </c>
      <c r="AA11" s="4">
        <f>SONIA_PX[[#This Row],[Column27]]</f>
        <v>123441</v>
      </c>
      <c r="AB11" s="4">
        <f>SONIA_PX[[#This Row],[Column28]]</f>
        <v>121803</v>
      </c>
      <c r="AC11" s="4">
        <f>SONIA_PX[[#This Row],[Column29]]</f>
        <v>122506</v>
      </c>
      <c r="AD11" s="4">
        <f>SONIA_PX[[#This Row],[Column30]]</f>
        <v>121610</v>
      </c>
      <c r="AE11" s="4">
        <f>SONIA_PX[[#This Row],[Column31]]</f>
        <v>124106</v>
      </c>
      <c r="AF11" s="4">
        <f>SONIA_PX[[#This Row],[Column32]]</f>
        <v>125350</v>
      </c>
      <c r="AG11" s="4">
        <f>SONIA_PX[[#This Row],[Column33]]</f>
        <v>126515</v>
      </c>
      <c r="AH11" s="4">
        <f>SONIA_PX[[#This Row],[Column34]]</f>
        <v>119717</v>
      </c>
      <c r="AI11" s="4">
        <f>SONIA_PX[[#This Row],[Column35]]</f>
        <v>115366</v>
      </c>
      <c r="AJ11" s="4">
        <f>SONIA_PX[[#This Row],[Column36]]</f>
        <v>116405</v>
      </c>
      <c r="AK11" s="4">
        <f>SONIA_PX[[#This Row],[Column37]]</f>
        <v>113054</v>
      </c>
      <c r="AL11" s="4">
        <f>SONIA_PX[[#This Row],[Column38]]</f>
        <v>111829</v>
      </c>
      <c r="AM11" s="4">
        <f>SONIA_PX[[#This Row],[Column39]]</f>
        <v>112441</v>
      </c>
      <c r="AN11" s="4">
        <f>SONIA_PX[[#This Row],[Column40]]</f>
        <v>113020</v>
      </c>
      <c r="AO11" s="4">
        <f>SONIA_PX[[#This Row],[Column41]]</f>
        <v>114820</v>
      </c>
      <c r="AP11" s="4">
        <f>SONIA_PX[[#This Row],[Column42]]</f>
        <v>111907</v>
      </c>
      <c r="AQ11" s="4">
        <f>SONIA_PX[[#This Row],[Column43]]</f>
        <v>111907</v>
      </c>
      <c r="AR11" s="4">
        <f>SONIA_PX[[#This Row],[Column44]]</f>
        <v>111907</v>
      </c>
      <c r="AS11" s="4">
        <f>SONIA_PX[[#This Row],[Column45]]</f>
        <v>112843</v>
      </c>
      <c r="AT11" s="4" t="str">
        <f>SONIA_PX[[#This Row],[Column1]]</f>
        <v>SFI9 Comdty</v>
      </c>
      <c r="AU11" s="4">
        <f>SONIA_PX[[#This Row],[Column2]]</f>
        <v>137568</v>
      </c>
      <c r="AV11" s="4">
        <f>SONIA_PX[[#This Row],[Column3]]</f>
        <v>137568</v>
      </c>
      <c r="AW11" s="4">
        <f>SONIA_PX[[#This Row],[Column4]]</f>
        <v>137568</v>
      </c>
      <c r="AX11" s="4">
        <f>SONIA_PX[[#This Row],[Column5]]</f>
        <v>136192</v>
      </c>
      <c r="AY11" s="4">
        <f>SONIA_PX[[#This Row],[Column6]]</f>
        <v>136101</v>
      </c>
      <c r="AZ11" s="4">
        <f>SONIA_PX[[#This Row],[Column7]]</f>
        <v>136487</v>
      </c>
      <c r="BA11" s="4">
        <f>SONIA_PX[[#This Row],[Column8]]</f>
        <v>136487</v>
      </c>
      <c r="BB11" s="4">
        <f>SONIA_PX[[#This Row],[Column9]]</f>
        <v>137878</v>
      </c>
      <c r="BC11" s="4">
        <f>SONIA_PX[[#This Row],[Column10]]</f>
        <v>133186</v>
      </c>
      <c r="BD11" s="4">
        <f>SONIA_PX[[#This Row],[Column11]]</f>
        <v>130808</v>
      </c>
      <c r="BE11" s="4">
        <f>SONIA_PX[[#This Row],[Column12]]</f>
        <v>129710</v>
      </c>
      <c r="BF11" s="4">
        <f>SONIA_PX[[#This Row],[Column13]]</f>
        <v>129514</v>
      </c>
      <c r="BG11" s="4">
        <f>SONIA_PX[[#This Row],[Column14]]</f>
        <v>128435</v>
      </c>
      <c r="BH11" s="4">
        <f>SONIA_PX[[#This Row],[Column15]]</f>
        <v>124199</v>
      </c>
      <c r="BI11" s="4">
        <f>SONIA_PX[[#This Row],[Column16]]</f>
        <v>124795</v>
      </c>
      <c r="BJ11" s="4">
        <f>SONIA_PX[[#This Row],[Column17]]</f>
        <v>126090</v>
      </c>
      <c r="BK11" s="4">
        <f>SONIA_PX[[#This Row],[Column18]]</f>
        <v>124722</v>
      </c>
      <c r="BL11" s="4">
        <f>SONIA_PX[[#This Row],[Column19]]</f>
        <v>123722</v>
      </c>
      <c r="BM11" s="4">
        <f>SONIA_PX[[#This Row],[Column20]]</f>
        <v>119593</v>
      </c>
      <c r="BN11" s="4">
        <f>SONIA_PX[[#This Row],[Column21]]</f>
        <v>119808</v>
      </c>
      <c r="BO11" s="4">
        <f>SONIA_PX[[#This Row],[Column22]]</f>
        <v>123159</v>
      </c>
      <c r="BP11" s="4">
        <f>SONIA_PX[[#This Row],[Column23]]</f>
        <v>123159</v>
      </c>
      <c r="BQ11" s="4">
        <f>SONIA_PX[[#This Row],[Column24]]</f>
        <v>123203</v>
      </c>
      <c r="BR11" s="4">
        <f>SONIA_PX[[#This Row],[Column25]]</f>
        <v>125288</v>
      </c>
      <c r="BS11" s="4">
        <f>SONIA_PX[[#This Row],[Column26]]</f>
        <v>121985</v>
      </c>
      <c r="BT11" s="4">
        <f>SONIA_PX[[#This Row],[Column27]]</f>
        <v>123441</v>
      </c>
      <c r="BU11" s="4">
        <f>SONIA_PX[[#This Row],[Column28]]</f>
        <v>121803</v>
      </c>
      <c r="BV11" s="4">
        <f>SONIA_PX[[#This Row],[Column29]]</f>
        <v>122506</v>
      </c>
      <c r="BW11" s="4">
        <f>SONIA_PX[[#This Row],[Column30]]</f>
        <v>121610</v>
      </c>
      <c r="BX11" s="4">
        <f>SONIA_PX[[#This Row],[Column31]]</f>
        <v>124106</v>
      </c>
      <c r="BY11" s="4">
        <f>SONIA_PX[[#This Row],[Column32]]</f>
        <v>125350</v>
      </c>
      <c r="BZ11" s="4">
        <f>SONIA_PX[[#This Row],[Column33]]</f>
        <v>126515</v>
      </c>
      <c r="CA11" s="4">
        <f>SONIA_PX[[#This Row],[Column34]]</f>
        <v>119717</v>
      </c>
      <c r="CB11" s="4">
        <f>SONIA_PX[[#This Row],[Column35]]</f>
        <v>115366</v>
      </c>
      <c r="CC11" s="4">
        <f>SONIA_PX[[#This Row],[Column36]]</f>
        <v>116405</v>
      </c>
      <c r="CD11" s="4">
        <f>SONIA_PX[[#This Row],[Column37]]</f>
        <v>113054</v>
      </c>
      <c r="CE11" s="4">
        <f>SONIA_PX[[#This Row],[Column38]]</f>
        <v>111829</v>
      </c>
      <c r="CF11" s="4">
        <f>SONIA_PX[[#This Row],[Column39]]</f>
        <v>112441</v>
      </c>
      <c r="CG11" s="4">
        <f>SONIA_PX[[#This Row],[Column40]]</f>
        <v>113020</v>
      </c>
      <c r="CH11" s="4">
        <f>SONIA_PX[[#This Row],[Column41]]</f>
        <v>114820</v>
      </c>
      <c r="CI11" s="4">
        <f>SONIA_PX[[#This Row],[Column42]]</f>
        <v>111907</v>
      </c>
      <c r="CJ11" s="4">
        <f>SONIA_PX[[#This Row],[Column43]]</f>
        <v>111907</v>
      </c>
      <c r="CK11" s="4">
        <f>SONIA_PX[[#This Row],[Column44]]</f>
        <v>111907</v>
      </c>
      <c r="CL11" s="4">
        <f>SONIA_PX[[#This Row],[Column45]]</f>
        <v>112843</v>
      </c>
    </row>
    <row r="12" spans="1:90" x14ac:dyDescent="0.25">
      <c r="A12" s="2" t="str">
        <f ca="1">'cont list_0'!I15</f>
        <v>M28</v>
      </c>
      <c r="B12" s="4">
        <f>SONIA_PX[[#This Row],[Column2]]</f>
        <v>104461</v>
      </c>
      <c r="C12" s="4">
        <f>SONIA_PX[[#This Row],[Column3]]</f>
        <v>104461</v>
      </c>
      <c r="D12" s="4">
        <f>SONIA_PX[[#This Row],[Column4]]</f>
        <v>104461</v>
      </c>
      <c r="E12" s="4">
        <f>SONIA_PX[[#This Row],[Column5]]</f>
        <v>106049</v>
      </c>
      <c r="F12" s="4">
        <f>SONIA_PX[[#This Row],[Column6]]</f>
        <v>105736</v>
      </c>
      <c r="G12" s="4">
        <f>SONIA_PX[[#This Row],[Column7]]</f>
        <v>106524</v>
      </c>
      <c r="H12" s="4">
        <f>SONIA_PX[[#This Row],[Column8]]</f>
        <v>106524</v>
      </c>
      <c r="I12" s="4">
        <f>SONIA_PX[[#This Row],[Column9]]</f>
        <v>104296</v>
      </c>
      <c r="J12" s="4">
        <f>SONIA_PX[[#This Row],[Column10]]</f>
        <v>102082</v>
      </c>
      <c r="K12" s="4">
        <f>SONIA_PX[[#This Row],[Column11]]</f>
        <v>101854</v>
      </c>
      <c r="L12" s="4">
        <f>SONIA_PX[[#This Row],[Column12]]</f>
        <v>103983</v>
      </c>
      <c r="M12" s="4">
        <f>SONIA_PX[[#This Row],[Column13]]</f>
        <v>105803</v>
      </c>
      <c r="N12" s="4">
        <f>SONIA_PX[[#This Row],[Column14]]</f>
        <v>102598</v>
      </c>
      <c r="O12" s="4">
        <f>SONIA_PX[[#This Row],[Column15]]</f>
        <v>104009</v>
      </c>
      <c r="P12" s="4">
        <f>SONIA_PX[[#This Row],[Column16]]</f>
        <v>103033</v>
      </c>
      <c r="Q12" s="4">
        <f>SONIA_PX[[#This Row],[Column17]]</f>
        <v>99194</v>
      </c>
      <c r="R12" s="4">
        <f>SONIA_PX[[#This Row],[Column18]]</f>
        <v>99247</v>
      </c>
      <c r="S12" s="4">
        <f>SONIA_PX[[#This Row],[Column19]]</f>
        <v>97066</v>
      </c>
      <c r="T12" s="4">
        <f>SONIA_PX[[#This Row],[Column20]]</f>
        <v>96925</v>
      </c>
      <c r="U12" s="4">
        <f>SONIA_PX[[#This Row],[Column21]]</f>
        <v>94466</v>
      </c>
      <c r="V12" s="4">
        <f>SONIA_PX[[#This Row],[Column22]]</f>
        <v>93287</v>
      </c>
      <c r="W12" s="4">
        <f>SONIA_PX[[#This Row],[Column23]]</f>
        <v>93287</v>
      </c>
      <c r="X12" s="4">
        <f>SONIA_PX[[#This Row],[Column24]]</f>
        <v>92899</v>
      </c>
      <c r="Y12" s="4">
        <f>SONIA_PX[[#This Row],[Column25]]</f>
        <v>91448</v>
      </c>
      <c r="Z12" s="4">
        <f>SONIA_PX[[#This Row],[Column26]]</f>
        <v>92663</v>
      </c>
      <c r="AA12" s="4">
        <f>SONIA_PX[[#This Row],[Column27]]</f>
        <v>93839</v>
      </c>
      <c r="AB12" s="4">
        <f>SONIA_PX[[#This Row],[Column28]]</f>
        <v>93006</v>
      </c>
      <c r="AC12" s="4">
        <f>SONIA_PX[[#This Row],[Column29]]</f>
        <v>91133</v>
      </c>
      <c r="AD12" s="4">
        <f>SONIA_PX[[#This Row],[Column30]]</f>
        <v>91552</v>
      </c>
      <c r="AE12" s="4">
        <f>SONIA_PX[[#This Row],[Column31]]</f>
        <v>88641</v>
      </c>
      <c r="AF12" s="4">
        <f>SONIA_PX[[#This Row],[Column32]]</f>
        <v>88869</v>
      </c>
      <c r="AG12" s="4">
        <f>SONIA_PX[[#This Row],[Column33]]</f>
        <v>89262</v>
      </c>
      <c r="AH12" s="4">
        <f>SONIA_PX[[#This Row],[Column34]]</f>
        <v>88496</v>
      </c>
      <c r="AI12" s="4">
        <f>SONIA_PX[[#This Row],[Column35]]</f>
        <v>84604</v>
      </c>
      <c r="AJ12" s="4">
        <f>SONIA_PX[[#This Row],[Column36]]</f>
        <v>83043</v>
      </c>
      <c r="AK12" s="4">
        <f>SONIA_PX[[#This Row],[Column37]]</f>
        <v>82749</v>
      </c>
      <c r="AL12" s="4">
        <f>SONIA_PX[[#This Row],[Column38]]</f>
        <v>82288</v>
      </c>
      <c r="AM12" s="4">
        <f>SONIA_PX[[#This Row],[Column39]]</f>
        <v>83344</v>
      </c>
      <c r="AN12" s="4">
        <f>SONIA_PX[[#This Row],[Column40]]</f>
        <v>80447</v>
      </c>
      <c r="AO12" s="4">
        <f>SONIA_PX[[#This Row],[Column41]]</f>
        <v>80895</v>
      </c>
      <c r="AP12" s="4">
        <f>SONIA_PX[[#This Row],[Column42]]</f>
        <v>80736</v>
      </c>
      <c r="AQ12" s="4">
        <f>SONIA_PX[[#This Row],[Column43]]</f>
        <v>80736</v>
      </c>
      <c r="AR12" s="4">
        <f>SONIA_PX[[#This Row],[Column44]]</f>
        <v>80736</v>
      </c>
      <c r="AS12" s="4">
        <f>SONIA_PX[[#This Row],[Column45]]</f>
        <v>81348</v>
      </c>
      <c r="AT12" s="4" t="str">
        <f>SONIA_PX[[#This Row],[Column1]]</f>
        <v>SFI10 Comdty</v>
      </c>
      <c r="AU12" s="4">
        <f>SONIA_PX[[#This Row],[Column2]]</f>
        <v>104461</v>
      </c>
      <c r="AV12" s="4">
        <f>SONIA_PX[[#This Row],[Column3]]</f>
        <v>104461</v>
      </c>
      <c r="AW12" s="4">
        <f>SONIA_PX[[#This Row],[Column4]]</f>
        <v>104461</v>
      </c>
      <c r="AX12" s="4">
        <f>SONIA_PX[[#This Row],[Column5]]</f>
        <v>106049</v>
      </c>
      <c r="AY12" s="4">
        <f>SONIA_PX[[#This Row],[Column6]]</f>
        <v>105736</v>
      </c>
      <c r="AZ12" s="4">
        <f>SONIA_PX[[#This Row],[Column7]]</f>
        <v>106524</v>
      </c>
      <c r="BA12" s="4">
        <f>SONIA_PX[[#This Row],[Column8]]</f>
        <v>106524</v>
      </c>
      <c r="BB12" s="4">
        <f>SONIA_PX[[#This Row],[Column9]]</f>
        <v>104296</v>
      </c>
      <c r="BC12" s="4">
        <f>SONIA_PX[[#This Row],[Column10]]</f>
        <v>102082</v>
      </c>
      <c r="BD12" s="4">
        <f>SONIA_PX[[#This Row],[Column11]]</f>
        <v>101854</v>
      </c>
      <c r="BE12" s="4">
        <f>SONIA_PX[[#This Row],[Column12]]</f>
        <v>103983</v>
      </c>
      <c r="BF12" s="4">
        <f>SONIA_PX[[#This Row],[Column13]]</f>
        <v>105803</v>
      </c>
      <c r="BG12" s="4">
        <f>SONIA_PX[[#This Row],[Column14]]</f>
        <v>102598</v>
      </c>
      <c r="BH12" s="4">
        <f>SONIA_PX[[#This Row],[Column15]]</f>
        <v>104009</v>
      </c>
      <c r="BI12" s="4">
        <f>SONIA_PX[[#This Row],[Column16]]</f>
        <v>103033</v>
      </c>
      <c r="BJ12" s="4">
        <f>SONIA_PX[[#This Row],[Column17]]</f>
        <v>99194</v>
      </c>
      <c r="BK12" s="4">
        <f>SONIA_PX[[#This Row],[Column18]]</f>
        <v>99247</v>
      </c>
      <c r="BL12" s="4">
        <f>SONIA_PX[[#This Row],[Column19]]</f>
        <v>97066</v>
      </c>
      <c r="BM12" s="4">
        <f>SONIA_PX[[#This Row],[Column20]]</f>
        <v>96925</v>
      </c>
      <c r="BN12" s="4">
        <f>SONIA_PX[[#This Row],[Column21]]</f>
        <v>94466</v>
      </c>
      <c r="BO12" s="4">
        <f>SONIA_PX[[#This Row],[Column22]]</f>
        <v>93287</v>
      </c>
      <c r="BP12" s="4">
        <f>SONIA_PX[[#This Row],[Column23]]</f>
        <v>93287</v>
      </c>
      <c r="BQ12" s="4">
        <f>SONIA_PX[[#This Row],[Column24]]</f>
        <v>92899</v>
      </c>
      <c r="BR12" s="4">
        <f>SONIA_PX[[#This Row],[Column25]]</f>
        <v>91448</v>
      </c>
      <c r="BS12" s="4">
        <f>SONIA_PX[[#This Row],[Column26]]</f>
        <v>92663</v>
      </c>
      <c r="BT12" s="4">
        <f>SONIA_PX[[#This Row],[Column27]]</f>
        <v>93839</v>
      </c>
      <c r="BU12" s="4">
        <f>SONIA_PX[[#This Row],[Column28]]</f>
        <v>93006</v>
      </c>
      <c r="BV12" s="4">
        <f>SONIA_PX[[#This Row],[Column29]]</f>
        <v>91133</v>
      </c>
      <c r="BW12" s="4">
        <f>SONIA_PX[[#This Row],[Column30]]</f>
        <v>91552</v>
      </c>
      <c r="BX12" s="4">
        <f>SONIA_PX[[#This Row],[Column31]]</f>
        <v>88641</v>
      </c>
      <c r="BY12" s="4">
        <f>SONIA_PX[[#This Row],[Column32]]</f>
        <v>88869</v>
      </c>
      <c r="BZ12" s="4">
        <f>SONIA_PX[[#This Row],[Column33]]</f>
        <v>89262</v>
      </c>
      <c r="CA12" s="4">
        <f>SONIA_PX[[#This Row],[Column34]]</f>
        <v>88496</v>
      </c>
      <c r="CB12" s="4">
        <f>SONIA_PX[[#This Row],[Column35]]</f>
        <v>84604</v>
      </c>
      <c r="CC12" s="4">
        <f>SONIA_PX[[#This Row],[Column36]]</f>
        <v>83043</v>
      </c>
      <c r="CD12" s="4">
        <f>SONIA_PX[[#This Row],[Column37]]</f>
        <v>82749</v>
      </c>
      <c r="CE12" s="4">
        <f>SONIA_PX[[#This Row],[Column38]]</f>
        <v>82288</v>
      </c>
      <c r="CF12" s="4">
        <f>SONIA_PX[[#This Row],[Column39]]</f>
        <v>83344</v>
      </c>
      <c r="CG12" s="4">
        <f>SONIA_PX[[#This Row],[Column40]]</f>
        <v>80447</v>
      </c>
      <c r="CH12" s="4">
        <f>SONIA_PX[[#This Row],[Column41]]</f>
        <v>80895</v>
      </c>
      <c r="CI12" s="4">
        <f>SONIA_PX[[#This Row],[Column42]]</f>
        <v>80736</v>
      </c>
      <c r="CJ12" s="4">
        <f>SONIA_PX[[#This Row],[Column43]]</f>
        <v>80736</v>
      </c>
      <c r="CK12" s="4">
        <f>SONIA_PX[[#This Row],[Column44]]</f>
        <v>80736</v>
      </c>
      <c r="CL12" s="4">
        <f>SONIA_PX[[#This Row],[Column45]]</f>
        <v>81348</v>
      </c>
    </row>
    <row r="13" spans="1:90" x14ac:dyDescent="0.25">
      <c r="A13" s="2" t="str">
        <f ca="1">'cont list_0'!I16</f>
        <v>U28</v>
      </c>
      <c r="B13" s="4">
        <f>SONIA_PX[[#This Row],[Column2]]</f>
        <v>72163</v>
      </c>
      <c r="C13" s="4">
        <f>SONIA_PX[[#This Row],[Column3]]</f>
        <v>72163</v>
      </c>
      <c r="D13" s="4">
        <f>SONIA_PX[[#This Row],[Column4]]</f>
        <v>72163</v>
      </c>
      <c r="E13" s="4">
        <f>SONIA_PX[[#This Row],[Column5]]</f>
        <v>75013</v>
      </c>
      <c r="F13" s="4">
        <f>SONIA_PX[[#This Row],[Column6]]</f>
        <v>71990</v>
      </c>
      <c r="G13" s="4">
        <f>SONIA_PX[[#This Row],[Column7]]</f>
        <v>72223</v>
      </c>
      <c r="H13" s="4">
        <f>SONIA_PX[[#This Row],[Column8]]</f>
        <v>72223</v>
      </c>
      <c r="I13" s="4">
        <f>SONIA_PX[[#This Row],[Column9]]</f>
        <v>74390</v>
      </c>
      <c r="J13" s="4">
        <f>SONIA_PX[[#This Row],[Column10]]</f>
        <v>71697</v>
      </c>
      <c r="K13" s="4">
        <f>SONIA_PX[[#This Row],[Column11]]</f>
        <v>72810</v>
      </c>
      <c r="L13" s="4">
        <f>SONIA_PX[[#This Row],[Column12]]</f>
        <v>73833</v>
      </c>
      <c r="M13" s="4">
        <f>SONIA_PX[[#This Row],[Column13]]</f>
        <v>75675</v>
      </c>
      <c r="N13" s="4">
        <f>SONIA_PX[[#This Row],[Column14]]</f>
        <v>78221</v>
      </c>
      <c r="O13" s="4">
        <f>SONIA_PX[[#This Row],[Column15]]</f>
        <v>78158</v>
      </c>
      <c r="P13" s="4">
        <f>SONIA_PX[[#This Row],[Column16]]</f>
        <v>76641</v>
      </c>
      <c r="Q13" s="4">
        <f>SONIA_PX[[#This Row],[Column17]]</f>
        <v>75062</v>
      </c>
      <c r="R13" s="4">
        <f>SONIA_PX[[#This Row],[Column18]]</f>
        <v>76208</v>
      </c>
      <c r="S13" s="4">
        <f>SONIA_PX[[#This Row],[Column19]]</f>
        <v>75907</v>
      </c>
      <c r="T13" s="4">
        <f>SONIA_PX[[#This Row],[Column20]]</f>
        <v>75132</v>
      </c>
      <c r="U13" s="4">
        <f>SONIA_PX[[#This Row],[Column21]]</f>
        <v>74025</v>
      </c>
      <c r="V13" s="4">
        <f>SONIA_PX[[#This Row],[Column22]]</f>
        <v>76273</v>
      </c>
      <c r="W13" s="4">
        <f>SONIA_PX[[#This Row],[Column23]]</f>
        <v>76288</v>
      </c>
      <c r="X13" s="4">
        <f>SONIA_PX[[#This Row],[Column24]]</f>
        <v>75961</v>
      </c>
      <c r="Y13" s="4">
        <f>SONIA_PX[[#This Row],[Column25]]</f>
        <v>74843</v>
      </c>
      <c r="Z13" s="4">
        <f>SONIA_PX[[#This Row],[Column26]]</f>
        <v>72573</v>
      </c>
      <c r="AA13" s="4">
        <f>SONIA_PX[[#This Row],[Column27]]</f>
        <v>72507</v>
      </c>
      <c r="AB13" s="4">
        <f>SONIA_PX[[#This Row],[Column28]]</f>
        <v>73079</v>
      </c>
      <c r="AC13" s="4">
        <f>SONIA_PX[[#This Row],[Column29]]</f>
        <v>72714</v>
      </c>
      <c r="AD13" s="4">
        <f>SONIA_PX[[#This Row],[Column30]]</f>
        <v>73931</v>
      </c>
      <c r="AE13" s="4">
        <f>SONIA_PX[[#This Row],[Column31]]</f>
        <v>73464</v>
      </c>
      <c r="AF13" s="4">
        <f>SONIA_PX[[#This Row],[Column32]]</f>
        <v>75996</v>
      </c>
      <c r="AG13" s="4">
        <f>SONIA_PX[[#This Row],[Column33]]</f>
        <v>73945</v>
      </c>
      <c r="AH13" s="4">
        <f>SONIA_PX[[#This Row],[Column34]]</f>
        <v>73925</v>
      </c>
      <c r="AI13" s="4">
        <f>SONIA_PX[[#This Row],[Column35]]</f>
        <v>74023</v>
      </c>
      <c r="AJ13" s="4">
        <f>SONIA_PX[[#This Row],[Column36]]</f>
        <v>74023</v>
      </c>
      <c r="AK13" s="4">
        <f>SONIA_PX[[#This Row],[Column37]]</f>
        <v>76456</v>
      </c>
      <c r="AL13" s="4">
        <f>SONIA_PX[[#This Row],[Column38]]</f>
        <v>76151</v>
      </c>
      <c r="AM13" s="4">
        <f>SONIA_PX[[#This Row],[Column39]]</f>
        <v>76796</v>
      </c>
      <c r="AN13" s="4">
        <f>SONIA_PX[[#This Row],[Column40]]</f>
        <v>74936</v>
      </c>
      <c r="AO13" s="4">
        <f>SONIA_PX[[#This Row],[Column41]]</f>
        <v>75336</v>
      </c>
      <c r="AP13" s="4">
        <f>SONIA_PX[[#This Row],[Column42]]</f>
        <v>76802</v>
      </c>
      <c r="AQ13" s="4">
        <f>SONIA_PX[[#This Row],[Column43]]</f>
        <v>76802</v>
      </c>
      <c r="AR13" s="4">
        <f>SONIA_PX[[#This Row],[Column44]]</f>
        <v>76802</v>
      </c>
      <c r="AS13" s="4">
        <f>SONIA_PX[[#This Row],[Column45]]</f>
        <v>74941</v>
      </c>
      <c r="AT13" s="4" t="str">
        <f>SONIA_PX[[#This Row],[Column1]]</f>
        <v>SFI11 Comdty</v>
      </c>
      <c r="AU13" s="4">
        <f>SONIA_PX[[#This Row],[Column2]]</f>
        <v>72163</v>
      </c>
      <c r="AV13" s="4">
        <f>SONIA_PX[[#This Row],[Column3]]</f>
        <v>72163</v>
      </c>
      <c r="AW13" s="4">
        <f>SONIA_PX[[#This Row],[Column4]]</f>
        <v>72163</v>
      </c>
      <c r="AX13" s="4">
        <f>SONIA_PX[[#This Row],[Column5]]</f>
        <v>75013</v>
      </c>
      <c r="AY13" s="4">
        <f>SONIA_PX[[#This Row],[Column6]]</f>
        <v>71990</v>
      </c>
      <c r="AZ13" s="4">
        <f>SONIA_PX[[#This Row],[Column7]]</f>
        <v>72223</v>
      </c>
      <c r="BA13" s="4">
        <f>SONIA_PX[[#This Row],[Column8]]</f>
        <v>72223</v>
      </c>
      <c r="BB13" s="4">
        <f>SONIA_PX[[#This Row],[Column9]]</f>
        <v>74390</v>
      </c>
      <c r="BC13" s="4">
        <f>SONIA_PX[[#This Row],[Column10]]</f>
        <v>71697</v>
      </c>
      <c r="BD13" s="4">
        <f>SONIA_PX[[#This Row],[Column11]]</f>
        <v>72810</v>
      </c>
      <c r="BE13" s="4">
        <f>SONIA_PX[[#This Row],[Column12]]</f>
        <v>73833</v>
      </c>
      <c r="BF13" s="4">
        <f>SONIA_PX[[#This Row],[Column13]]</f>
        <v>75675</v>
      </c>
      <c r="BG13" s="4">
        <f>SONIA_PX[[#This Row],[Column14]]</f>
        <v>78221</v>
      </c>
      <c r="BH13" s="4">
        <f>SONIA_PX[[#This Row],[Column15]]</f>
        <v>78158</v>
      </c>
      <c r="BI13" s="4">
        <f>SONIA_PX[[#This Row],[Column16]]</f>
        <v>76641</v>
      </c>
      <c r="BJ13" s="4">
        <f>SONIA_PX[[#This Row],[Column17]]</f>
        <v>75062</v>
      </c>
      <c r="BK13" s="4">
        <f>SONIA_PX[[#This Row],[Column18]]</f>
        <v>76208</v>
      </c>
      <c r="BL13" s="4">
        <f>SONIA_PX[[#This Row],[Column19]]</f>
        <v>75907</v>
      </c>
      <c r="BM13" s="4">
        <f>SONIA_PX[[#This Row],[Column20]]</f>
        <v>75132</v>
      </c>
      <c r="BN13" s="4">
        <f>SONIA_PX[[#This Row],[Column21]]</f>
        <v>74025</v>
      </c>
      <c r="BO13" s="4">
        <f>SONIA_PX[[#This Row],[Column22]]</f>
        <v>76273</v>
      </c>
      <c r="BP13" s="4">
        <f>SONIA_PX[[#This Row],[Column23]]</f>
        <v>76288</v>
      </c>
      <c r="BQ13" s="4">
        <f>SONIA_PX[[#This Row],[Column24]]</f>
        <v>75961</v>
      </c>
      <c r="BR13" s="4">
        <f>SONIA_PX[[#This Row],[Column25]]</f>
        <v>74843</v>
      </c>
      <c r="BS13" s="4">
        <f>SONIA_PX[[#This Row],[Column26]]</f>
        <v>72573</v>
      </c>
      <c r="BT13" s="4">
        <f>SONIA_PX[[#This Row],[Column27]]</f>
        <v>72507</v>
      </c>
      <c r="BU13" s="4">
        <f>SONIA_PX[[#This Row],[Column28]]</f>
        <v>73079</v>
      </c>
      <c r="BV13" s="4">
        <f>SONIA_PX[[#This Row],[Column29]]</f>
        <v>72714</v>
      </c>
      <c r="BW13" s="4">
        <f>SONIA_PX[[#This Row],[Column30]]</f>
        <v>73931</v>
      </c>
      <c r="BX13" s="4">
        <f>SONIA_PX[[#This Row],[Column31]]</f>
        <v>73464</v>
      </c>
      <c r="BY13" s="4">
        <f>SONIA_PX[[#This Row],[Column32]]</f>
        <v>75996</v>
      </c>
      <c r="BZ13" s="4">
        <f>SONIA_PX[[#This Row],[Column33]]</f>
        <v>73945</v>
      </c>
      <c r="CA13" s="4">
        <f>SONIA_PX[[#This Row],[Column34]]</f>
        <v>73925</v>
      </c>
      <c r="CB13" s="4">
        <f>SONIA_PX[[#This Row],[Column35]]</f>
        <v>74023</v>
      </c>
      <c r="CC13" s="4">
        <f>SONIA_PX[[#This Row],[Column36]]</f>
        <v>74023</v>
      </c>
      <c r="CD13" s="4">
        <f>SONIA_PX[[#This Row],[Column37]]</f>
        <v>76456</v>
      </c>
      <c r="CE13" s="4">
        <f>SONIA_PX[[#This Row],[Column38]]</f>
        <v>76151</v>
      </c>
      <c r="CF13" s="4">
        <f>SONIA_PX[[#This Row],[Column39]]</f>
        <v>76796</v>
      </c>
      <c r="CG13" s="4">
        <f>SONIA_PX[[#This Row],[Column40]]</f>
        <v>74936</v>
      </c>
      <c r="CH13" s="4">
        <f>SONIA_PX[[#This Row],[Column41]]</f>
        <v>75336</v>
      </c>
      <c r="CI13" s="4">
        <f>SONIA_PX[[#This Row],[Column42]]</f>
        <v>76802</v>
      </c>
      <c r="CJ13" s="4">
        <f>SONIA_PX[[#This Row],[Column43]]</f>
        <v>76802</v>
      </c>
      <c r="CK13" s="4">
        <f>SONIA_PX[[#This Row],[Column44]]</f>
        <v>76802</v>
      </c>
      <c r="CL13" s="4">
        <f>SONIA_PX[[#This Row],[Column45]]</f>
        <v>74941</v>
      </c>
    </row>
    <row r="14" spans="1:90" x14ac:dyDescent="0.25">
      <c r="A14" s="2" t="str">
        <f ca="1">'cont list_0'!I17</f>
        <v>Z28</v>
      </c>
      <c r="B14" s="4">
        <f>SONIA_PX[[#This Row],[Column2]]</f>
        <v>75507</v>
      </c>
      <c r="C14" s="4">
        <f>SONIA_PX[[#This Row],[Column3]]</f>
        <v>75507</v>
      </c>
      <c r="D14" s="4">
        <f>SONIA_PX[[#This Row],[Column4]]</f>
        <v>75507</v>
      </c>
      <c r="E14" s="4">
        <f>SONIA_PX[[#This Row],[Column5]]</f>
        <v>78040</v>
      </c>
      <c r="F14" s="4">
        <f>SONIA_PX[[#This Row],[Column6]]</f>
        <v>78499</v>
      </c>
      <c r="G14" s="4">
        <f>SONIA_PX[[#This Row],[Column7]]</f>
        <v>79063</v>
      </c>
      <c r="H14" s="4">
        <f>SONIA_PX[[#This Row],[Column8]]</f>
        <v>79063</v>
      </c>
      <c r="I14" s="4">
        <f>SONIA_PX[[#This Row],[Column9]]</f>
        <v>79368</v>
      </c>
      <c r="J14" s="4">
        <f>SONIA_PX[[#This Row],[Column10]]</f>
        <v>79610</v>
      </c>
      <c r="K14" s="4">
        <f>SONIA_PX[[#This Row],[Column11]]</f>
        <v>76773</v>
      </c>
      <c r="L14" s="4">
        <f>SONIA_PX[[#This Row],[Column12]]</f>
        <v>79185</v>
      </c>
      <c r="M14" s="4">
        <f>SONIA_PX[[#This Row],[Column13]]</f>
        <v>78988</v>
      </c>
      <c r="N14" s="4">
        <f>SONIA_PX[[#This Row],[Column14]]</f>
        <v>79348</v>
      </c>
      <c r="O14" s="4">
        <f>SONIA_PX[[#This Row],[Column15]]</f>
        <v>78785</v>
      </c>
      <c r="P14" s="4">
        <f>SONIA_PX[[#This Row],[Column16]]</f>
        <v>79342</v>
      </c>
      <c r="Q14" s="4">
        <f>SONIA_PX[[#This Row],[Column17]]</f>
        <v>78001</v>
      </c>
      <c r="R14" s="4">
        <f>SONIA_PX[[#This Row],[Column18]]</f>
        <v>78227</v>
      </c>
      <c r="S14" s="4">
        <f>SONIA_PX[[#This Row],[Column19]]</f>
        <v>76436</v>
      </c>
      <c r="T14" s="4">
        <f>SONIA_PX[[#This Row],[Column20]]</f>
        <v>75774</v>
      </c>
      <c r="U14" s="4">
        <f>SONIA_PX[[#This Row],[Column21]]</f>
        <v>76136</v>
      </c>
      <c r="V14" s="4">
        <f>SONIA_PX[[#This Row],[Column22]]</f>
        <v>74816</v>
      </c>
      <c r="W14" s="4">
        <f>SONIA_PX[[#This Row],[Column23]]</f>
        <v>74816</v>
      </c>
      <c r="X14" s="4">
        <f>SONIA_PX[[#This Row],[Column24]]</f>
        <v>76267</v>
      </c>
      <c r="Y14" s="4">
        <f>SONIA_PX[[#This Row],[Column25]]</f>
        <v>76165</v>
      </c>
      <c r="Z14" s="4">
        <f>SONIA_PX[[#This Row],[Column26]]</f>
        <v>71296</v>
      </c>
      <c r="AA14" s="4">
        <f>SONIA_PX[[#This Row],[Column27]]</f>
        <v>69191</v>
      </c>
      <c r="AB14" s="4">
        <f>SONIA_PX[[#This Row],[Column28]]</f>
        <v>66969</v>
      </c>
      <c r="AC14" s="4">
        <f>SONIA_PX[[#This Row],[Column29]]</f>
        <v>67399</v>
      </c>
      <c r="AD14" s="4">
        <f>SONIA_PX[[#This Row],[Column30]]</f>
        <v>68368</v>
      </c>
      <c r="AE14" s="4">
        <f>SONIA_PX[[#This Row],[Column31]]</f>
        <v>66323</v>
      </c>
      <c r="AF14" s="4">
        <f>SONIA_PX[[#This Row],[Column32]]</f>
        <v>67662</v>
      </c>
      <c r="AG14" s="4">
        <f>SONIA_PX[[#This Row],[Column33]]</f>
        <v>70351</v>
      </c>
      <c r="AH14" s="4">
        <f>SONIA_PX[[#This Row],[Column34]]</f>
        <v>72777</v>
      </c>
      <c r="AI14" s="4">
        <f>SONIA_PX[[#This Row],[Column35]]</f>
        <v>73339</v>
      </c>
      <c r="AJ14" s="4">
        <f>SONIA_PX[[#This Row],[Column36]]</f>
        <v>73584</v>
      </c>
      <c r="AK14" s="4">
        <f>SONIA_PX[[#This Row],[Column37]]</f>
        <v>73459</v>
      </c>
      <c r="AL14" s="4">
        <f>SONIA_PX[[#This Row],[Column38]]</f>
        <v>74773</v>
      </c>
      <c r="AM14" s="4">
        <f>SONIA_PX[[#This Row],[Column39]]</f>
        <v>76606</v>
      </c>
      <c r="AN14" s="4">
        <f>SONIA_PX[[#This Row],[Column40]]</f>
        <v>75143</v>
      </c>
      <c r="AO14" s="4">
        <f>SONIA_PX[[#This Row],[Column41]]</f>
        <v>73563</v>
      </c>
      <c r="AP14" s="4">
        <f>SONIA_PX[[#This Row],[Column42]]</f>
        <v>75920</v>
      </c>
      <c r="AQ14" s="4">
        <f>SONIA_PX[[#This Row],[Column43]]</f>
        <v>75920</v>
      </c>
      <c r="AR14" s="4">
        <f>SONIA_PX[[#This Row],[Column44]]</f>
        <v>75920</v>
      </c>
      <c r="AS14" s="4">
        <f>SONIA_PX[[#This Row],[Column45]]</f>
        <v>74959</v>
      </c>
      <c r="AT14" s="4" t="str">
        <f>SONIA_PX[[#This Row],[Column1]]</f>
        <v>SFI12 Comdty</v>
      </c>
      <c r="AU14" s="4">
        <f>SONIA_PX[[#This Row],[Column2]]</f>
        <v>75507</v>
      </c>
      <c r="AV14" s="4">
        <f>SONIA_PX[[#This Row],[Column3]]</f>
        <v>75507</v>
      </c>
      <c r="AW14" s="4">
        <f>SONIA_PX[[#This Row],[Column4]]</f>
        <v>75507</v>
      </c>
      <c r="AX14" s="4">
        <f>SONIA_PX[[#This Row],[Column5]]</f>
        <v>78040</v>
      </c>
      <c r="AY14" s="4">
        <f>SONIA_PX[[#This Row],[Column6]]</f>
        <v>78499</v>
      </c>
      <c r="AZ14" s="4">
        <f>SONIA_PX[[#This Row],[Column7]]</f>
        <v>79063</v>
      </c>
      <c r="BA14" s="4">
        <f>SONIA_PX[[#This Row],[Column8]]</f>
        <v>79063</v>
      </c>
      <c r="BB14" s="4">
        <f>SONIA_PX[[#This Row],[Column9]]</f>
        <v>79368</v>
      </c>
      <c r="BC14" s="4">
        <f>SONIA_PX[[#This Row],[Column10]]</f>
        <v>79610</v>
      </c>
      <c r="BD14" s="4">
        <f>SONIA_PX[[#This Row],[Column11]]</f>
        <v>76773</v>
      </c>
      <c r="BE14" s="4">
        <f>SONIA_PX[[#This Row],[Column12]]</f>
        <v>79185</v>
      </c>
      <c r="BF14" s="4">
        <f>SONIA_PX[[#This Row],[Column13]]</f>
        <v>78988</v>
      </c>
      <c r="BG14" s="4">
        <f>SONIA_PX[[#This Row],[Column14]]</f>
        <v>79348</v>
      </c>
      <c r="BH14" s="4">
        <f>SONIA_PX[[#This Row],[Column15]]</f>
        <v>78785</v>
      </c>
      <c r="BI14" s="4">
        <f>SONIA_PX[[#This Row],[Column16]]</f>
        <v>79342</v>
      </c>
      <c r="BJ14" s="4">
        <f>SONIA_PX[[#This Row],[Column17]]</f>
        <v>78001</v>
      </c>
      <c r="BK14" s="4">
        <f>SONIA_PX[[#This Row],[Column18]]</f>
        <v>78227</v>
      </c>
      <c r="BL14" s="4">
        <f>SONIA_PX[[#This Row],[Column19]]</f>
        <v>76436</v>
      </c>
      <c r="BM14" s="4">
        <f>SONIA_PX[[#This Row],[Column20]]</f>
        <v>75774</v>
      </c>
      <c r="BN14" s="4">
        <f>SONIA_PX[[#This Row],[Column21]]</f>
        <v>76136</v>
      </c>
      <c r="BO14" s="4">
        <f>SONIA_PX[[#This Row],[Column22]]</f>
        <v>74816</v>
      </c>
      <c r="BP14" s="4">
        <f>SONIA_PX[[#This Row],[Column23]]</f>
        <v>74816</v>
      </c>
      <c r="BQ14" s="4">
        <f>SONIA_PX[[#This Row],[Column24]]</f>
        <v>76267</v>
      </c>
      <c r="BR14" s="4">
        <f>SONIA_PX[[#This Row],[Column25]]</f>
        <v>76165</v>
      </c>
      <c r="BS14" s="4">
        <f>SONIA_PX[[#This Row],[Column26]]</f>
        <v>71296</v>
      </c>
      <c r="BT14" s="4">
        <f>SONIA_PX[[#This Row],[Column27]]</f>
        <v>69191</v>
      </c>
      <c r="BU14" s="4">
        <f>SONIA_PX[[#This Row],[Column28]]</f>
        <v>66969</v>
      </c>
      <c r="BV14" s="4">
        <f>SONIA_PX[[#This Row],[Column29]]</f>
        <v>67399</v>
      </c>
      <c r="BW14" s="4">
        <f>SONIA_PX[[#This Row],[Column30]]</f>
        <v>68368</v>
      </c>
      <c r="BX14" s="4">
        <f>SONIA_PX[[#This Row],[Column31]]</f>
        <v>66323</v>
      </c>
      <c r="BY14" s="4">
        <f>SONIA_PX[[#This Row],[Column32]]</f>
        <v>67662</v>
      </c>
      <c r="BZ14" s="4">
        <f>SONIA_PX[[#This Row],[Column33]]</f>
        <v>70351</v>
      </c>
      <c r="CA14" s="4">
        <f>SONIA_PX[[#This Row],[Column34]]</f>
        <v>72777</v>
      </c>
      <c r="CB14" s="4">
        <f>SONIA_PX[[#This Row],[Column35]]</f>
        <v>73339</v>
      </c>
      <c r="CC14" s="4">
        <f>SONIA_PX[[#This Row],[Column36]]</f>
        <v>73584</v>
      </c>
      <c r="CD14" s="4">
        <f>SONIA_PX[[#This Row],[Column37]]</f>
        <v>73459</v>
      </c>
      <c r="CE14" s="4">
        <f>SONIA_PX[[#This Row],[Column38]]</f>
        <v>74773</v>
      </c>
      <c r="CF14" s="4">
        <f>SONIA_PX[[#This Row],[Column39]]</f>
        <v>76606</v>
      </c>
      <c r="CG14" s="4">
        <f>SONIA_PX[[#This Row],[Column40]]</f>
        <v>75143</v>
      </c>
      <c r="CH14" s="4">
        <f>SONIA_PX[[#This Row],[Column41]]</f>
        <v>73563</v>
      </c>
      <c r="CI14" s="4">
        <f>SONIA_PX[[#This Row],[Column42]]</f>
        <v>75920</v>
      </c>
      <c r="CJ14" s="4">
        <f>SONIA_PX[[#This Row],[Column43]]</f>
        <v>75920</v>
      </c>
      <c r="CK14" s="4">
        <f>SONIA_PX[[#This Row],[Column44]]</f>
        <v>75920</v>
      </c>
      <c r="CL14" s="4">
        <f>SONIA_PX[[#This Row],[Column45]]</f>
        <v>74959</v>
      </c>
    </row>
    <row r="15" spans="1:90" x14ac:dyDescent="0.25">
      <c r="A15" s="2" t="str">
        <f ca="1">'cont list_0'!I18</f>
        <v>H29</v>
      </c>
      <c r="B15" s="4">
        <f>SONIA_PX[[#This Row],[Column2]]</f>
        <v>40528</v>
      </c>
      <c r="C15" s="4">
        <f>SONIA_PX[[#This Row],[Column3]]</f>
        <v>40528</v>
      </c>
      <c r="D15" s="4">
        <f>SONIA_PX[[#This Row],[Column4]]</f>
        <v>40528</v>
      </c>
      <c r="E15" s="4">
        <f>SONIA_PX[[#This Row],[Column5]]</f>
        <v>40835</v>
      </c>
      <c r="F15" s="4">
        <f>SONIA_PX[[#This Row],[Column6]]</f>
        <v>39552</v>
      </c>
      <c r="G15" s="4">
        <f>SONIA_PX[[#This Row],[Column7]]</f>
        <v>39548</v>
      </c>
      <c r="H15" s="4">
        <f>SONIA_PX[[#This Row],[Column8]]</f>
        <v>39548</v>
      </c>
      <c r="I15" s="4">
        <f>SONIA_PX[[#This Row],[Column9]]</f>
        <v>39118</v>
      </c>
      <c r="J15" s="4">
        <f>SONIA_PX[[#This Row],[Column10]]</f>
        <v>36980</v>
      </c>
      <c r="K15" s="4">
        <f>SONIA_PX[[#This Row],[Column11]]</f>
        <v>36648</v>
      </c>
      <c r="L15" s="4">
        <f>SONIA_PX[[#This Row],[Column12]]</f>
        <v>36532</v>
      </c>
      <c r="M15" s="4">
        <f>SONIA_PX[[#This Row],[Column13]]</f>
        <v>34342</v>
      </c>
      <c r="N15" s="4">
        <f>SONIA_PX[[#This Row],[Column14]]</f>
        <v>34138</v>
      </c>
      <c r="O15" s="4">
        <f>SONIA_PX[[#This Row],[Column15]]</f>
        <v>33965</v>
      </c>
      <c r="P15" s="4">
        <f>SONIA_PX[[#This Row],[Column16]]</f>
        <v>32982</v>
      </c>
      <c r="Q15" s="4">
        <f>SONIA_PX[[#This Row],[Column17]]</f>
        <v>34166</v>
      </c>
      <c r="R15" s="4">
        <f>SONIA_PX[[#This Row],[Column18]]</f>
        <v>34150</v>
      </c>
      <c r="S15" s="4">
        <f>SONIA_PX[[#This Row],[Column19]]</f>
        <v>34389</v>
      </c>
      <c r="T15" s="4">
        <f>SONIA_PX[[#This Row],[Column20]]</f>
        <v>34450</v>
      </c>
      <c r="U15" s="4">
        <f>SONIA_PX[[#This Row],[Column21]]</f>
        <v>36040</v>
      </c>
      <c r="V15" s="4">
        <f>SONIA_PX[[#This Row],[Column22]]</f>
        <v>35556</v>
      </c>
      <c r="W15" s="4">
        <f>SONIA_PX[[#This Row],[Column23]]</f>
        <v>35556</v>
      </c>
      <c r="X15" s="4">
        <f>SONIA_PX[[#This Row],[Column24]]</f>
        <v>35101</v>
      </c>
      <c r="Y15" s="4">
        <f>SONIA_PX[[#This Row],[Column25]]</f>
        <v>35911</v>
      </c>
      <c r="Z15" s="4">
        <f>SONIA_PX[[#This Row],[Column26]]</f>
        <v>35574</v>
      </c>
      <c r="AA15" s="4">
        <f>SONIA_PX[[#This Row],[Column27]]</f>
        <v>35707</v>
      </c>
      <c r="AB15" s="4">
        <f>SONIA_PX[[#This Row],[Column28]]</f>
        <v>34483</v>
      </c>
      <c r="AC15" s="4">
        <f>SONIA_PX[[#This Row],[Column29]]</f>
        <v>34725</v>
      </c>
      <c r="AD15" s="4">
        <f>SONIA_PX[[#This Row],[Column30]]</f>
        <v>34126</v>
      </c>
      <c r="AE15" s="4">
        <f>SONIA_PX[[#This Row],[Column31]]</f>
        <v>34176</v>
      </c>
      <c r="AF15" s="4">
        <f>SONIA_PX[[#This Row],[Column32]]</f>
        <v>33466</v>
      </c>
      <c r="AG15" s="4">
        <f>SONIA_PX[[#This Row],[Column33]]</f>
        <v>34239</v>
      </c>
      <c r="AH15" s="4">
        <f>SONIA_PX[[#This Row],[Column34]]</f>
        <v>32574</v>
      </c>
      <c r="AI15" s="4">
        <f>SONIA_PX[[#This Row],[Column35]]</f>
        <v>33296</v>
      </c>
      <c r="AJ15" s="4">
        <f>SONIA_PX[[#This Row],[Column36]]</f>
        <v>35521</v>
      </c>
      <c r="AK15" s="4">
        <f>SONIA_PX[[#This Row],[Column37]]</f>
        <v>30138</v>
      </c>
      <c r="AL15" s="4">
        <f>SONIA_PX[[#This Row],[Column38]]</f>
        <v>30445</v>
      </c>
      <c r="AM15" s="4">
        <f>SONIA_PX[[#This Row],[Column39]]</f>
        <v>30994</v>
      </c>
      <c r="AN15" s="4">
        <f>SONIA_PX[[#This Row],[Column40]]</f>
        <v>30255</v>
      </c>
      <c r="AO15" s="4">
        <f>SONIA_PX[[#This Row],[Column41]]</f>
        <v>29211</v>
      </c>
      <c r="AP15" s="4">
        <f>SONIA_PX[[#This Row],[Column42]]</f>
        <v>27572</v>
      </c>
      <c r="AQ15" s="4">
        <f>SONIA_PX[[#This Row],[Column43]]</f>
        <v>27572</v>
      </c>
      <c r="AR15" s="4">
        <f>SONIA_PX[[#This Row],[Column44]]</f>
        <v>27572</v>
      </c>
      <c r="AS15" s="4">
        <f>SONIA_PX[[#This Row],[Column45]]</f>
        <v>30537</v>
      </c>
      <c r="AT15" s="4" t="str">
        <f>SONIA_PX[[#This Row],[Column1]]</f>
        <v>SFI13 Comdty</v>
      </c>
      <c r="AU15" s="4">
        <f>SONIA_PX[[#This Row],[Column2]]</f>
        <v>40528</v>
      </c>
      <c r="AV15" s="4">
        <f>SONIA_PX[[#This Row],[Column3]]</f>
        <v>40528</v>
      </c>
      <c r="AW15" s="4">
        <f>SONIA_PX[[#This Row],[Column4]]</f>
        <v>40528</v>
      </c>
      <c r="AX15" s="4">
        <f>SONIA_PX[[#This Row],[Column5]]</f>
        <v>40835</v>
      </c>
      <c r="AY15" s="4">
        <f>SONIA_PX[[#This Row],[Column6]]</f>
        <v>39552</v>
      </c>
      <c r="AZ15" s="4">
        <f>SONIA_PX[[#This Row],[Column7]]</f>
        <v>39548</v>
      </c>
      <c r="BA15" s="4">
        <f>SONIA_PX[[#This Row],[Column8]]</f>
        <v>39548</v>
      </c>
      <c r="BB15" s="4">
        <f>SONIA_PX[[#This Row],[Column9]]</f>
        <v>39118</v>
      </c>
      <c r="BC15" s="4">
        <f>SONIA_PX[[#This Row],[Column10]]</f>
        <v>36980</v>
      </c>
      <c r="BD15" s="4">
        <f>SONIA_PX[[#This Row],[Column11]]</f>
        <v>36648</v>
      </c>
      <c r="BE15" s="4">
        <f>SONIA_PX[[#This Row],[Column12]]</f>
        <v>36532</v>
      </c>
      <c r="BF15" s="4">
        <f>SONIA_PX[[#This Row],[Column13]]</f>
        <v>34342</v>
      </c>
      <c r="BG15" s="4">
        <f>SONIA_PX[[#This Row],[Column14]]</f>
        <v>34138</v>
      </c>
      <c r="BH15" s="4">
        <f>SONIA_PX[[#This Row],[Column15]]</f>
        <v>33965</v>
      </c>
      <c r="BI15" s="4">
        <f>SONIA_PX[[#This Row],[Column16]]</f>
        <v>32982</v>
      </c>
      <c r="BJ15" s="4">
        <f>SONIA_PX[[#This Row],[Column17]]</f>
        <v>34166</v>
      </c>
      <c r="BK15" s="4">
        <f>SONIA_PX[[#This Row],[Column18]]</f>
        <v>34150</v>
      </c>
      <c r="BL15" s="4">
        <f>SONIA_PX[[#This Row],[Column19]]</f>
        <v>34389</v>
      </c>
      <c r="BM15" s="4">
        <f>SONIA_PX[[#This Row],[Column20]]</f>
        <v>34450</v>
      </c>
      <c r="BN15" s="4">
        <f>SONIA_PX[[#This Row],[Column21]]</f>
        <v>36040</v>
      </c>
      <c r="BO15" s="4">
        <f>SONIA_PX[[#This Row],[Column22]]</f>
        <v>35556</v>
      </c>
      <c r="BP15" s="4">
        <f>SONIA_PX[[#This Row],[Column23]]</f>
        <v>35556</v>
      </c>
      <c r="BQ15" s="4">
        <f>SONIA_PX[[#This Row],[Column24]]</f>
        <v>35101</v>
      </c>
      <c r="BR15" s="4">
        <f>SONIA_PX[[#This Row],[Column25]]</f>
        <v>35911</v>
      </c>
      <c r="BS15" s="4">
        <f>SONIA_PX[[#This Row],[Column26]]</f>
        <v>35574</v>
      </c>
      <c r="BT15" s="4">
        <f>SONIA_PX[[#This Row],[Column27]]</f>
        <v>35707</v>
      </c>
      <c r="BU15" s="4">
        <f>SONIA_PX[[#This Row],[Column28]]</f>
        <v>34483</v>
      </c>
      <c r="BV15" s="4">
        <f>SONIA_PX[[#This Row],[Column29]]</f>
        <v>34725</v>
      </c>
      <c r="BW15" s="4">
        <f>SONIA_PX[[#This Row],[Column30]]</f>
        <v>34126</v>
      </c>
      <c r="BX15" s="4">
        <f>SONIA_PX[[#This Row],[Column31]]</f>
        <v>34176</v>
      </c>
      <c r="BY15" s="4">
        <f>SONIA_PX[[#This Row],[Column32]]</f>
        <v>33466</v>
      </c>
      <c r="BZ15" s="4">
        <f>SONIA_PX[[#This Row],[Column33]]</f>
        <v>34239</v>
      </c>
      <c r="CA15" s="4">
        <f>SONIA_PX[[#This Row],[Column34]]</f>
        <v>32574</v>
      </c>
      <c r="CB15" s="4">
        <f>SONIA_PX[[#This Row],[Column35]]</f>
        <v>33296</v>
      </c>
      <c r="CC15" s="4">
        <f>SONIA_PX[[#This Row],[Column36]]</f>
        <v>35521</v>
      </c>
      <c r="CD15" s="4">
        <f>SONIA_PX[[#This Row],[Column37]]</f>
        <v>30138</v>
      </c>
      <c r="CE15" s="4">
        <f>SONIA_PX[[#This Row],[Column38]]</f>
        <v>30445</v>
      </c>
      <c r="CF15" s="4">
        <f>SONIA_PX[[#This Row],[Column39]]</f>
        <v>30994</v>
      </c>
      <c r="CG15" s="4">
        <f>SONIA_PX[[#This Row],[Column40]]</f>
        <v>30255</v>
      </c>
      <c r="CH15" s="4">
        <f>SONIA_PX[[#This Row],[Column41]]</f>
        <v>29211</v>
      </c>
      <c r="CI15" s="4">
        <f>SONIA_PX[[#This Row],[Column42]]</f>
        <v>27572</v>
      </c>
      <c r="CJ15" s="4">
        <f>SONIA_PX[[#This Row],[Column43]]</f>
        <v>27572</v>
      </c>
      <c r="CK15" s="4">
        <f>SONIA_PX[[#This Row],[Column44]]</f>
        <v>27572</v>
      </c>
      <c r="CL15" s="4">
        <f>SONIA_PX[[#This Row],[Column45]]</f>
        <v>30537</v>
      </c>
    </row>
    <row r="16" spans="1:90" x14ac:dyDescent="0.25">
      <c r="A16" s="2" t="str">
        <f ca="1">'cont list_0'!I19</f>
        <v>M29</v>
      </c>
      <c r="B16" s="4">
        <f>SONIA_PX[[#This Row],[Column2]]</f>
        <v>42241</v>
      </c>
      <c r="C16" s="4">
        <f>SONIA_PX[[#This Row],[Column3]]</f>
        <v>42241</v>
      </c>
      <c r="D16" s="4">
        <f>SONIA_PX[[#This Row],[Column4]]</f>
        <v>42241</v>
      </c>
      <c r="E16" s="4">
        <f>SONIA_PX[[#This Row],[Column5]]</f>
        <v>42686</v>
      </c>
      <c r="F16" s="4">
        <f>SONIA_PX[[#This Row],[Column6]]</f>
        <v>42821</v>
      </c>
      <c r="G16" s="4">
        <f>SONIA_PX[[#This Row],[Column7]]</f>
        <v>42770</v>
      </c>
      <c r="H16" s="4">
        <f>SONIA_PX[[#This Row],[Column8]]</f>
        <v>42770</v>
      </c>
      <c r="I16" s="4">
        <f>SONIA_PX[[#This Row],[Column9]]</f>
        <v>42954</v>
      </c>
      <c r="J16" s="4">
        <f>SONIA_PX[[#This Row],[Column10]]</f>
        <v>42630</v>
      </c>
      <c r="K16" s="4">
        <f>SONIA_PX[[#This Row],[Column11]]</f>
        <v>44401</v>
      </c>
      <c r="L16" s="4">
        <f>SONIA_PX[[#This Row],[Column12]]</f>
        <v>43109</v>
      </c>
      <c r="M16" s="4">
        <f>SONIA_PX[[#This Row],[Column13]]</f>
        <v>44239</v>
      </c>
      <c r="N16" s="4">
        <f>SONIA_PX[[#This Row],[Column14]]</f>
        <v>40286</v>
      </c>
      <c r="O16" s="4">
        <f>SONIA_PX[[#This Row],[Column15]]</f>
        <v>40494</v>
      </c>
      <c r="P16" s="4">
        <f>SONIA_PX[[#This Row],[Column16]]</f>
        <v>37600</v>
      </c>
      <c r="Q16" s="4">
        <f>SONIA_PX[[#This Row],[Column17]]</f>
        <v>37469</v>
      </c>
      <c r="R16" s="4">
        <f>SONIA_PX[[#This Row],[Column18]]</f>
        <v>36939</v>
      </c>
      <c r="S16" s="4">
        <f>SONIA_PX[[#This Row],[Column19]]</f>
        <v>36174</v>
      </c>
      <c r="T16" s="4">
        <f>SONIA_PX[[#This Row],[Column20]]</f>
        <v>37169</v>
      </c>
      <c r="U16" s="4">
        <f>SONIA_PX[[#This Row],[Column21]]</f>
        <v>37681</v>
      </c>
      <c r="V16" s="4">
        <f>SONIA_PX[[#This Row],[Column22]]</f>
        <v>34411</v>
      </c>
      <c r="W16" s="4">
        <f>SONIA_PX[[#This Row],[Column23]]</f>
        <v>34411</v>
      </c>
      <c r="X16" s="4">
        <f>SONIA_PX[[#This Row],[Column24]]</f>
        <v>34139</v>
      </c>
      <c r="Y16" s="4">
        <f>SONIA_PX[[#This Row],[Column25]]</f>
        <v>35821</v>
      </c>
      <c r="Z16" s="4">
        <f>SONIA_PX[[#This Row],[Column26]]</f>
        <v>36886</v>
      </c>
      <c r="AA16" s="4">
        <f>SONIA_PX[[#This Row],[Column27]]</f>
        <v>37123</v>
      </c>
      <c r="AB16" s="4">
        <f>SONIA_PX[[#This Row],[Column28]]</f>
        <v>37945</v>
      </c>
      <c r="AC16" s="4">
        <f>SONIA_PX[[#This Row],[Column29]]</f>
        <v>34891</v>
      </c>
      <c r="AD16" s="4">
        <f>SONIA_PX[[#This Row],[Column30]]</f>
        <v>31499</v>
      </c>
      <c r="AE16" s="4">
        <f>SONIA_PX[[#This Row],[Column31]]</f>
        <v>32507</v>
      </c>
      <c r="AF16" s="4">
        <f>SONIA_PX[[#This Row],[Column32]]</f>
        <v>29982</v>
      </c>
      <c r="AG16" s="4">
        <f>SONIA_PX[[#This Row],[Column33]]</f>
        <v>29772</v>
      </c>
      <c r="AH16" s="4">
        <f>SONIA_PX[[#This Row],[Column34]]</f>
        <v>30298</v>
      </c>
      <c r="AI16" s="4">
        <f>SONIA_PX[[#This Row],[Column35]]</f>
        <v>30360</v>
      </c>
      <c r="AJ16" s="4">
        <f>SONIA_PX[[#This Row],[Column36]]</f>
        <v>29985</v>
      </c>
      <c r="AK16" s="4">
        <f>SONIA_PX[[#This Row],[Column37]]</f>
        <v>28407</v>
      </c>
      <c r="AL16" s="4">
        <f>SONIA_PX[[#This Row],[Column38]]</f>
        <v>27888</v>
      </c>
      <c r="AM16" s="4">
        <f>SONIA_PX[[#This Row],[Column39]]</f>
        <v>28008</v>
      </c>
      <c r="AN16" s="4">
        <f>SONIA_PX[[#This Row],[Column40]]</f>
        <v>29837</v>
      </c>
      <c r="AO16" s="4">
        <f>SONIA_PX[[#This Row],[Column41]]</f>
        <v>30530</v>
      </c>
      <c r="AP16" s="4">
        <f>SONIA_PX[[#This Row],[Column42]]</f>
        <v>31716</v>
      </c>
      <c r="AQ16" s="4">
        <f>SONIA_PX[[#This Row],[Column43]]</f>
        <v>31716</v>
      </c>
      <c r="AR16" s="4">
        <f>SONIA_PX[[#This Row],[Column44]]</f>
        <v>31716</v>
      </c>
      <c r="AS16" s="4">
        <f>SONIA_PX[[#This Row],[Column45]]</f>
        <v>31818</v>
      </c>
      <c r="AT16" s="4" t="str">
        <f>SONIA_PX[[#This Row],[Column1]]</f>
        <v>SFI14 Comdty</v>
      </c>
      <c r="AU16" s="4">
        <f>SONIA_PX[[#This Row],[Column2]]</f>
        <v>42241</v>
      </c>
      <c r="AV16" s="4">
        <f>SONIA_PX[[#This Row],[Column3]]</f>
        <v>42241</v>
      </c>
      <c r="AW16" s="4">
        <f>SONIA_PX[[#This Row],[Column4]]</f>
        <v>42241</v>
      </c>
      <c r="AX16" s="4">
        <f>SONIA_PX[[#This Row],[Column5]]</f>
        <v>42686</v>
      </c>
      <c r="AY16" s="4">
        <f>SONIA_PX[[#This Row],[Column6]]</f>
        <v>42821</v>
      </c>
      <c r="AZ16" s="4">
        <f>SONIA_PX[[#This Row],[Column7]]</f>
        <v>42770</v>
      </c>
      <c r="BA16" s="4">
        <f>SONIA_PX[[#This Row],[Column8]]</f>
        <v>42770</v>
      </c>
      <c r="BB16" s="4">
        <f>SONIA_PX[[#This Row],[Column9]]</f>
        <v>42954</v>
      </c>
      <c r="BC16" s="4">
        <f>SONIA_PX[[#This Row],[Column10]]</f>
        <v>42630</v>
      </c>
      <c r="BD16" s="4">
        <f>SONIA_PX[[#This Row],[Column11]]</f>
        <v>44401</v>
      </c>
      <c r="BE16" s="4">
        <f>SONIA_PX[[#This Row],[Column12]]</f>
        <v>43109</v>
      </c>
      <c r="BF16" s="4">
        <f>SONIA_PX[[#This Row],[Column13]]</f>
        <v>44239</v>
      </c>
      <c r="BG16" s="4">
        <f>SONIA_PX[[#This Row],[Column14]]</f>
        <v>40286</v>
      </c>
      <c r="BH16" s="4">
        <f>SONIA_PX[[#This Row],[Column15]]</f>
        <v>40494</v>
      </c>
      <c r="BI16" s="4">
        <f>SONIA_PX[[#This Row],[Column16]]</f>
        <v>37600</v>
      </c>
      <c r="BJ16" s="4">
        <f>SONIA_PX[[#This Row],[Column17]]</f>
        <v>37469</v>
      </c>
      <c r="BK16" s="4">
        <f>SONIA_PX[[#This Row],[Column18]]</f>
        <v>36939</v>
      </c>
      <c r="BL16" s="4">
        <f>SONIA_PX[[#This Row],[Column19]]</f>
        <v>36174</v>
      </c>
      <c r="BM16" s="4">
        <f>SONIA_PX[[#This Row],[Column20]]</f>
        <v>37169</v>
      </c>
      <c r="BN16" s="4">
        <f>SONIA_PX[[#This Row],[Column21]]</f>
        <v>37681</v>
      </c>
      <c r="BO16" s="4">
        <f>SONIA_PX[[#This Row],[Column22]]</f>
        <v>34411</v>
      </c>
      <c r="BP16" s="4">
        <f>SONIA_PX[[#This Row],[Column23]]</f>
        <v>34411</v>
      </c>
      <c r="BQ16" s="4">
        <f>SONIA_PX[[#This Row],[Column24]]</f>
        <v>34139</v>
      </c>
      <c r="BR16" s="4">
        <f>SONIA_PX[[#This Row],[Column25]]</f>
        <v>35821</v>
      </c>
      <c r="BS16" s="4">
        <f>SONIA_PX[[#This Row],[Column26]]</f>
        <v>36886</v>
      </c>
      <c r="BT16" s="4">
        <f>SONIA_PX[[#This Row],[Column27]]</f>
        <v>37123</v>
      </c>
      <c r="BU16" s="4">
        <f>SONIA_PX[[#This Row],[Column28]]</f>
        <v>37945</v>
      </c>
      <c r="BV16" s="4">
        <f>SONIA_PX[[#This Row],[Column29]]</f>
        <v>34891</v>
      </c>
      <c r="BW16" s="4">
        <f>SONIA_PX[[#This Row],[Column30]]</f>
        <v>31499</v>
      </c>
      <c r="BX16" s="4">
        <f>SONIA_PX[[#This Row],[Column31]]</f>
        <v>32507</v>
      </c>
      <c r="BY16" s="4">
        <f>SONIA_PX[[#This Row],[Column32]]</f>
        <v>29982</v>
      </c>
      <c r="BZ16" s="4">
        <f>SONIA_PX[[#This Row],[Column33]]</f>
        <v>29772</v>
      </c>
      <c r="CA16" s="4">
        <f>SONIA_PX[[#This Row],[Column34]]</f>
        <v>30298</v>
      </c>
      <c r="CB16" s="4">
        <f>SONIA_PX[[#This Row],[Column35]]</f>
        <v>30360</v>
      </c>
      <c r="CC16" s="4">
        <f>SONIA_PX[[#This Row],[Column36]]</f>
        <v>29985</v>
      </c>
      <c r="CD16" s="4">
        <f>SONIA_PX[[#This Row],[Column37]]</f>
        <v>28407</v>
      </c>
      <c r="CE16" s="4">
        <f>SONIA_PX[[#This Row],[Column38]]</f>
        <v>27888</v>
      </c>
      <c r="CF16" s="4">
        <f>SONIA_PX[[#This Row],[Column39]]</f>
        <v>28008</v>
      </c>
      <c r="CG16" s="4">
        <f>SONIA_PX[[#This Row],[Column40]]</f>
        <v>29837</v>
      </c>
      <c r="CH16" s="4">
        <f>SONIA_PX[[#This Row],[Column41]]</f>
        <v>30530</v>
      </c>
      <c r="CI16" s="4">
        <f>SONIA_PX[[#This Row],[Column42]]</f>
        <v>31716</v>
      </c>
      <c r="CJ16" s="4">
        <f>SONIA_PX[[#This Row],[Column43]]</f>
        <v>31716</v>
      </c>
      <c r="CK16" s="4">
        <f>SONIA_PX[[#This Row],[Column44]]</f>
        <v>31716</v>
      </c>
      <c r="CL16" s="4">
        <f>SONIA_PX[[#This Row],[Column45]]</f>
        <v>31818</v>
      </c>
    </row>
    <row r="17" spans="1:90" x14ac:dyDescent="0.25">
      <c r="A17" s="2" t="str">
        <f ca="1">'cont list_0'!I20</f>
        <v>U29</v>
      </c>
      <c r="B17" s="4">
        <f>SONIA_PX[[#This Row],[Column2]]</f>
        <v>22978</v>
      </c>
      <c r="C17" s="4">
        <f>SONIA_PX[[#This Row],[Column3]]</f>
        <v>22978</v>
      </c>
      <c r="D17" s="4">
        <f>SONIA_PX[[#This Row],[Column4]]</f>
        <v>22978</v>
      </c>
      <c r="E17" s="4">
        <f>SONIA_PX[[#This Row],[Column5]]</f>
        <v>22631</v>
      </c>
      <c r="F17" s="4">
        <f>SONIA_PX[[#This Row],[Column6]]</f>
        <v>22217</v>
      </c>
      <c r="G17" s="4">
        <f>SONIA_PX[[#This Row],[Column7]]</f>
        <v>21952</v>
      </c>
      <c r="H17" s="4">
        <f>SONIA_PX[[#This Row],[Column8]]</f>
        <v>21952</v>
      </c>
      <c r="I17" s="4">
        <f>SONIA_PX[[#This Row],[Column9]]</f>
        <v>22185</v>
      </c>
      <c r="J17" s="4">
        <f>SONIA_PX[[#This Row],[Column10]]</f>
        <v>20180</v>
      </c>
      <c r="K17" s="4">
        <f>SONIA_PX[[#This Row],[Column11]]</f>
        <v>20689</v>
      </c>
      <c r="L17" s="4">
        <f>SONIA_PX[[#This Row],[Column12]]</f>
        <v>21236</v>
      </c>
      <c r="M17" s="4">
        <f>SONIA_PX[[#This Row],[Column13]]</f>
        <v>21697</v>
      </c>
      <c r="N17" s="4">
        <f>SONIA_PX[[#This Row],[Column14]]</f>
        <v>22227</v>
      </c>
      <c r="O17" s="4">
        <f>SONIA_PX[[#This Row],[Column15]]</f>
        <v>20790</v>
      </c>
      <c r="P17" s="4">
        <f>SONIA_PX[[#This Row],[Column16]]</f>
        <v>20900</v>
      </c>
      <c r="Q17" s="4">
        <f>SONIA_PX[[#This Row],[Column17]]</f>
        <v>20434</v>
      </c>
      <c r="R17" s="4">
        <f>SONIA_PX[[#This Row],[Column18]]</f>
        <v>20091</v>
      </c>
      <c r="S17" s="4">
        <f>SONIA_PX[[#This Row],[Column19]]</f>
        <v>19799</v>
      </c>
      <c r="T17" s="4">
        <f>SONIA_PX[[#This Row],[Column20]]</f>
        <v>18568</v>
      </c>
      <c r="U17" s="4">
        <f>SONIA_PX[[#This Row],[Column21]]</f>
        <v>18333</v>
      </c>
      <c r="V17" s="4">
        <f>SONIA_PX[[#This Row],[Column22]]</f>
        <v>18029</v>
      </c>
      <c r="W17" s="4">
        <f>SONIA_PX[[#This Row],[Column23]]</f>
        <v>18029</v>
      </c>
      <c r="X17" s="4">
        <f>SONIA_PX[[#This Row],[Column24]]</f>
        <v>19539</v>
      </c>
      <c r="Y17" s="4">
        <f>SONIA_PX[[#This Row],[Column25]]</f>
        <v>19944</v>
      </c>
      <c r="Z17" s="4">
        <f>SONIA_PX[[#This Row],[Column26]]</f>
        <v>19942</v>
      </c>
      <c r="AA17" s="4">
        <f>SONIA_PX[[#This Row],[Column27]]</f>
        <v>21987</v>
      </c>
      <c r="AB17" s="4">
        <f>SONIA_PX[[#This Row],[Column28]]</f>
        <v>22176</v>
      </c>
      <c r="AC17" s="4">
        <f>SONIA_PX[[#This Row],[Column29]]</f>
        <v>21617</v>
      </c>
      <c r="AD17" s="4">
        <f>SONIA_PX[[#This Row],[Column30]]</f>
        <v>20315</v>
      </c>
      <c r="AE17" s="4">
        <f>SONIA_PX[[#This Row],[Column31]]</f>
        <v>20963</v>
      </c>
      <c r="AF17" s="4">
        <f>SONIA_PX[[#This Row],[Column32]]</f>
        <v>19906</v>
      </c>
      <c r="AG17" s="4">
        <f>SONIA_PX[[#This Row],[Column33]]</f>
        <v>19367</v>
      </c>
      <c r="AH17" s="4">
        <f>SONIA_PX[[#This Row],[Column34]]</f>
        <v>19712</v>
      </c>
      <c r="AI17" s="4">
        <f>SONIA_PX[[#This Row],[Column35]]</f>
        <v>19446</v>
      </c>
      <c r="AJ17" s="4">
        <f>SONIA_PX[[#This Row],[Column36]]</f>
        <v>19437</v>
      </c>
      <c r="AK17" s="4">
        <f>SONIA_PX[[#This Row],[Column37]]</f>
        <v>19558</v>
      </c>
      <c r="AL17" s="4">
        <f>SONIA_PX[[#This Row],[Column38]]</f>
        <v>19302</v>
      </c>
      <c r="AM17" s="4">
        <f>SONIA_PX[[#This Row],[Column39]]</f>
        <v>18934</v>
      </c>
      <c r="AN17" s="4">
        <f>SONIA_PX[[#This Row],[Column40]]</f>
        <v>19498</v>
      </c>
      <c r="AO17" s="4">
        <f>SONIA_PX[[#This Row],[Column41]]</f>
        <v>20562</v>
      </c>
      <c r="AP17" s="4">
        <f>SONIA_PX[[#This Row],[Column42]]</f>
        <v>20485</v>
      </c>
      <c r="AQ17" s="4">
        <f>SONIA_PX[[#This Row],[Column43]]</f>
        <v>20485</v>
      </c>
      <c r="AR17" s="4">
        <f>SONIA_PX[[#This Row],[Column44]]</f>
        <v>20485</v>
      </c>
      <c r="AS17" s="4">
        <f>SONIA_PX[[#This Row],[Column45]]</f>
        <v>19156</v>
      </c>
      <c r="AT17" s="4" t="str">
        <f>SONIA_PX[[#This Row],[Column1]]</f>
        <v>SFI15 Comdty</v>
      </c>
      <c r="AU17" s="4">
        <f>SONIA_PX[[#This Row],[Column2]]</f>
        <v>22978</v>
      </c>
      <c r="AV17" s="4">
        <f>SONIA_PX[[#This Row],[Column3]]</f>
        <v>22978</v>
      </c>
      <c r="AW17" s="4">
        <f>SONIA_PX[[#This Row],[Column4]]</f>
        <v>22978</v>
      </c>
      <c r="AX17" s="4">
        <f>SONIA_PX[[#This Row],[Column5]]</f>
        <v>22631</v>
      </c>
      <c r="AY17" s="4">
        <f>SONIA_PX[[#This Row],[Column6]]</f>
        <v>22217</v>
      </c>
      <c r="AZ17" s="4">
        <f>SONIA_PX[[#This Row],[Column7]]</f>
        <v>21952</v>
      </c>
      <c r="BA17" s="4">
        <f>SONIA_PX[[#This Row],[Column8]]</f>
        <v>21952</v>
      </c>
      <c r="BB17" s="4">
        <f>SONIA_PX[[#This Row],[Column9]]</f>
        <v>22185</v>
      </c>
      <c r="BC17" s="4">
        <f>SONIA_PX[[#This Row],[Column10]]</f>
        <v>20180</v>
      </c>
      <c r="BD17" s="4">
        <f>SONIA_PX[[#This Row],[Column11]]</f>
        <v>20689</v>
      </c>
      <c r="BE17" s="4">
        <f>SONIA_PX[[#This Row],[Column12]]</f>
        <v>21236</v>
      </c>
      <c r="BF17" s="4">
        <f>SONIA_PX[[#This Row],[Column13]]</f>
        <v>21697</v>
      </c>
      <c r="BG17" s="4">
        <f>SONIA_PX[[#This Row],[Column14]]</f>
        <v>22227</v>
      </c>
      <c r="BH17" s="4">
        <f>SONIA_PX[[#This Row],[Column15]]</f>
        <v>20790</v>
      </c>
      <c r="BI17" s="4">
        <f>SONIA_PX[[#This Row],[Column16]]</f>
        <v>20900</v>
      </c>
      <c r="BJ17" s="4">
        <f>SONIA_PX[[#This Row],[Column17]]</f>
        <v>20434</v>
      </c>
      <c r="BK17" s="4">
        <f>SONIA_PX[[#This Row],[Column18]]</f>
        <v>20091</v>
      </c>
      <c r="BL17" s="4">
        <f>SONIA_PX[[#This Row],[Column19]]</f>
        <v>19799</v>
      </c>
      <c r="BM17" s="4">
        <f>SONIA_PX[[#This Row],[Column20]]</f>
        <v>18568</v>
      </c>
      <c r="BN17" s="4">
        <f>SONIA_PX[[#This Row],[Column21]]</f>
        <v>18333</v>
      </c>
      <c r="BO17" s="4">
        <f>SONIA_PX[[#This Row],[Column22]]</f>
        <v>18029</v>
      </c>
      <c r="BP17" s="4">
        <f>SONIA_PX[[#This Row],[Column23]]</f>
        <v>18029</v>
      </c>
      <c r="BQ17" s="4">
        <f>SONIA_PX[[#This Row],[Column24]]</f>
        <v>19539</v>
      </c>
      <c r="BR17" s="4">
        <f>SONIA_PX[[#This Row],[Column25]]</f>
        <v>19944</v>
      </c>
      <c r="BS17" s="4">
        <f>SONIA_PX[[#This Row],[Column26]]</f>
        <v>19942</v>
      </c>
      <c r="BT17" s="4">
        <f>SONIA_PX[[#This Row],[Column27]]</f>
        <v>21987</v>
      </c>
      <c r="BU17" s="4">
        <f>SONIA_PX[[#This Row],[Column28]]</f>
        <v>22176</v>
      </c>
      <c r="BV17" s="4">
        <f>SONIA_PX[[#This Row],[Column29]]</f>
        <v>21617</v>
      </c>
      <c r="BW17" s="4">
        <f>SONIA_PX[[#This Row],[Column30]]</f>
        <v>20315</v>
      </c>
      <c r="BX17" s="4">
        <f>SONIA_PX[[#This Row],[Column31]]</f>
        <v>20963</v>
      </c>
      <c r="BY17" s="4">
        <f>SONIA_PX[[#This Row],[Column32]]</f>
        <v>19906</v>
      </c>
      <c r="BZ17" s="4">
        <f>SONIA_PX[[#This Row],[Column33]]</f>
        <v>19367</v>
      </c>
      <c r="CA17" s="4">
        <f>SONIA_PX[[#This Row],[Column34]]</f>
        <v>19712</v>
      </c>
      <c r="CB17" s="4">
        <f>SONIA_PX[[#This Row],[Column35]]</f>
        <v>19446</v>
      </c>
      <c r="CC17" s="4">
        <f>SONIA_PX[[#This Row],[Column36]]</f>
        <v>19437</v>
      </c>
      <c r="CD17" s="4">
        <f>SONIA_PX[[#This Row],[Column37]]</f>
        <v>19558</v>
      </c>
      <c r="CE17" s="4">
        <f>SONIA_PX[[#This Row],[Column38]]</f>
        <v>19302</v>
      </c>
      <c r="CF17" s="4">
        <f>SONIA_PX[[#This Row],[Column39]]</f>
        <v>18934</v>
      </c>
      <c r="CG17" s="4">
        <f>SONIA_PX[[#This Row],[Column40]]</f>
        <v>19498</v>
      </c>
      <c r="CH17" s="4">
        <f>SONIA_PX[[#This Row],[Column41]]</f>
        <v>20562</v>
      </c>
      <c r="CI17" s="4">
        <f>SONIA_PX[[#This Row],[Column42]]</f>
        <v>20485</v>
      </c>
      <c r="CJ17" s="4">
        <f>SONIA_PX[[#This Row],[Column43]]</f>
        <v>20485</v>
      </c>
      <c r="CK17" s="4">
        <f>SONIA_PX[[#This Row],[Column44]]</f>
        <v>20485</v>
      </c>
      <c r="CL17" s="4">
        <f>SONIA_PX[[#This Row],[Column45]]</f>
        <v>19156</v>
      </c>
    </row>
    <row r="18" spans="1:90" x14ac:dyDescent="0.25">
      <c r="A18" s="2" t="str">
        <f ca="1">'cont list_0'!I21</f>
        <v>Z29</v>
      </c>
      <c r="B18" s="4">
        <f>SONIA_PX[[#This Row],[Column2]]</f>
        <v>25103</v>
      </c>
      <c r="C18" s="4">
        <f>SONIA_PX[[#This Row],[Column3]]</f>
        <v>25103</v>
      </c>
      <c r="D18" s="4">
        <f>SONIA_PX[[#This Row],[Column4]]</f>
        <v>25103</v>
      </c>
      <c r="E18" s="4">
        <f>SONIA_PX[[#This Row],[Column5]]</f>
        <v>25032</v>
      </c>
      <c r="F18" s="4">
        <f>SONIA_PX[[#This Row],[Column6]]</f>
        <v>23767</v>
      </c>
      <c r="G18" s="4">
        <f>SONIA_PX[[#This Row],[Column7]]</f>
        <v>20749</v>
      </c>
      <c r="H18" s="4">
        <f>SONIA_PX[[#This Row],[Column8]]</f>
        <v>20749</v>
      </c>
      <c r="I18" s="4">
        <f>SONIA_PX[[#This Row],[Column9]]</f>
        <v>21061</v>
      </c>
      <c r="J18" s="4">
        <f>SONIA_PX[[#This Row],[Column10]]</f>
        <v>18054</v>
      </c>
      <c r="K18" s="4">
        <f>SONIA_PX[[#This Row],[Column11]]</f>
        <v>20574</v>
      </c>
      <c r="L18" s="4">
        <f>SONIA_PX[[#This Row],[Column12]]</f>
        <v>19884</v>
      </c>
      <c r="M18" s="4">
        <f>SONIA_PX[[#This Row],[Column13]]</f>
        <v>19015</v>
      </c>
      <c r="N18" s="4">
        <f>SONIA_PX[[#This Row],[Column14]]</f>
        <v>18059</v>
      </c>
      <c r="O18" s="4">
        <f>SONIA_PX[[#This Row],[Column15]]</f>
        <v>18272</v>
      </c>
      <c r="P18" s="4">
        <f>SONIA_PX[[#This Row],[Column16]]</f>
        <v>17869</v>
      </c>
      <c r="Q18" s="4">
        <f>SONIA_PX[[#This Row],[Column17]]</f>
        <v>18269</v>
      </c>
      <c r="R18" s="4">
        <f>SONIA_PX[[#This Row],[Column18]]</f>
        <v>18744</v>
      </c>
      <c r="S18" s="4">
        <f>SONIA_PX[[#This Row],[Column19]]</f>
        <v>19883</v>
      </c>
      <c r="T18" s="4">
        <f>SONIA_PX[[#This Row],[Column20]]</f>
        <v>19173</v>
      </c>
      <c r="U18" s="4">
        <f>SONIA_PX[[#This Row],[Column21]]</f>
        <v>19335</v>
      </c>
      <c r="V18" s="4">
        <f>SONIA_PX[[#This Row],[Column22]]</f>
        <v>19736</v>
      </c>
      <c r="W18" s="4">
        <f>SONIA_PX[[#This Row],[Column23]]</f>
        <v>19736</v>
      </c>
      <c r="X18" s="4">
        <f>SONIA_PX[[#This Row],[Column24]]</f>
        <v>20759</v>
      </c>
      <c r="Y18" s="4">
        <f>SONIA_PX[[#This Row],[Column25]]</f>
        <v>21162</v>
      </c>
      <c r="Z18" s="4">
        <f>SONIA_PX[[#This Row],[Column26]]</f>
        <v>21564</v>
      </c>
      <c r="AA18" s="4">
        <f>SONIA_PX[[#This Row],[Column27]]</f>
        <v>18687</v>
      </c>
      <c r="AB18" s="4">
        <f>SONIA_PX[[#This Row],[Column28]]</f>
        <v>19052</v>
      </c>
      <c r="AC18" s="4">
        <f>SONIA_PX[[#This Row],[Column29]]</f>
        <v>19413</v>
      </c>
      <c r="AD18" s="4">
        <f>SONIA_PX[[#This Row],[Column30]]</f>
        <v>19264</v>
      </c>
      <c r="AE18" s="4">
        <f>SONIA_PX[[#This Row],[Column31]]</f>
        <v>19339</v>
      </c>
      <c r="AF18" s="4">
        <f>SONIA_PX[[#This Row],[Column32]]</f>
        <v>19028</v>
      </c>
      <c r="AG18" s="4">
        <f>SONIA_PX[[#This Row],[Column33]]</f>
        <v>18575</v>
      </c>
      <c r="AH18" s="4">
        <f>SONIA_PX[[#This Row],[Column34]]</f>
        <v>17769</v>
      </c>
      <c r="AI18" s="4">
        <f>SONIA_PX[[#This Row],[Column35]]</f>
        <v>18288</v>
      </c>
      <c r="AJ18" s="4">
        <f>SONIA_PX[[#This Row],[Column36]]</f>
        <v>18876</v>
      </c>
      <c r="AK18" s="4">
        <f>SONIA_PX[[#This Row],[Column37]]</f>
        <v>18430</v>
      </c>
      <c r="AL18" s="4">
        <f>SONIA_PX[[#This Row],[Column38]]</f>
        <v>18580</v>
      </c>
      <c r="AM18" s="4">
        <f>SONIA_PX[[#This Row],[Column39]]</f>
        <v>18669</v>
      </c>
      <c r="AN18" s="4">
        <f>SONIA_PX[[#This Row],[Column40]]</f>
        <v>19021</v>
      </c>
      <c r="AO18" s="4">
        <f>SONIA_PX[[#This Row],[Column41]]</f>
        <v>19011</v>
      </c>
      <c r="AP18" s="4">
        <f>SONIA_PX[[#This Row],[Column42]]</f>
        <v>18130</v>
      </c>
      <c r="AQ18" s="4">
        <f>SONIA_PX[[#This Row],[Column43]]</f>
        <v>18130</v>
      </c>
      <c r="AR18" s="4">
        <f>SONIA_PX[[#This Row],[Column44]]</f>
        <v>18130</v>
      </c>
      <c r="AS18" s="4">
        <f>SONIA_PX[[#This Row],[Column45]]</f>
        <v>17451</v>
      </c>
      <c r="AT18" s="4" t="str">
        <f>SONIA_PX[[#This Row],[Column1]]</f>
        <v>SFI16 Comdty</v>
      </c>
      <c r="AU18" s="4">
        <f>SONIA_PX[[#This Row],[Column2]]</f>
        <v>25103</v>
      </c>
      <c r="AV18" s="4">
        <f>SONIA_PX[[#This Row],[Column3]]</f>
        <v>25103</v>
      </c>
      <c r="AW18" s="4">
        <f>SONIA_PX[[#This Row],[Column4]]</f>
        <v>25103</v>
      </c>
      <c r="AX18" s="4">
        <f>SONIA_PX[[#This Row],[Column5]]</f>
        <v>25032</v>
      </c>
      <c r="AY18" s="4">
        <f>SONIA_PX[[#This Row],[Column6]]</f>
        <v>23767</v>
      </c>
      <c r="AZ18" s="4">
        <f>SONIA_PX[[#This Row],[Column7]]</f>
        <v>20749</v>
      </c>
      <c r="BA18" s="4">
        <f>SONIA_PX[[#This Row],[Column8]]</f>
        <v>20749</v>
      </c>
      <c r="BB18" s="4">
        <f>SONIA_PX[[#This Row],[Column9]]</f>
        <v>21061</v>
      </c>
      <c r="BC18" s="4">
        <f>SONIA_PX[[#This Row],[Column10]]</f>
        <v>18054</v>
      </c>
      <c r="BD18" s="4">
        <f>SONIA_PX[[#This Row],[Column11]]</f>
        <v>20574</v>
      </c>
      <c r="BE18" s="4">
        <f>SONIA_PX[[#This Row],[Column12]]</f>
        <v>19884</v>
      </c>
      <c r="BF18" s="4">
        <f>SONIA_PX[[#This Row],[Column13]]</f>
        <v>19015</v>
      </c>
      <c r="BG18" s="4">
        <f>SONIA_PX[[#This Row],[Column14]]</f>
        <v>18059</v>
      </c>
      <c r="BH18" s="4">
        <f>SONIA_PX[[#This Row],[Column15]]</f>
        <v>18272</v>
      </c>
      <c r="BI18" s="4">
        <f>SONIA_PX[[#This Row],[Column16]]</f>
        <v>17869</v>
      </c>
      <c r="BJ18" s="4">
        <f>SONIA_PX[[#This Row],[Column17]]</f>
        <v>18269</v>
      </c>
      <c r="BK18" s="4">
        <f>SONIA_PX[[#This Row],[Column18]]</f>
        <v>18744</v>
      </c>
      <c r="BL18" s="4">
        <f>SONIA_PX[[#This Row],[Column19]]</f>
        <v>19883</v>
      </c>
      <c r="BM18" s="4">
        <f>SONIA_PX[[#This Row],[Column20]]</f>
        <v>19173</v>
      </c>
      <c r="BN18" s="4">
        <f>SONIA_PX[[#This Row],[Column21]]</f>
        <v>19335</v>
      </c>
      <c r="BO18" s="4">
        <f>SONIA_PX[[#This Row],[Column22]]</f>
        <v>19736</v>
      </c>
      <c r="BP18" s="4">
        <f>SONIA_PX[[#This Row],[Column23]]</f>
        <v>19736</v>
      </c>
      <c r="BQ18" s="4">
        <f>SONIA_PX[[#This Row],[Column24]]</f>
        <v>20759</v>
      </c>
      <c r="BR18" s="4">
        <f>SONIA_PX[[#This Row],[Column25]]</f>
        <v>21162</v>
      </c>
      <c r="BS18" s="4">
        <f>SONIA_PX[[#This Row],[Column26]]</f>
        <v>21564</v>
      </c>
      <c r="BT18" s="4">
        <f>SONIA_PX[[#This Row],[Column27]]</f>
        <v>18687</v>
      </c>
      <c r="BU18" s="4">
        <f>SONIA_PX[[#This Row],[Column28]]</f>
        <v>19052</v>
      </c>
      <c r="BV18" s="4">
        <f>SONIA_PX[[#This Row],[Column29]]</f>
        <v>19413</v>
      </c>
      <c r="BW18" s="4">
        <f>SONIA_PX[[#This Row],[Column30]]</f>
        <v>19264</v>
      </c>
      <c r="BX18" s="4">
        <f>SONIA_PX[[#This Row],[Column31]]</f>
        <v>19339</v>
      </c>
      <c r="BY18" s="4">
        <f>SONIA_PX[[#This Row],[Column32]]</f>
        <v>19028</v>
      </c>
      <c r="BZ18" s="4">
        <f>SONIA_PX[[#This Row],[Column33]]</f>
        <v>18575</v>
      </c>
      <c r="CA18" s="4">
        <f>SONIA_PX[[#This Row],[Column34]]</f>
        <v>17769</v>
      </c>
      <c r="CB18" s="4">
        <f>SONIA_PX[[#This Row],[Column35]]</f>
        <v>18288</v>
      </c>
      <c r="CC18" s="4">
        <f>SONIA_PX[[#This Row],[Column36]]</f>
        <v>18876</v>
      </c>
      <c r="CD18" s="4">
        <f>SONIA_PX[[#This Row],[Column37]]</f>
        <v>18430</v>
      </c>
      <c r="CE18" s="4">
        <f>SONIA_PX[[#This Row],[Column38]]</f>
        <v>18580</v>
      </c>
      <c r="CF18" s="4">
        <f>SONIA_PX[[#This Row],[Column39]]</f>
        <v>18669</v>
      </c>
      <c r="CG18" s="4">
        <f>SONIA_PX[[#This Row],[Column40]]</f>
        <v>19021</v>
      </c>
      <c r="CH18" s="4">
        <f>SONIA_PX[[#This Row],[Column41]]</f>
        <v>19011</v>
      </c>
      <c r="CI18" s="4">
        <f>SONIA_PX[[#This Row],[Column42]]</f>
        <v>18130</v>
      </c>
      <c r="CJ18" s="4">
        <f>SONIA_PX[[#This Row],[Column43]]</f>
        <v>18130</v>
      </c>
      <c r="CK18" s="4">
        <f>SONIA_PX[[#This Row],[Column44]]</f>
        <v>18130</v>
      </c>
      <c r="CL18" s="4">
        <f>SONIA_PX[[#This Row],[Column45]]</f>
        <v>17451</v>
      </c>
    </row>
    <row r="19" spans="1:90" x14ac:dyDescent="0.25">
      <c r="A19" s="2" t="str">
        <f ca="1">'cont list_0'!I22</f>
        <v>H30</v>
      </c>
      <c r="B19" s="4">
        <f>SONIA_PX[[#This Row],[Column2]]</f>
        <v>14475</v>
      </c>
      <c r="C19" s="4">
        <f>SONIA_PX[[#This Row],[Column3]]</f>
        <v>14475</v>
      </c>
      <c r="D19" s="4">
        <f>SONIA_PX[[#This Row],[Column4]]</f>
        <v>14475</v>
      </c>
      <c r="E19" s="4">
        <f>SONIA_PX[[#This Row],[Column5]]</f>
        <v>17642</v>
      </c>
      <c r="F19" s="4">
        <f>SONIA_PX[[#This Row],[Column6]]</f>
        <v>14274</v>
      </c>
      <c r="G19" s="4">
        <f>SONIA_PX[[#This Row],[Column7]]</f>
        <v>12787</v>
      </c>
      <c r="H19" s="4">
        <f>SONIA_PX[[#This Row],[Column8]]</f>
        <v>12787</v>
      </c>
      <c r="I19" s="4">
        <f>SONIA_PX[[#This Row],[Column9]]</f>
        <v>11899</v>
      </c>
      <c r="J19" s="4">
        <f>SONIA_PX[[#This Row],[Column10]]</f>
        <v>12721</v>
      </c>
      <c r="K19" s="4">
        <f>SONIA_PX[[#This Row],[Column11]]</f>
        <v>11658</v>
      </c>
      <c r="L19" s="4">
        <f>SONIA_PX[[#This Row],[Column12]]</f>
        <v>12751</v>
      </c>
      <c r="M19" s="4">
        <f>SONIA_PX[[#This Row],[Column13]]</f>
        <v>11638</v>
      </c>
      <c r="N19" s="4">
        <f>SONIA_PX[[#This Row],[Column14]]</f>
        <v>12135</v>
      </c>
      <c r="O19" s="4">
        <f>SONIA_PX[[#This Row],[Column15]]</f>
        <v>11561</v>
      </c>
      <c r="P19" s="4">
        <f>SONIA_PX[[#This Row],[Column16]]</f>
        <v>12489</v>
      </c>
      <c r="Q19" s="4">
        <f>SONIA_PX[[#This Row],[Column17]]</f>
        <v>13322</v>
      </c>
      <c r="R19" s="4">
        <f>SONIA_PX[[#This Row],[Column18]]</f>
        <v>12998</v>
      </c>
      <c r="S19" s="4">
        <f>SONIA_PX[[#This Row],[Column19]]</f>
        <v>10740</v>
      </c>
      <c r="T19" s="4">
        <f>SONIA_PX[[#This Row],[Column20]]</f>
        <v>12532</v>
      </c>
      <c r="U19" s="4">
        <f>SONIA_PX[[#This Row],[Column21]]</f>
        <v>12303</v>
      </c>
      <c r="V19" s="4">
        <f>SONIA_PX[[#This Row],[Column22]]</f>
        <v>14804</v>
      </c>
      <c r="W19" s="4">
        <f>SONIA_PX[[#This Row],[Column23]]</f>
        <v>14804</v>
      </c>
      <c r="X19" s="4">
        <f>SONIA_PX[[#This Row],[Column24]]</f>
        <v>15003</v>
      </c>
      <c r="Y19" s="4">
        <f>SONIA_PX[[#This Row],[Column25]]</f>
        <v>15203</v>
      </c>
      <c r="Z19" s="4">
        <f>SONIA_PX[[#This Row],[Column26]]</f>
        <v>15361</v>
      </c>
      <c r="AA19" s="4">
        <f>SONIA_PX[[#This Row],[Column27]]</f>
        <v>15274</v>
      </c>
      <c r="AB19" s="4">
        <f>SONIA_PX[[#This Row],[Column28]]</f>
        <v>15568</v>
      </c>
      <c r="AC19" s="4">
        <f>SONIA_PX[[#This Row],[Column29]]</f>
        <v>13623</v>
      </c>
      <c r="AD19" s="4">
        <f>SONIA_PX[[#This Row],[Column30]]</f>
        <v>13597</v>
      </c>
      <c r="AE19" s="4">
        <f>SONIA_PX[[#This Row],[Column31]]</f>
        <v>14468</v>
      </c>
      <c r="AF19" s="4">
        <f>SONIA_PX[[#This Row],[Column32]]</f>
        <v>14685</v>
      </c>
      <c r="AG19" s="4">
        <f>SONIA_PX[[#This Row],[Column33]]</f>
        <v>14271</v>
      </c>
      <c r="AH19" s="4">
        <f>SONIA_PX[[#This Row],[Column34]]</f>
        <v>14610</v>
      </c>
      <c r="AI19" s="4">
        <f>SONIA_PX[[#This Row],[Column35]]</f>
        <v>13565</v>
      </c>
      <c r="AJ19" s="4">
        <f>SONIA_PX[[#This Row],[Column36]]</f>
        <v>13637</v>
      </c>
      <c r="AK19" s="4">
        <f>SONIA_PX[[#This Row],[Column37]]</f>
        <v>13900</v>
      </c>
      <c r="AL19" s="4">
        <f>SONIA_PX[[#This Row],[Column38]]</f>
        <v>14551</v>
      </c>
      <c r="AM19" s="4">
        <f>SONIA_PX[[#This Row],[Column39]]</f>
        <v>14558</v>
      </c>
      <c r="AN19" s="4">
        <f>SONIA_PX[[#This Row],[Column40]]</f>
        <v>15134</v>
      </c>
      <c r="AO19" s="4">
        <f>SONIA_PX[[#This Row],[Column41]]</f>
        <v>14048</v>
      </c>
      <c r="AP19" s="4">
        <f>SONIA_PX[[#This Row],[Column42]]</f>
        <v>13753</v>
      </c>
      <c r="AQ19" s="4">
        <f>SONIA_PX[[#This Row],[Column43]]</f>
        <v>13753</v>
      </c>
      <c r="AR19" s="4">
        <f>SONIA_PX[[#This Row],[Column44]]</f>
        <v>13753</v>
      </c>
      <c r="AS19" s="4">
        <f>SONIA_PX[[#This Row],[Column45]]</f>
        <v>12591</v>
      </c>
      <c r="AT19" s="4" t="str">
        <f>SONIA_PX[[#This Row],[Column1]]</f>
        <v>SFI17 Comdty</v>
      </c>
      <c r="AU19" s="4">
        <f>SONIA_PX[[#This Row],[Column2]]</f>
        <v>14475</v>
      </c>
      <c r="AV19" s="4">
        <f>SONIA_PX[[#This Row],[Column3]]</f>
        <v>14475</v>
      </c>
      <c r="AW19" s="4">
        <f>SONIA_PX[[#This Row],[Column4]]</f>
        <v>14475</v>
      </c>
      <c r="AX19" s="4">
        <f>SONIA_PX[[#This Row],[Column5]]</f>
        <v>17642</v>
      </c>
      <c r="AY19" s="4">
        <f>SONIA_PX[[#This Row],[Column6]]</f>
        <v>14274</v>
      </c>
      <c r="AZ19" s="4">
        <f>SONIA_PX[[#This Row],[Column7]]</f>
        <v>12787</v>
      </c>
      <c r="BA19" s="4">
        <f>SONIA_PX[[#This Row],[Column8]]</f>
        <v>12787</v>
      </c>
      <c r="BB19" s="4">
        <f>SONIA_PX[[#This Row],[Column9]]</f>
        <v>11899</v>
      </c>
      <c r="BC19" s="4">
        <f>SONIA_PX[[#This Row],[Column10]]</f>
        <v>12721</v>
      </c>
      <c r="BD19" s="4">
        <f>SONIA_PX[[#This Row],[Column11]]</f>
        <v>11658</v>
      </c>
      <c r="BE19" s="4">
        <f>SONIA_PX[[#This Row],[Column12]]</f>
        <v>12751</v>
      </c>
      <c r="BF19" s="4">
        <f>SONIA_PX[[#This Row],[Column13]]</f>
        <v>11638</v>
      </c>
      <c r="BG19" s="4">
        <f>SONIA_PX[[#This Row],[Column14]]</f>
        <v>12135</v>
      </c>
      <c r="BH19" s="4">
        <f>SONIA_PX[[#This Row],[Column15]]</f>
        <v>11561</v>
      </c>
      <c r="BI19" s="4">
        <f>SONIA_PX[[#This Row],[Column16]]</f>
        <v>12489</v>
      </c>
      <c r="BJ19" s="4">
        <f>SONIA_PX[[#This Row],[Column17]]</f>
        <v>13322</v>
      </c>
      <c r="BK19" s="4">
        <f>SONIA_PX[[#This Row],[Column18]]</f>
        <v>12998</v>
      </c>
      <c r="BL19" s="4">
        <f>SONIA_PX[[#This Row],[Column19]]</f>
        <v>10740</v>
      </c>
      <c r="BM19" s="4">
        <f>SONIA_PX[[#This Row],[Column20]]</f>
        <v>12532</v>
      </c>
      <c r="BN19" s="4">
        <f>SONIA_PX[[#This Row],[Column21]]</f>
        <v>12303</v>
      </c>
      <c r="BO19" s="4">
        <f>SONIA_PX[[#This Row],[Column22]]</f>
        <v>14804</v>
      </c>
      <c r="BP19" s="4">
        <f>SONIA_PX[[#This Row],[Column23]]</f>
        <v>14804</v>
      </c>
      <c r="BQ19" s="4">
        <f>SONIA_PX[[#This Row],[Column24]]</f>
        <v>15003</v>
      </c>
      <c r="BR19" s="4">
        <f>SONIA_PX[[#This Row],[Column25]]</f>
        <v>15203</v>
      </c>
      <c r="BS19" s="4">
        <f>SONIA_PX[[#This Row],[Column26]]</f>
        <v>15361</v>
      </c>
      <c r="BT19" s="4">
        <f>SONIA_PX[[#This Row],[Column27]]</f>
        <v>15274</v>
      </c>
      <c r="BU19" s="4">
        <f>SONIA_PX[[#This Row],[Column28]]</f>
        <v>15568</v>
      </c>
      <c r="BV19" s="4">
        <f>SONIA_PX[[#This Row],[Column29]]</f>
        <v>13623</v>
      </c>
      <c r="BW19" s="4">
        <f>SONIA_PX[[#This Row],[Column30]]</f>
        <v>13597</v>
      </c>
      <c r="BX19" s="4">
        <f>SONIA_PX[[#This Row],[Column31]]</f>
        <v>14468</v>
      </c>
      <c r="BY19" s="4">
        <f>SONIA_PX[[#This Row],[Column32]]</f>
        <v>14685</v>
      </c>
      <c r="BZ19" s="4">
        <f>SONIA_PX[[#This Row],[Column33]]</f>
        <v>14271</v>
      </c>
      <c r="CA19" s="4">
        <f>SONIA_PX[[#This Row],[Column34]]</f>
        <v>14610</v>
      </c>
      <c r="CB19" s="4">
        <f>SONIA_PX[[#This Row],[Column35]]</f>
        <v>13565</v>
      </c>
      <c r="CC19" s="4">
        <f>SONIA_PX[[#This Row],[Column36]]</f>
        <v>13637</v>
      </c>
      <c r="CD19" s="4">
        <f>SONIA_PX[[#This Row],[Column37]]</f>
        <v>13900</v>
      </c>
      <c r="CE19" s="4">
        <f>SONIA_PX[[#This Row],[Column38]]</f>
        <v>14551</v>
      </c>
      <c r="CF19" s="4">
        <f>SONIA_PX[[#This Row],[Column39]]</f>
        <v>14558</v>
      </c>
      <c r="CG19" s="4">
        <f>SONIA_PX[[#This Row],[Column40]]</f>
        <v>15134</v>
      </c>
      <c r="CH19" s="4">
        <f>SONIA_PX[[#This Row],[Column41]]</f>
        <v>14048</v>
      </c>
      <c r="CI19" s="4">
        <f>SONIA_PX[[#This Row],[Column42]]</f>
        <v>13753</v>
      </c>
      <c r="CJ19" s="4">
        <f>SONIA_PX[[#This Row],[Column43]]</f>
        <v>13753</v>
      </c>
      <c r="CK19" s="4">
        <f>SONIA_PX[[#This Row],[Column44]]</f>
        <v>13753</v>
      </c>
      <c r="CL19" s="4">
        <f>SONIA_PX[[#This Row],[Column45]]</f>
        <v>12591</v>
      </c>
    </row>
    <row r="20" spans="1:90" x14ac:dyDescent="0.25">
      <c r="A20" s="2" t="str">
        <f ca="1">'cont list_0'!I23</f>
        <v>M30</v>
      </c>
      <c r="B20" s="4">
        <f>SONIA_PX[[#This Row],[Column2]]</f>
        <v>11757</v>
      </c>
      <c r="C20" s="4">
        <f>SONIA_PX[[#This Row],[Column3]]</f>
        <v>11757</v>
      </c>
      <c r="D20" s="4">
        <f>SONIA_PX[[#This Row],[Column4]]</f>
        <v>11757</v>
      </c>
      <c r="E20" s="4">
        <f>SONIA_PX[[#This Row],[Column5]]</f>
        <v>12464</v>
      </c>
      <c r="F20" s="4">
        <f>SONIA_PX[[#This Row],[Column6]]</f>
        <v>11937</v>
      </c>
      <c r="G20" s="4">
        <f>SONIA_PX[[#This Row],[Column7]]</f>
        <v>10465</v>
      </c>
      <c r="H20" s="4">
        <f>SONIA_PX[[#This Row],[Column8]]</f>
        <v>10465</v>
      </c>
      <c r="I20" s="4">
        <f>SONIA_PX[[#This Row],[Column9]]</f>
        <v>10367</v>
      </c>
      <c r="J20" s="4">
        <f>SONIA_PX[[#This Row],[Column10]]</f>
        <v>9328</v>
      </c>
      <c r="K20" s="4">
        <f>SONIA_PX[[#This Row],[Column11]]</f>
        <v>8374</v>
      </c>
      <c r="L20" s="4">
        <f>SONIA_PX[[#This Row],[Column12]]</f>
        <v>8994</v>
      </c>
      <c r="M20" s="4">
        <f>SONIA_PX[[#This Row],[Column13]]</f>
        <v>9328</v>
      </c>
      <c r="N20" s="4">
        <f>SONIA_PX[[#This Row],[Column14]]</f>
        <v>8756</v>
      </c>
      <c r="O20" s="4">
        <f>SONIA_PX[[#This Row],[Column15]]</f>
        <v>9867</v>
      </c>
      <c r="P20" s="4">
        <f>SONIA_PX[[#This Row],[Column16]]</f>
        <v>8857</v>
      </c>
      <c r="Q20" s="4">
        <f>SONIA_PX[[#This Row],[Column17]]</f>
        <v>11329</v>
      </c>
      <c r="R20" s="4">
        <f>SONIA_PX[[#This Row],[Column18]]</f>
        <v>10757</v>
      </c>
      <c r="S20" s="4">
        <f>SONIA_PX[[#This Row],[Column19]]</f>
        <v>10374</v>
      </c>
      <c r="T20" s="4">
        <f>SONIA_PX[[#This Row],[Column20]]</f>
        <v>9206</v>
      </c>
      <c r="U20" s="4">
        <f>SONIA_PX[[#This Row],[Column21]]</f>
        <v>10413</v>
      </c>
      <c r="V20" s="4">
        <f>SONIA_PX[[#This Row],[Column22]]</f>
        <v>11324</v>
      </c>
      <c r="W20" s="4">
        <f>SONIA_PX[[#This Row],[Column23]]</f>
        <v>11324</v>
      </c>
      <c r="X20" s="4">
        <f>SONIA_PX[[#This Row],[Column24]]</f>
        <v>12641</v>
      </c>
      <c r="Y20" s="4">
        <f>SONIA_PX[[#This Row],[Column25]]</f>
        <v>11069</v>
      </c>
      <c r="Z20" s="4">
        <f>SONIA_PX[[#This Row],[Column26]]</f>
        <v>9593</v>
      </c>
      <c r="AA20" s="4">
        <f>SONIA_PX[[#This Row],[Column27]]</f>
        <v>9552</v>
      </c>
      <c r="AB20" s="4">
        <f>SONIA_PX[[#This Row],[Column28]]</f>
        <v>9328</v>
      </c>
      <c r="AC20" s="4">
        <f>SONIA_PX[[#This Row],[Column29]]</f>
        <v>8765</v>
      </c>
      <c r="AD20" s="4">
        <f>SONIA_PX[[#This Row],[Column30]]</f>
        <v>10082</v>
      </c>
      <c r="AE20" s="4">
        <f>SONIA_PX[[#This Row],[Column31]]</f>
        <v>9847</v>
      </c>
      <c r="AF20" s="4">
        <f>SONIA_PX[[#This Row],[Column32]]</f>
        <v>9345</v>
      </c>
      <c r="AG20" s="4">
        <f>SONIA_PX[[#This Row],[Column33]]</f>
        <v>8872</v>
      </c>
      <c r="AH20" s="4">
        <f>SONIA_PX[[#This Row],[Column34]]</f>
        <v>8586</v>
      </c>
      <c r="AI20" s="4">
        <f>SONIA_PX[[#This Row],[Column35]]</f>
        <v>8059</v>
      </c>
      <c r="AJ20" s="4">
        <f>SONIA_PX[[#This Row],[Column36]]</f>
        <v>7439</v>
      </c>
      <c r="AK20" s="4">
        <f>SONIA_PX[[#This Row],[Column37]]</f>
        <v>7619</v>
      </c>
      <c r="AL20" s="4">
        <f>SONIA_PX[[#This Row],[Column38]]</f>
        <v>7814</v>
      </c>
      <c r="AM20" s="4">
        <f>SONIA_PX[[#This Row],[Column39]]</f>
        <v>7662</v>
      </c>
      <c r="AN20" s="4">
        <f>SONIA_PX[[#This Row],[Column40]]</f>
        <v>7657</v>
      </c>
      <c r="AO20" s="4">
        <f>SONIA_PX[[#This Row],[Column41]]</f>
        <v>7636</v>
      </c>
      <c r="AP20" s="4">
        <f>SONIA_PX[[#This Row],[Column42]]</f>
        <v>7394</v>
      </c>
      <c r="AQ20" s="4">
        <f>SONIA_PX[[#This Row],[Column43]]</f>
        <v>7444</v>
      </c>
      <c r="AR20" s="4">
        <f>SONIA_PX[[#This Row],[Column44]]</f>
        <v>7444</v>
      </c>
      <c r="AS20" s="4">
        <f>SONIA_PX[[#This Row],[Column45]]</f>
        <v>6732</v>
      </c>
      <c r="AT20" s="4" t="str">
        <f>SONIA_PX[[#This Row],[Column1]]</f>
        <v>SFI18 Comdty</v>
      </c>
      <c r="AU20" s="4">
        <f>SONIA_PX[[#This Row],[Column2]]</f>
        <v>11757</v>
      </c>
      <c r="AV20" s="4">
        <f>SONIA_PX[[#This Row],[Column3]]</f>
        <v>11757</v>
      </c>
      <c r="AW20" s="4">
        <f>SONIA_PX[[#This Row],[Column4]]</f>
        <v>11757</v>
      </c>
      <c r="AX20" s="4">
        <f>SONIA_PX[[#This Row],[Column5]]</f>
        <v>12464</v>
      </c>
      <c r="AY20" s="4">
        <f>SONIA_PX[[#This Row],[Column6]]</f>
        <v>11937</v>
      </c>
      <c r="AZ20" s="4">
        <f>SONIA_PX[[#This Row],[Column7]]</f>
        <v>10465</v>
      </c>
      <c r="BA20" s="4">
        <f>SONIA_PX[[#This Row],[Column8]]</f>
        <v>10465</v>
      </c>
      <c r="BB20" s="4">
        <f>SONIA_PX[[#This Row],[Column9]]</f>
        <v>10367</v>
      </c>
      <c r="BC20" s="4">
        <f>SONIA_PX[[#This Row],[Column10]]</f>
        <v>9328</v>
      </c>
      <c r="BD20" s="4">
        <f>SONIA_PX[[#This Row],[Column11]]</f>
        <v>8374</v>
      </c>
      <c r="BE20" s="4">
        <f>SONIA_PX[[#This Row],[Column12]]</f>
        <v>8994</v>
      </c>
      <c r="BF20" s="4">
        <f>SONIA_PX[[#This Row],[Column13]]</f>
        <v>9328</v>
      </c>
      <c r="BG20" s="4">
        <f>SONIA_PX[[#This Row],[Column14]]</f>
        <v>8756</v>
      </c>
      <c r="BH20" s="4">
        <f>SONIA_PX[[#This Row],[Column15]]</f>
        <v>9867</v>
      </c>
      <c r="BI20" s="4">
        <f>SONIA_PX[[#This Row],[Column16]]</f>
        <v>8857</v>
      </c>
      <c r="BJ20" s="4">
        <f>SONIA_PX[[#This Row],[Column17]]</f>
        <v>11329</v>
      </c>
      <c r="BK20" s="4">
        <f>SONIA_PX[[#This Row],[Column18]]</f>
        <v>10757</v>
      </c>
      <c r="BL20" s="4">
        <f>SONIA_PX[[#This Row],[Column19]]</f>
        <v>10374</v>
      </c>
      <c r="BM20" s="4">
        <f>SONIA_PX[[#This Row],[Column20]]</f>
        <v>9206</v>
      </c>
      <c r="BN20" s="4">
        <f>SONIA_PX[[#This Row],[Column21]]</f>
        <v>10413</v>
      </c>
      <c r="BO20" s="4">
        <f>SONIA_PX[[#This Row],[Column22]]</f>
        <v>11324</v>
      </c>
      <c r="BP20" s="4">
        <f>SONIA_PX[[#This Row],[Column23]]</f>
        <v>11324</v>
      </c>
      <c r="BQ20" s="4">
        <f>SONIA_PX[[#This Row],[Column24]]</f>
        <v>12641</v>
      </c>
      <c r="BR20" s="4">
        <f>SONIA_PX[[#This Row],[Column25]]</f>
        <v>11069</v>
      </c>
      <c r="BS20" s="4">
        <f>SONIA_PX[[#This Row],[Column26]]</f>
        <v>9593</v>
      </c>
      <c r="BT20" s="4">
        <f>SONIA_PX[[#This Row],[Column27]]</f>
        <v>9552</v>
      </c>
      <c r="BU20" s="4">
        <f>SONIA_PX[[#This Row],[Column28]]</f>
        <v>9328</v>
      </c>
      <c r="BV20" s="4">
        <f>SONIA_PX[[#This Row],[Column29]]</f>
        <v>8765</v>
      </c>
      <c r="BW20" s="4">
        <f>SONIA_PX[[#This Row],[Column30]]</f>
        <v>10082</v>
      </c>
      <c r="BX20" s="4">
        <f>SONIA_PX[[#This Row],[Column31]]</f>
        <v>9847</v>
      </c>
      <c r="BY20" s="4">
        <f>SONIA_PX[[#This Row],[Column32]]</f>
        <v>9345</v>
      </c>
      <c r="BZ20" s="4">
        <f>SONIA_PX[[#This Row],[Column33]]</f>
        <v>8872</v>
      </c>
      <c r="CA20" s="4">
        <f>SONIA_PX[[#This Row],[Column34]]</f>
        <v>8586</v>
      </c>
      <c r="CB20" s="4">
        <f>SONIA_PX[[#This Row],[Column35]]</f>
        <v>8059</v>
      </c>
      <c r="CC20" s="4">
        <f>SONIA_PX[[#This Row],[Column36]]</f>
        <v>7439</v>
      </c>
      <c r="CD20" s="4">
        <f>SONIA_PX[[#This Row],[Column37]]</f>
        <v>7619</v>
      </c>
      <c r="CE20" s="4">
        <f>SONIA_PX[[#This Row],[Column38]]</f>
        <v>7814</v>
      </c>
      <c r="CF20" s="4">
        <f>SONIA_PX[[#This Row],[Column39]]</f>
        <v>7662</v>
      </c>
      <c r="CG20" s="4">
        <f>SONIA_PX[[#This Row],[Column40]]</f>
        <v>7657</v>
      </c>
      <c r="CH20" s="4">
        <f>SONIA_PX[[#This Row],[Column41]]</f>
        <v>7636</v>
      </c>
      <c r="CI20" s="4">
        <f>SONIA_PX[[#This Row],[Column42]]</f>
        <v>7394</v>
      </c>
      <c r="CJ20" s="4">
        <f>SONIA_PX[[#This Row],[Column43]]</f>
        <v>7444</v>
      </c>
      <c r="CK20" s="4">
        <f>SONIA_PX[[#This Row],[Column44]]</f>
        <v>7444</v>
      </c>
      <c r="CL20" s="4">
        <f>SONIA_PX[[#This Row],[Column45]]</f>
        <v>6732</v>
      </c>
    </row>
    <row r="21" spans="1:90" x14ac:dyDescent="0.25">
      <c r="A21" s="2" t="str">
        <f ca="1">'cont list_0'!I24</f>
        <v>U30</v>
      </c>
      <c r="B21" s="4">
        <f>SONIA_PX[[#This Row],[Column2]]</f>
        <v>11894</v>
      </c>
      <c r="C21" s="4">
        <f>SONIA_PX[[#This Row],[Column3]]</f>
        <v>11894</v>
      </c>
      <c r="D21" s="4">
        <f>SONIA_PX[[#This Row],[Column4]]</f>
        <v>11894</v>
      </c>
      <c r="E21" s="4">
        <f>SONIA_PX[[#This Row],[Column5]]</f>
        <v>13069</v>
      </c>
      <c r="F21" s="4">
        <f>SONIA_PX[[#This Row],[Column6]]</f>
        <v>14007</v>
      </c>
      <c r="G21" s="4">
        <f>SONIA_PX[[#This Row],[Column7]]</f>
        <v>11428</v>
      </c>
      <c r="H21" s="4">
        <f>SONIA_PX[[#This Row],[Column8]]</f>
        <v>11428</v>
      </c>
      <c r="I21" s="4">
        <f>SONIA_PX[[#This Row],[Column9]]</f>
        <v>10785</v>
      </c>
      <c r="J21" s="4">
        <f>SONIA_PX[[#This Row],[Column10]]</f>
        <v>9873</v>
      </c>
      <c r="K21" s="4">
        <f>SONIA_PX[[#This Row],[Column11]]</f>
        <v>9160</v>
      </c>
      <c r="L21" s="4">
        <f>SONIA_PX[[#This Row],[Column12]]</f>
        <v>9908</v>
      </c>
      <c r="M21" s="4">
        <f>SONIA_PX[[#This Row],[Column13]]</f>
        <v>9796</v>
      </c>
      <c r="N21" s="4">
        <f>SONIA_PX[[#This Row],[Column14]]</f>
        <v>9723</v>
      </c>
      <c r="O21" s="4">
        <f>SONIA_PX[[#This Row],[Column15]]</f>
        <v>9432</v>
      </c>
      <c r="P21" s="4">
        <f>SONIA_PX[[#This Row],[Column16]]</f>
        <v>8689</v>
      </c>
      <c r="Q21" s="4">
        <f>SONIA_PX[[#This Row],[Column17]]</f>
        <v>7640</v>
      </c>
      <c r="R21" s="4">
        <f>SONIA_PX[[#This Row],[Column18]]</f>
        <v>6664</v>
      </c>
      <c r="S21" s="4">
        <f>SONIA_PX[[#This Row],[Column19]]</f>
        <v>6654</v>
      </c>
      <c r="T21" s="4">
        <f>SONIA_PX[[#This Row],[Column20]]</f>
        <v>7200</v>
      </c>
      <c r="U21" s="4">
        <f>SONIA_PX[[#This Row],[Column21]]</f>
        <v>5868</v>
      </c>
      <c r="V21" s="4">
        <f>SONIA_PX[[#This Row],[Column22]]</f>
        <v>6331</v>
      </c>
      <c r="W21" s="4">
        <f>SONIA_PX[[#This Row],[Column23]]</f>
        <v>6331</v>
      </c>
      <c r="X21" s="4">
        <f>SONIA_PX[[#This Row],[Column24]]</f>
        <v>6482</v>
      </c>
      <c r="Y21" s="4">
        <f>SONIA_PX[[#This Row],[Column25]]</f>
        <v>7138</v>
      </c>
      <c r="Z21" s="4">
        <f>SONIA_PX[[#This Row],[Column26]]</f>
        <v>4994</v>
      </c>
      <c r="AA21" s="4">
        <f>SONIA_PX[[#This Row],[Column27]]</f>
        <v>4738</v>
      </c>
      <c r="AB21" s="4">
        <f>SONIA_PX[[#This Row],[Column28]]</f>
        <v>4842</v>
      </c>
      <c r="AC21" s="4">
        <f>SONIA_PX[[#This Row],[Column29]]</f>
        <v>4987</v>
      </c>
      <c r="AD21" s="4">
        <f>SONIA_PX[[#This Row],[Column30]]</f>
        <v>5103</v>
      </c>
      <c r="AE21" s="4">
        <f>SONIA_PX[[#This Row],[Column31]]</f>
        <v>4886</v>
      </c>
      <c r="AF21" s="4">
        <f>SONIA_PX[[#This Row],[Column32]]</f>
        <v>6090</v>
      </c>
      <c r="AG21" s="4">
        <f>SONIA_PX[[#This Row],[Column33]]</f>
        <v>6037</v>
      </c>
      <c r="AH21" s="4">
        <f>SONIA_PX[[#This Row],[Column34]]</f>
        <v>6462</v>
      </c>
      <c r="AI21" s="4">
        <f>SONIA_PX[[#This Row],[Column35]]</f>
        <v>4523</v>
      </c>
      <c r="AJ21" s="4">
        <f>SONIA_PX[[#This Row],[Column36]]</f>
        <v>3715</v>
      </c>
      <c r="AK21" s="4">
        <f>SONIA_PX[[#This Row],[Column37]]</f>
        <v>4313</v>
      </c>
      <c r="AL21" s="4">
        <f>SONIA_PX[[#This Row],[Column38]]</f>
        <v>4158</v>
      </c>
      <c r="AM21" s="4">
        <f>SONIA_PX[[#This Row],[Column39]]</f>
        <v>4205</v>
      </c>
      <c r="AN21" s="4">
        <f>SONIA_PX[[#This Row],[Column40]]</f>
        <v>4341</v>
      </c>
      <c r="AO21" s="4">
        <f>SONIA_PX[[#This Row],[Column41]]</f>
        <v>4577</v>
      </c>
      <c r="AP21" s="4">
        <f>SONIA_PX[[#This Row],[Column42]]</f>
        <v>4069</v>
      </c>
      <c r="AQ21" s="4">
        <f>SONIA_PX[[#This Row],[Column43]]</f>
        <v>4069</v>
      </c>
      <c r="AR21" s="4">
        <f>SONIA_PX[[#This Row],[Column44]]</f>
        <v>4069</v>
      </c>
      <c r="AS21" s="4">
        <f>SONIA_PX[[#This Row],[Column45]]</f>
        <v>5109</v>
      </c>
      <c r="AT21" s="4" t="str">
        <f>SONIA_PX[[#This Row],[Column1]]</f>
        <v>SFI19 Comdty</v>
      </c>
      <c r="AU21" s="4">
        <f>SONIA_PX[[#This Row],[Column2]]</f>
        <v>11894</v>
      </c>
      <c r="AV21" s="4">
        <f>SONIA_PX[[#This Row],[Column3]]</f>
        <v>11894</v>
      </c>
      <c r="AW21" s="4">
        <f>SONIA_PX[[#This Row],[Column4]]</f>
        <v>11894</v>
      </c>
      <c r="AX21" s="4">
        <f>SONIA_PX[[#This Row],[Column5]]</f>
        <v>13069</v>
      </c>
      <c r="AY21" s="4">
        <f>SONIA_PX[[#This Row],[Column6]]</f>
        <v>14007</v>
      </c>
      <c r="AZ21" s="4">
        <f>SONIA_PX[[#This Row],[Column7]]</f>
        <v>11428</v>
      </c>
      <c r="BA21" s="4">
        <f>SONIA_PX[[#This Row],[Column8]]</f>
        <v>11428</v>
      </c>
      <c r="BB21" s="4">
        <f>SONIA_PX[[#This Row],[Column9]]</f>
        <v>10785</v>
      </c>
      <c r="BC21" s="4">
        <f>SONIA_PX[[#This Row],[Column10]]</f>
        <v>9873</v>
      </c>
      <c r="BD21" s="4">
        <f>SONIA_PX[[#This Row],[Column11]]</f>
        <v>9160</v>
      </c>
      <c r="BE21" s="4">
        <f>SONIA_PX[[#This Row],[Column12]]</f>
        <v>9908</v>
      </c>
      <c r="BF21" s="4">
        <f>SONIA_PX[[#This Row],[Column13]]</f>
        <v>9796</v>
      </c>
      <c r="BG21" s="4">
        <f>SONIA_PX[[#This Row],[Column14]]</f>
        <v>9723</v>
      </c>
      <c r="BH21" s="4">
        <f>SONIA_PX[[#This Row],[Column15]]</f>
        <v>9432</v>
      </c>
      <c r="BI21" s="4">
        <f>SONIA_PX[[#This Row],[Column16]]</f>
        <v>8689</v>
      </c>
      <c r="BJ21" s="4">
        <f>SONIA_PX[[#This Row],[Column17]]</f>
        <v>7640</v>
      </c>
      <c r="BK21" s="4">
        <f>SONIA_PX[[#This Row],[Column18]]</f>
        <v>6664</v>
      </c>
      <c r="BL21" s="4">
        <f>SONIA_PX[[#This Row],[Column19]]</f>
        <v>6654</v>
      </c>
      <c r="BM21" s="4">
        <f>SONIA_PX[[#This Row],[Column20]]</f>
        <v>7200</v>
      </c>
      <c r="BN21" s="4">
        <f>SONIA_PX[[#This Row],[Column21]]</f>
        <v>5868</v>
      </c>
      <c r="BO21" s="4">
        <f>SONIA_PX[[#This Row],[Column22]]</f>
        <v>6331</v>
      </c>
      <c r="BP21" s="4">
        <f>SONIA_PX[[#This Row],[Column23]]</f>
        <v>6331</v>
      </c>
      <c r="BQ21" s="4">
        <f>SONIA_PX[[#This Row],[Column24]]</f>
        <v>6482</v>
      </c>
      <c r="BR21" s="4">
        <f>SONIA_PX[[#This Row],[Column25]]</f>
        <v>7138</v>
      </c>
      <c r="BS21" s="4">
        <f>SONIA_PX[[#This Row],[Column26]]</f>
        <v>4994</v>
      </c>
      <c r="BT21" s="4">
        <f>SONIA_PX[[#This Row],[Column27]]</f>
        <v>4738</v>
      </c>
      <c r="BU21" s="4">
        <f>SONIA_PX[[#This Row],[Column28]]</f>
        <v>4842</v>
      </c>
      <c r="BV21" s="4">
        <f>SONIA_PX[[#This Row],[Column29]]</f>
        <v>4987</v>
      </c>
      <c r="BW21" s="4">
        <f>SONIA_PX[[#This Row],[Column30]]</f>
        <v>5103</v>
      </c>
      <c r="BX21" s="4">
        <f>SONIA_PX[[#This Row],[Column31]]</f>
        <v>4886</v>
      </c>
      <c r="BY21" s="4">
        <f>SONIA_PX[[#This Row],[Column32]]</f>
        <v>6090</v>
      </c>
      <c r="BZ21" s="4">
        <f>SONIA_PX[[#This Row],[Column33]]</f>
        <v>6037</v>
      </c>
      <c r="CA21" s="4">
        <f>SONIA_PX[[#This Row],[Column34]]</f>
        <v>6462</v>
      </c>
      <c r="CB21" s="4">
        <f>SONIA_PX[[#This Row],[Column35]]</f>
        <v>4523</v>
      </c>
      <c r="CC21" s="4">
        <f>SONIA_PX[[#This Row],[Column36]]</f>
        <v>3715</v>
      </c>
      <c r="CD21" s="4">
        <f>SONIA_PX[[#This Row],[Column37]]</f>
        <v>4313</v>
      </c>
      <c r="CE21" s="4">
        <f>SONIA_PX[[#This Row],[Column38]]</f>
        <v>4158</v>
      </c>
      <c r="CF21" s="4">
        <f>SONIA_PX[[#This Row],[Column39]]</f>
        <v>4205</v>
      </c>
      <c r="CG21" s="4">
        <f>SONIA_PX[[#This Row],[Column40]]</f>
        <v>4341</v>
      </c>
      <c r="CH21" s="4">
        <f>SONIA_PX[[#This Row],[Column41]]</f>
        <v>4577</v>
      </c>
      <c r="CI21" s="4">
        <f>SONIA_PX[[#This Row],[Column42]]</f>
        <v>4069</v>
      </c>
      <c r="CJ21" s="4">
        <f>SONIA_PX[[#This Row],[Column43]]</f>
        <v>4069</v>
      </c>
      <c r="CK21" s="4">
        <f>SONIA_PX[[#This Row],[Column44]]</f>
        <v>4069</v>
      </c>
      <c r="CL21" s="4">
        <f>SONIA_PX[[#This Row],[Column45]]</f>
        <v>5109</v>
      </c>
    </row>
    <row r="22" spans="1:90" x14ac:dyDescent="0.25">
      <c r="A22" s="2" t="str">
        <f ca="1">'cont list_0'!I25</f>
        <v>Z30</v>
      </c>
      <c r="B22" s="4">
        <f>SONIA_PX[[#This Row],[Column2]]</f>
        <v>7743</v>
      </c>
      <c r="C22" s="4">
        <f>SONIA_PX[[#This Row],[Column3]]</f>
        <v>7743</v>
      </c>
      <c r="D22" s="4">
        <f>SONIA_PX[[#This Row],[Column4]]</f>
        <v>7743</v>
      </c>
      <c r="E22" s="4">
        <f>SONIA_PX[[#This Row],[Column5]]</f>
        <v>8929</v>
      </c>
      <c r="F22" s="4">
        <f>SONIA_PX[[#This Row],[Column6]]</f>
        <v>9290</v>
      </c>
      <c r="G22" s="4">
        <f>SONIA_PX[[#This Row],[Column7]]</f>
        <v>9002</v>
      </c>
      <c r="H22" s="4">
        <f>SONIA_PX[[#This Row],[Column8]]</f>
        <v>9002</v>
      </c>
      <c r="I22" s="4">
        <f>SONIA_PX[[#This Row],[Column9]]</f>
        <v>8889</v>
      </c>
      <c r="J22" s="4">
        <f>SONIA_PX[[#This Row],[Column10]]</f>
        <v>8762</v>
      </c>
      <c r="K22" s="4">
        <f>SONIA_PX[[#This Row],[Column11]]</f>
        <v>8495</v>
      </c>
      <c r="L22" s="4">
        <f>SONIA_PX[[#This Row],[Column12]]</f>
        <v>8191</v>
      </c>
      <c r="M22" s="4">
        <f>SONIA_PX[[#This Row],[Column13]]</f>
        <v>8132</v>
      </c>
      <c r="N22" s="4">
        <f>SONIA_PX[[#This Row],[Column14]]</f>
        <v>8522</v>
      </c>
      <c r="O22" s="4">
        <f>SONIA_PX[[#This Row],[Column15]]</f>
        <v>8830</v>
      </c>
      <c r="P22" s="4">
        <f>SONIA_PX[[#This Row],[Column16]]</f>
        <v>8996</v>
      </c>
      <c r="Q22" s="4">
        <f>SONIA_PX[[#This Row],[Column17]]</f>
        <v>9751</v>
      </c>
      <c r="R22" s="4">
        <f>SONIA_PX[[#This Row],[Column18]]</f>
        <v>9941</v>
      </c>
      <c r="S22" s="4">
        <f>SONIA_PX[[#This Row],[Column19]]</f>
        <v>10357</v>
      </c>
      <c r="T22" s="4">
        <f>SONIA_PX[[#This Row],[Column20]]</f>
        <v>10959</v>
      </c>
      <c r="U22" s="4">
        <f>SONIA_PX[[#This Row],[Column21]]</f>
        <v>9804</v>
      </c>
      <c r="V22" s="4">
        <f>SONIA_PX[[#This Row],[Column22]]</f>
        <v>9521</v>
      </c>
      <c r="W22" s="4">
        <f>SONIA_PX[[#This Row],[Column23]]</f>
        <v>9521</v>
      </c>
      <c r="X22" s="4">
        <f>SONIA_PX[[#This Row],[Column24]]</f>
        <v>9355</v>
      </c>
      <c r="Y22" s="4">
        <f>SONIA_PX[[#This Row],[Column25]]</f>
        <v>9018</v>
      </c>
      <c r="Z22" s="4">
        <f>SONIA_PX[[#This Row],[Column26]]</f>
        <v>7125</v>
      </c>
      <c r="AA22" s="4">
        <f>SONIA_PX[[#This Row],[Column27]]</f>
        <v>6906</v>
      </c>
      <c r="AB22" s="4">
        <f>SONIA_PX[[#This Row],[Column28]]</f>
        <v>6505</v>
      </c>
      <c r="AC22" s="4">
        <f>SONIA_PX[[#This Row],[Column29]]</f>
        <v>5794</v>
      </c>
      <c r="AD22" s="4">
        <f>SONIA_PX[[#This Row],[Column30]]</f>
        <v>4207</v>
      </c>
      <c r="AE22" s="4">
        <f>SONIA_PX[[#This Row],[Column31]]</f>
        <v>3919</v>
      </c>
      <c r="AF22" s="4">
        <f>SONIA_PX[[#This Row],[Column32]]</f>
        <v>5452</v>
      </c>
      <c r="AG22" s="4">
        <f>SONIA_PX[[#This Row],[Column33]]</f>
        <v>5678</v>
      </c>
      <c r="AH22" s="4">
        <f>SONIA_PX[[#This Row],[Column34]]</f>
        <v>5801</v>
      </c>
      <c r="AI22" s="4">
        <f>SONIA_PX[[#This Row],[Column35]]</f>
        <v>4620</v>
      </c>
      <c r="AJ22" s="4">
        <f>SONIA_PX[[#This Row],[Column36]]</f>
        <v>3689</v>
      </c>
      <c r="AK22" s="4">
        <f>SONIA_PX[[#This Row],[Column37]]</f>
        <v>4047</v>
      </c>
      <c r="AL22" s="4">
        <f>SONIA_PX[[#This Row],[Column38]]</f>
        <v>3672</v>
      </c>
      <c r="AM22" s="4">
        <f>SONIA_PX[[#This Row],[Column39]]</f>
        <v>4421</v>
      </c>
      <c r="AN22" s="4">
        <f>SONIA_PX[[#This Row],[Column40]]</f>
        <v>4437</v>
      </c>
      <c r="AO22" s="4">
        <f>SONIA_PX[[#This Row],[Column41]]</f>
        <v>3730</v>
      </c>
      <c r="AP22" s="4">
        <f>SONIA_PX[[#This Row],[Column42]]</f>
        <v>4139</v>
      </c>
      <c r="AQ22" s="4">
        <f>SONIA_PX[[#This Row],[Column43]]</f>
        <v>4139</v>
      </c>
      <c r="AR22" s="4">
        <f>SONIA_PX[[#This Row],[Column44]]</f>
        <v>4139</v>
      </c>
      <c r="AS22" s="4">
        <f>SONIA_PX[[#This Row],[Column45]]</f>
        <v>3694</v>
      </c>
      <c r="AT22" s="4" t="str">
        <f>SONIA_PX[[#This Row],[Column1]]</f>
        <v>SFI20 Comdty</v>
      </c>
      <c r="AU22" s="4">
        <f>SONIA_PX[[#This Row],[Column2]]</f>
        <v>7743</v>
      </c>
      <c r="AV22" s="4">
        <f>SONIA_PX[[#This Row],[Column3]]</f>
        <v>7743</v>
      </c>
      <c r="AW22" s="4">
        <f>SONIA_PX[[#This Row],[Column4]]</f>
        <v>7743</v>
      </c>
      <c r="AX22" s="4">
        <f>SONIA_PX[[#This Row],[Column5]]</f>
        <v>8929</v>
      </c>
      <c r="AY22" s="4">
        <f>SONIA_PX[[#This Row],[Column6]]</f>
        <v>9290</v>
      </c>
      <c r="AZ22" s="4">
        <f>SONIA_PX[[#This Row],[Column7]]</f>
        <v>9002</v>
      </c>
      <c r="BA22" s="4">
        <f>SONIA_PX[[#This Row],[Column8]]</f>
        <v>9002</v>
      </c>
      <c r="BB22" s="4">
        <f>SONIA_PX[[#This Row],[Column9]]</f>
        <v>8889</v>
      </c>
      <c r="BC22" s="4">
        <f>SONIA_PX[[#This Row],[Column10]]</f>
        <v>8762</v>
      </c>
      <c r="BD22" s="4">
        <f>SONIA_PX[[#This Row],[Column11]]</f>
        <v>8495</v>
      </c>
      <c r="BE22" s="4">
        <f>SONIA_PX[[#This Row],[Column12]]</f>
        <v>8191</v>
      </c>
      <c r="BF22" s="4">
        <f>SONIA_PX[[#This Row],[Column13]]</f>
        <v>8132</v>
      </c>
      <c r="BG22" s="4">
        <f>SONIA_PX[[#This Row],[Column14]]</f>
        <v>8522</v>
      </c>
      <c r="BH22" s="4">
        <f>SONIA_PX[[#This Row],[Column15]]</f>
        <v>8830</v>
      </c>
      <c r="BI22" s="4">
        <f>SONIA_PX[[#This Row],[Column16]]</f>
        <v>8996</v>
      </c>
      <c r="BJ22" s="4">
        <f>SONIA_PX[[#This Row],[Column17]]</f>
        <v>9751</v>
      </c>
      <c r="BK22" s="4">
        <f>SONIA_PX[[#This Row],[Column18]]</f>
        <v>9941</v>
      </c>
      <c r="BL22" s="4">
        <f>SONIA_PX[[#This Row],[Column19]]</f>
        <v>10357</v>
      </c>
      <c r="BM22" s="4">
        <f>SONIA_PX[[#This Row],[Column20]]</f>
        <v>10959</v>
      </c>
      <c r="BN22" s="4">
        <f>SONIA_PX[[#This Row],[Column21]]</f>
        <v>9804</v>
      </c>
      <c r="BO22" s="4">
        <f>SONIA_PX[[#This Row],[Column22]]</f>
        <v>9521</v>
      </c>
      <c r="BP22" s="4">
        <f>SONIA_PX[[#This Row],[Column23]]</f>
        <v>9521</v>
      </c>
      <c r="BQ22" s="4">
        <f>SONIA_PX[[#This Row],[Column24]]</f>
        <v>9355</v>
      </c>
      <c r="BR22" s="4">
        <f>SONIA_PX[[#This Row],[Column25]]</f>
        <v>9018</v>
      </c>
      <c r="BS22" s="4">
        <f>SONIA_PX[[#This Row],[Column26]]</f>
        <v>7125</v>
      </c>
      <c r="BT22" s="4">
        <f>SONIA_PX[[#This Row],[Column27]]</f>
        <v>6906</v>
      </c>
      <c r="BU22" s="4">
        <f>SONIA_PX[[#This Row],[Column28]]</f>
        <v>6505</v>
      </c>
      <c r="BV22" s="4">
        <f>SONIA_PX[[#This Row],[Column29]]</f>
        <v>5794</v>
      </c>
      <c r="BW22" s="4">
        <f>SONIA_PX[[#This Row],[Column30]]</f>
        <v>4207</v>
      </c>
      <c r="BX22" s="4">
        <f>SONIA_PX[[#This Row],[Column31]]</f>
        <v>3919</v>
      </c>
      <c r="BY22" s="4">
        <f>SONIA_PX[[#This Row],[Column32]]</f>
        <v>5452</v>
      </c>
      <c r="BZ22" s="4">
        <f>SONIA_PX[[#This Row],[Column33]]</f>
        <v>5678</v>
      </c>
      <c r="CA22" s="4">
        <f>SONIA_PX[[#This Row],[Column34]]</f>
        <v>5801</v>
      </c>
      <c r="CB22" s="4">
        <f>SONIA_PX[[#This Row],[Column35]]</f>
        <v>4620</v>
      </c>
      <c r="CC22" s="4">
        <f>SONIA_PX[[#This Row],[Column36]]</f>
        <v>3689</v>
      </c>
      <c r="CD22" s="4">
        <f>SONIA_PX[[#This Row],[Column37]]</f>
        <v>4047</v>
      </c>
      <c r="CE22" s="4">
        <f>SONIA_PX[[#This Row],[Column38]]</f>
        <v>3672</v>
      </c>
      <c r="CF22" s="4">
        <f>SONIA_PX[[#This Row],[Column39]]</f>
        <v>4421</v>
      </c>
      <c r="CG22" s="4">
        <f>SONIA_PX[[#This Row],[Column40]]</f>
        <v>4437</v>
      </c>
      <c r="CH22" s="4">
        <f>SONIA_PX[[#This Row],[Column41]]</f>
        <v>3730</v>
      </c>
      <c r="CI22" s="4">
        <f>SONIA_PX[[#This Row],[Column42]]</f>
        <v>4139</v>
      </c>
      <c r="CJ22" s="4">
        <f>SONIA_PX[[#This Row],[Column43]]</f>
        <v>4139</v>
      </c>
      <c r="CK22" s="4">
        <f>SONIA_PX[[#This Row],[Column44]]</f>
        <v>4139</v>
      </c>
      <c r="CL22" s="4">
        <f>SONIA_PX[[#This Row],[Column45]]</f>
        <v>3694</v>
      </c>
    </row>
    <row r="23" spans="1:90" x14ac:dyDescent="0.25">
      <c r="A23" s="2" t="str">
        <f ca="1">'cont list_0'!I26</f>
        <v>H31</v>
      </c>
      <c r="B23" s="4">
        <f>SONIA_PX[[#This Row],[Column2]]</f>
        <v>3439</v>
      </c>
      <c r="C23" s="4">
        <f>SONIA_PX[[#This Row],[Column3]]</f>
        <v>3439</v>
      </c>
      <c r="D23" s="4">
        <f>SONIA_PX[[#This Row],[Column4]]</f>
        <v>3439</v>
      </c>
      <c r="E23" s="4">
        <f>SONIA_PX[[#This Row],[Column5]]</f>
        <v>3555</v>
      </c>
      <c r="F23" s="4">
        <f>SONIA_PX[[#This Row],[Column6]]</f>
        <v>3432</v>
      </c>
      <c r="G23" s="4">
        <f>SONIA_PX[[#This Row],[Column7]]</f>
        <v>3375</v>
      </c>
      <c r="H23" s="4">
        <f>SONIA_PX[[#This Row],[Column8]]</f>
        <v>3375</v>
      </c>
      <c r="I23" s="4">
        <f>SONIA_PX[[#This Row],[Column9]]</f>
        <v>3369</v>
      </c>
      <c r="J23" s="4">
        <f>SONIA_PX[[#This Row],[Column10]]</f>
        <v>3258</v>
      </c>
      <c r="K23" s="4">
        <f>SONIA_PX[[#This Row],[Column11]]</f>
        <v>3556</v>
      </c>
      <c r="L23" s="4">
        <f>SONIA_PX[[#This Row],[Column12]]</f>
        <v>3203</v>
      </c>
      <c r="M23" s="4">
        <f>SONIA_PX[[#This Row],[Column13]]</f>
        <v>2956</v>
      </c>
      <c r="N23" s="4">
        <f>SONIA_PX[[#This Row],[Column14]]</f>
        <v>2961</v>
      </c>
      <c r="O23" s="4">
        <f>SONIA_PX[[#This Row],[Column15]]</f>
        <v>3180</v>
      </c>
      <c r="P23" s="4">
        <f>SONIA_PX[[#This Row],[Column16]]</f>
        <v>3347</v>
      </c>
      <c r="Q23" s="4">
        <f>SONIA_PX[[#This Row],[Column17]]</f>
        <v>3420</v>
      </c>
      <c r="R23" s="4">
        <f>SONIA_PX[[#This Row],[Column18]]</f>
        <v>4344</v>
      </c>
      <c r="S23" s="4">
        <f>SONIA_PX[[#This Row],[Column19]]</f>
        <v>4697</v>
      </c>
      <c r="T23" s="4">
        <f>SONIA_PX[[#This Row],[Column20]]</f>
        <v>4486</v>
      </c>
      <c r="U23" s="4">
        <f>SONIA_PX[[#This Row],[Column21]]</f>
        <v>4951</v>
      </c>
      <c r="V23" s="4">
        <f>SONIA_PX[[#This Row],[Column22]]</f>
        <v>5153</v>
      </c>
      <c r="W23" s="4">
        <f>SONIA_PX[[#This Row],[Column23]]</f>
        <v>5153</v>
      </c>
      <c r="X23" s="4">
        <f>SONIA_PX[[#This Row],[Column24]]</f>
        <v>5132</v>
      </c>
      <c r="Y23" s="4">
        <f>SONIA_PX[[#This Row],[Column25]]</f>
        <v>4819</v>
      </c>
      <c r="Z23" s="4">
        <f>SONIA_PX[[#This Row],[Column26]]</f>
        <v>4423</v>
      </c>
      <c r="AA23" s="4">
        <f>SONIA_PX[[#This Row],[Column27]]</f>
        <v>4198</v>
      </c>
      <c r="AB23" s="4">
        <f>SONIA_PX[[#This Row],[Column28]]</f>
        <v>3888</v>
      </c>
      <c r="AC23" s="4">
        <f>SONIA_PX[[#This Row],[Column29]]</f>
        <v>3939</v>
      </c>
      <c r="AD23" s="4">
        <f>SONIA_PX[[#This Row],[Column30]]</f>
        <v>2747</v>
      </c>
      <c r="AE23" s="4">
        <f>SONIA_PX[[#This Row],[Column31]]</f>
        <v>1580</v>
      </c>
      <c r="AF23" s="4">
        <f>SONIA_PX[[#This Row],[Column32]]</f>
        <v>1495</v>
      </c>
      <c r="AG23" s="4">
        <f>SONIA_PX[[#This Row],[Column33]]</f>
        <v>1684</v>
      </c>
      <c r="AH23" s="4">
        <f>SONIA_PX[[#This Row],[Column34]]</f>
        <v>1815</v>
      </c>
      <c r="AI23" s="4">
        <f>SONIA_PX[[#This Row],[Column35]]</f>
        <v>1893</v>
      </c>
      <c r="AJ23" s="4">
        <f>SONIA_PX[[#This Row],[Column36]]</f>
        <v>1618</v>
      </c>
      <c r="AK23" s="4">
        <f>SONIA_PX[[#This Row],[Column37]]</f>
        <v>1235</v>
      </c>
      <c r="AL23" s="4">
        <f>SONIA_PX[[#This Row],[Column38]]</f>
        <v>1057</v>
      </c>
      <c r="AM23" s="4">
        <f>SONIA_PX[[#This Row],[Column39]]</f>
        <v>1394</v>
      </c>
      <c r="AN23" s="4">
        <f>SONIA_PX[[#This Row],[Column40]]</f>
        <v>1117</v>
      </c>
      <c r="AO23" s="4">
        <f>SONIA_PX[[#This Row],[Column41]]</f>
        <v>1645</v>
      </c>
      <c r="AP23" s="4">
        <f>SONIA_PX[[#This Row],[Column42]]</f>
        <v>1060</v>
      </c>
      <c r="AQ23" s="4">
        <f>SONIA_PX[[#This Row],[Column43]]</f>
        <v>1060</v>
      </c>
      <c r="AR23" s="4">
        <f>SONIA_PX[[#This Row],[Column44]]</f>
        <v>1060</v>
      </c>
      <c r="AS23" s="4">
        <f>SONIA_PX[[#This Row],[Column45]]</f>
        <v>1019</v>
      </c>
      <c r="AT23" s="4" t="str">
        <f>SONIA_PX[[#This Row],[Column1]]</f>
        <v>SFI21 Comdty</v>
      </c>
      <c r="AU23" s="4">
        <f>SONIA_PX[[#This Row],[Column2]]</f>
        <v>3439</v>
      </c>
      <c r="AV23" s="4">
        <f>SONIA_PX[[#This Row],[Column3]]</f>
        <v>3439</v>
      </c>
      <c r="AW23" s="4">
        <f>SONIA_PX[[#This Row],[Column4]]</f>
        <v>3439</v>
      </c>
      <c r="AX23" s="4">
        <f>SONIA_PX[[#This Row],[Column5]]</f>
        <v>3555</v>
      </c>
      <c r="AY23" s="4">
        <f>SONIA_PX[[#This Row],[Column6]]</f>
        <v>3432</v>
      </c>
      <c r="AZ23" s="4">
        <f>SONIA_PX[[#This Row],[Column7]]</f>
        <v>3375</v>
      </c>
      <c r="BA23" s="4">
        <f>SONIA_PX[[#This Row],[Column8]]</f>
        <v>3375</v>
      </c>
      <c r="BB23" s="4">
        <f>SONIA_PX[[#This Row],[Column9]]</f>
        <v>3369</v>
      </c>
      <c r="BC23" s="4">
        <f>SONIA_PX[[#This Row],[Column10]]</f>
        <v>3258</v>
      </c>
      <c r="BD23" s="4">
        <f>SONIA_PX[[#This Row],[Column11]]</f>
        <v>3556</v>
      </c>
      <c r="BE23" s="4">
        <f>SONIA_PX[[#This Row],[Column12]]</f>
        <v>3203</v>
      </c>
      <c r="BF23" s="4">
        <f>SONIA_PX[[#This Row],[Column13]]</f>
        <v>2956</v>
      </c>
      <c r="BG23" s="4">
        <f>SONIA_PX[[#This Row],[Column14]]</f>
        <v>2961</v>
      </c>
      <c r="BH23" s="4">
        <f>SONIA_PX[[#This Row],[Column15]]</f>
        <v>3180</v>
      </c>
      <c r="BI23" s="4">
        <f>SONIA_PX[[#This Row],[Column16]]</f>
        <v>3347</v>
      </c>
      <c r="BJ23" s="4">
        <f>SONIA_PX[[#This Row],[Column17]]</f>
        <v>3420</v>
      </c>
      <c r="BK23" s="4">
        <f>SONIA_PX[[#This Row],[Column18]]</f>
        <v>4344</v>
      </c>
      <c r="BL23" s="4">
        <f>SONIA_PX[[#This Row],[Column19]]</f>
        <v>4697</v>
      </c>
      <c r="BM23" s="4">
        <f>SONIA_PX[[#This Row],[Column20]]</f>
        <v>4486</v>
      </c>
      <c r="BN23" s="4">
        <f>SONIA_PX[[#This Row],[Column21]]</f>
        <v>4951</v>
      </c>
      <c r="BO23" s="4">
        <f>SONIA_PX[[#This Row],[Column22]]</f>
        <v>5153</v>
      </c>
      <c r="BP23" s="4">
        <f>SONIA_PX[[#This Row],[Column23]]</f>
        <v>5153</v>
      </c>
      <c r="BQ23" s="4">
        <f>SONIA_PX[[#This Row],[Column24]]</f>
        <v>5132</v>
      </c>
      <c r="BR23" s="4">
        <f>SONIA_PX[[#This Row],[Column25]]</f>
        <v>4819</v>
      </c>
      <c r="BS23" s="4">
        <f>SONIA_PX[[#This Row],[Column26]]</f>
        <v>4423</v>
      </c>
      <c r="BT23" s="4">
        <f>SONIA_PX[[#This Row],[Column27]]</f>
        <v>4198</v>
      </c>
      <c r="BU23" s="4">
        <f>SONIA_PX[[#This Row],[Column28]]</f>
        <v>3888</v>
      </c>
      <c r="BV23" s="4">
        <f>SONIA_PX[[#This Row],[Column29]]</f>
        <v>3939</v>
      </c>
      <c r="BW23" s="4">
        <f>SONIA_PX[[#This Row],[Column30]]</f>
        <v>2747</v>
      </c>
      <c r="BX23" s="4">
        <f>SONIA_PX[[#This Row],[Column31]]</f>
        <v>1580</v>
      </c>
      <c r="BY23" s="4">
        <f>SONIA_PX[[#This Row],[Column32]]</f>
        <v>1495</v>
      </c>
      <c r="BZ23" s="4">
        <f>SONIA_PX[[#This Row],[Column33]]</f>
        <v>1684</v>
      </c>
      <c r="CA23" s="4">
        <f>SONIA_PX[[#This Row],[Column34]]</f>
        <v>1815</v>
      </c>
      <c r="CB23" s="4">
        <f>SONIA_PX[[#This Row],[Column35]]</f>
        <v>1893</v>
      </c>
      <c r="CC23" s="4">
        <f>SONIA_PX[[#This Row],[Column36]]</f>
        <v>1618</v>
      </c>
      <c r="CD23" s="4">
        <f>SONIA_PX[[#This Row],[Column37]]</f>
        <v>1235</v>
      </c>
      <c r="CE23" s="4">
        <f>SONIA_PX[[#This Row],[Column38]]</f>
        <v>1057</v>
      </c>
      <c r="CF23" s="4">
        <f>SONIA_PX[[#This Row],[Column39]]</f>
        <v>1394</v>
      </c>
      <c r="CG23" s="4">
        <f>SONIA_PX[[#This Row],[Column40]]</f>
        <v>1117</v>
      </c>
      <c r="CH23" s="4">
        <f>SONIA_PX[[#This Row],[Column41]]</f>
        <v>1645</v>
      </c>
      <c r="CI23" s="4">
        <f>SONIA_PX[[#This Row],[Column42]]</f>
        <v>1060</v>
      </c>
      <c r="CJ23" s="4">
        <f>SONIA_PX[[#This Row],[Column43]]</f>
        <v>1060</v>
      </c>
      <c r="CK23" s="4">
        <f>SONIA_PX[[#This Row],[Column44]]</f>
        <v>1060</v>
      </c>
      <c r="CL23" s="4">
        <f>SONIA_PX[[#This Row],[Column45]]</f>
        <v>1019</v>
      </c>
    </row>
    <row r="24" spans="1:90" x14ac:dyDescent="0.25">
      <c r="A24" s="2" t="str">
        <f ca="1">'cont list_0'!I27</f>
        <v>M31</v>
      </c>
      <c r="B24" s="4">
        <f>SONIA_PX[[#This Row],[Column2]]</f>
        <v>983</v>
      </c>
      <c r="C24" s="4">
        <f>SONIA_PX[[#This Row],[Column3]]</f>
        <v>983</v>
      </c>
      <c r="D24" s="4">
        <f>SONIA_PX[[#This Row],[Column4]]</f>
        <v>983</v>
      </c>
      <c r="E24" s="4">
        <f>SONIA_PX[[#This Row],[Column5]]</f>
        <v>923</v>
      </c>
      <c r="F24" s="4">
        <f>SONIA_PX[[#This Row],[Column6]]</f>
        <v>932</v>
      </c>
      <c r="G24" s="4">
        <f>SONIA_PX[[#This Row],[Column7]]</f>
        <v>932</v>
      </c>
      <c r="H24" s="4">
        <f>SONIA_PX[[#This Row],[Column8]]</f>
        <v>932</v>
      </c>
      <c r="I24" s="4">
        <f>SONIA_PX[[#This Row],[Column9]]</f>
        <v>902</v>
      </c>
      <c r="J24" s="4">
        <f>SONIA_PX[[#This Row],[Column10]]</f>
        <v>992</v>
      </c>
      <c r="K24" s="4">
        <f>SONIA_PX[[#This Row],[Column11]]</f>
        <v>932</v>
      </c>
      <c r="L24" s="4">
        <f>SONIA_PX[[#This Row],[Column12]]</f>
        <v>1075</v>
      </c>
      <c r="M24" s="4">
        <f>SONIA_PX[[#This Row],[Column13]]</f>
        <v>992</v>
      </c>
      <c r="N24" s="4">
        <f>SONIA_PX[[#This Row],[Column14]]</f>
        <v>742</v>
      </c>
      <c r="O24" s="4">
        <f>SONIA_PX[[#This Row],[Column15]]</f>
        <v>720</v>
      </c>
      <c r="P24" s="4">
        <f>SONIA_PX[[#This Row],[Column16]]</f>
        <v>720</v>
      </c>
      <c r="Q24" s="4">
        <f>SONIA_PX[[#This Row],[Column17]]</f>
        <v>720</v>
      </c>
      <c r="R24" s="4">
        <f>SONIA_PX[[#This Row],[Column18]]</f>
        <v>638</v>
      </c>
      <c r="S24" s="4">
        <f>SONIA_PX[[#This Row],[Column19]]</f>
        <v>638</v>
      </c>
      <c r="T24" s="4">
        <f>SONIA_PX[[#This Row],[Column20]]</f>
        <v>619</v>
      </c>
      <c r="U24" s="4">
        <f>SONIA_PX[[#This Row],[Column21]]</f>
        <v>545</v>
      </c>
      <c r="V24" s="4">
        <f>SONIA_PX[[#This Row],[Column22]]</f>
        <v>543</v>
      </c>
      <c r="W24" s="4">
        <f>SONIA_PX[[#This Row],[Column23]]</f>
        <v>543</v>
      </c>
      <c r="X24" s="4">
        <f>SONIA_PX[[#This Row],[Column24]]</f>
        <v>543</v>
      </c>
      <c r="Y24" s="4">
        <f>SONIA_PX[[#This Row],[Column25]]</f>
        <v>484</v>
      </c>
      <c r="Z24" s="4">
        <f>SONIA_PX[[#This Row],[Column26]]</f>
        <v>464</v>
      </c>
      <c r="AA24" s="4">
        <f>SONIA_PX[[#This Row],[Column27]]</f>
        <v>464</v>
      </c>
      <c r="AB24" s="4">
        <f>SONIA_PX[[#This Row],[Column28]]</f>
        <v>458</v>
      </c>
      <c r="AC24" s="4">
        <f>SONIA_PX[[#This Row],[Column29]]</f>
        <v>454</v>
      </c>
      <c r="AD24" s="4">
        <f>SONIA_PX[[#This Row],[Column30]]</f>
        <v>444</v>
      </c>
      <c r="AE24" s="4">
        <f>SONIA_PX[[#This Row],[Column31]]</f>
        <v>99</v>
      </c>
      <c r="AF24" s="4">
        <f>SONIA_PX[[#This Row],[Column32]]</f>
        <v>100</v>
      </c>
      <c r="AG24" s="4">
        <f>SONIA_PX[[#This Row],[Column33]]</f>
        <v>100</v>
      </c>
      <c r="AH24" s="4">
        <f>SONIA_PX[[#This Row],[Column34]]</f>
        <v>100</v>
      </c>
      <c r="AI24" s="4">
        <f>SONIA_PX[[#This Row],[Column35]]</f>
        <v>100</v>
      </c>
      <c r="AJ24" s="4">
        <f>SONIA_PX[[#This Row],[Column36]]</f>
        <v>117</v>
      </c>
      <c r="AK24" s="4">
        <f>SONIA_PX[[#This Row],[Column37]]</f>
        <v>176</v>
      </c>
      <c r="AL24" s="4">
        <f>SONIA_PX[[#This Row],[Column38]]</f>
        <v>183</v>
      </c>
      <c r="AM24" s="4">
        <f>SONIA_PX[[#This Row],[Column39]]</f>
        <v>183</v>
      </c>
      <c r="AN24" s="4">
        <f>SONIA_PX[[#This Row],[Column40]]</f>
        <v>183</v>
      </c>
      <c r="AO24" s="4">
        <f>SONIA_PX[[#This Row],[Column41]]</f>
        <v>163</v>
      </c>
      <c r="AP24" s="4">
        <f>SONIA_PX[[#This Row],[Column42]]</f>
        <v>163</v>
      </c>
      <c r="AQ24" s="4">
        <f>SONIA_PX[[#This Row],[Column43]]</f>
        <v>163</v>
      </c>
      <c r="AR24" s="4">
        <f>SONIA_PX[[#This Row],[Column44]]</f>
        <v>163</v>
      </c>
      <c r="AS24" s="4">
        <f>SONIA_PX[[#This Row],[Column45]]</f>
        <v>213</v>
      </c>
      <c r="AT24" s="4" t="str">
        <f>SONIA_PX[[#This Row],[Column1]]</f>
        <v>SFI22 Comdty</v>
      </c>
      <c r="AU24" s="4">
        <f>SONIA_PX[[#This Row],[Column2]]</f>
        <v>983</v>
      </c>
      <c r="AV24" s="4">
        <f>SONIA_PX[[#This Row],[Column3]]</f>
        <v>983</v>
      </c>
      <c r="AW24" s="4">
        <f>SONIA_PX[[#This Row],[Column4]]</f>
        <v>983</v>
      </c>
      <c r="AX24" s="4">
        <f>SONIA_PX[[#This Row],[Column5]]</f>
        <v>923</v>
      </c>
      <c r="AY24" s="4">
        <f>SONIA_PX[[#This Row],[Column6]]</f>
        <v>932</v>
      </c>
      <c r="AZ24" s="4">
        <f>SONIA_PX[[#This Row],[Column7]]</f>
        <v>932</v>
      </c>
      <c r="BA24" s="4">
        <f>SONIA_PX[[#This Row],[Column8]]</f>
        <v>932</v>
      </c>
      <c r="BB24" s="4">
        <f>SONIA_PX[[#This Row],[Column9]]</f>
        <v>902</v>
      </c>
      <c r="BC24" s="4">
        <f>SONIA_PX[[#This Row],[Column10]]</f>
        <v>992</v>
      </c>
      <c r="BD24" s="4">
        <f>SONIA_PX[[#This Row],[Column11]]</f>
        <v>932</v>
      </c>
      <c r="BE24" s="4">
        <f>SONIA_PX[[#This Row],[Column12]]</f>
        <v>1075</v>
      </c>
      <c r="BF24" s="4">
        <f>SONIA_PX[[#This Row],[Column13]]</f>
        <v>992</v>
      </c>
      <c r="BG24" s="4">
        <f>SONIA_PX[[#This Row],[Column14]]</f>
        <v>742</v>
      </c>
      <c r="BH24" s="4">
        <f>SONIA_PX[[#This Row],[Column15]]</f>
        <v>720</v>
      </c>
      <c r="BI24" s="4">
        <f>SONIA_PX[[#This Row],[Column16]]</f>
        <v>720</v>
      </c>
      <c r="BJ24" s="4">
        <f>SONIA_PX[[#This Row],[Column17]]</f>
        <v>720</v>
      </c>
      <c r="BK24" s="4">
        <f>SONIA_PX[[#This Row],[Column18]]</f>
        <v>638</v>
      </c>
      <c r="BL24" s="4">
        <f>SONIA_PX[[#This Row],[Column19]]</f>
        <v>638</v>
      </c>
      <c r="BM24" s="4">
        <f>SONIA_PX[[#This Row],[Column20]]</f>
        <v>619</v>
      </c>
      <c r="BN24" s="4">
        <f>SONIA_PX[[#This Row],[Column21]]</f>
        <v>545</v>
      </c>
      <c r="BO24" s="4">
        <f>SONIA_PX[[#This Row],[Column22]]</f>
        <v>543</v>
      </c>
      <c r="BP24" s="4">
        <f>SONIA_PX[[#This Row],[Column23]]</f>
        <v>543</v>
      </c>
      <c r="BQ24" s="4">
        <f>SONIA_PX[[#This Row],[Column24]]</f>
        <v>543</v>
      </c>
      <c r="BR24" s="4">
        <f>SONIA_PX[[#This Row],[Column25]]</f>
        <v>484</v>
      </c>
      <c r="BS24" s="4">
        <f>SONIA_PX[[#This Row],[Column26]]</f>
        <v>464</v>
      </c>
      <c r="BT24" s="4">
        <f>SONIA_PX[[#This Row],[Column27]]</f>
        <v>464</v>
      </c>
      <c r="BU24" s="4">
        <f>SONIA_PX[[#This Row],[Column28]]</f>
        <v>458</v>
      </c>
      <c r="BV24" s="4">
        <f>SONIA_PX[[#This Row],[Column29]]</f>
        <v>454</v>
      </c>
      <c r="BW24" s="4">
        <f>SONIA_PX[[#This Row],[Column30]]</f>
        <v>444</v>
      </c>
      <c r="BX24" s="4">
        <f>SONIA_PX[[#This Row],[Column31]]</f>
        <v>99</v>
      </c>
      <c r="BY24" s="4">
        <f>SONIA_PX[[#This Row],[Column32]]</f>
        <v>100</v>
      </c>
      <c r="BZ24" s="4">
        <f>SONIA_PX[[#This Row],[Column33]]</f>
        <v>100</v>
      </c>
      <c r="CA24" s="4">
        <f>SONIA_PX[[#This Row],[Column34]]</f>
        <v>100</v>
      </c>
      <c r="CB24" s="4">
        <f>SONIA_PX[[#This Row],[Column35]]</f>
        <v>100</v>
      </c>
      <c r="CC24" s="4">
        <f>SONIA_PX[[#This Row],[Column36]]</f>
        <v>117</v>
      </c>
      <c r="CD24" s="4">
        <f>SONIA_PX[[#This Row],[Column37]]</f>
        <v>176</v>
      </c>
      <c r="CE24" s="4">
        <f>SONIA_PX[[#This Row],[Column38]]</f>
        <v>183</v>
      </c>
      <c r="CF24" s="4">
        <f>SONIA_PX[[#This Row],[Column39]]</f>
        <v>183</v>
      </c>
      <c r="CG24" s="4">
        <f>SONIA_PX[[#This Row],[Column40]]</f>
        <v>183</v>
      </c>
      <c r="CH24" s="4">
        <f>SONIA_PX[[#This Row],[Column41]]</f>
        <v>163</v>
      </c>
      <c r="CI24" s="4">
        <f>SONIA_PX[[#This Row],[Column42]]</f>
        <v>163</v>
      </c>
      <c r="CJ24" s="4">
        <f>SONIA_PX[[#This Row],[Column43]]</f>
        <v>163</v>
      </c>
      <c r="CK24" s="4">
        <f>SONIA_PX[[#This Row],[Column44]]</f>
        <v>163</v>
      </c>
      <c r="CL24" s="4">
        <f>SONIA_PX[[#This Row],[Column45]]</f>
        <v>213</v>
      </c>
    </row>
    <row r="25" spans="1:90" x14ac:dyDescent="0.25">
      <c r="A25" s="2" t="str">
        <f ca="1">'cont list_0'!I28</f>
        <v>U31</v>
      </c>
      <c r="B25" s="4">
        <f>SONIA_PX[[#This Row],[Column2]]</f>
        <v>163</v>
      </c>
      <c r="C25" s="4">
        <f>SONIA_PX[[#This Row],[Column3]]</f>
        <v>163</v>
      </c>
      <c r="D25" s="4">
        <f>SONIA_PX[[#This Row],[Column4]]</f>
        <v>163</v>
      </c>
      <c r="E25" s="4">
        <f>SONIA_PX[[#This Row],[Column5]]</f>
        <v>163</v>
      </c>
      <c r="F25" s="4">
        <f>SONIA_PX[[#This Row],[Column6]]</f>
        <v>163</v>
      </c>
      <c r="G25" s="4">
        <f>SONIA_PX[[#This Row],[Column7]]</f>
        <v>163</v>
      </c>
      <c r="H25" s="4">
        <f>SONIA_PX[[#This Row],[Column8]]</f>
        <v>163</v>
      </c>
      <c r="I25" s="4">
        <f>SONIA_PX[[#This Row],[Column9]]</f>
        <v>163</v>
      </c>
      <c r="J25" s="4">
        <f>SONIA_PX[[#This Row],[Column10]]</f>
        <v>158</v>
      </c>
      <c r="K25" s="4">
        <f>SONIA_PX[[#This Row],[Column11]]</f>
        <v>34</v>
      </c>
      <c r="L25" s="4">
        <f>SONIA_PX[[#This Row],[Column12]]</f>
        <v>34</v>
      </c>
      <c r="M25" s="4">
        <f>SONIA_PX[[#This Row],[Column13]]</f>
        <v>34</v>
      </c>
      <c r="N25" s="4">
        <f>SONIA_PX[[#This Row],[Column14]]</f>
        <v>34</v>
      </c>
      <c r="O25" s="4">
        <f>SONIA_PX[[#This Row],[Column15]]</f>
        <v>34</v>
      </c>
      <c r="P25" s="4">
        <f>SONIA_PX[[#This Row],[Column16]]</f>
        <v>34</v>
      </c>
      <c r="Q25" s="4">
        <f>SONIA_PX[[#This Row],[Column17]]</f>
        <v>34</v>
      </c>
      <c r="R25" s="4">
        <f>SONIA_PX[[#This Row],[Column18]]</f>
        <v>34</v>
      </c>
      <c r="S25" s="4">
        <f>SONIA_PX[[#This Row],[Column19]]</f>
        <v>34</v>
      </c>
      <c r="T25" s="4">
        <f>SONIA_PX[[#This Row],[Column20]]</f>
        <v>34</v>
      </c>
      <c r="U25" s="4">
        <f>SONIA_PX[[#This Row],[Column21]]</f>
        <v>34</v>
      </c>
      <c r="V25" s="4">
        <f>SONIA_PX[[#This Row],[Column22]]</f>
        <v>34</v>
      </c>
      <c r="W25" s="4">
        <f>SONIA_PX[[#This Row],[Column23]]</f>
        <v>34</v>
      </c>
      <c r="X25" s="4">
        <f>SONIA_PX[[#This Row],[Column24]]</f>
        <v>34</v>
      </c>
      <c r="Y25" s="4">
        <f>SONIA_PX[[#This Row],[Column25]]</f>
        <v>34</v>
      </c>
      <c r="Z25" s="4">
        <f>SONIA_PX[[#This Row],[Column26]]</f>
        <v>34</v>
      </c>
      <c r="AA25" s="4">
        <f>SONIA_PX[[#This Row],[Column27]]</f>
        <v>34</v>
      </c>
      <c r="AB25" s="4">
        <f>SONIA_PX[[#This Row],[Column28]]</f>
        <v>34</v>
      </c>
      <c r="AC25" s="4">
        <f>SONIA_PX[[#This Row],[Column29]]</f>
        <v>6</v>
      </c>
      <c r="AD25" s="4">
        <f>SONIA_PX[[#This Row],[Column30]]</f>
        <v>6</v>
      </c>
      <c r="AE25" s="4">
        <f>SONIA_PX[[#This Row],[Column31]]</f>
        <v>6</v>
      </c>
      <c r="AF25" s="4">
        <f>SONIA_PX[[#This Row],[Column32]]</f>
        <v>46</v>
      </c>
      <c r="AG25" s="4">
        <f>SONIA_PX[[#This Row],[Column33]]</f>
        <v>46</v>
      </c>
      <c r="AH25" s="4">
        <f>SONIA_PX[[#This Row],[Column34]]</f>
        <v>46</v>
      </c>
      <c r="AI25" s="4">
        <f>SONIA_PX[[#This Row],[Column35]]</f>
        <v>46</v>
      </c>
      <c r="AJ25" s="4">
        <f>SONIA_PX[[#This Row],[Column36]]</f>
        <v>46</v>
      </c>
      <c r="AK25" s="4">
        <f>SONIA_PX[[#This Row],[Column37]]</f>
        <v>46</v>
      </c>
      <c r="AL25" s="4">
        <f>SONIA_PX[[#This Row],[Column38]]</f>
        <v>46</v>
      </c>
      <c r="AM25" s="4">
        <f>SONIA_PX[[#This Row],[Column39]]</f>
        <v>46</v>
      </c>
      <c r="AN25" s="4">
        <f>SONIA_PX[[#This Row],[Column40]]</f>
        <v>46</v>
      </c>
      <c r="AO25" s="4">
        <f>SONIA_PX[[#This Row],[Column41]]</f>
        <v>46</v>
      </c>
      <c r="AP25" s="4">
        <f>SONIA_PX[[#This Row],[Column42]]</f>
        <v>46</v>
      </c>
      <c r="AQ25" s="4">
        <f>SONIA_PX[[#This Row],[Column43]]</f>
        <v>46</v>
      </c>
      <c r="AR25" s="4">
        <f>SONIA_PX[[#This Row],[Column44]]</f>
        <v>46</v>
      </c>
      <c r="AS25" s="4">
        <f>SONIA_PX[[#This Row],[Column45]]</f>
        <v>46</v>
      </c>
      <c r="AT25" s="4" t="str">
        <f>SONIA_PX[[#This Row],[Column1]]</f>
        <v>SFI23 Comdty</v>
      </c>
      <c r="AU25" s="4">
        <f>SONIA_PX[[#This Row],[Column2]]</f>
        <v>163</v>
      </c>
      <c r="AV25" s="4">
        <f>SONIA_PX[[#This Row],[Column3]]</f>
        <v>163</v>
      </c>
      <c r="AW25" s="4">
        <f>SONIA_PX[[#This Row],[Column4]]</f>
        <v>163</v>
      </c>
      <c r="AX25" s="4">
        <f>SONIA_PX[[#This Row],[Column5]]</f>
        <v>163</v>
      </c>
      <c r="AY25" s="4">
        <f>SONIA_PX[[#This Row],[Column6]]</f>
        <v>163</v>
      </c>
      <c r="AZ25" s="4">
        <f>SONIA_PX[[#This Row],[Column7]]</f>
        <v>163</v>
      </c>
      <c r="BA25" s="4">
        <f>SONIA_PX[[#This Row],[Column8]]</f>
        <v>163</v>
      </c>
      <c r="BB25" s="4">
        <f>SONIA_PX[[#This Row],[Column9]]</f>
        <v>163</v>
      </c>
      <c r="BC25" s="4">
        <f>SONIA_PX[[#This Row],[Column10]]</f>
        <v>158</v>
      </c>
      <c r="BD25" s="4">
        <f>SONIA_PX[[#This Row],[Column11]]</f>
        <v>34</v>
      </c>
      <c r="BE25" s="4">
        <f>SONIA_PX[[#This Row],[Column12]]</f>
        <v>34</v>
      </c>
      <c r="BF25" s="4">
        <f>SONIA_PX[[#This Row],[Column13]]</f>
        <v>34</v>
      </c>
      <c r="BG25" s="4">
        <f>SONIA_PX[[#This Row],[Column14]]</f>
        <v>34</v>
      </c>
      <c r="BH25" s="4">
        <f>SONIA_PX[[#This Row],[Column15]]</f>
        <v>34</v>
      </c>
      <c r="BI25" s="4">
        <f>SONIA_PX[[#This Row],[Column16]]</f>
        <v>34</v>
      </c>
      <c r="BJ25" s="4">
        <f>SONIA_PX[[#This Row],[Column17]]</f>
        <v>34</v>
      </c>
      <c r="BK25" s="4">
        <f>SONIA_PX[[#This Row],[Column18]]</f>
        <v>34</v>
      </c>
      <c r="BL25" s="4">
        <f>SONIA_PX[[#This Row],[Column19]]</f>
        <v>34</v>
      </c>
      <c r="BM25" s="4">
        <f>SONIA_PX[[#This Row],[Column20]]</f>
        <v>34</v>
      </c>
      <c r="BN25" s="4">
        <f>SONIA_PX[[#This Row],[Column21]]</f>
        <v>34</v>
      </c>
      <c r="BO25" s="4">
        <f>SONIA_PX[[#This Row],[Column22]]</f>
        <v>34</v>
      </c>
      <c r="BP25" s="4">
        <f>SONIA_PX[[#This Row],[Column23]]</f>
        <v>34</v>
      </c>
      <c r="BQ25" s="4">
        <f>SONIA_PX[[#This Row],[Column24]]</f>
        <v>34</v>
      </c>
      <c r="BR25" s="4">
        <f>SONIA_PX[[#This Row],[Column25]]</f>
        <v>34</v>
      </c>
      <c r="BS25" s="4">
        <f>SONIA_PX[[#This Row],[Column26]]</f>
        <v>34</v>
      </c>
      <c r="BT25" s="4">
        <f>SONIA_PX[[#This Row],[Column27]]</f>
        <v>34</v>
      </c>
      <c r="BU25" s="4">
        <f>SONIA_PX[[#This Row],[Column28]]</f>
        <v>34</v>
      </c>
      <c r="BV25" s="4">
        <f>SONIA_PX[[#This Row],[Column29]]</f>
        <v>6</v>
      </c>
      <c r="BW25" s="4">
        <f>SONIA_PX[[#This Row],[Column30]]</f>
        <v>6</v>
      </c>
      <c r="BX25" s="4">
        <f>SONIA_PX[[#This Row],[Column31]]</f>
        <v>6</v>
      </c>
      <c r="BY25" s="4">
        <f>SONIA_PX[[#This Row],[Column32]]</f>
        <v>46</v>
      </c>
      <c r="BZ25" s="4">
        <f>SONIA_PX[[#This Row],[Column33]]</f>
        <v>46</v>
      </c>
      <c r="CA25" s="4">
        <f>SONIA_PX[[#This Row],[Column34]]</f>
        <v>46</v>
      </c>
      <c r="CB25" s="4">
        <f>SONIA_PX[[#This Row],[Column35]]</f>
        <v>46</v>
      </c>
      <c r="CC25" s="4">
        <f>SONIA_PX[[#This Row],[Column36]]</f>
        <v>46</v>
      </c>
      <c r="CD25" s="4">
        <f>SONIA_PX[[#This Row],[Column37]]</f>
        <v>46</v>
      </c>
      <c r="CE25" s="4">
        <f>SONIA_PX[[#This Row],[Column38]]</f>
        <v>46</v>
      </c>
      <c r="CF25" s="4">
        <f>SONIA_PX[[#This Row],[Column39]]</f>
        <v>46</v>
      </c>
      <c r="CG25" s="4">
        <f>SONIA_PX[[#This Row],[Column40]]</f>
        <v>46</v>
      </c>
      <c r="CH25" s="4">
        <f>SONIA_PX[[#This Row],[Column41]]</f>
        <v>46</v>
      </c>
      <c r="CI25" s="4">
        <f>SONIA_PX[[#This Row],[Column42]]</f>
        <v>46</v>
      </c>
      <c r="CJ25" s="4">
        <f>SONIA_PX[[#This Row],[Column43]]</f>
        <v>46</v>
      </c>
      <c r="CK25" s="4">
        <f>SONIA_PX[[#This Row],[Column44]]</f>
        <v>46</v>
      </c>
      <c r="CL25" s="4">
        <f>SONIA_PX[[#This Row],[Column45]]</f>
        <v>46</v>
      </c>
    </row>
    <row r="26" spans="1:90" x14ac:dyDescent="0.25">
      <c r="A26" s="2" t="str">
        <f ca="1">'cont list_0'!I29</f>
        <v>Z31</v>
      </c>
      <c r="B26" s="4">
        <f>SONIA_PX[[#This Row],[Column2]]</f>
        <v>23</v>
      </c>
      <c r="C26" s="4">
        <f>SONIA_PX[[#This Row],[Column3]]</f>
        <v>23</v>
      </c>
      <c r="D26" s="4">
        <f>SONIA_PX[[#This Row],[Column4]]</f>
        <v>23</v>
      </c>
      <c r="E26" s="4">
        <f>SONIA_PX[[#This Row],[Column5]]</f>
        <v>23</v>
      </c>
      <c r="F26" s="4">
        <f>SONIA_PX[[#This Row],[Column6]]</f>
        <v>23</v>
      </c>
      <c r="G26" s="4">
        <f>SONIA_PX[[#This Row],[Column7]]</f>
        <v>23</v>
      </c>
      <c r="H26" s="4">
        <f>SONIA_PX[[#This Row],[Column8]]</f>
        <v>23</v>
      </c>
      <c r="I26" s="4">
        <f>SONIA_PX[[#This Row],[Column9]]</f>
        <v>23</v>
      </c>
      <c r="J26" s="4">
        <f>SONIA_PX[[#This Row],[Column10]]</f>
        <v>23</v>
      </c>
      <c r="K26" s="4">
        <f>SONIA_PX[[#This Row],[Column11]]</f>
        <v>23</v>
      </c>
      <c r="L26" s="4">
        <f>SONIA_PX[[#This Row],[Column12]]</f>
        <v>23</v>
      </c>
      <c r="M26" s="4">
        <f>SONIA_PX[[#This Row],[Column13]]</f>
        <v>23</v>
      </c>
      <c r="N26" s="4">
        <f>SONIA_PX[[#This Row],[Column14]]</f>
        <v>23</v>
      </c>
      <c r="O26" s="4">
        <f>SONIA_PX[[#This Row],[Column15]]</f>
        <v>23</v>
      </c>
      <c r="P26" s="4">
        <f>SONIA_PX[[#This Row],[Column16]]</f>
        <v>23</v>
      </c>
      <c r="Q26" s="4">
        <f>SONIA_PX[[#This Row],[Column17]]</f>
        <v>23</v>
      </c>
      <c r="R26" s="4">
        <f>SONIA_PX[[#This Row],[Column18]]</f>
        <v>23</v>
      </c>
      <c r="S26" s="4">
        <f>SONIA_PX[[#This Row],[Column19]]</f>
        <v>23</v>
      </c>
      <c r="T26" s="4">
        <f>SONIA_PX[[#This Row],[Column20]]</f>
        <v>23</v>
      </c>
      <c r="U26" s="4">
        <f>SONIA_PX[[#This Row],[Column21]]</f>
        <v>23</v>
      </c>
      <c r="V26" s="4">
        <f>SONIA_PX[[#This Row],[Column22]]</f>
        <v>23</v>
      </c>
      <c r="W26" s="4">
        <f>SONIA_PX[[#This Row],[Column23]]</f>
        <v>23</v>
      </c>
      <c r="X26" s="4">
        <f>SONIA_PX[[#This Row],[Column24]]</f>
        <v>23</v>
      </c>
      <c r="Y26" s="4">
        <f>SONIA_PX[[#This Row],[Column25]]</f>
        <v>23</v>
      </c>
      <c r="Z26" s="4">
        <f>SONIA_PX[[#This Row],[Column26]]</f>
        <v>23</v>
      </c>
      <c r="AA26" s="4">
        <f>SONIA_PX[[#This Row],[Column27]]</f>
        <v>23</v>
      </c>
      <c r="AB26" s="4">
        <f>SONIA_PX[[#This Row],[Column28]]</f>
        <v>23</v>
      </c>
      <c r="AC26" s="4">
        <f>SONIA_PX[[#This Row],[Column29]]</f>
        <v>23</v>
      </c>
      <c r="AD26" s="4">
        <f>SONIA_PX[[#This Row],[Column30]]</f>
        <v>23</v>
      </c>
      <c r="AE26" s="4">
        <f>SONIA_PX[[#This Row],[Column31]]</f>
        <v>23</v>
      </c>
      <c r="AF26" s="4">
        <f>SONIA_PX[[#This Row],[Column32]]</f>
        <v>23</v>
      </c>
      <c r="AG26" s="4">
        <f>SONIA_PX[[#This Row],[Column33]]</f>
        <v>23</v>
      </c>
      <c r="AH26" s="4">
        <f>SONIA_PX[[#This Row],[Column34]]</f>
        <v>23</v>
      </c>
      <c r="AI26" s="4">
        <f>SONIA_PX[[#This Row],[Column35]]</f>
        <v>23</v>
      </c>
      <c r="AJ26" s="4">
        <f>SONIA_PX[[#This Row],[Column36]]</f>
        <v>23</v>
      </c>
      <c r="AK26" s="4">
        <f>SONIA_PX[[#This Row],[Column37]]</f>
        <v>23</v>
      </c>
      <c r="AL26" s="4">
        <f>SONIA_PX[[#This Row],[Column38]]</f>
        <v>23</v>
      </c>
      <c r="AM26" s="4">
        <f>SONIA_PX[[#This Row],[Column39]]</f>
        <v>23</v>
      </c>
      <c r="AN26" s="4">
        <f>SONIA_PX[[#This Row],[Column40]]</f>
        <v>23</v>
      </c>
      <c r="AO26" s="4">
        <f>SONIA_PX[[#This Row],[Column41]]</f>
        <v>23</v>
      </c>
      <c r="AP26" s="4">
        <f>SONIA_PX[[#This Row],[Column42]]</f>
        <v>23</v>
      </c>
      <c r="AQ26" s="4">
        <f>SONIA_PX[[#This Row],[Column43]]</f>
        <v>23</v>
      </c>
      <c r="AR26" s="4">
        <f>SONIA_PX[[#This Row],[Column44]]</f>
        <v>23</v>
      </c>
      <c r="AS26" s="4">
        <f>SONIA_PX[[#This Row],[Column45]]</f>
        <v>23</v>
      </c>
      <c r="AT26" s="4" t="str">
        <f>SONIA_PX[[#This Row],[Column1]]</f>
        <v>SFI24 Comdty</v>
      </c>
      <c r="AU26" s="4">
        <f>SONIA_PX[[#This Row],[Column2]]</f>
        <v>23</v>
      </c>
      <c r="AV26" s="4">
        <f>SONIA_PX[[#This Row],[Column3]]</f>
        <v>23</v>
      </c>
      <c r="AW26" s="4">
        <f>SONIA_PX[[#This Row],[Column4]]</f>
        <v>23</v>
      </c>
      <c r="AX26" s="4">
        <f>SONIA_PX[[#This Row],[Column5]]</f>
        <v>23</v>
      </c>
      <c r="AY26" s="4">
        <f>SONIA_PX[[#This Row],[Column6]]</f>
        <v>23</v>
      </c>
      <c r="AZ26" s="4">
        <f>SONIA_PX[[#This Row],[Column7]]</f>
        <v>23</v>
      </c>
      <c r="BA26" s="4">
        <f>SONIA_PX[[#This Row],[Column8]]</f>
        <v>23</v>
      </c>
      <c r="BB26" s="4">
        <f>SONIA_PX[[#This Row],[Column9]]</f>
        <v>23</v>
      </c>
      <c r="BC26" s="4">
        <f>SONIA_PX[[#This Row],[Column10]]</f>
        <v>23</v>
      </c>
      <c r="BD26" s="4">
        <f>SONIA_PX[[#This Row],[Column11]]</f>
        <v>23</v>
      </c>
      <c r="BE26" s="4">
        <f>SONIA_PX[[#This Row],[Column12]]</f>
        <v>23</v>
      </c>
      <c r="BF26" s="4">
        <f>SONIA_PX[[#This Row],[Column13]]</f>
        <v>23</v>
      </c>
      <c r="BG26" s="4">
        <f>SONIA_PX[[#This Row],[Column14]]</f>
        <v>23</v>
      </c>
      <c r="BH26" s="4">
        <f>SONIA_PX[[#This Row],[Column15]]</f>
        <v>23</v>
      </c>
      <c r="BI26" s="4">
        <f>SONIA_PX[[#This Row],[Column16]]</f>
        <v>23</v>
      </c>
      <c r="BJ26" s="4">
        <f>SONIA_PX[[#This Row],[Column17]]</f>
        <v>23</v>
      </c>
      <c r="BK26" s="4">
        <f>SONIA_PX[[#This Row],[Column18]]</f>
        <v>23</v>
      </c>
      <c r="BL26" s="4">
        <f>SONIA_PX[[#This Row],[Column19]]</f>
        <v>23</v>
      </c>
      <c r="BM26" s="4">
        <f>SONIA_PX[[#This Row],[Column20]]</f>
        <v>23</v>
      </c>
      <c r="BN26" s="4">
        <f>SONIA_PX[[#This Row],[Column21]]</f>
        <v>23</v>
      </c>
      <c r="BO26" s="4">
        <f>SONIA_PX[[#This Row],[Column22]]</f>
        <v>23</v>
      </c>
      <c r="BP26" s="4">
        <f>SONIA_PX[[#This Row],[Column23]]</f>
        <v>23</v>
      </c>
      <c r="BQ26" s="4">
        <f>SONIA_PX[[#This Row],[Column24]]</f>
        <v>23</v>
      </c>
      <c r="BR26" s="4">
        <f>SONIA_PX[[#This Row],[Column25]]</f>
        <v>23</v>
      </c>
      <c r="BS26" s="4">
        <f>SONIA_PX[[#This Row],[Column26]]</f>
        <v>23</v>
      </c>
      <c r="BT26" s="4">
        <f>SONIA_PX[[#This Row],[Column27]]</f>
        <v>23</v>
      </c>
      <c r="BU26" s="4">
        <f>SONIA_PX[[#This Row],[Column28]]</f>
        <v>23</v>
      </c>
      <c r="BV26" s="4">
        <f>SONIA_PX[[#This Row],[Column29]]</f>
        <v>23</v>
      </c>
      <c r="BW26" s="4">
        <f>SONIA_PX[[#This Row],[Column30]]</f>
        <v>23</v>
      </c>
      <c r="BX26" s="4">
        <f>SONIA_PX[[#This Row],[Column31]]</f>
        <v>23</v>
      </c>
      <c r="BY26" s="4">
        <f>SONIA_PX[[#This Row],[Column32]]</f>
        <v>23</v>
      </c>
      <c r="BZ26" s="4">
        <f>SONIA_PX[[#This Row],[Column33]]</f>
        <v>23</v>
      </c>
      <c r="CA26" s="4">
        <f>SONIA_PX[[#This Row],[Column34]]</f>
        <v>23</v>
      </c>
      <c r="CB26" s="4">
        <f>SONIA_PX[[#This Row],[Column35]]</f>
        <v>23</v>
      </c>
      <c r="CC26" s="4">
        <f>SONIA_PX[[#This Row],[Column36]]</f>
        <v>23</v>
      </c>
      <c r="CD26" s="4">
        <f>SONIA_PX[[#This Row],[Column37]]</f>
        <v>23</v>
      </c>
      <c r="CE26" s="4">
        <f>SONIA_PX[[#This Row],[Column38]]</f>
        <v>23</v>
      </c>
      <c r="CF26" s="4">
        <f>SONIA_PX[[#This Row],[Column39]]</f>
        <v>23</v>
      </c>
      <c r="CG26" s="4">
        <f>SONIA_PX[[#This Row],[Column40]]</f>
        <v>23</v>
      </c>
      <c r="CH26" s="4">
        <f>SONIA_PX[[#This Row],[Column41]]</f>
        <v>23</v>
      </c>
      <c r="CI26" s="4">
        <f>SONIA_PX[[#This Row],[Column42]]</f>
        <v>23</v>
      </c>
      <c r="CJ26" s="4">
        <f>SONIA_PX[[#This Row],[Column43]]</f>
        <v>23</v>
      </c>
      <c r="CK26" s="4">
        <f>SONIA_PX[[#This Row],[Column44]]</f>
        <v>23</v>
      </c>
      <c r="CL26" s="4">
        <f>SONIA_PX[[#This Row],[Column45]]</f>
        <v>23</v>
      </c>
    </row>
    <row r="27" spans="1:90" x14ac:dyDescent="0.25">
      <c r="A27" s="2"/>
      <c r="B27" s="2"/>
    </row>
    <row r="28" spans="1:90" x14ac:dyDescent="0.25">
      <c r="A28" s="2"/>
      <c r="B28" s="2"/>
    </row>
    <row r="29" spans="1:90" x14ac:dyDescent="0.25">
      <c r="A29" s="2"/>
      <c r="B29" s="2"/>
    </row>
    <row r="30" spans="1:90" x14ac:dyDescent="0.25">
      <c r="A30" s="2"/>
      <c r="B30" s="2"/>
    </row>
    <row r="31" spans="1:90" x14ac:dyDescent="0.25">
      <c r="B3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395-7D12-466E-894E-5F67F04BC491}">
  <dimension ref="A2:CW50"/>
  <sheetViews>
    <sheetView workbookViewId="0">
      <selection activeCell="C2" sqref="C2"/>
    </sheetView>
  </sheetViews>
  <sheetFormatPr defaultRowHeight="15" x14ac:dyDescent="0.25"/>
  <sheetData>
    <row r="2" spans="1:101" x14ac:dyDescent="0.25">
      <c r="A2" t="s">
        <v>121</v>
      </c>
      <c r="B2">
        <f>Brazil[[#This Row],[Column2]]</f>
        <v>46174</v>
      </c>
      <c r="C2">
        <f>Brazil[[#This Row],[Column3]]</f>
        <v>46171</v>
      </c>
      <c r="D2">
        <f>Brazil[[#This Row],[Column4]]</f>
        <v>46170</v>
      </c>
      <c r="E2">
        <f>Brazil[[#This Row],[Column5]]</f>
        <v>46169</v>
      </c>
      <c r="F2">
        <f>Brazil[[#This Row],[Column6]]</f>
        <v>46168</v>
      </c>
      <c r="G2">
        <f>Brazil[[#This Row],[Column7]]</f>
        <v>46167</v>
      </c>
      <c r="H2">
        <f>Brazil[[#This Row],[Column8]]</f>
        <v>46164</v>
      </c>
      <c r="I2">
        <f>Brazil[[#This Row],[Column9]]</f>
        <v>46163</v>
      </c>
      <c r="J2">
        <f>Brazil[[#This Row],[Column10]]</f>
        <v>46162</v>
      </c>
      <c r="K2">
        <f>Brazil[[#This Row],[Column11]]</f>
        <v>46161</v>
      </c>
      <c r="L2">
        <f>Brazil[[#This Row],[Column12]]</f>
        <v>46160</v>
      </c>
      <c r="M2">
        <f>Brazil[[#This Row],[Column13]]</f>
        <v>46157</v>
      </c>
      <c r="N2">
        <f>Brazil[[#This Row],[Column14]]</f>
        <v>46156</v>
      </c>
      <c r="O2">
        <f>Brazil[[#This Row],[Column15]]</f>
        <v>46155</v>
      </c>
      <c r="P2">
        <f>Brazil[[#This Row],[Column16]]</f>
        <v>46154</v>
      </c>
      <c r="Q2">
        <f>Brazil[[#This Row],[Column17]]</f>
        <v>46153</v>
      </c>
      <c r="R2">
        <f>Brazil[[#This Row],[Column18]]</f>
        <v>46150</v>
      </c>
      <c r="S2">
        <f>Brazil[[#This Row],[Column19]]</f>
        <v>46149</v>
      </c>
      <c r="T2">
        <f>Brazil[[#This Row],[Column20]]</f>
        <v>46148</v>
      </c>
      <c r="U2">
        <f>Brazil[[#This Row],[Column21]]</f>
        <v>46147</v>
      </c>
      <c r="V2">
        <f>Brazil[[#This Row],[Column22]]</f>
        <v>46146</v>
      </c>
      <c r="W2">
        <f>Brazil[[#This Row],[Column23]]</f>
        <v>46143</v>
      </c>
      <c r="X2">
        <f>Brazil[[#This Row],[Column24]]</f>
        <v>46142</v>
      </c>
      <c r="Y2">
        <f>Brazil[[#This Row],[Column25]]</f>
        <v>46141</v>
      </c>
      <c r="Z2">
        <f>Brazil[[#This Row],[Column26]]</f>
        <v>46140</v>
      </c>
      <c r="AA2">
        <f>Brazil[[#This Row],[Column27]]</f>
        <v>46139</v>
      </c>
      <c r="AB2">
        <f>Brazil[[#This Row],[Column28]]</f>
        <v>46136</v>
      </c>
      <c r="AC2">
        <f>Brazil[[#This Row],[Column29]]</f>
        <v>46135</v>
      </c>
      <c r="AD2">
        <f>Brazil[[#This Row],[Column30]]</f>
        <v>46134</v>
      </c>
      <c r="AE2">
        <f>Brazil[[#This Row],[Column31]]</f>
        <v>46133</v>
      </c>
      <c r="AF2">
        <f>Brazil[[#This Row],[Column32]]</f>
        <v>46132</v>
      </c>
      <c r="AG2">
        <f>Brazil[[#This Row],[Column33]]</f>
        <v>46129</v>
      </c>
      <c r="AH2">
        <f>Brazil[[#This Row],[Column34]]</f>
        <v>46128</v>
      </c>
      <c r="AI2">
        <f>Brazil[[#This Row],[Column35]]</f>
        <v>46127</v>
      </c>
      <c r="AJ2">
        <f>Brazil[[#This Row],[Column36]]</f>
        <v>46126</v>
      </c>
      <c r="AK2">
        <f>Brazil[[#This Row],[Column37]]</f>
        <v>46125</v>
      </c>
      <c r="AL2">
        <f>Brazil[[#This Row],[Column38]]</f>
        <v>46122</v>
      </c>
      <c r="AM2">
        <f>Brazil[[#This Row],[Column39]]</f>
        <v>46121</v>
      </c>
      <c r="AN2">
        <f>Brazil[[#This Row],[Column40]]</f>
        <v>46120</v>
      </c>
      <c r="AO2">
        <f>Brazil[[#This Row],[Column41]]</f>
        <v>46119</v>
      </c>
      <c r="AP2">
        <f>Brazil[[#This Row],[Column42]]</f>
        <v>46118</v>
      </c>
      <c r="AQ2">
        <f>Brazil[[#This Row],[Column43]]</f>
        <v>46115</v>
      </c>
      <c r="AR2">
        <f>Brazil[[#This Row],[Column44]]</f>
        <v>46114</v>
      </c>
      <c r="AS2">
        <f>Brazil[[#This Row],[Column45]]</f>
        <v>46113</v>
      </c>
      <c r="AT2">
        <f>Brazil[[#This Row],[Column46]]</f>
        <v>46112</v>
      </c>
      <c r="AU2">
        <f>Brazil[[#This Row],[Column47]]</f>
        <v>46111</v>
      </c>
      <c r="AV2">
        <f>Brazil[[#This Row],[Column48]]</f>
        <v>46108</v>
      </c>
      <c r="AW2">
        <f>Brazil[[#This Row],[Column49]]</f>
        <v>46107</v>
      </c>
      <c r="AX2">
        <f>Brazil[[#This Row],[Column50]]</f>
        <v>46106</v>
      </c>
      <c r="AY2">
        <f>Brazil[[#This Row],[Column51]]</f>
        <v>46105</v>
      </c>
      <c r="AZ2">
        <f>Brazil[[#This Row],[Column52]]</f>
        <v>46104</v>
      </c>
      <c r="BA2">
        <f>Brazil[[#This Row],[Column53]]</f>
        <v>46101</v>
      </c>
      <c r="BB2">
        <f>Brazil[[#This Row],[Column54]]</f>
        <v>46100</v>
      </c>
      <c r="BC2">
        <f>Brazil[[#This Row],[Column55]]</f>
        <v>46099</v>
      </c>
      <c r="BD2">
        <f>Brazil[[#This Row],[Column56]]</f>
        <v>46098</v>
      </c>
      <c r="BE2">
        <f>Brazil[[#This Row],[Column57]]</f>
        <v>46097</v>
      </c>
      <c r="BF2">
        <f>Brazil[[#This Row],[Column58]]</f>
        <v>46094</v>
      </c>
      <c r="BG2">
        <f>Brazil[[#This Row],[Column59]]</f>
        <v>46093</v>
      </c>
      <c r="BH2">
        <f>Brazil[[#This Row],[Column60]]</f>
        <v>46092</v>
      </c>
      <c r="BI2">
        <f>Brazil[[#This Row],[Column61]]</f>
        <v>46091</v>
      </c>
      <c r="BJ2">
        <f>Brazil[[#This Row],[Column62]]</f>
        <v>46090</v>
      </c>
      <c r="BK2">
        <f>Brazil[[#This Row],[Column63]]</f>
        <v>46087</v>
      </c>
      <c r="BL2">
        <f>Brazil[[#This Row],[Column64]]</f>
        <v>46086</v>
      </c>
      <c r="BM2">
        <f>Brazil[[#This Row],[Column65]]</f>
        <v>46085</v>
      </c>
      <c r="BN2">
        <f>Brazil[[#This Row],[Column66]]</f>
        <v>46084</v>
      </c>
      <c r="BO2">
        <f>Brazil[[#This Row],[Column67]]</f>
        <v>46083</v>
      </c>
      <c r="BP2">
        <f>Brazil[[#This Row],[Column68]]</f>
        <v>46080</v>
      </c>
      <c r="BQ2">
        <f>Brazil[[#This Row],[Column69]]</f>
        <v>46079</v>
      </c>
      <c r="BR2">
        <f>Brazil[[#This Row],[Column70]]</f>
        <v>46078</v>
      </c>
      <c r="BS2">
        <f>Brazil[[#This Row],[Column71]]</f>
        <v>46077</v>
      </c>
      <c r="BT2">
        <f>Brazil[[#This Row],[Column72]]</f>
        <v>46076</v>
      </c>
      <c r="BU2">
        <f>Brazil[[#This Row],[Column73]]</f>
        <v>0</v>
      </c>
      <c r="BV2">
        <f>Brazil[[#This Row],[Column74]]</f>
        <v>0</v>
      </c>
      <c r="BW2">
        <f>Brazil[[#This Row],[Column75]]</f>
        <v>0</v>
      </c>
      <c r="BX2">
        <f>Brazil[[#This Row],[Column76]]</f>
        <v>0</v>
      </c>
      <c r="BY2">
        <f>Brazil[[#This Row],[Column77]]</f>
        <v>0</v>
      </c>
      <c r="BZ2">
        <f>Brazil[[#This Row],[Column78]]</f>
        <v>0</v>
      </c>
      <c r="CA2">
        <f>Brazil[[#This Row],[Column79]]</f>
        <v>0</v>
      </c>
      <c r="CB2">
        <f>Brazil[[#This Row],[Column80]]</f>
        <v>0</v>
      </c>
      <c r="CC2">
        <f>Brazil[[#This Row],[Column81]]</f>
        <v>0</v>
      </c>
      <c r="CD2">
        <f>Brazil[[#This Row],[Column82]]</f>
        <v>0</v>
      </c>
      <c r="CE2">
        <f>Brazil[[#This Row],[Column83]]</f>
        <v>0</v>
      </c>
      <c r="CF2">
        <f>Brazil[[#This Row],[Column84]]</f>
        <v>0</v>
      </c>
      <c r="CG2">
        <f>Brazil[[#This Row],[Column85]]</f>
        <v>0</v>
      </c>
      <c r="CH2">
        <f>Brazil[[#This Row],[Column86]]</f>
        <v>0</v>
      </c>
      <c r="CI2">
        <f>Brazil[[#This Row],[Column87]]</f>
        <v>0</v>
      </c>
      <c r="CJ2">
        <f>Brazil[[#This Row],[Column88]]</f>
        <v>0</v>
      </c>
      <c r="CK2">
        <f>Brazil[[#This Row],[Column89]]</f>
        <v>0</v>
      </c>
      <c r="CL2">
        <f>Brazil[[#This Row],[Column90]]</f>
        <v>0</v>
      </c>
      <c r="CM2">
        <f>Brazil[[#This Row],[Column91]]</f>
        <v>0</v>
      </c>
      <c r="CN2">
        <f>Brazil[[#This Row],[Column92]]</f>
        <v>0</v>
      </c>
      <c r="CO2">
        <f>Brazil[[#This Row],[Column93]]</f>
        <v>0</v>
      </c>
      <c r="CP2">
        <f>Brazil[[#This Row],[Column94]]</f>
        <v>0</v>
      </c>
      <c r="CQ2">
        <f>Brazil[[#This Row],[Column95]]</f>
        <v>0</v>
      </c>
      <c r="CR2">
        <f>Brazil[[#This Row],[Column96]]</f>
        <v>0</v>
      </c>
      <c r="CS2">
        <f>Brazil[[#This Row],[Column97]]</f>
        <v>0</v>
      </c>
      <c r="CT2">
        <f>Brazil[[#This Row],[Column98]]</f>
        <v>0</v>
      </c>
      <c r="CU2">
        <f>Brazil[[#This Row],[Column99]]</f>
        <v>0</v>
      </c>
      <c r="CV2">
        <f>Brazil[[#This Row],[Column100]]</f>
        <v>0</v>
      </c>
      <c r="CW2">
        <f>Brazil[[#This Row],[Column101]]</f>
        <v>0</v>
      </c>
    </row>
    <row r="3" spans="1:101" x14ac:dyDescent="0.25">
      <c r="A3" t="str">
        <f>MID('cont list_0'!A2,3,3)</f>
        <v>K26</v>
      </c>
      <c r="B3">
        <f>Brazil_0!B3</f>
        <v>979134</v>
      </c>
      <c r="C3">
        <f>Brazil_0!C3</f>
        <v>979134</v>
      </c>
      <c r="D3">
        <f>Brazil_0!D3</f>
        <v>979134</v>
      </c>
      <c r="E3">
        <f>Brazil_0!E3</f>
        <v>991799</v>
      </c>
      <c r="F3">
        <f>Brazil_0!F3</f>
        <v>976483</v>
      </c>
      <c r="G3">
        <f>Brazil_0!G3</f>
        <v>984585</v>
      </c>
      <c r="H3">
        <f>Brazil_0!H3</f>
        <v>951377</v>
      </c>
      <c r="I3">
        <f>Brazil_0!I3</f>
        <v>951127</v>
      </c>
      <c r="J3">
        <f>Brazil_0!J3</f>
        <v>964410</v>
      </c>
      <c r="K3">
        <f>Brazil_0!K3</f>
        <v>989279</v>
      </c>
      <c r="L3">
        <f>Brazil_0!L3</f>
        <v>1014725</v>
      </c>
      <c r="M3">
        <f>Brazil_0!M3</f>
        <v>1021700</v>
      </c>
      <c r="N3">
        <f>Brazil_0!N3</f>
        <v>1022655</v>
      </c>
      <c r="O3">
        <f>Brazil_0!O3</f>
        <v>1015014</v>
      </c>
      <c r="P3">
        <f>Brazil_0!P3</f>
        <v>1021346</v>
      </c>
      <c r="Q3">
        <f>Brazil_0!Q3</f>
        <v>1027437</v>
      </c>
      <c r="R3">
        <f>Brazil_0!R3</f>
        <v>1054094</v>
      </c>
      <c r="S3">
        <f>Brazil_0!S3</f>
        <v>1081176</v>
      </c>
      <c r="T3">
        <f>Brazil_0!T3</f>
        <v>1084607</v>
      </c>
      <c r="U3">
        <f>Brazil_0!U3</f>
        <v>1108821</v>
      </c>
      <c r="V3">
        <f>Brazil_0!V3</f>
        <v>1109050</v>
      </c>
      <c r="W3">
        <f>Brazil_0!W3</f>
        <v>2153533</v>
      </c>
      <c r="X3">
        <f>Brazil_0!X3</f>
        <v>2153533</v>
      </c>
      <c r="Y3">
        <f>Brazil_0!Y3</f>
        <v>2153533</v>
      </c>
      <c r="Z3">
        <f>Brazil_0!Z3</f>
        <v>2325948</v>
      </c>
      <c r="AA3">
        <f>Brazil_0!AA3</f>
        <v>2113486</v>
      </c>
      <c r="AB3">
        <f>Brazil_0!AB3</f>
        <v>2103859</v>
      </c>
      <c r="AC3">
        <f>Brazil_0!AC3</f>
        <v>2181083</v>
      </c>
      <c r="AD3">
        <f>Brazil_0!AD3</f>
        <v>2170157</v>
      </c>
      <c r="AE3">
        <f>Brazil_0!AE3</f>
        <v>2181714</v>
      </c>
      <c r="AF3">
        <f>Brazil_0!AF3</f>
        <v>2181714</v>
      </c>
      <c r="AG3">
        <f>Brazil_0!AG3</f>
        <v>2109092</v>
      </c>
      <c r="AH3">
        <f>Brazil_0!AH3</f>
        <v>2115047</v>
      </c>
      <c r="AI3">
        <f>Brazil_0!AI3</f>
        <v>2083304</v>
      </c>
      <c r="AJ3">
        <f>Brazil_0!AJ3</f>
        <v>1809032</v>
      </c>
      <c r="AK3">
        <f>Brazil_0!AK3</f>
        <v>1805377</v>
      </c>
      <c r="AL3">
        <f>Brazil_0!AL3</f>
        <v>1717736</v>
      </c>
      <c r="AM3">
        <f>Brazil_0!AM3</f>
        <v>1719726</v>
      </c>
      <c r="AN3">
        <f>Brazil_0!AN3</f>
        <v>1739189</v>
      </c>
      <c r="AO3">
        <f>Brazil_0!AO3</f>
        <v>1727997</v>
      </c>
      <c r="AP3">
        <f>Brazil_0!AP3</f>
        <v>1719619</v>
      </c>
      <c r="AQ3">
        <f>Brazil_0!AQ3</f>
        <v>1744112</v>
      </c>
      <c r="AR3">
        <f>Brazil_0!AR3</f>
        <v>1744112</v>
      </c>
      <c r="AS3">
        <f>Brazil_0!AS3</f>
        <v>1744862</v>
      </c>
      <c r="AT3">
        <f>Brazil_0!AT3</f>
        <v>6385010</v>
      </c>
      <c r="AU3">
        <f>Brazil_0!AU3</f>
        <v>6395498</v>
      </c>
      <c r="AV3">
        <f>Brazil_0!AV3</f>
        <v>6498299</v>
      </c>
      <c r="AW3">
        <f>Brazil_0!AW3</f>
        <v>6447233</v>
      </c>
      <c r="AX3">
        <f>Brazil_0!AX3</f>
        <v>6412767</v>
      </c>
      <c r="AY3">
        <f>Brazil_0!AY3</f>
        <v>6411757</v>
      </c>
      <c r="AZ3">
        <f>Brazil_0!AZ3</f>
        <v>6350046</v>
      </c>
      <c r="BA3">
        <f>Brazil_0!BA3</f>
        <v>6329858</v>
      </c>
      <c r="BB3">
        <f>Brazil_0!BB3</f>
        <v>6163669</v>
      </c>
      <c r="BC3">
        <f>Brazil_0!BC3</f>
        <v>6372640</v>
      </c>
      <c r="BD3">
        <f>Brazil_0!BD3</f>
        <v>7109319</v>
      </c>
      <c r="BE3">
        <f>Brazil_0!BE3</f>
        <v>6140760</v>
      </c>
      <c r="BF3">
        <f>Brazil_0!BF3</f>
        <v>5891890</v>
      </c>
      <c r="BG3">
        <f>Brazil_0!BG3</f>
        <v>6144970</v>
      </c>
      <c r="BH3">
        <f>Brazil_0!BH3</f>
        <v>5855267</v>
      </c>
      <c r="BI3">
        <f>Brazil_0!BI3</f>
        <v>5808046</v>
      </c>
      <c r="BJ3">
        <f>Brazil_0!BJ3</f>
        <v>5774200</v>
      </c>
      <c r="BK3">
        <f>Brazil_0!BK3</f>
        <v>5865088</v>
      </c>
      <c r="BL3">
        <f>Brazil_0!BL3</f>
        <v>5464976</v>
      </c>
      <c r="BM3">
        <f>Brazil_0!BM3</f>
        <v>4989891</v>
      </c>
      <c r="BN3">
        <f>Brazil_0!BN3</f>
        <v>4899628</v>
      </c>
      <c r="BO3">
        <f>Brazil_0!BO3</f>
        <v>4192609</v>
      </c>
      <c r="BP3">
        <f>Brazil_0!BP3</f>
        <v>960715</v>
      </c>
      <c r="BQ3">
        <f>Brazil_0!BQ3</f>
        <v>960715</v>
      </c>
      <c r="BR3">
        <f>Brazil_0!BR3</f>
        <v>946176</v>
      </c>
      <c r="BS3">
        <f>Brazil_0!BS3</f>
        <v>946176</v>
      </c>
      <c r="BT3">
        <f>Brazil_0!BT3</f>
        <v>936730</v>
      </c>
      <c r="BU3">
        <f>Brazil_0!BU3</f>
        <v>0</v>
      </c>
      <c r="BV3">
        <f>Brazil_0!BV3</f>
        <v>0</v>
      </c>
      <c r="BW3">
        <f>Brazil_0!BW3</f>
        <v>0</v>
      </c>
      <c r="BX3">
        <f>Brazil_0!BX3</f>
        <v>0</v>
      </c>
      <c r="BY3">
        <f>Brazil_0!BY3</f>
        <v>0</v>
      </c>
      <c r="BZ3">
        <f>Brazil_0!BZ3</f>
        <v>0</v>
      </c>
      <c r="CA3">
        <f>Brazil_0!CA3</f>
        <v>0</v>
      </c>
      <c r="CB3">
        <f>Brazil_0!CB3</f>
        <v>0</v>
      </c>
      <c r="CC3">
        <f>Brazil_0!CC3</f>
        <v>0</v>
      </c>
      <c r="CD3">
        <f>Brazil_0!CD3</f>
        <v>0</v>
      </c>
      <c r="CE3">
        <f>Brazil_0!CE3</f>
        <v>0</v>
      </c>
      <c r="CF3">
        <f>Brazil_0!CF3</f>
        <v>0</v>
      </c>
      <c r="CG3">
        <f>Brazil_0!CG3</f>
        <v>0</v>
      </c>
      <c r="CH3">
        <f>Brazil_0!CH3</f>
        <v>0</v>
      </c>
      <c r="CI3">
        <f>Brazil_0!CI3</f>
        <v>0</v>
      </c>
      <c r="CJ3">
        <f>Brazil_0!CJ3</f>
        <v>0</v>
      </c>
      <c r="CK3">
        <f>Brazil_0!CK3</f>
        <v>0</v>
      </c>
      <c r="CL3">
        <f>Brazil_0!CL3</f>
        <v>0</v>
      </c>
      <c r="CM3">
        <f>Brazil_0!CM3</f>
        <v>0</v>
      </c>
      <c r="CN3">
        <f>Brazil_0!CN3</f>
        <v>0</v>
      </c>
      <c r="CO3">
        <f>Brazil_0!CO3</f>
        <v>0</v>
      </c>
      <c r="CP3">
        <f>Brazil_0!CP3</f>
        <v>0</v>
      </c>
      <c r="CQ3">
        <f>Brazil_0!CQ3</f>
        <v>0</v>
      </c>
      <c r="CR3">
        <f>Brazil_0!CR3</f>
        <v>0</v>
      </c>
      <c r="CS3">
        <f>Brazil_0!CS3</f>
        <v>0</v>
      </c>
      <c r="CT3">
        <f>Brazil_0!CT3</f>
        <v>0</v>
      </c>
      <c r="CU3">
        <f>Brazil_0!CU3</f>
        <v>0</v>
      </c>
      <c r="CV3">
        <f>Brazil_0!CV3</f>
        <v>0</v>
      </c>
      <c r="CW3">
        <f>Brazil_0!CW3</f>
        <v>0</v>
      </c>
    </row>
    <row r="4" spans="1:101" x14ac:dyDescent="0.25">
      <c r="A4" t="str">
        <f>MID('cont list_0'!A3,3,3)</f>
        <v>M26</v>
      </c>
      <c r="B4">
        <f>Brazil_0!B4</f>
        <v>7271670</v>
      </c>
      <c r="C4">
        <f>Brazil_0!C4</f>
        <v>7271670</v>
      </c>
      <c r="D4">
        <f>Brazil_0!D4</f>
        <v>7271670</v>
      </c>
      <c r="E4">
        <f>Brazil_0!E4</f>
        <v>7244124</v>
      </c>
      <c r="F4">
        <f>Brazil_0!F4</f>
        <v>6998911</v>
      </c>
      <c r="G4">
        <f>Brazil_0!G4</f>
        <v>6980528</v>
      </c>
      <c r="H4">
        <f>Brazil_0!H4</f>
        <v>6982041</v>
      </c>
      <c r="I4">
        <f>Brazil_0!I4</f>
        <v>6881072</v>
      </c>
      <c r="J4">
        <f>Brazil_0!J4</f>
        <v>6854599</v>
      </c>
      <c r="K4">
        <f>Brazil_0!K4</f>
        <v>6758424</v>
      </c>
      <c r="L4">
        <f>Brazil_0!L4</f>
        <v>6774299</v>
      </c>
      <c r="M4">
        <f>Brazil_0!M4</f>
        <v>6767392</v>
      </c>
      <c r="N4">
        <f>Brazil_0!N4</f>
        <v>6762750</v>
      </c>
      <c r="O4">
        <f>Brazil_0!O4</f>
        <v>6782123</v>
      </c>
      <c r="P4">
        <f>Brazil_0!P4</f>
        <v>6580461</v>
      </c>
      <c r="Q4">
        <f>Brazil_0!Q4</f>
        <v>6207581</v>
      </c>
      <c r="R4">
        <f>Brazil_0!R4</f>
        <v>6117450</v>
      </c>
      <c r="S4">
        <f>Brazil_0!S4</f>
        <v>6088431</v>
      </c>
      <c r="T4">
        <f>Brazil_0!T4</f>
        <v>6117437</v>
      </c>
      <c r="U4">
        <f>Brazil_0!U4</f>
        <v>6077074</v>
      </c>
      <c r="V4">
        <f>Brazil_0!V4</f>
        <v>6090611</v>
      </c>
      <c r="W4">
        <f>Brazil_0!W4</f>
        <v>1092109</v>
      </c>
      <c r="X4">
        <f>Brazil_0!X4</f>
        <v>1092109</v>
      </c>
      <c r="Y4">
        <f>Brazil_0!Y4</f>
        <v>1066922</v>
      </c>
      <c r="Z4">
        <f>Brazil_0!Z4</f>
        <v>1045498</v>
      </c>
      <c r="AA4">
        <f>Brazil_0!AA4</f>
        <v>1004412</v>
      </c>
      <c r="AB4">
        <f>Brazil_0!AB4</f>
        <v>973800</v>
      </c>
      <c r="AC4">
        <f>Brazil_0!AC4</f>
        <v>964804</v>
      </c>
      <c r="AD4">
        <f>Brazil_0!AD4</f>
        <v>958110</v>
      </c>
      <c r="AE4">
        <f>Brazil_0!AE4</f>
        <v>958006</v>
      </c>
      <c r="AF4">
        <f>Brazil_0!AF4</f>
        <v>958006</v>
      </c>
      <c r="AG4">
        <f>Brazil_0!AG4</f>
        <v>973997</v>
      </c>
      <c r="AH4">
        <f>Brazil_0!AH4</f>
        <v>926580</v>
      </c>
      <c r="AI4">
        <f>Brazil_0!AI4</f>
        <v>934171</v>
      </c>
      <c r="AJ4">
        <f>Brazil_0!AJ4</f>
        <v>934039</v>
      </c>
      <c r="AK4">
        <f>Brazil_0!AK4</f>
        <v>944897</v>
      </c>
      <c r="AL4">
        <f>Brazil_0!AL4</f>
        <v>930970</v>
      </c>
      <c r="AM4">
        <f>Brazil_0!AM4</f>
        <v>923695</v>
      </c>
      <c r="AN4">
        <f>Brazil_0!AN4</f>
        <v>942357</v>
      </c>
      <c r="AO4">
        <f>Brazil_0!AO4</f>
        <v>882100</v>
      </c>
      <c r="AP4">
        <f>Brazil_0!AP4</f>
        <v>856906</v>
      </c>
      <c r="AQ4">
        <f>Brazil_0!AQ4</f>
        <v>836028</v>
      </c>
      <c r="AR4">
        <f>Brazil_0!AR4</f>
        <v>836028</v>
      </c>
      <c r="AS4">
        <f>Brazil_0!AS4</f>
        <v>822028</v>
      </c>
      <c r="AT4">
        <f>Brazil_0!AT4</f>
        <v>1586876</v>
      </c>
      <c r="AU4">
        <f>Brazil_0!AU4</f>
        <v>1541967</v>
      </c>
      <c r="AV4">
        <f>Brazil_0!AV4</f>
        <v>1490587</v>
      </c>
      <c r="AW4">
        <f>Brazil_0!AW4</f>
        <v>1476859</v>
      </c>
      <c r="AX4">
        <f>Brazil_0!AX4</f>
        <v>1477132</v>
      </c>
      <c r="AY4">
        <f>Brazil_0!AY4</f>
        <v>1418334</v>
      </c>
      <c r="AZ4">
        <f>Brazil_0!AZ4</f>
        <v>1377702</v>
      </c>
      <c r="BA4">
        <f>Brazil_0!BA4</f>
        <v>1362816</v>
      </c>
      <c r="BB4">
        <f>Brazil_0!BB4</f>
        <v>1235856</v>
      </c>
      <c r="BC4">
        <f>Brazil_0!BC4</f>
        <v>1189491</v>
      </c>
      <c r="BD4">
        <f>Brazil_0!BD4</f>
        <v>1196556</v>
      </c>
      <c r="BE4">
        <f>Brazil_0!BE4</f>
        <v>1203059</v>
      </c>
      <c r="BF4">
        <f>Brazil_0!BF4</f>
        <v>1264609</v>
      </c>
      <c r="BG4">
        <f>Brazil_0!BG4</f>
        <v>1291370</v>
      </c>
      <c r="BH4">
        <f>Brazil_0!BH4</f>
        <v>1244128</v>
      </c>
      <c r="BI4">
        <f>Brazil_0!BI4</f>
        <v>1230868</v>
      </c>
      <c r="BJ4">
        <f>Brazil_0!BJ4</f>
        <v>1288987</v>
      </c>
      <c r="BK4">
        <f>Brazil_0!BK4</f>
        <v>1273622</v>
      </c>
      <c r="BL4">
        <f>Brazil_0!BL4</f>
        <v>1228415</v>
      </c>
      <c r="BM4">
        <f>Brazil_0!BM4</f>
        <v>1203603</v>
      </c>
      <c r="BN4">
        <f>Brazil_0!BN4</f>
        <v>1219992</v>
      </c>
      <c r="BO4">
        <f>Brazil_0!BO4</f>
        <v>1315606</v>
      </c>
      <c r="BP4">
        <f>Brazil_0!BP4</f>
        <v>3777323</v>
      </c>
      <c r="BQ4">
        <f>Brazil_0!BQ4</f>
        <v>3678021</v>
      </c>
      <c r="BR4">
        <f>Brazil_0!BR4</f>
        <v>3639548</v>
      </c>
      <c r="BS4">
        <f>Brazil_0!BS4</f>
        <v>3583126</v>
      </c>
      <c r="BT4">
        <f>Brazil_0!BT4</f>
        <v>3432473</v>
      </c>
      <c r="BU4">
        <f>Brazil_0!BU4</f>
        <v>0</v>
      </c>
      <c r="BV4">
        <f>Brazil_0!BV4</f>
        <v>0</v>
      </c>
      <c r="BW4">
        <f>Brazil_0!BW4</f>
        <v>0</v>
      </c>
      <c r="BX4">
        <f>Brazil_0!BX4</f>
        <v>0</v>
      </c>
      <c r="BY4">
        <f>Brazil_0!BY4</f>
        <v>0</v>
      </c>
      <c r="BZ4">
        <f>Brazil_0!BZ4</f>
        <v>0</v>
      </c>
      <c r="CA4">
        <f>Brazil_0!CA4</f>
        <v>0</v>
      </c>
      <c r="CB4">
        <f>Brazil_0!CB4</f>
        <v>0</v>
      </c>
      <c r="CC4">
        <f>Brazil_0!CC4</f>
        <v>0</v>
      </c>
      <c r="CD4">
        <f>Brazil_0!CD4</f>
        <v>0</v>
      </c>
      <c r="CE4">
        <f>Brazil_0!CE4</f>
        <v>0</v>
      </c>
      <c r="CF4">
        <f>Brazil_0!CF4</f>
        <v>0</v>
      </c>
      <c r="CG4">
        <f>Brazil_0!CG4</f>
        <v>0</v>
      </c>
      <c r="CH4">
        <f>Brazil_0!CH4</f>
        <v>0</v>
      </c>
      <c r="CI4">
        <f>Brazil_0!CI4</f>
        <v>0</v>
      </c>
      <c r="CJ4">
        <f>Brazil_0!CJ4</f>
        <v>0</v>
      </c>
      <c r="CK4">
        <f>Brazil_0!CK4</f>
        <v>0</v>
      </c>
      <c r="CL4">
        <f>Brazil_0!CL4</f>
        <v>0</v>
      </c>
      <c r="CM4">
        <f>Brazil_0!CM4</f>
        <v>0</v>
      </c>
      <c r="CN4">
        <f>Brazil_0!CN4</f>
        <v>0</v>
      </c>
      <c r="CO4">
        <f>Brazil_0!CO4</f>
        <v>0</v>
      </c>
      <c r="CP4">
        <f>Brazil_0!CP4</f>
        <v>0</v>
      </c>
      <c r="CQ4">
        <f>Brazil_0!CQ4</f>
        <v>0</v>
      </c>
      <c r="CR4">
        <f>Brazil_0!CR4</f>
        <v>0</v>
      </c>
      <c r="CS4">
        <f>Brazil_0!CS4</f>
        <v>0</v>
      </c>
      <c r="CT4">
        <f>Brazil_0!CT4</f>
        <v>0</v>
      </c>
      <c r="CU4">
        <f>Brazil_0!CU4</f>
        <v>0</v>
      </c>
      <c r="CV4">
        <f>Brazil_0!CV4</f>
        <v>0</v>
      </c>
      <c r="CW4">
        <f>Brazil_0!CW4</f>
        <v>0</v>
      </c>
    </row>
    <row r="5" spans="1:101" x14ac:dyDescent="0.25">
      <c r="A5" t="str">
        <f>MID('cont list_0'!A4,3,3)</f>
        <v>N26</v>
      </c>
      <c r="B5">
        <f>Brazil_0!B5</f>
        <v>631026</v>
      </c>
      <c r="C5">
        <f>Brazil_0!C5</f>
        <v>631026</v>
      </c>
      <c r="D5">
        <f>Brazil_0!D5</f>
        <v>631026</v>
      </c>
      <c r="E5">
        <f>Brazil_0!E5</f>
        <v>618843</v>
      </c>
      <c r="F5">
        <f>Brazil_0!F5</f>
        <v>636500</v>
      </c>
      <c r="G5">
        <f>Brazil_0!G5</f>
        <v>595226</v>
      </c>
      <c r="H5">
        <f>Brazil_0!H5</f>
        <v>586317</v>
      </c>
      <c r="I5">
        <f>Brazil_0!I5</f>
        <v>573476</v>
      </c>
      <c r="J5">
        <f>Brazil_0!J5</f>
        <v>570913</v>
      </c>
      <c r="K5">
        <f>Brazil_0!K5</f>
        <v>577935</v>
      </c>
      <c r="L5">
        <f>Brazil_0!L5</f>
        <v>565582</v>
      </c>
      <c r="M5">
        <f>Brazil_0!M5</f>
        <v>542482</v>
      </c>
      <c r="N5">
        <f>Brazil_0!N5</f>
        <v>541804</v>
      </c>
      <c r="O5">
        <f>Brazil_0!O5</f>
        <v>529707</v>
      </c>
      <c r="P5">
        <f>Brazil_0!P5</f>
        <v>527182</v>
      </c>
      <c r="Q5">
        <f>Brazil_0!Q5</f>
        <v>506352</v>
      </c>
      <c r="R5">
        <f>Brazil_0!R5</f>
        <v>509254</v>
      </c>
      <c r="S5">
        <f>Brazil_0!S5</f>
        <v>506904</v>
      </c>
      <c r="T5">
        <f>Brazil_0!T5</f>
        <v>509923</v>
      </c>
      <c r="U5">
        <f>Brazil_0!U5</f>
        <v>516833</v>
      </c>
      <c r="V5">
        <f>Brazil_0!V5</f>
        <v>486807</v>
      </c>
      <c r="W5">
        <f>Brazil_0!W5</f>
        <v>6002647</v>
      </c>
      <c r="X5">
        <f>Brazil_0!X5</f>
        <v>6002647</v>
      </c>
      <c r="Y5">
        <f>Brazil_0!Y5</f>
        <v>5840564</v>
      </c>
      <c r="Z5">
        <f>Brazil_0!Z5</f>
        <v>5478085</v>
      </c>
      <c r="AA5">
        <f>Brazil_0!AA5</f>
        <v>5436643</v>
      </c>
      <c r="AB5">
        <f>Brazil_0!AB5</f>
        <v>5358729</v>
      </c>
      <c r="AC5">
        <f>Brazil_0!AC5</f>
        <v>5238427</v>
      </c>
      <c r="AD5">
        <f>Brazil_0!AD5</f>
        <v>5087030</v>
      </c>
      <c r="AE5">
        <f>Brazil_0!AE5</f>
        <v>5078694</v>
      </c>
      <c r="AF5">
        <f>Brazil_0!AF5</f>
        <v>5078694</v>
      </c>
      <c r="AG5">
        <f>Brazil_0!AG5</f>
        <v>5123227</v>
      </c>
      <c r="AH5">
        <f>Brazil_0!AH5</f>
        <v>5228724</v>
      </c>
      <c r="AI5">
        <f>Brazil_0!AI5</f>
        <v>5319507</v>
      </c>
      <c r="AJ5">
        <f>Brazil_0!AJ5</f>
        <v>5285229</v>
      </c>
      <c r="AK5">
        <f>Brazil_0!AK5</f>
        <v>5317756</v>
      </c>
      <c r="AL5">
        <f>Brazil_0!AL5</f>
        <v>5282403</v>
      </c>
      <c r="AM5">
        <f>Brazil_0!AM5</f>
        <v>5172014</v>
      </c>
      <c r="AN5">
        <f>Brazil_0!AN5</f>
        <v>5109938</v>
      </c>
      <c r="AO5">
        <f>Brazil_0!AO5</f>
        <v>5088241</v>
      </c>
      <c r="AP5">
        <f>Brazil_0!AP5</f>
        <v>5060061</v>
      </c>
      <c r="AQ5">
        <f>Brazil_0!AQ5</f>
        <v>5059590</v>
      </c>
      <c r="AR5">
        <f>Brazil_0!AR5</f>
        <v>5059590</v>
      </c>
      <c r="AS5">
        <f>Brazil_0!AS5</f>
        <v>5116153</v>
      </c>
      <c r="AT5">
        <f>Brazil_0!AT5</f>
        <v>811083</v>
      </c>
      <c r="AU5">
        <f>Brazil_0!AU5</f>
        <v>816136</v>
      </c>
      <c r="AV5">
        <f>Brazil_0!AV5</f>
        <v>751906</v>
      </c>
      <c r="AW5">
        <f>Brazil_0!AW5</f>
        <v>631987</v>
      </c>
      <c r="AX5">
        <f>Brazil_0!AX5</f>
        <v>589112</v>
      </c>
      <c r="AY5">
        <f>Brazil_0!AY5</f>
        <v>584449</v>
      </c>
      <c r="AZ5">
        <f>Brazil_0!AZ5</f>
        <v>626146</v>
      </c>
      <c r="BA5">
        <f>Brazil_0!BA5</f>
        <v>615417</v>
      </c>
      <c r="BB5">
        <f>Brazil_0!BB5</f>
        <v>500631</v>
      </c>
      <c r="BC5">
        <f>Brazil_0!BC5</f>
        <v>409783</v>
      </c>
      <c r="BD5">
        <f>Brazil_0!BD5</f>
        <v>422297</v>
      </c>
      <c r="BE5">
        <f>Brazil_0!BE5</f>
        <v>432733</v>
      </c>
      <c r="BF5">
        <f>Brazil_0!BF5</f>
        <v>426783</v>
      </c>
      <c r="BG5">
        <f>Brazil_0!BG5</f>
        <v>425199</v>
      </c>
      <c r="BH5">
        <f>Brazil_0!BH5</f>
        <v>457086</v>
      </c>
      <c r="BI5">
        <f>Brazil_0!BI5</f>
        <v>448909</v>
      </c>
      <c r="BJ5">
        <f>Brazil_0!BJ5</f>
        <v>447509</v>
      </c>
      <c r="BK5">
        <f>Brazil_0!BK5</f>
        <v>456052</v>
      </c>
      <c r="BL5">
        <f>Brazil_0!BL5</f>
        <v>454052</v>
      </c>
      <c r="BM5">
        <f>Brazil_0!BM5</f>
        <v>455781</v>
      </c>
      <c r="BN5">
        <f>Brazil_0!BN5</f>
        <v>432540</v>
      </c>
      <c r="BO5">
        <f>Brazil_0!BO5</f>
        <v>429270</v>
      </c>
      <c r="BP5">
        <f>Brazil_0!BP5</f>
        <v>1310892</v>
      </c>
      <c r="BQ5">
        <f>Brazil_0!BQ5</f>
        <v>1204631</v>
      </c>
      <c r="BR5">
        <f>Brazil_0!BR5</f>
        <v>1212381</v>
      </c>
      <c r="BS5">
        <f>Brazil_0!BS5</f>
        <v>1210225</v>
      </c>
      <c r="BT5">
        <f>Brazil_0!BT5</f>
        <v>870666</v>
      </c>
      <c r="BU5">
        <f>Brazil_0!BU5</f>
        <v>0</v>
      </c>
      <c r="BV5">
        <f>Brazil_0!BV5</f>
        <v>0</v>
      </c>
      <c r="BW5">
        <f>Brazil_0!BW5</f>
        <v>522113</v>
      </c>
      <c r="BX5">
        <f>Brazil_0!BX5</f>
        <v>521668</v>
      </c>
      <c r="BY5">
        <f>Brazil_0!BY5</f>
        <v>514669</v>
      </c>
      <c r="BZ5">
        <f>Brazil_0!BZ5</f>
        <v>514669</v>
      </c>
      <c r="CA5">
        <f>Brazil_0!CA5</f>
        <v>514669</v>
      </c>
      <c r="CB5">
        <f>Brazil_0!CB5</f>
        <v>507816</v>
      </c>
      <c r="CC5">
        <f>Brazil_0!CC5</f>
        <v>483791</v>
      </c>
      <c r="CD5">
        <f>Brazil_0!CD5</f>
        <v>434812</v>
      </c>
      <c r="CE5">
        <f>Brazil_0!CE5</f>
        <v>440812</v>
      </c>
      <c r="CF5">
        <f>Brazil_0!CF5</f>
        <v>445482</v>
      </c>
      <c r="CG5">
        <f>Brazil_0!CG5</f>
        <v>409414</v>
      </c>
      <c r="CH5">
        <f>Brazil_0!CH5</f>
        <v>408840</v>
      </c>
      <c r="CI5">
        <f>Brazil_0!CI5</f>
        <v>415440</v>
      </c>
      <c r="CJ5">
        <f>Brazil_0!CJ5</f>
        <v>464635</v>
      </c>
      <c r="CK5">
        <f>Brazil_0!CK5</f>
        <v>454887</v>
      </c>
      <c r="CL5">
        <f>Brazil_0!CL5</f>
        <v>446297</v>
      </c>
      <c r="CM5">
        <f>Brazil_0!CM5</f>
        <v>407654</v>
      </c>
      <c r="CN5">
        <f>Brazil_0!CN5</f>
        <v>402619</v>
      </c>
      <c r="CO5">
        <f>Brazil_0!CO5</f>
        <v>386801</v>
      </c>
      <c r="CP5">
        <f>Brazil_0!CP5</f>
        <v>385690</v>
      </c>
      <c r="CQ5">
        <f>Brazil_0!CQ5</f>
        <v>382664</v>
      </c>
      <c r="CR5">
        <f>Brazil_0!CR5</f>
        <v>407840</v>
      </c>
      <c r="CS5">
        <f>Brazil_0!CS5</f>
        <v>403867</v>
      </c>
      <c r="CT5">
        <f>Brazil_0!CT5</f>
        <v>393833</v>
      </c>
      <c r="CU5">
        <f>Brazil_0!CU5</f>
        <v>376949</v>
      </c>
      <c r="CV5">
        <f>Brazil_0!CV5</f>
        <v>385960</v>
      </c>
      <c r="CW5">
        <f>Brazil_0!CW5</f>
        <v>470047</v>
      </c>
    </row>
    <row r="6" spans="1:101" x14ac:dyDescent="0.25">
      <c r="A6" t="str">
        <f>MID('cont list_0'!A5,3,3)</f>
        <v>Q26</v>
      </c>
      <c r="B6">
        <f>Brazil_0!B6</f>
        <v>802513</v>
      </c>
      <c r="C6">
        <f>Brazil_0!C6</f>
        <v>802513</v>
      </c>
      <c r="D6">
        <f>Brazil_0!D6</f>
        <v>802513</v>
      </c>
      <c r="E6">
        <f>Brazil_0!E6</f>
        <v>799378</v>
      </c>
      <c r="F6">
        <f>Brazil_0!F6</f>
        <v>791176</v>
      </c>
      <c r="G6">
        <f>Brazil_0!G6</f>
        <v>755113</v>
      </c>
      <c r="H6">
        <f>Brazil_0!H6</f>
        <v>735062</v>
      </c>
      <c r="I6">
        <f>Brazil_0!I6</f>
        <v>751040</v>
      </c>
      <c r="J6">
        <f>Brazil_0!J6</f>
        <v>738663</v>
      </c>
      <c r="K6">
        <f>Brazil_0!K6</f>
        <v>736871</v>
      </c>
      <c r="L6">
        <f>Brazil_0!L6</f>
        <v>738339</v>
      </c>
      <c r="M6">
        <f>Brazil_0!M6</f>
        <v>732484</v>
      </c>
      <c r="N6">
        <f>Brazil_0!N6</f>
        <v>734267</v>
      </c>
      <c r="O6">
        <f>Brazil_0!O6</f>
        <v>728935</v>
      </c>
      <c r="P6">
        <f>Brazil_0!P6</f>
        <v>711700</v>
      </c>
      <c r="Q6">
        <f>Brazil_0!Q6</f>
        <v>703286</v>
      </c>
      <c r="R6">
        <f>Brazil_0!R6</f>
        <v>703191</v>
      </c>
      <c r="S6">
        <f>Brazil_0!S6</f>
        <v>703199</v>
      </c>
      <c r="T6">
        <f>Brazil_0!T6</f>
        <v>698445</v>
      </c>
      <c r="U6">
        <f>Brazil_0!U6</f>
        <v>695819</v>
      </c>
      <c r="V6">
        <f>Brazil_0!V6</f>
        <v>684716</v>
      </c>
      <c r="W6">
        <f>Brazil_0!W6</f>
        <v>367726</v>
      </c>
      <c r="X6">
        <f>Brazil_0!X6</f>
        <v>367726</v>
      </c>
      <c r="Y6">
        <f>Brazil_0!Y6</f>
        <v>326937</v>
      </c>
      <c r="Z6">
        <f>Brazil_0!Z6</f>
        <v>325325</v>
      </c>
      <c r="AA6">
        <f>Brazil_0!AA6</f>
        <v>301315</v>
      </c>
      <c r="AB6">
        <f>Brazil_0!AB6</f>
        <v>285816</v>
      </c>
      <c r="AC6">
        <f>Brazil_0!AC6</f>
        <v>286057</v>
      </c>
      <c r="AD6">
        <f>Brazil_0!AD6</f>
        <v>286489</v>
      </c>
      <c r="AE6">
        <f>Brazil_0!AE6</f>
        <v>283050</v>
      </c>
      <c r="AF6">
        <f>Brazil_0!AF6</f>
        <v>283050</v>
      </c>
      <c r="AG6">
        <f>Brazil_0!AG6</f>
        <v>277812</v>
      </c>
      <c r="AH6">
        <f>Brazil_0!AH6</f>
        <v>271517</v>
      </c>
      <c r="AI6">
        <f>Brazil_0!AI6</f>
        <v>265258</v>
      </c>
      <c r="AJ6">
        <f>Brazil_0!AJ6</f>
        <v>266604</v>
      </c>
      <c r="AK6">
        <f>Brazil_0!AK6</f>
        <v>262496</v>
      </c>
      <c r="AL6">
        <f>Brazil_0!AL6</f>
        <v>243051</v>
      </c>
      <c r="AM6">
        <f>Brazil_0!AM6</f>
        <v>241767</v>
      </c>
      <c r="AN6">
        <f>Brazil_0!AN6</f>
        <v>242048</v>
      </c>
      <c r="AO6">
        <f>Brazil_0!AO6</f>
        <v>238671</v>
      </c>
      <c r="AP6">
        <f>Brazil_0!AP6</f>
        <v>239489</v>
      </c>
      <c r="AQ6">
        <f>Brazil_0!AQ6</f>
        <v>239396</v>
      </c>
      <c r="AR6">
        <f>Brazil_0!AR6</f>
        <v>239396</v>
      </c>
      <c r="AS6">
        <f>Brazil_0!AS6</f>
        <v>237364</v>
      </c>
      <c r="AT6">
        <f>Brazil_0!AT6</f>
        <v>5165405</v>
      </c>
      <c r="AU6">
        <f>Brazil_0!AU6</f>
        <v>5162339</v>
      </c>
      <c r="AV6">
        <f>Brazil_0!AV6</f>
        <v>5150506</v>
      </c>
      <c r="AW6">
        <f>Brazil_0!AW6</f>
        <v>5111572</v>
      </c>
      <c r="AX6">
        <f>Brazil_0!AX6</f>
        <v>5146820</v>
      </c>
      <c r="AY6">
        <f>Brazil_0!AY6</f>
        <v>5276933</v>
      </c>
      <c r="AZ6">
        <f>Brazil_0!AZ6</f>
        <v>5360382</v>
      </c>
      <c r="BA6">
        <f>Brazil_0!BA6</f>
        <v>5368301</v>
      </c>
      <c r="BB6">
        <f>Brazil_0!BB6</f>
        <v>5106436</v>
      </c>
      <c r="BC6">
        <f>Brazil_0!BC6</f>
        <v>5077217</v>
      </c>
      <c r="BD6">
        <f>Brazil_0!BD6</f>
        <v>4748505</v>
      </c>
      <c r="BE6">
        <f>Brazil_0!BE6</f>
        <v>4639282</v>
      </c>
      <c r="BF6">
        <f>Brazil_0!BF6</f>
        <v>4869389</v>
      </c>
      <c r="BG6">
        <f>Brazil_0!BG6</f>
        <v>4656587</v>
      </c>
      <c r="BH6">
        <f>Brazil_0!BH6</f>
        <v>4223774</v>
      </c>
      <c r="BI6">
        <f>Brazil_0!BI6</f>
        <v>4061984</v>
      </c>
      <c r="BJ6">
        <f>Brazil_0!BJ6</f>
        <v>3943791</v>
      </c>
      <c r="BK6">
        <f>Brazil_0!BK6</f>
        <v>4016103</v>
      </c>
      <c r="BL6">
        <f>Brazil_0!BL6</f>
        <v>4211137</v>
      </c>
      <c r="BM6">
        <f>Brazil_0!BM6</f>
        <v>4132663</v>
      </c>
      <c r="BN6">
        <f>Brazil_0!BN6</f>
        <v>4147986</v>
      </c>
      <c r="BO6">
        <f>Brazil_0!BO6</f>
        <v>4439673</v>
      </c>
      <c r="BP6">
        <f>Brazil_0!BP6</f>
        <v>432802</v>
      </c>
      <c r="BQ6">
        <f>Brazil_0!BQ6</f>
        <v>414375</v>
      </c>
      <c r="BR6">
        <f>Brazil_0!BR6</f>
        <v>405752</v>
      </c>
      <c r="BS6">
        <f>Brazil_0!BS6</f>
        <v>387039</v>
      </c>
      <c r="BT6">
        <f>Brazil_0!BT6</f>
        <v>399752</v>
      </c>
      <c r="BU6">
        <f>Brazil_0!BU6</f>
        <v>0</v>
      </c>
      <c r="BV6">
        <f>Brazil_0!BV6</f>
        <v>0</v>
      </c>
      <c r="BW6">
        <f>Brazil_0!BW6</f>
        <v>2462515</v>
      </c>
      <c r="BX6">
        <f>Brazil_0!BX6</f>
        <v>2386085</v>
      </c>
      <c r="BY6">
        <f>Brazil_0!BY6</f>
        <v>2416244</v>
      </c>
      <c r="BZ6">
        <f>Brazil_0!BZ6</f>
        <v>2416244</v>
      </c>
      <c r="CA6">
        <f>Brazil_0!CA6</f>
        <v>2416244</v>
      </c>
      <c r="CB6">
        <f>Brazil_0!CB6</f>
        <v>2354952</v>
      </c>
      <c r="CC6">
        <f>Brazil_0!CC6</f>
        <v>2375286</v>
      </c>
      <c r="CD6">
        <f>Brazil_0!CD6</f>
        <v>2354571</v>
      </c>
      <c r="CE6">
        <f>Brazil_0!CE6</f>
        <v>2241389</v>
      </c>
      <c r="CF6">
        <f>Brazil_0!CF6</f>
        <v>2150214</v>
      </c>
      <c r="CG6">
        <f>Brazil_0!CG6</f>
        <v>2134556</v>
      </c>
      <c r="CH6">
        <f>Brazil_0!CH6</f>
        <v>2135530</v>
      </c>
      <c r="CI6">
        <f>Brazil_0!CI6</f>
        <v>2120150</v>
      </c>
      <c r="CJ6">
        <f>Brazil_0!CJ6</f>
        <v>2106284</v>
      </c>
      <c r="CK6">
        <f>Brazil_0!CK6</f>
        <v>2055286</v>
      </c>
      <c r="CL6">
        <f>Brazil_0!CL6</f>
        <v>2047759</v>
      </c>
      <c r="CM6">
        <f>Brazil_0!CM6</f>
        <v>1969974</v>
      </c>
      <c r="CN6">
        <f>Brazil_0!CN6</f>
        <v>2035094</v>
      </c>
      <c r="CO6">
        <f>Brazil_0!CO6</f>
        <v>2047481</v>
      </c>
      <c r="CP6">
        <f>Brazil_0!CP6</f>
        <v>2039383</v>
      </c>
      <c r="CQ6">
        <f>Brazil_0!CQ6</f>
        <v>2019713</v>
      </c>
      <c r="CR6">
        <f>Brazil_0!CR6</f>
        <v>374330</v>
      </c>
      <c r="CS6">
        <f>Brazil_0!CS6</f>
        <v>359954</v>
      </c>
      <c r="CT6">
        <f>Brazil_0!CT6</f>
        <v>364565</v>
      </c>
      <c r="CU6">
        <f>Brazil_0!CU6</f>
        <v>352662</v>
      </c>
      <c r="CV6">
        <f>Brazil_0!CV6</f>
        <v>319758</v>
      </c>
      <c r="CW6">
        <f>Brazil_0!CW6</f>
        <v>320502</v>
      </c>
    </row>
    <row r="7" spans="1:101" x14ac:dyDescent="0.25">
      <c r="A7" t="str">
        <f>MID('cont list_0'!A6,3,3)</f>
        <v>U26</v>
      </c>
      <c r="B7">
        <f>Brazil_0!B7</f>
        <v>2686382</v>
      </c>
      <c r="C7">
        <f>Brazil_0!C7</f>
        <v>2686382</v>
      </c>
      <c r="D7">
        <f>Brazil_0!D7</f>
        <v>2686382</v>
      </c>
      <c r="E7">
        <f>Brazil_0!E7</f>
        <v>2586720</v>
      </c>
      <c r="F7">
        <f>Brazil_0!F7</f>
        <v>2569307</v>
      </c>
      <c r="G7">
        <f>Brazil_0!G7</f>
        <v>2636920</v>
      </c>
      <c r="H7">
        <f>Brazil_0!H7</f>
        <v>2665020</v>
      </c>
      <c r="I7">
        <f>Brazil_0!I7</f>
        <v>2726259</v>
      </c>
      <c r="J7">
        <f>Brazil_0!J7</f>
        <v>2727640</v>
      </c>
      <c r="K7">
        <f>Brazil_0!K7</f>
        <v>2792053</v>
      </c>
      <c r="L7">
        <f>Brazil_0!L7</f>
        <v>2826591</v>
      </c>
      <c r="M7">
        <f>Brazil_0!M7</f>
        <v>2832822</v>
      </c>
      <c r="N7">
        <f>Brazil_0!N7</f>
        <v>2852502</v>
      </c>
      <c r="O7">
        <f>Brazil_0!O7</f>
        <v>2832479</v>
      </c>
      <c r="P7">
        <f>Brazil_0!P7</f>
        <v>2860751</v>
      </c>
      <c r="Q7">
        <f>Brazil_0!Q7</f>
        <v>2863477</v>
      </c>
      <c r="R7">
        <f>Brazil_0!R7</f>
        <v>2826598</v>
      </c>
      <c r="S7">
        <f>Brazil_0!S7</f>
        <v>2817846</v>
      </c>
      <c r="T7">
        <f>Brazil_0!T7</f>
        <v>2786411</v>
      </c>
      <c r="U7">
        <f>Brazil_0!U7</f>
        <v>2675692</v>
      </c>
      <c r="V7">
        <f>Brazil_0!V7</f>
        <v>2724915</v>
      </c>
      <c r="W7">
        <f>Brazil_0!W7</f>
        <v>572319</v>
      </c>
      <c r="X7">
        <f>Brazil_0!X7</f>
        <v>572319</v>
      </c>
      <c r="Y7">
        <f>Brazil_0!Y7</f>
        <v>548454</v>
      </c>
      <c r="Z7">
        <f>Brazil_0!Z7</f>
        <v>548514</v>
      </c>
      <c r="AA7">
        <f>Brazil_0!AA7</f>
        <v>545326</v>
      </c>
      <c r="AB7">
        <f>Brazil_0!AB7</f>
        <v>545326</v>
      </c>
      <c r="AC7">
        <f>Brazil_0!AC7</f>
        <v>545933</v>
      </c>
      <c r="AD7">
        <f>Brazil_0!AD7</f>
        <v>537826</v>
      </c>
      <c r="AE7">
        <f>Brazil_0!AE7</f>
        <v>530976</v>
      </c>
      <c r="AF7">
        <f>Brazil_0!AF7</f>
        <v>530976</v>
      </c>
      <c r="AG7">
        <f>Brazil_0!AG7</f>
        <v>529813</v>
      </c>
      <c r="AH7">
        <f>Brazil_0!AH7</f>
        <v>525990</v>
      </c>
      <c r="AI7">
        <f>Brazil_0!AI7</f>
        <v>524354</v>
      </c>
      <c r="AJ7">
        <f>Brazil_0!AJ7</f>
        <v>527102</v>
      </c>
      <c r="AK7">
        <f>Brazil_0!AK7</f>
        <v>516402</v>
      </c>
      <c r="AL7">
        <f>Brazil_0!AL7</f>
        <v>497427</v>
      </c>
      <c r="AM7">
        <f>Brazil_0!AM7</f>
        <v>493904</v>
      </c>
      <c r="AN7">
        <f>Brazil_0!AN7</f>
        <v>492004</v>
      </c>
      <c r="AO7">
        <f>Brazil_0!AO7</f>
        <v>484006</v>
      </c>
      <c r="AP7">
        <f>Brazil_0!AP7</f>
        <v>484866</v>
      </c>
      <c r="AQ7">
        <f>Brazil_0!AQ7</f>
        <v>485188</v>
      </c>
      <c r="AR7">
        <f>Brazil_0!AR7</f>
        <v>485188</v>
      </c>
      <c r="AS7">
        <f>Brazil_0!AS7</f>
        <v>472158</v>
      </c>
      <c r="AT7">
        <f>Brazil_0!AT7</f>
        <v>209852</v>
      </c>
      <c r="AU7">
        <f>Brazil_0!AU7</f>
        <v>189103</v>
      </c>
      <c r="AV7">
        <f>Brazil_0!AV7</f>
        <v>188953</v>
      </c>
      <c r="AW7">
        <f>Brazil_0!AW7</f>
        <v>182991</v>
      </c>
      <c r="AX7">
        <f>Brazil_0!AX7</f>
        <v>178841</v>
      </c>
      <c r="AY7">
        <f>Brazil_0!AY7</f>
        <v>179906</v>
      </c>
      <c r="AZ7">
        <f>Brazil_0!AZ7</f>
        <v>181148</v>
      </c>
      <c r="BA7">
        <f>Brazil_0!BA7</f>
        <v>177356</v>
      </c>
      <c r="BB7">
        <f>Brazil_0!BB7</f>
        <v>176399</v>
      </c>
      <c r="BC7">
        <f>Brazil_0!BC7</f>
        <v>176244</v>
      </c>
      <c r="BD7">
        <f>Brazil_0!BD7</f>
        <v>179860</v>
      </c>
      <c r="BE7">
        <f>Brazil_0!BE7</f>
        <v>180968</v>
      </c>
      <c r="BF7">
        <f>Brazil_0!BF7</f>
        <v>183269</v>
      </c>
      <c r="BG7">
        <f>Brazil_0!BG7</f>
        <v>183200</v>
      </c>
      <c r="BH7">
        <f>Brazil_0!BH7</f>
        <v>179692</v>
      </c>
      <c r="BI7">
        <f>Brazil_0!BI7</f>
        <v>176427</v>
      </c>
      <c r="BJ7">
        <f>Brazil_0!BJ7</f>
        <v>174256</v>
      </c>
      <c r="BK7">
        <f>Brazil_0!BK7</f>
        <v>166754</v>
      </c>
      <c r="BL7">
        <f>Brazil_0!BL7</f>
        <v>163624</v>
      </c>
      <c r="BM7">
        <f>Brazil_0!BM7</f>
        <v>165379</v>
      </c>
      <c r="BN7">
        <f>Brazil_0!BN7</f>
        <v>165766</v>
      </c>
      <c r="BO7">
        <f>Brazil_0!BO7</f>
        <v>161976</v>
      </c>
      <c r="BP7">
        <f>Brazil_0!BP7</f>
        <v>4514884</v>
      </c>
      <c r="BQ7">
        <f>Brazil_0!BQ7</f>
        <v>4643986</v>
      </c>
      <c r="BR7">
        <f>Brazil_0!BR7</f>
        <v>4535411</v>
      </c>
      <c r="BS7">
        <f>Brazil_0!BS7</f>
        <v>4429781</v>
      </c>
      <c r="BT7">
        <f>Brazil_0!BT7</f>
        <v>4393319</v>
      </c>
      <c r="BU7">
        <f>Brazil_0!BU7</f>
        <v>0</v>
      </c>
      <c r="BV7">
        <f>Brazil_0!BV7</f>
        <v>0</v>
      </c>
      <c r="BW7">
        <f>Brazil_0!BW7</f>
        <v>377368</v>
      </c>
      <c r="BX7">
        <f>Brazil_0!BX7</f>
        <v>382647</v>
      </c>
      <c r="BY7">
        <f>Brazil_0!BY7</f>
        <v>383067</v>
      </c>
      <c r="BZ7">
        <f>Brazil_0!BZ7</f>
        <v>383067</v>
      </c>
      <c r="CA7">
        <f>Brazil_0!CA7</f>
        <v>383067</v>
      </c>
      <c r="CB7">
        <f>Brazil_0!CB7</f>
        <v>384048</v>
      </c>
      <c r="CC7">
        <f>Brazil_0!CC7</f>
        <v>382283</v>
      </c>
      <c r="CD7">
        <f>Brazil_0!CD7</f>
        <v>383174</v>
      </c>
      <c r="CE7">
        <f>Brazil_0!CE7</f>
        <v>361064</v>
      </c>
      <c r="CF7">
        <f>Brazil_0!CF7</f>
        <v>311658</v>
      </c>
      <c r="CG7">
        <f>Brazil_0!CG7</f>
        <v>312228</v>
      </c>
      <c r="CH7">
        <f>Brazil_0!CH7</f>
        <v>312216</v>
      </c>
      <c r="CI7">
        <f>Brazil_0!CI7</f>
        <v>313990</v>
      </c>
      <c r="CJ7">
        <f>Brazil_0!CJ7</f>
        <v>283331</v>
      </c>
      <c r="CK7">
        <f>Brazil_0!CK7</f>
        <v>262638</v>
      </c>
      <c r="CL7">
        <f>Brazil_0!CL7</f>
        <v>264221</v>
      </c>
      <c r="CM7">
        <f>Brazil_0!CM7</f>
        <v>262779</v>
      </c>
      <c r="CN7">
        <f>Brazil_0!CN7</f>
        <v>262316</v>
      </c>
      <c r="CO7">
        <f>Brazil_0!CO7</f>
        <v>261846</v>
      </c>
      <c r="CP7">
        <f>Brazil_0!CP7</f>
        <v>263848</v>
      </c>
      <c r="CQ7">
        <f>Brazil_0!CQ7</f>
        <v>264274</v>
      </c>
      <c r="CR7">
        <f>Brazil_0!CR7</f>
        <v>2046365</v>
      </c>
      <c r="CS7">
        <f>Brazil_0!CS7</f>
        <v>2075524</v>
      </c>
      <c r="CT7">
        <f>Brazil_0!CT7</f>
        <v>2090723</v>
      </c>
      <c r="CU7">
        <f>Brazil_0!CU7</f>
        <v>2201360</v>
      </c>
      <c r="CV7">
        <f>Brazil_0!CV7</f>
        <v>2231309</v>
      </c>
      <c r="CW7">
        <f>Brazil_0!CW7</f>
        <v>2190804</v>
      </c>
    </row>
    <row r="8" spans="1:101" x14ac:dyDescent="0.25">
      <c r="A8" t="str">
        <f>MID('cont list_0'!A7,3,3)</f>
        <v>V26</v>
      </c>
      <c r="B8">
        <f>Brazil_0!B8</f>
        <v>119655</v>
      </c>
      <c r="C8">
        <f>Brazil_0!C8</f>
        <v>119655</v>
      </c>
      <c r="D8">
        <f>Brazil_0!D8</f>
        <v>119655</v>
      </c>
      <c r="E8">
        <f>Brazil_0!E8</f>
        <v>114870</v>
      </c>
      <c r="F8">
        <f>Brazil_0!F8</f>
        <v>111491</v>
      </c>
      <c r="G8">
        <f>Brazil_0!G8</f>
        <v>111503</v>
      </c>
      <c r="H8">
        <f>Brazil_0!H8</f>
        <v>111897</v>
      </c>
      <c r="I8">
        <f>Brazil_0!I8</f>
        <v>112710</v>
      </c>
      <c r="J8">
        <f>Brazil_0!J8</f>
        <v>110088</v>
      </c>
      <c r="K8">
        <f>Brazil_0!K8</f>
        <v>111845</v>
      </c>
      <c r="L8">
        <f>Brazil_0!L8</f>
        <v>111814</v>
      </c>
      <c r="M8">
        <f>Brazil_0!M8</f>
        <v>112996</v>
      </c>
      <c r="N8">
        <f>Brazil_0!N8</f>
        <v>113105</v>
      </c>
      <c r="O8">
        <f>Brazil_0!O8</f>
        <v>113516</v>
      </c>
      <c r="P8">
        <f>Brazil_0!P8</f>
        <v>112051</v>
      </c>
      <c r="Q8">
        <f>Brazil_0!Q8</f>
        <v>111824</v>
      </c>
      <c r="R8">
        <f>Brazil_0!R8</f>
        <v>111972</v>
      </c>
      <c r="S8">
        <f>Brazil_0!S8</f>
        <v>111752</v>
      </c>
      <c r="T8">
        <f>Brazil_0!T8</f>
        <v>109823</v>
      </c>
      <c r="U8">
        <f>Brazil_0!U8</f>
        <v>108788</v>
      </c>
      <c r="V8">
        <f>Brazil_0!V8</f>
        <v>114577</v>
      </c>
      <c r="W8">
        <f>Brazil_0!W8</f>
        <v>2587470</v>
      </c>
      <c r="X8">
        <f>Brazil_0!X8</f>
        <v>2587470</v>
      </c>
      <c r="Y8">
        <f>Brazil_0!Y8</f>
        <v>2573623</v>
      </c>
      <c r="Z8">
        <f>Brazil_0!Z8</f>
        <v>2427590</v>
      </c>
      <c r="AA8">
        <f>Brazil_0!AA8</f>
        <v>2325984</v>
      </c>
      <c r="AB8">
        <f>Brazil_0!AB8</f>
        <v>2187454</v>
      </c>
      <c r="AC8">
        <f>Brazil_0!AC8</f>
        <v>2118604</v>
      </c>
      <c r="AD8">
        <f>Brazil_0!AD8</f>
        <v>2112460</v>
      </c>
      <c r="AE8">
        <f>Brazil_0!AE8</f>
        <v>2079454</v>
      </c>
      <c r="AF8">
        <f>Brazil_0!AF8</f>
        <v>2079454</v>
      </c>
      <c r="AG8">
        <f>Brazil_0!AG8</f>
        <v>2079369</v>
      </c>
      <c r="AH8">
        <f>Brazil_0!AH8</f>
        <v>2111798</v>
      </c>
      <c r="AI8">
        <f>Brazil_0!AI8</f>
        <v>2021276</v>
      </c>
      <c r="AJ8">
        <f>Brazil_0!AJ8</f>
        <v>1985027</v>
      </c>
      <c r="AK8">
        <f>Brazil_0!AK8</f>
        <v>1967941</v>
      </c>
      <c r="AL8">
        <f>Brazil_0!AL8</f>
        <v>1941857</v>
      </c>
      <c r="AM8">
        <f>Brazil_0!AM8</f>
        <v>1873845</v>
      </c>
      <c r="AN8">
        <f>Brazil_0!AN8</f>
        <v>1928369</v>
      </c>
      <c r="AO8">
        <f>Brazil_0!AO8</f>
        <v>1941443</v>
      </c>
      <c r="AP8">
        <f>Brazil_0!AP8</f>
        <v>1984216</v>
      </c>
      <c r="AQ8">
        <f>Brazil_0!AQ8</f>
        <v>2011188</v>
      </c>
      <c r="AR8">
        <f>Brazil_0!AR8</f>
        <v>2011188</v>
      </c>
      <c r="AS8">
        <f>Brazil_0!AS8</f>
        <v>2025293</v>
      </c>
      <c r="AT8">
        <f>Brazil_0!AT8</f>
        <v>458194</v>
      </c>
      <c r="AU8">
        <f>Brazil_0!AU8</f>
        <v>443163</v>
      </c>
      <c r="AV8">
        <f>Brazil_0!AV8</f>
        <v>435378</v>
      </c>
      <c r="AW8">
        <f>Brazil_0!AW8</f>
        <v>417140</v>
      </c>
      <c r="AX8">
        <f>Brazil_0!AX8</f>
        <v>410654</v>
      </c>
      <c r="AY8">
        <f>Brazil_0!AY8</f>
        <v>406374</v>
      </c>
      <c r="AZ8">
        <f>Brazil_0!AZ8</f>
        <v>395873</v>
      </c>
      <c r="BA8">
        <f>Brazil_0!BA8</f>
        <v>384612</v>
      </c>
      <c r="BB8">
        <f>Brazil_0!BB8</f>
        <v>373617</v>
      </c>
      <c r="BC8">
        <f>Brazil_0!BC8</f>
        <v>365904</v>
      </c>
      <c r="BD8">
        <f>Brazil_0!BD8</f>
        <v>383043</v>
      </c>
      <c r="BE8">
        <f>Brazil_0!BE8</f>
        <v>362898</v>
      </c>
      <c r="BF8">
        <f>Brazil_0!BF8</f>
        <v>357676</v>
      </c>
      <c r="BG8">
        <f>Brazil_0!BG8</f>
        <v>344176</v>
      </c>
      <c r="BH8">
        <f>Brazil_0!BH8</f>
        <v>329775</v>
      </c>
      <c r="BI8">
        <f>Brazil_0!BI8</f>
        <v>330925</v>
      </c>
      <c r="BJ8">
        <f>Brazil_0!BJ8</f>
        <v>333334</v>
      </c>
      <c r="BK8">
        <f>Brazil_0!BK8</f>
        <v>323854</v>
      </c>
      <c r="BL8">
        <f>Brazil_0!BL8</f>
        <v>316669</v>
      </c>
      <c r="BM8">
        <f>Brazil_0!BM8</f>
        <v>312419</v>
      </c>
      <c r="BN8">
        <f>Brazil_0!BN8</f>
        <v>310372</v>
      </c>
      <c r="BO8">
        <f>Brazil_0!BO8</f>
        <v>304892</v>
      </c>
      <c r="BP8">
        <f>Brazil_0!BP8</f>
        <v>157456</v>
      </c>
      <c r="BQ8">
        <f>Brazil_0!BQ8</f>
        <v>157267</v>
      </c>
      <c r="BR8">
        <f>Brazil_0!BR8</f>
        <v>156015</v>
      </c>
      <c r="BS8">
        <f>Brazil_0!BS8</f>
        <v>149964</v>
      </c>
      <c r="BT8">
        <f>Brazil_0!BT8</f>
        <v>149746</v>
      </c>
      <c r="BU8">
        <f>Brazil_0!BU8</f>
        <v>0</v>
      </c>
      <c r="BV8">
        <f>Brazil_0!BV8</f>
        <v>0</v>
      </c>
      <c r="BW8">
        <f>Brazil_0!BW8</f>
        <v>315754</v>
      </c>
      <c r="BX8">
        <f>Brazil_0!BX8</f>
        <v>313705</v>
      </c>
      <c r="BY8">
        <f>Brazil_0!BY8</f>
        <v>313680</v>
      </c>
      <c r="BZ8">
        <f>Brazil_0!BZ8</f>
        <v>313680</v>
      </c>
      <c r="CA8">
        <f>Brazil_0!CA8</f>
        <v>313680</v>
      </c>
      <c r="CB8">
        <f>Brazil_0!CB8</f>
        <v>321536</v>
      </c>
      <c r="CC8">
        <f>Brazil_0!CC8</f>
        <v>320010</v>
      </c>
      <c r="CD8">
        <f>Brazil_0!CD8</f>
        <v>322685</v>
      </c>
      <c r="CE8">
        <f>Brazil_0!CE8</f>
        <v>323786</v>
      </c>
      <c r="CF8">
        <f>Brazil_0!CF8</f>
        <v>323048</v>
      </c>
      <c r="CG8">
        <f>Brazil_0!CG8</f>
        <v>337695</v>
      </c>
      <c r="CH8">
        <f>Brazil_0!CH8</f>
        <v>338020</v>
      </c>
      <c r="CI8">
        <f>Brazil_0!CI8</f>
        <v>338362</v>
      </c>
      <c r="CJ8">
        <f>Brazil_0!CJ8</f>
        <v>337809</v>
      </c>
      <c r="CK8">
        <f>Brazil_0!CK8</f>
        <v>322962</v>
      </c>
      <c r="CL8">
        <f>Brazil_0!CL8</f>
        <v>322878</v>
      </c>
      <c r="CM8">
        <f>Brazil_0!CM8</f>
        <v>323795</v>
      </c>
      <c r="CN8">
        <f>Brazil_0!CN8</f>
        <v>303641</v>
      </c>
      <c r="CO8">
        <f>Brazil_0!CO8</f>
        <v>304421</v>
      </c>
      <c r="CP8">
        <f>Brazil_0!CP8</f>
        <v>299338</v>
      </c>
      <c r="CQ8">
        <f>Brazil_0!CQ8</f>
        <v>296538</v>
      </c>
      <c r="CR8">
        <f>Brazil_0!CR8</f>
        <v>261054</v>
      </c>
      <c r="CS8">
        <f>Brazil_0!CS8</f>
        <v>257355</v>
      </c>
      <c r="CT8">
        <f>Brazil_0!CT8</f>
        <v>257773</v>
      </c>
      <c r="CU8">
        <f>Brazil_0!CU8</f>
        <v>258607</v>
      </c>
      <c r="CV8">
        <f>Brazil_0!CV8</f>
        <v>261389</v>
      </c>
      <c r="CW8">
        <f>Brazil_0!CW8</f>
        <v>266432</v>
      </c>
    </row>
    <row r="9" spans="1:101" x14ac:dyDescent="0.25">
      <c r="A9" t="str">
        <f>MID('cont list_0'!A8,3,3)</f>
        <v>X26</v>
      </c>
      <c r="B9">
        <f>Brazil_0!B9</f>
        <v>723602</v>
      </c>
      <c r="C9">
        <f>Brazil_0!C9</f>
        <v>723602</v>
      </c>
      <c r="D9">
        <f>Brazil_0!D9</f>
        <v>723602</v>
      </c>
      <c r="E9">
        <f>Brazil_0!E9</f>
        <v>723320</v>
      </c>
      <c r="F9">
        <f>Brazil_0!F9</f>
        <v>723235</v>
      </c>
      <c r="G9">
        <f>Brazil_0!G9</f>
        <v>701961</v>
      </c>
      <c r="H9">
        <f>Brazil_0!H9</f>
        <v>667320</v>
      </c>
      <c r="I9">
        <f>Brazil_0!I9</f>
        <v>655891</v>
      </c>
      <c r="J9">
        <f>Brazil_0!J9</f>
        <v>655887</v>
      </c>
      <c r="K9">
        <f>Brazil_0!K9</f>
        <v>652321</v>
      </c>
      <c r="L9">
        <f>Brazil_0!L9</f>
        <v>638667</v>
      </c>
      <c r="M9">
        <f>Brazil_0!M9</f>
        <v>637674</v>
      </c>
      <c r="N9">
        <f>Brazil_0!N9</f>
        <v>633558</v>
      </c>
      <c r="O9">
        <f>Brazil_0!O9</f>
        <v>633383</v>
      </c>
      <c r="P9">
        <f>Brazil_0!P9</f>
        <v>632109</v>
      </c>
      <c r="Q9">
        <f>Brazil_0!Q9</f>
        <v>632085</v>
      </c>
      <c r="R9">
        <f>Brazil_0!R9</f>
        <v>632253</v>
      </c>
      <c r="S9">
        <f>Brazil_0!S9</f>
        <v>631751</v>
      </c>
      <c r="T9">
        <f>Brazil_0!T9</f>
        <v>631748</v>
      </c>
      <c r="U9">
        <f>Brazil_0!U9</f>
        <v>631006</v>
      </c>
      <c r="V9">
        <f>Brazil_0!V9</f>
        <v>630747</v>
      </c>
      <c r="W9">
        <f>Brazil_0!W9</f>
        <v>113881</v>
      </c>
      <c r="X9">
        <f>Brazil_0!X9</f>
        <v>113881</v>
      </c>
      <c r="Y9">
        <f>Brazil_0!Y9</f>
        <v>109654</v>
      </c>
      <c r="Z9">
        <f>Brazil_0!Z9</f>
        <v>107046</v>
      </c>
      <c r="AA9">
        <f>Brazil_0!AA9</f>
        <v>106362</v>
      </c>
      <c r="AB9">
        <f>Brazil_0!AB9</f>
        <v>105946</v>
      </c>
      <c r="AC9">
        <f>Brazil_0!AC9</f>
        <v>105845</v>
      </c>
      <c r="AD9">
        <f>Brazil_0!AD9</f>
        <v>105066</v>
      </c>
      <c r="AE9">
        <f>Brazil_0!AE9</f>
        <v>104180</v>
      </c>
      <c r="AF9">
        <f>Brazil_0!AF9</f>
        <v>104180</v>
      </c>
      <c r="AG9">
        <f>Brazil_0!AG9</f>
        <v>105197</v>
      </c>
      <c r="AH9">
        <f>Brazil_0!AH9</f>
        <v>106091</v>
      </c>
      <c r="AI9">
        <f>Brazil_0!AI9</f>
        <v>105645</v>
      </c>
      <c r="AJ9">
        <f>Brazil_0!AJ9</f>
        <v>109366</v>
      </c>
      <c r="AK9">
        <f>Brazil_0!AK9</f>
        <v>110328</v>
      </c>
      <c r="AL9">
        <f>Brazil_0!AL9</f>
        <v>110200</v>
      </c>
      <c r="AM9">
        <f>Brazil_0!AM9</f>
        <v>110184</v>
      </c>
      <c r="AN9">
        <f>Brazil_0!AN9</f>
        <v>110129</v>
      </c>
      <c r="AO9">
        <f>Brazil_0!AO9</f>
        <v>110179</v>
      </c>
      <c r="AP9">
        <f>Brazil_0!AP9</f>
        <v>110180</v>
      </c>
      <c r="AQ9">
        <f>Brazil_0!AQ9</f>
        <v>109790</v>
      </c>
      <c r="AR9">
        <f>Brazil_0!AR9</f>
        <v>109790</v>
      </c>
      <c r="AS9">
        <f>Brazil_0!AS9</f>
        <v>112177</v>
      </c>
      <c r="AT9">
        <f>Brazil_0!AT9</f>
        <v>2008082</v>
      </c>
      <c r="AU9">
        <f>Brazil_0!AU9</f>
        <v>1997701</v>
      </c>
      <c r="AV9">
        <f>Brazil_0!AV9</f>
        <v>1977274</v>
      </c>
      <c r="AW9">
        <f>Brazil_0!AW9</f>
        <v>1975117</v>
      </c>
      <c r="AX9">
        <f>Brazil_0!AX9</f>
        <v>1932938</v>
      </c>
      <c r="AY9">
        <f>Brazil_0!AY9</f>
        <v>1864888</v>
      </c>
      <c r="AZ9">
        <f>Brazil_0!AZ9</f>
        <v>1860353</v>
      </c>
      <c r="BA9">
        <f>Brazil_0!BA9</f>
        <v>1846674</v>
      </c>
      <c r="BB9">
        <f>Brazil_0!BB9</f>
        <v>1829734</v>
      </c>
      <c r="BC9">
        <f>Brazil_0!BC9</f>
        <v>1919658</v>
      </c>
      <c r="BD9">
        <f>Brazil_0!BD9</f>
        <v>1904522</v>
      </c>
      <c r="BE9">
        <f>Brazil_0!BE9</f>
        <v>1833784</v>
      </c>
      <c r="BF9">
        <f>Brazil_0!BF9</f>
        <v>1854297</v>
      </c>
      <c r="BG9">
        <f>Brazil_0!BG9</f>
        <v>1821793</v>
      </c>
      <c r="BH9">
        <f>Brazil_0!BH9</f>
        <v>1890647</v>
      </c>
      <c r="BI9">
        <f>Brazil_0!BI9</f>
        <v>1902186</v>
      </c>
      <c r="BJ9">
        <f>Brazil_0!BJ9</f>
        <v>1907782</v>
      </c>
      <c r="BK9">
        <f>Brazil_0!BK9</f>
        <v>1890317</v>
      </c>
      <c r="BL9">
        <f>Brazil_0!BL9</f>
        <v>1962708</v>
      </c>
      <c r="BM9">
        <f>Brazil_0!BM9</f>
        <v>1827733</v>
      </c>
      <c r="BN9">
        <f>Brazil_0!BN9</f>
        <v>1771697</v>
      </c>
      <c r="BO9">
        <f>Brazil_0!BO9</f>
        <v>1672804</v>
      </c>
      <c r="BP9">
        <f>Brazil_0!BP9</f>
        <v>278424</v>
      </c>
      <c r="BQ9">
        <f>Brazil_0!BQ9</f>
        <v>274697</v>
      </c>
      <c r="BR9">
        <f>Brazil_0!BR9</f>
        <v>242613</v>
      </c>
      <c r="BS9">
        <f>Brazil_0!BS9</f>
        <v>239001</v>
      </c>
      <c r="BT9">
        <f>Brazil_0!BT9</f>
        <v>238701</v>
      </c>
      <c r="BU9">
        <f>Brazil_0!BU9</f>
        <v>0</v>
      </c>
      <c r="BV9">
        <f>Brazil_0!BV9</f>
        <v>0</v>
      </c>
      <c r="BW9">
        <f>Brazil_0!BW9</f>
        <v>3567189</v>
      </c>
      <c r="BX9">
        <f>Brazil_0!BX9</f>
        <v>3565025</v>
      </c>
      <c r="BY9">
        <f>Brazil_0!BY9</f>
        <v>3525479</v>
      </c>
      <c r="BZ9">
        <f>Brazil_0!BZ9</f>
        <v>3525479</v>
      </c>
      <c r="CA9">
        <f>Brazil_0!CA9</f>
        <v>3525479</v>
      </c>
      <c r="CB9">
        <f>Brazil_0!CB9</f>
        <v>3485892</v>
      </c>
      <c r="CC9">
        <f>Brazil_0!CC9</f>
        <v>3438985</v>
      </c>
      <c r="CD9">
        <f>Brazil_0!CD9</f>
        <v>3362324</v>
      </c>
      <c r="CE9">
        <f>Brazil_0!CE9</f>
        <v>3172235</v>
      </c>
      <c r="CF9">
        <f>Brazil_0!CF9</f>
        <v>3120077</v>
      </c>
      <c r="CG9">
        <f>Brazil_0!CG9</f>
        <v>3170606</v>
      </c>
      <c r="CH9">
        <f>Brazil_0!CH9</f>
        <v>3174999</v>
      </c>
      <c r="CI9">
        <f>Brazil_0!CI9</f>
        <v>3127810</v>
      </c>
      <c r="CJ9">
        <f>Brazil_0!CJ9</f>
        <v>3109462</v>
      </c>
      <c r="CK9">
        <f>Brazil_0!CK9</f>
        <v>3026773</v>
      </c>
      <c r="CL9">
        <f>Brazil_0!CL9</f>
        <v>3036934</v>
      </c>
      <c r="CM9">
        <f>Brazil_0!CM9</f>
        <v>3114865</v>
      </c>
      <c r="CN9">
        <f>Brazil_0!CN9</f>
        <v>3080194</v>
      </c>
      <c r="CO9">
        <f>Brazil_0!CO9</f>
        <v>3130038</v>
      </c>
      <c r="CP9">
        <f>Brazil_0!CP9</f>
        <v>3072319</v>
      </c>
      <c r="CQ9">
        <f>Brazil_0!CQ9</f>
        <v>3086622</v>
      </c>
      <c r="CR9">
        <f>Brazil_0!CR9</f>
        <v>295746</v>
      </c>
      <c r="CS9">
        <f>Brazil_0!CS9</f>
        <v>293799</v>
      </c>
      <c r="CT9">
        <f>Brazil_0!CT9</f>
        <v>294599</v>
      </c>
      <c r="CU9">
        <f>Brazil_0!CU9</f>
        <v>297299</v>
      </c>
      <c r="CV9">
        <f>Brazil_0!CV9</f>
        <v>293663</v>
      </c>
      <c r="CW9">
        <f>Brazil_0!CW9</f>
        <v>293640</v>
      </c>
    </row>
    <row r="10" spans="1:101" x14ac:dyDescent="0.25">
      <c r="A10" t="str">
        <f>MID('cont list_0'!A9,3,3)</f>
        <v>Z26</v>
      </c>
      <c r="B10">
        <f>Brazil_0!B10</f>
        <v>7065678</v>
      </c>
      <c r="C10">
        <f>Brazil_0!C10</f>
        <v>7065678</v>
      </c>
      <c r="D10">
        <f>Brazil_0!D10</f>
        <v>7065678</v>
      </c>
      <c r="E10">
        <f>Brazil_0!E10</f>
        <v>6743370</v>
      </c>
      <c r="F10">
        <f>Brazil_0!F10</f>
        <v>6711206</v>
      </c>
      <c r="G10">
        <f>Brazil_0!G10</f>
        <v>6597857</v>
      </c>
      <c r="H10">
        <f>Brazil_0!H10</f>
        <v>6510169</v>
      </c>
      <c r="I10">
        <f>Brazil_0!I10</f>
        <v>6521828</v>
      </c>
      <c r="J10">
        <f>Brazil_0!J10</f>
        <v>6581741</v>
      </c>
      <c r="K10">
        <f>Brazil_0!K10</f>
        <v>6593159</v>
      </c>
      <c r="L10">
        <f>Brazil_0!L10</f>
        <v>6542808</v>
      </c>
      <c r="M10">
        <f>Brazil_0!M10</f>
        <v>6527147</v>
      </c>
      <c r="N10">
        <f>Brazil_0!N10</f>
        <v>6539773</v>
      </c>
      <c r="O10">
        <f>Brazil_0!O10</f>
        <v>6590157</v>
      </c>
      <c r="P10">
        <f>Brazil_0!P10</f>
        <v>6639491</v>
      </c>
      <c r="Q10">
        <f>Brazil_0!Q10</f>
        <v>6694517</v>
      </c>
      <c r="R10">
        <f>Brazil_0!R10</f>
        <v>6737179</v>
      </c>
      <c r="S10">
        <f>Brazil_0!S10</f>
        <v>6731439</v>
      </c>
      <c r="T10">
        <f>Brazil_0!T10</f>
        <v>6679723</v>
      </c>
      <c r="U10">
        <f>Brazil_0!U10</f>
        <v>6694129</v>
      </c>
      <c r="V10">
        <f>Brazil_0!V10</f>
        <v>6679640</v>
      </c>
      <c r="W10">
        <f>Brazil_0!W10</f>
        <v>634305</v>
      </c>
      <c r="X10">
        <f>Brazil_0!X10</f>
        <v>634305</v>
      </c>
      <c r="Y10">
        <f>Brazil_0!Y10</f>
        <v>632296</v>
      </c>
      <c r="Z10">
        <f>Brazil_0!Z10</f>
        <v>632709</v>
      </c>
      <c r="AA10">
        <f>Brazil_0!AA10</f>
        <v>631346</v>
      </c>
      <c r="AB10">
        <f>Brazil_0!AB10</f>
        <v>632392</v>
      </c>
      <c r="AC10">
        <f>Brazil_0!AC10</f>
        <v>630973</v>
      </c>
      <c r="AD10">
        <f>Brazil_0!AD10</f>
        <v>628911</v>
      </c>
      <c r="AE10">
        <f>Brazil_0!AE10</f>
        <v>628882</v>
      </c>
      <c r="AF10">
        <f>Brazil_0!AF10</f>
        <v>628882</v>
      </c>
      <c r="AG10">
        <f>Brazil_0!AG10</f>
        <v>628777</v>
      </c>
      <c r="AH10">
        <f>Brazil_0!AH10</f>
        <v>622254</v>
      </c>
      <c r="AI10">
        <f>Brazil_0!AI10</f>
        <v>621959</v>
      </c>
      <c r="AJ10">
        <f>Brazil_0!AJ10</f>
        <v>621095</v>
      </c>
      <c r="AK10">
        <f>Brazil_0!AK10</f>
        <v>620140</v>
      </c>
      <c r="AL10">
        <f>Brazil_0!AL10</f>
        <v>614466</v>
      </c>
      <c r="AM10">
        <f>Brazil_0!AM10</f>
        <v>610434</v>
      </c>
      <c r="AN10">
        <f>Brazil_0!AN10</f>
        <v>610344</v>
      </c>
      <c r="AO10">
        <f>Brazil_0!AO10</f>
        <v>604377</v>
      </c>
      <c r="AP10">
        <f>Brazil_0!AP10</f>
        <v>603316</v>
      </c>
      <c r="AQ10">
        <f>Brazil_0!AQ10</f>
        <v>602619</v>
      </c>
      <c r="AR10">
        <f>Brazil_0!AR10</f>
        <v>602619</v>
      </c>
      <c r="AS10">
        <f>Brazil_0!AS10</f>
        <v>606074</v>
      </c>
      <c r="AT10">
        <f>Brazil_0!AT10</f>
        <v>112326</v>
      </c>
      <c r="AU10">
        <f>Brazil_0!AU10</f>
        <v>111985</v>
      </c>
      <c r="AV10">
        <f>Brazil_0!AV10</f>
        <v>112218</v>
      </c>
      <c r="AW10">
        <f>Brazil_0!AW10</f>
        <v>111944</v>
      </c>
      <c r="AX10">
        <f>Brazil_0!AX10</f>
        <v>110225</v>
      </c>
      <c r="AY10">
        <f>Brazil_0!AY10</f>
        <v>109515</v>
      </c>
      <c r="AZ10">
        <f>Brazil_0!AZ10</f>
        <v>106821</v>
      </c>
      <c r="BA10">
        <f>Brazil_0!BA10</f>
        <v>108130</v>
      </c>
      <c r="BB10">
        <f>Brazil_0!BB10</f>
        <v>106937</v>
      </c>
      <c r="BC10">
        <f>Brazil_0!BC10</f>
        <v>107297</v>
      </c>
      <c r="BD10">
        <f>Brazil_0!BD10</f>
        <v>106899</v>
      </c>
      <c r="BE10">
        <f>Brazil_0!BE10</f>
        <v>106900</v>
      </c>
      <c r="BF10">
        <f>Brazil_0!BF10</f>
        <v>107075</v>
      </c>
      <c r="BG10">
        <f>Brazil_0!BG10</f>
        <v>106064</v>
      </c>
      <c r="BH10">
        <f>Brazil_0!BH10</f>
        <v>106110</v>
      </c>
      <c r="BI10">
        <f>Brazil_0!BI10</f>
        <v>106492</v>
      </c>
      <c r="BJ10">
        <f>Brazil_0!BJ10</f>
        <v>103715</v>
      </c>
      <c r="BK10">
        <f>Brazil_0!BK10</f>
        <v>105377</v>
      </c>
      <c r="BL10">
        <f>Brazil_0!BL10</f>
        <v>105470</v>
      </c>
      <c r="BM10">
        <f>Brazil_0!BM10</f>
        <v>105465</v>
      </c>
      <c r="BN10">
        <f>Brazil_0!BN10</f>
        <v>104201</v>
      </c>
      <c r="BO10">
        <f>Brazil_0!BO10</f>
        <v>103467</v>
      </c>
      <c r="BP10">
        <f>Brazil_0!BP10</f>
        <v>1668777</v>
      </c>
      <c r="BQ10">
        <f>Brazil_0!BQ10</f>
        <v>1588392</v>
      </c>
      <c r="BR10">
        <f>Brazil_0!BR10</f>
        <v>1584677</v>
      </c>
      <c r="BS10">
        <f>Brazil_0!BS10</f>
        <v>1570957</v>
      </c>
      <c r="BT10">
        <f>Brazil_0!BT10</f>
        <v>1556586</v>
      </c>
      <c r="BU10">
        <f>Brazil_0!BU10</f>
        <v>0</v>
      </c>
      <c r="BV10">
        <f>Brazil_0!BV10</f>
        <v>0</v>
      </c>
      <c r="BW10">
        <f>Brazil_0!BW10</f>
        <v>109017</v>
      </c>
      <c r="BX10">
        <f>Brazil_0!BX10</f>
        <v>109008</v>
      </c>
      <c r="BY10">
        <f>Brazil_0!BY10</f>
        <v>108983</v>
      </c>
      <c r="BZ10">
        <f>Brazil_0!BZ10</f>
        <v>108983</v>
      </c>
      <c r="CA10">
        <f>Brazil_0!CA10</f>
        <v>108983</v>
      </c>
      <c r="CB10">
        <f>Brazil_0!CB10</f>
        <v>108170</v>
      </c>
      <c r="CC10">
        <f>Brazil_0!CC10</f>
        <v>106482</v>
      </c>
      <c r="CD10">
        <f>Brazil_0!CD10</f>
        <v>106064</v>
      </c>
      <c r="CE10">
        <f>Brazil_0!CE10</f>
        <v>104132</v>
      </c>
      <c r="CF10">
        <f>Brazil_0!CF10</f>
        <v>103995</v>
      </c>
      <c r="CG10">
        <f>Brazil_0!CG10</f>
        <v>104499</v>
      </c>
      <c r="CH10">
        <f>Brazil_0!CH10</f>
        <v>104639</v>
      </c>
      <c r="CI10">
        <f>Brazil_0!CI10</f>
        <v>104612</v>
      </c>
      <c r="CJ10">
        <f>Brazil_0!CJ10</f>
        <v>105517</v>
      </c>
      <c r="CK10">
        <f>Brazil_0!CK10</f>
        <v>99405</v>
      </c>
      <c r="CL10">
        <f>Brazil_0!CL10</f>
        <v>100808</v>
      </c>
      <c r="CM10">
        <f>Brazil_0!CM10</f>
        <v>100760</v>
      </c>
      <c r="CN10">
        <f>Brazil_0!CN10</f>
        <v>99802</v>
      </c>
      <c r="CO10">
        <f>Brazil_0!CO10</f>
        <v>99012</v>
      </c>
      <c r="CP10">
        <f>Brazil_0!CP10</f>
        <v>97955</v>
      </c>
      <c r="CQ10">
        <f>Brazil_0!CQ10</f>
        <v>96247</v>
      </c>
      <c r="CR10">
        <f>Brazil_0!CR10</f>
        <v>3081706</v>
      </c>
      <c r="CS10">
        <f>Brazil_0!CS10</f>
        <v>3138422</v>
      </c>
      <c r="CT10">
        <f>Brazil_0!CT10</f>
        <v>3160689</v>
      </c>
      <c r="CU10">
        <f>Brazil_0!CU10</f>
        <v>3086665</v>
      </c>
      <c r="CV10">
        <f>Brazil_0!CV10</f>
        <v>3143670</v>
      </c>
      <c r="CW10">
        <f>Brazil_0!CW10</f>
        <v>3066743</v>
      </c>
    </row>
    <row r="11" spans="1:101" x14ac:dyDescent="0.25">
      <c r="A11" t="str">
        <f>MID('cont list_0'!A10,3,3)</f>
        <v>F27</v>
      </c>
      <c r="B11">
        <f>Brazil_0!B11</f>
        <v>121558</v>
      </c>
      <c r="C11">
        <f>Brazil_0!C11</f>
        <v>121558</v>
      </c>
      <c r="D11">
        <f>Brazil_0!D11</f>
        <v>121558</v>
      </c>
      <c r="E11">
        <f>Brazil_0!E11</f>
        <v>120793</v>
      </c>
      <c r="F11">
        <f>Brazil_0!F11</f>
        <v>120608</v>
      </c>
      <c r="G11">
        <f>Brazil_0!G11</f>
        <v>118139</v>
      </c>
      <c r="H11">
        <f>Brazil_0!H11</f>
        <v>120715</v>
      </c>
      <c r="I11">
        <f>Brazil_0!I11</f>
        <v>119610</v>
      </c>
      <c r="J11">
        <f>Brazil_0!J11</f>
        <v>119580</v>
      </c>
      <c r="K11">
        <f>Brazil_0!K11</f>
        <v>119413</v>
      </c>
      <c r="L11">
        <f>Brazil_0!L11</f>
        <v>119325</v>
      </c>
      <c r="M11">
        <f>Brazil_0!M11</f>
        <v>119122</v>
      </c>
      <c r="N11">
        <f>Brazil_0!N11</f>
        <v>119376</v>
      </c>
      <c r="O11">
        <f>Brazil_0!O11</f>
        <v>119860</v>
      </c>
      <c r="P11">
        <f>Brazil_0!P11</f>
        <v>115288</v>
      </c>
      <c r="Q11">
        <f>Brazil_0!Q11</f>
        <v>115288</v>
      </c>
      <c r="R11">
        <f>Brazil_0!R11</f>
        <v>115288</v>
      </c>
      <c r="S11">
        <f>Brazil_0!S11</f>
        <v>115723</v>
      </c>
      <c r="T11">
        <f>Brazil_0!T11</f>
        <v>115523</v>
      </c>
      <c r="U11">
        <f>Brazil_0!U11</f>
        <v>115467</v>
      </c>
      <c r="V11">
        <f>Brazil_0!V11</f>
        <v>113617</v>
      </c>
      <c r="W11">
        <f>Brazil_0!W11</f>
        <v>6600049</v>
      </c>
      <c r="X11">
        <f>Brazil_0!X11</f>
        <v>6600049</v>
      </c>
      <c r="Y11">
        <f>Brazil_0!Y11</f>
        <v>6585291</v>
      </c>
      <c r="Z11">
        <f>Brazil_0!Z11</f>
        <v>6481651</v>
      </c>
      <c r="AA11">
        <f>Brazil_0!AA11</f>
        <v>6518830</v>
      </c>
      <c r="AB11">
        <f>Brazil_0!AB11</f>
        <v>6540909</v>
      </c>
      <c r="AC11">
        <f>Brazil_0!AC11</f>
        <v>6485289</v>
      </c>
      <c r="AD11">
        <f>Brazil_0!AD11</f>
        <v>6358610</v>
      </c>
      <c r="AE11">
        <f>Brazil_0!AE11</f>
        <v>6301014</v>
      </c>
      <c r="AF11">
        <f>Brazil_0!AF11</f>
        <v>6301014</v>
      </c>
      <c r="AG11">
        <f>Brazil_0!AG11</f>
        <v>6237880</v>
      </c>
      <c r="AH11">
        <f>Brazil_0!AH11</f>
        <v>6279971</v>
      </c>
      <c r="AI11">
        <f>Brazil_0!AI11</f>
        <v>6227768</v>
      </c>
      <c r="AJ11">
        <f>Brazil_0!AJ11</f>
        <v>6294879</v>
      </c>
      <c r="AK11">
        <f>Brazil_0!AK11</f>
        <v>6238334</v>
      </c>
      <c r="AL11">
        <f>Brazil_0!AL11</f>
        <v>6331276</v>
      </c>
      <c r="AM11">
        <f>Brazil_0!AM11</f>
        <v>6208837</v>
      </c>
      <c r="AN11">
        <f>Brazil_0!AN11</f>
        <v>6264300</v>
      </c>
      <c r="AO11">
        <f>Brazil_0!AO11</f>
        <v>6335620</v>
      </c>
      <c r="AP11">
        <f>Brazil_0!AP11</f>
        <v>6244569</v>
      </c>
      <c r="AQ11">
        <f>Brazil_0!AQ11</f>
        <v>6301992</v>
      </c>
      <c r="AR11">
        <f>Brazil_0!AR11</f>
        <v>6301992</v>
      </c>
      <c r="AS11">
        <f>Brazil_0!AS11</f>
        <v>6327430</v>
      </c>
      <c r="AT11">
        <f>Brazil_0!AT11</f>
        <v>595612</v>
      </c>
      <c r="AU11">
        <f>Brazil_0!AU11</f>
        <v>595036</v>
      </c>
      <c r="AV11">
        <f>Brazil_0!AV11</f>
        <v>596101</v>
      </c>
      <c r="AW11">
        <f>Brazil_0!AW11</f>
        <v>584549</v>
      </c>
      <c r="AX11">
        <f>Brazil_0!AX11</f>
        <v>580251</v>
      </c>
      <c r="AY11">
        <f>Brazil_0!AY11</f>
        <v>576627</v>
      </c>
      <c r="AZ11">
        <f>Brazil_0!AZ11</f>
        <v>570212</v>
      </c>
      <c r="BA11">
        <f>Brazil_0!BA11</f>
        <v>572542</v>
      </c>
      <c r="BB11">
        <f>Brazil_0!BB11</f>
        <v>569420</v>
      </c>
      <c r="BC11">
        <f>Brazil_0!BC11</f>
        <v>557675</v>
      </c>
      <c r="BD11">
        <f>Brazil_0!BD11</f>
        <v>554817</v>
      </c>
      <c r="BE11">
        <f>Brazil_0!BE11</f>
        <v>557432</v>
      </c>
      <c r="BF11">
        <f>Brazil_0!BF11</f>
        <v>559299</v>
      </c>
      <c r="BG11">
        <f>Brazil_0!BG11</f>
        <v>564155</v>
      </c>
      <c r="BH11">
        <f>Brazil_0!BH11</f>
        <v>558397</v>
      </c>
      <c r="BI11">
        <f>Brazil_0!BI11</f>
        <v>558546</v>
      </c>
      <c r="BJ11">
        <f>Brazil_0!BJ11</f>
        <v>557712</v>
      </c>
      <c r="BK11">
        <f>Brazil_0!BK11</f>
        <v>557494</v>
      </c>
      <c r="BL11">
        <f>Brazil_0!BL11</f>
        <v>554557</v>
      </c>
      <c r="BM11">
        <f>Brazil_0!BM11</f>
        <v>549640</v>
      </c>
      <c r="BN11">
        <f>Brazil_0!BN11</f>
        <v>520635</v>
      </c>
      <c r="BO11">
        <f>Brazil_0!BO11</f>
        <v>516989</v>
      </c>
      <c r="BP11">
        <f>Brazil_0!BP11</f>
        <v>103558</v>
      </c>
      <c r="BQ11">
        <f>Brazil_0!BQ11</f>
        <v>102974</v>
      </c>
      <c r="BR11">
        <f>Brazil_0!BR11</f>
        <v>102466</v>
      </c>
      <c r="BS11">
        <f>Brazil_0!BS11</f>
        <v>102312</v>
      </c>
      <c r="BT11">
        <f>Brazil_0!BT11</f>
        <v>102312</v>
      </c>
      <c r="BU11">
        <f>Brazil_0!BU11</f>
        <v>0</v>
      </c>
      <c r="BV11">
        <f>Brazil_0!BV11</f>
        <v>0</v>
      </c>
      <c r="BW11">
        <f>Brazil_0!BW11</f>
        <v>220574</v>
      </c>
      <c r="BX11">
        <f>Brazil_0!BX11</f>
        <v>220321</v>
      </c>
      <c r="BY11">
        <f>Brazil_0!BY11</f>
        <v>223201</v>
      </c>
      <c r="BZ11">
        <f>Brazil_0!BZ11</f>
        <v>223201</v>
      </c>
      <c r="CA11">
        <f>Brazil_0!CA11</f>
        <v>223201</v>
      </c>
      <c r="CB11">
        <f>Brazil_0!CB11</f>
        <v>217829</v>
      </c>
      <c r="CC11">
        <f>Brazil_0!CC11</f>
        <v>220199</v>
      </c>
      <c r="CD11">
        <f>Brazil_0!CD11</f>
        <v>230356</v>
      </c>
      <c r="CE11">
        <f>Brazil_0!CE11</f>
        <v>226176</v>
      </c>
      <c r="CF11">
        <f>Brazil_0!CF11</f>
        <v>225334</v>
      </c>
      <c r="CG11">
        <f>Brazil_0!CG11</f>
        <v>227817</v>
      </c>
      <c r="CH11">
        <f>Brazil_0!CH11</f>
        <v>238336</v>
      </c>
      <c r="CI11">
        <f>Brazil_0!CI11</f>
        <v>232331</v>
      </c>
      <c r="CJ11">
        <f>Brazil_0!CJ11</f>
        <v>232295</v>
      </c>
      <c r="CK11">
        <f>Brazil_0!CK11</f>
        <v>229971</v>
      </c>
      <c r="CL11">
        <f>Brazil_0!CL11</f>
        <v>231073</v>
      </c>
      <c r="CM11">
        <f>Brazil_0!CM11</f>
        <v>233913</v>
      </c>
      <c r="CN11">
        <f>Brazil_0!CN11</f>
        <v>214522</v>
      </c>
      <c r="CO11">
        <f>Brazil_0!CO11</f>
        <v>213857</v>
      </c>
      <c r="CP11">
        <f>Brazil_0!CP11</f>
        <v>212794</v>
      </c>
      <c r="CQ11">
        <f>Brazil_0!CQ11</f>
        <v>213191</v>
      </c>
      <c r="CR11">
        <f>Brazil_0!CR11</f>
        <v>95339</v>
      </c>
      <c r="CS11">
        <f>Brazil_0!CS11</f>
        <v>94673</v>
      </c>
      <c r="CT11">
        <f>Brazil_0!CT11</f>
        <v>93041</v>
      </c>
      <c r="CU11">
        <f>Brazil_0!CU11</f>
        <v>94077</v>
      </c>
      <c r="CV11">
        <f>Brazil_0!CV11</f>
        <v>93229</v>
      </c>
      <c r="CW11">
        <f>Brazil_0!CW11</f>
        <v>93429</v>
      </c>
    </row>
    <row r="12" spans="1:101" x14ac:dyDescent="0.25">
      <c r="A12" t="str">
        <f>MID('cont list_0'!A11,3,3)</f>
        <v>G27</v>
      </c>
      <c r="B12">
        <f>Brazil_0!B12</f>
        <v>92103</v>
      </c>
      <c r="C12">
        <f>Brazil_0!C12</f>
        <v>92103</v>
      </c>
      <c r="D12">
        <f>Brazil_0!D12</f>
        <v>92103</v>
      </c>
      <c r="E12">
        <f>Brazil_0!E12</f>
        <v>91259</v>
      </c>
      <c r="F12">
        <f>Brazil_0!F12</f>
        <v>91154</v>
      </c>
      <c r="G12">
        <f>Brazil_0!G12</f>
        <v>91625</v>
      </c>
      <c r="H12">
        <f>Brazil_0!H12</f>
        <v>91079</v>
      </c>
      <c r="I12">
        <f>Brazil_0!I12</f>
        <v>90030</v>
      </c>
      <c r="J12">
        <f>Brazil_0!J12</f>
        <v>85655</v>
      </c>
      <c r="K12">
        <f>Brazil_0!K12</f>
        <v>83443</v>
      </c>
      <c r="L12">
        <f>Brazil_0!L12</f>
        <v>83425</v>
      </c>
      <c r="M12">
        <f>Brazil_0!M12</f>
        <v>83651</v>
      </c>
      <c r="N12">
        <f>Brazil_0!N12</f>
        <v>83960</v>
      </c>
      <c r="O12">
        <f>Brazil_0!O12</f>
        <v>84145</v>
      </c>
      <c r="P12">
        <f>Brazil_0!P12</f>
        <v>75843</v>
      </c>
      <c r="Q12">
        <f>Brazil_0!Q12</f>
        <v>75639</v>
      </c>
      <c r="R12">
        <f>Brazil_0!R12</f>
        <v>75471</v>
      </c>
      <c r="S12">
        <f>Brazil_0!S12</f>
        <v>73471</v>
      </c>
      <c r="T12">
        <f>Brazil_0!T12</f>
        <v>73471</v>
      </c>
      <c r="U12">
        <f>Brazil_0!U12</f>
        <v>68959</v>
      </c>
      <c r="V12">
        <f>Brazil_0!V12</f>
        <v>66732</v>
      </c>
      <c r="W12">
        <f>Brazil_0!W12</f>
        <v>110925</v>
      </c>
      <c r="X12">
        <f>Brazil_0!X12</f>
        <v>110925</v>
      </c>
      <c r="Y12">
        <f>Brazil_0!Y12</f>
        <v>110775</v>
      </c>
      <c r="Z12">
        <f>Brazil_0!Z12</f>
        <v>110412</v>
      </c>
      <c r="AA12">
        <f>Brazil_0!AA12</f>
        <v>109649</v>
      </c>
      <c r="AB12">
        <f>Brazil_0!AB12</f>
        <v>109624</v>
      </c>
      <c r="AC12">
        <f>Brazil_0!AC12</f>
        <v>108914</v>
      </c>
      <c r="AD12">
        <f>Brazil_0!AD12</f>
        <v>108686</v>
      </c>
      <c r="AE12">
        <f>Brazil_0!AE12</f>
        <v>108686</v>
      </c>
      <c r="AF12">
        <f>Brazil_0!AF12</f>
        <v>108686</v>
      </c>
      <c r="AG12">
        <f>Brazil_0!AG12</f>
        <v>108686</v>
      </c>
      <c r="AH12">
        <f>Brazil_0!AH12</f>
        <v>109163</v>
      </c>
      <c r="AI12">
        <f>Brazil_0!AI12</f>
        <v>84341</v>
      </c>
      <c r="AJ12">
        <f>Brazil_0!AJ12</f>
        <v>84153</v>
      </c>
      <c r="AK12">
        <f>Brazil_0!AK12</f>
        <v>84168</v>
      </c>
      <c r="AL12">
        <f>Brazil_0!AL12</f>
        <v>84169</v>
      </c>
      <c r="AM12">
        <f>Brazil_0!AM12</f>
        <v>82233</v>
      </c>
      <c r="AN12">
        <f>Brazil_0!AN12</f>
        <v>82354</v>
      </c>
      <c r="AO12">
        <f>Brazil_0!AO12</f>
        <v>81314</v>
      </c>
      <c r="AP12">
        <f>Brazil_0!AP12</f>
        <v>81137</v>
      </c>
      <c r="AQ12">
        <f>Brazil_0!AQ12</f>
        <v>81330</v>
      </c>
      <c r="AR12">
        <f>Brazil_0!AR12</f>
        <v>81330</v>
      </c>
      <c r="AS12">
        <f>Brazil_0!AS12</f>
        <v>81322</v>
      </c>
      <c r="AT12">
        <f>Brazil_0!AT12</f>
        <v>6304866</v>
      </c>
      <c r="AU12">
        <f>Brazil_0!AU12</f>
        <v>6223187</v>
      </c>
      <c r="AV12">
        <f>Brazil_0!AV12</f>
        <v>6194701</v>
      </c>
      <c r="AW12">
        <f>Brazil_0!AW12</f>
        <v>6203501</v>
      </c>
      <c r="AX12">
        <f>Brazil_0!AX12</f>
        <v>6263413</v>
      </c>
      <c r="AY12">
        <f>Brazil_0!AY12</f>
        <v>6139166</v>
      </c>
      <c r="AZ12">
        <f>Brazil_0!AZ12</f>
        <v>6064761</v>
      </c>
      <c r="BA12">
        <f>Brazil_0!BA12</f>
        <v>6130300</v>
      </c>
      <c r="BB12">
        <f>Brazil_0!BB12</f>
        <v>6261840</v>
      </c>
      <c r="BC12">
        <f>Brazil_0!BC12</f>
        <v>6248615</v>
      </c>
      <c r="BD12">
        <f>Brazil_0!BD12</f>
        <v>6070139</v>
      </c>
      <c r="BE12">
        <f>Brazil_0!BE12</f>
        <v>5904608</v>
      </c>
      <c r="BF12">
        <f>Brazil_0!BF12</f>
        <v>5875008</v>
      </c>
      <c r="BG12">
        <f>Brazil_0!BG12</f>
        <v>6285208</v>
      </c>
      <c r="BH12">
        <f>Brazil_0!BH12</f>
        <v>6361460</v>
      </c>
      <c r="BI12">
        <f>Brazil_0!BI12</f>
        <v>6430915</v>
      </c>
      <c r="BJ12">
        <f>Brazil_0!BJ12</f>
        <v>6411819</v>
      </c>
      <c r="BK12">
        <f>Brazil_0!BK12</f>
        <v>6527475</v>
      </c>
      <c r="BL12">
        <f>Brazil_0!BL12</f>
        <v>6306187</v>
      </c>
      <c r="BM12">
        <f>Brazil_0!BM12</f>
        <v>6207355</v>
      </c>
      <c r="BN12">
        <f>Brazil_0!BN12</f>
        <v>6138386</v>
      </c>
      <c r="BO12">
        <f>Brazil_0!BO12</f>
        <v>6307799</v>
      </c>
      <c r="BP12">
        <f>Brazil_0!BP12</f>
        <v>515761</v>
      </c>
      <c r="BQ12">
        <f>Brazil_0!BQ12</f>
        <v>511552</v>
      </c>
      <c r="BR12">
        <f>Brazil_0!BR12</f>
        <v>500340</v>
      </c>
      <c r="BS12">
        <f>Brazil_0!BS12</f>
        <v>501190</v>
      </c>
      <c r="BT12">
        <f>Brazil_0!BT12</f>
        <v>491612</v>
      </c>
      <c r="BU12">
        <f>Brazil_0!BU12</f>
        <v>0</v>
      </c>
      <c r="BV12">
        <f>Brazil_0!BV12</f>
        <v>0</v>
      </c>
      <c r="BW12">
        <f>Brazil_0!BW12</f>
        <v>1105101</v>
      </c>
      <c r="BX12">
        <f>Brazil_0!BX12</f>
        <v>1124819</v>
      </c>
      <c r="BY12">
        <f>Brazil_0!BY12</f>
        <v>1120350</v>
      </c>
      <c r="BZ12">
        <f>Brazil_0!BZ12</f>
        <v>1120350</v>
      </c>
      <c r="CA12">
        <f>Brazil_0!CA12</f>
        <v>1120350</v>
      </c>
      <c r="CB12">
        <f>Brazil_0!CB12</f>
        <v>1129313</v>
      </c>
      <c r="CC12">
        <f>Brazil_0!CC12</f>
        <v>1132221</v>
      </c>
      <c r="CD12">
        <f>Brazil_0!CD12</f>
        <v>1145015</v>
      </c>
      <c r="CE12">
        <f>Brazil_0!CE12</f>
        <v>1115992</v>
      </c>
      <c r="CF12">
        <f>Brazil_0!CF12</f>
        <v>1111113</v>
      </c>
      <c r="CG12">
        <f>Brazil_0!CG12</f>
        <v>1105886</v>
      </c>
      <c r="CH12">
        <f>Brazil_0!CH12</f>
        <v>1100739</v>
      </c>
      <c r="CI12">
        <f>Brazil_0!CI12</f>
        <v>1130705</v>
      </c>
      <c r="CJ12">
        <f>Brazil_0!CJ12</f>
        <v>1138931</v>
      </c>
      <c r="CK12">
        <f>Brazil_0!CK12</f>
        <v>1140330</v>
      </c>
      <c r="CL12">
        <f>Brazil_0!CL12</f>
        <v>1118896</v>
      </c>
      <c r="CM12">
        <f>Brazil_0!CM12</f>
        <v>1114561</v>
      </c>
      <c r="CN12">
        <f>Brazil_0!CN12</f>
        <v>1108126</v>
      </c>
      <c r="CO12">
        <f>Brazil_0!CO12</f>
        <v>1144123</v>
      </c>
      <c r="CP12">
        <f>Brazil_0!CP12</f>
        <v>1134156</v>
      </c>
      <c r="CQ12">
        <f>Brazil_0!CQ12</f>
        <v>1124713</v>
      </c>
      <c r="CR12">
        <f>Brazil_0!CR12</f>
        <v>213163</v>
      </c>
      <c r="CS12">
        <f>Brazil_0!CS12</f>
        <v>212987</v>
      </c>
      <c r="CT12">
        <f>Brazil_0!CT12</f>
        <v>211637</v>
      </c>
      <c r="CU12">
        <f>Brazil_0!CU12</f>
        <v>191478</v>
      </c>
      <c r="CV12">
        <f>Brazil_0!CV12</f>
        <v>191277</v>
      </c>
      <c r="CW12">
        <f>Brazil_0!CW12</f>
        <v>195334</v>
      </c>
    </row>
    <row r="13" spans="1:101" x14ac:dyDescent="0.25">
      <c r="A13" t="str">
        <f>MID('cont list_0'!A12,3,3)</f>
        <v>H27</v>
      </c>
      <c r="B13">
        <f>Brazil_0!B13</f>
        <v>1689102</v>
      </c>
      <c r="C13">
        <f>Brazil_0!C13</f>
        <v>1689102</v>
      </c>
      <c r="D13">
        <f>Brazil_0!D13</f>
        <v>1689102</v>
      </c>
      <c r="E13">
        <f>Brazil_0!E13</f>
        <v>1691930</v>
      </c>
      <c r="F13">
        <f>Brazil_0!F13</f>
        <v>1693673</v>
      </c>
      <c r="G13">
        <f>Brazil_0!G13</f>
        <v>1699062</v>
      </c>
      <c r="H13">
        <f>Brazil_0!H13</f>
        <v>1696717</v>
      </c>
      <c r="I13">
        <f>Brazil_0!I13</f>
        <v>1711161</v>
      </c>
      <c r="J13">
        <f>Brazil_0!J13</f>
        <v>1722250</v>
      </c>
      <c r="K13">
        <f>Brazil_0!K13</f>
        <v>1728152</v>
      </c>
      <c r="L13">
        <f>Brazil_0!L13</f>
        <v>1729726</v>
      </c>
      <c r="M13">
        <f>Brazil_0!M13</f>
        <v>1714307</v>
      </c>
      <c r="N13">
        <f>Brazil_0!N13</f>
        <v>1727196</v>
      </c>
      <c r="O13">
        <f>Brazil_0!O13</f>
        <v>1722597</v>
      </c>
      <c r="P13">
        <f>Brazil_0!P13</f>
        <v>1700707</v>
      </c>
      <c r="Q13">
        <f>Brazil_0!Q13</f>
        <v>1687081</v>
      </c>
      <c r="R13">
        <f>Brazil_0!R13</f>
        <v>1695314</v>
      </c>
      <c r="S13">
        <f>Brazil_0!S13</f>
        <v>1707278</v>
      </c>
      <c r="T13">
        <f>Brazil_0!T13</f>
        <v>1757342</v>
      </c>
      <c r="U13">
        <f>Brazil_0!U13</f>
        <v>1818319</v>
      </c>
      <c r="V13">
        <f>Brazil_0!V13</f>
        <v>1811409</v>
      </c>
      <c r="W13">
        <f>Brazil_0!W13</f>
        <v>66703</v>
      </c>
      <c r="X13">
        <f>Brazil_0!X13</f>
        <v>66703</v>
      </c>
      <c r="Y13">
        <f>Brazil_0!Y13</f>
        <v>61026</v>
      </c>
      <c r="Z13">
        <f>Brazil_0!Z13</f>
        <v>57896</v>
      </c>
      <c r="AA13">
        <f>Brazil_0!AA13</f>
        <v>57872</v>
      </c>
      <c r="AB13">
        <f>Brazil_0!AB13</f>
        <v>57855</v>
      </c>
      <c r="AC13">
        <f>Brazil_0!AC13</f>
        <v>56760</v>
      </c>
      <c r="AD13">
        <f>Brazil_0!AD13</f>
        <v>56761</v>
      </c>
      <c r="AE13">
        <f>Brazil_0!AE13</f>
        <v>56724</v>
      </c>
      <c r="AF13">
        <f>Brazil_0!AF13</f>
        <v>56724</v>
      </c>
      <c r="AG13">
        <f>Brazil_0!AG13</f>
        <v>56100</v>
      </c>
      <c r="AH13">
        <f>Brazil_0!AH13</f>
        <v>55876</v>
      </c>
      <c r="AI13">
        <f>Brazil_0!AI13</f>
        <v>55865</v>
      </c>
      <c r="AJ13">
        <f>Brazil_0!AJ13</f>
        <v>55856</v>
      </c>
      <c r="AK13">
        <f>Brazil_0!AK13</f>
        <v>55799</v>
      </c>
      <c r="AL13">
        <f>Brazil_0!AL13</f>
        <v>55784</v>
      </c>
      <c r="AM13">
        <f>Brazil_0!AM13</f>
        <v>55774</v>
      </c>
      <c r="AN13">
        <f>Brazil_0!AN13</f>
        <v>55704</v>
      </c>
      <c r="AO13">
        <f>Brazil_0!AO13</f>
        <v>55644</v>
      </c>
      <c r="AP13">
        <f>Brazil_0!AP13</f>
        <v>55624</v>
      </c>
      <c r="AQ13">
        <f>Brazil_0!AQ13</f>
        <v>55399</v>
      </c>
      <c r="AR13">
        <f>Brazil_0!AR13</f>
        <v>55399</v>
      </c>
      <c r="AS13">
        <f>Brazil_0!AS13</f>
        <v>56450</v>
      </c>
      <c r="AT13">
        <f>Brazil_0!AT13</f>
        <v>81226</v>
      </c>
      <c r="AU13">
        <f>Brazil_0!AU13</f>
        <v>81376</v>
      </c>
      <c r="AV13">
        <f>Brazil_0!AV13</f>
        <v>81807</v>
      </c>
      <c r="AW13">
        <f>Brazil_0!AW13</f>
        <v>81707</v>
      </c>
      <c r="AX13">
        <f>Brazil_0!AX13</f>
        <v>82248</v>
      </c>
      <c r="AY13">
        <f>Brazil_0!AY13</f>
        <v>83569</v>
      </c>
      <c r="AZ13">
        <f>Brazil_0!AZ13</f>
        <v>83811</v>
      </c>
      <c r="BA13">
        <f>Brazil_0!BA13</f>
        <v>79383</v>
      </c>
      <c r="BB13">
        <f>Brazil_0!BB13</f>
        <v>75625</v>
      </c>
      <c r="BC13">
        <f>Brazil_0!BC13</f>
        <v>75919</v>
      </c>
      <c r="BD13">
        <f>Brazil_0!BD13</f>
        <v>69914</v>
      </c>
      <c r="BE13">
        <f>Brazil_0!BE13</f>
        <v>65237</v>
      </c>
      <c r="BF13">
        <f>Brazil_0!BF13</f>
        <v>66083</v>
      </c>
      <c r="BG13">
        <f>Brazil_0!BG13</f>
        <v>66103</v>
      </c>
      <c r="BH13">
        <f>Brazil_0!BH13</f>
        <v>66660</v>
      </c>
      <c r="BI13">
        <f>Brazil_0!BI13</f>
        <v>66660</v>
      </c>
      <c r="BJ13">
        <f>Brazil_0!BJ13</f>
        <v>64808</v>
      </c>
      <c r="BK13">
        <f>Brazil_0!BK13</f>
        <v>67615</v>
      </c>
      <c r="BL13">
        <f>Brazil_0!BL13</f>
        <v>67918</v>
      </c>
      <c r="BM13">
        <f>Brazil_0!BM13</f>
        <v>67620</v>
      </c>
      <c r="BN13">
        <f>Brazil_0!BN13</f>
        <v>64079</v>
      </c>
      <c r="BO13">
        <f>Brazil_0!BO13</f>
        <v>62091</v>
      </c>
      <c r="BP13">
        <f>Brazil_0!BP13</f>
        <v>6089136</v>
      </c>
      <c r="BQ13">
        <f>Brazil_0!BQ13</f>
        <v>6088801</v>
      </c>
      <c r="BR13">
        <f>Brazil_0!BR13</f>
        <v>6057237</v>
      </c>
      <c r="BS13">
        <f>Brazil_0!BS13</f>
        <v>6064105</v>
      </c>
      <c r="BT13">
        <f>Brazil_0!BT13</f>
        <v>6047718</v>
      </c>
      <c r="BU13">
        <f>Brazil_0!BU13</f>
        <v>0</v>
      </c>
      <c r="BV13">
        <f>Brazil_0!BV13</f>
        <v>0</v>
      </c>
      <c r="BW13">
        <f>Brazil_0!BW13</f>
        <v>86643</v>
      </c>
      <c r="BX13">
        <f>Brazil_0!BX13</f>
        <v>85939</v>
      </c>
      <c r="BY13">
        <f>Brazil_0!BY13</f>
        <v>85939</v>
      </c>
      <c r="BZ13">
        <f>Brazil_0!BZ13</f>
        <v>85939</v>
      </c>
      <c r="CA13">
        <f>Brazil_0!CA13</f>
        <v>85939</v>
      </c>
      <c r="CB13">
        <f>Brazil_0!CB13</f>
        <v>85074</v>
      </c>
      <c r="CC13">
        <f>Brazil_0!CC13</f>
        <v>83955</v>
      </c>
      <c r="CD13">
        <f>Brazil_0!CD13</f>
        <v>83793</v>
      </c>
      <c r="CE13">
        <f>Brazil_0!CE13</f>
        <v>85007</v>
      </c>
      <c r="CF13">
        <f>Brazil_0!CF13</f>
        <v>84408</v>
      </c>
      <c r="CG13">
        <f>Brazil_0!CG13</f>
        <v>83981</v>
      </c>
      <c r="CH13">
        <f>Brazil_0!CH13</f>
        <v>66387</v>
      </c>
      <c r="CI13">
        <f>Brazil_0!CI13</f>
        <v>65815</v>
      </c>
      <c r="CJ13">
        <f>Brazil_0!CJ13</f>
        <v>67312</v>
      </c>
      <c r="CK13">
        <f>Brazil_0!CK13</f>
        <v>62554</v>
      </c>
      <c r="CL13">
        <f>Brazil_0!CL13</f>
        <v>62829</v>
      </c>
      <c r="CM13">
        <f>Brazil_0!CM13</f>
        <v>62753</v>
      </c>
      <c r="CN13">
        <f>Brazil_0!CN13</f>
        <v>64023</v>
      </c>
      <c r="CO13">
        <f>Brazil_0!CO13</f>
        <v>63579</v>
      </c>
      <c r="CP13">
        <f>Brazil_0!CP13</f>
        <v>62915</v>
      </c>
      <c r="CQ13">
        <f>Brazil_0!CQ13</f>
        <v>62315</v>
      </c>
      <c r="CR13">
        <f>Brazil_0!CR13</f>
        <v>1131960</v>
      </c>
      <c r="CS13">
        <f>Brazil_0!CS13</f>
        <v>1133965</v>
      </c>
      <c r="CT13">
        <f>Brazil_0!CT13</f>
        <v>1133030</v>
      </c>
      <c r="CU13">
        <f>Brazil_0!CU13</f>
        <v>1114639</v>
      </c>
      <c r="CV13">
        <f>Brazil_0!CV13</f>
        <v>1081492</v>
      </c>
      <c r="CW13">
        <f>Brazil_0!CW13</f>
        <v>1073940</v>
      </c>
    </row>
    <row r="14" spans="1:101" x14ac:dyDescent="0.25">
      <c r="A14" t="str">
        <f>MID('cont list_0'!A13,3,3)</f>
        <v>J27</v>
      </c>
      <c r="B14">
        <f>Brazil_0!B14</f>
        <v>69593</v>
      </c>
      <c r="C14">
        <f>Brazil_0!C14</f>
        <v>69593</v>
      </c>
      <c r="D14">
        <f>Brazil_0!D14</f>
        <v>69593</v>
      </c>
      <c r="E14">
        <f>Brazil_0!E14</f>
        <v>69086</v>
      </c>
      <c r="F14">
        <f>Brazil_0!F14</f>
        <v>68958</v>
      </c>
      <c r="G14">
        <f>Brazil_0!G14</f>
        <v>67653</v>
      </c>
      <c r="H14">
        <f>Brazil_0!H14</f>
        <v>67578</v>
      </c>
      <c r="I14">
        <f>Brazil_0!I14</f>
        <v>66518</v>
      </c>
      <c r="J14">
        <f>Brazil_0!J14</f>
        <v>63750</v>
      </c>
      <c r="K14">
        <f>Brazil_0!K14</f>
        <v>52877</v>
      </c>
      <c r="L14">
        <f>Brazil_0!L14</f>
        <v>50858</v>
      </c>
      <c r="M14">
        <f>Brazil_0!M14</f>
        <v>47849</v>
      </c>
      <c r="N14">
        <f>Brazil_0!N14</f>
        <v>46753</v>
      </c>
      <c r="O14">
        <f>Brazil_0!O14</f>
        <v>46461</v>
      </c>
      <c r="P14">
        <f>Brazil_0!P14</f>
        <v>45974</v>
      </c>
      <c r="Q14">
        <f>Brazil_0!Q14</f>
        <v>44213</v>
      </c>
      <c r="R14">
        <f>Brazil_0!R14</f>
        <v>33409</v>
      </c>
      <c r="S14">
        <f>Brazil_0!S14</f>
        <v>18027</v>
      </c>
      <c r="T14">
        <f>Brazil_0!T14</f>
        <v>15875</v>
      </c>
      <c r="U14">
        <f>Brazil_0!U14</f>
        <v>12382</v>
      </c>
      <c r="V14">
        <f>Brazil_0!V14</f>
        <v>8643</v>
      </c>
      <c r="W14">
        <f>Brazil_0!W14</f>
        <v>1812993</v>
      </c>
      <c r="X14">
        <f>Brazil_0!X14</f>
        <v>1812993</v>
      </c>
      <c r="Y14">
        <f>Brazil_0!Y14</f>
        <v>1819310</v>
      </c>
      <c r="Z14">
        <f>Brazil_0!Z14</f>
        <v>1714158</v>
      </c>
      <c r="AA14">
        <f>Brazil_0!AA14</f>
        <v>1688612</v>
      </c>
      <c r="AB14">
        <f>Brazil_0!AB14</f>
        <v>1670921</v>
      </c>
      <c r="AC14">
        <f>Brazil_0!AC14</f>
        <v>1666983</v>
      </c>
      <c r="AD14">
        <f>Brazil_0!AD14</f>
        <v>1671564</v>
      </c>
      <c r="AE14">
        <f>Brazil_0!AE14</f>
        <v>1681028</v>
      </c>
      <c r="AF14">
        <f>Brazil_0!AF14</f>
        <v>1681028</v>
      </c>
      <c r="AG14">
        <f>Brazil_0!AG14</f>
        <v>1676308</v>
      </c>
      <c r="AH14">
        <f>Brazil_0!AH14</f>
        <v>1678175</v>
      </c>
      <c r="AI14">
        <f>Brazil_0!AI14</f>
        <v>1672026</v>
      </c>
      <c r="AJ14">
        <f>Brazil_0!AJ14</f>
        <v>1662061</v>
      </c>
      <c r="AK14">
        <f>Brazil_0!AK14</f>
        <v>1655775</v>
      </c>
      <c r="AL14">
        <f>Brazil_0!AL14</f>
        <v>1655650</v>
      </c>
      <c r="AM14">
        <f>Brazil_0!AM14</f>
        <v>1668375</v>
      </c>
      <c r="AN14">
        <f>Brazil_0!AN14</f>
        <v>1666234</v>
      </c>
      <c r="AO14">
        <f>Brazil_0!AO14</f>
        <v>1705400</v>
      </c>
      <c r="AP14">
        <f>Brazil_0!AP14</f>
        <v>1701339</v>
      </c>
      <c r="AQ14">
        <f>Brazil_0!AQ14</f>
        <v>1702104</v>
      </c>
      <c r="AR14">
        <f>Brazil_0!AR14</f>
        <v>1702104</v>
      </c>
      <c r="AS14">
        <f>Brazil_0!AS14</f>
        <v>1709851</v>
      </c>
      <c r="AT14">
        <f>Brazil_0!AT14</f>
        <v>56600</v>
      </c>
      <c r="AU14">
        <f>Brazil_0!AU14</f>
        <v>50806</v>
      </c>
      <c r="AV14">
        <f>Brazil_0!AV14</f>
        <v>49600</v>
      </c>
      <c r="AW14">
        <f>Brazil_0!AW14</f>
        <v>48871</v>
      </c>
      <c r="AX14">
        <f>Brazil_0!AX14</f>
        <v>46358</v>
      </c>
      <c r="AY14">
        <f>Brazil_0!AY14</f>
        <v>46958</v>
      </c>
      <c r="AZ14">
        <f>Brazil_0!AZ14</f>
        <v>46842</v>
      </c>
      <c r="BA14">
        <f>Brazil_0!BA14</f>
        <v>47140</v>
      </c>
      <c r="BB14">
        <f>Brazil_0!BB14</f>
        <v>45281</v>
      </c>
      <c r="BC14">
        <f>Brazil_0!BC14</f>
        <v>41017</v>
      </c>
      <c r="BD14">
        <f>Brazil_0!BD14</f>
        <v>35287</v>
      </c>
      <c r="BE14">
        <f>Brazil_0!BE14</f>
        <v>34478</v>
      </c>
      <c r="BF14">
        <f>Brazil_0!BF14</f>
        <v>30622</v>
      </c>
      <c r="BG14">
        <f>Brazil_0!BG14</f>
        <v>28886</v>
      </c>
      <c r="BH14">
        <f>Brazil_0!BH14</f>
        <v>28389</v>
      </c>
      <c r="BI14">
        <f>Brazil_0!BI14</f>
        <v>26851</v>
      </c>
      <c r="BJ14">
        <f>Brazil_0!BJ14</f>
        <v>21556</v>
      </c>
      <c r="BK14">
        <f>Brazil_0!BK14</f>
        <v>19897</v>
      </c>
      <c r="BL14">
        <f>Brazil_0!BL14</f>
        <v>17109</v>
      </c>
      <c r="BM14">
        <f>Brazil_0!BM14</f>
        <v>10867</v>
      </c>
      <c r="BN14">
        <f>Brazil_0!BN14</f>
        <v>4433</v>
      </c>
      <c r="BO14">
        <f>Brazil_0!BO14</f>
        <v>2618</v>
      </c>
      <c r="BP14">
        <f>Brazil_0!BP14</f>
        <v>61223</v>
      </c>
      <c r="BQ14">
        <f>Brazil_0!BQ14</f>
        <v>61203</v>
      </c>
      <c r="BR14">
        <f>Brazil_0!BR14</f>
        <v>60777</v>
      </c>
      <c r="BS14">
        <f>Brazil_0!BS14</f>
        <v>58780</v>
      </c>
      <c r="BT14">
        <f>Brazil_0!BT14</f>
        <v>56643</v>
      </c>
      <c r="BU14">
        <f>Brazil_0!BU14</f>
        <v>0</v>
      </c>
      <c r="BV14">
        <f>Brazil_0!BV14</f>
        <v>0</v>
      </c>
      <c r="BW14">
        <f>Brazil_0!BW14</f>
        <v>223759</v>
      </c>
      <c r="BX14">
        <f>Brazil_0!BX14</f>
        <v>221490</v>
      </c>
      <c r="BY14">
        <f>Brazil_0!BY14</f>
        <v>221490</v>
      </c>
      <c r="BZ14">
        <f>Brazil_0!BZ14</f>
        <v>221490</v>
      </c>
      <c r="CA14">
        <f>Brazil_0!CA14</f>
        <v>221490</v>
      </c>
      <c r="CB14">
        <f>Brazil_0!CB14</f>
        <v>213068</v>
      </c>
      <c r="CC14">
        <f>Brazil_0!CC14</f>
        <v>207164</v>
      </c>
      <c r="CD14">
        <f>Brazil_0!CD14</f>
        <v>205913</v>
      </c>
      <c r="CE14">
        <f>Brazil_0!CE14</f>
        <v>195813</v>
      </c>
      <c r="CF14">
        <f>Brazil_0!CF14</f>
        <v>189297</v>
      </c>
      <c r="CG14">
        <f>Brazil_0!CG14</f>
        <v>168725</v>
      </c>
      <c r="CH14">
        <f>Brazil_0!CH14</f>
        <v>150903</v>
      </c>
      <c r="CI14">
        <f>Brazil_0!CI14</f>
        <v>149278</v>
      </c>
      <c r="CJ14">
        <f>Brazil_0!CJ14</f>
        <v>149274</v>
      </c>
      <c r="CK14">
        <f>Brazil_0!CK14</f>
        <v>147881</v>
      </c>
      <c r="CL14">
        <f>Brazil_0!CL14</f>
        <v>148251</v>
      </c>
      <c r="CM14">
        <f>Brazil_0!CM14</f>
        <v>147143</v>
      </c>
      <c r="CN14">
        <f>Brazil_0!CN14</f>
        <v>136666</v>
      </c>
      <c r="CO14">
        <f>Brazil_0!CO14</f>
        <v>128421</v>
      </c>
      <c r="CP14">
        <f>Brazil_0!CP14</f>
        <v>114991</v>
      </c>
      <c r="CQ14">
        <f>Brazil_0!CQ14</f>
        <v>113926</v>
      </c>
      <c r="CR14">
        <f>Brazil_0!CR14</f>
        <v>59333</v>
      </c>
      <c r="CS14">
        <f>Brazil_0!CS14</f>
        <v>61372</v>
      </c>
      <c r="CT14">
        <f>Brazil_0!CT14</f>
        <v>59702</v>
      </c>
      <c r="CU14">
        <f>Brazil_0!CU14</f>
        <v>59469</v>
      </c>
      <c r="CV14">
        <f>Brazil_0!CV14</f>
        <v>58599</v>
      </c>
      <c r="CW14">
        <f>Brazil_0!CW14</f>
        <v>58099</v>
      </c>
    </row>
    <row r="15" spans="1:101" x14ac:dyDescent="0.25">
      <c r="A15" t="str">
        <f>MID('cont list_0'!A14,3,3)</f>
        <v>N27</v>
      </c>
      <c r="B15">
        <f>Brazil_0!B15</f>
        <v>1</v>
      </c>
      <c r="C15">
        <f>Brazil_0!C15</f>
        <v>1</v>
      </c>
      <c r="D15">
        <f>Brazil_0!D15</f>
        <v>1</v>
      </c>
      <c r="E15">
        <f>Brazil_0!E15</f>
        <v>1</v>
      </c>
      <c r="F15">
        <f>Brazil_0!F15</f>
        <v>1</v>
      </c>
      <c r="G15">
        <f>Brazil_0!G15</f>
        <v>1</v>
      </c>
      <c r="H15">
        <f>Brazil_0!H15</f>
        <v>1</v>
      </c>
      <c r="I15">
        <f>Brazil_0!I15</f>
        <v>1</v>
      </c>
      <c r="J15">
        <f>Brazil_0!J15</f>
        <v>1</v>
      </c>
      <c r="K15">
        <f>Brazil_0!K15</f>
        <v>1</v>
      </c>
      <c r="L15">
        <f>Brazil_0!L15</f>
        <v>1</v>
      </c>
      <c r="M15">
        <f>Brazil_0!M15</f>
        <v>1</v>
      </c>
      <c r="N15">
        <f>Brazil_0!N15</f>
        <v>1</v>
      </c>
      <c r="O15">
        <f>Brazil_0!O15</f>
        <v>1</v>
      </c>
      <c r="P15">
        <f>Brazil_0!P15</f>
        <v>1</v>
      </c>
      <c r="Q15">
        <f>Brazil_0!Q15</f>
        <v>1</v>
      </c>
      <c r="R15">
        <f>Brazil_0!R15</f>
        <v>1</v>
      </c>
      <c r="S15">
        <f>Brazil_0!S15</f>
        <v>1</v>
      </c>
      <c r="T15">
        <f>Brazil_0!T15</f>
        <v>1</v>
      </c>
      <c r="U15">
        <f>Brazil_0!U15</f>
        <v>1</v>
      </c>
      <c r="V15">
        <f>Brazil_0!V15</f>
        <v>1</v>
      </c>
      <c r="W15">
        <f>Brazil_0!W15</f>
        <v>1</v>
      </c>
      <c r="X15">
        <f>Brazil_0!X15</f>
        <v>1</v>
      </c>
      <c r="Y15">
        <f>Brazil_0!Y15</f>
        <v>1687099</v>
      </c>
      <c r="Z15">
        <f>Brazil_0!Z15</f>
        <v>1687099</v>
      </c>
      <c r="AA15">
        <f>Brazil_0!AA15</f>
        <v>1687099</v>
      </c>
      <c r="AB15">
        <f>Brazil_0!AB15</f>
        <v>1687099</v>
      </c>
      <c r="AC15">
        <f>Brazil_0!AC15</f>
        <v>1687099</v>
      </c>
      <c r="AD15">
        <f>Brazil_0!AD15</f>
        <v>1687099</v>
      </c>
      <c r="AE15">
        <f>Brazil_0!AE15</f>
        <v>1687099</v>
      </c>
      <c r="AF15">
        <f>Brazil_0!AF15</f>
        <v>1687099</v>
      </c>
      <c r="AG15">
        <f>Brazil_0!AG15</f>
        <v>1687099</v>
      </c>
      <c r="AH15">
        <f>Brazil_0!AH15</f>
        <v>1687099</v>
      </c>
      <c r="AI15">
        <f>Brazil_0!AI15</f>
        <v>1687099</v>
      </c>
      <c r="AJ15">
        <f>Brazil_0!AJ15</f>
        <v>1687099</v>
      </c>
      <c r="AK15">
        <f>Brazil_0!AK15</f>
        <v>1687099</v>
      </c>
      <c r="AL15">
        <f>Brazil_0!AL15</f>
        <v>1687099</v>
      </c>
      <c r="AM15">
        <f>Brazil_0!AM15</f>
        <v>1687099</v>
      </c>
      <c r="AN15">
        <f>Brazil_0!AN15</f>
        <v>1687099</v>
      </c>
      <c r="AO15">
        <f>Brazil_0!AO15</f>
        <v>1687099</v>
      </c>
      <c r="AP15">
        <f>Brazil_0!AP15</f>
        <v>1687099</v>
      </c>
      <c r="AQ15">
        <f>Brazil_0!AQ15</f>
        <v>1687099</v>
      </c>
      <c r="AR15">
        <f>Brazil_0!AR15</f>
        <v>1687099</v>
      </c>
      <c r="AS15">
        <f>Brazil_0!AS15</f>
        <v>1687099</v>
      </c>
      <c r="AT15">
        <f>Brazil_0!AT15</f>
        <v>1687099</v>
      </c>
      <c r="AU15">
        <f>Brazil_0!AU15</f>
        <v>1654647</v>
      </c>
      <c r="AV15">
        <f>Brazil_0!AV15</f>
        <v>1650058</v>
      </c>
      <c r="AW15">
        <f>Brazil_0!AW15</f>
        <v>1645202</v>
      </c>
      <c r="AX15">
        <f>Brazil_0!AX15</f>
        <v>1641008</v>
      </c>
      <c r="AY15">
        <f>Brazil_0!AY15</f>
        <v>1613473</v>
      </c>
      <c r="AZ15">
        <f>Brazil_0!AZ15</f>
        <v>1580394</v>
      </c>
      <c r="BA15">
        <f>Brazil_0!BA15</f>
        <v>1558392</v>
      </c>
      <c r="BB15">
        <f>Brazil_0!BB15</f>
        <v>1542500</v>
      </c>
      <c r="BC15">
        <f>Brazil_0!BC15</f>
        <v>1545965</v>
      </c>
      <c r="BD15">
        <f>Brazil_0!BD15</f>
        <v>1548457</v>
      </c>
      <c r="BE15">
        <f>Brazil_0!BE15</f>
        <v>1551395</v>
      </c>
      <c r="BF15">
        <f>Brazil_0!BF15</f>
        <v>1531484</v>
      </c>
      <c r="BG15">
        <f>Brazil_0!BG15</f>
        <v>1532789</v>
      </c>
      <c r="BH15">
        <f>Brazil_0!BH15</f>
        <v>1536601</v>
      </c>
      <c r="BI15">
        <f>Brazil_0!BI15</f>
        <v>1533709</v>
      </c>
      <c r="BJ15">
        <f>Brazil_0!BJ15</f>
        <v>1529292</v>
      </c>
      <c r="BK15">
        <f>Brazil_0!BK15</f>
        <v>1528600</v>
      </c>
      <c r="BL15">
        <f>Brazil_0!BL15</f>
        <v>1503965</v>
      </c>
      <c r="BM15">
        <f>Brazil_0!BM15</f>
        <v>1502214</v>
      </c>
      <c r="BN15">
        <f>Brazil_0!BN15</f>
        <v>1482433</v>
      </c>
      <c r="BO15">
        <f>Brazil_0!BO15</f>
        <v>1487567</v>
      </c>
      <c r="BP15" t="str">
        <f>Brazil_0!BP15</f>
        <v>#N/A N/A</v>
      </c>
      <c r="BQ15" t="str">
        <f>Brazil_0!BQ15</f>
        <v>#N/A N/A</v>
      </c>
      <c r="BR15" t="str">
        <f>Brazil_0!BR15</f>
        <v>#N/A N/A</v>
      </c>
      <c r="BS15" t="str">
        <f>Brazil_0!BS15</f>
        <v>#N/A N/A</v>
      </c>
      <c r="BT15" t="str">
        <f>Brazil_0!BT15</f>
        <v>#N/A N/A</v>
      </c>
      <c r="BU15">
        <f>Brazil_0!BU15</f>
        <v>0</v>
      </c>
      <c r="BV15">
        <f>Brazil_0!BV15</f>
        <v>0</v>
      </c>
      <c r="BW15">
        <f>Brazil_0!BW15</f>
        <v>5610307</v>
      </c>
      <c r="BX15">
        <f>Brazil_0!BX15</f>
        <v>5649350</v>
      </c>
      <c r="BY15">
        <f>Brazil_0!BY15</f>
        <v>5753426</v>
      </c>
      <c r="BZ15">
        <f>Brazil_0!BZ15</f>
        <v>5753426</v>
      </c>
      <c r="CA15">
        <f>Brazil_0!CA15</f>
        <v>5753426</v>
      </c>
      <c r="CB15">
        <f>Brazil_0!CB15</f>
        <v>5707253</v>
      </c>
      <c r="CC15">
        <f>Brazil_0!CC15</f>
        <v>5746982</v>
      </c>
      <c r="CD15">
        <f>Brazil_0!CD15</f>
        <v>5784941</v>
      </c>
      <c r="CE15">
        <f>Brazil_0!CE15</f>
        <v>5613250</v>
      </c>
      <c r="CF15">
        <f>Brazil_0!CF15</f>
        <v>5732337</v>
      </c>
      <c r="CG15">
        <f>Brazil_0!CG15</f>
        <v>5802460</v>
      </c>
      <c r="CH15">
        <f>Brazil_0!CH15</f>
        <v>5784770</v>
      </c>
      <c r="CI15">
        <f>Brazil_0!CI15</f>
        <v>5833290</v>
      </c>
      <c r="CJ15">
        <f>Brazil_0!CJ15</f>
        <v>5845818</v>
      </c>
      <c r="CK15">
        <f>Brazil_0!CK15</f>
        <v>5837831</v>
      </c>
      <c r="CL15">
        <f>Brazil_0!CL15</f>
        <v>5916014</v>
      </c>
      <c r="CM15">
        <f>Brazil_0!CM15</f>
        <v>5883368</v>
      </c>
      <c r="CN15">
        <f>Brazil_0!CN15</f>
        <v>5994578</v>
      </c>
      <c r="CO15">
        <f>Brazil_0!CO15</f>
        <v>6056575</v>
      </c>
      <c r="CP15">
        <f>Brazil_0!CP15</f>
        <v>6015210</v>
      </c>
      <c r="CQ15">
        <f>Brazil_0!CQ15</f>
        <v>6097362</v>
      </c>
      <c r="CR15">
        <f>Brazil_0!CR15</f>
        <v>108461</v>
      </c>
      <c r="CS15">
        <f>Brazil_0!CS15</f>
        <v>108656</v>
      </c>
      <c r="CT15">
        <f>Brazil_0!CT15</f>
        <v>105836</v>
      </c>
      <c r="CU15">
        <f>Brazil_0!CU15</f>
        <v>102994</v>
      </c>
      <c r="CV15">
        <f>Brazil_0!CV15</f>
        <v>103564</v>
      </c>
      <c r="CW15">
        <f>Brazil_0!CW15</f>
        <v>97628</v>
      </c>
    </row>
    <row r="16" spans="1:101" x14ac:dyDescent="0.25">
      <c r="A16" t="str">
        <f>MID('cont list_0'!A15,3,3)</f>
        <v>Q27</v>
      </c>
      <c r="B16">
        <f>Brazil_0!B16</f>
        <v>2152328</v>
      </c>
      <c r="C16">
        <f>Brazil_0!C16</f>
        <v>2152328</v>
      </c>
      <c r="D16">
        <f>Brazil_0!D16</f>
        <v>2152328</v>
      </c>
      <c r="E16">
        <f>Brazil_0!E16</f>
        <v>2185102</v>
      </c>
      <c r="F16">
        <f>Brazil_0!F16</f>
        <v>2168332</v>
      </c>
      <c r="G16">
        <f>Brazil_0!G16</f>
        <v>2153013</v>
      </c>
      <c r="H16">
        <f>Brazil_0!H16</f>
        <v>2124789</v>
      </c>
      <c r="I16">
        <f>Brazil_0!I16</f>
        <v>2151393</v>
      </c>
      <c r="J16">
        <f>Brazil_0!J16</f>
        <v>2115922</v>
      </c>
      <c r="K16">
        <f>Brazil_0!K16</f>
        <v>2007528</v>
      </c>
      <c r="L16">
        <f>Brazil_0!L16</f>
        <v>1927386</v>
      </c>
      <c r="M16">
        <f>Brazil_0!M16</f>
        <v>1871821</v>
      </c>
      <c r="N16">
        <f>Brazil_0!N16</f>
        <v>1841394</v>
      </c>
      <c r="O16">
        <f>Brazil_0!O16</f>
        <v>1798866</v>
      </c>
      <c r="P16">
        <f>Brazil_0!P16</f>
        <v>1825363</v>
      </c>
      <c r="Q16">
        <f>Brazil_0!Q16</f>
        <v>1820121</v>
      </c>
      <c r="R16">
        <f>Brazil_0!R16</f>
        <v>1813141</v>
      </c>
      <c r="S16">
        <f>Brazil_0!S16</f>
        <v>1810414</v>
      </c>
      <c r="T16">
        <f>Brazil_0!T16</f>
        <v>1823567</v>
      </c>
      <c r="U16">
        <f>Brazil_0!U16</f>
        <v>1824800</v>
      </c>
      <c r="V16">
        <f>Brazil_0!V16</f>
        <v>1809503</v>
      </c>
      <c r="W16">
        <f>Brazil_0!W16</f>
        <v>1480224</v>
      </c>
      <c r="X16">
        <f>Brazil_0!X16</f>
        <v>1480224</v>
      </c>
      <c r="Y16">
        <f>Brazil_0!Y16</f>
        <v>1480224</v>
      </c>
      <c r="Z16">
        <f>Brazil_0!Z16</f>
        <v>1480224</v>
      </c>
      <c r="AA16">
        <f>Brazil_0!AA16</f>
        <v>1480224</v>
      </c>
      <c r="AB16">
        <f>Brazil_0!AB16</f>
        <v>1480224</v>
      </c>
      <c r="AC16">
        <f>Brazil_0!AC16</f>
        <v>1480224</v>
      </c>
      <c r="AD16">
        <f>Brazil_0!AD16</f>
        <v>1480224</v>
      </c>
      <c r="AE16">
        <f>Brazil_0!AE16</f>
        <v>1480224</v>
      </c>
      <c r="AF16">
        <f>Brazil_0!AF16</f>
        <v>1480224</v>
      </c>
      <c r="AG16">
        <f>Brazil_0!AG16</f>
        <v>1480224</v>
      </c>
      <c r="AH16">
        <f>Brazil_0!AH16</f>
        <v>1480224</v>
      </c>
      <c r="AI16">
        <f>Brazil_0!AI16</f>
        <v>1480224</v>
      </c>
      <c r="AJ16">
        <f>Brazil_0!AJ16</f>
        <v>1480224</v>
      </c>
      <c r="AK16">
        <f>Brazil_0!AK16</f>
        <v>1480224</v>
      </c>
      <c r="AL16">
        <f>Brazil_0!AL16</f>
        <v>1480224</v>
      </c>
      <c r="AM16">
        <f>Brazil_0!AM16</f>
        <v>1480224</v>
      </c>
      <c r="AN16">
        <f>Brazil_0!AN16</f>
        <v>1480224</v>
      </c>
      <c r="AO16">
        <f>Brazil_0!AO16</f>
        <v>1480224</v>
      </c>
      <c r="AP16">
        <f>Brazil_0!AP16</f>
        <v>1480224</v>
      </c>
      <c r="AQ16">
        <f>Brazil_0!AQ16</f>
        <v>1480224</v>
      </c>
      <c r="AR16">
        <f>Brazil_0!AR16</f>
        <v>1480224</v>
      </c>
      <c r="AS16">
        <f>Brazil_0!AS16</f>
        <v>1480224</v>
      </c>
      <c r="AT16">
        <f>Brazil_0!AT16</f>
        <v>1480224</v>
      </c>
      <c r="AU16">
        <f>Brazil_0!AU16</f>
        <v>1480224</v>
      </c>
      <c r="AV16">
        <f>Brazil_0!AV16</f>
        <v>1480224</v>
      </c>
      <c r="AW16">
        <f>Brazil_0!AW16</f>
        <v>1480224</v>
      </c>
      <c r="AX16">
        <f>Brazil_0!AX16</f>
        <v>1480224</v>
      </c>
      <c r="AY16">
        <f>Brazil_0!AY16</f>
        <v>1480224</v>
      </c>
      <c r="AZ16">
        <f>Brazil_0!AZ16</f>
        <v>1480224</v>
      </c>
      <c r="BA16">
        <f>Brazil_0!BA16</f>
        <v>1480224</v>
      </c>
      <c r="BB16">
        <f>Brazil_0!BB16</f>
        <v>1480224</v>
      </c>
      <c r="BC16">
        <f>Brazil_0!BC16</f>
        <v>1480224</v>
      </c>
      <c r="BD16">
        <f>Brazil_0!BD16</f>
        <v>1480224</v>
      </c>
      <c r="BE16">
        <f>Brazil_0!BE16</f>
        <v>1480224</v>
      </c>
      <c r="BF16">
        <f>Brazil_0!BF16</f>
        <v>1480224</v>
      </c>
      <c r="BG16">
        <f>Brazil_0!BG16</f>
        <v>1480224</v>
      </c>
      <c r="BH16">
        <f>Brazil_0!BH16</f>
        <v>1480224</v>
      </c>
      <c r="BI16">
        <f>Brazil_0!BI16</f>
        <v>1480224</v>
      </c>
      <c r="BJ16">
        <f>Brazil_0!BJ16</f>
        <v>1480224</v>
      </c>
      <c r="BK16">
        <f>Brazil_0!BK16</f>
        <v>1480224</v>
      </c>
      <c r="BL16">
        <f>Brazil_0!BL16</f>
        <v>1480224</v>
      </c>
      <c r="BM16">
        <f>Brazil_0!BM16</f>
        <v>1480224</v>
      </c>
      <c r="BN16">
        <f>Brazil_0!BN16</f>
        <v>1480224</v>
      </c>
      <c r="BO16">
        <f>Brazil_0!BO16</f>
        <v>1480224</v>
      </c>
      <c r="BP16">
        <f>Brazil_0!BP16</f>
        <v>1480224</v>
      </c>
      <c r="BQ16">
        <f>Brazil_0!BQ16</f>
        <v>1483038</v>
      </c>
      <c r="BR16">
        <f>Brazil_0!BR16</f>
        <v>1469985</v>
      </c>
      <c r="BS16">
        <f>Brazil_0!BS16</f>
        <v>1468080</v>
      </c>
      <c r="BT16">
        <f>Brazil_0!BT16</f>
        <v>1467219</v>
      </c>
      <c r="BU16">
        <f>Brazil_0!BU16</f>
        <v>0</v>
      </c>
      <c r="BV16">
        <f>Brazil_0!BV16</f>
        <v>0</v>
      </c>
      <c r="BW16">
        <f>Brazil_0!BW16</f>
        <v>6117252</v>
      </c>
      <c r="BX16">
        <f>Brazil_0!BX16</f>
        <v>6117252</v>
      </c>
      <c r="BY16">
        <f>Brazil_0!BY16</f>
        <v>6117252</v>
      </c>
      <c r="BZ16">
        <f>Brazil_0!BZ16</f>
        <v>6117252</v>
      </c>
      <c r="CA16">
        <f>Brazil_0!CA16</f>
        <v>6117252</v>
      </c>
      <c r="CB16">
        <f>Brazil_0!CB16</f>
        <v>6117252</v>
      </c>
      <c r="CC16">
        <f>Brazil_0!CC16</f>
        <v>6117252</v>
      </c>
      <c r="CD16">
        <f>Brazil_0!CD16</f>
        <v>6117252</v>
      </c>
      <c r="CE16">
        <f>Brazil_0!CE16</f>
        <v>6117252</v>
      </c>
      <c r="CF16">
        <f>Brazil_0!CF16</f>
        <v>6117252</v>
      </c>
      <c r="CG16">
        <f>Brazil_0!CG16</f>
        <v>6117252</v>
      </c>
      <c r="CH16">
        <f>Brazil_0!CH16</f>
        <v>6117252</v>
      </c>
      <c r="CI16">
        <f>Brazil_0!CI16</f>
        <v>6117252</v>
      </c>
      <c r="CJ16">
        <f>Brazil_0!CJ16</f>
        <v>6117252</v>
      </c>
      <c r="CK16">
        <f>Brazil_0!CK16</f>
        <v>6117252</v>
      </c>
      <c r="CL16">
        <f>Brazil_0!CL16</f>
        <v>6117252</v>
      </c>
      <c r="CM16">
        <f>Brazil_0!CM16</f>
        <v>6117252</v>
      </c>
      <c r="CN16">
        <f>Brazil_0!CN16</f>
        <v>6117252</v>
      </c>
      <c r="CO16">
        <f>Brazil_0!CO16</f>
        <v>6117252</v>
      </c>
      <c r="CP16">
        <f>Brazil_0!CP16</f>
        <v>6117252</v>
      </c>
      <c r="CQ16">
        <f>Brazil_0!CQ16</f>
        <v>6117252</v>
      </c>
      <c r="CR16">
        <f>Brazil_0!CR16</f>
        <v>6117252</v>
      </c>
      <c r="CS16">
        <f>Brazil_0!CS16</f>
        <v>6105425</v>
      </c>
      <c r="CT16">
        <f>Brazil_0!CT16</f>
        <v>6050097</v>
      </c>
      <c r="CU16">
        <f>Brazil_0!CU16</f>
        <v>6222731</v>
      </c>
      <c r="CV16">
        <f>Brazil_0!CV16</f>
        <v>6183284</v>
      </c>
      <c r="CW16">
        <f>Brazil_0!CW16</f>
        <v>6099756</v>
      </c>
    </row>
    <row r="17" spans="1:101" x14ac:dyDescent="0.25">
      <c r="A17" t="str">
        <f>MID('cont list_0'!A16,3,3)</f>
        <v>V27</v>
      </c>
      <c r="B17">
        <f>Brazil_0!B17</f>
        <v>63323</v>
      </c>
      <c r="C17">
        <f>Brazil_0!C17</f>
        <v>63323</v>
      </c>
      <c r="D17">
        <f>Brazil_0!D17</f>
        <v>63323</v>
      </c>
      <c r="E17">
        <f>Brazil_0!E17</f>
        <v>62823</v>
      </c>
      <c r="F17">
        <f>Brazil_0!F17</f>
        <v>62985</v>
      </c>
      <c r="G17">
        <f>Brazil_0!G17</f>
        <v>62753</v>
      </c>
      <c r="H17">
        <f>Brazil_0!H17</f>
        <v>62790</v>
      </c>
      <c r="I17">
        <f>Brazil_0!I17</f>
        <v>62790</v>
      </c>
      <c r="J17">
        <f>Brazil_0!J17</f>
        <v>62811</v>
      </c>
      <c r="K17">
        <f>Brazil_0!K17</f>
        <v>62813</v>
      </c>
      <c r="L17">
        <f>Brazil_0!L17</f>
        <v>62797</v>
      </c>
      <c r="M17">
        <f>Brazil_0!M17</f>
        <v>62797</v>
      </c>
      <c r="N17">
        <f>Brazil_0!N17</f>
        <v>62787</v>
      </c>
      <c r="O17">
        <f>Brazil_0!O17</f>
        <v>60040</v>
      </c>
      <c r="P17">
        <f>Brazil_0!P17</f>
        <v>60030</v>
      </c>
      <c r="Q17">
        <f>Brazil_0!Q17</f>
        <v>60030</v>
      </c>
      <c r="R17">
        <f>Brazil_0!R17</f>
        <v>59277</v>
      </c>
      <c r="S17">
        <f>Brazil_0!S17</f>
        <v>59218</v>
      </c>
      <c r="T17">
        <f>Brazil_0!T17</f>
        <v>59388</v>
      </c>
      <c r="U17">
        <f>Brazil_0!U17</f>
        <v>59078</v>
      </c>
      <c r="V17">
        <f>Brazil_0!V17</f>
        <v>59061</v>
      </c>
      <c r="W17">
        <f>Brazil_0!W17</f>
        <v>1811706</v>
      </c>
      <c r="X17">
        <f>Brazil_0!X17</f>
        <v>1811706</v>
      </c>
      <c r="Y17">
        <f>Brazil_0!Y17</f>
        <v>1806184</v>
      </c>
      <c r="Z17">
        <f>Brazil_0!Z17</f>
        <v>1757281</v>
      </c>
      <c r="AA17">
        <f>Brazil_0!AA17</f>
        <v>1743247</v>
      </c>
      <c r="AB17">
        <f>Brazil_0!AB17</f>
        <v>1719517</v>
      </c>
      <c r="AC17">
        <f>Brazil_0!AC17</f>
        <v>1708347</v>
      </c>
      <c r="AD17">
        <f>Brazil_0!AD17</f>
        <v>1712141</v>
      </c>
      <c r="AE17">
        <f>Brazil_0!AE17</f>
        <v>1714515</v>
      </c>
      <c r="AF17">
        <f>Brazil_0!AF17</f>
        <v>1714515</v>
      </c>
      <c r="AG17">
        <f>Brazil_0!AG17</f>
        <v>1709795</v>
      </c>
      <c r="AH17">
        <f>Brazil_0!AH17</f>
        <v>1692316</v>
      </c>
      <c r="AI17">
        <f>Brazil_0!AI17</f>
        <v>1685924</v>
      </c>
      <c r="AJ17">
        <f>Brazil_0!AJ17</f>
        <v>1666145</v>
      </c>
      <c r="AK17">
        <f>Brazil_0!AK17</f>
        <v>1689194</v>
      </c>
      <c r="AL17">
        <f>Brazil_0!AL17</f>
        <v>1692138</v>
      </c>
      <c r="AM17">
        <f>Brazil_0!AM17</f>
        <v>1651511</v>
      </c>
      <c r="AN17">
        <f>Brazil_0!AN17</f>
        <v>1659746</v>
      </c>
      <c r="AO17">
        <f>Brazil_0!AO17</f>
        <v>1642279</v>
      </c>
      <c r="AP17">
        <f>Brazil_0!AP17</f>
        <v>1637233</v>
      </c>
      <c r="AQ17">
        <f>Brazil_0!AQ17</f>
        <v>1638172</v>
      </c>
      <c r="AR17">
        <f>Brazil_0!AR17</f>
        <v>1638172</v>
      </c>
      <c r="AS17">
        <f>Brazil_0!AS17</f>
        <v>1630703</v>
      </c>
      <c r="AT17">
        <f>Brazil_0!AT17</f>
        <v>1395333</v>
      </c>
      <c r="AU17">
        <f>Brazil_0!AU17</f>
        <v>1395333</v>
      </c>
      <c r="AV17">
        <f>Brazil_0!AV17</f>
        <v>1395333</v>
      </c>
      <c r="AW17">
        <f>Brazil_0!AW17</f>
        <v>1395333</v>
      </c>
      <c r="AX17">
        <f>Brazil_0!AX17</f>
        <v>1395333</v>
      </c>
      <c r="AY17">
        <f>Brazil_0!AY17</f>
        <v>1395333</v>
      </c>
      <c r="AZ17">
        <f>Brazil_0!AZ17</f>
        <v>1395333</v>
      </c>
      <c r="BA17">
        <f>Brazil_0!BA17</f>
        <v>1395333</v>
      </c>
      <c r="BB17">
        <f>Brazil_0!BB17</f>
        <v>1395333</v>
      </c>
      <c r="BC17">
        <f>Brazil_0!BC17</f>
        <v>1395333</v>
      </c>
      <c r="BD17">
        <f>Brazil_0!BD17</f>
        <v>1395333</v>
      </c>
      <c r="BE17">
        <f>Brazil_0!BE17</f>
        <v>1395333</v>
      </c>
      <c r="BF17">
        <f>Brazil_0!BF17</f>
        <v>1395333</v>
      </c>
      <c r="BG17">
        <f>Brazil_0!BG17</f>
        <v>1395333</v>
      </c>
      <c r="BH17">
        <f>Brazil_0!BH17</f>
        <v>1395333</v>
      </c>
      <c r="BI17">
        <f>Brazil_0!BI17</f>
        <v>1395333</v>
      </c>
      <c r="BJ17">
        <f>Brazil_0!BJ17</f>
        <v>1395333</v>
      </c>
      <c r="BK17">
        <f>Brazil_0!BK17</f>
        <v>1395333</v>
      </c>
      <c r="BL17">
        <f>Brazil_0!BL17</f>
        <v>1395333</v>
      </c>
      <c r="BM17">
        <f>Brazil_0!BM17</f>
        <v>1395333</v>
      </c>
      <c r="BN17">
        <f>Brazil_0!BN17</f>
        <v>1395333</v>
      </c>
      <c r="BO17">
        <f>Brazil_0!BO17</f>
        <v>1395333</v>
      </c>
      <c r="BP17">
        <f>Brazil_0!BP17</f>
        <v>1395333</v>
      </c>
      <c r="BQ17">
        <f>Brazil_0!BQ17</f>
        <v>1395333</v>
      </c>
      <c r="BR17">
        <f>Brazil_0!BR17</f>
        <v>1395333</v>
      </c>
      <c r="BS17">
        <f>Brazil_0!BS17</f>
        <v>1395333</v>
      </c>
      <c r="BT17">
        <f>Brazil_0!BT17</f>
        <v>1395333</v>
      </c>
      <c r="BU17">
        <f>Brazil_0!BU17</f>
        <v>0</v>
      </c>
      <c r="BV17">
        <f>Brazil_0!BV17</f>
        <v>0</v>
      </c>
      <c r="BW17">
        <f>Brazil_0!BW17</f>
        <v>5620649</v>
      </c>
      <c r="BX17">
        <f>Brazil_0!BX17</f>
        <v>5620649</v>
      </c>
      <c r="BY17">
        <f>Brazil_0!BY17</f>
        <v>5620649</v>
      </c>
      <c r="BZ17">
        <f>Brazil_0!BZ17</f>
        <v>5620649</v>
      </c>
      <c r="CA17">
        <f>Brazil_0!CA17</f>
        <v>5620649</v>
      </c>
      <c r="CB17">
        <f>Brazil_0!CB17</f>
        <v>5620649</v>
      </c>
      <c r="CC17">
        <f>Brazil_0!CC17</f>
        <v>5620649</v>
      </c>
      <c r="CD17">
        <f>Brazil_0!CD17</f>
        <v>5620649</v>
      </c>
      <c r="CE17">
        <f>Brazil_0!CE17</f>
        <v>5620649</v>
      </c>
      <c r="CF17">
        <f>Brazil_0!CF17</f>
        <v>5620649</v>
      </c>
      <c r="CG17">
        <f>Brazil_0!CG17</f>
        <v>5620649</v>
      </c>
      <c r="CH17">
        <f>Brazil_0!CH17</f>
        <v>5620649</v>
      </c>
      <c r="CI17">
        <f>Brazil_0!CI17</f>
        <v>5620649</v>
      </c>
      <c r="CJ17">
        <f>Brazil_0!CJ17</f>
        <v>5620649</v>
      </c>
      <c r="CK17">
        <f>Brazil_0!CK17</f>
        <v>5620649</v>
      </c>
      <c r="CL17">
        <f>Brazil_0!CL17</f>
        <v>5620649</v>
      </c>
      <c r="CM17">
        <f>Brazil_0!CM17</f>
        <v>5620649</v>
      </c>
      <c r="CN17">
        <f>Brazil_0!CN17</f>
        <v>5620649</v>
      </c>
      <c r="CO17">
        <f>Brazil_0!CO17</f>
        <v>5620649</v>
      </c>
      <c r="CP17">
        <f>Brazil_0!CP17</f>
        <v>5620649</v>
      </c>
      <c r="CQ17">
        <f>Brazil_0!CQ17</f>
        <v>5620649</v>
      </c>
      <c r="CR17">
        <f>Brazil_0!CR17</f>
        <v>5620649</v>
      </c>
      <c r="CS17">
        <f>Brazil_0!CS17</f>
        <v>5620649</v>
      </c>
      <c r="CT17">
        <f>Brazil_0!CT17</f>
        <v>5620649</v>
      </c>
      <c r="CU17">
        <f>Brazil_0!CU17</f>
        <v>5620649</v>
      </c>
      <c r="CV17">
        <f>Brazil_0!CV17</f>
        <v>5620649</v>
      </c>
      <c r="CW17">
        <f>Brazil_0!CW17</f>
        <v>5620649</v>
      </c>
    </row>
    <row r="18" spans="1:101" x14ac:dyDescent="0.25">
      <c r="A18" t="str">
        <f>MID('cont list_0'!A17,3,3)</f>
        <v>X27</v>
      </c>
      <c r="B18">
        <f>Brazil_0!B18</f>
        <v>1386650</v>
      </c>
      <c r="C18">
        <f>Brazil_0!C18</f>
        <v>1386650</v>
      </c>
      <c r="D18">
        <f>Brazil_0!D18</f>
        <v>1386650</v>
      </c>
      <c r="E18">
        <f>Brazil_0!E18</f>
        <v>1379320</v>
      </c>
      <c r="F18">
        <f>Brazil_0!F18</f>
        <v>1349938</v>
      </c>
      <c r="G18">
        <f>Brazil_0!G18</f>
        <v>1353143</v>
      </c>
      <c r="H18">
        <f>Brazil_0!H18</f>
        <v>1354816</v>
      </c>
      <c r="I18">
        <f>Brazil_0!I18</f>
        <v>1324045</v>
      </c>
      <c r="J18">
        <f>Brazil_0!J18</f>
        <v>1315529</v>
      </c>
      <c r="K18">
        <f>Brazil_0!K18</f>
        <v>1302533</v>
      </c>
      <c r="L18">
        <f>Brazil_0!L18</f>
        <v>1299046</v>
      </c>
      <c r="M18">
        <f>Brazil_0!M18</f>
        <v>1296552</v>
      </c>
      <c r="N18">
        <f>Brazil_0!N18</f>
        <v>1310255</v>
      </c>
      <c r="O18">
        <f>Brazil_0!O18</f>
        <v>1317845</v>
      </c>
      <c r="P18">
        <f>Brazil_0!P18</f>
        <v>1322787</v>
      </c>
      <c r="Q18">
        <f>Brazil_0!Q18</f>
        <v>1321773</v>
      </c>
      <c r="R18">
        <f>Brazil_0!R18</f>
        <v>1325474</v>
      </c>
      <c r="S18">
        <f>Brazil_0!S18</f>
        <v>1325824</v>
      </c>
      <c r="T18">
        <f>Brazil_0!T18</f>
        <v>1296527</v>
      </c>
      <c r="U18">
        <f>Brazil_0!U18</f>
        <v>1291023</v>
      </c>
      <c r="V18">
        <f>Brazil_0!V18</f>
        <v>1290129</v>
      </c>
      <c r="W18">
        <f>Brazil_0!W18</f>
        <v>59061</v>
      </c>
      <c r="X18">
        <f>Brazil_0!X18</f>
        <v>59061</v>
      </c>
      <c r="Y18">
        <f>Brazil_0!Y18</f>
        <v>59061</v>
      </c>
      <c r="Z18">
        <f>Brazil_0!Z18</f>
        <v>58981</v>
      </c>
      <c r="AA18">
        <f>Brazil_0!AA18</f>
        <v>59013</v>
      </c>
      <c r="AB18">
        <f>Brazil_0!AB18</f>
        <v>58762</v>
      </c>
      <c r="AC18">
        <f>Brazil_0!AC18</f>
        <v>59054</v>
      </c>
      <c r="AD18">
        <f>Brazil_0!AD18</f>
        <v>59136</v>
      </c>
      <c r="AE18">
        <f>Brazil_0!AE18</f>
        <v>59136</v>
      </c>
      <c r="AF18">
        <f>Brazil_0!AF18</f>
        <v>59136</v>
      </c>
      <c r="AG18">
        <f>Brazil_0!AG18</f>
        <v>58894</v>
      </c>
      <c r="AH18">
        <f>Brazil_0!AH18</f>
        <v>58875</v>
      </c>
      <c r="AI18">
        <f>Brazil_0!AI18</f>
        <v>58875</v>
      </c>
      <c r="AJ18">
        <f>Brazil_0!AJ18</f>
        <v>58891</v>
      </c>
      <c r="AK18">
        <f>Brazil_0!AK18</f>
        <v>59391</v>
      </c>
      <c r="AL18">
        <f>Brazil_0!AL18</f>
        <v>59391</v>
      </c>
      <c r="AM18">
        <f>Brazil_0!AM18</f>
        <v>58802</v>
      </c>
      <c r="AN18">
        <f>Brazil_0!AN18</f>
        <v>58729</v>
      </c>
      <c r="AO18">
        <f>Brazil_0!AO18</f>
        <v>58811</v>
      </c>
      <c r="AP18">
        <f>Brazil_0!AP18</f>
        <v>58779</v>
      </c>
      <c r="AQ18">
        <f>Brazil_0!AQ18</f>
        <v>58773</v>
      </c>
      <c r="AR18">
        <f>Brazil_0!AR18</f>
        <v>58773</v>
      </c>
      <c r="AS18">
        <f>Brazil_0!AS18</f>
        <v>58290</v>
      </c>
      <c r="AT18">
        <f>Brazil_0!AT18</f>
        <v>1597037</v>
      </c>
      <c r="AU18">
        <f>Brazil_0!AU18</f>
        <v>1588690</v>
      </c>
      <c r="AV18">
        <f>Brazil_0!AV18</f>
        <v>1583807</v>
      </c>
      <c r="AW18">
        <f>Brazil_0!AW18</f>
        <v>1604633</v>
      </c>
      <c r="AX18">
        <f>Brazil_0!AX18</f>
        <v>1623879</v>
      </c>
      <c r="AY18">
        <f>Brazil_0!AY18</f>
        <v>1601325</v>
      </c>
      <c r="AZ18">
        <f>Brazil_0!AZ18</f>
        <v>1609501</v>
      </c>
      <c r="BA18">
        <f>Brazil_0!BA18</f>
        <v>1604562</v>
      </c>
      <c r="BB18">
        <f>Brazil_0!BB18</f>
        <v>1608291</v>
      </c>
      <c r="BC18">
        <f>Brazil_0!BC18</f>
        <v>1574004</v>
      </c>
      <c r="BD18">
        <f>Brazil_0!BD18</f>
        <v>1571439</v>
      </c>
      <c r="BE18">
        <f>Brazil_0!BE18</f>
        <v>1601554</v>
      </c>
      <c r="BF18">
        <f>Brazil_0!BF18</f>
        <v>1554997</v>
      </c>
      <c r="BG18">
        <f>Brazil_0!BG18</f>
        <v>1528090</v>
      </c>
      <c r="BH18">
        <f>Brazil_0!BH18</f>
        <v>1518637</v>
      </c>
      <c r="BI18">
        <f>Brazil_0!BI18</f>
        <v>1550077</v>
      </c>
      <c r="BJ18">
        <f>Brazil_0!BJ18</f>
        <v>1562197</v>
      </c>
      <c r="BK18">
        <f>Brazil_0!BK18</f>
        <v>1557566</v>
      </c>
      <c r="BL18">
        <f>Brazil_0!BL18</f>
        <v>1567274</v>
      </c>
      <c r="BM18">
        <f>Brazil_0!BM18</f>
        <v>1544262</v>
      </c>
      <c r="BN18">
        <f>Brazil_0!BN18</f>
        <v>1543169</v>
      </c>
      <c r="BO18">
        <f>Brazil_0!BO18</f>
        <v>1536356</v>
      </c>
      <c r="BP18" t="str">
        <f>Brazil_0!BP18</f>
        <v>#N/A N/A</v>
      </c>
      <c r="BQ18" t="str">
        <f>Brazil_0!BQ18</f>
        <v>#N/A N/A</v>
      </c>
      <c r="BR18" t="str">
        <f>Brazil_0!BR18</f>
        <v>#N/A N/A</v>
      </c>
      <c r="BS18" t="str">
        <f>Brazil_0!BS18</f>
        <v>#N/A N/A</v>
      </c>
      <c r="BT18" t="str">
        <f>Brazil_0!BT18</f>
        <v>#N/A N/A</v>
      </c>
      <c r="BU18">
        <f>Brazil_0!BU18</f>
        <v>0</v>
      </c>
      <c r="BV18">
        <f>Brazil_0!BV18</f>
        <v>0</v>
      </c>
      <c r="BW18">
        <f>Brazil_0!BW18</f>
        <v>1274866</v>
      </c>
      <c r="BX18">
        <f>Brazil_0!BX18</f>
        <v>1284950</v>
      </c>
      <c r="BY18">
        <f>Brazil_0!BY18</f>
        <v>1265752</v>
      </c>
      <c r="BZ18">
        <f>Brazil_0!BZ18</f>
        <v>1265752</v>
      </c>
      <c r="CA18">
        <f>Brazil_0!CA18</f>
        <v>1265752</v>
      </c>
      <c r="CB18">
        <f>Brazil_0!CB18</f>
        <v>1267612</v>
      </c>
      <c r="CC18">
        <f>Brazil_0!CC18</f>
        <v>1261152</v>
      </c>
      <c r="CD18">
        <f>Brazil_0!CD18</f>
        <v>1256124</v>
      </c>
      <c r="CE18">
        <f>Brazil_0!CE18</f>
        <v>1249102</v>
      </c>
      <c r="CF18">
        <f>Brazil_0!CF18</f>
        <v>1235954</v>
      </c>
      <c r="CG18">
        <f>Brazil_0!CG18</f>
        <v>1219234</v>
      </c>
      <c r="CH18">
        <f>Brazil_0!CH18</f>
        <v>1220080</v>
      </c>
      <c r="CI18">
        <f>Brazil_0!CI18</f>
        <v>1214190</v>
      </c>
      <c r="CJ18">
        <f>Brazil_0!CJ18</f>
        <v>1216415</v>
      </c>
      <c r="CK18">
        <f>Brazil_0!CK18</f>
        <v>1221589</v>
      </c>
      <c r="CL18">
        <f>Brazil_0!CL18</f>
        <v>1210432</v>
      </c>
      <c r="CM18">
        <f>Brazil_0!CM18</f>
        <v>1209216</v>
      </c>
      <c r="CN18">
        <f>Brazil_0!CN18</f>
        <v>1204662</v>
      </c>
      <c r="CO18">
        <f>Brazil_0!CO18</f>
        <v>1201330</v>
      </c>
      <c r="CP18">
        <f>Brazil_0!CP18</f>
        <v>1204612</v>
      </c>
      <c r="CQ18">
        <f>Brazil_0!CQ18</f>
        <v>1206412</v>
      </c>
      <c r="CR18">
        <f>Brazil_0!CR18</f>
        <v>5059132</v>
      </c>
      <c r="CS18">
        <f>Brazil_0!CS18</f>
        <v>5059132</v>
      </c>
      <c r="CT18">
        <f>Brazil_0!CT18</f>
        <v>5059132</v>
      </c>
      <c r="CU18">
        <f>Brazil_0!CU18</f>
        <v>5059132</v>
      </c>
      <c r="CV18">
        <f>Brazil_0!CV18</f>
        <v>5059132</v>
      </c>
      <c r="CW18">
        <f>Brazil_0!CW18</f>
        <v>5059132</v>
      </c>
    </row>
    <row r="19" spans="1:101" x14ac:dyDescent="0.25">
      <c r="A19" t="str">
        <f>MID('cont list_0'!A18,3,3)</f>
        <v>Z27</v>
      </c>
      <c r="B19">
        <f>Brazil_0!B19</f>
        <v>34878</v>
      </c>
      <c r="C19">
        <f>Brazil_0!C19</f>
        <v>34878</v>
      </c>
      <c r="D19">
        <f>Brazil_0!D19</f>
        <v>34878</v>
      </c>
      <c r="E19">
        <f>Brazil_0!E19</f>
        <v>34871</v>
      </c>
      <c r="F19">
        <f>Brazil_0!F19</f>
        <v>34883</v>
      </c>
      <c r="G19">
        <f>Brazil_0!G19</f>
        <v>34763</v>
      </c>
      <c r="H19">
        <f>Brazil_0!H19</f>
        <v>34419</v>
      </c>
      <c r="I19">
        <f>Brazil_0!I19</f>
        <v>34683</v>
      </c>
      <c r="J19">
        <f>Brazil_0!J19</f>
        <v>34631</v>
      </c>
      <c r="K19">
        <f>Brazil_0!K19</f>
        <v>34574</v>
      </c>
      <c r="L19">
        <f>Brazil_0!L19</f>
        <v>34503</v>
      </c>
      <c r="M19">
        <f>Brazil_0!M19</f>
        <v>34464</v>
      </c>
      <c r="N19">
        <f>Brazil_0!N19</f>
        <v>33998</v>
      </c>
      <c r="O19">
        <f>Brazil_0!O19</f>
        <v>33742</v>
      </c>
      <c r="P19">
        <f>Brazil_0!P19</f>
        <v>33649</v>
      </c>
      <c r="Q19">
        <f>Brazil_0!Q19</f>
        <v>33574</v>
      </c>
      <c r="R19">
        <f>Brazil_0!R19</f>
        <v>32984</v>
      </c>
      <c r="S19">
        <f>Brazil_0!S19</f>
        <v>32892</v>
      </c>
      <c r="T19">
        <f>Brazil_0!T19</f>
        <v>32470</v>
      </c>
      <c r="U19">
        <f>Brazil_0!U19</f>
        <v>25904</v>
      </c>
      <c r="V19">
        <f>Brazil_0!V19</f>
        <v>25825</v>
      </c>
      <c r="W19">
        <f>Brazil_0!W19</f>
        <v>1280078</v>
      </c>
      <c r="X19">
        <f>Brazil_0!X19</f>
        <v>1280078</v>
      </c>
      <c r="Y19">
        <f>Brazil_0!Y19</f>
        <v>1288611</v>
      </c>
      <c r="Z19">
        <f>Brazil_0!Z19</f>
        <v>1272161</v>
      </c>
      <c r="AA19">
        <f>Brazil_0!AA19</f>
        <v>1270577</v>
      </c>
      <c r="AB19">
        <f>Brazil_0!AB19</f>
        <v>1254757</v>
      </c>
      <c r="AC19">
        <f>Brazil_0!AC19</f>
        <v>1256485</v>
      </c>
      <c r="AD19">
        <f>Brazil_0!AD19</f>
        <v>1256152</v>
      </c>
      <c r="AE19">
        <f>Brazil_0!AE19</f>
        <v>1262076</v>
      </c>
      <c r="AF19">
        <f>Brazil_0!AF19</f>
        <v>1262076</v>
      </c>
      <c r="AG19">
        <f>Brazil_0!AG19</f>
        <v>1256664</v>
      </c>
      <c r="AH19">
        <f>Brazil_0!AH19</f>
        <v>1257201</v>
      </c>
      <c r="AI19">
        <f>Brazil_0!AI19</f>
        <v>1248162</v>
      </c>
      <c r="AJ19">
        <f>Brazil_0!AJ19</f>
        <v>1240081</v>
      </c>
      <c r="AK19">
        <f>Brazil_0!AK19</f>
        <v>1237614</v>
      </c>
      <c r="AL19">
        <f>Brazil_0!AL19</f>
        <v>1240331</v>
      </c>
      <c r="AM19">
        <f>Brazil_0!AM19</f>
        <v>1235493</v>
      </c>
      <c r="AN19">
        <f>Brazil_0!AN19</f>
        <v>1236915</v>
      </c>
      <c r="AO19">
        <f>Brazil_0!AO19</f>
        <v>1219259</v>
      </c>
      <c r="AP19">
        <f>Brazil_0!AP19</f>
        <v>1220298</v>
      </c>
      <c r="AQ19">
        <f>Brazil_0!AQ19</f>
        <v>1221393</v>
      </c>
      <c r="AR19">
        <f>Brazil_0!AR19</f>
        <v>1221393</v>
      </c>
      <c r="AS19">
        <f>Brazil_0!AS19</f>
        <v>1219767</v>
      </c>
      <c r="AT19">
        <f>Brazil_0!AT19</f>
        <v>57898</v>
      </c>
      <c r="AU19">
        <f>Brazil_0!AU19</f>
        <v>57899</v>
      </c>
      <c r="AV19">
        <f>Brazil_0!AV19</f>
        <v>53686</v>
      </c>
      <c r="AW19">
        <f>Brazil_0!AW19</f>
        <v>53128</v>
      </c>
      <c r="AX19">
        <f>Brazil_0!AX19</f>
        <v>52827</v>
      </c>
      <c r="AY19">
        <f>Brazil_0!AY19</f>
        <v>52581</v>
      </c>
      <c r="AZ19">
        <f>Brazil_0!AZ19</f>
        <v>51881</v>
      </c>
      <c r="BA19">
        <f>Brazil_0!BA19</f>
        <v>51937</v>
      </c>
      <c r="BB19">
        <f>Brazil_0!BB19</f>
        <v>51937</v>
      </c>
      <c r="BC19">
        <f>Brazil_0!BC19</f>
        <v>51937</v>
      </c>
      <c r="BD19">
        <f>Brazil_0!BD19</f>
        <v>51937</v>
      </c>
      <c r="BE19">
        <f>Brazil_0!BE19</f>
        <v>51998</v>
      </c>
      <c r="BF19">
        <f>Brazil_0!BF19</f>
        <v>51532</v>
      </c>
      <c r="BG19">
        <f>Brazil_0!BG19</f>
        <v>51532</v>
      </c>
      <c r="BH19">
        <f>Brazil_0!BH19</f>
        <v>51938</v>
      </c>
      <c r="BI19">
        <f>Brazil_0!BI19</f>
        <v>52121</v>
      </c>
      <c r="BJ19">
        <f>Brazil_0!BJ19</f>
        <v>51875</v>
      </c>
      <c r="BK19">
        <f>Brazil_0!BK19</f>
        <v>51091</v>
      </c>
      <c r="BL19">
        <f>Brazil_0!BL19</f>
        <v>51091</v>
      </c>
      <c r="BM19">
        <f>Brazil_0!BM19</f>
        <v>51091</v>
      </c>
      <c r="BN19">
        <f>Brazil_0!BN19</f>
        <v>51061</v>
      </c>
      <c r="BO19">
        <f>Brazil_0!BO19</f>
        <v>50482</v>
      </c>
      <c r="BP19">
        <f>Brazil_0!BP19</f>
        <v>1564561</v>
      </c>
      <c r="BQ19">
        <f>Brazil_0!BQ19</f>
        <v>1676574</v>
      </c>
      <c r="BR19">
        <f>Brazil_0!BR19</f>
        <v>1672050</v>
      </c>
      <c r="BS19">
        <f>Brazil_0!BS19</f>
        <v>1653130</v>
      </c>
      <c r="BT19">
        <f>Brazil_0!BT19</f>
        <v>1651775</v>
      </c>
      <c r="BU19">
        <f>Brazil_0!BU19</f>
        <v>0</v>
      </c>
      <c r="BV19">
        <f>Brazil_0!BV19</f>
        <v>0</v>
      </c>
      <c r="BW19">
        <f>Brazil_0!BW19</f>
        <v>1596582</v>
      </c>
      <c r="BX19">
        <f>Brazil_0!BX19</f>
        <v>1595523</v>
      </c>
      <c r="BY19">
        <f>Brazil_0!BY19</f>
        <v>1576735</v>
      </c>
      <c r="BZ19">
        <f>Brazil_0!BZ19</f>
        <v>1576735</v>
      </c>
      <c r="CA19">
        <f>Brazil_0!CA19</f>
        <v>1576735</v>
      </c>
      <c r="CB19">
        <f>Brazil_0!CB19</f>
        <v>1578996</v>
      </c>
      <c r="CC19">
        <f>Brazil_0!CC19</f>
        <v>1577770</v>
      </c>
      <c r="CD19">
        <f>Brazil_0!CD19</f>
        <v>1530368</v>
      </c>
      <c r="CE19">
        <f>Brazil_0!CE19</f>
        <v>1545515</v>
      </c>
      <c r="CF19">
        <f>Brazil_0!CF19</f>
        <v>1552277</v>
      </c>
      <c r="CG19">
        <f>Brazil_0!CG19</f>
        <v>1552546</v>
      </c>
      <c r="CH19">
        <f>Brazil_0!CH19</f>
        <v>1540494</v>
      </c>
      <c r="CI19">
        <f>Brazil_0!CI19</f>
        <v>1544839</v>
      </c>
      <c r="CJ19">
        <f>Brazil_0!CJ19</f>
        <v>1534545</v>
      </c>
      <c r="CK19">
        <f>Brazil_0!CK19</f>
        <v>1527362</v>
      </c>
      <c r="CL19">
        <f>Brazil_0!CL19</f>
        <v>1530944</v>
      </c>
      <c r="CM19">
        <f>Brazil_0!CM19</f>
        <v>1531550</v>
      </c>
      <c r="CN19">
        <f>Brazil_0!CN19</f>
        <v>1552474</v>
      </c>
      <c r="CO19">
        <f>Brazil_0!CO19</f>
        <v>1531249</v>
      </c>
      <c r="CP19">
        <f>Brazil_0!CP19</f>
        <v>1552010</v>
      </c>
      <c r="CQ19">
        <f>Brazil_0!CQ19</f>
        <v>1575935</v>
      </c>
      <c r="CR19">
        <f>Brazil_0!CR19</f>
        <v>1207353</v>
      </c>
      <c r="CS19">
        <f>Brazil_0!CS19</f>
        <v>1215751</v>
      </c>
      <c r="CT19">
        <f>Brazil_0!CT19</f>
        <v>1208323</v>
      </c>
      <c r="CU19">
        <f>Brazil_0!CU19</f>
        <v>1210125</v>
      </c>
      <c r="CV19">
        <f>Brazil_0!CV19</f>
        <v>1072970</v>
      </c>
      <c r="CW19">
        <f>Brazil_0!CW19</f>
        <v>944771</v>
      </c>
    </row>
    <row r="20" spans="1:101" x14ac:dyDescent="0.25">
      <c r="A20" t="str">
        <f>MID('cont list_0'!A19,3,3)</f>
        <v>F28</v>
      </c>
      <c r="B20">
        <f>Brazil_0!B20</f>
        <v>41148</v>
      </c>
      <c r="C20">
        <f>Brazil_0!C20</f>
        <v>41148</v>
      </c>
      <c r="D20">
        <f>Brazil_0!D20</f>
        <v>41148</v>
      </c>
      <c r="E20">
        <f>Brazil_0!E20</f>
        <v>40242</v>
      </c>
      <c r="F20">
        <f>Brazil_0!F20</f>
        <v>40151</v>
      </c>
      <c r="G20">
        <f>Brazil_0!G20</f>
        <v>40126</v>
      </c>
      <c r="H20">
        <f>Brazil_0!H20</f>
        <v>39309</v>
      </c>
      <c r="I20">
        <f>Brazil_0!I20</f>
        <v>39309</v>
      </c>
      <c r="J20">
        <f>Brazil_0!J20</f>
        <v>39305</v>
      </c>
      <c r="K20">
        <f>Brazil_0!K20</f>
        <v>39415</v>
      </c>
      <c r="L20">
        <f>Brazil_0!L20</f>
        <v>39415</v>
      </c>
      <c r="M20">
        <f>Brazil_0!M20</f>
        <v>39266</v>
      </c>
      <c r="N20">
        <f>Brazil_0!N20</f>
        <v>38737</v>
      </c>
      <c r="O20">
        <f>Brazil_0!O20</f>
        <v>38616</v>
      </c>
      <c r="P20">
        <f>Brazil_0!P20</f>
        <v>38221</v>
      </c>
      <c r="Q20">
        <f>Brazil_0!Q20</f>
        <v>38057</v>
      </c>
      <c r="R20">
        <f>Brazil_0!R20</f>
        <v>37316</v>
      </c>
      <c r="S20">
        <f>Brazil_0!S20</f>
        <v>37316</v>
      </c>
      <c r="T20">
        <f>Brazil_0!T20</f>
        <v>37439</v>
      </c>
      <c r="U20">
        <f>Brazil_0!U20</f>
        <v>31061</v>
      </c>
      <c r="V20">
        <f>Brazil_0!V20</f>
        <v>31061</v>
      </c>
      <c r="W20">
        <f>Brazil_0!W20</f>
        <v>25517</v>
      </c>
      <c r="X20">
        <f>Brazil_0!X20</f>
        <v>25517</v>
      </c>
      <c r="Y20">
        <f>Brazil_0!Y20</f>
        <v>25423</v>
      </c>
      <c r="Z20">
        <f>Brazil_0!Z20</f>
        <v>25386</v>
      </c>
      <c r="AA20">
        <f>Brazil_0!AA20</f>
        <v>25359</v>
      </c>
      <c r="AB20">
        <f>Brazil_0!AB20</f>
        <v>25342</v>
      </c>
      <c r="AC20">
        <f>Brazil_0!AC20</f>
        <v>25322</v>
      </c>
      <c r="AD20">
        <f>Brazil_0!AD20</f>
        <v>25479</v>
      </c>
      <c r="AE20">
        <f>Brazil_0!AE20</f>
        <v>25230</v>
      </c>
      <c r="AF20">
        <f>Brazil_0!AF20</f>
        <v>25230</v>
      </c>
      <c r="AG20">
        <f>Brazil_0!AG20</f>
        <v>24803</v>
      </c>
      <c r="AH20">
        <f>Brazil_0!AH20</f>
        <v>24818</v>
      </c>
      <c r="AI20">
        <f>Brazil_0!AI20</f>
        <v>24898</v>
      </c>
      <c r="AJ20">
        <f>Brazil_0!AJ20</f>
        <v>24898</v>
      </c>
      <c r="AK20">
        <f>Brazil_0!AK20</f>
        <v>24898</v>
      </c>
      <c r="AL20">
        <f>Brazil_0!AL20</f>
        <v>24621</v>
      </c>
      <c r="AM20">
        <f>Brazil_0!AM20</f>
        <v>24658</v>
      </c>
      <c r="AN20">
        <f>Brazil_0!AN20</f>
        <v>24658</v>
      </c>
      <c r="AO20">
        <f>Brazil_0!AO20</f>
        <v>24488</v>
      </c>
      <c r="AP20">
        <f>Brazil_0!AP20</f>
        <v>24520</v>
      </c>
      <c r="AQ20">
        <f>Brazil_0!AQ20</f>
        <v>22507</v>
      </c>
      <c r="AR20">
        <f>Brazil_0!AR20</f>
        <v>22507</v>
      </c>
      <c r="AS20">
        <f>Brazil_0!AS20</f>
        <v>22451</v>
      </c>
      <c r="AT20">
        <f>Brazil_0!AT20</f>
        <v>1213689</v>
      </c>
      <c r="AU20">
        <f>Brazil_0!AU20</f>
        <v>1212215</v>
      </c>
      <c r="AV20">
        <f>Brazil_0!AV20</f>
        <v>1194899</v>
      </c>
      <c r="AW20">
        <f>Brazil_0!AW20</f>
        <v>1175381</v>
      </c>
      <c r="AX20">
        <f>Brazil_0!AX20</f>
        <v>1167892</v>
      </c>
      <c r="AY20">
        <f>Brazil_0!AY20</f>
        <v>1167778</v>
      </c>
      <c r="AZ20">
        <f>Brazil_0!AZ20</f>
        <v>1160834</v>
      </c>
      <c r="BA20">
        <f>Brazil_0!BA20</f>
        <v>1156129</v>
      </c>
      <c r="BB20">
        <f>Brazil_0!BB20</f>
        <v>1125160</v>
      </c>
      <c r="BC20">
        <f>Brazil_0!BC20</f>
        <v>1062301</v>
      </c>
      <c r="BD20">
        <f>Brazil_0!BD20</f>
        <v>1053408</v>
      </c>
      <c r="BE20">
        <f>Brazil_0!BE20</f>
        <v>1054037</v>
      </c>
      <c r="BF20">
        <f>Brazil_0!BF20</f>
        <v>1012421</v>
      </c>
      <c r="BG20">
        <f>Brazil_0!BG20</f>
        <v>1014250</v>
      </c>
      <c r="BH20">
        <f>Brazil_0!BH20</f>
        <v>1015564</v>
      </c>
      <c r="BI20">
        <f>Brazil_0!BI20</f>
        <v>1019819</v>
      </c>
      <c r="BJ20">
        <f>Brazil_0!BJ20</f>
        <v>1036920</v>
      </c>
      <c r="BK20">
        <f>Brazil_0!BK20</f>
        <v>1042894</v>
      </c>
      <c r="BL20">
        <f>Brazil_0!BL20</f>
        <v>1039184</v>
      </c>
      <c r="BM20">
        <f>Brazil_0!BM20</f>
        <v>1050879</v>
      </c>
      <c r="BN20">
        <f>Brazil_0!BN20</f>
        <v>1044644</v>
      </c>
      <c r="BO20">
        <f>Brazil_0!BO20</f>
        <v>1044807</v>
      </c>
      <c r="BP20">
        <f>Brazil_0!BP20</f>
        <v>50384</v>
      </c>
      <c r="BQ20">
        <f>Brazil_0!BQ20</f>
        <v>50299</v>
      </c>
      <c r="BR20">
        <f>Brazil_0!BR20</f>
        <v>50307</v>
      </c>
      <c r="BS20">
        <f>Brazil_0!BS20</f>
        <v>50097</v>
      </c>
      <c r="BT20">
        <f>Brazil_0!BT20</f>
        <v>50189</v>
      </c>
      <c r="BU20">
        <f>Brazil_0!BU20</f>
        <v>0</v>
      </c>
      <c r="BV20">
        <f>Brazil_0!BV20</f>
        <v>0</v>
      </c>
      <c r="BW20">
        <f>Brazil_0!BW20</f>
        <v>46028</v>
      </c>
      <c r="BX20">
        <f>Brazil_0!BX20</f>
        <v>45034</v>
      </c>
      <c r="BY20">
        <f>Brazil_0!BY20</f>
        <v>44884</v>
      </c>
      <c r="BZ20">
        <f>Brazil_0!BZ20</f>
        <v>44884</v>
      </c>
      <c r="CA20">
        <f>Brazil_0!CA20</f>
        <v>44884</v>
      </c>
      <c r="CB20">
        <f>Brazil_0!CB20</f>
        <v>44896</v>
      </c>
      <c r="CC20">
        <f>Brazil_0!CC20</f>
        <v>44836</v>
      </c>
      <c r="CD20">
        <f>Brazil_0!CD20</f>
        <v>44931</v>
      </c>
      <c r="CE20">
        <f>Brazil_0!CE20</f>
        <v>45025</v>
      </c>
      <c r="CF20">
        <f>Brazil_0!CF20</f>
        <v>44177</v>
      </c>
      <c r="CG20">
        <f>Brazil_0!CG20</f>
        <v>43252</v>
      </c>
      <c r="CH20">
        <f>Brazil_0!CH20</f>
        <v>43102</v>
      </c>
      <c r="CI20">
        <f>Brazil_0!CI20</f>
        <v>39130</v>
      </c>
      <c r="CJ20">
        <f>Brazil_0!CJ20</f>
        <v>38995</v>
      </c>
      <c r="CK20">
        <f>Brazil_0!CK20</f>
        <v>38940</v>
      </c>
      <c r="CL20">
        <f>Brazil_0!CL20</f>
        <v>40104</v>
      </c>
      <c r="CM20">
        <f>Brazil_0!CM20</f>
        <v>40766</v>
      </c>
      <c r="CN20">
        <f>Brazil_0!CN20</f>
        <v>40836</v>
      </c>
      <c r="CO20">
        <f>Brazil_0!CO20</f>
        <v>40816</v>
      </c>
      <c r="CP20">
        <f>Brazil_0!CP20</f>
        <v>40816</v>
      </c>
      <c r="CQ20">
        <f>Brazil_0!CQ20</f>
        <v>40853</v>
      </c>
      <c r="CR20">
        <f>Brazil_0!CR20</f>
        <v>1575888</v>
      </c>
      <c r="CS20">
        <f>Brazil_0!CS20</f>
        <v>1578769</v>
      </c>
      <c r="CT20">
        <f>Brazil_0!CT20</f>
        <v>1576662</v>
      </c>
      <c r="CU20">
        <f>Brazil_0!CU20</f>
        <v>1555228</v>
      </c>
      <c r="CV20">
        <f>Brazil_0!CV20</f>
        <v>1540273</v>
      </c>
      <c r="CW20">
        <f>Brazil_0!CW20</f>
        <v>1523842</v>
      </c>
    </row>
    <row r="21" spans="1:101" x14ac:dyDescent="0.25">
      <c r="A21" t="str">
        <f>MID('cont list_0'!A20,3,3)</f>
        <v>J28</v>
      </c>
      <c r="B21">
        <f>Brazil_0!B21</f>
        <v>4092659</v>
      </c>
      <c r="C21">
        <f>Brazil_0!C21</f>
        <v>4092659</v>
      </c>
      <c r="D21">
        <f>Brazil_0!D21</f>
        <v>4092659</v>
      </c>
      <c r="E21">
        <f>Brazil_0!E21</f>
        <v>4113942</v>
      </c>
      <c r="F21">
        <f>Brazil_0!F21</f>
        <v>4041540</v>
      </c>
      <c r="G21">
        <f>Brazil_0!G21</f>
        <v>3976707</v>
      </c>
      <c r="H21">
        <f>Brazil_0!H21</f>
        <v>3997683</v>
      </c>
      <c r="I21">
        <f>Brazil_0!I21</f>
        <v>3996562</v>
      </c>
      <c r="J21">
        <f>Brazil_0!J21</f>
        <v>3957880</v>
      </c>
      <c r="K21">
        <f>Brazil_0!K21</f>
        <v>4004075</v>
      </c>
      <c r="L21">
        <f>Brazil_0!L21</f>
        <v>3888972</v>
      </c>
      <c r="M21">
        <f>Brazil_0!M21</f>
        <v>3832556</v>
      </c>
      <c r="N21">
        <f>Brazil_0!N21</f>
        <v>3830263</v>
      </c>
      <c r="O21">
        <f>Brazil_0!O21</f>
        <v>3802527</v>
      </c>
      <c r="P21">
        <f>Brazil_0!P21</f>
        <v>3906275</v>
      </c>
      <c r="Q21">
        <f>Brazil_0!Q21</f>
        <v>3866979</v>
      </c>
      <c r="R21">
        <f>Brazil_0!R21</f>
        <v>3872034</v>
      </c>
      <c r="S21">
        <f>Brazil_0!S21</f>
        <v>3846984</v>
      </c>
      <c r="T21">
        <f>Brazil_0!T21</f>
        <v>3866195</v>
      </c>
      <c r="U21">
        <f>Brazil_0!U21</f>
        <v>3909428</v>
      </c>
      <c r="V21">
        <f>Brazil_0!V21</f>
        <v>3982710</v>
      </c>
      <c r="W21">
        <f>Brazil_0!W21</f>
        <v>30841</v>
      </c>
      <c r="X21">
        <f>Brazil_0!X21</f>
        <v>30841</v>
      </c>
      <c r="Y21">
        <f>Brazil_0!Y21</f>
        <v>30841</v>
      </c>
      <c r="Z21">
        <f>Brazil_0!Z21</f>
        <v>30841</v>
      </c>
      <c r="AA21">
        <f>Brazil_0!AA21</f>
        <v>30485</v>
      </c>
      <c r="AB21">
        <f>Brazil_0!AB21</f>
        <v>30485</v>
      </c>
      <c r="AC21">
        <f>Brazil_0!AC21</f>
        <v>30215</v>
      </c>
      <c r="AD21">
        <f>Brazil_0!AD21</f>
        <v>29792</v>
      </c>
      <c r="AE21">
        <f>Brazil_0!AE21</f>
        <v>29792</v>
      </c>
      <c r="AF21">
        <f>Brazil_0!AF21</f>
        <v>29792</v>
      </c>
      <c r="AG21">
        <f>Brazil_0!AG21</f>
        <v>29792</v>
      </c>
      <c r="AH21">
        <f>Brazil_0!AH21</f>
        <v>29807</v>
      </c>
      <c r="AI21">
        <f>Brazil_0!AI21</f>
        <v>29707</v>
      </c>
      <c r="AJ21">
        <f>Brazil_0!AJ21</f>
        <v>29702</v>
      </c>
      <c r="AK21">
        <f>Brazil_0!AK21</f>
        <v>29692</v>
      </c>
      <c r="AL21">
        <f>Brazil_0!AL21</f>
        <v>29130</v>
      </c>
      <c r="AM21">
        <f>Brazil_0!AM21</f>
        <v>29130</v>
      </c>
      <c r="AN21">
        <f>Brazil_0!AN21</f>
        <v>29130</v>
      </c>
      <c r="AO21">
        <f>Brazil_0!AO21</f>
        <v>27233</v>
      </c>
      <c r="AP21">
        <f>Brazil_0!AP21</f>
        <v>27368</v>
      </c>
      <c r="AQ21">
        <f>Brazil_0!AQ21</f>
        <v>27318</v>
      </c>
      <c r="AR21">
        <f>Brazil_0!AR21</f>
        <v>27318</v>
      </c>
      <c r="AS21">
        <f>Brazil_0!AS21</f>
        <v>27318</v>
      </c>
      <c r="AT21">
        <f>Brazil_0!AT21</f>
        <v>21707</v>
      </c>
      <c r="AU21">
        <f>Brazil_0!AU21</f>
        <v>21707</v>
      </c>
      <c r="AV21">
        <f>Brazil_0!AV21</f>
        <v>19010</v>
      </c>
      <c r="AW21">
        <f>Brazil_0!AW21</f>
        <v>19010</v>
      </c>
      <c r="AX21">
        <f>Brazil_0!AX21</f>
        <v>16897</v>
      </c>
      <c r="AY21">
        <f>Brazil_0!AY21</f>
        <v>16897</v>
      </c>
      <c r="AZ21">
        <f>Brazil_0!AZ21</f>
        <v>16897</v>
      </c>
      <c r="BA21">
        <f>Brazil_0!BA21</f>
        <v>16897</v>
      </c>
      <c r="BB21">
        <f>Brazil_0!BB21</f>
        <v>13994</v>
      </c>
      <c r="BC21">
        <f>Brazil_0!BC21</f>
        <v>13594</v>
      </c>
      <c r="BD21">
        <f>Brazil_0!BD21</f>
        <v>13594</v>
      </c>
      <c r="BE21">
        <f>Brazil_0!BE21</f>
        <v>13594</v>
      </c>
      <c r="BF21">
        <f>Brazil_0!BF21</f>
        <v>7924</v>
      </c>
      <c r="BG21">
        <f>Brazil_0!BG21</f>
        <v>7924</v>
      </c>
      <c r="BH21">
        <f>Brazil_0!BH21</f>
        <v>7924</v>
      </c>
      <c r="BI21">
        <f>Brazil_0!BI21</f>
        <v>7544</v>
      </c>
      <c r="BJ21">
        <f>Brazil_0!BJ21</f>
        <v>7544</v>
      </c>
      <c r="BK21">
        <f>Brazil_0!BK21</f>
        <v>7544</v>
      </c>
      <c r="BL21">
        <f>Brazil_0!BL21</f>
        <v>7544</v>
      </c>
      <c r="BM21">
        <f>Brazil_0!BM21</f>
        <v>7544</v>
      </c>
      <c r="BN21">
        <f>Brazil_0!BN21</f>
        <v>7544</v>
      </c>
      <c r="BO21">
        <f>Brazil_0!BO21</f>
        <v>7274</v>
      </c>
      <c r="BP21">
        <f>Brazil_0!BP21</f>
        <v>1039793</v>
      </c>
      <c r="BQ21">
        <f>Brazil_0!BQ21</f>
        <v>1074791</v>
      </c>
      <c r="BR21">
        <f>Brazil_0!BR21</f>
        <v>1097129</v>
      </c>
      <c r="BS21">
        <f>Brazil_0!BS21</f>
        <v>1103816</v>
      </c>
      <c r="BT21">
        <f>Brazil_0!BT21</f>
        <v>1105076</v>
      </c>
      <c r="BU21">
        <f>Brazil_0!BU21</f>
        <v>0</v>
      </c>
      <c r="BV21">
        <f>Brazil_0!BV21</f>
        <v>0</v>
      </c>
      <c r="BW21">
        <f>Brazil_0!BW21</f>
        <v>1120832</v>
      </c>
      <c r="BX21">
        <f>Brazil_0!BX21</f>
        <v>1118996</v>
      </c>
      <c r="BY21">
        <f>Brazil_0!BY21</f>
        <v>1123118</v>
      </c>
      <c r="BZ21">
        <f>Brazil_0!BZ21</f>
        <v>1123118</v>
      </c>
      <c r="CA21">
        <f>Brazil_0!CA21</f>
        <v>1123118</v>
      </c>
      <c r="CB21">
        <f>Brazil_0!CB21</f>
        <v>1116088</v>
      </c>
      <c r="CC21">
        <f>Brazil_0!CC21</f>
        <v>1112582</v>
      </c>
      <c r="CD21">
        <f>Brazil_0!CD21</f>
        <v>1097611</v>
      </c>
      <c r="CE21">
        <f>Brazil_0!CE21</f>
        <v>1093761</v>
      </c>
      <c r="CF21">
        <f>Brazil_0!CF21</f>
        <v>1090929</v>
      </c>
      <c r="CG21">
        <f>Brazil_0!CG21</f>
        <v>1091145</v>
      </c>
      <c r="CH21">
        <f>Brazil_0!CH21</f>
        <v>1083985</v>
      </c>
      <c r="CI21">
        <f>Brazil_0!CI21</f>
        <v>1086971</v>
      </c>
      <c r="CJ21">
        <f>Brazil_0!CJ21</f>
        <v>1087489</v>
      </c>
      <c r="CK21">
        <f>Brazil_0!CK21</f>
        <v>1095664</v>
      </c>
      <c r="CL21">
        <f>Brazil_0!CL21</f>
        <v>1091928</v>
      </c>
      <c r="CM21">
        <f>Brazil_0!CM21</f>
        <v>1092252</v>
      </c>
      <c r="CN21">
        <f>Brazil_0!CN21</f>
        <v>1102939</v>
      </c>
      <c r="CO21">
        <f>Brazil_0!CO21</f>
        <v>1112634</v>
      </c>
      <c r="CP21">
        <f>Brazil_0!CP21</f>
        <v>1103010</v>
      </c>
      <c r="CQ21">
        <f>Brazil_0!CQ21</f>
        <v>1108883</v>
      </c>
      <c r="CR21">
        <f>Brazil_0!CR21</f>
        <v>40956</v>
      </c>
      <c r="CS21">
        <f>Brazil_0!CS21</f>
        <v>40892</v>
      </c>
      <c r="CT21">
        <f>Brazil_0!CT21</f>
        <v>40450</v>
      </c>
      <c r="CU21">
        <f>Brazil_0!CU21</f>
        <v>40030</v>
      </c>
      <c r="CV21">
        <f>Brazil_0!CV21</f>
        <v>40055</v>
      </c>
      <c r="CW21">
        <f>Brazil_0!CW21</f>
        <v>40055</v>
      </c>
    </row>
    <row r="22" spans="1:101" x14ac:dyDescent="0.25">
      <c r="A22" t="str">
        <f>MID('cont list_0'!A21,3,3)</f>
        <v>N28</v>
      </c>
      <c r="B22">
        <f>Brazil_0!B22</f>
        <v>525997</v>
      </c>
      <c r="C22">
        <f>Brazil_0!C22</f>
        <v>525997</v>
      </c>
      <c r="D22">
        <f>Brazil_0!D22</f>
        <v>525997</v>
      </c>
      <c r="E22">
        <f>Brazil_0!E22</f>
        <v>506526</v>
      </c>
      <c r="F22">
        <f>Brazil_0!F22</f>
        <v>498446</v>
      </c>
      <c r="G22">
        <f>Brazil_0!G22</f>
        <v>497015</v>
      </c>
      <c r="H22">
        <f>Brazil_0!H22</f>
        <v>496721</v>
      </c>
      <c r="I22">
        <f>Brazil_0!I22</f>
        <v>479855</v>
      </c>
      <c r="J22">
        <f>Brazil_0!J22</f>
        <v>490778</v>
      </c>
      <c r="K22">
        <f>Brazil_0!K22</f>
        <v>507048</v>
      </c>
      <c r="L22">
        <f>Brazil_0!L22</f>
        <v>506444</v>
      </c>
      <c r="M22">
        <f>Brazil_0!M22</f>
        <v>506467</v>
      </c>
      <c r="N22">
        <f>Brazil_0!N22</f>
        <v>501835</v>
      </c>
      <c r="O22">
        <f>Brazil_0!O22</f>
        <v>492020</v>
      </c>
      <c r="P22">
        <f>Brazil_0!P22</f>
        <v>483782</v>
      </c>
      <c r="Q22">
        <f>Brazil_0!Q22</f>
        <v>478506</v>
      </c>
      <c r="R22">
        <f>Brazil_0!R22</f>
        <v>479030</v>
      </c>
      <c r="S22">
        <f>Brazil_0!S22</f>
        <v>477432</v>
      </c>
      <c r="T22">
        <f>Brazil_0!T22</f>
        <v>452378</v>
      </c>
      <c r="U22">
        <f>Brazil_0!U22</f>
        <v>453339</v>
      </c>
      <c r="V22">
        <f>Brazil_0!V22</f>
        <v>453254</v>
      </c>
      <c r="W22">
        <f>Brazil_0!W22</f>
        <v>4004994</v>
      </c>
      <c r="X22">
        <f>Brazil_0!X22</f>
        <v>4004994</v>
      </c>
      <c r="Y22">
        <f>Brazil_0!Y22</f>
        <v>4030567</v>
      </c>
      <c r="Z22">
        <f>Brazil_0!Z22</f>
        <v>4048668</v>
      </c>
      <c r="AA22">
        <f>Brazil_0!AA22</f>
        <v>4010963</v>
      </c>
      <c r="AB22">
        <f>Brazil_0!AB22</f>
        <v>3986966</v>
      </c>
      <c r="AC22">
        <f>Brazil_0!AC22</f>
        <v>4005214</v>
      </c>
      <c r="AD22">
        <f>Brazil_0!AD22</f>
        <v>4095364</v>
      </c>
      <c r="AE22">
        <f>Brazil_0!AE22</f>
        <v>3963265</v>
      </c>
      <c r="AF22">
        <f>Brazil_0!AF22</f>
        <v>3963265</v>
      </c>
      <c r="AG22">
        <f>Brazil_0!AG22</f>
        <v>3972833</v>
      </c>
      <c r="AH22">
        <f>Brazil_0!AH22</f>
        <v>3919268</v>
      </c>
      <c r="AI22">
        <f>Brazil_0!AI22</f>
        <v>3874753</v>
      </c>
      <c r="AJ22">
        <f>Brazil_0!AJ22</f>
        <v>3889102</v>
      </c>
      <c r="AK22">
        <f>Brazil_0!AK22</f>
        <v>3891775</v>
      </c>
      <c r="AL22">
        <f>Brazil_0!AL22</f>
        <v>3906575</v>
      </c>
      <c r="AM22">
        <f>Brazil_0!AM22</f>
        <v>3811429</v>
      </c>
      <c r="AN22">
        <f>Brazil_0!AN22</f>
        <v>3815123</v>
      </c>
      <c r="AO22">
        <f>Brazil_0!AO22</f>
        <v>3809625</v>
      </c>
      <c r="AP22">
        <f>Brazil_0!AP22</f>
        <v>3810921</v>
      </c>
      <c r="AQ22">
        <f>Brazil_0!AQ22</f>
        <v>3840176</v>
      </c>
      <c r="AR22">
        <f>Brazil_0!AR22</f>
        <v>3840176</v>
      </c>
      <c r="AS22">
        <f>Brazil_0!AS22</f>
        <v>3856637</v>
      </c>
      <c r="AT22">
        <f>Brazil_0!AT22</f>
        <v>27318</v>
      </c>
      <c r="AU22">
        <f>Brazil_0!AU22</f>
        <v>27258</v>
      </c>
      <c r="AV22">
        <f>Brazil_0!AV22</f>
        <v>24114</v>
      </c>
      <c r="AW22">
        <f>Brazil_0!AW22</f>
        <v>23284</v>
      </c>
      <c r="AX22">
        <f>Brazil_0!AX22</f>
        <v>21797</v>
      </c>
      <c r="AY22">
        <f>Brazil_0!AY22</f>
        <v>21797</v>
      </c>
      <c r="AZ22">
        <f>Brazil_0!AZ22</f>
        <v>21432</v>
      </c>
      <c r="BA22">
        <f>Brazil_0!BA22</f>
        <v>21432</v>
      </c>
      <c r="BB22">
        <f>Brazil_0!BB22</f>
        <v>17556</v>
      </c>
      <c r="BC22">
        <f>Brazil_0!BC22</f>
        <v>14843</v>
      </c>
      <c r="BD22">
        <f>Brazil_0!BD22</f>
        <v>14843</v>
      </c>
      <c r="BE22">
        <f>Brazil_0!BE22</f>
        <v>13102</v>
      </c>
      <c r="BF22">
        <f>Brazil_0!BF22</f>
        <v>9834</v>
      </c>
      <c r="BG22">
        <f>Brazil_0!BG22</f>
        <v>9834</v>
      </c>
      <c r="BH22">
        <f>Brazil_0!BH22</f>
        <v>6854</v>
      </c>
      <c r="BI22">
        <f>Brazil_0!BI22</f>
        <v>6728</v>
      </c>
      <c r="BJ22">
        <f>Brazil_0!BJ22</f>
        <v>6718</v>
      </c>
      <c r="BK22">
        <f>Brazil_0!BK22</f>
        <v>6718</v>
      </c>
      <c r="BL22">
        <f>Brazil_0!BL22</f>
        <v>6348</v>
      </c>
      <c r="BM22">
        <f>Brazil_0!BM22</f>
        <v>6213</v>
      </c>
      <c r="BN22">
        <f>Brazil_0!BN22</f>
        <v>6213</v>
      </c>
      <c r="BO22">
        <f>Brazil_0!BO22</f>
        <v>5918</v>
      </c>
      <c r="BP22">
        <f>Brazil_0!BP22</f>
        <v>494</v>
      </c>
      <c r="BQ22">
        <f>Brazil_0!BQ22</f>
        <v>416</v>
      </c>
      <c r="BR22">
        <f>Brazil_0!BR22</f>
        <v>325</v>
      </c>
      <c r="BS22">
        <f>Brazil_0!BS22</f>
        <v>1</v>
      </c>
      <c r="BT22">
        <f>Brazil_0!BT22</f>
        <v>1101220</v>
      </c>
      <c r="BU22">
        <f>Brazil_0!BU22</f>
        <v>0</v>
      </c>
      <c r="BV22">
        <f>Brazil_0!BV22</f>
        <v>0</v>
      </c>
      <c r="BW22">
        <f>Brazil_0!BW22</f>
        <v>1129605</v>
      </c>
      <c r="BX22">
        <f>Brazil_0!BX22</f>
        <v>1129605</v>
      </c>
      <c r="BY22">
        <f>Brazil_0!BY22</f>
        <v>1129605</v>
      </c>
      <c r="BZ22">
        <f>Brazil_0!BZ22</f>
        <v>1129605</v>
      </c>
      <c r="CA22">
        <f>Brazil_0!CA22</f>
        <v>1129605</v>
      </c>
      <c r="CB22">
        <f>Brazil_0!CB22</f>
        <v>1129605</v>
      </c>
      <c r="CC22">
        <f>Brazil_0!CC22</f>
        <v>1129605</v>
      </c>
      <c r="CD22">
        <f>Brazil_0!CD22</f>
        <v>1129605</v>
      </c>
      <c r="CE22">
        <f>Brazil_0!CE22</f>
        <v>1129605</v>
      </c>
      <c r="CF22">
        <f>Brazil_0!CF22</f>
        <v>1129605</v>
      </c>
      <c r="CG22">
        <f>Brazil_0!CG22</f>
        <v>1129605</v>
      </c>
      <c r="CH22">
        <f>Brazil_0!CH22</f>
        <v>1129605</v>
      </c>
      <c r="CI22">
        <f>Brazil_0!CI22</f>
        <v>1129605</v>
      </c>
      <c r="CJ22">
        <f>Brazil_0!CJ22</f>
        <v>1129605</v>
      </c>
      <c r="CK22">
        <f>Brazil_0!CK22</f>
        <v>1129605</v>
      </c>
      <c r="CL22">
        <f>Brazil_0!CL22</f>
        <v>1129605</v>
      </c>
      <c r="CM22">
        <f>Brazil_0!CM22</f>
        <v>1129605</v>
      </c>
      <c r="CN22">
        <f>Brazil_0!CN22</f>
        <v>1129605</v>
      </c>
      <c r="CO22">
        <f>Brazil_0!CO22</f>
        <v>1129605</v>
      </c>
      <c r="CP22">
        <f>Brazil_0!CP22</f>
        <v>1129605</v>
      </c>
      <c r="CQ22">
        <f>Brazil_0!CQ22</f>
        <v>1129605</v>
      </c>
      <c r="CR22">
        <f>Brazil_0!CR22</f>
        <v>1129605</v>
      </c>
      <c r="CS22">
        <f>Brazil_0!CS22</f>
        <v>1089841</v>
      </c>
      <c r="CT22">
        <f>Brazil_0!CT22</f>
        <v>1087864</v>
      </c>
      <c r="CU22">
        <f>Brazil_0!CU22</f>
        <v>1089479</v>
      </c>
      <c r="CV22">
        <f>Brazil_0!CV22</f>
        <v>1094144</v>
      </c>
      <c r="CW22">
        <f>Brazil_0!CW22</f>
        <v>1117514</v>
      </c>
    </row>
    <row r="23" spans="1:101" x14ac:dyDescent="0.25">
      <c r="A23" t="str">
        <f>MID('cont list_0'!A22,3,3)</f>
        <v>V28</v>
      </c>
      <c r="B23">
        <f>Brazil_0!B23</f>
        <v>608746</v>
      </c>
      <c r="C23">
        <f>Brazil_0!C23</f>
        <v>608746</v>
      </c>
      <c r="D23">
        <f>Brazil_0!D23</f>
        <v>608746</v>
      </c>
      <c r="E23">
        <f>Brazil_0!E23</f>
        <v>606462</v>
      </c>
      <c r="F23">
        <f>Brazil_0!F23</f>
        <v>613047</v>
      </c>
      <c r="G23">
        <f>Brazil_0!G23</f>
        <v>613721</v>
      </c>
      <c r="H23">
        <f>Brazil_0!H23</f>
        <v>607070</v>
      </c>
      <c r="I23">
        <f>Brazil_0!I23</f>
        <v>598879</v>
      </c>
      <c r="J23">
        <f>Brazil_0!J23</f>
        <v>588935</v>
      </c>
      <c r="K23">
        <f>Brazil_0!K23</f>
        <v>583414</v>
      </c>
      <c r="L23">
        <f>Brazil_0!L23</f>
        <v>579589</v>
      </c>
      <c r="M23">
        <f>Brazil_0!M23</f>
        <v>579187</v>
      </c>
      <c r="N23">
        <f>Brazil_0!N23</f>
        <v>581324</v>
      </c>
      <c r="O23">
        <f>Brazil_0!O23</f>
        <v>578054</v>
      </c>
      <c r="P23">
        <f>Brazil_0!P23</f>
        <v>577520</v>
      </c>
      <c r="Q23">
        <f>Brazil_0!Q23</f>
        <v>574686</v>
      </c>
      <c r="R23">
        <f>Brazil_0!R23</f>
        <v>576145</v>
      </c>
      <c r="S23">
        <f>Brazil_0!S23</f>
        <v>577452</v>
      </c>
      <c r="T23">
        <f>Brazil_0!T23</f>
        <v>566579</v>
      </c>
      <c r="U23">
        <f>Brazil_0!U23</f>
        <v>569166</v>
      </c>
      <c r="V23">
        <f>Brazil_0!V23</f>
        <v>566998</v>
      </c>
      <c r="W23">
        <f>Brazil_0!W23</f>
        <v>457361</v>
      </c>
      <c r="X23">
        <f>Brazil_0!X23</f>
        <v>457361</v>
      </c>
      <c r="Y23">
        <f>Brazil_0!Y23</f>
        <v>459653</v>
      </c>
      <c r="Z23">
        <f>Brazil_0!Z23</f>
        <v>453633</v>
      </c>
      <c r="AA23">
        <f>Brazil_0!AA23</f>
        <v>434625</v>
      </c>
      <c r="AB23">
        <f>Brazil_0!AB23</f>
        <v>426394</v>
      </c>
      <c r="AC23">
        <f>Brazil_0!AC23</f>
        <v>423476</v>
      </c>
      <c r="AD23">
        <f>Brazil_0!AD23</f>
        <v>425362</v>
      </c>
      <c r="AE23">
        <f>Brazil_0!AE23</f>
        <v>428375</v>
      </c>
      <c r="AF23">
        <f>Brazil_0!AF23</f>
        <v>428375</v>
      </c>
      <c r="AG23">
        <f>Brazil_0!AG23</f>
        <v>423136</v>
      </c>
      <c r="AH23">
        <f>Brazil_0!AH23</f>
        <v>434493</v>
      </c>
      <c r="AI23">
        <f>Brazil_0!AI23</f>
        <v>371837</v>
      </c>
      <c r="AJ23">
        <f>Brazil_0!AJ23</f>
        <v>371112</v>
      </c>
      <c r="AK23">
        <f>Brazil_0!AK23</f>
        <v>366614</v>
      </c>
      <c r="AL23">
        <f>Brazil_0!AL23</f>
        <v>362175</v>
      </c>
      <c r="AM23">
        <f>Brazil_0!AM23</f>
        <v>362214</v>
      </c>
      <c r="AN23">
        <f>Brazil_0!AN23</f>
        <v>359429</v>
      </c>
      <c r="AO23">
        <f>Brazil_0!AO23</f>
        <v>362358</v>
      </c>
      <c r="AP23">
        <f>Brazil_0!AP23</f>
        <v>362688</v>
      </c>
      <c r="AQ23">
        <f>Brazil_0!AQ23</f>
        <v>364094</v>
      </c>
      <c r="AR23">
        <f>Brazil_0!AR23</f>
        <v>364094</v>
      </c>
      <c r="AS23">
        <f>Brazil_0!AS23</f>
        <v>364408</v>
      </c>
      <c r="AT23">
        <f>Brazil_0!AT23</f>
        <v>3850112</v>
      </c>
      <c r="AU23">
        <f>Brazil_0!AU23</f>
        <v>3842032</v>
      </c>
      <c r="AV23">
        <f>Brazil_0!AV23</f>
        <v>3851981</v>
      </c>
      <c r="AW23">
        <f>Brazil_0!AW23</f>
        <v>3862827</v>
      </c>
      <c r="AX23">
        <f>Brazil_0!AX23</f>
        <v>3916208</v>
      </c>
      <c r="AY23">
        <f>Brazil_0!AY23</f>
        <v>3941809</v>
      </c>
      <c r="AZ23">
        <f>Brazil_0!AZ23</f>
        <v>3871415</v>
      </c>
      <c r="BA23">
        <f>Brazil_0!BA23</f>
        <v>3956574</v>
      </c>
      <c r="BB23">
        <f>Brazil_0!BB23</f>
        <v>3987771</v>
      </c>
      <c r="BC23">
        <f>Brazil_0!BC23</f>
        <v>3892458</v>
      </c>
      <c r="BD23">
        <f>Brazil_0!BD23</f>
        <v>3926689</v>
      </c>
      <c r="BE23">
        <f>Brazil_0!BE23</f>
        <v>3897703</v>
      </c>
      <c r="BF23">
        <f>Brazil_0!BF23</f>
        <v>4027244</v>
      </c>
      <c r="BG23">
        <f>Brazil_0!BG23</f>
        <v>4261710</v>
      </c>
      <c r="BH23">
        <f>Brazil_0!BH23</f>
        <v>4179448</v>
      </c>
      <c r="BI23">
        <f>Brazil_0!BI23</f>
        <v>4175803</v>
      </c>
      <c r="BJ23">
        <f>Brazil_0!BJ23</f>
        <v>4232236</v>
      </c>
      <c r="BK23">
        <f>Brazil_0!BK23</f>
        <v>4233199</v>
      </c>
      <c r="BL23">
        <f>Brazil_0!BL23</f>
        <v>4254610</v>
      </c>
      <c r="BM23">
        <f>Brazil_0!BM23</f>
        <v>4244087</v>
      </c>
      <c r="BN23">
        <f>Brazil_0!BN23</f>
        <v>4226779</v>
      </c>
      <c r="BO23">
        <f>Brazil_0!BO23</f>
        <v>4248656</v>
      </c>
      <c r="BP23">
        <f>Brazil_0!BP23</f>
        <v>4512</v>
      </c>
      <c r="BQ23">
        <f>Brazil_0!BQ23</f>
        <v>4262</v>
      </c>
      <c r="BR23">
        <f>Brazil_0!BR23</f>
        <v>4262</v>
      </c>
      <c r="BS23">
        <f>Brazil_0!BS23</f>
        <v>1</v>
      </c>
      <c r="BT23" t="str">
        <f>Brazil_0!BT23</f>
        <v>#N/A N/A</v>
      </c>
      <c r="BU23">
        <f>Brazil_0!BU23</f>
        <v>0</v>
      </c>
      <c r="BV23">
        <f>Brazil_0!BV23</f>
        <v>0</v>
      </c>
      <c r="BW23">
        <f>Brazil_0!BW23</f>
        <v>1086489</v>
      </c>
      <c r="BX23">
        <f>Brazil_0!BX23</f>
        <v>1086489</v>
      </c>
      <c r="BY23">
        <f>Brazil_0!BY23</f>
        <v>1086489</v>
      </c>
      <c r="BZ23">
        <f>Brazil_0!BZ23</f>
        <v>1086489</v>
      </c>
      <c r="CA23">
        <f>Brazil_0!CA23</f>
        <v>1086489</v>
      </c>
      <c r="CB23">
        <f>Brazil_0!CB23</f>
        <v>1086489</v>
      </c>
      <c r="CC23">
        <f>Brazil_0!CC23</f>
        <v>1086489</v>
      </c>
      <c r="CD23">
        <f>Brazil_0!CD23</f>
        <v>1086489</v>
      </c>
      <c r="CE23">
        <f>Brazil_0!CE23</f>
        <v>1086489</v>
      </c>
      <c r="CF23">
        <f>Brazil_0!CF23</f>
        <v>1086489</v>
      </c>
      <c r="CG23">
        <f>Brazil_0!CG23</f>
        <v>1086489</v>
      </c>
      <c r="CH23">
        <f>Brazil_0!CH23</f>
        <v>1086489</v>
      </c>
      <c r="CI23">
        <f>Brazil_0!CI23</f>
        <v>1086489</v>
      </c>
      <c r="CJ23">
        <f>Brazil_0!CJ23</f>
        <v>1086489</v>
      </c>
      <c r="CK23">
        <f>Brazil_0!CK23</f>
        <v>1086489</v>
      </c>
      <c r="CL23">
        <f>Brazil_0!CL23</f>
        <v>1086489</v>
      </c>
      <c r="CM23">
        <f>Brazil_0!CM23</f>
        <v>1086489</v>
      </c>
      <c r="CN23">
        <f>Brazil_0!CN23</f>
        <v>1086489</v>
      </c>
      <c r="CO23">
        <f>Brazil_0!CO23</f>
        <v>1086489</v>
      </c>
      <c r="CP23">
        <f>Brazil_0!CP23</f>
        <v>1086489</v>
      </c>
      <c r="CQ23">
        <f>Brazil_0!CQ23</f>
        <v>1086489</v>
      </c>
      <c r="CR23">
        <f>Brazil_0!CR23</f>
        <v>1086489</v>
      </c>
      <c r="CS23">
        <f>Brazil_0!CS23</f>
        <v>1086489</v>
      </c>
      <c r="CT23">
        <f>Brazil_0!CT23</f>
        <v>1086489</v>
      </c>
      <c r="CU23">
        <f>Brazil_0!CU23</f>
        <v>1086489</v>
      </c>
      <c r="CV23">
        <f>Brazil_0!CV23</f>
        <v>1086489</v>
      </c>
      <c r="CW23">
        <f>Brazil_0!CW23</f>
        <v>1086489</v>
      </c>
    </row>
    <row r="24" spans="1:101" x14ac:dyDescent="0.25">
      <c r="A24" t="str">
        <f>MID('cont list_0'!A23,3,3)</f>
        <v>X28</v>
      </c>
      <c r="B24">
        <f>Brazil_0!B24</f>
        <v>196190</v>
      </c>
      <c r="C24">
        <f>Brazil_0!C24</f>
        <v>196190</v>
      </c>
      <c r="D24">
        <f>Brazil_0!D24</f>
        <v>196190</v>
      </c>
      <c r="E24">
        <f>Brazil_0!E24</f>
        <v>196336</v>
      </c>
      <c r="F24">
        <f>Brazil_0!F24</f>
        <v>195188</v>
      </c>
      <c r="G24">
        <f>Brazil_0!G24</f>
        <v>195048</v>
      </c>
      <c r="H24">
        <f>Brazil_0!H24</f>
        <v>194674</v>
      </c>
      <c r="I24">
        <f>Brazil_0!I24</f>
        <v>194464</v>
      </c>
      <c r="J24">
        <f>Brazil_0!J24</f>
        <v>193984</v>
      </c>
      <c r="K24">
        <f>Brazil_0!K24</f>
        <v>193929</v>
      </c>
      <c r="L24">
        <f>Brazil_0!L24</f>
        <v>193607</v>
      </c>
      <c r="M24">
        <f>Brazil_0!M24</f>
        <v>193301</v>
      </c>
      <c r="N24">
        <f>Brazil_0!N24</f>
        <v>193985</v>
      </c>
      <c r="O24">
        <f>Brazil_0!O24</f>
        <v>197191</v>
      </c>
      <c r="P24">
        <f>Brazil_0!P24</f>
        <v>196755</v>
      </c>
      <c r="Q24">
        <f>Brazil_0!Q24</f>
        <v>195878</v>
      </c>
      <c r="R24">
        <f>Brazil_0!R24</f>
        <v>195379</v>
      </c>
      <c r="S24">
        <f>Brazil_0!S24</f>
        <v>197344</v>
      </c>
      <c r="T24">
        <f>Brazil_0!T24</f>
        <v>189542</v>
      </c>
      <c r="U24">
        <f>Brazil_0!U24</f>
        <v>187251</v>
      </c>
      <c r="V24">
        <f>Brazil_0!V24</f>
        <v>187062</v>
      </c>
      <c r="W24">
        <f>Brazil_0!W24</f>
        <v>566077</v>
      </c>
      <c r="X24">
        <f>Brazil_0!X24</f>
        <v>566077</v>
      </c>
      <c r="Y24">
        <f>Brazil_0!Y24</f>
        <v>561657</v>
      </c>
      <c r="Z24">
        <f>Brazil_0!Z24</f>
        <v>561449</v>
      </c>
      <c r="AA24">
        <f>Brazil_0!AA24</f>
        <v>554690</v>
      </c>
      <c r="AB24">
        <f>Brazil_0!AB24</f>
        <v>556706</v>
      </c>
      <c r="AC24">
        <f>Brazil_0!AC24</f>
        <v>554216</v>
      </c>
      <c r="AD24">
        <f>Brazil_0!AD24</f>
        <v>560548</v>
      </c>
      <c r="AE24">
        <f>Brazil_0!AE24</f>
        <v>563844</v>
      </c>
      <c r="AF24">
        <f>Brazil_0!AF24</f>
        <v>563844</v>
      </c>
      <c r="AG24">
        <f>Brazil_0!AG24</f>
        <v>566171</v>
      </c>
      <c r="AH24">
        <f>Brazil_0!AH24</f>
        <v>572989</v>
      </c>
      <c r="AI24">
        <f>Brazil_0!AI24</f>
        <v>582961</v>
      </c>
      <c r="AJ24">
        <f>Brazil_0!AJ24</f>
        <v>583722</v>
      </c>
      <c r="AK24">
        <f>Brazil_0!AK24</f>
        <v>570341</v>
      </c>
      <c r="AL24">
        <f>Brazil_0!AL24</f>
        <v>573744</v>
      </c>
      <c r="AM24">
        <f>Brazil_0!AM24</f>
        <v>564967</v>
      </c>
      <c r="AN24">
        <f>Brazil_0!AN24</f>
        <v>567130</v>
      </c>
      <c r="AO24">
        <f>Brazil_0!AO24</f>
        <v>565325</v>
      </c>
      <c r="AP24">
        <f>Brazil_0!AP24</f>
        <v>572209</v>
      </c>
      <c r="AQ24">
        <f>Brazil_0!AQ24</f>
        <v>574028</v>
      </c>
      <c r="AR24">
        <f>Brazil_0!AR24</f>
        <v>574028</v>
      </c>
      <c r="AS24">
        <f>Brazil_0!AS24</f>
        <v>576977</v>
      </c>
      <c r="AT24">
        <f>Brazil_0!AT24</f>
        <v>365300</v>
      </c>
      <c r="AU24">
        <f>Brazil_0!AU24</f>
        <v>357549</v>
      </c>
      <c r="AV24">
        <f>Brazil_0!AV24</f>
        <v>361949</v>
      </c>
      <c r="AW24">
        <f>Brazil_0!AW24</f>
        <v>361881</v>
      </c>
      <c r="AX24">
        <f>Brazil_0!AX24</f>
        <v>362956</v>
      </c>
      <c r="AY24">
        <f>Brazil_0!AY24</f>
        <v>367267</v>
      </c>
      <c r="AZ24">
        <f>Brazil_0!AZ24</f>
        <v>365854</v>
      </c>
      <c r="BA24">
        <f>Brazil_0!BA24</f>
        <v>370845</v>
      </c>
      <c r="BB24">
        <f>Brazil_0!BB24</f>
        <v>379392</v>
      </c>
      <c r="BC24">
        <f>Brazil_0!BC24</f>
        <v>371333</v>
      </c>
      <c r="BD24">
        <f>Brazil_0!BD24</f>
        <v>369247</v>
      </c>
      <c r="BE24">
        <f>Brazil_0!BE24</f>
        <v>367657</v>
      </c>
      <c r="BF24">
        <f>Brazil_0!BF24</f>
        <v>369089</v>
      </c>
      <c r="BG24">
        <f>Brazil_0!BG24</f>
        <v>368424</v>
      </c>
      <c r="BH24">
        <f>Brazil_0!BH24</f>
        <v>367873</v>
      </c>
      <c r="BI24">
        <f>Brazil_0!BI24</f>
        <v>368708</v>
      </c>
      <c r="BJ24">
        <f>Brazil_0!BJ24</f>
        <v>357895</v>
      </c>
      <c r="BK24">
        <f>Brazil_0!BK24</f>
        <v>358167</v>
      </c>
      <c r="BL24">
        <f>Brazil_0!BL24</f>
        <v>356338</v>
      </c>
      <c r="BM24">
        <f>Brazil_0!BM24</f>
        <v>350478</v>
      </c>
      <c r="BN24">
        <f>Brazil_0!BN24</f>
        <v>347957</v>
      </c>
      <c r="BO24">
        <f>Brazil_0!BO24</f>
        <v>349056</v>
      </c>
      <c r="BP24">
        <f>Brazil_0!BP24</f>
        <v>4291201</v>
      </c>
      <c r="BQ24">
        <f>Brazil_0!BQ24</f>
        <v>4410765</v>
      </c>
      <c r="BR24">
        <f>Brazil_0!BR24</f>
        <v>4421531</v>
      </c>
      <c r="BS24">
        <f>Brazil_0!BS24</f>
        <v>4389086</v>
      </c>
      <c r="BT24">
        <f>Brazil_0!BT24</f>
        <v>4328416</v>
      </c>
      <c r="BU24">
        <f>Brazil_0!BU24</f>
        <v>0</v>
      </c>
      <c r="BV24">
        <f>Brazil_0!BV24</f>
        <v>0</v>
      </c>
      <c r="BW24">
        <f>Brazil_0!BW24</f>
        <v>3567738</v>
      </c>
      <c r="BX24">
        <f>Brazil_0!BX24</f>
        <v>3556522</v>
      </c>
      <c r="BY24">
        <f>Brazil_0!BY24</f>
        <v>3535993</v>
      </c>
      <c r="BZ24">
        <f>Brazil_0!BZ24</f>
        <v>3535993</v>
      </c>
      <c r="CA24">
        <f>Brazil_0!CA24</f>
        <v>3535993</v>
      </c>
      <c r="CB24">
        <f>Brazil_0!CB24</f>
        <v>3523532</v>
      </c>
      <c r="CC24">
        <f>Brazil_0!CC24</f>
        <v>3501673</v>
      </c>
      <c r="CD24">
        <f>Brazil_0!CD24</f>
        <v>3475123</v>
      </c>
      <c r="CE24">
        <f>Brazil_0!CE24</f>
        <v>3464120</v>
      </c>
      <c r="CF24">
        <f>Brazil_0!CF24</f>
        <v>3483456</v>
      </c>
      <c r="CG24">
        <f>Brazil_0!CG24</f>
        <v>3463497</v>
      </c>
      <c r="CH24">
        <f>Brazil_0!CH24</f>
        <v>3439732</v>
      </c>
      <c r="CI24">
        <f>Brazil_0!CI24</f>
        <v>3362506</v>
      </c>
      <c r="CJ24">
        <f>Brazil_0!CJ24</f>
        <v>3354354</v>
      </c>
      <c r="CK24">
        <f>Brazil_0!CK24</f>
        <v>3403557</v>
      </c>
      <c r="CL24">
        <f>Brazil_0!CL24</f>
        <v>3411210</v>
      </c>
      <c r="CM24">
        <f>Brazil_0!CM24</f>
        <v>3468707</v>
      </c>
      <c r="CN24">
        <f>Brazil_0!CN24</f>
        <v>3429480</v>
      </c>
      <c r="CO24">
        <f>Brazil_0!CO24</f>
        <v>3421672</v>
      </c>
      <c r="CP24">
        <f>Brazil_0!CP24</f>
        <v>3343293</v>
      </c>
      <c r="CQ24">
        <f>Brazil_0!CQ24</f>
        <v>3327301</v>
      </c>
      <c r="CR24">
        <f>Brazil_0!CR24</f>
        <v>670425</v>
      </c>
      <c r="CS24">
        <f>Brazil_0!CS24</f>
        <v>670425</v>
      </c>
      <c r="CT24">
        <f>Brazil_0!CT24</f>
        <v>670425</v>
      </c>
      <c r="CU24">
        <f>Brazil_0!CU24</f>
        <v>670425</v>
      </c>
      <c r="CV24">
        <f>Brazil_0!CV24</f>
        <v>670425</v>
      </c>
      <c r="CW24">
        <f>Brazil_0!CW24</f>
        <v>670425</v>
      </c>
    </row>
    <row r="25" spans="1:101" x14ac:dyDescent="0.25">
      <c r="A25" t="str">
        <f>MID('cont list_0'!A24,3,3)</f>
        <v>Z28</v>
      </c>
      <c r="B25">
        <f>Brazil_0!B25</f>
        <v>23111</v>
      </c>
      <c r="C25">
        <f>Brazil_0!C25</f>
        <v>23111</v>
      </c>
      <c r="D25">
        <f>Brazil_0!D25</f>
        <v>23111</v>
      </c>
      <c r="E25">
        <f>Brazil_0!E25</f>
        <v>22772</v>
      </c>
      <c r="F25">
        <f>Brazil_0!F25</f>
        <v>22473</v>
      </c>
      <c r="G25">
        <f>Brazil_0!G25</f>
        <v>22231</v>
      </c>
      <c r="H25">
        <f>Brazil_0!H25</f>
        <v>21600</v>
      </c>
      <c r="I25">
        <f>Brazil_0!I25</f>
        <v>21418</v>
      </c>
      <c r="J25">
        <f>Brazil_0!J25</f>
        <v>21269</v>
      </c>
      <c r="K25">
        <f>Brazil_0!K25</f>
        <v>21269</v>
      </c>
      <c r="L25">
        <f>Brazil_0!L25</f>
        <v>21159</v>
      </c>
      <c r="M25">
        <f>Brazil_0!M25</f>
        <v>21241</v>
      </c>
      <c r="N25">
        <f>Brazil_0!N25</f>
        <v>21241</v>
      </c>
      <c r="O25">
        <f>Brazil_0!O25</f>
        <v>20807</v>
      </c>
      <c r="P25">
        <f>Brazil_0!P25</f>
        <v>20807</v>
      </c>
      <c r="Q25">
        <f>Brazil_0!Q25</f>
        <v>20807</v>
      </c>
      <c r="R25">
        <f>Brazil_0!R25</f>
        <v>20731</v>
      </c>
      <c r="S25">
        <f>Brazil_0!S25</f>
        <v>20231</v>
      </c>
      <c r="T25">
        <f>Brazil_0!T25</f>
        <v>20203</v>
      </c>
      <c r="U25">
        <f>Brazil_0!U25</f>
        <v>16502</v>
      </c>
      <c r="V25">
        <f>Brazil_0!V25</f>
        <v>16502</v>
      </c>
      <c r="W25">
        <f>Brazil_0!W25</f>
        <v>187013</v>
      </c>
      <c r="X25">
        <f>Brazil_0!X25</f>
        <v>187013</v>
      </c>
      <c r="Y25">
        <f>Brazil_0!Y25</f>
        <v>186663</v>
      </c>
      <c r="Z25">
        <f>Brazil_0!Z25</f>
        <v>187084</v>
      </c>
      <c r="AA25">
        <f>Brazil_0!AA25</f>
        <v>186981</v>
      </c>
      <c r="AB25">
        <f>Brazil_0!AB25</f>
        <v>186729</v>
      </c>
      <c r="AC25">
        <f>Brazil_0!AC25</f>
        <v>186692</v>
      </c>
      <c r="AD25">
        <f>Brazil_0!AD25</f>
        <v>186996</v>
      </c>
      <c r="AE25">
        <f>Brazil_0!AE25</f>
        <v>187301</v>
      </c>
      <c r="AF25">
        <f>Brazil_0!AF25</f>
        <v>187301</v>
      </c>
      <c r="AG25">
        <f>Brazil_0!AG25</f>
        <v>187433</v>
      </c>
      <c r="AH25">
        <f>Brazil_0!AH25</f>
        <v>187243</v>
      </c>
      <c r="AI25">
        <f>Brazil_0!AI25</f>
        <v>187233</v>
      </c>
      <c r="AJ25">
        <f>Brazil_0!AJ25</f>
        <v>187399</v>
      </c>
      <c r="AK25">
        <f>Brazil_0!AK25</f>
        <v>187345</v>
      </c>
      <c r="AL25">
        <f>Brazil_0!AL25</f>
        <v>187463</v>
      </c>
      <c r="AM25">
        <f>Brazil_0!AM25</f>
        <v>187942</v>
      </c>
      <c r="AN25">
        <f>Brazil_0!AN25</f>
        <v>188079</v>
      </c>
      <c r="AO25">
        <f>Brazil_0!AO25</f>
        <v>188238</v>
      </c>
      <c r="AP25">
        <f>Brazil_0!AP25</f>
        <v>188119</v>
      </c>
      <c r="AQ25">
        <f>Brazil_0!AQ25</f>
        <v>187515</v>
      </c>
      <c r="AR25">
        <f>Brazil_0!AR25</f>
        <v>187515</v>
      </c>
      <c r="AS25">
        <f>Brazil_0!AS25</f>
        <v>187432</v>
      </c>
      <c r="AT25">
        <f>Brazil_0!AT25</f>
        <v>570888</v>
      </c>
      <c r="AU25">
        <f>Brazil_0!AU25</f>
        <v>565801</v>
      </c>
      <c r="AV25">
        <f>Brazil_0!AV25</f>
        <v>565074</v>
      </c>
      <c r="AW25">
        <f>Brazil_0!AW25</f>
        <v>565585</v>
      </c>
      <c r="AX25">
        <f>Brazil_0!AX25</f>
        <v>567511</v>
      </c>
      <c r="AY25">
        <f>Brazil_0!AY25</f>
        <v>571079</v>
      </c>
      <c r="AZ25">
        <f>Brazil_0!AZ25</f>
        <v>571629</v>
      </c>
      <c r="BA25">
        <f>Brazil_0!BA25</f>
        <v>568410</v>
      </c>
      <c r="BB25">
        <f>Brazil_0!BB25</f>
        <v>576937</v>
      </c>
      <c r="BC25">
        <f>Brazil_0!BC25</f>
        <v>578824</v>
      </c>
      <c r="BD25">
        <f>Brazil_0!BD25</f>
        <v>581987</v>
      </c>
      <c r="BE25">
        <f>Brazil_0!BE25</f>
        <v>590588</v>
      </c>
      <c r="BF25">
        <f>Brazil_0!BF25</f>
        <v>593694</v>
      </c>
      <c r="BG25">
        <f>Brazil_0!BG25</f>
        <v>587637</v>
      </c>
      <c r="BH25">
        <f>Brazil_0!BH25</f>
        <v>577140</v>
      </c>
      <c r="BI25">
        <f>Brazil_0!BI25</f>
        <v>571961</v>
      </c>
      <c r="BJ25">
        <f>Brazil_0!BJ25</f>
        <v>574596</v>
      </c>
      <c r="BK25">
        <f>Brazil_0!BK25</f>
        <v>575047</v>
      </c>
      <c r="BL25">
        <f>Brazil_0!BL25</f>
        <v>585091</v>
      </c>
      <c r="BM25">
        <f>Brazil_0!BM25</f>
        <v>587595</v>
      </c>
      <c r="BN25">
        <f>Brazil_0!BN25</f>
        <v>582313</v>
      </c>
      <c r="BO25">
        <f>Brazil_0!BO25</f>
        <v>571479</v>
      </c>
      <c r="BP25">
        <f>Brazil_0!BP25</f>
        <v>348023</v>
      </c>
      <c r="BQ25">
        <f>Brazil_0!BQ25</f>
        <v>317498</v>
      </c>
      <c r="BR25">
        <f>Brazil_0!BR25</f>
        <v>309728</v>
      </c>
      <c r="BS25">
        <f>Brazil_0!BS25</f>
        <v>305828</v>
      </c>
      <c r="BT25">
        <f>Brazil_0!BT25</f>
        <v>305733</v>
      </c>
      <c r="BU25">
        <f>Brazil_0!BU25</f>
        <v>0</v>
      </c>
      <c r="BV25">
        <f>Brazil_0!BV25</f>
        <v>0</v>
      </c>
      <c r="BW25">
        <f>Brazil_0!BW25</f>
        <v>247803</v>
      </c>
      <c r="BX25">
        <f>Brazil_0!BX25</f>
        <v>247977</v>
      </c>
      <c r="BY25">
        <f>Brazil_0!BY25</f>
        <v>248761</v>
      </c>
      <c r="BZ25">
        <f>Brazil_0!BZ25</f>
        <v>248761</v>
      </c>
      <c r="CA25">
        <f>Brazil_0!CA25</f>
        <v>248761</v>
      </c>
      <c r="CB25">
        <f>Brazil_0!CB25</f>
        <v>245827</v>
      </c>
      <c r="CC25">
        <f>Brazil_0!CC25</f>
        <v>245360</v>
      </c>
      <c r="CD25">
        <f>Brazil_0!CD25</f>
        <v>244026</v>
      </c>
      <c r="CE25">
        <f>Brazil_0!CE25</f>
        <v>243866</v>
      </c>
      <c r="CF25">
        <f>Brazil_0!CF25</f>
        <v>243416</v>
      </c>
      <c r="CG25">
        <f>Brazil_0!CG25</f>
        <v>243731</v>
      </c>
      <c r="CH25">
        <f>Brazil_0!CH25</f>
        <v>242823</v>
      </c>
      <c r="CI25">
        <f>Brazil_0!CI25</f>
        <v>244705</v>
      </c>
      <c r="CJ25">
        <f>Brazil_0!CJ25</f>
        <v>244570</v>
      </c>
      <c r="CK25">
        <f>Brazil_0!CK25</f>
        <v>244490</v>
      </c>
      <c r="CL25">
        <f>Brazil_0!CL25</f>
        <v>244137</v>
      </c>
      <c r="CM25">
        <f>Brazil_0!CM25</f>
        <v>244344</v>
      </c>
      <c r="CN25">
        <f>Brazil_0!CN25</f>
        <v>245124</v>
      </c>
      <c r="CO25">
        <f>Brazil_0!CO25</f>
        <v>244831</v>
      </c>
      <c r="CP25">
        <f>Brazil_0!CP25</f>
        <v>243237</v>
      </c>
      <c r="CQ25">
        <f>Brazil_0!CQ25</f>
        <v>243876</v>
      </c>
      <c r="CR25">
        <f>Brazil_0!CR25</f>
        <v>3356060</v>
      </c>
      <c r="CS25">
        <f>Brazil_0!CS25</f>
        <v>3394181</v>
      </c>
      <c r="CT25">
        <f>Brazil_0!CT25</f>
        <v>3318731</v>
      </c>
      <c r="CU25">
        <f>Brazil_0!CU25</f>
        <v>3317181</v>
      </c>
      <c r="CV25">
        <f>Brazil_0!CV25</f>
        <v>3336488</v>
      </c>
      <c r="CW25">
        <f>Brazil_0!CW25</f>
        <v>3390678</v>
      </c>
    </row>
    <row r="26" spans="1:101" x14ac:dyDescent="0.25">
      <c r="A26" t="str">
        <f>MID('cont list_0'!A25,3,3)</f>
        <v>F29</v>
      </c>
      <c r="B26">
        <f>Brazil_0!B26</f>
        <v>24238</v>
      </c>
      <c r="C26">
        <f>Brazil_0!C26</f>
        <v>24238</v>
      </c>
      <c r="D26">
        <f>Brazil_0!D26</f>
        <v>24238</v>
      </c>
      <c r="E26">
        <f>Brazil_0!E26</f>
        <v>24080</v>
      </c>
      <c r="F26">
        <f>Brazil_0!F26</f>
        <v>24023</v>
      </c>
      <c r="G26">
        <f>Brazil_0!G26</f>
        <v>23942</v>
      </c>
      <c r="H26">
        <f>Brazil_0!H26</f>
        <v>23894</v>
      </c>
      <c r="I26">
        <f>Brazil_0!I26</f>
        <v>23694</v>
      </c>
      <c r="J26">
        <f>Brazil_0!J26</f>
        <v>23694</v>
      </c>
      <c r="K26">
        <f>Brazil_0!K26</f>
        <v>23694</v>
      </c>
      <c r="L26">
        <f>Brazil_0!L26</f>
        <v>23544</v>
      </c>
      <c r="M26">
        <f>Brazil_0!M26</f>
        <v>23583</v>
      </c>
      <c r="N26">
        <f>Brazil_0!N26</f>
        <v>23583</v>
      </c>
      <c r="O26">
        <f>Brazil_0!O26</f>
        <v>23582</v>
      </c>
      <c r="P26">
        <f>Brazil_0!P26</f>
        <v>23445</v>
      </c>
      <c r="Q26">
        <f>Brazil_0!Q26</f>
        <v>23445</v>
      </c>
      <c r="R26">
        <f>Brazil_0!R26</f>
        <v>23175</v>
      </c>
      <c r="S26">
        <f>Brazil_0!S26</f>
        <v>23175</v>
      </c>
      <c r="T26">
        <f>Brazil_0!T26</f>
        <v>23127</v>
      </c>
      <c r="U26">
        <f>Brazil_0!U26</f>
        <v>19660</v>
      </c>
      <c r="V26">
        <f>Brazil_0!V26</f>
        <v>19660</v>
      </c>
      <c r="W26">
        <f>Brazil_0!W26</f>
        <v>16502</v>
      </c>
      <c r="X26">
        <f>Brazil_0!X26</f>
        <v>16502</v>
      </c>
      <c r="Y26">
        <f>Brazil_0!Y26</f>
        <v>16559</v>
      </c>
      <c r="Z26">
        <f>Brazil_0!Z26</f>
        <v>16559</v>
      </c>
      <c r="AA26">
        <f>Brazil_0!AA26</f>
        <v>16559</v>
      </c>
      <c r="AB26">
        <f>Brazil_0!AB26</f>
        <v>16535</v>
      </c>
      <c r="AC26">
        <f>Brazil_0!AC26</f>
        <v>16535</v>
      </c>
      <c r="AD26">
        <f>Brazil_0!AD26</f>
        <v>16561</v>
      </c>
      <c r="AE26">
        <f>Brazil_0!AE26</f>
        <v>16731</v>
      </c>
      <c r="AF26">
        <f>Brazil_0!AF26</f>
        <v>16731</v>
      </c>
      <c r="AG26">
        <f>Brazil_0!AG26</f>
        <v>16731</v>
      </c>
      <c r="AH26">
        <f>Brazil_0!AH26</f>
        <v>16731</v>
      </c>
      <c r="AI26">
        <f>Brazil_0!AI26</f>
        <v>16731</v>
      </c>
      <c r="AJ26">
        <f>Brazil_0!AJ26</f>
        <v>16731</v>
      </c>
      <c r="AK26">
        <f>Brazil_0!AK26</f>
        <v>16731</v>
      </c>
      <c r="AL26">
        <f>Brazil_0!AL26</f>
        <v>16766</v>
      </c>
      <c r="AM26">
        <f>Brazil_0!AM26</f>
        <v>16594</v>
      </c>
      <c r="AN26">
        <f>Brazil_0!AN26</f>
        <v>16591</v>
      </c>
      <c r="AO26">
        <f>Brazil_0!AO26</f>
        <v>16591</v>
      </c>
      <c r="AP26">
        <f>Brazil_0!AP26</f>
        <v>16591</v>
      </c>
      <c r="AQ26">
        <f>Brazil_0!AQ26</f>
        <v>15910</v>
      </c>
      <c r="AR26">
        <f>Brazil_0!AR26</f>
        <v>15910</v>
      </c>
      <c r="AS26">
        <f>Brazil_0!AS26</f>
        <v>15910</v>
      </c>
      <c r="AT26">
        <f>Brazil_0!AT26</f>
        <v>187042</v>
      </c>
      <c r="AU26">
        <f>Brazil_0!AU26</f>
        <v>186338</v>
      </c>
      <c r="AV26">
        <f>Brazil_0!AV26</f>
        <v>186270</v>
      </c>
      <c r="AW26">
        <f>Brazil_0!AW26</f>
        <v>186195</v>
      </c>
      <c r="AX26">
        <f>Brazil_0!AX26</f>
        <v>185310</v>
      </c>
      <c r="AY26">
        <f>Brazil_0!AY26</f>
        <v>183441</v>
      </c>
      <c r="AZ26">
        <f>Brazil_0!AZ26</f>
        <v>183876</v>
      </c>
      <c r="BA26">
        <f>Brazil_0!BA26</f>
        <v>183985</v>
      </c>
      <c r="BB26">
        <f>Brazil_0!BB26</f>
        <v>184959</v>
      </c>
      <c r="BC26">
        <f>Brazil_0!BC26</f>
        <v>185279</v>
      </c>
      <c r="BD26">
        <f>Brazil_0!BD26</f>
        <v>186780</v>
      </c>
      <c r="BE26">
        <f>Brazil_0!BE26</f>
        <v>186367</v>
      </c>
      <c r="BF26">
        <f>Brazil_0!BF26</f>
        <v>186242</v>
      </c>
      <c r="BG26">
        <f>Brazil_0!BG26</f>
        <v>185725</v>
      </c>
      <c r="BH26">
        <f>Brazil_0!BH26</f>
        <v>184819</v>
      </c>
      <c r="BI26">
        <f>Brazil_0!BI26</f>
        <v>183880</v>
      </c>
      <c r="BJ26">
        <f>Brazil_0!BJ26</f>
        <v>182219</v>
      </c>
      <c r="BK26">
        <f>Brazil_0!BK26</f>
        <v>181598</v>
      </c>
      <c r="BL26">
        <f>Brazil_0!BL26</f>
        <v>183016</v>
      </c>
      <c r="BM26">
        <f>Brazil_0!BM26</f>
        <v>183271</v>
      </c>
      <c r="BN26">
        <f>Brazil_0!BN26</f>
        <v>183841</v>
      </c>
      <c r="BO26">
        <f>Brazil_0!BO26</f>
        <v>183865</v>
      </c>
      <c r="BP26">
        <f>Brazil_0!BP26</f>
        <v>570955</v>
      </c>
      <c r="BQ26">
        <f>Brazil_0!BQ26</f>
        <v>563234</v>
      </c>
      <c r="BR26">
        <f>Brazil_0!BR26</f>
        <v>554476</v>
      </c>
      <c r="BS26">
        <f>Brazil_0!BS26</f>
        <v>551655</v>
      </c>
      <c r="BT26">
        <f>Brazil_0!BT26</f>
        <v>538504</v>
      </c>
      <c r="BU26">
        <f>Brazil_0!BU26</f>
        <v>0</v>
      </c>
      <c r="BV26">
        <f>Brazil_0!BV26</f>
        <v>0</v>
      </c>
      <c r="BW26">
        <f>Brazil_0!BW26</f>
        <v>489759</v>
      </c>
      <c r="BX26">
        <f>Brazil_0!BX26</f>
        <v>486871</v>
      </c>
      <c r="BY26">
        <f>Brazil_0!BY26</f>
        <v>487231</v>
      </c>
      <c r="BZ26">
        <f>Brazil_0!BZ26</f>
        <v>487231</v>
      </c>
      <c r="CA26">
        <f>Brazil_0!CA26</f>
        <v>487231</v>
      </c>
      <c r="CB26">
        <f>Brazil_0!CB26</f>
        <v>490928</v>
      </c>
      <c r="CC26">
        <f>Brazil_0!CC26</f>
        <v>490695</v>
      </c>
      <c r="CD26">
        <f>Brazil_0!CD26</f>
        <v>489708</v>
      </c>
      <c r="CE26">
        <f>Brazil_0!CE26</f>
        <v>488922</v>
      </c>
      <c r="CF26">
        <f>Brazil_0!CF26</f>
        <v>486627</v>
      </c>
      <c r="CG26">
        <f>Brazil_0!CG26</f>
        <v>482229</v>
      </c>
      <c r="CH26">
        <f>Brazil_0!CH26</f>
        <v>484158</v>
      </c>
      <c r="CI26">
        <f>Brazil_0!CI26</f>
        <v>483852</v>
      </c>
      <c r="CJ26">
        <f>Brazil_0!CJ26</f>
        <v>484284</v>
      </c>
      <c r="CK26">
        <f>Brazil_0!CK26</f>
        <v>482737</v>
      </c>
      <c r="CL26">
        <f>Brazil_0!CL26</f>
        <v>482251</v>
      </c>
      <c r="CM26">
        <f>Brazil_0!CM26</f>
        <v>490741</v>
      </c>
      <c r="CN26">
        <f>Brazil_0!CN26</f>
        <v>500457</v>
      </c>
      <c r="CO26">
        <f>Brazil_0!CO26</f>
        <v>498543</v>
      </c>
      <c r="CP26">
        <f>Brazil_0!CP26</f>
        <v>503239</v>
      </c>
      <c r="CQ26">
        <f>Brazil_0!CQ26</f>
        <v>504797</v>
      </c>
      <c r="CR26">
        <f>Brazil_0!CR26</f>
        <v>243984</v>
      </c>
      <c r="CS26">
        <f>Brazil_0!CS26</f>
        <v>243343</v>
      </c>
      <c r="CT26">
        <f>Brazil_0!CT26</f>
        <v>242582</v>
      </c>
      <c r="CU26">
        <f>Brazil_0!CU26</f>
        <v>242093</v>
      </c>
      <c r="CV26">
        <f>Brazil_0!CV26</f>
        <v>237234</v>
      </c>
      <c r="CW26">
        <f>Brazil_0!CW26</f>
        <v>237113</v>
      </c>
    </row>
    <row r="27" spans="1:101" x14ac:dyDescent="0.25">
      <c r="A27" t="str">
        <f>MID('cont list_0'!A26,3,3)</f>
        <v>J29</v>
      </c>
      <c r="B27">
        <f>Brazil_0!B27</f>
        <v>3159802</v>
      </c>
      <c r="C27">
        <f>Brazil_0!C27</f>
        <v>3159802</v>
      </c>
      <c r="D27">
        <f>Brazil_0!D27</f>
        <v>3159802</v>
      </c>
      <c r="E27">
        <f>Brazil_0!E27</f>
        <v>3187938</v>
      </c>
      <c r="F27">
        <f>Brazil_0!F27</f>
        <v>3199608</v>
      </c>
      <c r="G27">
        <f>Brazil_0!G27</f>
        <v>3199866</v>
      </c>
      <c r="H27">
        <f>Brazil_0!H27</f>
        <v>3235863</v>
      </c>
      <c r="I27">
        <f>Brazil_0!I27</f>
        <v>3237276</v>
      </c>
      <c r="J27">
        <f>Brazil_0!J27</f>
        <v>3236149</v>
      </c>
      <c r="K27">
        <f>Brazil_0!K27</f>
        <v>3245853</v>
      </c>
      <c r="L27">
        <f>Brazil_0!L27</f>
        <v>3237010</v>
      </c>
      <c r="M27">
        <f>Brazil_0!M27</f>
        <v>3258267</v>
      </c>
      <c r="N27">
        <f>Brazil_0!N27</f>
        <v>3308731</v>
      </c>
      <c r="O27">
        <f>Brazil_0!O27</f>
        <v>3373547</v>
      </c>
      <c r="P27">
        <f>Brazil_0!P27</f>
        <v>3365462</v>
      </c>
      <c r="Q27">
        <f>Brazil_0!Q27</f>
        <v>3379003</v>
      </c>
      <c r="R27">
        <f>Brazil_0!R27</f>
        <v>3453278</v>
      </c>
      <c r="S27">
        <f>Brazil_0!S27</f>
        <v>3439452</v>
      </c>
      <c r="T27">
        <f>Brazil_0!T27</f>
        <v>3454226</v>
      </c>
      <c r="U27">
        <f>Brazil_0!U27</f>
        <v>3447800</v>
      </c>
      <c r="V27">
        <f>Brazil_0!V27</f>
        <v>3497128</v>
      </c>
      <c r="W27">
        <f>Brazil_0!W27</f>
        <v>19660</v>
      </c>
      <c r="X27">
        <f>Brazil_0!X27</f>
        <v>19660</v>
      </c>
      <c r="Y27">
        <f>Brazil_0!Y27</f>
        <v>19660</v>
      </c>
      <c r="Z27">
        <f>Brazil_0!Z27</f>
        <v>19660</v>
      </c>
      <c r="AA27">
        <f>Brazil_0!AA27</f>
        <v>19660</v>
      </c>
      <c r="AB27">
        <f>Brazil_0!AB27</f>
        <v>19635</v>
      </c>
      <c r="AC27">
        <f>Brazil_0!AC27</f>
        <v>19635</v>
      </c>
      <c r="AD27">
        <f>Brazil_0!AD27</f>
        <v>19661</v>
      </c>
      <c r="AE27">
        <f>Brazil_0!AE27</f>
        <v>19661</v>
      </c>
      <c r="AF27">
        <f>Brazil_0!AF27</f>
        <v>19661</v>
      </c>
      <c r="AG27">
        <f>Brazil_0!AG27</f>
        <v>19661</v>
      </c>
      <c r="AH27">
        <f>Brazil_0!AH27</f>
        <v>19661</v>
      </c>
      <c r="AI27">
        <f>Brazil_0!AI27</f>
        <v>19661</v>
      </c>
      <c r="AJ27">
        <f>Brazil_0!AJ27</f>
        <v>19661</v>
      </c>
      <c r="AK27">
        <f>Brazil_0!AK27</f>
        <v>19661</v>
      </c>
      <c r="AL27">
        <f>Brazil_0!AL27</f>
        <v>19724</v>
      </c>
      <c r="AM27">
        <f>Brazil_0!AM27</f>
        <v>19724</v>
      </c>
      <c r="AN27">
        <f>Brazil_0!AN27</f>
        <v>19550</v>
      </c>
      <c r="AO27">
        <f>Brazil_0!AO27</f>
        <v>19550</v>
      </c>
      <c r="AP27">
        <f>Brazil_0!AP27</f>
        <v>19550</v>
      </c>
      <c r="AQ27">
        <f>Brazil_0!AQ27</f>
        <v>19550</v>
      </c>
      <c r="AR27">
        <f>Brazil_0!AR27</f>
        <v>19550</v>
      </c>
      <c r="AS27">
        <f>Brazil_0!AS27</f>
        <v>19580</v>
      </c>
      <c r="AT27">
        <f>Brazil_0!AT27</f>
        <v>15631</v>
      </c>
      <c r="AU27">
        <f>Brazil_0!AU27</f>
        <v>15631</v>
      </c>
      <c r="AV27">
        <f>Brazil_0!AV27</f>
        <v>15574</v>
      </c>
      <c r="AW27">
        <f>Brazil_0!AW27</f>
        <v>15574</v>
      </c>
      <c r="AX27">
        <f>Brazil_0!AX27</f>
        <v>15324</v>
      </c>
      <c r="AY27">
        <f>Brazil_0!AY27</f>
        <v>15324</v>
      </c>
      <c r="AZ27">
        <f>Brazil_0!AZ27</f>
        <v>15239</v>
      </c>
      <c r="BA27">
        <f>Brazil_0!BA27</f>
        <v>15239</v>
      </c>
      <c r="BB27">
        <f>Brazil_0!BB27</f>
        <v>15239</v>
      </c>
      <c r="BC27">
        <f>Brazil_0!BC27</f>
        <v>15239</v>
      </c>
      <c r="BD27">
        <f>Brazil_0!BD27</f>
        <v>13051</v>
      </c>
      <c r="BE27">
        <f>Brazil_0!BE27</f>
        <v>13051</v>
      </c>
      <c r="BF27">
        <f>Brazil_0!BF27</f>
        <v>13051</v>
      </c>
      <c r="BG27">
        <f>Brazil_0!BG27</f>
        <v>13051</v>
      </c>
      <c r="BH27">
        <f>Brazil_0!BH27</f>
        <v>12726</v>
      </c>
      <c r="BI27">
        <f>Brazil_0!BI27</f>
        <v>9876</v>
      </c>
      <c r="BJ27">
        <f>Brazil_0!BJ27</f>
        <v>4876</v>
      </c>
      <c r="BK27">
        <f>Brazil_0!BK27</f>
        <v>4876</v>
      </c>
      <c r="BL27">
        <f>Brazil_0!BL27</f>
        <v>4876</v>
      </c>
      <c r="BM27">
        <f>Brazil_0!BM27</f>
        <v>4876</v>
      </c>
      <c r="BN27">
        <f>Brazil_0!BN27</f>
        <v>403</v>
      </c>
      <c r="BO27">
        <f>Brazil_0!BO27</f>
        <v>113</v>
      </c>
      <c r="BP27">
        <f>Brazil_0!BP27</f>
        <v>184185</v>
      </c>
      <c r="BQ27">
        <f>Brazil_0!BQ27</f>
        <v>184465</v>
      </c>
      <c r="BR27">
        <f>Brazil_0!BR27</f>
        <v>184674</v>
      </c>
      <c r="BS27">
        <f>Brazil_0!BS27</f>
        <v>184630</v>
      </c>
      <c r="BT27">
        <f>Brazil_0!BT27</f>
        <v>184684</v>
      </c>
      <c r="BU27">
        <f>Brazil_0!BU27</f>
        <v>0</v>
      </c>
      <c r="BV27">
        <f>Brazil_0!BV27</f>
        <v>0</v>
      </c>
      <c r="BW27">
        <f>Brazil_0!BW27</f>
        <v>143096</v>
      </c>
      <c r="BX27">
        <f>Brazil_0!BX27</f>
        <v>142182</v>
      </c>
      <c r="BY27">
        <f>Brazil_0!BY27</f>
        <v>140638</v>
      </c>
      <c r="BZ27">
        <f>Brazil_0!BZ27</f>
        <v>140638</v>
      </c>
      <c r="CA27">
        <f>Brazil_0!CA27</f>
        <v>140638</v>
      </c>
      <c r="CB27">
        <f>Brazil_0!CB27</f>
        <v>140182</v>
      </c>
      <c r="CC27">
        <f>Brazil_0!CC27</f>
        <v>138599</v>
      </c>
      <c r="CD27">
        <f>Brazil_0!CD27</f>
        <v>137768</v>
      </c>
      <c r="CE27">
        <f>Brazil_0!CE27</f>
        <v>137984</v>
      </c>
      <c r="CF27">
        <f>Brazil_0!CF27</f>
        <v>137312</v>
      </c>
      <c r="CG27">
        <f>Brazil_0!CG27</f>
        <v>136601</v>
      </c>
      <c r="CH27">
        <f>Brazil_0!CH27</f>
        <v>136222</v>
      </c>
      <c r="CI27">
        <f>Brazil_0!CI27</f>
        <v>136321</v>
      </c>
      <c r="CJ27">
        <f>Brazil_0!CJ27</f>
        <v>136835</v>
      </c>
      <c r="CK27">
        <f>Brazil_0!CK27</f>
        <v>136640</v>
      </c>
      <c r="CL27">
        <f>Brazil_0!CL27</f>
        <v>136828</v>
      </c>
      <c r="CM27">
        <f>Brazil_0!CM27</f>
        <v>137211</v>
      </c>
      <c r="CN27">
        <f>Brazil_0!CN27</f>
        <v>136011</v>
      </c>
      <c r="CO27">
        <f>Brazil_0!CO27</f>
        <v>135561</v>
      </c>
      <c r="CP27">
        <f>Brazil_0!CP27</f>
        <v>135542</v>
      </c>
      <c r="CQ27">
        <f>Brazil_0!CQ27</f>
        <v>134969</v>
      </c>
      <c r="CR27">
        <f>Brazil_0!CR27</f>
        <v>503620</v>
      </c>
      <c r="CS27">
        <f>Brazil_0!CS27</f>
        <v>503535</v>
      </c>
      <c r="CT27">
        <f>Brazil_0!CT27</f>
        <v>502755</v>
      </c>
      <c r="CU27">
        <f>Brazil_0!CU27</f>
        <v>510430</v>
      </c>
      <c r="CV27">
        <f>Brazil_0!CV27</f>
        <v>508188</v>
      </c>
      <c r="CW27">
        <f>Brazil_0!CW27</f>
        <v>507480</v>
      </c>
    </row>
    <row r="28" spans="1:101" x14ac:dyDescent="0.25">
      <c r="A28" t="str">
        <f>MID('cont list_0'!A27,3,3)</f>
        <v>N29</v>
      </c>
      <c r="B28">
        <f>Brazil_0!B28</f>
        <v>135385</v>
      </c>
      <c r="C28">
        <f>Brazil_0!C28</f>
        <v>135385</v>
      </c>
      <c r="D28">
        <f>Brazil_0!D28</f>
        <v>135385</v>
      </c>
      <c r="E28">
        <f>Brazil_0!E28</f>
        <v>135384</v>
      </c>
      <c r="F28">
        <f>Brazil_0!F28</f>
        <v>135365</v>
      </c>
      <c r="G28">
        <f>Brazil_0!G28</f>
        <v>135065</v>
      </c>
      <c r="H28">
        <f>Brazil_0!H28</f>
        <v>134991</v>
      </c>
      <c r="I28">
        <f>Brazil_0!I28</f>
        <v>134665</v>
      </c>
      <c r="J28">
        <f>Brazil_0!J28</f>
        <v>131503</v>
      </c>
      <c r="K28">
        <f>Brazil_0!K28</f>
        <v>132192</v>
      </c>
      <c r="L28">
        <f>Brazil_0!L28</f>
        <v>131890</v>
      </c>
      <c r="M28">
        <f>Brazil_0!M28</f>
        <v>131045</v>
      </c>
      <c r="N28">
        <f>Brazil_0!N28</f>
        <v>127256</v>
      </c>
      <c r="O28">
        <f>Brazil_0!O28</f>
        <v>127076</v>
      </c>
      <c r="P28">
        <f>Brazil_0!P28</f>
        <v>126918</v>
      </c>
      <c r="Q28">
        <f>Brazil_0!Q28</f>
        <v>126676</v>
      </c>
      <c r="R28">
        <f>Brazil_0!R28</f>
        <v>126637</v>
      </c>
      <c r="S28">
        <f>Brazil_0!S28</f>
        <v>126548</v>
      </c>
      <c r="T28">
        <f>Brazil_0!T28</f>
        <v>126116</v>
      </c>
      <c r="U28">
        <f>Brazil_0!U28</f>
        <v>126299</v>
      </c>
      <c r="V28">
        <f>Brazil_0!V28</f>
        <v>126363</v>
      </c>
      <c r="W28">
        <f>Brazil_0!W28</f>
        <v>3505287</v>
      </c>
      <c r="X28">
        <f>Brazil_0!X28</f>
        <v>3505287</v>
      </c>
      <c r="Y28">
        <f>Brazil_0!Y28</f>
        <v>3514040</v>
      </c>
      <c r="Z28">
        <f>Brazil_0!Z28</f>
        <v>3518200</v>
      </c>
      <c r="AA28">
        <f>Brazil_0!AA28</f>
        <v>3526663</v>
      </c>
      <c r="AB28">
        <f>Brazil_0!AB28</f>
        <v>3512245</v>
      </c>
      <c r="AC28">
        <f>Brazil_0!AC28</f>
        <v>3507268</v>
      </c>
      <c r="AD28">
        <f>Brazil_0!AD28</f>
        <v>3475191</v>
      </c>
      <c r="AE28">
        <f>Brazil_0!AE28</f>
        <v>3423200</v>
      </c>
      <c r="AF28">
        <f>Brazil_0!AF28</f>
        <v>3423200</v>
      </c>
      <c r="AG28">
        <f>Brazil_0!AG28</f>
        <v>3427523</v>
      </c>
      <c r="AH28">
        <f>Brazil_0!AH28</f>
        <v>3468573</v>
      </c>
      <c r="AI28">
        <f>Brazil_0!AI28</f>
        <v>3477402</v>
      </c>
      <c r="AJ28">
        <f>Brazil_0!AJ28</f>
        <v>3493981</v>
      </c>
      <c r="AK28">
        <f>Brazil_0!AK28</f>
        <v>3467968</v>
      </c>
      <c r="AL28">
        <f>Brazil_0!AL28</f>
        <v>3506734</v>
      </c>
      <c r="AM28">
        <f>Brazil_0!AM28</f>
        <v>3501834</v>
      </c>
      <c r="AN28">
        <f>Brazil_0!AN28</f>
        <v>3460330</v>
      </c>
      <c r="AO28">
        <f>Brazil_0!AO28</f>
        <v>3420749</v>
      </c>
      <c r="AP28">
        <f>Brazil_0!AP28</f>
        <v>3425018</v>
      </c>
      <c r="AQ28">
        <f>Brazil_0!AQ28</f>
        <v>3446067</v>
      </c>
      <c r="AR28">
        <f>Brazil_0!AR28</f>
        <v>3446067</v>
      </c>
      <c r="AS28">
        <f>Brazil_0!AS28</f>
        <v>3459830</v>
      </c>
      <c r="AT28">
        <f>Brazil_0!AT28</f>
        <v>19580</v>
      </c>
      <c r="AU28">
        <f>Brazil_0!AU28</f>
        <v>19580</v>
      </c>
      <c r="AV28">
        <f>Brazil_0!AV28</f>
        <v>19630</v>
      </c>
      <c r="AW28">
        <f>Brazil_0!AW28</f>
        <v>20120</v>
      </c>
      <c r="AX28">
        <f>Brazil_0!AX28</f>
        <v>19890</v>
      </c>
      <c r="AY28">
        <f>Brazil_0!AY28</f>
        <v>19890</v>
      </c>
      <c r="AZ28">
        <f>Brazil_0!AZ28</f>
        <v>19884</v>
      </c>
      <c r="BA28">
        <f>Brazil_0!BA28</f>
        <v>19979</v>
      </c>
      <c r="BB28">
        <f>Brazil_0!BB28</f>
        <v>19979</v>
      </c>
      <c r="BC28">
        <f>Brazil_0!BC28</f>
        <v>19789</v>
      </c>
      <c r="BD28">
        <f>Brazil_0!BD28</f>
        <v>19789</v>
      </c>
      <c r="BE28">
        <f>Brazil_0!BE28</f>
        <v>19789</v>
      </c>
      <c r="BF28">
        <f>Brazil_0!BF28</f>
        <v>19789</v>
      </c>
      <c r="BG28">
        <f>Brazil_0!BG28</f>
        <v>19789</v>
      </c>
      <c r="BH28">
        <f>Brazil_0!BH28</f>
        <v>18889</v>
      </c>
      <c r="BI28">
        <f>Brazil_0!BI28</f>
        <v>12265</v>
      </c>
      <c r="BJ28">
        <f>Brazil_0!BJ28</f>
        <v>7171</v>
      </c>
      <c r="BK28">
        <f>Brazil_0!BK28</f>
        <v>7171</v>
      </c>
      <c r="BL28">
        <f>Brazil_0!BL28</f>
        <v>7123</v>
      </c>
      <c r="BM28">
        <f>Brazil_0!BM28</f>
        <v>7123</v>
      </c>
      <c r="BN28">
        <f>Brazil_0!BN28</f>
        <v>2172</v>
      </c>
      <c r="BO28">
        <f>Brazil_0!BO28</f>
        <v>2093</v>
      </c>
      <c r="BP28">
        <f>Brazil_0!BP28</f>
        <v>72</v>
      </c>
      <c r="BQ28">
        <f>Brazil_0!BQ28</f>
        <v>72</v>
      </c>
      <c r="BR28">
        <f>Brazil_0!BR28</f>
        <v>46</v>
      </c>
      <c r="BS28">
        <f>Brazil_0!BS28</f>
        <v>1</v>
      </c>
      <c r="BT28">
        <f>Brazil_0!BT28</f>
        <v>157929</v>
      </c>
      <c r="BU28">
        <f>Brazil_0!BU28</f>
        <v>0</v>
      </c>
      <c r="BV28">
        <f>Brazil_0!BV28</f>
        <v>0</v>
      </c>
      <c r="BW28">
        <f>Brazil_0!BW28</f>
        <v>134880</v>
      </c>
      <c r="BX28">
        <f>Brazil_0!BX28</f>
        <v>134880</v>
      </c>
      <c r="BY28">
        <f>Brazil_0!BY28</f>
        <v>134880</v>
      </c>
      <c r="BZ28">
        <f>Brazil_0!BZ28</f>
        <v>134880</v>
      </c>
      <c r="CA28">
        <f>Brazil_0!CA28</f>
        <v>134880</v>
      </c>
      <c r="CB28">
        <f>Brazil_0!CB28</f>
        <v>134880</v>
      </c>
      <c r="CC28">
        <f>Brazil_0!CC28</f>
        <v>134880</v>
      </c>
      <c r="CD28">
        <f>Brazil_0!CD28</f>
        <v>134880</v>
      </c>
      <c r="CE28">
        <f>Brazil_0!CE28</f>
        <v>134880</v>
      </c>
      <c r="CF28">
        <f>Brazil_0!CF28</f>
        <v>134880</v>
      </c>
      <c r="CG28">
        <f>Brazil_0!CG28</f>
        <v>134880</v>
      </c>
      <c r="CH28">
        <f>Brazil_0!CH28</f>
        <v>134880</v>
      </c>
      <c r="CI28">
        <f>Brazil_0!CI28</f>
        <v>134880</v>
      </c>
      <c r="CJ28">
        <f>Brazil_0!CJ28</f>
        <v>134880</v>
      </c>
      <c r="CK28">
        <f>Brazil_0!CK28</f>
        <v>134880</v>
      </c>
      <c r="CL28">
        <f>Brazil_0!CL28</f>
        <v>134880</v>
      </c>
      <c r="CM28">
        <f>Brazil_0!CM28</f>
        <v>134880</v>
      </c>
      <c r="CN28">
        <f>Brazil_0!CN28</f>
        <v>134880</v>
      </c>
      <c r="CO28">
        <f>Brazil_0!CO28</f>
        <v>134880</v>
      </c>
      <c r="CP28">
        <f>Brazil_0!CP28</f>
        <v>134880</v>
      </c>
      <c r="CQ28">
        <f>Brazil_0!CQ28</f>
        <v>134880</v>
      </c>
      <c r="CR28">
        <f>Brazil_0!CR28</f>
        <v>134880</v>
      </c>
      <c r="CS28">
        <f>Brazil_0!CS28</f>
        <v>134483</v>
      </c>
      <c r="CT28">
        <f>Brazil_0!CT28</f>
        <v>134252</v>
      </c>
      <c r="CU28">
        <f>Brazil_0!CU28</f>
        <v>134116</v>
      </c>
      <c r="CV28">
        <f>Brazil_0!CV28</f>
        <v>133515</v>
      </c>
      <c r="CW28">
        <f>Brazil_0!CW28</f>
        <v>133512</v>
      </c>
    </row>
    <row r="29" spans="1:101" x14ac:dyDescent="0.25">
      <c r="A29" t="str">
        <f>MID('cont list_0'!A28,3,3)</f>
        <v>V29</v>
      </c>
      <c r="B29">
        <f>Brazil_0!B29</f>
        <v>1910529</v>
      </c>
      <c r="C29">
        <f>Brazil_0!C29</f>
        <v>1910529</v>
      </c>
      <c r="D29">
        <f>Brazil_0!D29</f>
        <v>1910529</v>
      </c>
      <c r="E29">
        <f>Brazil_0!E29</f>
        <v>1905321</v>
      </c>
      <c r="F29">
        <f>Brazil_0!F29</f>
        <v>1905851</v>
      </c>
      <c r="G29">
        <f>Brazil_0!G29</f>
        <v>1907254</v>
      </c>
      <c r="H29">
        <f>Brazil_0!H29</f>
        <v>1901531</v>
      </c>
      <c r="I29">
        <f>Brazil_0!I29</f>
        <v>1900110</v>
      </c>
      <c r="J29">
        <f>Brazil_0!J29</f>
        <v>1854594</v>
      </c>
      <c r="K29">
        <f>Brazil_0!K29</f>
        <v>1852357</v>
      </c>
      <c r="L29">
        <f>Brazil_0!L29</f>
        <v>1849705</v>
      </c>
      <c r="M29">
        <f>Brazil_0!M29</f>
        <v>1835451</v>
      </c>
      <c r="N29">
        <f>Brazil_0!N29</f>
        <v>1787102</v>
      </c>
      <c r="O29">
        <f>Brazil_0!O29</f>
        <v>1777546</v>
      </c>
      <c r="P29">
        <f>Brazil_0!P29</f>
        <v>1772095</v>
      </c>
      <c r="Q29">
        <f>Brazil_0!Q29</f>
        <v>1760539</v>
      </c>
      <c r="R29">
        <f>Brazil_0!R29</f>
        <v>1761846</v>
      </c>
      <c r="S29">
        <f>Brazil_0!S29</f>
        <v>1753997</v>
      </c>
      <c r="T29">
        <f>Brazil_0!T29</f>
        <v>1748968</v>
      </c>
      <c r="U29">
        <f>Brazil_0!U29</f>
        <v>1743712</v>
      </c>
      <c r="V29">
        <f>Brazil_0!V29</f>
        <v>1741305</v>
      </c>
      <c r="W29">
        <f>Brazil_0!W29</f>
        <v>127110</v>
      </c>
      <c r="X29">
        <f>Brazil_0!X29</f>
        <v>127110</v>
      </c>
      <c r="Y29">
        <f>Brazil_0!Y29</f>
        <v>126794</v>
      </c>
      <c r="Z29">
        <f>Brazil_0!Z29</f>
        <v>126705</v>
      </c>
      <c r="AA29">
        <f>Brazil_0!AA29</f>
        <v>126248</v>
      </c>
      <c r="AB29">
        <f>Brazil_0!AB29</f>
        <v>125019</v>
      </c>
      <c r="AC29">
        <f>Brazil_0!AC29</f>
        <v>124385</v>
      </c>
      <c r="AD29">
        <f>Brazil_0!AD29</f>
        <v>123981</v>
      </c>
      <c r="AE29">
        <f>Brazil_0!AE29</f>
        <v>122735</v>
      </c>
      <c r="AF29">
        <f>Brazil_0!AF29</f>
        <v>122735</v>
      </c>
      <c r="AG29">
        <f>Brazil_0!AG29</f>
        <v>122073</v>
      </c>
      <c r="AH29">
        <f>Brazil_0!AH29</f>
        <v>120839</v>
      </c>
      <c r="AI29">
        <f>Brazil_0!AI29</f>
        <v>120072</v>
      </c>
      <c r="AJ29">
        <f>Brazil_0!AJ29</f>
        <v>119916</v>
      </c>
      <c r="AK29">
        <f>Brazil_0!AK29</f>
        <v>119878</v>
      </c>
      <c r="AL29">
        <f>Brazil_0!AL29</f>
        <v>119643</v>
      </c>
      <c r="AM29">
        <f>Brazil_0!AM29</f>
        <v>119723</v>
      </c>
      <c r="AN29">
        <f>Brazil_0!AN29</f>
        <v>119570</v>
      </c>
      <c r="AO29">
        <f>Brazil_0!AO29</f>
        <v>119440</v>
      </c>
      <c r="AP29">
        <f>Brazil_0!AP29</f>
        <v>119330</v>
      </c>
      <c r="AQ29">
        <f>Brazil_0!AQ29</f>
        <v>119251</v>
      </c>
      <c r="AR29">
        <f>Brazil_0!AR29</f>
        <v>119251</v>
      </c>
      <c r="AS29">
        <f>Brazil_0!AS29</f>
        <v>119094</v>
      </c>
      <c r="AT29">
        <f>Brazil_0!AT29</f>
        <v>3479664</v>
      </c>
      <c r="AU29">
        <f>Brazil_0!AU29</f>
        <v>3491810</v>
      </c>
      <c r="AV29">
        <f>Brazil_0!AV29</f>
        <v>3509600</v>
      </c>
      <c r="AW29">
        <f>Brazil_0!AW29</f>
        <v>3531277</v>
      </c>
      <c r="AX29">
        <f>Brazil_0!AX29</f>
        <v>3548614</v>
      </c>
      <c r="AY29">
        <f>Brazil_0!AY29</f>
        <v>3590277</v>
      </c>
      <c r="AZ29">
        <f>Brazil_0!AZ29</f>
        <v>3593869</v>
      </c>
      <c r="BA29">
        <f>Brazil_0!BA29</f>
        <v>3626992</v>
      </c>
      <c r="BB29">
        <f>Brazil_0!BB29</f>
        <v>3668487</v>
      </c>
      <c r="BC29">
        <f>Brazil_0!BC29</f>
        <v>3682180</v>
      </c>
      <c r="BD29">
        <f>Brazil_0!BD29</f>
        <v>3697530</v>
      </c>
      <c r="BE29">
        <f>Brazil_0!BE29</f>
        <v>3724043</v>
      </c>
      <c r="BF29">
        <f>Brazil_0!BF29</f>
        <v>3755882</v>
      </c>
      <c r="BG29">
        <f>Brazil_0!BG29</f>
        <v>3763728</v>
      </c>
      <c r="BH29">
        <f>Brazil_0!BH29</f>
        <v>3821130</v>
      </c>
      <c r="BI29">
        <f>Brazil_0!BI29</f>
        <v>3834668</v>
      </c>
      <c r="BJ29">
        <f>Brazil_0!BJ29</f>
        <v>3815016</v>
      </c>
      <c r="BK29">
        <f>Brazil_0!BK29</f>
        <v>3786753</v>
      </c>
      <c r="BL29">
        <f>Brazil_0!BL29</f>
        <v>3746616</v>
      </c>
      <c r="BM29">
        <f>Brazil_0!BM29</f>
        <v>3744075</v>
      </c>
      <c r="BN29">
        <f>Brazil_0!BN29</f>
        <v>3762135</v>
      </c>
      <c r="BO29">
        <f>Brazil_0!BO29</f>
        <v>3797407</v>
      </c>
      <c r="BP29">
        <f>Brazil_0!BP29</f>
        <v>2093</v>
      </c>
      <c r="BQ29">
        <f>Brazil_0!BQ29</f>
        <v>56</v>
      </c>
      <c r="BR29">
        <f>Brazil_0!BR29</f>
        <v>56</v>
      </c>
      <c r="BS29">
        <f>Brazil_0!BS29</f>
        <v>1</v>
      </c>
      <c r="BT29" t="str">
        <f>Brazil_0!BT29</f>
        <v>#N/A N/A</v>
      </c>
      <c r="BU29">
        <f>Brazil_0!BU29</f>
        <v>0</v>
      </c>
      <c r="BV29">
        <f>Brazil_0!BV29</f>
        <v>0</v>
      </c>
      <c r="BW29">
        <f>Brazil_0!BW29</f>
        <v>118488</v>
      </c>
      <c r="BX29">
        <f>Brazil_0!BX29</f>
        <v>118488</v>
      </c>
      <c r="BY29">
        <f>Brazil_0!BY29</f>
        <v>118488</v>
      </c>
      <c r="BZ29">
        <f>Brazil_0!BZ29</f>
        <v>118488</v>
      </c>
      <c r="CA29">
        <f>Brazil_0!CA29</f>
        <v>118488</v>
      </c>
      <c r="CB29">
        <f>Brazil_0!CB29</f>
        <v>118488</v>
      </c>
      <c r="CC29">
        <f>Brazil_0!CC29</f>
        <v>118488</v>
      </c>
      <c r="CD29">
        <f>Brazil_0!CD29</f>
        <v>118488</v>
      </c>
      <c r="CE29">
        <f>Brazil_0!CE29</f>
        <v>118488</v>
      </c>
      <c r="CF29">
        <f>Brazil_0!CF29</f>
        <v>118488</v>
      </c>
      <c r="CG29">
        <f>Brazil_0!CG29</f>
        <v>118488</v>
      </c>
      <c r="CH29">
        <f>Brazil_0!CH29</f>
        <v>118488</v>
      </c>
      <c r="CI29">
        <f>Brazil_0!CI29</f>
        <v>118488</v>
      </c>
      <c r="CJ29">
        <f>Brazil_0!CJ29</f>
        <v>118488</v>
      </c>
      <c r="CK29">
        <f>Brazil_0!CK29</f>
        <v>118488</v>
      </c>
      <c r="CL29">
        <f>Brazil_0!CL29</f>
        <v>118488</v>
      </c>
      <c r="CM29">
        <f>Brazil_0!CM29</f>
        <v>118488</v>
      </c>
      <c r="CN29">
        <f>Brazil_0!CN29</f>
        <v>118488</v>
      </c>
      <c r="CO29">
        <f>Brazil_0!CO29</f>
        <v>118488</v>
      </c>
      <c r="CP29">
        <f>Brazil_0!CP29</f>
        <v>118488</v>
      </c>
      <c r="CQ29">
        <f>Brazil_0!CQ29</f>
        <v>118488</v>
      </c>
      <c r="CR29">
        <f>Brazil_0!CR29</f>
        <v>118488</v>
      </c>
      <c r="CS29">
        <f>Brazil_0!CS29</f>
        <v>118488</v>
      </c>
      <c r="CT29">
        <f>Brazil_0!CT29</f>
        <v>118488</v>
      </c>
      <c r="CU29">
        <f>Brazil_0!CU29</f>
        <v>118488</v>
      </c>
      <c r="CV29">
        <f>Brazil_0!CV29</f>
        <v>118488</v>
      </c>
      <c r="CW29">
        <f>Brazil_0!CW29</f>
        <v>118488</v>
      </c>
    </row>
    <row r="30" spans="1:101" x14ac:dyDescent="0.25">
      <c r="A30" t="str">
        <f>MID('cont list_0'!A29,3,3)</f>
        <v>X29</v>
      </c>
      <c r="B30">
        <f>Brazil_0!B30</f>
        <v>77746</v>
      </c>
      <c r="C30">
        <f>Brazil_0!C30</f>
        <v>77746</v>
      </c>
      <c r="D30">
        <f>Brazil_0!D30</f>
        <v>77746</v>
      </c>
      <c r="E30">
        <f>Brazil_0!E30</f>
        <v>77719</v>
      </c>
      <c r="F30">
        <f>Brazil_0!F30</f>
        <v>77762</v>
      </c>
      <c r="G30">
        <f>Brazil_0!G30</f>
        <v>78574</v>
      </c>
      <c r="H30">
        <f>Brazil_0!H30</f>
        <v>78576</v>
      </c>
      <c r="I30">
        <f>Brazil_0!I30</f>
        <v>78561</v>
      </c>
      <c r="J30">
        <f>Brazil_0!J30</f>
        <v>78605</v>
      </c>
      <c r="K30">
        <f>Brazil_0!K30</f>
        <v>78585</v>
      </c>
      <c r="L30">
        <f>Brazil_0!L30</f>
        <v>78556</v>
      </c>
      <c r="M30">
        <f>Brazil_0!M30</f>
        <v>77504</v>
      </c>
      <c r="N30">
        <f>Brazil_0!N30</f>
        <v>77481</v>
      </c>
      <c r="O30">
        <f>Brazil_0!O30</f>
        <v>76356</v>
      </c>
      <c r="P30">
        <f>Brazil_0!P30</f>
        <v>76309</v>
      </c>
      <c r="Q30">
        <f>Brazil_0!Q30</f>
        <v>76366</v>
      </c>
      <c r="R30">
        <f>Brazil_0!R30</f>
        <v>76367</v>
      </c>
      <c r="S30">
        <f>Brazil_0!S30</f>
        <v>76238</v>
      </c>
      <c r="T30">
        <f>Brazil_0!T30</f>
        <v>75902</v>
      </c>
      <c r="U30">
        <f>Brazil_0!U30</f>
        <v>76747</v>
      </c>
      <c r="V30">
        <f>Brazil_0!V30</f>
        <v>76799</v>
      </c>
      <c r="W30">
        <f>Brazil_0!W30</f>
        <v>1738397</v>
      </c>
      <c r="X30">
        <f>Brazil_0!X30</f>
        <v>1738397</v>
      </c>
      <c r="Y30">
        <f>Brazil_0!Y30</f>
        <v>1735265</v>
      </c>
      <c r="Z30">
        <f>Brazil_0!Z30</f>
        <v>1726110</v>
      </c>
      <c r="AA30">
        <f>Brazil_0!AA30</f>
        <v>1719551</v>
      </c>
      <c r="AB30">
        <f>Brazil_0!AB30</f>
        <v>1714252</v>
      </c>
      <c r="AC30">
        <f>Brazil_0!AC30</f>
        <v>1712999</v>
      </c>
      <c r="AD30">
        <f>Brazil_0!AD30</f>
        <v>1623263</v>
      </c>
      <c r="AE30">
        <f>Brazil_0!AE30</f>
        <v>1614552</v>
      </c>
      <c r="AF30">
        <f>Brazil_0!AF30</f>
        <v>1614552</v>
      </c>
      <c r="AG30">
        <f>Brazil_0!AG30</f>
        <v>1614825</v>
      </c>
      <c r="AH30">
        <f>Brazil_0!AH30</f>
        <v>1603262</v>
      </c>
      <c r="AI30">
        <f>Brazil_0!AI30</f>
        <v>1600621</v>
      </c>
      <c r="AJ30">
        <f>Brazil_0!AJ30</f>
        <v>1600531</v>
      </c>
      <c r="AK30">
        <f>Brazil_0!AK30</f>
        <v>1600513</v>
      </c>
      <c r="AL30">
        <f>Brazil_0!AL30</f>
        <v>1600014</v>
      </c>
      <c r="AM30">
        <f>Brazil_0!AM30</f>
        <v>1593465</v>
      </c>
      <c r="AN30">
        <f>Brazil_0!AN30</f>
        <v>1581304</v>
      </c>
      <c r="AO30">
        <f>Brazil_0!AO30</f>
        <v>1574468</v>
      </c>
      <c r="AP30">
        <f>Brazil_0!AP30</f>
        <v>1574575</v>
      </c>
      <c r="AQ30">
        <f>Brazil_0!AQ30</f>
        <v>1583420</v>
      </c>
      <c r="AR30">
        <f>Brazil_0!AR30</f>
        <v>1583420</v>
      </c>
      <c r="AS30">
        <f>Brazil_0!AS30</f>
        <v>1586400</v>
      </c>
      <c r="AT30">
        <f>Brazil_0!AT30</f>
        <v>119082</v>
      </c>
      <c r="AU30">
        <f>Brazil_0!AU30</f>
        <v>119251</v>
      </c>
      <c r="AV30">
        <f>Brazil_0!AV30</f>
        <v>115617</v>
      </c>
      <c r="AW30">
        <f>Brazil_0!AW30</f>
        <v>115068</v>
      </c>
      <c r="AX30">
        <f>Brazil_0!AX30</f>
        <v>115072</v>
      </c>
      <c r="AY30">
        <f>Brazil_0!AY30</f>
        <v>115238</v>
      </c>
      <c r="AZ30">
        <f>Brazil_0!AZ30</f>
        <v>115315</v>
      </c>
      <c r="BA30">
        <f>Brazil_0!BA30</f>
        <v>115251</v>
      </c>
      <c r="BB30">
        <f>Brazil_0!BB30</f>
        <v>115589</v>
      </c>
      <c r="BC30">
        <f>Brazil_0!BC30</f>
        <v>115286</v>
      </c>
      <c r="BD30">
        <f>Brazil_0!BD30</f>
        <v>117122</v>
      </c>
      <c r="BE30">
        <f>Brazil_0!BE30</f>
        <v>115835</v>
      </c>
      <c r="BF30">
        <f>Brazil_0!BF30</f>
        <v>116799</v>
      </c>
      <c r="BG30">
        <f>Brazil_0!BG30</f>
        <v>116670</v>
      </c>
      <c r="BH30">
        <f>Brazil_0!BH30</f>
        <v>116531</v>
      </c>
      <c r="BI30">
        <f>Brazil_0!BI30</f>
        <v>115493</v>
      </c>
      <c r="BJ30">
        <f>Brazil_0!BJ30</f>
        <v>115507</v>
      </c>
      <c r="BK30">
        <f>Brazil_0!BK30</f>
        <v>114540</v>
      </c>
      <c r="BL30">
        <f>Brazil_0!BL30</f>
        <v>114627</v>
      </c>
      <c r="BM30">
        <f>Brazil_0!BM30</f>
        <v>114779</v>
      </c>
      <c r="BN30">
        <f>Brazil_0!BN30</f>
        <v>115028</v>
      </c>
      <c r="BO30">
        <f>Brazil_0!BO30</f>
        <v>115626</v>
      </c>
      <c r="BP30">
        <f>Brazil_0!BP30</f>
        <v>3798873</v>
      </c>
      <c r="BQ30">
        <f>Brazil_0!BQ30</f>
        <v>3832260</v>
      </c>
      <c r="BR30">
        <f>Brazil_0!BR30</f>
        <v>3776186</v>
      </c>
      <c r="BS30">
        <f>Brazil_0!BS30</f>
        <v>3736524</v>
      </c>
      <c r="BT30">
        <f>Brazil_0!BT30</f>
        <v>3768187</v>
      </c>
      <c r="BU30">
        <f>Brazil_0!BU30</f>
        <v>0</v>
      </c>
      <c r="BV30">
        <f>Brazil_0!BV30</f>
        <v>0</v>
      </c>
      <c r="BW30">
        <f>Brazil_0!BW30</f>
        <v>3270008</v>
      </c>
      <c r="BX30">
        <f>Brazil_0!BX30</f>
        <v>3248793</v>
      </c>
      <c r="BY30">
        <f>Brazil_0!BY30</f>
        <v>3246709</v>
      </c>
      <c r="BZ30">
        <f>Brazil_0!BZ30</f>
        <v>3246709</v>
      </c>
      <c r="CA30">
        <f>Brazil_0!CA30</f>
        <v>3246709</v>
      </c>
      <c r="CB30">
        <f>Brazil_0!CB30</f>
        <v>3254331</v>
      </c>
      <c r="CC30">
        <f>Brazil_0!CC30</f>
        <v>3250861</v>
      </c>
      <c r="CD30">
        <f>Brazil_0!CD30</f>
        <v>3296086</v>
      </c>
      <c r="CE30">
        <f>Brazil_0!CE30</f>
        <v>3318866</v>
      </c>
      <c r="CF30">
        <f>Brazil_0!CF30</f>
        <v>3362443</v>
      </c>
      <c r="CG30">
        <f>Brazil_0!CG30</f>
        <v>3391951</v>
      </c>
      <c r="CH30">
        <f>Brazil_0!CH30</f>
        <v>3374147</v>
      </c>
      <c r="CI30">
        <f>Brazil_0!CI30</f>
        <v>3356785</v>
      </c>
      <c r="CJ30">
        <f>Brazil_0!CJ30</f>
        <v>3382119</v>
      </c>
      <c r="CK30">
        <f>Brazil_0!CK30</f>
        <v>3375666</v>
      </c>
      <c r="CL30">
        <f>Brazil_0!CL30</f>
        <v>3432902</v>
      </c>
      <c r="CM30">
        <f>Brazil_0!CM30</f>
        <v>3452672</v>
      </c>
      <c r="CN30">
        <f>Brazil_0!CN30</f>
        <v>3445236</v>
      </c>
      <c r="CO30">
        <f>Brazil_0!CO30</f>
        <v>3432911</v>
      </c>
      <c r="CP30">
        <f>Brazil_0!CP30</f>
        <v>3440491</v>
      </c>
      <c r="CQ30">
        <f>Brazil_0!CQ30</f>
        <v>3438222</v>
      </c>
      <c r="CR30">
        <f>Brazil_0!CR30</f>
        <v>101518</v>
      </c>
      <c r="CS30">
        <f>Brazil_0!CS30</f>
        <v>101518</v>
      </c>
      <c r="CT30">
        <f>Brazil_0!CT30</f>
        <v>101518</v>
      </c>
      <c r="CU30">
        <f>Brazil_0!CU30</f>
        <v>101518</v>
      </c>
      <c r="CV30">
        <f>Brazil_0!CV30</f>
        <v>101518</v>
      </c>
      <c r="CW30">
        <f>Brazil_0!CW30</f>
        <v>101518</v>
      </c>
    </row>
    <row r="31" spans="1:101" x14ac:dyDescent="0.25">
      <c r="A31" t="str">
        <f>MID('cont list_0'!A30,3,3)</f>
        <v>Z29</v>
      </c>
      <c r="B31">
        <f>Brazil_0!B31</f>
        <v>7692</v>
      </c>
      <c r="C31">
        <f>Brazil_0!C31</f>
        <v>7692</v>
      </c>
      <c r="D31">
        <f>Brazil_0!D31</f>
        <v>7692</v>
      </c>
      <c r="E31">
        <f>Brazil_0!E31</f>
        <v>7692</v>
      </c>
      <c r="F31">
        <f>Brazil_0!F31</f>
        <v>7689</v>
      </c>
      <c r="G31">
        <f>Brazil_0!G31</f>
        <v>7671</v>
      </c>
      <c r="H31">
        <f>Brazil_0!H31</f>
        <v>7651</v>
      </c>
      <c r="I31">
        <f>Brazil_0!I31</f>
        <v>7651</v>
      </c>
      <c r="J31">
        <f>Brazil_0!J31</f>
        <v>7651</v>
      </c>
      <c r="K31">
        <f>Brazil_0!K31</f>
        <v>7651</v>
      </c>
      <c r="L31">
        <f>Brazil_0!L31</f>
        <v>7651</v>
      </c>
      <c r="M31">
        <f>Brazil_0!M31</f>
        <v>6841</v>
      </c>
      <c r="N31">
        <f>Brazil_0!N31</f>
        <v>6451</v>
      </c>
      <c r="O31">
        <f>Brazil_0!O31</f>
        <v>6471</v>
      </c>
      <c r="P31">
        <f>Brazil_0!P31</f>
        <v>6471</v>
      </c>
      <c r="Q31">
        <f>Brazil_0!Q31</f>
        <v>6471</v>
      </c>
      <c r="R31">
        <f>Brazil_0!R31</f>
        <v>6446</v>
      </c>
      <c r="S31">
        <f>Brazil_0!S31</f>
        <v>6446</v>
      </c>
      <c r="T31">
        <f>Brazil_0!T31</f>
        <v>6249</v>
      </c>
      <c r="U31">
        <f>Brazil_0!U31</f>
        <v>4159</v>
      </c>
      <c r="V31">
        <f>Brazil_0!V31</f>
        <v>4159</v>
      </c>
      <c r="W31">
        <f>Brazil_0!W31</f>
        <v>77087</v>
      </c>
      <c r="X31">
        <f>Brazil_0!X31</f>
        <v>77087</v>
      </c>
      <c r="Y31">
        <f>Brazil_0!Y31</f>
        <v>76723</v>
      </c>
      <c r="Z31">
        <f>Brazil_0!Z31</f>
        <v>77364</v>
      </c>
      <c r="AA31">
        <f>Brazil_0!AA31</f>
        <v>77142</v>
      </c>
      <c r="AB31">
        <f>Brazil_0!AB31</f>
        <v>77812</v>
      </c>
      <c r="AC31">
        <f>Brazil_0!AC31</f>
        <v>78109</v>
      </c>
      <c r="AD31">
        <f>Brazil_0!AD31</f>
        <v>78039</v>
      </c>
      <c r="AE31">
        <f>Brazil_0!AE31</f>
        <v>77694</v>
      </c>
      <c r="AF31">
        <f>Brazil_0!AF31</f>
        <v>77694</v>
      </c>
      <c r="AG31">
        <f>Brazil_0!AG31</f>
        <v>77565</v>
      </c>
      <c r="AH31">
        <f>Brazil_0!AH31</f>
        <v>77145</v>
      </c>
      <c r="AI31">
        <f>Brazil_0!AI31</f>
        <v>77075</v>
      </c>
      <c r="AJ31">
        <f>Brazil_0!AJ31</f>
        <v>76958</v>
      </c>
      <c r="AK31">
        <f>Brazil_0!AK31</f>
        <v>76957</v>
      </c>
      <c r="AL31">
        <f>Brazil_0!AL31</f>
        <v>77038</v>
      </c>
      <c r="AM31">
        <f>Brazil_0!AM31</f>
        <v>76981</v>
      </c>
      <c r="AN31">
        <f>Brazil_0!AN31</f>
        <v>76812</v>
      </c>
      <c r="AO31">
        <f>Brazil_0!AO31</f>
        <v>76866</v>
      </c>
      <c r="AP31">
        <f>Brazil_0!AP31</f>
        <v>76932</v>
      </c>
      <c r="AQ31">
        <f>Brazil_0!AQ31</f>
        <v>77065</v>
      </c>
      <c r="AR31">
        <f>Brazil_0!AR31</f>
        <v>77065</v>
      </c>
      <c r="AS31">
        <f>Brazil_0!AS31</f>
        <v>77524</v>
      </c>
      <c r="AT31">
        <f>Brazil_0!AT31</f>
        <v>1580350</v>
      </c>
      <c r="AU31">
        <f>Brazil_0!AU31</f>
        <v>1582534</v>
      </c>
      <c r="AV31">
        <f>Brazil_0!AV31</f>
        <v>1584503</v>
      </c>
      <c r="AW31">
        <f>Brazil_0!AW31</f>
        <v>1586271</v>
      </c>
      <c r="AX31">
        <f>Brazil_0!AX31</f>
        <v>1590285</v>
      </c>
      <c r="AY31">
        <f>Brazil_0!AY31</f>
        <v>1579059</v>
      </c>
      <c r="AZ31">
        <f>Brazil_0!AZ31</f>
        <v>1581355</v>
      </c>
      <c r="BA31">
        <f>Brazil_0!BA31</f>
        <v>1577983</v>
      </c>
      <c r="BB31">
        <f>Brazil_0!BB31</f>
        <v>1575296</v>
      </c>
      <c r="BC31">
        <f>Brazil_0!BC31</f>
        <v>1574323</v>
      </c>
      <c r="BD31">
        <f>Brazil_0!BD31</f>
        <v>1568336</v>
      </c>
      <c r="BE31">
        <f>Brazil_0!BE31</f>
        <v>1568164</v>
      </c>
      <c r="BF31">
        <f>Brazil_0!BF31</f>
        <v>1557732</v>
      </c>
      <c r="BG31">
        <f>Brazil_0!BG31</f>
        <v>1533808</v>
      </c>
      <c r="BH31">
        <f>Brazil_0!BH31</f>
        <v>1527019</v>
      </c>
      <c r="BI31">
        <f>Brazil_0!BI31</f>
        <v>1521006</v>
      </c>
      <c r="BJ31">
        <f>Brazil_0!BJ31</f>
        <v>1525137</v>
      </c>
      <c r="BK31">
        <f>Brazil_0!BK31</f>
        <v>1503848</v>
      </c>
      <c r="BL31">
        <f>Brazil_0!BL31</f>
        <v>1502907</v>
      </c>
      <c r="BM31">
        <f>Brazil_0!BM31</f>
        <v>1486144</v>
      </c>
      <c r="BN31">
        <f>Brazil_0!BN31</f>
        <v>1482632</v>
      </c>
      <c r="BO31">
        <f>Brazil_0!BO31</f>
        <v>1488488</v>
      </c>
      <c r="BP31">
        <f>Brazil_0!BP31</f>
        <v>115288</v>
      </c>
      <c r="BQ31">
        <f>Brazil_0!BQ31</f>
        <v>114529</v>
      </c>
      <c r="BR31">
        <f>Brazil_0!BR31</f>
        <v>114509</v>
      </c>
      <c r="BS31">
        <f>Brazil_0!BS31</f>
        <v>114236</v>
      </c>
      <c r="BT31">
        <f>Brazil_0!BT31</f>
        <v>113794</v>
      </c>
      <c r="BU31">
        <f>Brazil_0!BU31</f>
        <v>0</v>
      </c>
      <c r="BV31">
        <f>Brazil_0!BV31</f>
        <v>0</v>
      </c>
      <c r="BW31">
        <f>Brazil_0!BW31</f>
        <v>91113</v>
      </c>
      <c r="BX31">
        <f>Brazil_0!BX31</f>
        <v>91037</v>
      </c>
      <c r="BY31">
        <f>Brazil_0!BY31</f>
        <v>90987</v>
      </c>
      <c r="BZ31">
        <f>Brazil_0!BZ31</f>
        <v>90987</v>
      </c>
      <c r="CA31">
        <f>Brazil_0!CA31</f>
        <v>90987</v>
      </c>
      <c r="CB31">
        <f>Brazil_0!CB31</f>
        <v>91103</v>
      </c>
      <c r="CC31">
        <f>Brazil_0!CC31</f>
        <v>91027</v>
      </c>
      <c r="CD31">
        <f>Brazil_0!CD31</f>
        <v>90968</v>
      </c>
      <c r="CE31">
        <f>Brazil_0!CE31</f>
        <v>90856</v>
      </c>
      <c r="CF31">
        <f>Brazil_0!CF31</f>
        <v>90760</v>
      </c>
      <c r="CG31">
        <f>Brazil_0!CG31</f>
        <v>90389</v>
      </c>
      <c r="CH31">
        <f>Brazil_0!CH31</f>
        <v>90332</v>
      </c>
      <c r="CI31">
        <f>Brazil_0!CI31</f>
        <v>90646</v>
      </c>
      <c r="CJ31">
        <f>Brazil_0!CJ31</f>
        <v>89090</v>
      </c>
      <c r="CK31">
        <f>Brazil_0!CK31</f>
        <v>87027</v>
      </c>
      <c r="CL31">
        <f>Brazil_0!CL31</f>
        <v>87346</v>
      </c>
      <c r="CM31">
        <f>Brazil_0!CM31</f>
        <v>87312</v>
      </c>
      <c r="CN31">
        <f>Brazil_0!CN31</f>
        <v>86558</v>
      </c>
      <c r="CO31">
        <f>Brazil_0!CO31</f>
        <v>86521</v>
      </c>
      <c r="CP31">
        <f>Brazil_0!CP31</f>
        <v>86529</v>
      </c>
      <c r="CQ31">
        <f>Brazil_0!CQ31</f>
        <v>86375</v>
      </c>
      <c r="CR31">
        <f>Brazil_0!CR31</f>
        <v>3437663</v>
      </c>
      <c r="CS31">
        <f>Brazil_0!CS31</f>
        <v>3478147</v>
      </c>
      <c r="CT31">
        <f>Brazil_0!CT31</f>
        <v>3463326</v>
      </c>
      <c r="CU31">
        <f>Brazil_0!CU31</f>
        <v>3462279</v>
      </c>
      <c r="CV31">
        <f>Brazil_0!CV31</f>
        <v>3502337</v>
      </c>
      <c r="CW31">
        <f>Brazil_0!CW31</f>
        <v>3523381</v>
      </c>
    </row>
    <row r="32" spans="1:101" x14ac:dyDescent="0.25">
      <c r="A32" t="str">
        <f>MID('cont list_0'!A31,3,3)</f>
        <v>F30</v>
      </c>
      <c r="B32">
        <f>Brazil_0!B32</f>
        <v>10246</v>
      </c>
      <c r="C32">
        <f>Brazil_0!C32</f>
        <v>10246</v>
      </c>
      <c r="D32">
        <f>Brazil_0!D32</f>
        <v>10246</v>
      </c>
      <c r="E32">
        <f>Brazil_0!E32</f>
        <v>10246</v>
      </c>
      <c r="F32">
        <f>Brazil_0!F32</f>
        <v>10119</v>
      </c>
      <c r="G32">
        <f>Brazil_0!G32</f>
        <v>10119</v>
      </c>
      <c r="H32">
        <f>Brazil_0!H32</f>
        <v>10090</v>
      </c>
      <c r="I32">
        <f>Brazil_0!I32</f>
        <v>10089</v>
      </c>
      <c r="J32">
        <f>Brazil_0!J32</f>
        <v>10089</v>
      </c>
      <c r="K32">
        <f>Brazil_0!K32</f>
        <v>10089</v>
      </c>
      <c r="L32">
        <f>Brazil_0!L32</f>
        <v>10089</v>
      </c>
      <c r="M32">
        <f>Brazil_0!M32</f>
        <v>10026</v>
      </c>
      <c r="N32">
        <f>Brazil_0!N32</f>
        <v>10026</v>
      </c>
      <c r="O32">
        <f>Brazil_0!O32</f>
        <v>10003</v>
      </c>
      <c r="P32">
        <f>Brazil_0!P32</f>
        <v>10003</v>
      </c>
      <c r="Q32">
        <f>Brazil_0!Q32</f>
        <v>10003</v>
      </c>
      <c r="R32">
        <f>Brazil_0!R32</f>
        <v>9902</v>
      </c>
      <c r="S32">
        <f>Brazil_0!S32</f>
        <v>9832</v>
      </c>
      <c r="T32">
        <f>Brazil_0!T32</f>
        <v>9808</v>
      </c>
      <c r="U32">
        <f>Brazil_0!U32</f>
        <v>5002</v>
      </c>
      <c r="V32">
        <f>Brazil_0!V32</f>
        <v>5002</v>
      </c>
      <c r="W32">
        <f>Brazil_0!W32</f>
        <v>4159</v>
      </c>
      <c r="X32">
        <f>Brazil_0!X32</f>
        <v>4159</v>
      </c>
      <c r="Y32">
        <f>Brazil_0!Y32</f>
        <v>4159</v>
      </c>
      <c r="Z32">
        <f>Brazil_0!Z32</f>
        <v>4159</v>
      </c>
      <c r="AA32">
        <f>Brazil_0!AA32</f>
        <v>4159</v>
      </c>
      <c r="AB32">
        <f>Brazil_0!AB32</f>
        <v>4140</v>
      </c>
      <c r="AC32">
        <f>Brazil_0!AC32</f>
        <v>4140</v>
      </c>
      <c r="AD32">
        <f>Brazil_0!AD32</f>
        <v>4158</v>
      </c>
      <c r="AE32">
        <f>Brazil_0!AE32</f>
        <v>4328</v>
      </c>
      <c r="AF32">
        <f>Brazil_0!AF32</f>
        <v>4328</v>
      </c>
      <c r="AG32">
        <f>Brazil_0!AG32</f>
        <v>4308</v>
      </c>
      <c r="AH32">
        <f>Brazil_0!AH32</f>
        <v>4308</v>
      </c>
      <c r="AI32">
        <f>Brazil_0!AI32</f>
        <v>4308</v>
      </c>
      <c r="AJ32">
        <f>Brazil_0!AJ32</f>
        <v>4328</v>
      </c>
      <c r="AK32">
        <f>Brazil_0!AK32</f>
        <v>4328</v>
      </c>
      <c r="AL32">
        <f>Brazil_0!AL32</f>
        <v>4328</v>
      </c>
      <c r="AM32">
        <f>Brazil_0!AM32</f>
        <v>4327</v>
      </c>
      <c r="AN32">
        <f>Brazil_0!AN32</f>
        <v>4328</v>
      </c>
      <c r="AO32">
        <f>Brazil_0!AO32</f>
        <v>4328</v>
      </c>
      <c r="AP32">
        <f>Brazil_0!AP32</f>
        <v>4328</v>
      </c>
      <c r="AQ32">
        <f>Brazil_0!AQ32</f>
        <v>4276</v>
      </c>
      <c r="AR32">
        <f>Brazil_0!AR32</f>
        <v>4276</v>
      </c>
      <c r="AS32">
        <f>Brazil_0!AS32</f>
        <v>4309</v>
      </c>
      <c r="AT32">
        <f>Brazil_0!AT32</f>
        <v>77700</v>
      </c>
      <c r="AU32">
        <f>Brazil_0!AU32</f>
        <v>77932</v>
      </c>
      <c r="AV32">
        <f>Brazil_0!AV32</f>
        <v>78093</v>
      </c>
      <c r="AW32">
        <f>Brazil_0!AW32</f>
        <v>78227</v>
      </c>
      <c r="AX32">
        <f>Brazil_0!AX32</f>
        <v>77994</v>
      </c>
      <c r="AY32">
        <f>Brazil_0!AY32</f>
        <v>81462</v>
      </c>
      <c r="AZ32">
        <f>Brazil_0!AZ32</f>
        <v>81406</v>
      </c>
      <c r="BA32">
        <f>Brazil_0!BA32</f>
        <v>79638</v>
      </c>
      <c r="BB32">
        <f>Brazil_0!BB32</f>
        <v>79632</v>
      </c>
      <c r="BC32">
        <f>Brazil_0!BC32</f>
        <v>79683</v>
      </c>
      <c r="BD32">
        <f>Brazil_0!BD32</f>
        <v>79647</v>
      </c>
      <c r="BE32">
        <f>Brazil_0!BE32</f>
        <v>79632</v>
      </c>
      <c r="BF32">
        <f>Brazil_0!BF32</f>
        <v>79632</v>
      </c>
      <c r="BG32">
        <f>Brazil_0!BG32</f>
        <v>79632</v>
      </c>
      <c r="BH32">
        <f>Brazil_0!BH32</f>
        <v>79632</v>
      </c>
      <c r="BI32">
        <f>Brazil_0!BI32</f>
        <v>80172</v>
      </c>
      <c r="BJ32">
        <f>Brazil_0!BJ32</f>
        <v>80172</v>
      </c>
      <c r="BK32">
        <f>Brazil_0!BK32</f>
        <v>80375</v>
      </c>
      <c r="BL32">
        <f>Brazil_0!BL32</f>
        <v>80419</v>
      </c>
      <c r="BM32">
        <f>Brazil_0!BM32</f>
        <v>79070</v>
      </c>
      <c r="BN32">
        <f>Brazil_0!BN32</f>
        <v>77882</v>
      </c>
      <c r="BO32">
        <f>Brazil_0!BO32</f>
        <v>78146</v>
      </c>
      <c r="BP32">
        <f>Brazil_0!BP32</f>
        <v>1488866</v>
      </c>
      <c r="BQ32">
        <f>Brazil_0!BQ32</f>
        <v>1442207</v>
      </c>
      <c r="BR32">
        <f>Brazil_0!BR32</f>
        <v>1365604</v>
      </c>
      <c r="BS32">
        <f>Brazil_0!BS32</f>
        <v>1362009</v>
      </c>
      <c r="BT32">
        <f>Brazil_0!BT32</f>
        <v>1363647</v>
      </c>
      <c r="BU32">
        <f>Brazil_0!BU32</f>
        <v>0</v>
      </c>
      <c r="BV32">
        <f>Brazil_0!BV32</f>
        <v>0</v>
      </c>
      <c r="BW32">
        <f>Brazil_0!BW32</f>
        <v>1151433</v>
      </c>
      <c r="BX32">
        <f>Brazil_0!BX32</f>
        <v>1127932</v>
      </c>
      <c r="BY32">
        <f>Brazil_0!BY32</f>
        <v>1133222</v>
      </c>
      <c r="BZ32">
        <f>Brazil_0!BZ32</f>
        <v>1133222</v>
      </c>
      <c r="CA32">
        <f>Brazil_0!CA32</f>
        <v>1133222</v>
      </c>
      <c r="CB32">
        <f>Brazil_0!CB32</f>
        <v>1127631</v>
      </c>
      <c r="CC32">
        <f>Brazil_0!CC32</f>
        <v>1098410</v>
      </c>
      <c r="CD32">
        <f>Brazil_0!CD32</f>
        <v>1093848</v>
      </c>
      <c r="CE32">
        <f>Brazil_0!CE32</f>
        <v>1089972</v>
      </c>
      <c r="CF32">
        <f>Brazil_0!CF32</f>
        <v>1093006</v>
      </c>
      <c r="CG32">
        <f>Brazil_0!CG32</f>
        <v>1092952</v>
      </c>
      <c r="CH32">
        <f>Brazil_0!CH32</f>
        <v>1095157</v>
      </c>
      <c r="CI32">
        <f>Brazil_0!CI32</f>
        <v>1096608</v>
      </c>
      <c r="CJ32">
        <f>Brazil_0!CJ32</f>
        <v>1103264</v>
      </c>
      <c r="CK32">
        <f>Brazil_0!CK32</f>
        <v>1124168</v>
      </c>
      <c r="CL32">
        <f>Brazil_0!CL32</f>
        <v>1109357</v>
      </c>
      <c r="CM32">
        <f>Brazil_0!CM32</f>
        <v>1107948</v>
      </c>
      <c r="CN32">
        <f>Brazil_0!CN32</f>
        <v>1098521</v>
      </c>
      <c r="CO32">
        <f>Brazil_0!CO32</f>
        <v>1099928</v>
      </c>
      <c r="CP32">
        <f>Brazil_0!CP32</f>
        <v>1120899</v>
      </c>
      <c r="CQ32">
        <f>Brazil_0!CQ32</f>
        <v>1121719</v>
      </c>
      <c r="CR32">
        <f>Brazil_0!CR32</f>
        <v>86207</v>
      </c>
      <c r="CS32">
        <f>Brazil_0!CS32</f>
        <v>86176</v>
      </c>
      <c r="CT32">
        <f>Brazil_0!CT32</f>
        <v>85757</v>
      </c>
      <c r="CU32">
        <f>Brazil_0!CU32</f>
        <v>85389</v>
      </c>
      <c r="CV32">
        <f>Brazil_0!CV32</f>
        <v>85241</v>
      </c>
      <c r="CW32">
        <f>Brazil_0!CW32</f>
        <v>85118</v>
      </c>
    </row>
    <row r="33" spans="1:101" x14ac:dyDescent="0.25">
      <c r="A33" t="str">
        <f>MID('cont list_0'!A32,3,3)</f>
        <v>J30</v>
      </c>
      <c r="B33">
        <f>Brazil_0!B33</f>
        <v>1606300</v>
      </c>
      <c r="C33">
        <f>Brazil_0!C33</f>
        <v>1606300</v>
      </c>
      <c r="D33">
        <f>Brazil_0!D33</f>
        <v>1606300</v>
      </c>
      <c r="E33">
        <f>Brazil_0!E33</f>
        <v>1559053</v>
      </c>
      <c r="F33">
        <f>Brazil_0!F33</f>
        <v>1560567</v>
      </c>
      <c r="G33">
        <f>Brazil_0!G33</f>
        <v>1570801</v>
      </c>
      <c r="H33">
        <f>Brazil_0!H33</f>
        <v>1564580</v>
      </c>
      <c r="I33">
        <f>Brazil_0!I33</f>
        <v>1581574</v>
      </c>
      <c r="J33">
        <f>Brazil_0!J33</f>
        <v>1571795</v>
      </c>
      <c r="K33">
        <f>Brazil_0!K33</f>
        <v>1565318</v>
      </c>
      <c r="L33">
        <f>Brazil_0!L33</f>
        <v>1568266</v>
      </c>
      <c r="M33">
        <f>Brazil_0!M33</f>
        <v>1562338</v>
      </c>
      <c r="N33">
        <f>Brazil_0!N33</f>
        <v>1521866</v>
      </c>
      <c r="O33">
        <f>Brazil_0!O33</f>
        <v>1525808</v>
      </c>
      <c r="P33">
        <f>Brazil_0!P33</f>
        <v>1534473</v>
      </c>
      <c r="Q33">
        <f>Brazil_0!Q33</f>
        <v>1534515</v>
      </c>
      <c r="R33">
        <f>Brazil_0!R33</f>
        <v>1543651</v>
      </c>
      <c r="S33">
        <f>Brazil_0!S33</f>
        <v>1543372</v>
      </c>
      <c r="T33">
        <f>Brazil_0!T33</f>
        <v>1542471</v>
      </c>
      <c r="U33">
        <f>Brazil_0!U33</f>
        <v>1543131</v>
      </c>
      <c r="V33">
        <f>Brazil_0!V33</f>
        <v>1531293</v>
      </c>
      <c r="W33">
        <f>Brazil_0!W33</f>
        <v>5002</v>
      </c>
      <c r="X33">
        <f>Brazil_0!X33</f>
        <v>5002</v>
      </c>
      <c r="Y33">
        <f>Brazil_0!Y33</f>
        <v>5002</v>
      </c>
      <c r="Z33">
        <f>Brazil_0!Z33</f>
        <v>5002</v>
      </c>
      <c r="AA33">
        <f>Brazil_0!AA33</f>
        <v>5002</v>
      </c>
      <c r="AB33">
        <f>Brazil_0!AB33</f>
        <v>4978</v>
      </c>
      <c r="AC33">
        <f>Brazil_0!AC33</f>
        <v>4978</v>
      </c>
      <c r="AD33">
        <f>Brazil_0!AD33</f>
        <v>5022</v>
      </c>
      <c r="AE33">
        <f>Brazil_0!AE33</f>
        <v>5022</v>
      </c>
      <c r="AF33">
        <f>Brazil_0!AF33</f>
        <v>5022</v>
      </c>
      <c r="AG33">
        <f>Brazil_0!AG33</f>
        <v>5022</v>
      </c>
      <c r="AH33">
        <f>Brazil_0!AH33</f>
        <v>5022</v>
      </c>
      <c r="AI33">
        <f>Brazil_0!AI33</f>
        <v>5022</v>
      </c>
      <c r="AJ33">
        <f>Brazil_0!AJ33</f>
        <v>5032</v>
      </c>
      <c r="AK33">
        <f>Brazil_0!AK33</f>
        <v>5032</v>
      </c>
      <c r="AL33">
        <f>Brazil_0!AL33</f>
        <v>5032</v>
      </c>
      <c r="AM33">
        <f>Brazil_0!AM33</f>
        <v>5032</v>
      </c>
      <c r="AN33">
        <f>Brazil_0!AN33</f>
        <v>5082</v>
      </c>
      <c r="AO33">
        <f>Brazil_0!AO33</f>
        <v>5082</v>
      </c>
      <c r="AP33">
        <f>Brazil_0!AP33</f>
        <v>5082</v>
      </c>
      <c r="AQ33">
        <f>Brazil_0!AQ33</f>
        <v>5082</v>
      </c>
      <c r="AR33">
        <f>Brazil_0!AR33</f>
        <v>5082</v>
      </c>
      <c r="AS33">
        <f>Brazil_0!AS33</f>
        <v>5082</v>
      </c>
      <c r="AT33">
        <f>Brazil_0!AT33</f>
        <v>4259</v>
      </c>
      <c r="AU33">
        <f>Brazil_0!AU33</f>
        <v>4259</v>
      </c>
      <c r="AV33">
        <f>Brazil_0!AV33</f>
        <v>4259</v>
      </c>
      <c r="AW33">
        <f>Brazil_0!AW33</f>
        <v>4109</v>
      </c>
      <c r="AX33">
        <f>Brazil_0!AX33</f>
        <v>3909</v>
      </c>
      <c r="AY33">
        <f>Brazil_0!AY33</f>
        <v>3909</v>
      </c>
      <c r="AZ33">
        <f>Brazil_0!AZ33</f>
        <v>3909</v>
      </c>
      <c r="BA33">
        <f>Brazil_0!BA33</f>
        <v>3909</v>
      </c>
      <c r="BB33">
        <f>Brazil_0!BB33</f>
        <v>3909</v>
      </c>
      <c r="BC33">
        <f>Brazil_0!BC33</f>
        <v>3909</v>
      </c>
      <c r="BD33">
        <f>Brazil_0!BD33</f>
        <v>2379</v>
      </c>
      <c r="BE33">
        <f>Brazil_0!BE33</f>
        <v>1964</v>
      </c>
      <c r="BF33">
        <f>Brazil_0!BF33</f>
        <v>1964</v>
      </c>
      <c r="BG33">
        <f>Brazil_0!BG33</f>
        <v>1964</v>
      </c>
      <c r="BH33">
        <f>Brazil_0!BH33</f>
        <v>1964</v>
      </c>
      <c r="BI33">
        <f>Brazil_0!BI33</f>
        <v>2068</v>
      </c>
      <c r="BJ33">
        <f>Brazil_0!BJ33</f>
        <v>2068</v>
      </c>
      <c r="BK33">
        <f>Brazil_0!BK33</f>
        <v>2068</v>
      </c>
      <c r="BL33">
        <f>Brazil_0!BL33</f>
        <v>2068</v>
      </c>
      <c r="BM33">
        <f>Brazil_0!BM33</f>
        <v>2068</v>
      </c>
      <c r="BN33">
        <f>Brazil_0!BN33</f>
        <v>2068</v>
      </c>
      <c r="BO33">
        <f>Brazil_0!BO33</f>
        <v>2068</v>
      </c>
      <c r="BP33">
        <f>Brazil_0!BP33</f>
        <v>80066</v>
      </c>
      <c r="BQ33">
        <f>Brazil_0!BQ33</f>
        <v>80111</v>
      </c>
      <c r="BR33">
        <f>Brazil_0!BR33</f>
        <v>80131</v>
      </c>
      <c r="BS33">
        <f>Brazil_0!BS33</f>
        <v>80130</v>
      </c>
      <c r="BT33">
        <f>Brazil_0!BT33</f>
        <v>80149</v>
      </c>
      <c r="BU33">
        <f>Brazil_0!BU33</f>
        <v>0</v>
      </c>
      <c r="BV33">
        <f>Brazil_0!BV33</f>
        <v>0</v>
      </c>
      <c r="BW33">
        <f>Brazil_0!BW33</f>
        <v>79419</v>
      </c>
      <c r="BX33">
        <f>Brazil_0!BX33</f>
        <v>79469</v>
      </c>
      <c r="BY33">
        <f>Brazil_0!BY33</f>
        <v>77610</v>
      </c>
      <c r="BZ33">
        <f>Brazil_0!BZ33</f>
        <v>77610</v>
      </c>
      <c r="CA33">
        <f>Brazil_0!CA33</f>
        <v>77610</v>
      </c>
      <c r="CB33">
        <f>Brazil_0!CB33</f>
        <v>77582</v>
      </c>
      <c r="CC33">
        <f>Brazil_0!CC33</f>
        <v>77375</v>
      </c>
      <c r="CD33">
        <f>Brazil_0!CD33</f>
        <v>77338</v>
      </c>
      <c r="CE33">
        <f>Brazil_0!CE33</f>
        <v>77190</v>
      </c>
      <c r="CF33">
        <f>Brazil_0!CF33</f>
        <v>77125</v>
      </c>
      <c r="CG33">
        <f>Brazil_0!CG33</f>
        <v>76945</v>
      </c>
      <c r="CH33">
        <f>Brazil_0!CH33</f>
        <v>76945</v>
      </c>
      <c r="CI33">
        <f>Brazil_0!CI33</f>
        <v>76990</v>
      </c>
      <c r="CJ33">
        <f>Brazil_0!CJ33</f>
        <v>77038</v>
      </c>
      <c r="CK33">
        <f>Brazil_0!CK33</f>
        <v>76932</v>
      </c>
      <c r="CL33">
        <f>Brazil_0!CL33</f>
        <v>77029</v>
      </c>
      <c r="CM33">
        <f>Brazil_0!CM33</f>
        <v>77144</v>
      </c>
      <c r="CN33">
        <f>Brazil_0!CN33</f>
        <v>76498</v>
      </c>
      <c r="CO33">
        <f>Brazil_0!CO33</f>
        <v>76569</v>
      </c>
      <c r="CP33">
        <f>Brazil_0!CP33</f>
        <v>76624</v>
      </c>
      <c r="CQ33">
        <f>Brazil_0!CQ33</f>
        <v>76594</v>
      </c>
      <c r="CR33">
        <f>Brazil_0!CR33</f>
        <v>1119095</v>
      </c>
      <c r="CS33">
        <f>Brazil_0!CS33</f>
        <v>1108877</v>
      </c>
      <c r="CT33">
        <f>Brazil_0!CT33</f>
        <v>1101864</v>
      </c>
      <c r="CU33">
        <f>Brazil_0!CU33</f>
        <v>1102208</v>
      </c>
      <c r="CV33">
        <f>Brazil_0!CV33</f>
        <v>1082620</v>
      </c>
      <c r="CW33">
        <f>Brazil_0!CW33</f>
        <v>1069306</v>
      </c>
    </row>
    <row r="34" spans="1:101" x14ac:dyDescent="0.25">
      <c r="A34" t="str">
        <f>MID('cont list_0'!A33,3,3)</f>
        <v>N30</v>
      </c>
      <c r="B34">
        <f>Brazil_0!B34</f>
        <v>74232</v>
      </c>
      <c r="C34">
        <f>Brazil_0!C34</f>
        <v>74232</v>
      </c>
      <c r="D34">
        <f>Brazil_0!D34</f>
        <v>74232</v>
      </c>
      <c r="E34">
        <f>Brazil_0!E34</f>
        <v>74112</v>
      </c>
      <c r="F34">
        <f>Brazil_0!F34</f>
        <v>74109</v>
      </c>
      <c r="G34">
        <f>Brazil_0!G34</f>
        <v>74012</v>
      </c>
      <c r="H34">
        <f>Brazil_0!H34</f>
        <v>73981</v>
      </c>
      <c r="I34">
        <f>Brazil_0!I34</f>
        <v>74024</v>
      </c>
      <c r="J34">
        <f>Brazil_0!J34</f>
        <v>73962</v>
      </c>
      <c r="K34">
        <f>Brazil_0!K34</f>
        <v>73921</v>
      </c>
      <c r="L34">
        <f>Brazil_0!L34</f>
        <v>73815</v>
      </c>
      <c r="M34">
        <f>Brazil_0!M34</f>
        <v>73375</v>
      </c>
      <c r="N34">
        <f>Brazil_0!N34</f>
        <v>72460</v>
      </c>
      <c r="O34">
        <f>Brazil_0!O34</f>
        <v>71902</v>
      </c>
      <c r="P34">
        <f>Brazil_0!P34</f>
        <v>71666</v>
      </c>
      <c r="Q34">
        <f>Brazil_0!Q34</f>
        <v>71720</v>
      </c>
      <c r="R34">
        <f>Brazil_0!R34</f>
        <v>71676</v>
      </c>
      <c r="S34">
        <f>Brazil_0!S34</f>
        <v>71653</v>
      </c>
      <c r="T34">
        <f>Brazil_0!T34</f>
        <v>71638</v>
      </c>
      <c r="U34">
        <f>Brazil_0!U34</f>
        <v>71638</v>
      </c>
      <c r="V34">
        <f>Brazil_0!V34</f>
        <v>71596</v>
      </c>
      <c r="W34">
        <f>Brazil_0!W34</f>
        <v>1525821</v>
      </c>
      <c r="X34">
        <f>Brazil_0!X34</f>
        <v>1525821</v>
      </c>
      <c r="Y34">
        <f>Brazil_0!Y34</f>
        <v>1514121</v>
      </c>
      <c r="Z34">
        <f>Brazil_0!Z34</f>
        <v>1478160</v>
      </c>
      <c r="AA34">
        <f>Brazil_0!AA34</f>
        <v>1476087</v>
      </c>
      <c r="AB34">
        <f>Brazil_0!AB34</f>
        <v>1478553</v>
      </c>
      <c r="AC34">
        <f>Brazil_0!AC34</f>
        <v>1486776</v>
      </c>
      <c r="AD34">
        <f>Brazil_0!AD34</f>
        <v>1474364</v>
      </c>
      <c r="AE34">
        <f>Brazil_0!AE34</f>
        <v>1473543</v>
      </c>
      <c r="AF34">
        <f>Brazil_0!AF34</f>
        <v>1473543</v>
      </c>
      <c r="AG34">
        <f>Brazil_0!AG34</f>
        <v>1471075</v>
      </c>
      <c r="AH34">
        <f>Brazil_0!AH34</f>
        <v>1437631</v>
      </c>
      <c r="AI34">
        <f>Brazil_0!AI34</f>
        <v>1413980</v>
      </c>
      <c r="AJ34">
        <f>Brazil_0!AJ34</f>
        <v>1422350</v>
      </c>
      <c r="AK34">
        <f>Brazil_0!AK34</f>
        <v>1461130</v>
      </c>
      <c r="AL34">
        <f>Brazil_0!AL34</f>
        <v>1472104</v>
      </c>
      <c r="AM34">
        <f>Brazil_0!AM34</f>
        <v>1457448</v>
      </c>
      <c r="AN34">
        <f>Brazil_0!AN34</f>
        <v>1453228</v>
      </c>
      <c r="AO34">
        <f>Brazil_0!AO34</f>
        <v>1437004</v>
      </c>
      <c r="AP34">
        <f>Brazil_0!AP34</f>
        <v>1439397</v>
      </c>
      <c r="AQ34">
        <f>Brazil_0!AQ34</f>
        <v>1455949</v>
      </c>
      <c r="AR34">
        <f>Brazil_0!AR34</f>
        <v>1455949</v>
      </c>
      <c r="AS34">
        <f>Brazil_0!AS34</f>
        <v>1463576</v>
      </c>
      <c r="AT34">
        <f>Brazil_0!AT34</f>
        <v>5162</v>
      </c>
      <c r="AU34">
        <f>Brazil_0!AU34</f>
        <v>5162</v>
      </c>
      <c r="AV34">
        <f>Brazil_0!AV34</f>
        <v>5142</v>
      </c>
      <c r="AW34">
        <f>Brazil_0!AW34</f>
        <v>5142</v>
      </c>
      <c r="AX34">
        <f>Brazil_0!AX34</f>
        <v>5118</v>
      </c>
      <c r="AY34">
        <f>Brazil_0!AY34</f>
        <v>5118</v>
      </c>
      <c r="AZ34">
        <f>Brazil_0!AZ34</f>
        <v>5118</v>
      </c>
      <c r="BA34">
        <f>Brazil_0!BA34</f>
        <v>5118</v>
      </c>
      <c r="BB34">
        <f>Brazil_0!BB34</f>
        <v>5118</v>
      </c>
      <c r="BC34">
        <f>Brazil_0!BC34</f>
        <v>5118</v>
      </c>
      <c r="BD34">
        <f>Brazil_0!BD34</f>
        <v>5118</v>
      </c>
      <c r="BE34">
        <f>Brazil_0!BE34</f>
        <v>5118</v>
      </c>
      <c r="BF34">
        <f>Brazil_0!BF34</f>
        <v>5118</v>
      </c>
      <c r="BG34">
        <f>Brazil_0!BG34</f>
        <v>1591</v>
      </c>
      <c r="BH34">
        <f>Brazil_0!BH34</f>
        <v>1591</v>
      </c>
      <c r="BI34">
        <f>Brazil_0!BI34</f>
        <v>1441</v>
      </c>
      <c r="BJ34">
        <f>Brazil_0!BJ34</f>
        <v>1441</v>
      </c>
      <c r="BK34">
        <f>Brazil_0!BK34</f>
        <v>1441</v>
      </c>
      <c r="BL34">
        <f>Brazil_0!BL34</f>
        <v>1441</v>
      </c>
      <c r="BM34">
        <f>Brazil_0!BM34</f>
        <v>1441</v>
      </c>
      <c r="BN34">
        <f>Brazil_0!BN34</f>
        <v>1441</v>
      </c>
      <c r="BO34">
        <f>Brazil_0!BO34</f>
        <v>1016</v>
      </c>
      <c r="BP34">
        <f>Brazil_0!BP34</f>
        <v>15</v>
      </c>
      <c r="BQ34">
        <f>Brazil_0!BQ34</f>
        <v>15</v>
      </c>
      <c r="BR34">
        <f>Brazil_0!BR34</f>
        <v>1</v>
      </c>
      <c r="BS34">
        <f>Brazil_0!BS34</f>
        <v>1</v>
      </c>
      <c r="BT34">
        <f>Brazil_0!BT34</f>
        <v>80063</v>
      </c>
      <c r="BU34">
        <f>Brazil_0!BU34</f>
        <v>0</v>
      </c>
      <c r="BV34">
        <f>Brazil_0!BV34</f>
        <v>0</v>
      </c>
      <c r="BW34">
        <f>Brazil_0!BW34</f>
        <v>76732</v>
      </c>
      <c r="BX34">
        <f>Brazil_0!BX34</f>
        <v>76732</v>
      </c>
      <c r="BY34">
        <f>Brazil_0!BY34</f>
        <v>76732</v>
      </c>
      <c r="BZ34">
        <f>Brazil_0!BZ34</f>
        <v>76732</v>
      </c>
      <c r="CA34">
        <f>Brazil_0!CA34</f>
        <v>76732</v>
      </c>
      <c r="CB34">
        <f>Brazil_0!CB34</f>
        <v>76732</v>
      </c>
      <c r="CC34">
        <f>Brazil_0!CC34</f>
        <v>76732</v>
      </c>
      <c r="CD34">
        <f>Brazil_0!CD34</f>
        <v>76732</v>
      </c>
      <c r="CE34">
        <f>Brazil_0!CE34</f>
        <v>76732</v>
      </c>
      <c r="CF34">
        <f>Brazil_0!CF34</f>
        <v>76732</v>
      </c>
      <c r="CG34">
        <f>Brazil_0!CG34</f>
        <v>76732</v>
      </c>
      <c r="CH34">
        <f>Brazil_0!CH34</f>
        <v>76732</v>
      </c>
      <c r="CI34">
        <f>Brazil_0!CI34</f>
        <v>76732</v>
      </c>
      <c r="CJ34">
        <f>Brazil_0!CJ34</f>
        <v>76732</v>
      </c>
      <c r="CK34">
        <f>Brazil_0!CK34</f>
        <v>76732</v>
      </c>
      <c r="CL34">
        <f>Brazil_0!CL34</f>
        <v>76732</v>
      </c>
      <c r="CM34">
        <f>Brazil_0!CM34</f>
        <v>76732</v>
      </c>
      <c r="CN34">
        <f>Brazil_0!CN34</f>
        <v>76732</v>
      </c>
      <c r="CO34">
        <f>Brazil_0!CO34</f>
        <v>76732</v>
      </c>
      <c r="CP34">
        <f>Brazil_0!CP34</f>
        <v>76732</v>
      </c>
      <c r="CQ34">
        <f>Brazil_0!CQ34</f>
        <v>76732</v>
      </c>
      <c r="CR34">
        <f>Brazil_0!CR34</f>
        <v>76732</v>
      </c>
      <c r="CS34">
        <f>Brazil_0!CS34</f>
        <v>76698</v>
      </c>
      <c r="CT34">
        <f>Brazil_0!CT34</f>
        <v>76683</v>
      </c>
      <c r="CU34">
        <f>Brazil_0!CU34</f>
        <v>76688</v>
      </c>
      <c r="CV34">
        <f>Brazil_0!CV34</f>
        <v>76761</v>
      </c>
      <c r="CW34">
        <f>Brazil_0!CW34</f>
        <v>76762</v>
      </c>
    </row>
    <row r="35" spans="1:101" x14ac:dyDescent="0.25">
      <c r="A35" t="str">
        <f>MID('cont list_0'!A34,3,3)</f>
        <v>V30</v>
      </c>
      <c r="B35">
        <f>Brazil_0!B35</f>
        <v>115028</v>
      </c>
      <c r="C35">
        <f>Brazil_0!C35</f>
        <v>115028</v>
      </c>
      <c r="D35">
        <f>Brazil_0!D35</f>
        <v>115028</v>
      </c>
      <c r="E35">
        <f>Brazil_0!E35</f>
        <v>113731</v>
      </c>
      <c r="F35">
        <f>Brazil_0!F35</f>
        <v>113755</v>
      </c>
      <c r="G35">
        <f>Brazil_0!G35</f>
        <v>113672</v>
      </c>
      <c r="H35">
        <f>Brazil_0!H35</f>
        <v>112023</v>
      </c>
      <c r="I35">
        <f>Brazil_0!I35</f>
        <v>111841</v>
      </c>
      <c r="J35">
        <f>Brazil_0!J35</f>
        <v>110944</v>
      </c>
      <c r="K35">
        <f>Brazil_0!K35</f>
        <v>111141</v>
      </c>
      <c r="L35">
        <f>Brazil_0!L35</f>
        <v>111141</v>
      </c>
      <c r="M35">
        <f>Brazil_0!M35</f>
        <v>111065</v>
      </c>
      <c r="N35">
        <f>Brazil_0!N35</f>
        <v>111504</v>
      </c>
      <c r="O35">
        <f>Brazil_0!O35</f>
        <v>106691</v>
      </c>
      <c r="P35">
        <f>Brazil_0!P35</f>
        <v>106591</v>
      </c>
      <c r="Q35">
        <f>Brazil_0!Q35</f>
        <v>106547</v>
      </c>
      <c r="R35">
        <f>Brazil_0!R35</f>
        <v>105873</v>
      </c>
      <c r="S35">
        <f>Brazil_0!S35</f>
        <v>105529</v>
      </c>
      <c r="T35">
        <f>Brazil_0!T35</f>
        <v>105681</v>
      </c>
      <c r="U35">
        <f>Brazil_0!U35</f>
        <v>105580</v>
      </c>
      <c r="V35">
        <f>Brazil_0!V35</f>
        <v>105559</v>
      </c>
      <c r="W35">
        <f>Brazil_0!W35</f>
        <v>71634</v>
      </c>
      <c r="X35">
        <f>Brazil_0!X35</f>
        <v>71634</v>
      </c>
      <c r="Y35">
        <f>Brazil_0!Y35</f>
        <v>71531</v>
      </c>
      <c r="Z35">
        <f>Brazil_0!Z35</f>
        <v>71394</v>
      </c>
      <c r="AA35">
        <f>Brazil_0!AA35</f>
        <v>71127</v>
      </c>
      <c r="AB35">
        <f>Brazil_0!AB35</f>
        <v>71005</v>
      </c>
      <c r="AC35">
        <f>Brazil_0!AC35</f>
        <v>70611</v>
      </c>
      <c r="AD35">
        <f>Brazil_0!AD35</f>
        <v>70094</v>
      </c>
      <c r="AE35">
        <f>Brazil_0!AE35</f>
        <v>70084</v>
      </c>
      <c r="AF35">
        <f>Brazil_0!AF35</f>
        <v>70084</v>
      </c>
      <c r="AG35">
        <f>Brazil_0!AG35</f>
        <v>70097</v>
      </c>
      <c r="AH35">
        <f>Brazil_0!AH35</f>
        <v>70191</v>
      </c>
      <c r="AI35">
        <f>Brazil_0!AI35</f>
        <v>70144</v>
      </c>
      <c r="AJ35">
        <f>Brazil_0!AJ35</f>
        <v>69807</v>
      </c>
      <c r="AK35">
        <f>Brazil_0!AK35</f>
        <v>69654</v>
      </c>
      <c r="AL35">
        <f>Brazil_0!AL35</f>
        <v>69639</v>
      </c>
      <c r="AM35">
        <f>Brazil_0!AM35</f>
        <v>69678</v>
      </c>
      <c r="AN35">
        <f>Brazil_0!AN35</f>
        <v>69624</v>
      </c>
      <c r="AO35">
        <f>Brazil_0!AO35</f>
        <v>69564</v>
      </c>
      <c r="AP35">
        <f>Brazil_0!AP35</f>
        <v>69413</v>
      </c>
      <c r="AQ35">
        <f>Brazil_0!AQ35</f>
        <v>69406</v>
      </c>
      <c r="AR35">
        <f>Brazil_0!AR35</f>
        <v>69406</v>
      </c>
      <c r="AS35">
        <f>Brazil_0!AS35</f>
        <v>68657</v>
      </c>
      <c r="AT35">
        <f>Brazil_0!AT35</f>
        <v>1480996</v>
      </c>
      <c r="AU35">
        <f>Brazil_0!AU35</f>
        <v>1475641</v>
      </c>
      <c r="AV35">
        <f>Brazil_0!AV35</f>
        <v>1475933</v>
      </c>
      <c r="AW35">
        <f>Brazil_0!AW35</f>
        <v>1464678</v>
      </c>
      <c r="AX35">
        <f>Brazil_0!AX35</f>
        <v>1458663</v>
      </c>
      <c r="AY35">
        <f>Brazil_0!AY35</f>
        <v>1458152</v>
      </c>
      <c r="AZ35">
        <f>Brazil_0!AZ35</f>
        <v>1453081</v>
      </c>
      <c r="BA35">
        <f>Brazil_0!BA35</f>
        <v>1455265</v>
      </c>
      <c r="BB35">
        <f>Brazil_0!BB35</f>
        <v>1443566</v>
      </c>
      <c r="BC35">
        <f>Brazil_0!BC35</f>
        <v>1424853</v>
      </c>
      <c r="BD35">
        <f>Brazil_0!BD35</f>
        <v>1447726</v>
      </c>
      <c r="BE35">
        <f>Brazil_0!BE35</f>
        <v>1463004</v>
      </c>
      <c r="BF35">
        <f>Brazil_0!BF35</f>
        <v>1479077</v>
      </c>
      <c r="BG35">
        <f>Brazil_0!BG35</f>
        <v>1444767</v>
      </c>
      <c r="BH35">
        <f>Brazil_0!BH35</f>
        <v>1420765</v>
      </c>
      <c r="BI35">
        <f>Brazil_0!BI35</f>
        <v>1421137</v>
      </c>
      <c r="BJ35">
        <f>Brazil_0!BJ35</f>
        <v>1421879</v>
      </c>
      <c r="BK35">
        <f>Brazil_0!BK35</f>
        <v>1404119</v>
      </c>
      <c r="BL35">
        <f>Brazil_0!BL35</f>
        <v>1404352</v>
      </c>
      <c r="BM35">
        <f>Brazil_0!BM35</f>
        <v>1385579</v>
      </c>
      <c r="BN35">
        <f>Brazil_0!BN35</f>
        <v>1429236</v>
      </c>
      <c r="BO35">
        <f>Brazil_0!BO35</f>
        <v>1444810</v>
      </c>
      <c r="BP35">
        <f>Brazil_0!BP35</f>
        <v>131</v>
      </c>
      <c r="BQ35">
        <f>Brazil_0!BQ35</f>
        <v>1</v>
      </c>
      <c r="BR35">
        <f>Brazil_0!BR35</f>
        <v>1</v>
      </c>
      <c r="BS35">
        <f>Brazil_0!BS35</f>
        <v>1</v>
      </c>
      <c r="BT35" t="str">
        <f>Brazil_0!BT35</f>
        <v>#N/A N/A</v>
      </c>
      <c r="BU35">
        <f>Brazil_0!BU35</f>
        <v>0</v>
      </c>
      <c r="BV35">
        <f>Brazil_0!BV35</f>
        <v>0</v>
      </c>
      <c r="BW35">
        <f>Brazil_0!BW35</f>
        <v>76101</v>
      </c>
      <c r="BX35">
        <f>Brazil_0!BX35</f>
        <v>76101</v>
      </c>
      <c r="BY35">
        <f>Brazil_0!BY35</f>
        <v>76101</v>
      </c>
      <c r="BZ35">
        <f>Brazil_0!BZ35</f>
        <v>76101</v>
      </c>
      <c r="CA35">
        <f>Brazil_0!CA35</f>
        <v>76101</v>
      </c>
      <c r="CB35">
        <f>Brazil_0!CB35</f>
        <v>76101</v>
      </c>
      <c r="CC35">
        <f>Brazil_0!CC35</f>
        <v>76101</v>
      </c>
      <c r="CD35">
        <f>Brazil_0!CD35</f>
        <v>76101</v>
      </c>
      <c r="CE35">
        <f>Brazil_0!CE35</f>
        <v>76101</v>
      </c>
      <c r="CF35">
        <f>Brazil_0!CF35</f>
        <v>76101</v>
      </c>
      <c r="CG35">
        <f>Brazil_0!CG35</f>
        <v>76101</v>
      </c>
      <c r="CH35">
        <f>Brazil_0!CH35</f>
        <v>76101</v>
      </c>
      <c r="CI35">
        <f>Brazil_0!CI35</f>
        <v>76101</v>
      </c>
      <c r="CJ35">
        <f>Brazil_0!CJ35</f>
        <v>76101</v>
      </c>
      <c r="CK35">
        <f>Brazil_0!CK35</f>
        <v>76101</v>
      </c>
      <c r="CL35">
        <f>Brazil_0!CL35</f>
        <v>76101</v>
      </c>
      <c r="CM35">
        <f>Brazil_0!CM35</f>
        <v>76101</v>
      </c>
      <c r="CN35">
        <f>Brazil_0!CN35</f>
        <v>76101</v>
      </c>
      <c r="CO35">
        <f>Brazil_0!CO35</f>
        <v>76101</v>
      </c>
      <c r="CP35">
        <f>Brazil_0!CP35</f>
        <v>76101</v>
      </c>
      <c r="CQ35">
        <f>Brazil_0!CQ35</f>
        <v>76101</v>
      </c>
      <c r="CR35">
        <f>Brazil_0!CR35</f>
        <v>76101</v>
      </c>
      <c r="CS35">
        <f>Brazil_0!CS35</f>
        <v>76101</v>
      </c>
      <c r="CT35">
        <f>Brazil_0!CT35</f>
        <v>76101</v>
      </c>
      <c r="CU35">
        <f>Brazil_0!CU35</f>
        <v>76101</v>
      </c>
      <c r="CV35">
        <f>Brazil_0!CV35</f>
        <v>76101</v>
      </c>
      <c r="CW35">
        <f>Brazil_0!CW35</f>
        <v>76101</v>
      </c>
    </row>
    <row r="36" spans="1:101" x14ac:dyDescent="0.25">
      <c r="A36" t="str">
        <f>MID('cont list_0'!A35,3,3)</f>
        <v>F31</v>
      </c>
      <c r="B36">
        <f>Brazil_0!B36</f>
        <v>49192</v>
      </c>
      <c r="C36">
        <f>Brazil_0!C36</f>
        <v>49192</v>
      </c>
      <c r="D36">
        <f>Brazil_0!D36</f>
        <v>49192</v>
      </c>
      <c r="E36">
        <f>Brazil_0!E36</f>
        <v>49192</v>
      </c>
      <c r="F36">
        <f>Brazil_0!F36</f>
        <v>49099</v>
      </c>
      <c r="G36">
        <f>Brazil_0!G36</f>
        <v>49089</v>
      </c>
      <c r="H36">
        <f>Brazil_0!H36</f>
        <v>49153</v>
      </c>
      <c r="I36">
        <f>Brazil_0!I36</f>
        <v>49153</v>
      </c>
      <c r="J36">
        <f>Brazil_0!J36</f>
        <v>48920</v>
      </c>
      <c r="K36">
        <f>Brazil_0!K36</f>
        <v>48655</v>
      </c>
      <c r="L36">
        <f>Brazil_0!L36</f>
        <v>48420</v>
      </c>
      <c r="M36">
        <f>Brazil_0!M36</f>
        <v>46992</v>
      </c>
      <c r="N36">
        <f>Brazil_0!N36</f>
        <v>47192</v>
      </c>
      <c r="O36">
        <f>Brazil_0!O36</f>
        <v>47143</v>
      </c>
      <c r="P36">
        <f>Brazil_0!P36</f>
        <v>47685</v>
      </c>
      <c r="Q36">
        <f>Brazil_0!Q36</f>
        <v>47377</v>
      </c>
      <c r="R36">
        <f>Brazil_0!R36</f>
        <v>47527</v>
      </c>
      <c r="S36">
        <f>Brazil_0!S36</f>
        <v>47527</v>
      </c>
      <c r="T36">
        <f>Brazil_0!T36</f>
        <v>47822</v>
      </c>
      <c r="U36">
        <f>Brazil_0!U36</f>
        <v>47631</v>
      </c>
      <c r="V36">
        <f>Brazil_0!V36</f>
        <v>47734</v>
      </c>
      <c r="W36">
        <f>Brazil_0!W36</f>
        <v>105383</v>
      </c>
      <c r="X36">
        <f>Brazil_0!X36</f>
        <v>105383</v>
      </c>
      <c r="Y36">
        <f>Brazil_0!Y36</f>
        <v>105355</v>
      </c>
      <c r="Z36">
        <f>Brazil_0!Z36</f>
        <v>104895</v>
      </c>
      <c r="AA36">
        <f>Brazil_0!AA36</f>
        <v>104546</v>
      </c>
      <c r="AB36">
        <f>Brazil_0!AB36</f>
        <v>104401</v>
      </c>
      <c r="AC36">
        <f>Brazil_0!AC36</f>
        <v>104124</v>
      </c>
      <c r="AD36">
        <f>Brazil_0!AD36</f>
        <v>101971</v>
      </c>
      <c r="AE36">
        <f>Brazil_0!AE36</f>
        <v>100717</v>
      </c>
      <c r="AF36">
        <f>Brazil_0!AF36</f>
        <v>100717</v>
      </c>
      <c r="AG36">
        <f>Brazil_0!AG36</f>
        <v>100651</v>
      </c>
      <c r="AH36">
        <f>Brazil_0!AH36</f>
        <v>101188</v>
      </c>
      <c r="AI36">
        <f>Brazil_0!AI36</f>
        <v>100658</v>
      </c>
      <c r="AJ36">
        <f>Brazil_0!AJ36</f>
        <v>100672</v>
      </c>
      <c r="AK36">
        <f>Brazil_0!AK36</f>
        <v>102675</v>
      </c>
      <c r="AL36">
        <f>Brazil_0!AL36</f>
        <v>102566</v>
      </c>
      <c r="AM36">
        <f>Brazil_0!AM36</f>
        <v>102430</v>
      </c>
      <c r="AN36">
        <f>Brazil_0!AN36</f>
        <v>102282</v>
      </c>
      <c r="AO36">
        <f>Brazil_0!AO36</f>
        <v>102141</v>
      </c>
      <c r="AP36">
        <f>Brazil_0!AP36</f>
        <v>101979</v>
      </c>
      <c r="AQ36">
        <f>Brazil_0!AQ36</f>
        <v>102344</v>
      </c>
      <c r="AR36">
        <f>Brazil_0!AR36</f>
        <v>102344</v>
      </c>
      <c r="AS36">
        <f>Brazil_0!AS36</f>
        <v>102158</v>
      </c>
      <c r="AT36">
        <f>Brazil_0!AT36</f>
        <v>68624</v>
      </c>
      <c r="AU36">
        <f>Brazil_0!AU36</f>
        <v>66038</v>
      </c>
      <c r="AV36">
        <f>Brazil_0!AV36</f>
        <v>64623</v>
      </c>
      <c r="AW36">
        <f>Brazil_0!AW36</f>
        <v>64037</v>
      </c>
      <c r="AX36">
        <f>Brazil_0!AX36</f>
        <v>59569</v>
      </c>
      <c r="AY36">
        <f>Brazil_0!AY36</f>
        <v>56628</v>
      </c>
      <c r="AZ36">
        <f>Brazil_0!AZ36</f>
        <v>56619</v>
      </c>
      <c r="BA36">
        <f>Brazil_0!BA36</f>
        <v>54474</v>
      </c>
      <c r="BB36">
        <f>Brazil_0!BB36</f>
        <v>54206</v>
      </c>
      <c r="BC36">
        <f>Brazil_0!BC36</f>
        <v>54089</v>
      </c>
      <c r="BD36">
        <f>Brazil_0!BD36</f>
        <v>51935</v>
      </c>
      <c r="BE36">
        <f>Brazil_0!BE36</f>
        <v>51935</v>
      </c>
      <c r="BF36">
        <f>Brazil_0!BF36</f>
        <v>51916</v>
      </c>
      <c r="BG36">
        <f>Brazil_0!BG36</f>
        <v>51914</v>
      </c>
      <c r="BH36">
        <f>Brazil_0!BH36</f>
        <v>51979</v>
      </c>
      <c r="BI36">
        <f>Brazil_0!BI36</f>
        <v>52359</v>
      </c>
      <c r="BJ36">
        <f>Brazil_0!BJ36</f>
        <v>52139</v>
      </c>
      <c r="BK36">
        <f>Brazil_0!BK36</f>
        <v>51479</v>
      </c>
      <c r="BL36">
        <f>Brazil_0!BL36</f>
        <v>51566</v>
      </c>
      <c r="BM36">
        <f>Brazil_0!BM36</f>
        <v>51375</v>
      </c>
      <c r="BN36">
        <f>Brazil_0!BN36</f>
        <v>50894</v>
      </c>
      <c r="BO36">
        <f>Brazil_0!BO36</f>
        <v>50817</v>
      </c>
      <c r="BP36">
        <f>Brazil_0!BP36</f>
        <v>1439972</v>
      </c>
      <c r="BQ36">
        <f>Brazil_0!BQ36</f>
        <v>1445360</v>
      </c>
      <c r="BR36">
        <f>Brazil_0!BR36</f>
        <v>1445960</v>
      </c>
      <c r="BS36">
        <f>Brazil_0!BS36</f>
        <v>1428944</v>
      </c>
      <c r="BT36">
        <f>Brazil_0!BT36</f>
        <v>1405870</v>
      </c>
      <c r="BU36">
        <f>Brazil_0!BU36</f>
        <v>0</v>
      </c>
      <c r="BV36">
        <f>Brazil_0!BV36</f>
        <v>0</v>
      </c>
      <c r="BW36">
        <f>Brazil_0!BW36</f>
        <v>1348192</v>
      </c>
      <c r="BX36">
        <f>Brazil_0!BX36</f>
        <v>1345607</v>
      </c>
      <c r="BY36">
        <f>Brazil_0!BY36</f>
        <v>1345795</v>
      </c>
      <c r="BZ36">
        <f>Brazil_0!BZ36</f>
        <v>1345795</v>
      </c>
      <c r="CA36">
        <f>Brazil_0!CA36</f>
        <v>1345795</v>
      </c>
      <c r="CB36">
        <f>Brazil_0!CB36</f>
        <v>1335998</v>
      </c>
      <c r="CC36">
        <f>Brazil_0!CC36</f>
        <v>1334193</v>
      </c>
      <c r="CD36">
        <f>Brazil_0!CD36</f>
        <v>1328340</v>
      </c>
      <c r="CE36">
        <f>Brazil_0!CE36</f>
        <v>1295687</v>
      </c>
      <c r="CF36">
        <f>Brazil_0!CF36</f>
        <v>1299913</v>
      </c>
      <c r="CG36">
        <f>Brazil_0!CG36</f>
        <v>1304117</v>
      </c>
      <c r="CH36">
        <f>Brazil_0!CH36</f>
        <v>1298138</v>
      </c>
      <c r="CI36">
        <f>Brazil_0!CI36</f>
        <v>1292935</v>
      </c>
      <c r="CJ36">
        <f>Brazil_0!CJ36</f>
        <v>1302735</v>
      </c>
      <c r="CK36">
        <f>Brazil_0!CK36</f>
        <v>1305354</v>
      </c>
      <c r="CL36">
        <f>Brazil_0!CL36</f>
        <v>1294802</v>
      </c>
      <c r="CM36">
        <f>Brazil_0!CM36</f>
        <v>1292033</v>
      </c>
      <c r="CN36">
        <f>Brazil_0!CN36</f>
        <v>1261977</v>
      </c>
      <c r="CO36">
        <f>Brazil_0!CO36</f>
        <v>1256986</v>
      </c>
      <c r="CP36">
        <f>Brazil_0!CP36</f>
        <v>1237352</v>
      </c>
      <c r="CQ36">
        <f>Brazil_0!CQ36</f>
        <v>1238800</v>
      </c>
      <c r="CR36">
        <f>Brazil_0!CR36</f>
        <v>71784</v>
      </c>
      <c r="CS36">
        <f>Brazil_0!CS36</f>
        <v>71784</v>
      </c>
      <c r="CT36">
        <f>Brazil_0!CT36</f>
        <v>71784</v>
      </c>
      <c r="CU36">
        <f>Brazil_0!CU36</f>
        <v>71784</v>
      </c>
      <c r="CV36">
        <f>Brazil_0!CV36</f>
        <v>71784</v>
      </c>
      <c r="CW36">
        <f>Brazil_0!CW36</f>
        <v>71784</v>
      </c>
    </row>
    <row r="37" spans="1:101" x14ac:dyDescent="0.25">
      <c r="A37" t="str">
        <f>MID('cont list_0'!A36,3,3)</f>
        <v>J31</v>
      </c>
      <c r="B37">
        <f>Brazil_0!B37</f>
        <v>2680577</v>
      </c>
      <c r="C37">
        <f>Brazil_0!C37</f>
        <v>2680577</v>
      </c>
      <c r="D37">
        <f>Brazil_0!D37</f>
        <v>2680577</v>
      </c>
      <c r="E37">
        <f>Brazil_0!E37</f>
        <v>2635361</v>
      </c>
      <c r="F37">
        <f>Brazil_0!F37</f>
        <v>2622824</v>
      </c>
      <c r="G37">
        <f>Brazil_0!G37</f>
        <v>2660061</v>
      </c>
      <c r="H37">
        <f>Brazil_0!H37</f>
        <v>2671459</v>
      </c>
      <c r="I37">
        <f>Brazil_0!I37</f>
        <v>2660294</v>
      </c>
      <c r="J37">
        <f>Brazil_0!J37</f>
        <v>2625425</v>
      </c>
      <c r="K37">
        <f>Brazil_0!K37</f>
        <v>2623947</v>
      </c>
      <c r="L37">
        <f>Brazil_0!L37</f>
        <v>2613344</v>
      </c>
      <c r="M37">
        <f>Brazil_0!M37</f>
        <v>2598294</v>
      </c>
      <c r="N37">
        <f>Brazil_0!N37</f>
        <v>2595139</v>
      </c>
      <c r="O37">
        <f>Brazil_0!O37</f>
        <v>2614824</v>
      </c>
      <c r="P37">
        <f>Brazil_0!P37</f>
        <v>2649721</v>
      </c>
      <c r="Q37">
        <f>Brazil_0!Q37</f>
        <v>2654634</v>
      </c>
      <c r="R37">
        <f>Brazil_0!R37</f>
        <v>2686961</v>
      </c>
      <c r="S37">
        <f>Brazil_0!S37</f>
        <v>2669677</v>
      </c>
      <c r="T37">
        <f>Brazil_0!T37</f>
        <v>2654809</v>
      </c>
      <c r="U37">
        <f>Brazil_0!U37</f>
        <v>2646354</v>
      </c>
      <c r="V37">
        <f>Brazil_0!V37</f>
        <v>2599934</v>
      </c>
      <c r="W37">
        <f>Brazil_0!W37</f>
        <v>47734</v>
      </c>
      <c r="X37">
        <f>Brazil_0!X37</f>
        <v>47734</v>
      </c>
      <c r="Y37">
        <f>Brazil_0!Y37</f>
        <v>47713</v>
      </c>
      <c r="Z37">
        <f>Brazil_0!Z37</f>
        <v>47713</v>
      </c>
      <c r="AA37">
        <f>Brazil_0!AA37</f>
        <v>47507</v>
      </c>
      <c r="AB37">
        <f>Brazil_0!AB37</f>
        <v>47465</v>
      </c>
      <c r="AC37">
        <f>Brazil_0!AC37</f>
        <v>47528</v>
      </c>
      <c r="AD37">
        <f>Brazil_0!AD37</f>
        <v>47508</v>
      </c>
      <c r="AE37">
        <f>Brazil_0!AE37</f>
        <v>47663</v>
      </c>
      <c r="AF37">
        <f>Brazil_0!AF37</f>
        <v>47663</v>
      </c>
      <c r="AG37">
        <f>Brazil_0!AG37</f>
        <v>47665</v>
      </c>
      <c r="AH37">
        <f>Brazil_0!AH37</f>
        <v>47607</v>
      </c>
      <c r="AI37">
        <f>Brazil_0!AI37</f>
        <v>47551</v>
      </c>
      <c r="AJ37">
        <f>Brazil_0!AJ37</f>
        <v>47619</v>
      </c>
      <c r="AK37">
        <f>Brazil_0!AK37</f>
        <v>47619</v>
      </c>
      <c r="AL37">
        <f>Brazil_0!AL37</f>
        <v>47619</v>
      </c>
      <c r="AM37">
        <f>Brazil_0!AM37</f>
        <v>47670</v>
      </c>
      <c r="AN37">
        <f>Brazil_0!AN37</f>
        <v>47599</v>
      </c>
      <c r="AO37">
        <f>Brazil_0!AO37</f>
        <v>47787</v>
      </c>
      <c r="AP37">
        <f>Brazil_0!AP37</f>
        <v>47866</v>
      </c>
      <c r="AQ37">
        <f>Brazil_0!AQ37</f>
        <v>47737</v>
      </c>
      <c r="AR37">
        <f>Brazil_0!AR37</f>
        <v>47737</v>
      </c>
      <c r="AS37">
        <f>Brazil_0!AS37</f>
        <v>47739</v>
      </c>
      <c r="AT37">
        <f>Brazil_0!AT37</f>
        <v>101071</v>
      </c>
      <c r="AU37">
        <f>Brazil_0!AU37</f>
        <v>99632</v>
      </c>
      <c r="AV37">
        <f>Brazil_0!AV37</f>
        <v>99499</v>
      </c>
      <c r="AW37">
        <f>Brazil_0!AW37</f>
        <v>99182</v>
      </c>
      <c r="AX37">
        <f>Brazil_0!AX37</f>
        <v>97314</v>
      </c>
      <c r="AY37">
        <f>Brazil_0!AY37</f>
        <v>97200</v>
      </c>
      <c r="AZ37">
        <f>Brazil_0!AZ37</f>
        <v>97124</v>
      </c>
      <c r="BA37">
        <f>Brazil_0!BA37</f>
        <v>96168</v>
      </c>
      <c r="BB37">
        <f>Brazil_0!BB37</f>
        <v>95616</v>
      </c>
      <c r="BC37">
        <f>Brazil_0!BC37</f>
        <v>96088</v>
      </c>
      <c r="BD37">
        <f>Brazil_0!BD37</f>
        <v>94777</v>
      </c>
      <c r="BE37">
        <f>Brazil_0!BE37</f>
        <v>94384</v>
      </c>
      <c r="BF37">
        <f>Brazil_0!BF37</f>
        <v>93472</v>
      </c>
      <c r="BG37">
        <f>Brazil_0!BG37</f>
        <v>92614</v>
      </c>
      <c r="BH37">
        <f>Brazil_0!BH37</f>
        <v>90613</v>
      </c>
      <c r="BI37">
        <f>Brazil_0!BI37</f>
        <v>89810</v>
      </c>
      <c r="BJ37">
        <f>Brazil_0!BJ37</f>
        <v>89407</v>
      </c>
      <c r="BK37">
        <f>Brazil_0!BK37</f>
        <v>89096</v>
      </c>
      <c r="BL37">
        <f>Brazil_0!BL37</f>
        <v>88982</v>
      </c>
      <c r="BM37">
        <f>Brazil_0!BM37</f>
        <v>88751</v>
      </c>
      <c r="BN37">
        <f>Brazil_0!BN37</f>
        <v>88629</v>
      </c>
      <c r="BO37">
        <f>Brazil_0!BO37</f>
        <v>88119</v>
      </c>
      <c r="BP37">
        <f>Brazil_0!BP37</f>
        <v>47755</v>
      </c>
      <c r="BQ37">
        <f>Brazil_0!BQ37</f>
        <v>47569</v>
      </c>
      <c r="BR37">
        <f>Brazil_0!BR37</f>
        <v>47552</v>
      </c>
      <c r="BS37">
        <f>Brazil_0!BS37</f>
        <v>47984</v>
      </c>
      <c r="BT37">
        <f>Brazil_0!BT37</f>
        <v>47852</v>
      </c>
      <c r="BU37">
        <f>Brazil_0!BU37</f>
        <v>0</v>
      </c>
      <c r="BV37">
        <f>Brazil_0!BV37</f>
        <v>0</v>
      </c>
      <c r="BW37">
        <f>Brazil_0!BW37</f>
        <v>42280</v>
      </c>
      <c r="BX37">
        <f>Brazil_0!BX37</f>
        <v>42265</v>
      </c>
      <c r="BY37">
        <f>Brazil_0!BY37</f>
        <v>42264</v>
      </c>
      <c r="BZ37">
        <f>Brazil_0!BZ37</f>
        <v>42264</v>
      </c>
      <c r="CA37">
        <f>Brazil_0!CA37</f>
        <v>42264</v>
      </c>
      <c r="CB37">
        <f>Brazil_0!CB37</f>
        <v>42205</v>
      </c>
      <c r="CC37">
        <f>Brazil_0!CC37</f>
        <v>42205</v>
      </c>
      <c r="CD37">
        <f>Brazil_0!CD37</f>
        <v>42813</v>
      </c>
      <c r="CE37">
        <f>Brazil_0!CE37</f>
        <v>42804</v>
      </c>
      <c r="CF37">
        <f>Brazil_0!CF37</f>
        <v>42706</v>
      </c>
      <c r="CG37">
        <f>Brazil_0!CG37</f>
        <v>42655</v>
      </c>
      <c r="CH37">
        <f>Brazil_0!CH37</f>
        <v>42655</v>
      </c>
      <c r="CI37">
        <f>Brazil_0!CI37</f>
        <v>42658</v>
      </c>
      <c r="CJ37">
        <f>Brazil_0!CJ37</f>
        <v>42654</v>
      </c>
      <c r="CK37">
        <f>Brazil_0!CK37</f>
        <v>42638</v>
      </c>
      <c r="CL37">
        <f>Brazil_0!CL37</f>
        <v>42624</v>
      </c>
      <c r="CM37">
        <f>Brazil_0!CM37</f>
        <v>42700</v>
      </c>
      <c r="CN37">
        <f>Brazil_0!CN37</f>
        <v>42700</v>
      </c>
      <c r="CO37">
        <f>Brazil_0!CO37</f>
        <v>42619</v>
      </c>
      <c r="CP37">
        <f>Brazil_0!CP37</f>
        <v>42620</v>
      </c>
      <c r="CQ37">
        <f>Brazil_0!CQ37</f>
        <v>42624</v>
      </c>
      <c r="CR37">
        <f>Brazil_0!CR37</f>
        <v>1234120</v>
      </c>
      <c r="CS37">
        <f>Brazil_0!CS37</f>
        <v>1245294</v>
      </c>
      <c r="CT37">
        <f>Brazil_0!CT37</f>
        <v>1226561</v>
      </c>
      <c r="CU37">
        <f>Brazil_0!CU37</f>
        <v>1225911</v>
      </c>
      <c r="CV37">
        <f>Brazil_0!CV37</f>
        <v>1218045</v>
      </c>
      <c r="CW37">
        <f>Brazil_0!CW37</f>
        <v>1209633</v>
      </c>
    </row>
    <row r="38" spans="1:101" x14ac:dyDescent="0.25">
      <c r="A38" t="str">
        <f>MID('cont list_0'!A37,3,3)</f>
        <v>N31</v>
      </c>
      <c r="B38">
        <f>Brazil_0!B38</f>
        <v>79584</v>
      </c>
      <c r="C38">
        <f>Brazil_0!C38</f>
        <v>79584</v>
      </c>
      <c r="D38">
        <f>Brazil_0!D38</f>
        <v>79584</v>
      </c>
      <c r="E38">
        <f>Brazil_0!E38</f>
        <v>78970</v>
      </c>
      <c r="F38">
        <f>Brazil_0!F38</f>
        <v>78800</v>
      </c>
      <c r="G38">
        <f>Brazil_0!G38</f>
        <v>78532</v>
      </c>
      <c r="H38">
        <f>Brazil_0!H38</f>
        <v>78443</v>
      </c>
      <c r="I38">
        <f>Brazil_0!I38</f>
        <v>77721</v>
      </c>
      <c r="J38">
        <f>Brazil_0!J38</f>
        <v>77430</v>
      </c>
      <c r="K38">
        <f>Brazil_0!K38</f>
        <v>77387</v>
      </c>
      <c r="L38">
        <f>Brazil_0!L38</f>
        <v>76964</v>
      </c>
      <c r="M38">
        <f>Brazil_0!M38</f>
        <v>76072</v>
      </c>
      <c r="N38">
        <f>Brazil_0!N38</f>
        <v>75982</v>
      </c>
      <c r="O38">
        <f>Brazil_0!O38</f>
        <v>75376</v>
      </c>
      <c r="P38">
        <f>Brazil_0!P38</f>
        <v>74779</v>
      </c>
      <c r="Q38">
        <f>Brazil_0!Q38</f>
        <v>74406</v>
      </c>
      <c r="R38">
        <f>Brazil_0!R38</f>
        <v>73335</v>
      </c>
      <c r="S38">
        <f>Brazil_0!S38</f>
        <v>71825</v>
      </c>
      <c r="T38">
        <f>Brazil_0!T38</f>
        <v>66677</v>
      </c>
      <c r="U38">
        <f>Brazil_0!U38</f>
        <v>54755</v>
      </c>
      <c r="V38">
        <f>Brazil_0!V38</f>
        <v>52417</v>
      </c>
      <c r="W38">
        <f>Brazil_0!W38</f>
        <v>2595073</v>
      </c>
      <c r="X38">
        <f>Brazil_0!X38</f>
        <v>2595073</v>
      </c>
      <c r="Y38">
        <f>Brazil_0!Y38</f>
        <v>2615763</v>
      </c>
      <c r="Z38">
        <f>Brazil_0!Z38</f>
        <v>2588681</v>
      </c>
      <c r="AA38">
        <f>Brazil_0!AA38</f>
        <v>2600880</v>
      </c>
      <c r="AB38">
        <f>Brazil_0!AB38</f>
        <v>2610439</v>
      </c>
      <c r="AC38">
        <f>Brazil_0!AC38</f>
        <v>2605271</v>
      </c>
      <c r="AD38">
        <f>Brazil_0!AD38</f>
        <v>2573153</v>
      </c>
      <c r="AE38">
        <f>Brazil_0!AE38</f>
        <v>2587124</v>
      </c>
      <c r="AF38">
        <f>Brazil_0!AF38</f>
        <v>2587124</v>
      </c>
      <c r="AG38">
        <f>Brazil_0!AG38</f>
        <v>2560375</v>
      </c>
      <c r="AH38">
        <f>Brazil_0!AH38</f>
        <v>2532734</v>
      </c>
      <c r="AI38">
        <f>Brazil_0!AI38</f>
        <v>2493330</v>
      </c>
      <c r="AJ38">
        <f>Brazil_0!AJ38</f>
        <v>2500274</v>
      </c>
      <c r="AK38">
        <f>Brazil_0!AK38</f>
        <v>2465263</v>
      </c>
      <c r="AL38">
        <f>Brazil_0!AL38</f>
        <v>2441947</v>
      </c>
      <c r="AM38">
        <f>Brazil_0!AM38</f>
        <v>2403414</v>
      </c>
      <c r="AN38">
        <f>Brazil_0!AN38</f>
        <v>2402084</v>
      </c>
      <c r="AO38">
        <f>Brazil_0!AO38</f>
        <v>2350885</v>
      </c>
      <c r="AP38">
        <f>Brazil_0!AP38</f>
        <v>2372947</v>
      </c>
      <c r="AQ38">
        <f>Brazil_0!AQ38</f>
        <v>2376797</v>
      </c>
      <c r="AR38">
        <f>Brazil_0!AR38</f>
        <v>2376797</v>
      </c>
      <c r="AS38">
        <f>Brazil_0!AS38</f>
        <v>2362791</v>
      </c>
      <c r="AT38">
        <f>Brazil_0!AT38</f>
        <v>47512</v>
      </c>
      <c r="AU38">
        <f>Brazil_0!AU38</f>
        <v>46548</v>
      </c>
      <c r="AV38">
        <f>Brazil_0!AV38</f>
        <v>46424</v>
      </c>
      <c r="AW38">
        <f>Brazil_0!AW38</f>
        <v>45924</v>
      </c>
      <c r="AX38">
        <f>Brazil_0!AX38</f>
        <v>40869</v>
      </c>
      <c r="AY38">
        <f>Brazil_0!AY38</f>
        <v>40825</v>
      </c>
      <c r="AZ38">
        <f>Brazil_0!AZ38</f>
        <v>40825</v>
      </c>
      <c r="BA38">
        <f>Brazil_0!BA38</f>
        <v>39922</v>
      </c>
      <c r="BB38">
        <f>Brazil_0!BB38</f>
        <v>39922</v>
      </c>
      <c r="BC38">
        <f>Brazil_0!BC38</f>
        <v>39919</v>
      </c>
      <c r="BD38">
        <f>Brazil_0!BD38</f>
        <v>39924</v>
      </c>
      <c r="BE38">
        <f>Brazil_0!BE38</f>
        <v>39928</v>
      </c>
      <c r="BF38">
        <f>Brazil_0!BF38</f>
        <v>39928</v>
      </c>
      <c r="BG38">
        <f>Brazil_0!BG38</f>
        <v>39928</v>
      </c>
      <c r="BH38">
        <f>Brazil_0!BH38</f>
        <v>40097</v>
      </c>
      <c r="BI38">
        <f>Brazil_0!BI38</f>
        <v>40232</v>
      </c>
      <c r="BJ38">
        <f>Brazil_0!BJ38</f>
        <v>40232</v>
      </c>
      <c r="BK38">
        <f>Brazil_0!BK38</f>
        <v>40237</v>
      </c>
      <c r="BL38">
        <f>Brazil_0!BL38</f>
        <v>40123</v>
      </c>
      <c r="BM38">
        <f>Brazil_0!BM38</f>
        <v>40071</v>
      </c>
      <c r="BN38">
        <f>Brazil_0!BN38</f>
        <v>40124</v>
      </c>
      <c r="BO38">
        <f>Brazil_0!BO38</f>
        <v>40143</v>
      </c>
      <c r="BP38">
        <f>Brazil_0!BP38</f>
        <v>87215</v>
      </c>
      <c r="BQ38">
        <f>Brazil_0!BQ38</f>
        <v>87130</v>
      </c>
      <c r="BR38">
        <f>Brazil_0!BR38</f>
        <v>88050</v>
      </c>
      <c r="BS38">
        <f>Brazil_0!BS38</f>
        <v>88234</v>
      </c>
      <c r="BT38">
        <f>Brazil_0!BT38</f>
        <v>88245</v>
      </c>
      <c r="BU38">
        <f>Brazil_0!BU38</f>
        <v>0</v>
      </c>
      <c r="BV38">
        <f>Brazil_0!BV38</f>
        <v>0</v>
      </c>
      <c r="BW38">
        <f>Brazil_0!BW38</f>
        <v>74017</v>
      </c>
      <c r="BX38">
        <f>Brazil_0!BX38</f>
        <v>74043</v>
      </c>
      <c r="BY38">
        <f>Brazil_0!BY38</f>
        <v>73845</v>
      </c>
      <c r="BZ38">
        <f>Brazil_0!BZ38</f>
        <v>73845</v>
      </c>
      <c r="CA38">
        <f>Brazil_0!CA38</f>
        <v>73845</v>
      </c>
      <c r="CB38">
        <f>Brazil_0!CB38</f>
        <v>74275</v>
      </c>
      <c r="CC38">
        <f>Brazil_0!CC38</f>
        <v>73956</v>
      </c>
      <c r="CD38">
        <f>Brazil_0!CD38</f>
        <v>74336</v>
      </c>
      <c r="CE38">
        <f>Brazil_0!CE38</f>
        <v>74489</v>
      </c>
      <c r="CF38">
        <f>Brazil_0!CF38</f>
        <v>74184</v>
      </c>
      <c r="CG38">
        <f>Brazil_0!CG38</f>
        <v>73817</v>
      </c>
      <c r="CH38">
        <f>Brazil_0!CH38</f>
        <v>73772</v>
      </c>
      <c r="CI38">
        <f>Brazil_0!CI38</f>
        <v>73848</v>
      </c>
      <c r="CJ38">
        <f>Brazil_0!CJ38</f>
        <v>73741</v>
      </c>
      <c r="CK38">
        <f>Brazil_0!CK38</f>
        <v>73601</v>
      </c>
      <c r="CL38">
        <f>Brazil_0!CL38</f>
        <v>73527</v>
      </c>
      <c r="CM38">
        <f>Brazil_0!CM38</f>
        <v>73314</v>
      </c>
      <c r="CN38">
        <f>Brazil_0!CN38</f>
        <v>73512</v>
      </c>
      <c r="CO38">
        <f>Brazil_0!CO38</f>
        <v>73347</v>
      </c>
      <c r="CP38">
        <f>Brazil_0!CP38</f>
        <v>73427</v>
      </c>
      <c r="CQ38">
        <f>Brazil_0!CQ38</f>
        <v>73324</v>
      </c>
      <c r="CR38">
        <f>Brazil_0!CR38</f>
        <v>42624</v>
      </c>
      <c r="CS38">
        <f>Brazil_0!CS38</f>
        <v>42654</v>
      </c>
      <c r="CT38">
        <f>Brazil_0!CT38</f>
        <v>42598</v>
      </c>
      <c r="CU38">
        <f>Brazil_0!CU38</f>
        <v>42598</v>
      </c>
      <c r="CV38">
        <f>Brazil_0!CV38</f>
        <v>42610</v>
      </c>
      <c r="CW38">
        <f>Brazil_0!CW38</f>
        <v>42612</v>
      </c>
    </row>
    <row r="39" spans="1:101" x14ac:dyDescent="0.25">
      <c r="A39" t="str">
        <f>MID('cont list_0'!A38,3,3)</f>
        <v>V31</v>
      </c>
      <c r="B39">
        <f>Brazil_0!B39</f>
        <v>40667</v>
      </c>
      <c r="C39">
        <f>Brazil_0!C39</f>
        <v>40667</v>
      </c>
      <c r="D39">
        <f>Brazil_0!D39</f>
        <v>40667</v>
      </c>
      <c r="E39">
        <f>Brazil_0!E39</f>
        <v>39832</v>
      </c>
      <c r="F39">
        <f>Brazil_0!F39</f>
        <v>39679</v>
      </c>
      <c r="G39">
        <f>Brazil_0!G39</f>
        <v>39631</v>
      </c>
      <c r="H39">
        <f>Brazil_0!H39</f>
        <v>39643</v>
      </c>
      <c r="I39">
        <f>Brazil_0!I39</f>
        <v>39651</v>
      </c>
      <c r="J39">
        <f>Brazil_0!J39</f>
        <v>39655</v>
      </c>
      <c r="K39">
        <f>Brazil_0!K39</f>
        <v>39232</v>
      </c>
      <c r="L39">
        <f>Brazil_0!L39</f>
        <v>39260</v>
      </c>
      <c r="M39">
        <f>Brazil_0!M39</f>
        <v>39106</v>
      </c>
      <c r="N39">
        <f>Brazil_0!N39</f>
        <v>39133</v>
      </c>
      <c r="O39">
        <f>Brazil_0!O39</f>
        <v>39162</v>
      </c>
      <c r="P39">
        <f>Brazil_0!P39</f>
        <v>39396</v>
      </c>
      <c r="Q39">
        <f>Brazil_0!Q39</f>
        <v>38631</v>
      </c>
      <c r="R39">
        <f>Brazil_0!R39</f>
        <v>38634</v>
      </c>
      <c r="S39">
        <f>Brazil_0!S39</f>
        <v>38607</v>
      </c>
      <c r="T39">
        <f>Brazil_0!T39</f>
        <v>38306</v>
      </c>
      <c r="U39">
        <f>Brazil_0!U39</f>
        <v>35556</v>
      </c>
      <c r="V39">
        <f>Brazil_0!V39</f>
        <v>35519</v>
      </c>
      <c r="W39">
        <f>Brazil_0!W39</f>
        <v>52214</v>
      </c>
      <c r="X39">
        <f>Brazil_0!X39</f>
        <v>52214</v>
      </c>
      <c r="Y39">
        <f>Brazil_0!Y39</f>
        <v>50976</v>
      </c>
      <c r="Z39">
        <f>Brazil_0!Z39</f>
        <v>50734</v>
      </c>
      <c r="AA39">
        <f>Brazil_0!AA39</f>
        <v>50551</v>
      </c>
      <c r="AB39">
        <f>Brazil_0!AB39</f>
        <v>50167</v>
      </c>
      <c r="AC39">
        <f>Brazil_0!AC39</f>
        <v>49594</v>
      </c>
      <c r="AD39">
        <f>Brazil_0!AD39</f>
        <v>47340</v>
      </c>
      <c r="AE39">
        <f>Brazil_0!AE39</f>
        <v>47216</v>
      </c>
      <c r="AF39">
        <f>Brazil_0!AF39</f>
        <v>47216</v>
      </c>
      <c r="AG39">
        <f>Brazil_0!AG39</f>
        <v>47155</v>
      </c>
      <c r="AH39">
        <f>Brazil_0!AH39</f>
        <v>45180</v>
      </c>
      <c r="AI39">
        <f>Brazil_0!AI39</f>
        <v>43181</v>
      </c>
      <c r="AJ39">
        <f>Brazil_0!AJ39</f>
        <v>42193</v>
      </c>
      <c r="AK39">
        <f>Brazil_0!AK39</f>
        <v>41213</v>
      </c>
      <c r="AL39">
        <f>Brazil_0!AL39</f>
        <v>41167</v>
      </c>
      <c r="AM39">
        <f>Brazil_0!AM39</f>
        <v>41179</v>
      </c>
      <c r="AN39">
        <f>Brazil_0!AN39</f>
        <v>41139</v>
      </c>
      <c r="AO39">
        <f>Brazil_0!AO39</f>
        <v>41133</v>
      </c>
      <c r="AP39">
        <f>Brazil_0!AP39</f>
        <v>41051</v>
      </c>
      <c r="AQ39">
        <f>Brazil_0!AQ39</f>
        <v>40909</v>
      </c>
      <c r="AR39">
        <f>Brazil_0!AR39</f>
        <v>40909</v>
      </c>
      <c r="AS39">
        <f>Brazil_0!AS39</f>
        <v>40692</v>
      </c>
      <c r="AT39">
        <f>Brazil_0!AT39</f>
        <v>2384874</v>
      </c>
      <c r="AU39">
        <f>Brazil_0!AU39</f>
        <v>2380537</v>
      </c>
      <c r="AV39">
        <f>Brazil_0!AV39</f>
        <v>2376998</v>
      </c>
      <c r="AW39">
        <f>Brazil_0!AW39</f>
        <v>2359285</v>
      </c>
      <c r="AX39">
        <f>Brazil_0!AX39</f>
        <v>2341220</v>
      </c>
      <c r="AY39">
        <f>Brazil_0!AY39</f>
        <v>2329498</v>
      </c>
      <c r="AZ39">
        <f>Brazil_0!AZ39</f>
        <v>2317518</v>
      </c>
      <c r="BA39">
        <f>Brazil_0!BA39</f>
        <v>2309447</v>
      </c>
      <c r="BB39">
        <f>Brazil_0!BB39</f>
        <v>2295346</v>
      </c>
      <c r="BC39">
        <f>Brazil_0!BC39</f>
        <v>2179343</v>
      </c>
      <c r="BD39">
        <f>Brazil_0!BD39</f>
        <v>2177847</v>
      </c>
      <c r="BE39">
        <f>Brazil_0!BE39</f>
        <v>2160541</v>
      </c>
      <c r="BF39">
        <f>Brazil_0!BF39</f>
        <v>2163990</v>
      </c>
      <c r="BG39">
        <f>Brazil_0!BG39</f>
        <v>2219068</v>
      </c>
      <c r="BH39">
        <f>Brazil_0!BH39</f>
        <v>2211883</v>
      </c>
      <c r="BI39">
        <f>Brazil_0!BI39</f>
        <v>2254657</v>
      </c>
      <c r="BJ39">
        <f>Brazil_0!BJ39</f>
        <v>2279635</v>
      </c>
      <c r="BK39">
        <f>Brazil_0!BK39</f>
        <v>2276313</v>
      </c>
      <c r="BL39">
        <f>Brazil_0!BL39</f>
        <v>2281994</v>
      </c>
      <c r="BM39">
        <f>Brazil_0!BM39</f>
        <v>2310308</v>
      </c>
      <c r="BN39">
        <f>Brazil_0!BN39</f>
        <v>2324082</v>
      </c>
      <c r="BO39">
        <f>Brazil_0!BO39</f>
        <v>2355369</v>
      </c>
      <c r="BP39">
        <f>Brazil_0!BP39</f>
        <v>40161</v>
      </c>
      <c r="BQ39">
        <f>Brazil_0!BQ39</f>
        <v>40069</v>
      </c>
      <c r="BR39">
        <f>Brazil_0!BR39</f>
        <v>40051</v>
      </c>
      <c r="BS39">
        <f>Brazil_0!BS39</f>
        <v>40011</v>
      </c>
      <c r="BT39">
        <f>Brazil_0!BT39</f>
        <v>40011</v>
      </c>
      <c r="BU39">
        <f>Brazil_0!BU39</f>
        <v>0</v>
      </c>
      <c r="BV39">
        <f>Brazil_0!BV39</f>
        <v>0</v>
      </c>
      <c r="BW39">
        <f>Brazil_0!BW39</f>
        <v>30407</v>
      </c>
      <c r="BX39">
        <f>Brazil_0!BX39</f>
        <v>30421</v>
      </c>
      <c r="BY39">
        <f>Brazil_0!BY39</f>
        <v>29749</v>
      </c>
      <c r="BZ39">
        <f>Brazil_0!BZ39</f>
        <v>29749</v>
      </c>
      <c r="CA39">
        <f>Brazil_0!CA39</f>
        <v>29749</v>
      </c>
      <c r="CB39">
        <f>Brazil_0!CB39</f>
        <v>29646</v>
      </c>
      <c r="CC39">
        <f>Brazil_0!CC39</f>
        <v>29353</v>
      </c>
      <c r="CD39">
        <f>Brazil_0!CD39</f>
        <v>29192</v>
      </c>
      <c r="CE39">
        <f>Brazil_0!CE39</f>
        <v>29206</v>
      </c>
      <c r="CF39">
        <f>Brazil_0!CF39</f>
        <v>28894</v>
      </c>
      <c r="CG39">
        <f>Brazil_0!CG39</f>
        <v>28895</v>
      </c>
      <c r="CH39">
        <f>Brazil_0!CH39</f>
        <v>28895</v>
      </c>
      <c r="CI39">
        <f>Brazil_0!CI39</f>
        <v>28895</v>
      </c>
      <c r="CJ39">
        <f>Brazil_0!CJ39</f>
        <v>28892</v>
      </c>
      <c r="CK39">
        <f>Brazil_0!CK39</f>
        <v>28884</v>
      </c>
      <c r="CL39">
        <f>Brazil_0!CL39</f>
        <v>28802</v>
      </c>
      <c r="CM39">
        <f>Brazil_0!CM39</f>
        <v>28564</v>
      </c>
      <c r="CN39">
        <f>Brazil_0!CN39</f>
        <v>26372</v>
      </c>
      <c r="CO39">
        <f>Brazil_0!CO39</f>
        <v>26277</v>
      </c>
      <c r="CP39">
        <f>Brazil_0!CP39</f>
        <v>26246</v>
      </c>
      <c r="CQ39">
        <f>Brazil_0!CQ39</f>
        <v>26063</v>
      </c>
      <c r="CR39">
        <f>Brazil_0!CR39</f>
        <v>73230</v>
      </c>
      <c r="CS39">
        <f>Brazil_0!CS39</f>
        <v>72592</v>
      </c>
      <c r="CT39">
        <f>Brazil_0!CT39</f>
        <v>72434</v>
      </c>
      <c r="CU39">
        <f>Brazil_0!CU39</f>
        <v>72464</v>
      </c>
      <c r="CV39">
        <f>Brazil_0!CV39</f>
        <v>72457</v>
      </c>
      <c r="CW39">
        <f>Brazil_0!CW39</f>
        <v>72314</v>
      </c>
    </row>
    <row r="40" spans="1:101" x14ac:dyDescent="0.25">
      <c r="A40" t="str">
        <f>MID('cont list_0'!A39,3,3)</f>
        <v>F32</v>
      </c>
      <c r="B40">
        <f>Brazil_0!B40</f>
        <v>23877</v>
      </c>
      <c r="C40">
        <f>Brazil_0!C40</f>
        <v>23877</v>
      </c>
      <c r="D40">
        <f>Brazil_0!D40</f>
        <v>23877</v>
      </c>
      <c r="E40">
        <f>Brazil_0!E40</f>
        <v>23858</v>
      </c>
      <c r="F40">
        <f>Brazil_0!F40</f>
        <v>23878</v>
      </c>
      <c r="G40">
        <f>Brazil_0!G40</f>
        <v>23861</v>
      </c>
      <c r="H40">
        <f>Brazil_0!H40</f>
        <v>23858</v>
      </c>
      <c r="I40">
        <f>Brazil_0!I40</f>
        <v>23858</v>
      </c>
      <c r="J40">
        <f>Brazil_0!J40</f>
        <v>23858</v>
      </c>
      <c r="K40">
        <f>Brazil_0!K40</f>
        <v>23853</v>
      </c>
      <c r="L40">
        <f>Brazil_0!L40</f>
        <v>23774</v>
      </c>
      <c r="M40">
        <f>Brazil_0!M40</f>
        <v>23660</v>
      </c>
      <c r="N40">
        <f>Brazil_0!N40</f>
        <v>23421</v>
      </c>
      <c r="O40">
        <f>Brazil_0!O40</f>
        <v>23448</v>
      </c>
      <c r="P40">
        <f>Brazil_0!P40</f>
        <v>23448</v>
      </c>
      <c r="Q40">
        <f>Brazil_0!Q40</f>
        <v>23450</v>
      </c>
      <c r="R40">
        <f>Brazil_0!R40</f>
        <v>23453</v>
      </c>
      <c r="S40">
        <f>Brazil_0!S40</f>
        <v>23473</v>
      </c>
      <c r="T40">
        <f>Brazil_0!T40</f>
        <v>23323</v>
      </c>
      <c r="U40">
        <f>Brazil_0!U40</f>
        <v>21105</v>
      </c>
      <c r="V40">
        <f>Brazil_0!V40</f>
        <v>21142</v>
      </c>
      <c r="W40">
        <f>Brazil_0!W40</f>
        <v>35519</v>
      </c>
      <c r="X40">
        <f>Brazil_0!X40</f>
        <v>35519</v>
      </c>
      <c r="Y40">
        <f>Brazil_0!Y40</f>
        <v>35542</v>
      </c>
      <c r="Z40">
        <f>Brazil_0!Z40</f>
        <v>36291</v>
      </c>
      <c r="AA40">
        <f>Brazil_0!AA40</f>
        <v>35557</v>
      </c>
      <c r="AB40">
        <f>Brazil_0!AB40</f>
        <v>35556</v>
      </c>
      <c r="AC40">
        <f>Brazil_0!AC40</f>
        <v>35744</v>
      </c>
      <c r="AD40">
        <f>Brazil_0!AD40</f>
        <v>35624</v>
      </c>
      <c r="AE40">
        <f>Brazil_0!AE40</f>
        <v>35631</v>
      </c>
      <c r="AF40">
        <f>Brazil_0!AF40</f>
        <v>35631</v>
      </c>
      <c r="AG40">
        <f>Brazil_0!AG40</f>
        <v>35639</v>
      </c>
      <c r="AH40">
        <f>Brazil_0!AH40</f>
        <v>35757</v>
      </c>
      <c r="AI40">
        <f>Brazil_0!AI40</f>
        <v>35710</v>
      </c>
      <c r="AJ40">
        <f>Brazil_0!AJ40</f>
        <v>35619</v>
      </c>
      <c r="AK40">
        <f>Brazil_0!AK40</f>
        <v>35621</v>
      </c>
      <c r="AL40">
        <f>Brazil_0!AL40</f>
        <v>35621</v>
      </c>
      <c r="AM40">
        <f>Brazil_0!AM40</f>
        <v>35628</v>
      </c>
      <c r="AN40">
        <f>Brazil_0!AN40</f>
        <v>35628</v>
      </c>
      <c r="AO40">
        <f>Brazil_0!AO40</f>
        <v>33790</v>
      </c>
      <c r="AP40">
        <f>Brazil_0!AP40</f>
        <v>33808</v>
      </c>
      <c r="AQ40">
        <f>Brazil_0!AQ40</f>
        <v>33826</v>
      </c>
      <c r="AR40">
        <f>Brazil_0!AR40</f>
        <v>33826</v>
      </c>
      <c r="AS40">
        <f>Brazil_0!AS40</f>
        <v>33834</v>
      </c>
      <c r="AT40">
        <f>Brazil_0!AT40</f>
        <v>40537</v>
      </c>
      <c r="AU40">
        <f>Brazil_0!AU40</f>
        <v>40413</v>
      </c>
      <c r="AV40">
        <f>Brazil_0!AV40</f>
        <v>40171</v>
      </c>
      <c r="AW40">
        <f>Brazil_0!AW40</f>
        <v>40005</v>
      </c>
      <c r="AX40">
        <f>Brazil_0!AX40</f>
        <v>36410</v>
      </c>
      <c r="AY40">
        <f>Brazil_0!AY40</f>
        <v>36305</v>
      </c>
      <c r="AZ40">
        <f>Brazil_0!AZ40</f>
        <v>36193</v>
      </c>
      <c r="BA40">
        <f>Brazil_0!BA40</f>
        <v>36193</v>
      </c>
      <c r="BB40">
        <f>Brazil_0!BB40</f>
        <v>36182</v>
      </c>
      <c r="BC40">
        <f>Brazil_0!BC40</f>
        <v>36178</v>
      </c>
      <c r="BD40">
        <f>Brazil_0!BD40</f>
        <v>34174</v>
      </c>
      <c r="BE40">
        <f>Brazil_0!BE40</f>
        <v>34089</v>
      </c>
      <c r="BF40">
        <f>Brazil_0!BF40</f>
        <v>34073</v>
      </c>
      <c r="BG40">
        <f>Brazil_0!BG40</f>
        <v>34096</v>
      </c>
      <c r="BH40">
        <f>Brazil_0!BH40</f>
        <v>33990</v>
      </c>
      <c r="BI40">
        <f>Brazil_0!BI40</f>
        <v>33989</v>
      </c>
      <c r="BJ40">
        <f>Brazil_0!BJ40</f>
        <v>33975</v>
      </c>
      <c r="BK40">
        <f>Brazil_0!BK40</f>
        <v>34115</v>
      </c>
      <c r="BL40">
        <f>Brazil_0!BL40</f>
        <v>33874</v>
      </c>
      <c r="BM40">
        <f>Brazil_0!BM40</f>
        <v>33767</v>
      </c>
      <c r="BN40">
        <f>Brazil_0!BN40</f>
        <v>33778</v>
      </c>
      <c r="BO40">
        <f>Brazil_0!BO40</f>
        <v>33695</v>
      </c>
      <c r="BP40">
        <f>Brazil_0!BP40</f>
        <v>2400336</v>
      </c>
      <c r="BQ40">
        <f>Brazil_0!BQ40</f>
        <v>2421654</v>
      </c>
      <c r="BR40">
        <f>Brazil_0!BR40</f>
        <v>2400759</v>
      </c>
      <c r="BS40">
        <f>Brazil_0!BS40</f>
        <v>2391569</v>
      </c>
      <c r="BT40">
        <f>Brazil_0!BT40</f>
        <v>2357227</v>
      </c>
      <c r="BU40">
        <f>Brazil_0!BU40</f>
        <v>0</v>
      </c>
      <c r="BV40">
        <f>Brazil_0!BV40</f>
        <v>0</v>
      </c>
      <c r="BW40">
        <f>Brazil_0!BW40</f>
        <v>1923428</v>
      </c>
      <c r="BX40">
        <f>Brazil_0!BX40</f>
        <v>1933685</v>
      </c>
      <c r="BY40">
        <f>Brazil_0!BY40</f>
        <v>1918655</v>
      </c>
      <c r="BZ40">
        <f>Brazil_0!BZ40</f>
        <v>1918655</v>
      </c>
      <c r="CA40">
        <f>Brazil_0!CA40</f>
        <v>1918655</v>
      </c>
      <c r="CB40">
        <f>Brazil_0!CB40</f>
        <v>1913414</v>
      </c>
      <c r="CC40">
        <f>Brazil_0!CC40</f>
        <v>1893169</v>
      </c>
      <c r="CD40">
        <f>Brazil_0!CD40</f>
        <v>1887339</v>
      </c>
      <c r="CE40">
        <f>Brazil_0!CE40</f>
        <v>1862992</v>
      </c>
      <c r="CF40">
        <f>Brazil_0!CF40</f>
        <v>1907922</v>
      </c>
      <c r="CG40">
        <f>Brazil_0!CG40</f>
        <v>1939877</v>
      </c>
      <c r="CH40">
        <f>Brazil_0!CH40</f>
        <v>1896508</v>
      </c>
      <c r="CI40">
        <f>Brazil_0!CI40</f>
        <v>1902162</v>
      </c>
      <c r="CJ40">
        <f>Brazil_0!CJ40</f>
        <v>1898021</v>
      </c>
      <c r="CK40">
        <f>Brazil_0!CK40</f>
        <v>1887559</v>
      </c>
      <c r="CL40">
        <f>Brazil_0!CL40</f>
        <v>1915394</v>
      </c>
      <c r="CM40">
        <f>Brazil_0!CM40</f>
        <v>1953213</v>
      </c>
      <c r="CN40">
        <f>Brazil_0!CN40</f>
        <v>1952852</v>
      </c>
      <c r="CO40">
        <f>Brazil_0!CO40</f>
        <v>1928266</v>
      </c>
      <c r="CP40">
        <f>Brazil_0!CP40</f>
        <v>1925445</v>
      </c>
      <c r="CQ40">
        <f>Brazil_0!CQ40</f>
        <v>1922723</v>
      </c>
      <c r="CR40">
        <f>Brazil_0!CR40</f>
        <v>25938</v>
      </c>
      <c r="CS40">
        <f>Brazil_0!CS40</f>
        <v>25821</v>
      </c>
      <c r="CT40">
        <f>Brazil_0!CT40</f>
        <v>27309</v>
      </c>
      <c r="CU40">
        <f>Brazil_0!CU40</f>
        <v>27245</v>
      </c>
      <c r="CV40">
        <f>Brazil_0!CV40</f>
        <v>27267</v>
      </c>
      <c r="CW40">
        <f>Brazil_0!CW40</f>
        <v>27267</v>
      </c>
    </row>
    <row r="41" spans="1:101" x14ac:dyDescent="0.25">
      <c r="A41" t="str">
        <f>MID('cont list_0'!A40,3,3)</f>
        <v>F33</v>
      </c>
      <c r="B41">
        <f>Brazil_0!B41</f>
        <v>1459419</v>
      </c>
      <c r="C41">
        <f>Brazil_0!C41</f>
        <v>1459419</v>
      </c>
      <c r="D41">
        <f>Brazil_0!D41</f>
        <v>1459419</v>
      </c>
      <c r="E41">
        <f>Brazil_0!E41</f>
        <v>1463545</v>
      </c>
      <c r="F41">
        <f>Brazil_0!F41</f>
        <v>1460603</v>
      </c>
      <c r="G41">
        <f>Brazil_0!G41</f>
        <v>1461509</v>
      </c>
      <c r="H41">
        <f>Brazil_0!H41</f>
        <v>1454447</v>
      </c>
      <c r="I41">
        <f>Brazil_0!I41</f>
        <v>1468477</v>
      </c>
      <c r="J41">
        <f>Brazil_0!J41</f>
        <v>1473514</v>
      </c>
      <c r="K41">
        <f>Brazil_0!K41</f>
        <v>1480864</v>
      </c>
      <c r="L41">
        <f>Brazil_0!L41</f>
        <v>1474820</v>
      </c>
      <c r="M41">
        <f>Brazil_0!M41</f>
        <v>1476289</v>
      </c>
      <c r="N41">
        <f>Brazil_0!N41</f>
        <v>1480216</v>
      </c>
      <c r="O41">
        <f>Brazil_0!O41</f>
        <v>1484973</v>
      </c>
      <c r="P41">
        <f>Brazil_0!P41</f>
        <v>1497801</v>
      </c>
      <c r="Q41">
        <f>Brazil_0!Q41</f>
        <v>1499919</v>
      </c>
      <c r="R41">
        <f>Brazil_0!R41</f>
        <v>1511220</v>
      </c>
      <c r="S41">
        <f>Brazil_0!S41</f>
        <v>1510772</v>
      </c>
      <c r="T41">
        <f>Brazil_0!T41</f>
        <v>1517077</v>
      </c>
      <c r="U41">
        <f>Brazil_0!U41</f>
        <v>1524998</v>
      </c>
      <c r="V41">
        <f>Brazil_0!V41</f>
        <v>1525815</v>
      </c>
      <c r="W41">
        <f>Brazil_0!W41</f>
        <v>20642</v>
      </c>
      <c r="X41">
        <f>Brazil_0!X41</f>
        <v>20642</v>
      </c>
      <c r="Y41">
        <f>Brazil_0!Y41</f>
        <v>20424</v>
      </c>
      <c r="Z41">
        <f>Brazil_0!Z41</f>
        <v>20424</v>
      </c>
      <c r="AA41">
        <f>Brazil_0!AA41</f>
        <v>20344</v>
      </c>
      <c r="AB41">
        <f>Brazil_0!AB41</f>
        <v>20309</v>
      </c>
      <c r="AC41">
        <f>Brazil_0!AC41</f>
        <v>20309</v>
      </c>
      <c r="AD41">
        <f>Brazil_0!AD41</f>
        <v>19847</v>
      </c>
      <c r="AE41">
        <f>Brazil_0!AE41</f>
        <v>19997</v>
      </c>
      <c r="AF41">
        <f>Brazil_0!AF41</f>
        <v>19997</v>
      </c>
      <c r="AG41">
        <f>Brazil_0!AG41</f>
        <v>19962</v>
      </c>
      <c r="AH41">
        <f>Brazil_0!AH41</f>
        <v>19978</v>
      </c>
      <c r="AI41">
        <f>Brazil_0!AI41</f>
        <v>19739</v>
      </c>
      <c r="AJ41">
        <f>Brazil_0!AJ41</f>
        <v>19749</v>
      </c>
      <c r="AK41">
        <f>Brazil_0!AK41</f>
        <v>19749</v>
      </c>
      <c r="AL41">
        <f>Brazil_0!AL41</f>
        <v>19749</v>
      </c>
      <c r="AM41">
        <f>Brazil_0!AM41</f>
        <v>19664</v>
      </c>
      <c r="AN41">
        <f>Brazil_0!AN41</f>
        <v>19664</v>
      </c>
      <c r="AO41">
        <f>Brazil_0!AO41</f>
        <v>19658</v>
      </c>
      <c r="AP41">
        <f>Brazil_0!AP41</f>
        <v>19676</v>
      </c>
      <c r="AQ41">
        <f>Brazil_0!AQ41</f>
        <v>19480</v>
      </c>
      <c r="AR41">
        <f>Brazil_0!AR41</f>
        <v>19480</v>
      </c>
      <c r="AS41">
        <f>Brazil_0!AS41</f>
        <v>19435</v>
      </c>
      <c r="AT41">
        <f>Brazil_0!AT41</f>
        <v>33784</v>
      </c>
      <c r="AU41">
        <f>Brazil_0!AU41</f>
        <v>33469</v>
      </c>
      <c r="AV41">
        <f>Brazil_0!AV41</f>
        <v>33482</v>
      </c>
      <c r="AW41">
        <f>Brazil_0!AW41</f>
        <v>32679</v>
      </c>
      <c r="AX41">
        <f>Brazil_0!AX41</f>
        <v>30764</v>
      </c>
      <c r="AY41">
        <f>Brazil_0!AY41</f>
        <v>30714</v>
      </c>
      <c r="AZ41">
        <f>Brazil_0!AZ41</f>
        <v>30714</v>
      </c>
      <c r="BA41">
        <f>Brazil_0!BA41</f>
        <v>30701</v>
      </c>
      <c r="BB41">
        <f>Brazil_0!BB41</f>
        <v>28706</v>
      </c>
      <c r="BC41">
        <f>Brazil_0!BC41</f>
        <v>28701</v>
      </c>
      <c r="BD41">
        <f>Brazil_0!BD41</f>
        <v>28701</v>
      </c>
      <c r="BE41">
        <f>Brazil_0!BE41</f>
        <v>28698</v>
      </c>
      <c r="BF41">
        <f>Brazil_0!BF41</f>
        <v>28702</v>
      </c>
      <c r="BG41">
        <f>Brazil_0!BG41</f>
        <v>28702</v>
      </c>
      <c r="BH41">
        <f>Brazil_0!BH41</f>
        <v>28702</v>
      </c>
      <c r="BI41">
        <f>Brazil_0!BI41</f>
        <v>28391</v>
      </c>
      <c r="BJ41">
        <f>Brazil_0!BJ41</f>
        <v>28391</v>
      </c>
      <c r="BK41">
        <f>Brazil_0!BK41</f>
        <v>28404</v>
      </c>
      <c r="BL41">
        <f>Brazil_0!BL41</f>
        <v>28404</v>
      </c>
      <c r="BM41">
        <f>Brazil_0!BM41</f>
        <v>28404</v>
      </c>
      <c r="BN41">
        <f>Brazil_0!BN41</f>
        <v>28424</v>
      </c>
      <c r="BO41">
        <f>Brazil_0!BO41</f>
        <v>28403</v>
      </c>
      <c r="BP41">
        <f>Brazil_0!BP41</f>
        <v>30640</v>
      </c>
      <c r="BQ41">
        <f>Brazil_0!BQ41</f>
        <v>30340</v>
      </c>
      <c r="BR41">
        <f>Brazil_0!BR41</f>
        <v>30339</v>
      </c>
      <c r="BS41">
        <f>Brazil_0!BS41</f>
        <v>29954</v>
      </c>
      <c r="BT41">
        <f>Brazil_0!BT41</f>
        <v>29903</v>
      </c>
      <c r="BU41">
        <f>Brazil_0!BU41</f>
        <v>0</v>
      </c>
      <c r="BV41">
        <f>Brazil_0!BV41</f>
        <v>0</v>
      </c>
      <c r="BW41">
        <f>Brazil_0!BW41</f>
        <v>1888783</v>
      </c>
      <c r="BX41">
        <f>Brazil_0!BX41</f>
        <v>1888783</v>
      </c>
      <c r="BY41">
        <f>Brazil_0!BY41</f>
        <v>1888783</v>
      </c>
      <c r="BZ41">
        <f>Brazil_0!BZ41</f>
        <v>1888783</v>
      </c>
      <c r="CA41">
        <f>Brazil_0!CA41</f>
        <v>1888783</v>
      </c>
      <c r="CB41">
        <f>Brazil_0!CB41</f>
        <v>1888783</v>
      </c>
      <c r="CC41">
        <f>Brazil_0!CC41</f>
        <v>1888783</v>
      </c>
      <c r="CD41">
        <f>Brazil_0!CD41</f>
        <v>1888783</v>
      </c>
      <c r="CE41">
        <f>Brazil_0!CE41</f>
        <v>1888783</v>
      </c>
      <c r="CF41">
        <f>Brazil_0!CF41</f>
        <v>1888783</v>
      </c>
      <c r="CG41">
        <f>Brazil_0!CG41</f>
        <v>1888783</v>
      </c>
      <c r="CH41">
        <f>Brazil_0!CH41</f>
        <v>1888783</v>
      </c>
      <c r="CI41">
        <f>Brazil_0!CI41</f>
        <v>1888783</v>
      </c>
      <c r="CJ41">
        <f>Brazil_0!CJ41</f>
        <v>1888783</v>
      </c>
      <c r="CK41">
        <f>Brazil_0!CK41</f>
        <v>1888783</v>
      </c>
      <c r="CL41">
        <f>Brazil_0!CL41</f>
        <v>1888783</v>
      </c>
      <c r="CM41">
        <f>Brazil_0!CM41</f>
        <v>1888783</v>
      </c>
      <c r="CN41">
        <f>Brazil_0!CN41</f>
        <v>1888783</v>
      </c>
      <c r="CO41">
        <f>Brazil_0!CO41</f>
        <v>1888783</v>
      </c>
      <c r="CP41">
        <f>Brazil_0!CP41</f>
        <v>1888783</v>
      </c>
      <c r="CQ41">
        <f>Brazil_0!CQ41</f>
        <v>1888783</v>
      </c>
      <c r="CR41">
        <f>Brazil_0!CR41</f>
        <v>1888783</v>
      </c>
      <c r="CS41">
        <f>Brazil_0!CS41</f>
        <v>1857638</v>
      </c>
      <c r="CT41">
        <f>Brazil_0!CT41</f>
        <v>1852502</v>
      </c>
      <c r="CU41">
        <f>Brazil_0!CU41</f>
        <v>1839358</v>
      </c>
      <c r="CV41">
        <f>Brazil_0!CV41</f>
        <v>1819627</v>
      </c>
      <c r="CW41">
        <f>Brazil_0!CW41</f>
        <v>1804486</v>
      </c>
    </row>
    <row r="42" spans="1:101" x14ac:dyDescent="0.25">
      <c r="A42" t="str">
        <f>MID('cont list_0'!A41,3,3)</f>
        <v>F34</v>
      </c>
      <c r="B42">
        <f>Brazil_0!B42</f>
        <v>714584</v>
      </c>
      <c r="C42">
        <f>Brazil_0!C42</f>
        <v>714584</v>
      </c>
      <c r="D42">
        <f>Brazil_0!D42</f>
        <v>714584</v>
      </c>
      <c r="E42">
        <f>Brazil_0!E42</f>
        <v>726396</v>
      </c>
      <c r="F42">
        <f>Brazil_0!F42</f>
        <v>710872</v>
      </c>
      <c r="G42">
        <f>Brazil_0!G42</f>
        <v>712461</v>
      </c>
      <c r="H42">
        <f>Brazil_0!H42</f>
        <v>713200</v>
      </c>
      <c r="I42">
        <f>Brazil_0!I42</f>
        <v>714598</v>
      </c>
      <c r="J42">
        <f>Brazil_0!J42</f>
        <v>716924</v>
      </c>
      <c r="K42">
        <f>Brazil_0!K42</f>
        <v>716891</v>
      </c>
      <c r="L42">
        <f>Brazil_0!L42</f>
        <v>716518</v>
      </c>
      <c r="M42">
        <f>Brazil_0!M42</f>
        <v>712387</v>
      </c>
      <c r="N42">
        <f>Brazil_0!N42</f>
        <v>714507</v>
      </c>
      <c r="O42">
        <f>Brazil_0!O42</f>
        <v>709369</v>
      </c>
      <c r="P42">
        <f>Brazil_0!P42</f>
        <v>714508</v>
      </c>
      <c r="Q42">
        <f>Brazil_0!Q42</f>
        <v>711092</v>
      </c>
      <c r="R42">
        <f>Brazil_0!R42</f>
        <v>714102</v>
      </c>
      <c r="S42">
        <f>Brazil_0!S42</f>
        <v>707758</v>
      </c>
      <c r="T42">
        <f>Brazil_0!T42</f>
        <v>708856</v>
      </c>
      <c r="U42">
        <f>Brazil_0!U42</f>
        <v>709850</v>
      </c>
      <c r="V42">
        <f>Brazil_0!V42</f>
        <v>722282</v>
      </c>
      <c r="W42">
        <f>Brazil_0!W42</f>
        <v>1529396</v>
      </c>
      <c r="X42">
        <f>Brazil_0!X42</f>
        <v>1529396</v>
      </c>
      <c r="Y42">
        <f>Brazil_0!Y42</f>
        <v>1525961</v>
      </c>
      <c r="Z42">
        <f>Brazil_0!Z42</f>
        <v>1532524</v>
      </c>
      <c r="AA42">
        <f>Brazil_0!AA42</f>
        <v>1519835</v>
      </c>
      <c r="AB42">
        <f>Brazil_0!AB42</f>
        <v>1520314</v>
      </c>
      <c r="AC42">
        <f>Brazil_0!AC42</f>
        <v>1522669</v>
      </c>
      <c r="AD42">
        <f>Brazil_0!AD42</f>
        <v>1494267</v>
      </c>
      <c r="AE42">
        <f>Brazil_0!AE42</f>
        <v>1486832</v>
      </c>
      <c r="AF42">
        <f>Brazil_0!AF42</f>
        <v>1486832</v>
      </c>
      <c r="AG42">
        <f>Brazil_0!AG42</f>
        <v>1486467</v>
      </c>
      <c r="AH42">
        <f>Brazil_0!AH42</f>
        <v>1474937</v>
      </c>
      <c r="AI42">
        <f>Brazil_0!AI42</f>
        <v>1466115</v>
      </c>
      <c r="AJ42">
        <f>Brazil_0!AJ42</f>
        <v>1462363</v>
      </c>
      <c r="AK42">
        <f>Brazil_0!AK42</f>
        <v>1451273</v>
      </c>
      <c r="AL42">
        <f>Brazil_0!AL42</f>
        <v>1451631</v>
      </c>
      <c r="AM42">
        <f>Brazil_0!AM42</f>
        <v>1447498</v>
      </c>
      <c r="AN42">
        <f>Brazil_0!AN42</f>
        <v>1429210</v>
      </c>
      <c r="AO42">
        <f>Brazil_0!AO42</f>
        <v>1421552</v>
      </c>
      <c r="AP42">
        <f>Brazil_0!AP42</f>
        <v>1420505</v>
      </c>
      <c r="AQ42">
        <f>Brazil_0!AQ42</f>
        <v>1421957</v>
      </c>
      <c r="AR42">
        <f>Brazil_0!AR42</f>
        <v>1421957</v>
      </c>
      <c r="AS42">
        <f>Brazil_0!AS42</f>
        <v>1421515</v>
      </c>
      <c r="AT42">
        <f>Brazil_0!AT42</f>
        <v>19394</v>
      </c>
      <c r="AU42">
        <f>Brazil_0!AU42</f>
        <v>18768</v>
      </c>
      <c r="AV42">
        <f>Brazil_0!AV42</f>
        <v>18768</v>
      </c>
      <c r="AW42">
        <f>Brazil_0!AW42</f>
        <v>18794</v>
      </c>
      <c r="AX42">
        <f>Brazil_0!AX42</f>
        <v>18794</v>
      </c>
      <c r="AY42">
        <f>Brazil_0!AY42</f>
        <v>18794</v>
      </c>
      <c r="AZ42">
        <f>Brazil_0!AZ42</f>
        <v>18794</v>
      </c>
      <c r="BA42">
        <f>Brazil_0!BA42</f>
        <v>18551</v>
      </c>
      <c r="BB42">
        <f>Brazil_0!BB42</f>
        <v>18551</v>
      </c>
      <c r="BC42">
        <f>Brazil_0!BC42</f>
        <v>18551</v>
      </c>
      <c r="BD42">
        <f>Brazil_0!BD42</f>
        <v>18551</v>
      </c>
      <c r="BE42">
        <f>Brazil_0!BE42</f>
        <v>18551</v>
      </c>
      <c r="BF42">
        <f>Brazil_0!BF42</f>
        <v>18551</v>
      </c>
      <c r="BG42">
        <f>Brazil_0!BG42</f>
        <v>18551</v>
      </c>
      <c r="BH42">
        <f>Brazil_0!BH42</f>
        <v>18522</v>
      </c>
      <c r="BI42">
        <f>Brazil_0!BI42</f>
        <v>20863</v>
      </c>
      <c r="BJ42">
        <f>Brazil_0!BJ42</f>
        <v>20902</v>
      </c>
      <c r="BK42">
        <f>Brazil_0!BK42</f>
        <v>20260</v>
      </c>
      <c r="BL42">
        <f>Brazil_0!BL42</f>
        <v>20260</v>
      </c>
      <c r="BM42">
        <f>Brazil_0!BM42</f>
        <v>20260</v>
      </c>
      <c r="BN42">
        <f>Brazil_0!BN42</f>
        <v>20260</v>
      </c>
      <c r="BO42">
        <f>Brazil_0!BO42</f>
        <v>20242</v>
      </c>
      <c r="BP42">
        <f>Brazil_0!BP42</f>
        <v>28428</v>
      </c>
      <c r="BQ42">
        <f>Brazil_0!BQ42</f>
        <v>28398</v>
      </c>
      <c r="BR42">
        <f>Brazil_0!BR42</f>
        <v>27063</v>
      </c>
      <c r="BS42">
        <f>Brazil_0!BS42</f>
        <v>26437</v>
      </c>
      <c r="BT42">
        <f>Brazil_0!BT42</f>
        <v>26290</v>
      </c>
      <c r="BU42">
        <f>Brazil_0!BU42</f>
        <v>0</v>
      </c>
      <c r="BV42">
        <f>Brazil_0!BV42</f>
        <v>0</v>
      </c>
      <c r="BW42">
        <f>Brazil_0!BW42</f>
        <v>1763785</v>
      </c>
      <c r="BX42">
        <f>Brazil_0!BX42</f>
        <v>1763785</v>
      </c>
      <c r="BY42">
        <f>Brazil_0!BY42</f>
        <v>1763785</v>
      </c>
      <c r="BZ42">
        <f>Brazil_0!BZ42</f>
        <v>1763785</v>
      </c>
      <c r="CA42">
        <f>Brazil_0!CA42</f>
        <v>1763785</v>
      </c>
      <c r="CB42">
        <f>Brazil_0!CB42</f>
        <v>1763785</v>
      </c>
      <c r="CC42">
        <f>Brazil_0!CC42</f>
        <v>1763785</v>
      </c>
      <c r="CD42">
        <f>Brazil_0!CD42</f>
        <v>1763785</v>
      </c>
      <c r="CE42">
        <f>Brazil_0!CE42</f>
        <v>1763785</v>
      </c>
      <c r="CF42">
        <f>Brazil_0!CF42</f>
        <v>1763785</v>
      </c>
      <c r="CG42">
        <f>Brazil_0!CG42</f>
        <v>1763785</v>
      </c>
      <c r="CH42">
        <f>Brazil_0!CH42</f>
        <v>1763785</v>
      </c>
      <c r="CI42">
        <f>Brazil_0!CI42</f>
        <v>1763785</v>
      </c>
      <c r="CJ42">
        <f>Brazil_0!CJ42</f>
        <v>1763785</v>
      </c>
      <c r="CK42">
        <f>Brazil_0!CK42</f>
        <v>1763785</v>
      </c>
      <c r="CL42">
        <f>Brazil_0!CL42</f>
        <v>1763785</v>
      </c>
      <c r="CM42">
        <f>Brazil_0!CM42</f>
        <v>1763785</v>
      </c>
      <c r="CN42">
        <f>Brazil_0!CN42</f>
        <v>1763785</v>
      </c>
      <c r="CO42">
        <f>Brazil_0!CO42</f>
        <v>1763785</v>
      </c>
      <c r="CP42">
        <f>Brazil_0!CP42</f>
        <v>1763785</v>
      </c>
      <c r="CQ42">
        <f>Brazil_0!CQ42</f>
        <v>1763785</v>
      </c>
      <c r="CR42">
        <f>Brazil_0!CR42</f>
        <v>1763785</v>
      </c>
      <c r="CS42">
        <f>Brazil_0!CS42</f>
        <v>1763785</v>
      </c>
      <c r="CT42">
        <f>Brazil_0!CT42</f>
        <v>1763785</v>
      </c>
      <c r="CU42">
        <f>Brazil_0!CU42</f>
        <v>1763785</v>
      </c>
      <c r="CV42">
        <f>Brazil_0!CV42</f>
        <v>1763785</v>
      </c>
      <c r="CW42">
        <f>Brazil_0!CW42</f>
        <v>1763785</v>
      </c>
    </row>
    <row r="43" spans="1:101" x14ac:dyDescent="0.25">
      <c r="A43" t="str">
        <f>MID('cont list_0'!A42,3,3)</f>
        <v>F35</v>
      </c>
      <c r="B43">
        <f>Brazil_0!B43</f>
        <v>281734</v>
      </c>
      <c r="C43">
        <f>Brazil_0!C43</f>
        <v>281734</v>
      </c>
      <c r="D43">
        <f>Brazil_0!D43</f>
        <v>281734</v>
      </c>
      <c r="E43">
        <f>Brazil_0!E43</f>
        <v>282113</v>
      </c>
      <c r="F43">
        <f>Brazil_0!F43</f>
        <v>282081</v>
      </c>
      <c r="G43">
        <f>Brazil_0!G43</f>
        <v>282083</v>
      </c>
      <c r="H43">
        <f>Brazil_0!H43</f>
        <v>282223</v>
      </c>
      <c r="I43">
        <f>Brazil_0!I43</f>
        <v>282207</v>
      </c>
      <c r="J43">
        <f>Brazil_0!J43</f>
        <v>282253</v>
      </c>
      <c r="K43">
        <f>Brazil_0!K43</f>
        <v>282299</v>
      </c>
      <c r="L43">
        <f>Brazil_0!L43</f>
        <v>282224</v>
      </c>
      <c r="M43">
        <f>Brazil_0!M43</f>
        <v>282002</v>
      </c>
      <c r="N43">
        <f>Brazil_0!N43</f>
        <v>281988</v>
      </c>
      <c r="O43">
        <f>Brazil_0!O43</f>
        <v>282078</v>
      </c>
      <c r="P43">
        <f>Brazil_0!P43</f>
        <v>281179</v>
      </c>
      <c r="Q43">
        <f>Brazil_0!Q43</f>
        <v>281183</v>
      </c>
      <c r="R43">
        <f>Brazil_0!R43</f>
        <v>281315</v>
      </c>
      <c r="S43">
        <f>Brazil_0!S43</f>
        <v>281555</v>
      </c>
      <c r="T43">
        <f>Brazil_0!T43</f>
        <v>281298</v>
      </c>
      <c r="U43">
        <f>Brazil_0!U43</f>
        <v>281217</v>
      </c>
      <c r="V43">
        <f>Brazil_0!V43</f>
        <v>281197</v>
      </c>
      <c r="W43">
        <f>Brazil_0!W43</f>
        <v>719996</v>
      </c>
      <c r="X43">
        <f>Brazil_0!X43</f>
        <v>719996</v>
      </c>
      <c r="Y43">
        <f>Brazil_0!Y43</f>
        <v>709097</v>
      </c>
      <c r="Z43">
        <f>Brazil_0!Z43</f>
        <v>710536</v>
      </c>
      <c r="AA43">
        <f>Brazil_0!AA43</f>
        <v>707861</v>
      </c>
      <c r="AB43">
        <f>Brazil_0!AB43</f>
        <v>708693</v>
      </c>
      <c r="AC43">
        <f>Brazil_0!AC43</f>
        <v>711005</v>
      </c>
      <c r="AD43">
        <f>Brazil_0!AD43</f>
        <v>717811</v>
      </c>
      <c r="AE43">
        <f>Brazil_0!AE43</f>
        <v>727144</v>
      </c>
      <c r="AF43">
        <f>Brazil_0!AF43</f>
        <v>727144</v>
      </c>
      <c r="AG43">
        <f>Brazil_0!AG43</f>
        <v>732666</v>
      </c>
      <c r="AH43">
        <f>Brazil_0!AH43</f>
        <v>724545</v>
      </c>
      <c r="AI43">
        <f>Brazil_0!AI43</f>
        <v>725342</v>
      </c>
      <c r="AJ43">
        <f>Brazil_0!AJ43</f>
        <v>732849</v>
      </c>
      <c r="AK43">
        <f>Brazil_0!AK43</f>
        <v>731012</v>
      </c>
      <c r="AL43">
        <f>Brazil_0!AL43</f>
        <v>711968</v>
      </c>
      <c r="AM43">
        <f>Brazil_0!AM43</f>
        <v>725139</v>
      </c>
      <c r="AN43">
        <f>Brazil_0!AN43</f>
        <v>712541</v>
      </c>
      <c r="AO43">
        <f>Brazil_0!AO43</f>
        <v>718822</v>
      </c>
      <c r="AP43">
        <f>Brazil_0!AP43</f>
        <v>719818</v>
      </c>
      <c r="AQ43">
        <f>Brazil_0!AQ43</f>
        <v>732708</v>
      </c>
      <c r="AR43">
        <f>Brazil_0!AR43</f>
        <v>732708</v>
      </c>
      <c r="AS43">
        <f>Brazil_0!AS43</f>
        <v>729886</v>
      </c>
      <c r="AT43">
        <f>Brazil_0!AT43</f>
        <v>1424413</v>
      </c>
      <c r="AU43">
        <f>Brazil_0!AU43</f>
        <v>1424147</v>
      </c>
      <c r="AV43">
        <f>Brazil_0!AV43</f>
        <v>1423822</v>
      </c>
      <c r="AW43">
        <f>Brazil_0!AW43</f>
        <v>1429322</v>
      </c>
      <c r="AX43">
        <f>Brazil_0!AX43</f>
        <v>1436295</v>
      </c>
      <c r="AY43">
        <f>Brazil_0!AY43</f>
        <v>1435274</v>
      </c>
      <c r="AZ43">
        <f>Brazil_0!AZ43</f>
        <v>1443649</v>
      </c>
      <c r="BA43">
        <f>Brazil_0!BA43</f>
        <v>1485005</v>
      </c>
      <c r="BB43">
        <f>Brazil_0!BB43</f>
        <v>1499712</v>
      </c>
      <c r="BC43">
        <f>Brazil_0!BC43</f>
        <v>1500867</v>
      </c>
      <c r="BD43">
        <f>Brazil_0!BD43</f>
        <v>1514818</v>
      </c>
      <c r="BE43">
        <f>Brazil_0!BE43</f>
        <v>1514183</v>
      </c>
      <c r="BF43">
        <f>Brazil_0!BF43</f>
        <v>1499627</v>
      </c>
      <c r="BG43">
        <f>Brazil_0!BG43</f>
        <v>1506494</v>
      </c>
      <c r="BH43">
        <f>Brazil_0!BH43</f>
        <v>1498857</v>
      </c>
      <c r="BI43">
        <f>Brazil_0!BI43</f>
        <v>1526057</v>
      </c>
      <c r="BJ43">
        <f>Brazil_0!BJ43</f>
        <v>1532020</v>
      </c>
      <c r="BK43">
        <f>Brazil_0!BK43</f>
        <v>1523385</v>
      </c>
      <c r="BL43">
        <f>Brazil_0!BL43</f>
        <v>1518449</v>
      </c>
      <c r="BM43">
        <f>Brazil_0!BM43</f>
        <v>1513442</v>
      </c>
      <c r="BN43">
        <f>Brazil_0!BN43</f>
        <v>1490190</v>
      </c>
      <c r="BO43">
        <f>Brazil_0!BO43</f>
        <v>1504510</v>
      </c>
      <c r="BP43">
        <f>Brazil_0!BP43</f>
        <v>20244</v>
      </c>
      <c r="BQ43">
        <f>Brazil_0!BQ43</f>
        <v>20117</v>
      </c>
      <c r="BR43">
        <f>Brazil_0!BR43</f>
        <v>20087</v>
      </c>
      <c r="BS43">
        <f>Brazil_0!BS43</f>
        <v>20075</v>
      </c>
      <c r="BT43">
        <f>Brazil_0!BT43</f>
        <v>20075</v>
      </c>
      <c r="BU43">
        <f>Brazil_0!BU43</f>
        <v>0</v>
      </c>
      <c r="BV43">
        <f>Brazil_0!BV43</f>
        <v>0</v>
      </c>
      <c r="BW43">
        <f>Brazil_0!BW43</f>
        <v>1694480</v>
      </c>
      <c r="BX43">
        <f>Brazil_0!BX43</f>
        <v>1694480</v>
      </c>
      <c r="BY43">
        <f>Brazil_0!BY43</f>
        <v>1694480</v>
      </c>
      <c r="BZ43">
        <f>Brazil_0!BZ43</f>
        <v>1694480</v>
      </c>
      <c r="CA43">
        <f>Brazil_0!CA43</f>
        <v>1694480</v>
      </c>
      <c r="CB43">
        <f>Brazil_0!CB43</f>
        <v>1694480</v>
      </c>
      <c r="CC43">
        <f>Brazil_0!CC43</f>
        <v>1694480</v>
      </c>
      <c r="CD43">
        <f>Brazil_0!CD43</f>
        <v>1694480</v>
      </c>
      <c r="CE43">
        <f>Brazil_0!CE43</f>
        <v>1694480</v>
      </c>
      <c r="CF43">
        <f>Brazil_0!CF43</f>
        <v>1694480</v>
      </c>
      <c r="CG43">
        <f>Brazil_0!CG43</f>
        <v>1694480</v>
      </c>
      <c r="CH43">
        <f>Brazil_0!CH43</f>
        <v>1694480</v>
      </c>
      <c r="CI43">
        <f>Brazil_0!CI43</f>
        <v>1694480</v>
      </c>
      <c r="CJ43">
        <f>Brazil_0!CJ43</f>
        <v>1694480</v>
      </c>
      <c r="CK43">
        <f>Brazil_0!CK43</f>
        <v>1694480</v>
      </c>
      <c r="CL43">
        <f>Brazil_0!CL43</f>
        <v>1694480</v>
      </c>
      <c r="CM43">
        <f>Brazil_0!CM43</f>
        <v>1694480</v>
      </c>
      <c r="CN43">
        <f>Brazil_0!CN43</f>
        <v>1694480</v>
      </c>
      <c r="CO43">
        <f>Brazil_0!CO43</f>
        <v>1694480</v>
      </c>
      <c r="CP43">
        <f>Brazil_0!CP43</f>
        <v>1694480</v>
      </c>
      <c r="CQ43">
        <f>Brazil_0!CQ43</f>
        <v>1694480</v>
      </c>
      <c r="CR43">
        <f>Brazil_0!CR43</f>
        <v>1694480</v>
      </c>
      <c r="CS43">
        <f>Brazil_0!CS43</f>
        <v>1694480</v>
      </c>
      <c r="CT43">
        <f>Brazil_0!CT43</f>
        <v>1694480</v>
      </c>
      <c r="CU43">
        <f>Brazil_0!CU43</f>
        <v>1694480</v>
      </c>
      <c r="CV43">
        <f>Brazil_0!CV43</f>
        <v>1694480</v>
      </c>
      <c r="CW43">
        <f>Brazil_0!CW43</f>
        <v>1694480</v>
      </c>
    </row>
    <row r="44" spans="1:101" x14ac:dyDescent="0.25">
      <c r="A44" t="str">
        <f>MID('cont list_0'!A43,3,3)</f>
        <v>F36</v>
      </c>
      <c r="B44">
        <f>Brazil_0!B44</f>
        <v>782329</v>
      </c>
      <c r="C44">
        <f>Brazil_0!C44</f>
        <v>782329</v>
      </c>
      <c r="D44">
        <f>Brazil_0!D44</f>
        <v>782329</v>
      </c>
      <c r="E44">
        <f>Brazil_0!E44</f>
        <v>759166</v>
      </c>
      <c r="F44">
        <f>Brazil_0!F44</f>
        <v>741247</v>
      </c>
      <c r="G44">
        <f>Brazil_0!G44</f>
        <v>732311</v>
      </c>
      <c r="H44">
        <f>Brazil_0!H44</f>
        <v>735930</v>
      </c>
      <c r="I44">
        <f>Brazil_0!I44</f>
        <v>736432</v>
      </c>
      <c r="J44">
        <f>Brazil_0!J44</f>
        <v>740385</v>
      </c>
      <c r="K44">
        <f>Brazil_0!K44</f>
        <v>740027</v>
      </c>
      <c r="L44">
        <f>Brazil_0!L44</f>
        <v>742845</v>
      </c>
      <c r="M44">
        <f>Brazil_0!M44</f>
        <v>753843</v>
      </c>
      <c r="N44">
        <f>Brazil_0!N44</f>
        <v>748408</v>
      </c>
      <c r="O44">
        <f>Brazil_0!O44</f>
        <v>733771</v>
      </c>
      <c r="P44">
        <f>Brazil_0!P44</f>
        <v>726602</v>
      </c>
      <c r="Q44">
        <f>Brazil_0!Q44</f>
        <v>719263</v>
      </c>
      <c r="R44">
        <f>Brazil_0!R44</f>
        <v>721774</v>
      </c>
      <c r="S44">
        <f>Brazil_0!S44</f>
        <v>720003</v>
      </c>
      <c r="T44">
        <f>Brazil_0!T44</f>
        <v>724983</v>
      </c>
      <c r="U44">
        <f>Brazil_0!U44</f>
        <v>724888</v>
      </c>
      <c r="V44">
        <f>Brazil_0!V44</f>
        <v>730926</v>
      </c>
      <c r="W44">
        <f>Brazil_0!W44</f>
        <v>280995</v>
      </c>
      <c r="X44">
        <f>Brazil_0!X44</f>
        <v>280995</v>
      </c>
      <c r="Y44">
        <f>Brazil_0!Y44</f>
        <v>281162</v>
      </c>
      <c r="Z44">
        <f>Brazil_0!Z44</f>
        <v>281331</v>
      </c>
      <c r="AA44">
        <f>Brazil_0!AA44</f>
        <v>281519</v>
      </c>
      <c r="AB44">
        <f>Brazil_0!AB44</f>
        <v>281629</v>
      </c>
      <c r="AC44">
        <f>Brazil_0!AC44</f>
        <v>281750</v>
      </c>
      <c r="AD44">
        <f>Brazil_0!AD44</f>
        <v>281800</v>
      </c>
      <c r="AE44">
        <f>Brazil_0!AE44</f>
        <v>281686</v>
      </c>
      <c r="AF44">
        <f>Brazil_0!AF44</f>
        <v>281686</v>
      </c>
      <c r="AG44">
        <f>Brazil_0!AG44</f>
        <v>281720</v>
      </c>
      <c r="AH44">
        <f>Brazil_0!AH44</f>
        <v>281792</v>
      </c>
      <c r="AI44">
        <f>Brazil_0!AI44</f>
        <v>281894</v>
      </c>
      <c r="AJ44">
        <f>Brazil_0!AJ44</f>
        <v>281883</v>
      </c>
      <c r="AK44">
        <f>Brazil_0!AK44</f>
        <v>281559</v>
      </c>
      <c r="AL44">
        <f>Brazil_0!AL44</f>
        <v>281618</v>
      </c>
      <c r="AM44">
        <f>Brazil_0!AM44</f>
        <v>281387</v>
      </c>
      <c r="AN44">
        <f>Brazil_0!AN44</f>
        <v>270475</v>
      </c>
      <c r="AO44">
        <f>Brazil_0!AO44</f>
        <v>269443</v>
      </c>
      <c r="AP44">
        <f>Brazil_0!AP44</f>
        <v>269153</v>
      </c>
      <c r="AQ44">
        <f>Brazil_0!AQ44</f>
        <v>269239</v>
      </c>
      <c r="AR44">
        <f>Brazil_0!AR44</f>
        <v>269239</v>
      </c>
      <c r="AS44">
        <f>Brazil_0!AS44</f>
        <v>269499</v>
      </c>
      <c r="AT44">
        <f>Brazil_0!AT44</f>
        <v>730876</v>
      </c>
      <c r="AU44">
        <f>Brazil_0!AU44</f>
        <v>718157</v>
      </c>
      <c r="AV44">
        <f>Brazil_0!AV44</f>
        <v>718023</v>
      </c>
      <c r="AW44">
        <f>Brazil_0!AW44</f>
        <v>695320</v>
      </c>
      <c r="AX44">
        <f>Brazil_0!AX44</f>
        <v>694802</v>
      </c>
      <c r="AY44">
        <f>Brazil_0!AY44</f>
        <v>694562</v>
      </c>
      <c r="AZ44">
        <f>Brazil_0!AZ44</f>
        <v>713763</v>
      </c>
      <c r="BA44">
        <f>Brazil_0!BA44</f>
        <v>732752</v>
      </c>
      <c r="BB44">
        <f>Brazil_0!BB44</f>
        <v>738956</v>
      </c>
      <c r="BC44">
        <f>Brazil_0!BC44</f>
        <v>725380</v>
      </c>
      <c r="BD44">
        <f>Brazil_0!BD44</f>
        <v>708779</v>
      </c>
      <c r="BE44">
        <f>Brazil_0!BE44</f>
        <v>714671</v>
      </c>
      <c r="BF44">
        <f>Brazil_0!BF44</f>
        <v>704517</v>
      </c>
      <c r="BG44">
        <f>Brazil_0!BG44</f>
        <v>718331</v>
      </c>
      <c r="BH44">
        <f>Brazil_0!BH44</f>
        <v>707451</v>
      </c>
      <c r="BI44">
        <f>Brazil_0!BI44</f>
        <v>712137</v>
      </c>
      <c r="BJ44">
        <f>Brazil_0!BJ44</f>
        <v>720196</v>
      </c>
      <c r="BK44">
        <f>Brazil_0!BK44</f>
        <v>720535</v>
      </c>
      <c r="BL44">
        <f>Brazil_0!BL44</f>
        <v>720805</v>
      </c>
      <c r="BM44">
        <f>Brazil_0!BM44</f>
        <v>730811</v>
      </c>
      <c r="BN44">
        <f>Brazil_0!BN44</f>
        <v>723866</v>
      </c>
      <c r="BO44">
        <f>Brazil_0!BO44</f>
        <v>732202</v>
      </c>
      <c r="BP44">
        <f>Brazil_0!BP44</f>
        <v>1523893</v>
      </c>
      <c r="BQ44">
        <f>Brazil_0!BQ44</f>
        <v>1530080</v>
      </c>
      <c r="BR44">
        <f>Brazil_0!BR44</f>
        <v>1541807</v>
      </c>
      <c r="BS44">
        <f>Brazil_0!BS44</f>
        <v>1537522</v>
      </c>
      <c r="BT44">
        <f>Brazil_0!BT44</f>
        <v>1557323</v>
      </c>
      <c r="BU44">
        <f>Brazil_0!BU44</f>
        <v>0</v>
      </c>
      <c r="BV44">
        <f>Brazil_0!BV44</f>
        <v>0</v>
      </c>
      <c r="BW44">
        <f>Brazil_0!BW44</f>
        <v>1409364</v>
      </c>
      <c r="BX44">
        <f>Brazil_0!BX44</f>
        <v>1409171</v>
      </c>
      <c r="BY44">
        <f>Brazil_0!BY44</f>
        <v>1405182</v>
      </c>
      <c r="BZ44">
        <f>Brazil_0!BZ44</f>
        <v>1405182</v>
      </c>
      <c r="CA44">
        <f>Brazil_0!CA44</f>
        <v>1405182</v>
      </c>
      <c r="CB44">
        <f>Brazil_0!CB44</f>
        <v>1410531</v>
      </c>
      <c r="CC44">
        <f>Brazil_0!CC44</f>
        <v>1407073</v>
      </c>
      <c r="CD44">
        <f>Brazil_0!CD44</f>
        <v>1410592</v>
      </c>
      <c r="CE44">
        <f>Brazil_0!CE44</f>
        <v>1406252</v>
      </c>
      <c r="CF44">
        <f>Brazil_0!CF44</f>
        <v>1411289</v>
      </c>
      <c r="CG44">
        <f>Brazil_0!CG44</f>
        <v>1411950</v>
      </c>
      <c r="CH44">
        <f>Brazil_0!CH44</f>
        <v>1412760</v>
      </c>
      <c r="CI44">
        <f>Brazil_0!CI44</f>
        <v>1414082</v>
      </c>
      <c r="CJ44">
        <f>Brazil_0!CJ44</f>
        <v>1413475</v>
      </c>
      <c r="CK44">
        <f>Brazil_0!CK44</f>
        <v>1409458</v>
      </c>
      <c r="CL44">
        <f>Brazil_0!CL44</f>
        <v>1408508</v>
      </c>
      <c r="CM44">
        <f>Brazil_0!CM44</f>
        <v>1408474</v>
      </c>
      <c r="CN44">
        <f>Brazil_0!CN44</f>
        <v>1401806</v>
      </c>
      <c r="CO44">
        <f>Brazil_0!CO44</f>
        <v>1406822</v>
      </c>
      <c r="CP44">
        <f>Brazil_0!CP44</f>
        <v>1396738</v>
      </c>
      <c r="CQ44">
        <f>Brazil_0!CQ44</f>
        <v>1394443</v>
      </c>
      <c r="CR44">
        <f>Brazil_0!CR44</f>
        <v>1660944</v>
      </c>
      <c r="CS44">
        <f>Brazil_0!CS44</f>
        <v>1660944</v>
      </c>
      <c r="CT44">
        <f>Brazil_0!CT44</f>
        <v>1660944</v>
      </c>
      <c r="CU44">
        <f>Brazil_0!CU44</f>
        <v>1660944</v>
      </c>
      <c r="CV44">
        <f>Brazil_0!CV44</f>
        <v>1660944</v>
      </c>
      <c r="CW44">
        <f>Brazil_0!CW44</f>
        <v>1660944</v>
      </c>
    </row>
    <row r="45" spans="1:101" x14ac:dyDescent="0.25">
      <c r="A45" t="str">
        <f>MID('cont list_0'!A44,3,3)</f>
        <v>F37</v>
      </c>
      <c r="B45">
        <f>Brazil_0!B45</f>
        <v>97648</v>
      </c>
      <c r="C45">
        <f>Brazil_0!C45</f>
        <v>97648</v>
      </c>
      <c r="D45">
        <f>Brazil_0!D45</f>
        <v>97648</v>
      </c>
      <c r="E45">
        <f>Brazil_0!E45</f>
        <v>97536</v>
      </c>
      <c r="F45">
        <f>Brazil_0!F45</f>
        <v>96669</v>
      </c>
      <c r="G45">
        <f>Brazil_0!G45</f>
        <v>96600</v>
      </c>
      <c r="H45">
        <f>Brazil_0!H45</f>
        <v>96562</v>
      </c>
      <c r="I45">
        <f>Brazil_0!I45</f>
        <v>96557</v>
      </c>
      <c r="J45">
        <f>Brazil_0!J45</f>
        <v>96563</v>
      </c>
      <c r="K45">
        <f>Brazil_0!K45</f>
        <v>96560</v>
      </c>
      <c r="L45">
        <f>Brazil_0!L45</f>
        <v>96485</v>
      </c>
      <c r="M45">
        <f>Brazil_0!M45</f>
        <v>96350</v>
      </c>
      <c r="N45">
        <f>Brazil_0!N45</f>
        <v>96350</v>
      </c>
      <c r="O45">
        <f>Brazil_0!O45</f>
        <v>97141</v>
      </c>
      <c r="P45">
        <f>Brazil_0!P45</f>
        <v>97186</v>
      </c>
      <c r="Q45">
        <f>Brazil_0!Q45</f>
        <v>97156</v>
      </c>
      <c r="R45">
        <f>Brazil_0!R45</f>
        <v>96779</v>
      </c>
      <c r="S45">
        <f>Brazil_0!S45</f>
        <v>96759</v>
      </c>
      <c r="T45">
        <f>Brazil_0!T45</f>
        <v>96606</v>
      </c>
      <c r="U45">
        <f>Brazil_0!U45</f>
        <v>96598</v>
      </c>
      <c r="V45">
        <f>Brazil_0!V45</f>
        <v>96614</v>
      </c>
      <c r="W45">
        <f>Brazil_0!W45</f>
        <v>731635</v>
      </c>
      <c r="X45">
        <f>Brazil_0!X45</f>
        <v>731635</v>
      </c>
      <c r="Y45">
        <f>Brazil_0!Y45</f>
        <v>736596</v>
      </c>
      <c r="Z45">
        <f>Brazil_0!Z45</f>
        <v>734886</v>
      </c>
      <c r="AA45">
        <f>Brazil_0!AA45</f>
        <v>726317</v>
      </c>
      <c r="AB45">
        <f>Brazil_0!AB45</f>
        <v>721341</v>
      </c>
      <c r="AC45">
        <f>Brazil_0!AC45</f>
        <v>726655</v>
      </c>
      <c r="AD45">
        <f>Brazil_0!AD45</f>
        <v>723561</v>
      </c>
      <c r="AE45">
        <f>Brazil_0!AE45</f>
        <v>730977</v>
      </c>
      <c r="AF45">
        <f>Brazil_0!AF45</f>
        <v>730977</v>
      </c>
      <c r="AG45">
        <f>Brazil_0!AG45</f>
        <v>729492</v>
      </c>
      <c r="AH45">
        <f>Brazil_0!AH45</f>
        <v>726505</v>
      </c>
      <c r="AI45">
        <f>Brazil_0!AI45</f>
        <v>737310</v>
      </c>
      <c r="AJ45">
        <f>Brazil_0!AJ45</f>
        <v>722833</v>
      </c>
      <c r="AK45">
        <f>Brazil_0!AK45</f>
        <v>714419</v>
      </c>
      <c r="AL45">
        <f>Brazil_0!AL45</f>
        <v>717508</v>
      </c>
      <c r="AM45">
        <f>Brazil_0!AM45</f>
        <v>728872</v>
      </c>
      <c r="AN45">
        <f>Brazil_0!AN45</f>
        <v>731579</v>
      </c>
      <c r="AO45">
        <f>Brazil_0!AO45</f>
        <v>728757</v>
      </c>
      <c r="AP45">
        <f>Brazil_0!AP45</f>
        <v>724133</v>
      </c>
      <c r="AQ45">
        <f>Brazil_0!AQ45</f>
        <v>719767</v>
      </c>
      <c r="AR45">
        <f>Brazil_0!AR45</f>
        <v>719767</v>
      </c>
      <c r="AS45">
        <f>Brazil_0!AS45</f>
        <v>718523</v>
      </c>
      <c r="AT45">
        <f>Brazil_0!AT45</f>
        <v>269462</v>
      </c>
      <c r="AU45">
        <f>Brazil_0!AU45</f>
        <v>268275</v>
      </c>
      <c r="AV45">
        <f>Brazil_0!AV45</f>
        <v>267486</v>
      </c>
      <c r="AW45">
        <f>Brazil_0!AW45</f>
        <v>267068</v>
      </c>
      <c r="AX45">
        <f>Brazil_0!AX45</f>
        <v>266683</v>
      </c>
      <c r="AY45">
        <f>Brazil_0!AY45</f>
        <v>266479</v>
      </c>
      <c r="AZ45">
        <f>Brazil_0!AZ45</f>
        <v>265229</v>
      </c>
      <c r="BA45">
        <f>Brazil_0!BA45</f>
        <v>265238</v>
      </c>
      <c r="BB45">
        <f>Brazil_0!BB45</f>
        <v>266426</v>
      </c>
      <c r="BC45">
        <f>Brazil_0!BC45</f>
        <v>266435</v>
      </c>
      <c r="BD45">
        <f>Brazil_0!BD45</f>
        <v>266816</v>
      </c>
      <c r="BE45">
        <f>Brazil_0!BE45</f>
        <v>236497</v>
      </c>
      <c r="BF45">
        <f>Brazil_0!BF45</f>
        <v>236924</v>
      </c>
      <c r="BG45">
        <f>Brazil_0!BG45</f>
        <v>237159</v>
      </c>
      <c r="BH45">
        <f>Brazil_0!BH45</f>
        <v>237339</v>
      </c>
      <c r="BI45">
        <f>Brazil_0!BI45</f>
        <v>237170</v>
      </c>
      <c r="BJ45">
        <f>Brazil_0!BJ45</f>
        <v>239091</v>
      </c>
      <c r="BK45">
        <f>Brazil_0!BK45</f>
        <v>240385</v>
      </c>
      <c r="BL45">
        <f>Brazil_0!BL45</f>
        <v>262636</v>
      </c>
      <c r="BM45">
        <f>Brazil_0!BM45</f>
        <v>262474</v>
      </c>
      <c r="BN45">
        <f>Brazil_0!BN45</f>
        <v>262465</v>
      </c>
      <c r="BO45">
        <f>Brazil_0!BO45</f>
        <v>263082</v>
      </c>
      <c r="BP45">
        <f>Brazil_0!BP45</f>
        <v>731541</v>
      </c>
      <c r="BQ45">
        <f>Brazil_0!BQ45</f>
        <v>764914</v>
      </c>
      <c r="BR45">
        <f>Brazil_0!BR45</f>
        <v>763233</v>
      </c>
      <c r="BS45">
        <f>Brazil_0!BS45</f>
        <v>755365</v>
      </c>
      <c r="BT45">
        <f>Brazil_0!BT45</f>
        <v>758872</v>
      </c>
      <c r="BU45">
        <f>Brazil_0!BU45</f>
        <v>0</v>
      </c>
      <c r="BV45">
        <f>Brazil_0!BV45</f>
        <v>0</v>
      </c>
      <c r="BW45">
        <f>Brazil_0!BW45</f>
        <v>685091</v>
      </c>
      <c r="BX45">
        <f>Brazil_0!BX45</f>
        <v>685538</v>
      </c>
      <c r="BY45">
        <f>Brazil_0!BY45</f>
        <v>687287</v>
      </c>
      <c r="BZ45">
        <f>Brazil_0!BZ45</f>
        <v>687287</v>
      </c>
      <c r="CA45">
        <f>Brazil_0!CA45</f>
        <v>687287</v>
      </c>
      <c r="CB45">
        <f>Brazil_0!CB45</f>
        <v>686938</v>
      </c>
      <c r="CC45">
        <f>Brazil_0!CC45</f>
        <v>688313</v>
      </c>
      <c r="CD45">
        <f>Brazil_0!CD45</f>
        <v>683260</v>
      </c>
      <c r="CE45">
        <f>Brazil_0!CE45</f>
        <v>677680</v>
      </c>
      <c r="CF45">
        <f>Brazil_0!CF45</f>
        <v>673683</v>
      </c>
      <c r="CG45">
        <f>Brazil_0!CG45</f>
        <v>665278</v>
      </c>
      <c r="CH45">
        <f>Brazil_0!CH45</f>
        <v>665695</v>
      </c>
      <c r="CI45">
        <f>Brazil_0!CI45</f>
        <v>663975</v>
      </c>
      <c r="CJ45">
        <f>Brazil_0!CJ45</f>
        <v>658692</v>
      </c>
      <c r="CK45">
        <f>Brazil_0!CK45</f>
        <v>658628</v>
      </c>
      <c r="CL45">
        <f>Brazil_0!CL45</f>
        <v>660023</v>
      </c>
      <c r="CM45">
        <f>Brazil_0!CM45</f>
        <v>661216</v>
      </c>
      <c r="CN45">
        <f>Brazil_0!CN45</f>
        <v>666362</v>
      </c>
      <c r="CO45">
        <f>Brazil_0!CO45</f>
        <v>668688</v>
      </c>
      <c r="CP45">
        <f>Brazil_0!CP45</f>
        <v>660346</v>
      </c>
      <c r="CQ45">
        <f>Brazil_0!CQ45</f>
        <v>654122</v>
      </c>
      <c r="CR45">
        <f>Brazil_0!CR45</f>
        <v>1394949</v>
      </c>
      <c r="CS45">
        <f>Brazil_0!CS45</f>
        <v>1393732</v>
      </c>
      <c r="CT45">
        <f>Brazil_0!CT45</f>
        <v>1369317</v>
      </c>
      <c r="CU45">
        <f>Brazil_0!CU45</f>
        <v>1371001</v>
      </c>
      <c r="CV45">
        <f>Brazil_0!CV45</f>
        <v>1371678</v>
      </c>
      <c r="CW45">
        <f>Brazil_0!CW45</f>
        <v>1368812</v>
      </c>
    </row>
    <row r="46" spans="1:101" x14ac:dyDescent="0.25">
      <c r="A46" t="str">
        <f>MID('cont list_0'!A45,3,3)</f>
        <v>F38</v>
      </c>
      <c r="B46">
        <f>Brazil_0!B46</f>
        <v>340634</v>
      </c>
      <c r="C46">
        <f>Brazil_0!C46</f>
        <v>340634</v>
      </c>
      <c r="D46">
        <f>Brazil_0!D46</f>
        <v>340634</v>
      </c>
      <c r="E46">
        <f>Brazil_0!E46</f>
        <v>324261</v>
      </c>
      <c r="F46">
        <f>Brazil_0!F46</f>
        <v>312175</v>
      </c>
      <c r="G46">
        <f>Brazil_0!G46</f>
        <v>309887</v>
      </c>
      <c r="H46">
        <f>Brazil_0!H46</f>
        <v>310176</v>
      </c>
      <c r="I46">
        <f>Brazil_0!I46</f>
        <v>311740</v>
      </c>
      <c r="J46">
        <f>Brazil_0!J46</f>
        <v>319643</v>
      </c>
      <c r="K46">
        <f>Brazil_0!K46</f>
        <v>323038</v>
      </c>
      <c r="L46">
        <f>Brazil_0!L46</f>
        <v>324824</v>
      </c>
      <c r="M46">
        <f>Brazil_0!M46</f>
        <v>322199</v>
      </c>
      <c r="N46">
        <f>Brazil_0!N46</f>
        <v>318965</v>
      </c>
      <c r="O46">
        <f>Brazil_0!O46</f>
        <v>324589</v>
      </c>
      <c r="P46">
        <f>Brazil_0!P46</f>
        <v>325705</v>
      </c>
      <c r="Q46">
        <f>Brazil_0!Q46</f>
        <v>331411</v>
      </c>
      <c r="R46">
        <f>Brazil_0!R46</f>
        <v>333604</v>
      </c>
      <c r="S46">
        <f>Brazil_0!S46</f>
        <v>336993</v>
      </c>
      <c r="T46">
        <f>Brazil_0!T46</f>
        <v>329940</v>
      </c>
      <c r="U46">
        <f>Brazil_0!U46</f>
        <v>322293</v>
      </c>
      <c r="V46">
        <f>Brazil_0!V46</f>
        <v>321329</v>
      </c>
      <c r="W46">
        <f>Brazil_0!W46</f>
        <v>96611</v>
      </c>
      <c r="X46">
        <f>Brazil_0!X46</f>
        <v>96611</v>
      </c>
      <c r="Y46">
        <f>Brazil_0!Y46</f>
        <v>95773</v>
      </c>
      <c r="Z46">
        <f>Brazil_0!Z46</f>
        <v>95806</v>
      </c>
      <c r="AA46">
        <f>Brazil_0!AA46</f>
        <v>95815</v>
      </c>
      <c r="AB46">
        <f>Brazil_0!AB46</f>
        <v>95253</v>
      </c>
      <c r="AC46">
        <f>Brazil_0!AC46</f>
        <v>95251</v>
      </c>
      <c r="AD46">
        <f>Brazil_0!AD46</f>
        <v>95397</v>
      </c>
      <c r="AE46">
        <f>Brazil_0!AE46</f>
        <v>95687</v>
      </c>
      <c r="AF46">
        <f>Brazil_0!AF46</f>
        <v>95687</v>
      </c>
      <c r="AG46">
        <f>Brazil_0!AG46</f>
        <v>95707</v>
      </c>
      <c r="AH46">
        <f>Brazil_0!AH46</f>
        <v>95890</v>
      </c>
      <c r="AI46">
        <f>Brazil_0!AI46</f>
        <v>96053</v>
      </c>
      <c r="AJ46">
        <f>Brazil_0!AJ46</f>
        <v>96123</v>
      </c>
      <c r="AK46">
        <f>Brazil_0!AK46</f>
        <v>96150</v>
      </c>
      <c r="AL46">
        <f>Brazil_0!AL46</f>
        <v>96183</v>
      </c>
      <c r="AM46">
        <f>Brazil_0!AM46</f>
        <v>96059</v>
      </c>
      <c r="AN46">
        <f>Brazil_0!AN46</f>
        <v>95891</v>
      </c>
      <c r="AO46">
        <f>Brazil_0!AO46</f>
        <v>95781</v>
      </c>
      <c r="AP46">
        <f>Brazil_0!AP46</f>
        <v>95672</v>
      </c>
      <c r="AQ46">
        <f>Brazil_0!AQ46</f>
        <v>93540</v>
      </c>
      <c r="AR46">
        <f>Brazil_0!AR46</f>
        <v>93540</v>
      </c>
      <c r="AS46">
        <f>Brazil_0!AS46</f>
        <v>93427</v>
      </c>
      <c r="AT46">
        <f>Brazil_0!AT46</f>
        <v>713818</v>
      </c>
      <c r="AU46">
        <f>Brazil_0!AU46</f>
        <v>713443</v>
      </c>
      <c r="AV46">
        <f>Brazil_0!AV46</f>
        <v>710093</v>
      </c>
      <c r="AW46">
        <f>Brazil_0!AW46</f>
        <v>701723</v>
      </c>
      <c r="AX46">
        <f>Brazil_0!AX46</f>
        <v>708552</v>
      </c>
      <c r="AY46">
        <f>Brazil_0!AY46</f>
        <v>711437</v>
      </c>
      <c r="AZ46">
        <f>Brazil_0!AZ46</f>
        <v>718462</v>
      </c>
      <c r="BA46">
        <f>Brazil_0!BA46</f>
        <v>731986</v>
      </c>
      <c r="BB46">
        <f>Brazil_0!BB46</f>
        <v>727999</v>
      </c>
      <c r="BC46">
        <f>Brazil_0!BC46</f>
        <v>725353</v>
      </c>
      <c r="BD46">
        <f>Brazil_0!BD46</f>
        <v>735558</v>
      </c>
      <c r="BE46">
        <f>Brazil_0!BE46</f>
        <v>732525</v>
      </c>
      <c r="BF46">
        <f>Brazil_0!BF46</f>
        <v>741930</v>
      </c>
      <c r="BG46">
        <f>Brazil_0!BG46</f>
        <v>744034</v>
      </c>
      <c r="BH46">
        <f>Brazil_0!BH46</f>
        <v>746023</v>
      </c>
      <c r="BI46">
        <f>Brazil_0!BI46</f>
        <v>762713</v>
      </c>
      <c r="BJ46">
        <f>Brazil_0!BJ46</f>
        <v>772634</v>
      </c>
      <c r="BK46">
        <f>Brazil_0!BK46</f>
        <v>762152</v>
      </c>
      <c r="BL46">
        <f>Brazil_0!BL46</f>
        <v>776845</v>
      </c>
      <c r="BM46">
        <f>Brazil_0!BM46</f>
        <v>787347</v>
      </c>
      <c r="BN46">
        <f>Brazil_0!BN46</f>
        <v>794286</v>
      </c>
      <c r="BO46">
        <f>Brazil_0!BO46</f>
        <v>806624</v>
      </c>
      <c r="BP46">
        <f>Brazil_0!BP46</f>
        <v>263062</v>
      </c>
      <c r="BQ46">
        <f>Brazil_0!BQ46</f>
        <v>264199</v>
      </c>
      <c r="BR46">
        <f>Brazil_0!BR46</f>
        <v>264070</v>
      </c>
      <c r="BS46">
        <f>Brazil_0!BS46</f>
        <v>264260</v>
      </c>
      <c r="BT46">
        <f>Brazil_0!BT46</f>
        <v>264248</v>
      </c>
      <c r="BU46">
        <f>Brazil_0!BU46</f>
        <v>0</v>
      </c>
      <c r="BV46">
        <f>Brazil_0!BV46</f>
        <v>0</v>
      </c>
      <c r="BW46">
        <f>Brazil_0!BW46</f>
        <v>272547</v>
      </c>
      <c r="BX46">
        <f>Brazil_0!BX46</f>
        <v>272640</v>
      </c>
      <c r="BY46">
        <f>Brazil_0!BY46</f>
        <v>272636</v>
      </c>
      <c r="BZ46">
        <f>Brazil_0!BZ46</f>
        <v>272636</v>
      </c>
      <c r="CA46">
        <f>Brazil_0!CA46</f>
        <v>272636</v>
      </c>
      <c r="CB46">
        <f>Brazil_0!CB46</f>
        <v>274092</v>
      </c>
      <c r="CC46">
        <f>Brazil_0!CC46</f>
        <v>274144</v>
      </c>
      <c r="CD46">
        <f>Brazil_0!CD46</f>
        <v>274139</v>
      </c>
      <c r="CE46">
        <f>Brazil_0!CE46</f>
        <v>274227</v>
      </c>
      <c r="CF46">
        <f>Brazil_0!CF46</f>
        <v>275529</v>
      </c>
      <c r="CG46">
        <f>Brazil_0!CG46</f>
        <v>275520</v>
      </c>
      <c r="CH46">
        <f>Brazil_0!CH46</f>
        <v>275540</v>
      </c>
      <c r="CI46">
        <f>Brazil_0!CI46</f>
        <v>275518</v>
      </c>
      <c r="CJ46">
        <f>Brazil_0!CJ46</f>
        <v>275441</v>
      </c>
      <c r="CK46">
        <f>Brazil_0!CK46</f>
        <v>276450</v>
      </c>
      <c r="CL46">
        <f>Brazil_0!CL46</f>
        <v>276085</v>
      </c>
      <c r="CM46">
        <f>Brazil_0!CM46</f>
        <v>276134</v>
      </c>
      <c r="CN46">
        <f>Brazil_0!CN46</f>
        <v>275449</v>
      </c>
      <c r="CO46">
        <f>Brazil_0!CO46</f>
        <v>275211</v>
      </c>
      <c r="CP46">
        <f>Brazil_0!CP46</f>
        <v>275241</v>
      </c>
      <c r="CQ46">
        <f>Brazil_0!CQ46</f>
        <v>274912</v>
      </c>
      <c r="CR46">
        <f>Brazil_0!CR46</f>
        <v>653365</v>
      </c>
      <c r="CS46">
        <f>Brazil_0!CS46</f>
        <v>648896</v>
      </c>
      <c r="CT46">
        <f>Brazil_0!CT46</f>
        <v>640234</v>
      </c>
      <c r="CU46">
        <f>Brazil_0!CU46</f>
        <v>621512</v>
      </c>
      <c r="CV46">
        <f>Brazil_0!CV46</f>
        <v>620347</v>
      </c>
      <c r="CW46">
        <f>Brazil_0!CW46</f>
        <v>616083</v>
      </c>
    </row>
    <row r="47" spans="1:101" x14ac:dyDescent="0.25">
      <c r="A47" t="str">
        <f>MID('cont list_0'!A46,3,3)</f>
        <v>F39</v>
      </c>
      <c r="B47">
        <f>Brazil_0!B47</f>
        <v>55476</v>
      </c>
      <c r="C47">
        <f>Brazil_0!C47</f>
        <v>55476</v>
      </c>
      <c r="D47">
        <f>Brazil_0!D47</f>
        <v>55476</v>
      </c>
      <c r="E47">
        <f>Brazil_0!E47</f>
        <v>55476</v>
      </c>
      <c r="F47">
        <f>Brazil_0!F47</f>
        <v>55413</v>
      </c>
      <c r="G47">
        <f>Brazil_0!G47</f>
        <v>55413</v>
      </c>
      <c r="H47">
        <f>Brazil_0!H47</f>
        <v>55726</v>
      </c>
      <c r="I47">
        <f>Brazil_0!I47</f>
        <v>55726</v>
      </c>
      <c r="J47">
        <f>Brazil_0!J47</f>
        <v>55726</v>
      </c>
      <c r="K47">
        <f>Brazil_0!K47</f>
        <v>55726</v>
      </c>
      <c r="L47">
        <f>Brazil_0!L47</f>
        <v>55749</v>
      </c>
      <c r="M47">
        <f>Brazil_0!M47</f>
        <v>55829</v>
      </c>
      <c r="N47">
        <f>Brazil_0!N47</f>
        <v>55829</v>
      </c>
      <c r="O47">
        <f>Brazil_0!O47</f>
        <v>55818</v>
      </c>
      <c r="P47">
        <f>Brazil_0!P47</f>
        <v>56111</v>
      </c>
      <c r="Q47">
        <f>Brazil_0!Q47</f>
        <v>56111</v>
      </c>
      <c r="R47">
        <f>Brazil_0!R47</f>
        <v>56068</v>
      </c>
      <c r="S47">
        <f>Brazil_0!S47</f>
        <v>56068</v>
      </c>
      <c r="T47">
        <f>Brazil_0!T47</f>
        <v>56068</v>
      </c>
      <c r="U47">
        <f>Brazil_0!U47</f>
        <v>56045</v>
      </c>
      <c r="V47">
        <f>Brazil_0!V47</f>
        <v>56080</v>
      </c>
      <c r="W47">
        <f>Brazil_0!W47</f>
        <v>320849</v>
      </c>
      <c r="X47">
        <f>Brazil_0!X47</f>
        <v>320849</v>
      </c>
      <c r="Y47">
        <f>Brazil_0!Y47</f>
        <v>322109</v>
      </c>
      <c r="Z47">
        <f>Brazil_0!Z47</f>
        <v>332996</v>
      </c>
      <c r="AA47">
        <f>Brazil_0!AA47</f>
        <v>332280</v>
      </c>
      <c r="AB47">
        <f>Brazil_0!AB47</f>
        <v>329394</v>
      </c>
      <c r="AC47">
        <f>Brazil_0!AC47</f>
        <v>330708</v>
      </c>
      <c r="AD47">
        <f>Brazil_0!AD47</f>
        <v>339551</v>
      </c>
      <c r="AE47">
        <f>Brazil_0!AE47</f>
        <v>341686</v>
      </c>
      <c r="AF47">
        <f>Brazil_0!AF47</f>
        <v>341686</v>
      </c>
      <c r="AG47">
        <f>Brazil_0!AG47</f>
        <v>340662</v>
      </c>
      <c r="AH47">
        <f>Brazil_0!AH47</f>
        <v>344531</v>
      </c>
      <c r="AI47">
        <f>Brazil_0!AI47</f>
        <v>339286</v>
      </c>
      <c r="AJ47">
        <f>Brazil_0!AJ47</f>
        <v>338724</v>
      </c>
      <c r="AK47">
        <f>Brazil_0!AK47</f>
        <v>348882</v>
      </c>
      <c r="AL47">
        <f>Brazil_0!AL47</f>
        <v>345289</v>
      </c>
      <c r="AM47">
        <f>Brazil_0!AM47</f>
        <v>349612</v>
      </c>
      <c r="AN47">
        <f>Brazil_0!AN47</f>
        <v>346196</v>
      </c>
      <c r="AO47">
        <f>Brazil_0!AO47</f>
        <v>342582</v>
      </c>
      <c r="AP47">
        <f>Brazil_0!AP47</f>
        <v>345596</v>
      </c>
      <c r="AQ47">
        <f>Brazil_0!AQ47</f>
        <v>345420</v>
      </c>
      <c r="AR47">
        <f>Brazil_0!AR47</f>
        <v>345420</v>
      </c>
      <c r="AS47">
        <f>Brazil_0!AS47</f>
        <v>345177</v>
      </c>
      <c r="AT47">
        <f>Brazil_0!AT47</f>
        <v>93164</v>
      </c>
      <c r="AU47">
        <f>Brazil_0!AU47</f>
        <v>92322</v>
      </c>
      <c r="AV47">
        <f>Brazil_0!AV47</f>
        <v>92249</v>
      </c>
      <c r="AW47">
        <f>Brazil_0!AW47</f>
        <v>83976</v>
      </c>
      <c r="AX47">
        <f>Brazil_0!AX47</f>
        <v>82712</v>
      </c>
      <c r="AY47">
        <f>Brazil_0!AY47</f>
        <v>82688</v>
      </c>
      <c r="AZ47">
        <f>Brazil_0!AZ47</f>
        <v>82664</v>
      </c>
      <c r="BA47">
        <f>Brazil_0!BA47</f>
        <v>82974</v>
      </c>
      <c r="BB47">
        <f>Brazil_0!BB47</f>
        <v>82706</v>
      </c>
      <c r="BC47">
        <f>Brazil_0!BC47</f>
        <v>82474</v>
      </c>
      <c r="BD47">
        <f>Brazil_0!BD47</f>
        <v>81745</v>
      </c>
      <c r="BE47">
        <f>Brazil_0!BE47</f>
        <v>81429</v>
      </c>
      <c r="BF47">
        <f>Brazil_0!BF47</f>
        <v>81286</v>
      </c>
      <c r="BG47">
        <f>Brazil_0!BG47</f>
        <v>81066</v>
      </c>
      <c r="BH47">
        <f>Brazil_0!BH47</f>
        <v>80642</v>
      </c>
      <c r="BI47">
        <f>Brazil_0!BI47</f>
        <v>78886</v>
      </c>
      <c r="BJ47">
        <f>Brazil_0!BJ47</f>
        <v>78756</v>
      </c>
      <c r="BK47">
        <f>Brazil_0!BK47</f>
        <v>71510</v>
      </c>
      <c r="BL47">
        <f>Brazil_0!BL47</f>
        <v>71643</v>
      </c>
      <c r="BM47">
        <f>Brazil_0!BM47</f>
        <v>71652</v>
      </c>
      <c r="BN47">
        <f>Brazil_0!BN47</f>
        <v>71665</v>
      </c>
      <c r="BO47">
        <f>Brazil_0!BO47</f>
        <v>72365</v>
      </c>
      <c r="BP47">
        <f>Brazil_0!BP47</f>
        <v>794634</v>
      </c>
      <c r="BQ47">
        <f>Brazil_0!BQ47</f>
        <v>810087</v>
      </c>
      <c r="BR47">
        <f>Brazil_0!BR47</f>
        <v>803709</v>
      </c>
      <c r="BS47">
        <f>Brazil_0!BS47</f>
        <v>794735</v>
      </c>
      <c r="BT47">
        <f>Brazil_0!BT47</f>
        <v>789292</v>
      </c>
      <c r="BU47">
        <f>Brazil_0!BU47</f>
        <v>0</v>
      </c>
      <c r="BV47">
        <f>Brazil_0!BV47</f>
        <v>0</v>
      </c>
      <c r="BW47">
        <f>Brazil_0!BW47</f>
        <v>789713</v>
      </c>
      <c r="BX47">
        <f>Brazil_0!BX47</f>
        <v>794894</v>
      </c>
      <c r="BY47">
        <f>Brazil_0!BY47</f>
        <v>794104</v>
      </c>
      <c r="BZ47">
        <f>Brazil_0!BZ47</f>
        <v>794104</v>
      </c>
      <c r="CA47">
        <f>Brazil_0!CA47</f>
        <v>794104</v>
      </c>
      <c r="CB47">
        <f>Brazil_0!CB47</f>
        <v>795725</v>
      </c>
      <c r="CC47">
        <f>Brazil_0!CC47</f>
        <v>793511</v>
      </c>
      <c r="CD47">
        <f>Brazil_0!CD47</f>
        <v>794950</v>
      </c>
      <c r="CE47">
        <f>Brazil_0!CE47</f>
        <v>798112</v>
      </c>
      <c r="CF47">
        <f>Brazil_0!CF47</f>
        <v>792554</v>
      </c>
      <c r="CG47">
        <f>Brazil_0!CG47</f>
        <v>793702</v>
      </c>
      <c r="CH47">
        <f>Brazil_0!CH47</f>
        <v>795480</v>
      </c>
      <c r="CI47">
        <f>Brazil_0!CI47</f>
        <v>792394</v>
      </c>
      <c r="CJ47">
        <f>Brazil_0!CJ47</f>
        <v>794439</v>
      </c>
      <c r="CK47">
        <f>Brazil_0!CK47</f>
        <v>794993</v>
      </c>
      <c r="CL47">
        <f>Brazil_0!CL47</f>
        <v>799696</v>
      </c>
      <c r="CM47">
        <f>Brazil_0!CM47</f>
        <v>785391</v>
      </c>
      <c r="CN47">
        <f>Brazil_0!CN47</f>
        <v>776505</v>
      </c>
      <c r="CO47">
        <f>Brazil_0!CO47</f>
        <v>774735</v>
      </c>
      <c r="CP47">
        <f>Brazil_0!CP47</f>
        <v>773647</v>
      </c>
      <c r="CQ47">
        <f>Brazil_0!CQ47</f>
        <v>773905</v>
      </c>
      <c r="CR47">
        <f>Brazil_0!CR47</f>
        <v>274955</v>
      </c>
      <c r="CS47">
        <f>Brazil_0!CS47</f>
        <v>274961</v>
      </c>
      <c r="CT47">
        <f>Brazil_0!CT47</f>
        <v>275277</v>
      </c>
      <c r="CU47">
        <f>Brazil_0!CU47</f>
        <v>275152</v>
      </c>
      <c r="CV47">
        <f>Brazil_0!CV47</f>
        <v>275126</v>
      </c>
      <c r="CW47">
        <f>Brazil_0!CW47</f>
        <v>275250</v>
      </c>
    </row>
    <row r="48" spans="1:101" x14ac:dyDescent="0.25">
      <c r="A48" t="str">
        <f>MID('cont list_0'!A47,3,3)</f>
        <v>F40</v>
      </c>
      <c r="B48">
        <f>Brazil_0!B48</f>
        <v>45443</v>
      </c>
      <c r="C48">
        <f>Brazil_0!C48</f>
        <v>45443</v>
      </c>
      <c r="D48">
        <f>Brazil_0!D48</f>
        <v>45443</v>
      </c>
      <c r="E48">
        <f>Brazil_0!E48</f>
        <v>45441</v>
      </c>
      <c r="F48">
        <f>Brazil_0!F48</f>
        <v>45011</v>
      </c>
      <c r="G48">
        <f>Brazil_0!G48</f>
        <v>44816</v>
      </c>
      <c r="H48">
        <f>Brazil_0!H48</f>
        <v>44816</v>
      </c>
      <c r="I48">
        <f>Brazil_0!I48</f>
        <v>44817</v>
      </c>
      <c r="J48">
        <f>Brazil_0!J48</f>
        <v>44817</v>
      </c>
      <c r="K48">
        <f>Brazil_0!K48</f>
        <v>44817</v>
      </c>
      <c r="L48">
        <f>Brazil_0!L48</f>
        <v>44819</v>
      </c>
      <c r="M48">
        <f>Brazil_0!M48</f>
        <v>44821</v>
      </c>
      <c r="N48">
        <f>Brazil_0!N48</f>
        <v>44821</v>
      </c>
      <c r="O48">
        <f>Brazil_0!O48</f>
        <v>44820</v>
      </c>
      <c r="P48">
        <f>Brazil_0!P48</f>
        <v>44820</v>
      </c>
      <c r="Q48">
        <f>Brazil_0!Q48</f>
        <v>44820</v>
      </c>
      <c r="R48">
        <f>Brazil_0!R48</f>
        <v>44820</v>
      </c>
      <c r="S48">
        <f>Brazil_0!S48</f>
        <v>44820</v>
      </c>
      <c r="T48">
        <f>Brazil_0!T48</f>
        <v>44519</v>
      </c>
      <c r="U48">
        <f>Brazil_0!U48</f>
        <v>44442</v>
      </c>
      <c r="V48">
        <f>Brazil_0!V48</f>
        <v>44442</v>
      </c>
      <c r="W48">
        <f>Brazil_0!W48</f>
        <v>56110</v>
      </c>
      <c r="X48">
        <f>Brazil_0!X48</f>
        <v>56110</v>
      </c>
      <c r="Y48">
        <f>Brazil_0!Y48</f>
        <v>56110</v>
      </c>
      <c r="Z48">
        <f>Brazil_0!Z48</f>
        <v>56110</v>
      </c>
      <c r="AA48">
        <f>Brazil_0!AA48</f>
        <v>56110</v>
      </c>
      <c r="AB48">
        <f>Brazil_0!AB48</f>
        <v>56110</v>
      </c>
      <c r="AC48">
        <f>Brazil_0!AC48</f>
        <v>56110</v>
      </c>
      <c r="AD48">
        <f>Brazil_0!AD48</f>
        <v>56184</v>
      </c>
      <c r="AE48">
        <f>Brazil_0!AE48</f>
        <v>56184</v>
      </c>
      <c r="AF48">
        <f>Brazil_0!AF48</f>
        <v>56184</v>
      </c>
      <c r="AG48">
        <f>Brazil_0!AG48</f>
        <v>56184</v>
      </c>
      <c r="AH48">
        <f>Brazil_0!AH48</f>
        <v>56184</v>
      </c>
      <c r="AI48">
        <f>Brazil_0!AI48</f>
        <v>56184</v>
      </c>
      <c r="AJ48">
        <f>Brazil_0!AJ48</f>
        <v>56184</v>
      </c>
      <c r="AK48">
        <f>Brazil_0!AK48</f>
        <v>56184</v>
      </c>
      <c r="AL48">
        <f>Brazil_0!AL48</f>
        <v>56184</v>
      </c>
      <c r="AM48">
        <f>Brazil_0!AM48</f>
        <v>55234</v>
      </c>
      <c r="AN48">
        <f>Brazil_0!AN48</f>
        <v>55234</v>
      </c>
      <c r="AO48">
        <f>Brazil_0!AO48</f>
        <v>55234</v>
      </c>
      <c r="AP48">
        <f>Brazil_0!AP48</f>
        <v>55234</v>
      </c>
      <c r="AQ48">
        <f>Brazil_0!AQ48</f>
        <v>55234</v>
      </c>
      <c r="AR48">
        <f>Brazil_0!AR48</f>
        <v>55234</v>
      </c>
      <c r="AS48">
        <f>Brazil_0!AS48</f>
        <v>55234</v>
      </c>
      <c r="AT48">
        <f>Brazil_0!AT48</f>
        <v>344679</v>
      </c>
      <c r="AU48">
        <f>Brazil_0!AU48</f>
        <v>347930</v>
      </c>
      <c r="AV48">
        <f>Brazil_0!AV48</f>
        <v>337820</v>
      </c>
      <c r="AW48">
        <f>Brazil_0!AW48</f>
        <v>336021</v>
      </c>
      <c r="AX48">
        <f>Brazil_0!AX48</f>
        <v>325887</v>
      </c>
      <c r="AY48">
        <f>Brazil_0!AY48</f>
        <v>325002</v>
      </c>
      <c r="AZ48">
        <f>Brazil_0!AZ48</f>
        <v>326104</v>
      </c>
      <c r="BA48">
        <f>Brazil_0!BA48</f>
        <v>325343</v>
      </c>
      <c r="BB48">
        <f>Brazil_0!BB48</f>
        <v>326777</v>
      </c>
      <c r="BC48">
        <f>Brazil_0!BC48</f>
        <v>324872</v>
      </c>
      <c r="BD48">
        <f>Brazil_0!BD48</f>
        <v>310844</v>
      </c>
      <c r="BE48">
        <f>Brazil_0!BE48</f>
        <v>307867</v>
      </c>
      <c r="BF48">
        <f>Brazil_0!BF48</f>
        <v>305957</v>
      </c>
      <c r="BG48">
        <f>Brazil_0!BG48</f>
        <v>308454</v>
      </c>
      <c r="BH48">
        <f>Brazil_0!BH48</f>
        <v>298830</v>
      </c>
      <c r="BI48">
        <f>Brazil_0!BI48</f>
        <v>306790</v>
      </c>
      <c r="BJ48">
        <f>Brazil_0!BJ48</f>
        <v>311086</v>
      </c>
      <c r="BK48">
        <f>Brazil_0!BK48</f>
        <v>312729</v>
      </c>
      <c r="BL48">
        <f>Brazil_0!BL48</f>
        <v>324947</v>
      </c>
      <c r="BM48">
        <f>Brazil_0!BM48</f>
        <v>330593</v>
      </c>
      <c r="BN48">
        <f>Brazil_0!BN48</f>
        <v>331735</v>
      </c>
      <c r="BO48">
        <f>Brazil_0!BO48</f>
        <v>339298</v>
      </c>
      <c r="BP48">
        <f>Brazil_0!BP48</f>
        <v>72119</v>
      </c>
      <c r="BQ48">
        <f>Brazil_0!BQ48</f>
        <v>72301</v>
      </c>
      <c r="BR48">
        <f>Brazil_0!BR48</f>
        <v>72205</v>
      </c>
      <c r="BS48">
        <f>Brazil_0!BS48</f>
        <v>72189</v>
      </c>
      <c r="BT48">
        <f>Brazil_0!BT48</f>
        <v>71935</v>
      </c>
      <c r="BU48">
        <f>Brazil_0!BU48</f>
        <v>0</v>
      </c>
      <c r="BV48">
        <f>Brazil_0!BV48</f>
        <v>0</v>
      </c>
      <c r="BW48">
        <f>Brazil_0!BW48</f>
        <v>68790</v>
      </c>
      <c r="BX48">
        <f>Brazil_0!BX48</f>
        <v>68913</v>
      </c>
      <c r="BY48">
        <f>Brazil_0!BY48</f>
        <v>68809</v>
      </c>
      <c r="BZ48">
        <f>Brazil_0!BZ48</f>
        <v>68809</v>
      </c>
      <c r="CA48">
        <f>Brazil_0!CA48</f>
        <v>68809</v>
      </c>
      <c r="CB48">
        <f>Brazil_0!CB48</f>
        <v>68579</v>
      </c>
      <c r="CC48">
        <f>Brazil_0!CC48</f>
        <v>68626</v>
      </c>
      <c r="CD48">
        <f>Brazil_0!CD48</f>
        <v>68533</v>
      </c>
      <c r="CE48">
        <f>Brazil_0!CE48</f>
        <v>68550</v>
      </c>
      <c r="CF48">
        <f>Brazil_0!CF48</f>
        <v>68549</v>
      </c>
      <c r="CG48">
        <f>Brazil_0!CG48</f>
        <v>68549</v>
      </c>
      <c r="CH48">
        <f>Brazil_0!CH48</f>
        <v>68549</v>
      </c>
      <c r="CI48">
        <f>Brazil_0!CI48</f>
        <v>68549</v>
      </c>
      <c r="CJ48">
        <f>Brazil_0!CJ48</f>
        <v>68549</v>
      </c>
      <c r="CK48">
        <f>Brazil_0!CK48</f>
        <v>68567</v>
      </c>
      <c r="CL48">
        <f>Brazil_0!CL48</f>
        <v>68630</v>
      </c>
      <c r="CM48">
        <f>Brazil_0!CM48</f>
        <v>68630</v>
      </c>
      <c r="CN48">
        <f>Brazil_0!CN48</f>
        <v>68644</v>
      </c>
      <c r="CO48">
        <f>Brazil_0!CO48</f>
        <v>68268</v>
      </c>
      <c r="CP48">
        <f>Brazil_0!CP48</f>
        <v>68271</v>
      </c>
      <c r="CQ48">
        <f>Brazil_0!CQ48</f>
        <v>68271</v>
      </c>
      <c r="CR48">
        <f>Brazil_0!CR48</f>
        <v>776783</v>
      </c>
      <c r="CS48">
        <f>Brazil_0!CS48</f>
        <v>778622</v>
      </c>
      <c r="CT48">
        <f>Brazil_0!CT48</f>
        <v>777156</v>
      </c>
      <c r="CU48">
        <f>Brazil_0!CU48</f>
        <v>781459</v>
      </c>
      <c r="CV48">
        <f>Brazil_0!CV48</f>
        <v>789509</v>
      </c>
      <c r="CW48">
        <f>Brazil_0!CW48</f>
        <v>789039</v>
      </c>
    </row>
    <row r="49" spans="1:101" x14ac:dyDescent="0.25">
      <c r="A49" t="str">
        <f>MID('cont list_0'!A48,3,3)</f>
        <v>F41</v>
      </c>
      <c r="B49">
        <f>Brazil_0!B49</f>
        <v>48140</v>
      </c>
      <c r="C49">
        <f>Brazil_0!C49</f>
        <v>48140</v>
      </c>
      <c r="D49">
        <f>Brazil_0!D49</f>
        <v>48140</v>
      </c>
      <c r="E49">
        <f>Brazil_0!E49</f>
        <v>48140</v>
      </c>
      <c r="F49">
        <f>Brazil_0!F49</f>
        <v>48240</v>
      </c>
      <c r="G49">
        <f>Brazil_0!G49</f>
        <v>48240</v>
      </c>
      <c r="H49">
        <f>Brazil_0!H49</f>
        <v>48240</v>
      </c>
      <c r="I49">
        <f>Brazil_0!I49</f>
        <v>48240</v>
      </c>
      <c r="J49">
        <f>Brazil_0!J49</f>
        <v>48240</v>
      </c>
      <c r="K49">
        <f>Brazil_0!K49</f>
        <v>48240</v>
      </c>
      <c r="L49">
        <f>Brazil_0!L49</f>
        <v>48240</v>
      </c>
      <c r="M49">
        <f>Brazil_0!M49</f>
        <v>48240</v>
      </c>
      <c r="N49">
        <f>Brazil_0!N49</f>
        <v>48240</v>
      </c>
      <c r="O49">
        <f>Brazil_0!O49</f>
        <v>48240</v>
      </c>
      <c r="P49">
        <f>Brazil_0!P49</f>
        <v>48256</v>
      </c>
      <c r="Q49">
        <f>Brazil_0!Q49</f>
        <v>48256</v>
      </c>
      <c r="R49">
        <f>Brazil_0!R49</f>
        <v>48256</v>
      </c>
      <c r="S49">
        <f>Brazil_0!S49</f>
        <v>48256</v>
      </c>
      <c r="T49">
        <f>Brazil_0!T49</f>
        <v>48256</v>
      </c>
      <c r="U49">
        <f>Brazil_0!U49</f>
        <v>48213</v>
      </c>
      <c r="V49">
        <f>Brazil_0!V49</f>
        <v>48213</v>
      </c>
      <c r="W49">
        <f>Brazil_0!W49</f>
        <v>44442</v>
      </c>
      <c r="X49">
        <f>Brazil_0!X49</f>
        <v>44442</v>
      </c>
      <c r="Y49">
        <f>Brazil_0!Y49</f>
        <v>44443</v>
      </c>
      <c r="Z49">
        <f>Brazil_0!Z49</f>
        <v>44444</v>
      </c>
      <c r="AA49">
        <f>Brazil_0!AA49</f>
        <v>44445</v>
      </c>
      <c r="AB49">
        <f>Brazil_0!AB49</f>
        <v>44446</v>
      </c>
      <c r="AC49">
        <f>Brazil_0!AC49</f>
        <v>44447</v>
      </c>
      <c r="AD49">
        <f>Brazil_0!AD49</f>
        <v>44447</v>
      </c>
      <c r="AE49">
        <f>Brazil_0!AE49</f>
        <v>43947</v>
      </c>
      <c r="AF49">
        <f>Brazil_0!AF49</f>
        <v>43947</v>
      </c>
      <c r="AG49">
        <f>Brazil_0!AG49</f>
        <v>43947</v>
      </c>
      <c r="AH49">
        <f>Brazil_0!AH49</f>
        <v>43947</v>
      </c>
      <c r="AI49">
        <f>Brazil_0!AI49</f>
        <v>43947</v>
      </c>
      <c r="AJ49">
        <f>Brazil_0!AJ49</f>
        <v>43947</v>
      </c>
      <c r="AK49">
        <f>Brazil_0!AK49</f>
        <v>43947</v>
      </c>
      <c r="AL49">
        <f>Brazil_0!AL49</f>
        <v>43947</v>
      </c>
      <c r="AM49">
        <f>Brazil_0!AM49</f>
        <v>43947</v>
      </c>
      <c r="AN49">
        <f>Brazil_0!AN49</f>
        <v>43534</v>
      </c>
      <c r="AO49">
        <f>Brazil_0!AO49</f>
        <v>43533</v>
      </c>
      <c r="AP49">
        <f>Brazil_0!AP49</f>
        <v>43533</v>
      </c>
      <c r="AQ49">
        <f>Brazil_0!AQ49</f>
        <v>43526</v>
      </c>
      <c r="AR49">
        <f>Brazil_0!AR49</f>
        <v>43526</v>
      </c>
      <c r="AS49">
        <f>Brazil_0!AS49</f>
        <v>43526</v>
      </c>
      <c r="AT49">
        <f>Brazil_0!AT49</f>
        <v>55234</v>
      </c>
      <c r="AU49">
        <f>Brazil_0!AU49</f>
        <v>54734</v>
      </c>
      <c r="AV49">
        <f>Brazil_0!AV49</f>
        <v>54518</v>
      </c>
      <c r="AW49">
        <f>Brazil_0!AW49</f>
        <v>54518</v>
      </c>
      <c r="AX49">
        <f>Brazil_0!AX49</f>
        <v>54492</v>
      </c>
      <c r="AY49">
        <f>Brazil_0!AY49</f>
        <v>54492</v>
      </c>
      <c r="AZ49">
        <f>Brazil_0!AZ49</f>
        <v>54192</v>
      </c>
      <c r="BA49">
        <f>Brazil_0!BA49</f>
        <v>53767</v>
      </c>
      <c r="BB49">
        <f>Brazil_0!BB49</f>
        <v>53767</v>
      </c>
      <c r="BC49">
        <f>Brazil_0!BC49</f>
        <v>54049</v>
      </c>
      <c r="BD49">
        <f>Brazil_0!BD49</f>
        <v>54049</v>
      </c>
      <c r="BE49">
        <f>Brazil_0!BE49</f>
        <v>54049</v>
      </c>
      <c r="BF49">
        <f>Brazil_0!BF49</f>
        <v>54071</v>
      </c>
      <c r="BG49">
        <f>Brazil_0!BG49</f>
        <v>54071</v>
      </c>
      <c r="BH49">
        <f>Brazil_0!BH49</f>
        <v>54071</v>
      </c>
      <c r="BI49">
        <f>Brazil_0!BI49</f>
        <v>54071</v>
      </c>
      <c r="BJ49">
        <f>Brazil_0!BJ49</f>
        <v>54071</v>
      </c>
      <c r="BK49">
        <f>Brazil_0!BK49</f>
        <v>54020</v>
      </c>
      <c r="BL49">
        <f>Brazil_0!BL49</f>
        <v>53990</v>
      </c>
      <c r="BM49">
        <f>Brazil_0!BM49</f>
        <v>53990</v>
      </c>
      <c r="BN49">
        <f>Brazil_0!BN49</f>
        <v>54908</v>
      </c>
      <c r="BO49">
        <f>Brazil_0!BO49</f>
        <v>54915</v>
      </c>
      <c r="BP49">
        <f>Brazil_0!BP49</f>
        <v>338796</v>
      </c>
      <c r="BQ49">
        <f>Brazil_0!BQ49</f>
        <v>329797</v>
      </c>
      <c r="BR49">
        <f>Brazil_0!BR49</f>
        <v>313535</v>
      </c>
      <c r="BS49">
        <f>Brazil_0!BS49</f>
        <v>307741</v>
      </c>
      <c r="BT49">
        <f>Brazil_0!BT49</f>
        <v>309318</v>
      </c>
      <c r="BU49">
        <f>Brazil_0!BU49</f>
        <v>0</v>
      </c>
      <c r="BV49">
        <f>Brazil_0!BV49</f>
        <v>0</v>
      </c>
      <c r="BW49">
        <f>Brazil_0!BW49</f>
        <v>73798</v>
      </c>
      <c r="BX49">
        <f>Brazil_0!BX49</f>
        <v>72842</v>
      </c>
      <c r="BY49">
        <f>Brazil_0!BY49</f>
        <v>73172</v>
      </c>
      <c r="BZ49">
        <f>Brazil_0!BZ49</f>
        <v>73172</v>
      </c>
      <c r="CA49">
        <f>Brazil_0!CA49</f>
        <v>73172</v>
      </c>
      <c r="CB49">
        <f>Brazil_0!CB49</f>
        <v>72936</v>
      </c>
      <c r="CC49">
        <f>Brazil_0!CC49</f>
        <v>72781</v>
      </c>
      <c r="CD49">
        <f>Brazil_0!CD49</f>
        <v>71037</v>
      </c>
      <c r="CE49">
        <f>Brazil_0!CE49</f>
        <v>69615</v>
      </c>
      <c r="CF49">
        <f>Brazil_0!CF49</f>
        <v>67129</v>
      </c>
      <c r="CG49">
        <f>Brazil_0!CG49</f>
        <v>67020</v>
      </c>
      <c r="CH49">
        <f>Brazil_0!CH49</f>
        <v>66883</v>
      </c>
      <c r="CI49">
        <f>Brazil_0!CI49</f>
        <v>66667</v>
      </c>
      <c r="CJ49">
        <f>Brazil_0!CJ49</f>
        <v>66581</v>
      </c>
      <c r="CK49">
        <f>Brazil_0!CK49</f>
        <v>66532</v>
      </c>
      <c r="CL49">
        <f>Brazil_0!CL49</f>
        <v>65898</v>
      </c>
      <c r="CM49">
        <f>Brazil_0!CM49</f>
        <v>64567</v>
      </c>
      <c r="CN49">
        <f>Brazil_0!CN49</f>
        <v>63872</v>
      </c>
      <c r="CO49">
        <f>Brazil_0!CO49</f>
        <v>61643</v>
      </c>
      <c r="CP49">
        <f>Brazil_0!CP49</f>
        <v>61444</v>
      </c>
      <c r="CQ49">
        <f>Brazil_0!CQ49</f>
        <v>60694</v>
      </c>
      <c r="CR49">
        <f>Brazil_0!CR49</f>
        <v>68271</v>
      </c>
      <c r="CS49">
        <f>Brazil_0!CS49</f>
        <v>68286</v>
      </c>
      <c r="CT49">
        <f>Brazil_0!CT49</f>
        <v>68305</v>
      </c>
      <c r="CU49">
        <f>Brazil_0!CU49</f>
        <v>68305</v>
      </c>
      <c r="CV49">
        <f>Brazil_0!CV49</f>
        <v>68105</v>
      </c>
      <c r="CW49">
        <f>Brazil_0!CW49</f>
        <v>68265</v>
      </c>
    </row>
    <row r="50" spans="1:101" x14ac:dyDescent="0.25">
      <c r="A50" t="str">
        <f>MID('cont list_0'!A49,3,3)</f>
        <v/>
      </c>
      <c r="B50" t="str">
        <f>Brazil_0!B50</f>
        <v>#N/A N/A</v>
      </c>
      <c r="C50" t="str">
        <f>Brazil_0!C50</f>
        <v>#N/A N/A</v>
      </c>
      <c r="D50" t="str">
        <f>Brazil_0!D50</f>
        <v>#N/A N/A</v>
      </c>
      <c r="E50" t="str">
        <f>Brazil_0!E50</f>
        <v>#N/A N/A</v>
      </c>
      <c r="F50" t="str">
        <f>Brazil_0!F50</f>
        <v>#N/A N/A</v>
      </c>
      <c r="G50" t="str">
        <f>Brazil_0!G50</f>
        <v>#N/A N/A</v>
      </c>
      <c r="H50" t="str">
        <f>Brazil_0!H50</f>
        <v>#N/A N/A</v>
      </c>
      <c r="I50" t="str">
        <f>Brazil_0!I50</f>
        <v>#N/A N/A</v>
      </c>
      <c r="J50" t="str">
        <f>Brazil_0!J50</f>
        <v>#N/A N/A</v>
      </c>
      <c r="K50" t="str">
        <f>Brazil_0!K50</f>
        <v>#N/A N/A</v>
      </c>
      <c r="L50" t="str">
        <f>Brazil_0!L50</f>
        <v>#N/A N/A</v>
      </c>
      <c r="M50" t="str">
        <f>Brazil_0!M50</f>
        <v>#N/A N/A</v>
      </c>
      <c r="N50" t="str">
        <f>Brazil_0!N50</f>
        <v>#N/A N/A</v>
      </c>
      <c r="O50" t="str">
        <f>Brazil_0!O50</f>
        <v>#N/A N/A</v>
      </c>
      <c r="P50" t="str">
        <f>Brazil_0!P50</f>
        <v>#N/A N/A</v>
      </c>
      <c r="Q50" t="str">
        <f>Brazil_0!Q50</f>
        <v>#N/A N/A</v>
      </c>
      <c r="R50" t="str">
        <f>Brazil_0!R50</f>
        <v>#N/A N/A</v>
      </c>
      <c r="S50" t="str">
        <f>Brazil_0!S50</f>
        <v>#N/A N/A</v>
      </c>
      <c r="T50" t="str">
        <f>Brazil_0!T50</f>
        <v>#N/A N/A</v>
      </c>
      <c r="U50" t="str">
        <f>Brazil_0!U50</f>
        <v>#N/A N/A</v>
      </c>
      <c r="V50" t="str">
        <f>Brazil_0!V50</f>
        <v>#N/A N/A</v>
      </c>
      <c r="W50" t="str">
        <f>Brazil_0!W50</f>
        <v>#N/A N/A</v>
      </c>
      <c r="X50" t="str">
        <f>Brazil_0!X50</f>
        <v>#N/A N/A</v>
      </c>
      <c r="Y50" t="str">
        <f>Brazil_0!Y50</f>
        <v>#N/A N/A</v>
      </c>
      <c r="Z50" t="str">
        <f>Brazil_0!Z50</f>
        <v>#N/A N/A</v>
      </c>
      <c r="AA50" t="str">
        <f>Brazil_0!AA50</f>
        <v>#N/A N/A</v>
      </c>
      <c r="AB50" t="str">
        <f>Brazil_0!AB50</f>
        <v>#N/A N/A</v>
      </c>
      <c r="AC50" t="str">
        <f>Brazil_0!AC50</f>
        <v>#N/A N/A</v>
      </c>
      <c r="AD50" t="str">
        <f>Brazil_0!AD50</f>
        <v>#N/A N/A</v>
      </c>
      <c r="AE50" t="str">
        <f>Brazil_0!AE50</f>
        <v>#N/A N/A</v>
      </c>
      <c r="AF50" t="str">
        <f>Brazil_0!AF50</f>
        <v>#N/A N/A</v>
      </c>
      <c r="AG50" t="str">
        <f>Brazil_0!AG50</f>
        <v>#N/A N/A</v>
      </c>
      <c r="AH50" t="str">
        <f>Brazil_0!AH50</f>
        <v>#N/A N/A</v>
      </c>
      <c r="AI50" t="str">
        <f>Brazil_0!AI50</f>
        <v>#N/A N/A</v>
      </c>
      <c r="AJ50" t="str">
        <f>Brazil_0!AJ50</f>
        <v>#N/A N/A</v>
      </c>
      <c r="AK50" t="str">
        <f>Brazil_0!AK50</f>
        <v>#N/A N/A</v>
      </c>
      <c r="AL50" t="str">
        <f>Brazil_0!AL50</f>
        <v>#N/A N/A</v>
      </c>
      <c r="AM50" t="str">
        <f>Brazil_0!AM50</f>
        <v>#N/A N/A</v>
      </c>
      <c r="AN50" t="str">
        <f>Brazil_0!AN50</f>
        <v>#N/A N/A</v>
      </c>
      <c r="AO50" t="str">
        <f>Brazil_0!AO50</f>
        <v>#N/A N/A</v>
      </c>
      <c r="AP50" t="str">
        <f>Brazil_0!AP50</f>
        <v>#N/A N/A</v>
      </c>
      <c r="AQ50" t="str">
        <f>Brazil_0!AQ50</f>
        <v>#N/A N/A</v>
      </c>
      <c r="AR50" t="str">
        <f>Brazil_0!AR50</f>
        <v>#N/A N/A</v>
      </c>
      <c r="AS50" t="str">
        <f>Brazil_0!AS50</f>
        <v>#N/A N/A</v>
      </c>
      <c r="AT50" t="str">
        <f>Brazil_0!AT50</f>
        <v>#N/A N/A</v>
      </c>
      <c r="AU50" t="str">
        <f>Brazil_0!AU50</f>
        <v>#N/A N/A</v>
      </c>
      <c r="AV50" t="str">
        <f>Brazil_0!AV50</f>
        <v>#N/A N/A</v>
      </c>
      <c r="AW50" t="str">
        <f>Brazil_0!AW50</f>
        <v>#N/A N/A</v>
      </c>
      <c r="AX50" t="str">
        <f>Brazil_0!AX50</f>
        <v>#N/A N/A</v>
      </c>
      <c r="AY50" t="str">
        <f>Brazil_0!AY50</f>
        <v>#N/A N/A</v>
      </c>
      <c r="AZ50" t="str">
        <f>Brazil_0!AZ50</f>
        <v>#N/A N/A</v>
      </c>
      <c r="BA50" t="str">
        <f>Brazil_0!BA50</f>
        <v>#N/A N/A</v>
      </c>
      <c r="BB50" t="str">
        <f>Brazil_0!BB50</f>
        <v>#N/A N/A</v>
      </c>
      <c r="BC50" t="str">
        <f>Brazil_0!BC50</f>
        <v>#N/A N/A</v>
      </c>
      <c r="BD50" t="str">
        <f>Brazil_0!BD50</f>
        <v>#N/A N/A</v>
      </c>
      <c r="BE50" t="str">
        <f>Brazil_0!BE50</f>
        <v>#N/A N/A</v>
      </c>
      <c r="BF50" t="str">
        <f>Brazil_0!BF50</f>
        <v>#N/A N/A</v>
      </c>
      <c r="BG50" t="str">
        <f>Brazil_0!BG50</f>
        <v>#N/A N/A</v>
      </c>
      <c r="BH50" t="str">
        <f>Brazil_0!BH50</f>
        <v>#N/A N/A</v>
      </c>
      <c r="BI50" t="str">
        <f>Brazil_0!BI50</f>
        <v>#N/A N/A</v>
      </c>
      <c r="BJ50" t="str">
        <f>Brazil_0!BJ50</f>
        <v>#N/A N/A</v>
      </c>
      <c r="BK50" t="str">
        <f>Brazil_0!BK50</f>
        <v>#N/A N/A</v>
      </c>
      <c r="BL50" t="str">
        <f>Brazil_0!BL50</f>
        <v>#N/A N/A</v>
      </c>
      <c r="BM50" t="str">
        <f>Brazil_0!BM50</f>
        <v>#N/A N/A</v>
      </c>
      <c r="BN50" t="str">
        <f>Brazil_0!BN50</f>
        <v>#N/A N/A</v>
      </c>
      <c r="BO50" t="str">
        <f>Brazil_0!BO50</f>
        <v>#N/A N/A</v>
      </c>
      <c r="BP50" t="str">
        <f>Brazil_0!BP50</f>
        <v>#N/A N/A</v>
      </c>
      <c r="BQ50" t="str">
        <f>Brazil_0!BQ50</f>
        <v>#N/A N/A</v>
      </c>
      <c r="BR50" t="str">
        <f>Brazil_0!BR50</f>
        <v>#N/A N/A</v>
      </c>
      <c r="BS50" t="str">
        <f>Brazil_0!BS50</f>
        <v>#N/A N/A</v>
      </c>
      <c r="BT50" t="str">
        <f>Brazil_0!BT50</f>
        <v>#N/A N/A</v>
      </c>
      <c r="BU50">
        <f>Brazil_0!BU50</f>
        <v>0</v>
      </c>
      <c r="BV50">
        <f>Brazil_0!BV50</f>
        <v>0</v>
      </c>
      <c r="BW50" t="str">
        <f>Brazil_0!BW50</f>
        <v>#N/A N/A</v>
      </c>
      <c r="BX50" t="str">
        <f>Brazil_0!BX50</f>
        <v>#N/A N/A</v>
      </c>
      <c r="BY50" t="str">
        <f>Brazil_0!BY50</f>
        <v>#N/A N/A</v>
      </c>
      <c r="BZ50" t="str">
        <f>Brazil_0!BZ50</f>
        <v>#N/A N/A</v>
      </c>
      <c r="CA50" t="str">
        <f>Brazil_0!CA50</f>
        <v>#N/A N/A</v>
      </c>
      <c r="CB50" t="str">
        <f>Brazil_0!CB50</f>
        <v>#N/A N/A</v>
      </c>
      <c r="CC50" t="str">
        <f>Brazil_0!CC50</f>
        <v>#N/A N/A</v>
      </c>
      <c r="CD50" t="str">
        <f>Brazil_0!CD50</f>
        <v>#N/A N/A</v>
      </c>
      <c r="CE50" t="str">
        <f>Brazil_0!CE50</f>
        <v>#N/A N/A</v>
      </c>
      <c r="CF50" t="str">
        <f>Brazil_0!CF50</f>
        <v>#N/A N/A</v>
      </c>
      <c r="CG50" t="str">
        <f>Brazil_0!CG50</f>
        <v>#N/A N/A</v>
      </c>
      <c r="CH50" t="str">
        <f>Brazil_0!CH50</f>
        <v>#N/A N/A</v>
      </c>
      <c r="CI50" t="str">
        <f>Brazil_0!CI50</f>
        <v>#N/A N/A</v>
      </c>
      <c r="CJ50" t="str">
        <f>Brazil_0!CJ50</f>
        <v>#N/A N/A</v>
      </c>
      <c r="CK50" t="str">
        <f>Brazil_0!CK50</f>
        <v>#N/A N/A</v>
      </c>
      <c r="CL50" t="str">
        <f>Brazil_0!CL50</f>
        <v>#N/A N/A</v>
      </c>
      <c r="CM50" t="str">
        <f>Brazil_0!CM50</f>
        <v>#N/A N/A</v>
      </c>
      <c r="CN50" t="str">
        <f>Brazil_0!CN50</f>
        <v>#N/A N/A</v>
      </c>
      <c r="CO50" t="str">
        <f>Brazil_0!CO50</f>
        <v>#N/A N/A</v>
      </c>
      <c r="CP50" t="str">
        <f>Brazil_0!CP50</f>
        <v>#N/A N/A</v>
      </c>
      <c r="CQ50" t="str">
        <f>Brazil_0!CQ50</f>
        <v>#N/A N/A</v>
      </c>
      <c r="CR50" t="str">
        <f>Brazil_0!CR50</f>
        <v>#N/A N/A</v>
      </c>
      <c r="CS50" t="str">
        <f>Brazil_0!CS50</f>
        <v>#N/A N/A</v>
      </c>
      <c r="CT50" t="str">
        <f>Brazil_0!CT50</f>
        <v>#N/A N/A</v>
      </c>
      <c r="CU50" t="str">
        <f>Brazil_0!CU50</f>
        <v>#N/A N/A</v>
      </c>
      <c r="CV50" t="str">
        <f>Brazil_0!CV50</f>
        <v>#N/A N/A</v>
      </c>
      <c r="CW50" t="str">
        <f>Brazil_0!CW50</f>
        <v>#N/A 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97E-F91A-40DC-AA05-4A183DD42EA3}">
  <dimension ref="A2:CX14"/>
  <sheetViews>
    <sheetView workbookViewId="0">
      <selection activeCell="BI2" sqref="BI2:CX14"/>
    </sheetView>
  </sheetViews>
  <sheetFormatPr defaultRowHeight="15" x14ac:dyDescent="0.25"/>
  <sheetData>
    <row r="2" spans="1:102" x14ac:dyDescent="0.25">
      <c r="A2" t="str">
        <f>CORRA[[#This Row],[Column1]]</f>
        <v>Dates</v>
      </c>
      <c r="B2">
        <f>CORRA[[#This Row],[Column2]]</f>
        <v>46174</v>
      </c>
      <c r="C2">
        <f>CORRA[[#This Row],[Column3]]</f>
        <v>46171</v>
      </c>
      <c r="D2">
        <f>CORRA[[#This Row],[Column4]]</f>
        <v>46170</v>
      </c>
      <c r="E2">
        <f>CORRA[[#This Row],[Column5]]</f>
        <v>46169</v>
      </c>
      <c r="F2">
        <f>CORRA[[#This Row],[Column6]]</f>
        <v>46168</v>
      </c>
      <c r="G2">
        <f>CORRA[[#This Row],[Column7]]</f>
        <v>46167</v>
      </c>
      <c r="H2">
        <f>CORRA[[#This Row],[Column8]]</f>
        <v>46164</v>
      </c>
      <c r="I2">
        <f>CORRA[[#This Row],[Column9]]</f>
        <v>46163</v>
      </c>
      <c r="J2">
        <f>CORRA[[#This Row],[Column10]]</f>
        <v>46162</v>
      </c>
      <c r="K2">
        <f>CORRA[[#This Row],[Column11]]</f>
        <v>46161</v>
      </c>
      <c r="L2">
        <f>CORRA[[#This Row],[Column12]]</f>
        <v>46160</v>
      </c>
      <c r="M2">
        <f>CORRA[[#This Row],[Column13]]</f>
        <v>46157</v>
      </c>
      <c r="N2">
        <f>CORRA[[#This Row],[Column14]]</f>
        <v>46156</v>
      </c>
      <c r="O2">
        <f>CORRA[[#This Row],[Column15]]</f>
        <v>46155</v>
      </c>
      <c r="P2">
        <f>CORRA[[#This Row],[Column16]]</f>
        <v>46154</v>
      </c>
      <c r="Q2">
        <f>CORRA[[#This Row],[Column17]]</f>
        <v>46153</v>
      </c>
      <c r="R2">
        <f>CORRA[[#This Row],[Column18]]</f>
        <v>46150</v>
      </c>
      <c r="S2">
        <f>CORRA[[#This Row],[Column19]]</f>
        <v>46149</v>
      </c>
      <c r="T2">
        <f>CORRA[[#This Row],[Column20]]</f>
        <v>46148</v>
      </c>
      <c r="U2">
        <f>CORRA[[#This Row],[Column21]]</f>
        <v>46147</v>
      </c>
      <c r="V2">
        <f>CORRA[[#This Row],[Column22]]</f>
        <v>46146</v>
      </c>
      <c r="W2">
        <f>CORRA[[#This Row],[Column23]]</f>
        <v>46143</v>
      </c>
      <c r="X2">
        <f>CORRA[[#This Row],[Column24]]</f>
        <v>46142</v>
      </c>
      <c r="Y2">
        <f>CORRA[[#This Row],[Column25]]</f>
        <v>46141</v>
      </c>
      <c r="Z2">
        <f>CORRA[[#This Row],[Column26]]</f>
        <v>46140</v>
      </c>
      <c r="AA2">
        <f>CORRA[[#This Row],[Column27]]</f>
        <v>46139</v>
      </c>
      <c r="AB2">
        <f>CORRA[[#This Row],[Column28]]</f>
        <v>46136</v>
      </c>
      <c r="AC2">
        <f>CORRA[[#This Row],[Column29]]</f>
        <v>46135</v>
      </c>
      <c r="AD2">
        <f>CORRA[[#This Row],[Column30]]</f>
        <v>46134</v>
      </c>
      <c r="AE2">
        <f>CORRA[[#This Row],[Column31]]</f>
        <v>46133</v>
      </c>
      <c r="AF2">
        <f>CORRA[[#This Row],[Column32]]</f>
        <v>46132</v>
      </c>
      <c r="AG2">
        <f>CORRA[[#This Row],[Column33]]</f>
        <v>46129</v>
      </c>
      <c r="AH2">
        <f>CORRA[[#This Row],[Column34]]</f>
        <v>46128</v>
      </c>
      <c r="AI2">
        <f>CORRA[[#This Row],[Column35]]</f>
        <v>46127</v>
      </c>
      <c r="AJ2">
        <f>CORRA[[#This Row],[Column36]]</f>
        <v>46126</v>
      </c>
      <c r="AK2">
        <f>CORRA[[#This Row],[Column37]]</f>
        <v>46125</v>
      </c>
      <c r="AL2">
        <f>CORRA[[#This Row],[Column38]]</f>
        <v>46122</v>
      </c>
      <c r="AM2">
        <f>CORRA[[#This Row],[Column39]]</f>
        <v>46121</v>
      </c>
      <c r="AN2">
        <f>CORRA[[#This Row],[Column40]]</f>
        <v>46120</v>
      </c>
      <c r="AO2">
        <f>CORRA[[#This Row],[Column41]]</f>
        <v>46119</v>
      </c>
      <c r="AP2">
        <f>CORRA[[#This Row],[Column42]]</f>
        <v>46118</v>
      </c>
      <c r="AQ2">
        <f>CORRA[[#This Row],[Column43]]</f>
        <v>46115</v>
      </c>
      <c r="AR2">
        <f>CORRA[[#This Row],[Column44]]</f>
        <v>46114</v>
      </c>
      <c r="AS2">
        <f>CORRA[[#This Row],[Column45]]</f>
        <v>46113</v>
      </c>
      <c r="AT2">
        <f>CORRA[[#This Row],[Column46]]</f>
        <v>46112</v>
      </c>
      <c r="AU2">
        <f>CORRA[[#This Row],[Column47]]</f>
        <v>46111</v>
      </c>
      <c r="AV2">
        <f>CORRA[[#This Row],[Column48]]</f>
        <v>46108</v>
      </c>
      <c r="AW2">
        <f>CORRA[[#This Row],[Column49]]</f>
        <v>46107</v>
      </c>
      <c r="AX2">
        <f>CORRA[[#This Row],[Column50]]</f>
        <v>46106</v>
      </c>
      <c r="AY2">
        <f>CORRA[[#This Row],[Column51]]</f>
        <v>46105</v>
      </c>
      <c r="AZ2">
        <f>CORRA[[#This Row],[Column52]]</f>
        <v>46104</v>
      </c>
      <c r="BA2">
        <f>CORRA[[#This Row],[Column53]]</f>
        <v>46101</v>
      </c>
      <c r="BB2">
        <f>CORRA[[#This Row],[Column54]]</f>
        <v>46100</v>
      </c>
      <c r="BC2">
        <f>CORRA[[#This Row],[Column55]]</f>
        <v>46099</v>
      </c>
      <c r="BD2">
        <f>CORRA[[#This Row],[Column56]]</f>
        <v>46098</v>
      </c>
      <c r="BE2">
        <f>CORRA[[#This Row],[Column57]]</f>
        <v>46097</v>
      </c>
      <c r="BF2">
        <f>CORRA[[#This Row],[Column58]]</f>
        <v>46094</v>
      </c>
      <c r="BG2">
        <f>CORRA[[#This Row],[Column59]]</f>
        <v>46093</v>
      </c>
      <c r="BH2">
        <f>CORRA[[#This Row],[Column60]]</f>
        <v>46092</v>
      </c>
      <c r="BI2">
        <f>CORRA[[#This Row],[Column61]]</f>
        <v>46091</v>
      </c>
      <c r="BJ2">
        <f>CORRA[[#This Row],[Column62]]</f>
        <v>46090</v>
      </c>
      <c r="BK2">
        <f>CORRA[[#This Row],[Column63]]</f>
        <v>46087</v>
      </c>
      <c r="BL2">
        <f>CORRA[[#This Row],[Column64]]</f>
        <v>46086</v>
      </c>
      <c r="BM2">
        <f>CORRA[[#This Row],[Column65]]</f>
        <v>46085</v>
      </c>
      <c r="BN2">
        <f>CORRA[[#This Row],[Column66]]</f>
        <v>46084</v>
      </c>
      <c r="BO2">
        <f>CORRA[[#This Row],[Column67]]</f>
        <v>46083</v>
      </c>
      <c r="BP2">
        <f>CORRA[[#This Row],[Column68]]</f>
        <v>46080</v>
      </c>
      <c r="BQ2">
        <f>CORRA[[#This Row],[Column69]]</f>
        <v>46079</v>
      </c>
      <c r="BR2">
        <f>CORRA[[#This Row],[Column70]]</f>
        <v>46078</v>
      </c>
      <c r="BS2">
        <f>CORRA[[#This Row],[Column71]]</f>
        <v>46077</v>
      </c>
      <c r="BT2">
        <f>CORRA[[#This Row],[Column72]]</f>
        <v>46076</v>
      </c>
      <c r="BU2">
        <f>CORRA[[#This Row],[Column73]]</f>
        <v>46073</v>
      </c>
      <c r="BV2">
        <f>CORRA[[#This Row],[Column74]]</f>
        <v>46072</v>
      </c>
      <c r="BW2">
        <f>CORRA[[#This Row],[Column75]]</f>
        <v>46071</v>
      </c>
      <c r="BX2">
        <f>CORRA[[#This Row],[Column76]]</f>
        <v>46070</v>
      </c>
      <c r="BY2">
        <f>CORRA[[#This Row],[Column77]]</f>
        <v>46069</v>
      </c>
      <c r="BZ2">
        <f>CORRA[[#This Row],[Column78]]</f>
        <v>46066</v>
      </c>
      <c r="CA2">
        <f>CORRA[[#This Row],[Column79]]</f>
        <v>46065</v>
      </c>
      <c r="CB2">
        <f>CORRA[[#This Row],[Column80]]</f>
        <v>46064</v>
      </c>
      <c r="CC2">
        <f>CORRA[[#This Row],[Column81]]</f>
        <v>46063</v>
      </c>
      <c r="CD2">
        <f>CORRA[[#This Row],[Column82]]</f>
        <v>46062</v>
      </c>
      <c r="CE2">
        <f>CORRA[[#This Row],[Column83]]</f>
        <v>46059</v>
      </c>
      <c r="CF2">
        <f>CORRA[[#This Row],[Column84]]</f>
        <v>46058</v>
      </c>
      <c r="CG2">
        <f>CORRA[[#This Row],[Column85]]</f>
        <v>46057</v>
      </c>
      <c r="CH2">
        <f>CORRA[[#This Row],[Column86]]</f>
        <v>46056</v>
      </c>
      <c r="CI2">
        <f>CORRA[[#This Row],[Column87]]</f>
        <v>46055</v>
      </c>
      <c r="CJ2">
        <f>CORRA[[#This Row],[Column88]]</f>
        <v>46052</v>
      </c>
      <c r="CK2">
        <f>CORRA[[#This Row],[Column89]]</f>
        <v>46051</v>
      </c>
      <c r="CL2">
        <f>CORRA[[#This Row],[Column90]]</f>
        <v>46050</v>
      </c>
      <c r="CM2">
        <f>CORRA[[#This Row],[Column91]]</f>
        <v>46049</v>
      </c>
      <c r="CN2">
        <f>CORRA[[#This Row],[Column92]]</f>
        <v>46048</v>
      </c>
      <c r="CO2">
        <f>CORRA[[#This Row],[Column93]]</f>
        <v>46045</v>
      </c>
      <c r="CP2">
        <f>CORRA[[#This Row],[Column94]]</f>
        <v>46044</v>
      </c>
      <c r="CQ2">
        <f>CORRA[[#This Row],[Column95]]</f>
        <v>46043</v>
      </c>
      <c r="CR2">
        <f>CORRA[[#This Row],[Column96]]</f>
        <v>46042</v>
      </c>
      <c r="CS2">
        <f>CORRA[[#This Row],[Column97]]</f>
        <v>46041</v>
      </c>
      <c r="CT2">
        <f>CORRA[[#This Row],[Column98]]</f>
        <v>46038</v>
      </c>
      <c r="CU2">
        <f>CORRA[[#This Row],[Column99]]</f>
        <v>46037</v>
      </c>
      <c r="CV2">
        <f>CORRA[[#This Row],[Column100]]</f>
        <v>46036</v>
      </c>
      <c r="CW2">
        <f>CORRA[[#This Row],[Column101]]</f>
        <v>46035</v>
      </c>
      <c r="CX2">
        <f>CORRA[[#This Row],[Column102]]</f>
        <v>46034</v>
      </c>
    </row>
    <row r="3" spans="1:102" x14ac:dyDescent="0.25">
      <c r="A3" t="str">
        <f ca="1">'cont list_0'!I6</f>
        <v>H26</v>
      </c>
      <c r="B3">
        <f>CORRA[[#This Row],[Column2]]</f>
        <v>253052</v>
      </c>
      <c r="C3">
        <f>CORRA[[#This Row],[Column3]]</f>
        <v>253052</v>
      </c>
      <c r="D3">
        <f>CORRA[[#This Row],[Column4]]</f>
        <v>252099</v>
      </c>
      <c r="E3">
        <f>CORRA[[#This Row],[Column5]]</f>
        <v>252108</v>
      </c>
      <c r="F3">
        <f>CORRA[[#This Row],[Column6]]</f>
        <v>252076</v>
      </c>
      <c r="G3">
        <f>CORRA[[#This Row],[Column7]]</f>
        <v>252422</v>
      </c>
      <c r="H3">
        <f>CORRA[[#This Row],[Column8]]</f>
        <v>251798</v>
      </c>
      <c r="I3">
        <f>CORRA[[#This Row],[Column9]]</f>
        <v>251978</v>
      </c>
      <c r="J3">
        <f>CORRA[[#This Row],[Column10]]</f>
        <v>251441</v>
      </c>
      <c r="K3">
        <f>CORRA[[#This Row],[Column11]]</f>
        <v>248060</v>
      </c>
      <c r="L3">
        <f>CORRA[[#This Row],[Column12]]</f>
        <v>247654</v>
      </c>
      <c r="M3">
        <f>CORRA[[#This Row],[Column13]]</f>
        <v>247654</v>
      </c>
      <c r="N3">
        <f>CORRA[[#This Row],[Column14]]</f>
        <v>247512</v>
      </c>
      <c r="O3">
        <f>CORRA[[#This Row],[Column15]]</f>
        <v>247281</v>
      </c>
      <c r="P3">
        <f>CORRA[[#This Row],[Column16]]</f>
        <v>239952</v>
      </c>
      <c r="Q3">
        <f>CORRA[[#This Row],[Column17]]</f>
        <v>239722</v>
      </c>
      <c r="R3">
        <f>CORRA[[#This Row],[Column18]]</f>
        <v>239513</v>
      </c>
      <c r="S3">
        <f>CORRA[[#This Row],[Column19]]</f>
        <v>240995</v>
      </c>
      <c r="T3">
        <f>CORRA[[#This Row],[Column20]]</f>
        <v>242466</v>
      </c>
      <c r="U3">
        <f>CORRA[[#This Row],[Column21]]</f>
        <v>242468</v>
      </c>
      <c r="V3">
        <f>CORRA[[#This Row],[Column22]]</f>
        <v>244880</v>
      </c>
      <c r="W3">
        <f>CORRA[[#This Row],[Column23]]</f>
        <v>242198</v>
      </c>
      <c r="X3">
        <f>CORRA[[#This Row],[Column24]]</f>
        <v>242315</v>
      </c>
      <c r="Y3">
        <f>CORRA[[#This Row],[Column25]]</f>
        <v>243382</v>
      </c>
      <c r="Z3">
        <f>CORRA[[#This Row],[Column26]]</f>
        <v>240904</v>
      </c>
      <c r="AA3">
        <f>CORRA[[#This Row],[Column27]]</f>
        <v>240359</v>
      </c>
      <c r="AB3">
        <f>CORRA[[#This Row],[Column28]]</f>
        <v>238636</v>
      </c>
      <c r="AC3">
        <f>CORRA[[#This Row],[Column29]]</f>
        <v>238974</v>
      </c>
      <c r="AD3">
        <f>CORRA[[#This Row],[Column30]]</f>
        <v>239576</v>
      </c>
      <c r="AE3">
        <f>CORRA[[#This Row],[Column31]]</f>
        <v>239566</v>
      </c>
      <c r="AF3">
        <f>CORRA[[#This Row],[Column32]]</f>
        <v>244462</v>
      </c>
      <c r="AG3">
        <f>CORRA[[#This Row],[Column33]]</f>
        <v>243609</v>
      </c>
      <c r="AH3">
        <f>CORRA[[#This Row],[Column34]]</f>
        <v>242444</v>
      </c>
      <c r="AI3">
        <f>CORRA[[#This Row],[Column35]]</f>
        <v>246465</v>
      </c>
      <c r="AJ3">
        <f>CORRA[[#This Row],[Column36]]</f>
        <v>245184</v>
      </c>
      <c r="AK3">
        <f>CORRA[[#This Row],[Column37]]</f>
        <v>247220</v>
      </c>
      <c r="AL3">
        <f>CORRA[[#This Row],[Column38]]</f>
        <v>261861</v>
      </c>
      <c r="AM3">
        <f>CORRA[[#This Row],[Column39]]</f>
        <v>243189</v>
      </c>
      <c r="AN3">
        <f>CORRA[[#This Row],[Column40]]</f>
        <v>246224</v>
      </c>
      <c r="AO3">
        <f>CORRA[[#This Row],[Column41]]</f>
        <v>242620</v>
      </c>
      <c r="AP3">
        <f>CORRA[[#This Row],[Column42]]</f>
        <v>240774</v>
      </c>
      <c r="AQ3">
        <f>CORRA[[#This Row],[Column43]]</f>
        <v>240859</v>
      </c>
      <c r="AR3">
        <f>CORRA[[#This Row],[Column44]]</f>
        <v>240859</v>
      </c>
      <c r="AS3">
        <f>CORRA[[#This Row],[Column45]]</f>
        <v>241802</v>
      </c>
      <c r="AT3">
        <f>CORRA[[#This Row],[Column46]]</f>
        <v>241536</v>
      </c>
      <c r="AU3">
        <f>CORRA[[#This Row],[Column47]]</f>
        <v>244241</v>
      </c>
      <c r="AV3">
        <f>CORRA[[#This Row],[Column48]]</f>
        <v>242597</v>
      </c>
      <c r="AW3">
        <f>CORRA[[#This Row],[Column49]]</f>
        <v>237556</v>
      </c>
      <c r="AX3">
        <f>CORRA[[#This Row],[Column50]]</f>
        <v>233859</v>
      </c>
      <c r="AY3">
        <f>CORRA[[#This Row],[Column51]]</f>
        <v>233833</v>
      </c>
      <c r="AZ3">
        <f>CORRA[[#This Row],[Column52]]</f>
        <v>227735</v>
      </c>
      <c r="BA3">
        <f>CORRA[[#This Row],[Column53]]</f>
        <v>212136</v>
      </c>
      <c r="BB3">
        <f>CORRA[[#This Row],[Column54]]</f>
        <v>206553</v>
      </c>
      <c r="BC3">
        <f>CORRA[[#This Row],[Column55]]</f>
        <v>205807</v>
      </c>
      <c r="BD3">
        <f>CORRA[[#This Row],[Column56]]</f>
        <v>242667</v>
      </c>
      <c r="BE3">
        <f>CORRA[[#This Row],[Column57]]</f>
        <v>242667</v>
      </c>
      <c r="BF3">
        <f>CORRA[[#This Row],[Column58]]</f>
        <v>242897</v>
      </c>
      <c r="BG3">
        <f>CORRA[[#This Row],[Column59]]</f>
        <v>243570</v>
      </c>
      <c r="BH3">
        <f>CORRA[[#This Row],[Column60]]</f>
        <v>243421</v>
      </c>
      <c r="BI3">
        <f>CORRA[[#This Row],[Column61]]</f>
        <v>245008</v>
      </c>
      <c r="BJ3">
        <f>CORRA[[#This Row],[Column62]]</f>
        <v>244801</v>
      </c>
      <c r="BK3">
        <f>CORRA[[#This Row],[Column63]]</f>
        <v>244900</v>
      </c>
      <c r="BL3">
        <f>CORRA[[#This Row],[Column64]]</f>
        <v>245658</v>
      </c>
      <c r="BM3">
        <f>CORRA[[#This Row],[Column65]]</f>
        <v>245614</v>
      </c>
      <c r="BN3">
        <f>CORRA[[#This Row],[Column66]]</f>
        <v>245249</v>
      </c>
      <c r="BO3">
        <f>CORRA[[#This Row],[Column67]]</f>
        <v>248305</v>
      </c>
      <c r="BP3">
        <f>CORRA[[#This Row],[Column68]]</f>
        <v>248102</v>
      </c>
      <c r="BQ3">
        <f>CORRA[[#This Row],[Column69]]</f>
        <v>244592</v>
      </c>
      <c r="BR3">
        <f>CORRA[[#This Row],[Column70]]</f>
        <v>244697</v>
      </c>
      <c r="BS3">
        <f>CORRA[[#This Row],[Column71]]</f>
        <v>245076</v>
      </c>
      <c r="BT3">
        <f>CORRA[[#This Row],[Column72]]</f>
        <v>245076</v>
      </c>
      <c r="BU3">
        <f>CORRA[[#This Row],[Column73]]</f>
        <v>236657</v>
      </c>
      <c r="BV3">
        <f>CORRA[[#This Row],[Column74]]</f>
        <v>235457</v>
      </c>
      <c r="BW3">
        <f>CORRA[[#This Row],[Column75]]</f>
        <v>235139</v>
      </c>
      <c r="BX3">
        <f>CORRA[[#This Row],[Column76]]</f>
        <v>230961</v>
      </c>
      <c r="BY3">
        <f>CORRA[[#This Row],[Column77]]</f>
        <v>227678</v>
      </c>
      <c r="BZ3">
        <f>CORRA[[#This Row],[Column78]]</f>
        <v>227678</v>
      </c>
      <c r="CA3">
        <f>CORRA[[#This Row],[Column79]]</f>
        <v>222424</v>
      </c>
      <c r="CB3">
        <f>CORRA[[#This Row],[Column80]]</f>
        <v>217690</v>
      </c>
      <c r="CC3">
        <f>CORRA[[#This Row],[Column81]]</f>
        <v>215715</v>
      </c>
      <c r="CD3">
        <f>CORRA[[#This Row],[Column82]]</f>
        <v>211595</v>
      </c>
      <c r="CE3">
        <f>CORRA[[#This Row],[Column83]]</f>
        <v>209793</v>
      </c>
      <c r="CF3">
        <f>CORRA[[#This Row],[Column84]]</f>
        <v>209751</v>
      </c>
      <c r="CG3">
        <f>CORRA[[#This Row],[Column85]]</f>
        <v>212293</v>
      </c>
      <c r="CH3">
        <f>CORRA[[#This Row],[Column86]]</f>
        <v>212331</v>
      </c>
      <c r="CI3">
        <f>CORRA[[#This Row],[Column87]]</f>
        <v>212218</v>
      </c>
      <c r="CJ3">
        <f>CORRA[[#This Row],[Column88]]</f>
        <v>212191</v>
      </c>
      <c r="CK3">
        <f>CORRA[[#This Row],[Column89]]</f>
        <v>212259</v>
      </c>
      <c r="CL3">
        <f>CORRA[[#This Row],[Column90]]</f>
        <v>211839</v>
      </c>
      <c r="CM3">
        <f>CORRA[[#This Row],[Column91]]</f>
        <v>211903</v>
      </c>
      <c r="CN3">
        <f>CORRA[[#This Row],[Column92]]</f>
        <v>210986</v>
      </c>
      <c r="CO3">
        <f>CORRA[[#This Row],[Column93]]</f>
        <v>209935</v>
      </c>
      <c r="CP3">
        <f>CORRA[[#This Row],[Column94]]</f>
        <v>207075</v>
      </c>
      <c r="CQ3">
        <f>CORRA[[#This Row],[Column95]]</f>
        <v>205885</v>
      </c>
      <c r="CR3">
        <f>CORRA[[#This Row],[Column96]]</f>
        <v>206323</v>
      </c>
      <c r="CS3">
        <f>CORRA[[#This Row],[Column97]]</f>
        <v>206480</v>
      </c>
      <c r="CT3">
        <f>CORRA[[#This Row],[Column98]]</f>
        <v>206869</v>
      </c>
      <c r="CU3">
        <f>CORRA[[#This Row],[Column99]]</f>
        <v>204151</v>
      </c>
      <c r="CV3">
        <f>CORRA[[#This Row],[Column100]]</f>
        <v>204349</v>
      </c>
      <c r="CW3">
        <f>CORRA[[#This Row],[Column101]]</f>
        <v>202966</v>
      </c>
      <c r="CX3">
        <f>CORRA[[#This Row],[Column102]]</f>
        <v>201046</v>
      </c>
    </row>
    <row r="4" spans="1:102" x14ac:dyDescent="0.25">
      <c r="A4" t="str">
        <f ca="1">'cont list_0'!I7</f>
        <v>M26</v>
      </c>
      <c r="B4">
        <f>CORRA[[#This Row],[Column2]]</f>
        <v>224925</v>
      </c>
      <c r="C4">
        <f>CORRA[[#This Row],[Column3]]</f>
        <v>224925</v>
      </c>
      <c r="D4">
        <f>CORRA[[#This Row],[Column4]]</f>
        <v>218582</v>
      </c>
      <c r="E4">
        <f>CORRA[[#This Row],[Column5]]</f>
        <v>207926</v>
      </c>
      <c r="F4">
        <f>CORRA[[#This Row],[Column6]]</f>
        <v>203296</v>
      </c>
      <c r="G4">
        <f>CORRA[[#This Row],[Column7]]</f>
        <v>198194</v>
      </c>
      <c r="H4">
        <f>CORRA[[#This Row],[Column8]]</f>
        <v>198115</v>
      </c>
      <c r="I4">
        <f>CORRA[[#This Row],[Column9]]</f>
        <v>194996</v>
      </c>
      <c r="J4">
        <f>CORRA[[#This Row],[Column10]]</f>
        <v>193129</v>
      </c>
      <c r="K4">
        <f>CORRA[[#This Row],[Column11]]</f>
        <v>189866</v>
      </c>
      <c r="L4">
        <f>CORRA[[#This Row],[Column12]]</f>
        <v>183940</v>
      </c>
      <c r="M4">
        <f>CORRA[[#This Row],[Column13]]</f>
        <v>183940</v>
      </c>
      <c r="N4">
        <f>CORRA[[#This Row],[Column14]]</f>
        <v>181236</v>
      </c>
      <c r="O4">
        <f>CORRA[[#This Row],[Column15]]</f>
        <v>175391</v>
      </c>
      <c r="P4">
        <f>CORRA[[#This Row],[Column16]]</f>
        <v>172653</v>
      </c>
      <c r="Q4">
        <f>CORRA[[#This Row],[Column17]]</f>
        <v>171005</v>
      </c>
      <c r="R4">
        <f>CORRA[[#This Row],[Column18]]</f>
        <v>168724</v>
      </c>
      <c r="S4">
        <f>CORRA[[#This Row],[Column19]]</f>
        <v>168300</v>
      </c>
      <c r="T4">
        <f>CORRA[[#This Row],[Column20]]</f>
        <v>175727</v>
      </c>
      <c r="U4">
        <f>CORRA[[#This Row],[Column21]]</f>
        <v>175575</v>
      </c>
      <c r="V4">
        <f>CORRA[[#This Row],[Column22]]</f>
        <v>175664</v>
      </c>
      <c r="W4">
        <f>CORRA[[#This Row],[Column23]]</f>
        <v>171516</v>
      </c>
      <c r="X4">
        <f>CORRA[[#This Row],[Column24]]</f>
        <v>176058</v>
      </c>
      <c r="Y4">
        <f>CORRA[[#This Row],[Column25]]</f>
        <v>179598</v>
      </c>
      <c r="Z4">
        <f>CORRA[[#This Row],[Column26]]</f>
        <v>177713</v>
      </c>
      <c r="AA4">
        <f>CORRA[[#This Row],[Column27]]</f>
        <v>174599</v>
      </c>
      <c r="AB4">
        <f>CORRA[[#This Row],[Column28]]</f>
        <v>172944</v>
      </c>
      <c r="AC4">
        <f>CORRA[[#This Row],[Column29]]</f>
        <v>172720</v>
      </c>
      <c r="AD4">
        <f>CORRA[[#This Row],[Column30]]</f>
        <v>169207</v>
      </c>
      <c r="AE4">
        <f>CORRA[[#This Row],[Column31]]</f>
        <v>169587</v>
      </c>
      <c r="AF4">
        <f>CORRA[[#This Row],[Column32]]</f>
        <v>172550</v>
      </c>
      <c r="AG4">
        <f>CORRA[[#This Row],[Column33]]</f>
        <v>176134</v>
      </c>
      <c r="AH4">
        <f>CORRA[[#This Row],[Column34]]</f>
        <v>174268</v>
      </c>
      <c r="AI4">
        <f>CORRA[[#This Row],[Column35]]</f>
        <v>175263</v>
      </c>
      <c r="AJ4">
        <f>CORRA[[#This Row],[Column36]]</f>
        <v>183407</v>
      </c>
      <c r="AK4">
        <f>CORRA[[#This Row],[Column37]]</f>
        <v>185266</v>
      </c>
      <c r="AL4">
        <f>CORRA[[#This Row],[Column38]]</f>
        <v>183346</v>
      </c>
      <c r="AM4">
        <f>CORRA[[#This Row],[Column39]]</f>
        <v>184673</v>
      </c>
      <c r="AN4">
        <f>CORRA[[#This Row],[Column40]]</f>
        <v>184801</v>
      </c>
      <c r="AO4">
        <f>CORRA[[#This Row],[Column41]]</f>
        <v>183117</v>
      </c>
      <c r="AP4">
        <f>CORRA[[#This Row],[Column42]]</f>
        <v>182087</v>
      </c>
      <c r="AQ4">
        <f>CORRA[[#This Row],[Column43]]</f>
        <v>183670</v>
      </c>
      <c r="AR4">
        <f>CORRA[[#This Row],[Column44]]</f>
        <v>183670</v>
      </c>
      <c r="AS4">
        <f>CORRA[[#This Row],[Column45]]</f>
        <v>191461</v>
      </c>
      <c r="AT4">
        <f>CORRA[[#This Row],[Column46]]</f>
        <v>194848</v>
      </c>
      <c r="AU4">
        <f>CORRA[[#This Row],[Column47]]</f>
        <v>199809</v>
      </c>
      <c r="AV4">
        <f>CORRA[[#This Row],[Column48]]</f>
        <v>194934</v>
      </c>
      <c r="AW4">
        <f>CORRA[[#This Row],[Column49]]</f>
        <v>195345</v>
      </c>
      <c r="AX4">
        <f>CORRA[[#This Row],[Column50]]</f>
        <v>196833</v>
      </c>
      <c r="AY4">
        <f>CORRA[[#This Row],[Column51]]</f>
        <v>196440</v>
      </c>
      <c r="AZ4">
        <f>CORRA[[#This Row],[Column52]]</f>
        <v>202634</v>
      </c>
      <c r="BA4">
        <f>CORRA[[#This Row],[Column53]]</f>
        <v>195186</v>
      </c>
      <c r="BB4">
        <f>CORRA[[#This Row],[Column54]]</f>
        <v>211310</v>
      </c>
      <c r="BC4">
        <f>CORRA[[#This Row],[Column55]]</f>
        <v>210427</v>
      </c>
      <c r="BD4">
        <f>CORRA[[#This Row],[Column56]]</f>
        <v>204178</v>
      </c>
      <c r="BE4">
        <f>CORRA[[#This Row],[Column57]]</f>
        <v>206222</v>
      </c>
      <c r="BF4">
        <f>CORRA[[#This Row],[Column58]]</f>
        <v>229930</v>
      </c>
      <c r="BG4">
        <f>CORRA[[#This Row],[Column59]]</f>
        <v>222632</v>
      </c>
      <c r="BH4">
        <f>CORRA[[#This Row],[Column60]]</f>
        <v>222659</v>
      </c>
      <c r="BI4">
        <f>CORRA[[#This Row],[Column61]]</f>
        <v>224527</v>
      </c>
      <c r="BJ4">
        <f>CORRA[[#This Row],[Column62]]</f>
        <v>216897</v>
      </c>
      <c r="BK4">
        <f>CORRA[[#This Row],[Column63]]</f>
        <v>210233</v>
      </c>
      <c r="BL4">
        <f>CORRA[[#This Row],[Column64]]</f>
        <v>211728</v>
      </c>
      <c r="BM4">
        <f>CORRA[[#This Row],[Column65]]</f>
        <v>206661</v>
      </c>
      <c r="BN4">
        <f>CORRA[[#This Row],[Column66]]</f>
        <v>207597</v>
      </c>
      <c r="BO4">
        <f>CORRA[[#This Row],[Column67]]</f>
        <v>212248</v>
      </c>
      <c r="BP4">
        <f>CORRA[[#This Row],[Column68]]</f>
        <v>211213</v>
      </c>
      <c r="BQ4">
        <f>CORRA[[#This Row],[Column69]]</f>
        <v>209390</v>
      </c>
      <c r="BR4">
        <f>CORRA[[#This Row],[Column70]]</f>
        <v>209225</v>
      </c>
      <c r="BS4">
        <f>CORRA[[#This Row],[Column71]]</f>
        <v>210599</v>
      </c>
      <c r="BT4">
        <f>CORRA[[#This Row],[Column72]]</f>
        <v>203404</v>
      </c>
      <c r="BU4">
        <f>CORRA[[#This Row],[Column73]]</f>
        <v>196632</v>
      </c>
      <c r="BV4">
        <f>CORRA[[#This Row],[Column74]]</f>
        <v>195429</v>
      </c>
      <c r="BW4">
        <f>CORRA[[#This Row],[Column75]]</f>
        <v>197475</v>
      </c>
      <c r="BX4">
        <f>CORRA[[#This Row],[Column76]]</f>
        <v>201508</v>
      </c>
      <c r="BY4">
        <f>CORRA[[#This Row],[Column77]]</f>
        <v>200604</v>
      </c>
      <c r="BZ4">
        <f>CORRA[[#This Row],[Column78]]</f>
        <v>200604</v>
      </c>
      <c r="CA4">
        <f>CORRA[[#This Row],[Column79]]</f>
        <v>196769</v>
      </c>
      <c r="CB4">
        <f>CORRA[[#This Row],[Column80]]</f>
        <v>201639</v>
      </c>
      <c r="CC4">
        <f>CORRA[[#This Row],[Column81]]</f>
        <v>189270</v>
      </c>
      <c r="CD4">
        <f>CORRA[[#This Row],[Column82]]</f>
        <v>190007</v>
      </c>
      <c r="CE4">
        <f>CORRA[[#This Row],[Column83]]</f>
        <v>190390</v>
      </c>
      <c r="CF4">
        <f>CORRA[[#This Row],[Column84]]</f>
        <v>186756</v>
      </c>
      <c r="CG4">
        <f>CORRA[[#This Row],[Column85]]</f>
        <v>188443</v>
      </c>
      <c r="CH4">
        <f>CORRA[[#This Row],[Column86]]</f>
        <v>187083</v>
      </c>
      <c r="CI4">
        <f>CORRA[[#This Row],[Column87]]</f>
        <v>188566</v>
      </c>
      <c r="CJ4">
        <f>CORRA[[#This Row],[Column88]]</f>
        <v>191268</v>
      </c>
      <c r="CK4">
        <f>CORRA[[#This Row],[Column89]]</f>
        <v>190077</v>
      </c>
      <c r="CL4">
        <f>CORRA[[#This Row],[Column90]]</f>
        <v>193145</v>
      </c>
      <c r="CM4">
        <f>CORRA[[#This Row],[Column91]]</f>
        <v>192916</v>
      </c>
      <c r="CN4">
        <f>CORRA[[#This Row],[Column92]]</f>
        <v>192035</v>
      </c>
      <c r="CO4">
        <f>CORRA[[#This Row],[Column93]]</f>
        <v>192998</v>
      </c>
      <c r="CP4">
        <f>CORRA[[#This Row],[Column94]]</f>
        <v>192760</v>
      </c>
      <c r="CQ4">
        <f>CORRA[[#This Row],[Column95]]</f>
        <v>194031</v>
      </c>
      <c r="CR4">
        <f>CORRA[[#This Row],[Column96]]</f>
        <v>192828</v>
      </c>
      <c r="CS4">
        <f>CORRA[[#This Row],[Column97]]</f>
        <v>193889</v>
      </c>
      <c r="CT4">
        <f>CORRA[[#This Row],[Column98]]</f>
        <v>194088</v>
      </c>
      <c r="CU4">
        <f>CORRA[[#This Row],[Column99]]</f>
        <v>194456</v>
      </c>
      <c r="CV4">
        <f>CORRA[[#This Row],[Column100]]</f>
        <v>190028</v>
      </c>
      <c r="CW4">
        <f>CORRA[[#This Row],[Column101]]</f>
        <v>194303</v>
      </c>
      <c r="CX4">
        <f>CORRA[[#This Row],[Column102]]</f>
        <v>195588</v>
      </c>
    </row>
    <row r="5" spans="1:102" x14ac:dyDescent="0.25">
      <c r="A5" t="str">
        <f ca="1">'cont list_0'!I8</f>
        <v>U26</v>
      </c>
      <c r="B5">
        <f>CORRA[[#This Row],[Column2]]</f>
        <v>221571</v>
      </c>
      <c r="C5">
        <f>CORRA[[#This Row],[Column3]]</f>
        <v>221571</v>
      </c>
      <c r="D5">
        <f>CORRA[[#This Row],[Column4]]</f>
        <v>227403</v>
      </c>
      <c r="E5">
        <f>CORRA[[#This Row],[Column5]]</f>
        <v>226811</v>
      </c>
      <c r="F5">
        <f>CORRA[[#This Row],[Column6]]</f>
        <v>231746</v>
      </c>
      <c r="G5">
        <f>CORRA[[#This Row],[Column7]]</f>
        <v>229554</v>
      </c>
      <c r="H5">
        <f>CORRA[[#This Row],[Column8]]</f>
        <v>230212</v>
      </c>
      <c r="I5">
        <f>CORRA[[#This Row],[Column9]]</f>
        <v>236478</v>
      </c>
      <c r="J5">
        <f>CORRA[[#This Row],[Column10]]</f>
        <v>234462</v>
      </c>
      <c r="K5">
        <f>CORRA[[#This Row],[Column11]]</f>
        <v>247078</v>
      </c>
      <c r="L5">
        <f>CORRA[[#This Row],[Column12]]</f>
        <v>248865</v>
      </c>
      <c r="M5">
        <f>CORRA[[#This Row],[Column13]]</f>
        <v>248865</v>
      </c>
      <c r="N5">
        <f>CORRA[[#This Row],[Column14]]</f>
        <v>249304</v>
      </c>
      <c r="O5">
        <f>CORRA[[#This Row],[Column15]]</f>
        <v>249427</v>
      </c>
      <c r="P5">
        <f>CORRA[[#This Row],[Column16]]</f>
        <v>243073</v>
      </c>
      <c r="Q5">
        <f>CORRA[[#This Row],[Column17]]</f>
        <v>239746</v>
      </c>
      <c r="R5">
        <f>CORRA[[#This Row],[Column18]]</f>
        <v>242737</v>
      </c>
      <c r="S5">
        <f>CORRA[[#This Row],[Column19]]</f>
        <v>246239</v>
      </c>
      <c r="T5">
        <f>CORRA[[#This Row],[Column20]]</f>
        <v>250520</v>
      </c>
      <c r="U5">
        <f>CORRA[[#This Row],[Column21]]</f>
        <v>242889</v>
      </c>
      <c r="V5">
        <f>CORRA[[#This Row],[Column22]]</f>
        <v>242081</v>
      </c>
      <c r="W5">
        <f>CORRA[[#This Row],[Column23]]</f>
        <v>235412</v>
      </c>
      <c r="X5">
        <f>CORRA[[#This Row],[Column24]]</f>
        <v>237859</v>
      </c>
      <c r="Y5">
        <f>CORRA[[#This Row],[Column25]]</f>
        <v>241049</v>
      </c>
      <c r="Z5">
        <f>CORRA[[#This Row],[Column26]]</f>
        <v>238057</v>
      </c>
      <c r="AA5">
        <f>CORRA[[#This Row],[Column27]]</f>
        <v>238567</v>
      </c>
      <c r="AB5">
        <f>CORRA[[#This Row],[Column28]]</f>
        <v>236222</v>
      </c>
      <c r="AC5">
        <f>CORRA[[#This Row],[Column29]]</f>
        <v>239035</v>
      </c>
      <c r="AD5">
        <f>CORRA[[#This Row],[Column30]]</f>
        <v>237639</v>
      </c>
      <c r="AE5">
        <f>CORRA[[#This Row],[Column31]]</f>
        <v>237059</v>
      </c>
      <c r="AF5">
        <f>CORRA[[#This Row],[Column32]]</f>
        <v>232000</v>
      </c>
      <c r="AG5">
        <f>CORRA[[#This Row],[Column33]]</f>
        <v>232833</v>
      </c>
      <c r="AH5">
        <f>CORRA[[#This Row],[Column34]]</f>
        <v>233019</v>
      </c>
      <c r="AI5">
        <f>CORRA[[#This Row],[Column35]]</f>
        <v>233247</v>
      </c>
      <c r="AJ5">
        <f>CORRA[[#This Row],[Column36]]</f>
        <v>234452</v>
      </c>
      <c r="AK5">
        <f>CORRA[[#This Row],[Column37]]</f>
        <v>230776</v>
      </c>
      <c r="AL5">
        <f>CORRA[[#This Row],[Column38]]</f>
        <v>229662</v>
      </c>
      <c r="AM5">
        <f>CORRA[[#This Row],[Column39]]</f>
        <v>231264</v>
      </c>
      <c r="AN5">
        <f>CORRA[[#This Row],[Column40]]</f>
        <v>232930</v>
      </c>
      <c r="AO5">
        <f>CORRA[[#This Row],[Column41]]</f>
        <v>239596</v>
      </c>
      <c r="AP5">
        <f>CORRA[[#This Row],[Column42]]</f>
        <v>235656</v>
      </c>
      <c r="AQ5">
        <f>CORRA[[#This Row],[Column43]]</f>
        <v>235324</v>
      </c>
      <c r="AR5">
        <f>CORRA[[#This Row],[Column44]]</f>
        <v>235324</v>
      </c>
      <c r="AS5">
        <f>CORRA[[#This Row],[Column45]]</f>
        <v>233744</v>
      </c>
      <c r="AT5">
        <f>CORRA[[#This Row],[Column46]]</f>
        <v>234722</v>
      </c>
      <c r="AU5">
        <f>CORRA[[#This Row],[Column47]]</f>
        <v>232793</v>
      </c>
      <c r="AV5">
        <f>CORRA[[#This Row],[Column48]]</f>
        <v>235359</v>
      </c>
      <c r="AW5">
        <f>CORRA[[#This Row],[Column49]]</f>
        <v>233931</v>
      </c>
      <c r="AX5">
        <f>CORRA[[#This Row],[Column50]]</f>
        <v>233498</v>
      </c>
      <c r="AY5">
        <f>CORRA[[#This Row],[Column51]]</f>
        <v>241074</v>
      </c>
      <c r="AZ5">
        <f>CORRA[[#This Row],[Column52]]</f>
        <v>244110</v>
      </c>
      <c r="BA5">
        <f>CORRA[[#This Row],[Column53]]</f>
        <v>250032</v>
      </c>
      <c r="BB5">
        <f>CORRA[[#This Row],[Column54]]</f>
        <v>249114</v>
      </c>
      <c r="BC5">
        <f>CORRA[[#This Row],[Column55]]</f>
        <v>247208</v>
      </c>
      <c r="BD5">
        <f>CORRA[[#This Row],[Column56]]</f>
        <v>218221</v>
      </c>
      <c r="BE5">
        <f>CORRA[[#This Row],[Column57]]</f>
        <v>234116</v>
      </c>
      <c r="BF5">
        <f>CORRA[[#This Row],[Column58]]</f>
        <v>233904</v>
      </c>
      <c r="BG5">
        <f>CORRA[[#This Row],[Column59]]</f>
        <v>228560</v>
      </c>
      <c r="BH5">
        <f>CORRA[[#This Row],[Column60]]</f>
        <v>231432</v>
      </c>
      <c r="BI5">
        <f>CORRA[[#This Row],[Column61]]</f>
        <v>239263</v>
      </c>
      <c r="BJ5">
        <f>CORRA[[#This Row],[Column62]]</f>
        <v>243420</v>
      </c>
      <c r="BK5">
        <f>CORRA[[#This Row],[Column63]]</f>
        <v>250597</v>
      </c>
      <c r="BL5">
        <f>CORRA[[#This Row],[Column64]]</f>
        <v>250605</v>
      </c>
      <c r="BM5">
        <f>CORRA[[#This Row],[Column65]]</f>
        <v>244101</v>
      </c>
      <c r="BN5">
        <f>CORRA[[#This Row],[Column66]]</f>
        <v>251996</v>
      </c>
      <c r="BO5">
        <f>CORRA[[#This Row],[Column67]]</f>
        <v>252260</v>
      </c>
      <c r="BP5">
        <f>CORRA[[#This Row],[Column68]]</f>
        <v>250405</v>
      </c>
      <c r="BQ5">
        <f>CORRA[[#This Row],[Column69]]</f>
        <v>242628</v>
      </c>
      <c r="BR5">
        <f>CORRA[[#This Row],[Column70]]</f>
        <v>247164</v>
      </c>
      <c r="BS5">
        <f>CORRA[[#This Row],[Column71]]</f>
        <v>243623</v>
      </c>
      <c r="BT5">
        <f>CORRA[[#This Row],[Column72]]</f>
        <v>239177</v>
      </c>
      <c r="BU5">
        <f>CORRA[[#This Row],[Column73]]</f>
        <v>237914</v>
      </c>
      <c r="BV5">
        <f>CORRA[[#This Row],[Column74]]</f>
        <v>238997</v>
      </c>
      <c r="BW5">
        <f>CORRA[[#This Row],[Column75]]</f>
        <v>232783</v>
      </c>
      <c r="BX5">
        <f>CORRA[[#This Row],[Column76]]</f>
        <v>240512</v>
      </c>
      <c r="BY5">
        <f>CORRA[[#This Row],[Column77]]</f>
        <v>242192</v>
      </c>
      <c r="BZ5">
        <f>CORRA[[#This Row],[Column78]]</f>
        <v>242192</v>
      </c>
      <c r="CA5">
        <f>CORRA[[#This Row],[Column79]]</f>
        <v>243313</v>
      </c>
      <c r="CB5">
        <f>CORRA[[#This Row],[Column80]]</f>
        <v>236470</v>
      </c>
      <c r="CC5">
        <f>CORRA[[#This Row],[Column81]]</f>
        <v>234926</v>
      </c>
      <c r="CD5">
        <f>CORRA[[#This Row],[Column82]]</f>
        <v>242773</v>
      </c>
      <c r="CE5">
        <f>CORRA[[#This Row],[Column83]]</f>
        <v>240676</v>
      </c>
      <c r="CF5">
        <f>CORRA[[#This Row],[Column84]]</f>
        <v>246692</v>
      </c>
      <c r="CG5">
        <f>CORRA[[#This Row],[Column85]]</f>
        <v>243458</v>
      </c>
      <c r="CH5">
        <f>CORRA[[#This Row],[Column86]]</f>
        <v>239920</v>
      </c>
      <c r="CI5">
        <f>CORRA[[#This Row],[Column87]]</f>
        <v>237427</v>
      </c>
      <c r="CJ5">
        <f>CORRA[[#This Row],[Column88]]</f>
        <v>240905</v>
      </c>
      <c r="CK5">
        <f>CORRA[[#This Row],[Column89]]</f>
        <v>252044</v>
      </c>
      <c r="CL5">
        <f>CORRA[[#This Row],[Column90]]</f>
        <v>250479</v>
      </c>
      <c r="CM5">
        <f>CORRA[[#This Row],[Column91]]</f>
        <v>249321</v>
      </c>
      <c r="CN5">
        <f>CORRA[[#This Row],[Column92]]</f>
        <v>249242</v>
      </c>
      <c r="CO5">
        <f>CORRA[[#This Row],[Column93]]</f>
        <v>257456</v>
      </c>
      <c r="CP5">
        <f>CORRA[[#This Row],[Column94]]</f>
        <v>255412</v>
      </c>
      <c r="CQ5">
        <f>CORRA[[#This Row],[Column95]]</f>
        <v>251475</v>
      </c>
      <c r="CR5">
        <f>CORRA[[#This Row],[Column96]]</f>
        <v>250553</v>
      </c>
      <c r="CS5">
        <f>CORRA[[#This Row],[Column97]]</f>
        <v>252245</v>
      </c>
      <c r="CT5">
        <f>CORRA[[#This Row],[Column98]]</f>
        <v>252215</v>
      </c>
      <c r="CU5">
        <f>CORRA[[#This Row],[Column99]]</f>
        <v>249944</v>
      </c>
      <c r="CV5">
        <f>CORRA[[#This Row],[Column100]]</f>
        <v>246908</v>
      </c>
      <c r="CW5">
        <f>CORRA[[#This Row],[Column101]]</f>
        <v>243986</v>
      </c>
      <c r="CX5">
        <f>CORRA[[#This Row],[Column102]]</f>
        <v>242590</v>
      </c>
    </row>
    <row r="6" spans="1:102" x14ac:dyDescent="0.25">
      <c r="A6" t="str">
        <f ca="1">'cont list_0'!I9</f>
        <v>Z26</v>
      </c>
      <c r="B6">
        <f>CORRA[[#This Row],[Column2]]</f>
        <v>355213</v>
      </c>
      <c r="C6">
        <f>CORRA[[#This Row],[Column3]]</f>
        <v>355213</v>
      </c>
      <c r="D6">
        <f>CORRA[[#This Row],[Column4]]</f>
        <v>364128</v>
      </c>
      <c r="E6">
        <f>CORRA[[#This Row],[Column5]]</f>
        <v>363756</v>
      </c>
      <c r="F6">
        <f>CORRA[[#This Row],[Column6]]</f>
        <v>360710</v>
      </c>
      <c r="G6">
        <f>CORRA[[#This Row],[Column7]]</f>
        <v>356666</v>
      </c>
      <c r="H6">
        <f>CORRA[[#This Row],[Column8]]</f>
        <v>355846</v>
      </c>
      <c r="I6">
        <f>CORRA[[#This Row],[Column9]]</f>
        <v>373589</v>
      </c>
      <c r="J6">
        <f>CORRA[[#This Row],[Column10]]</f>
        <v>373581</v>
      </c>
      <c r="K6">
        <f>CORRA[[#This Row],[Column11]]</f>
        <v>387027</v>
      </c>
      <c r="L6">
        <f>CORRA[[#This Row],[Column12]]</f>
        <v>371332</v>
      </c>
      <c r="M6">
        <f>CORRA[[#This Row],[Column13]]</f>
        <v>371332</v>
      </c>
      <c r="N6">
        <f>CORRA[[#This Row],[Column14]]</f>
        <v>360958</v>
      </c>
      <c r="O6">
        <f>CORRA[[#This Row],[Column15]]</f>
        <v>354916</v>
      </c>
      <c r="P6">
        <f>CORRA[[#This Row],[Column16]]</f>
        <v>347240</v>
      </c>
      <c r="Q6">
        <f>CORRA[[#This Row],[Column17]]</f>
        <v>349952</v>
      </c>
      <c r="R6">
        <f>CORRA[[#This Row],[Column18]]</f>
        <v>335914</v>
      </c>
      <c r="S6">
        <f>CORRA[[#This Row],[Column19]]</f>
        <v>340755</v>
      </c>
      <c r="T6">
        <f>CORRA[[#This Row],[Column20]]</f>
        <v>350322</v>
      </c>
      <c r="U6">
        <f>CORRA[[#This Row],[Column21]]</f>
        <v>342188</v>
      </c>
      <c r="V6">
        <f>CORRA[[#This Row],[Column22]]</f>
        <v>344096</v>
      </c>
      <c r="W6">
        <f>CORRA[[#This Row],[Column23]]</f>
        <v>328666</v>
      </c>
      <c r="X6">
        <f>CORRA[[#This Row],[Column24]]</f>
        <v>329405</v>
      </c>
      <c r="Y6">
        <f>CORRA[[#This Row],[Column25]]</f>
        <v>331052</v>
      </c>
      <c r="Z6">
        <f>CORRA[[#This Row],[Column26]]</f>
        <v>319070</v>
      </c>
      <c r="AA6">
        <f>CORRA[[#This Row],[Column27]]</f>
        <v>318989</v>
      </c>
      <c r="AB6">
        <f>CORRA[[#This Row],[Column28]]</f>
        <v>317907</v>
      </c>
      <c r="AC6">
        <f>CORRA[[#This Row],[Column29]]</f>
        <v>324966</v>
      </c>
      <c r="AD6">
        <f>CORRA[[#This Row],[Column30]]</f>
        <v>330663</v>
      </c>
      <c r="AE6">
        <f>CORRA[[#This Row],[Column31]]</f>
        <v>332066</v>
      </c>
      <c r="AF6">
        <f>CORRA[[#This Row],[Column32]]</f>
        <v>332310</v>
      </c>
      <c r="AG6">
        <f>CORRA[[#This Row],[Column33]]</f>
        <v>333025</v>
      </c>
      <c r="AH6">
        <f>CORRA[[#This Row],[Column34]]</f>
        <v>330029</v>
      </c>
      <c r="AI6">
        <f>CORRA[[#This Row],[Column35]]</f>
        <v>329005</v>
      </c>
      <c r="AJ6">
        <f>CORRA[[#This Row],[Column36]]</f>
        <v>329761</v>
      </c>
      <c r="AK6">
        <f>CORRA[[#This Row],[Column37]]</f>
        <v>329208</v>
      </c>
      <c r="AL6">
        <f>CORRA[[#This Row],[Column38]]</f>
        <v>334449</v>
      </c>
      <c r="AM6">
        <f>CORRA[[#This Row],[Column39]]</f>
        <v>332865</v>
      </c>
      <c r="AN6">
        <f>CORRA[[#This Row],[Column40]]</f>
        <v>326921</v>
      </c>
      <c r="AO6">
        <f>CORRA[[#This Row],[Column41]]</f>
        <v>327117</v>
      </c>
      <c r="AP6">
        <f>CORRA[[#This Row],[Column42]]</f>
        <v>319287</v>
      </c>
      <c r="AQ6">
        <f>CORRA[[#This Row],[Column43]]</f>
        <v>323242</v>
      </c>
      <c r="AR6">
        <f>CORRA[[#This Row],[Column44]]</f>
        <v>323242</v>
      </c>
      <c r="AS6">
        <f>CORRA[[#This Row],[Column45]]</f>
        <v>317453</v>
      </c>
      <c r="AT6">
        <f>CORRA[[#This Row],[Column46]]</f>
        <v>319889</v>
      </c>
      <c r="AU6">
        <f>CORRA[[#This Row],[Column47]]</f>
        <v>309311</v>
      </c>
      <c r="AV6">
        <f>CORRA[[#This Row],[Column48]]</f>
        <v>314287</v>
      </c>
      <c r="AW6">
        <f>CORRA[[#This Row],[Column49]]</f>
        <v>312657</v>
      </c>
      <c r="AX6">
        <f>CORRA[[#This Row],[Column50]]</f>
        <v>311965</v>
      </c>
      <c r="AY6">
        <f>CORRA[[#This Row],[Column51]]</f>
        <v>317590</v>
      </c>
      <c r="AZ6">
        <f>CORRA[[#This Row],[Column52]]</f>
        <v>342734</v>
      </c>
      <c r="BA6">
        <f>CORRA[[#This Row],[Column53]]</f>
        <v>337205</v>
      </c>
      <c r="BB6">
        <f>CORRA[[#This Row],[Column54]]</f>
        <v>334954</v>
      </c>
      <c r="BC6">
        <f>CORRA[[#This Row],[Column55]]</f>
        <v>320255</v>
      </c>
      <c r="BD6">
        <f>CORRA[[#This Row],[Column56]]</f>
        <v>248025</v>
      </c>
      <c r="BE6">
        <f>CORRA[[#This Row],[Column57]]</f>
        <v>256943</v>
      </c>
      <c r="BF6">
        <f>CORRA[[#This Row],[Column58]]</f>
        <v>263353</v>
      </c>
      <c r="BG6">
        <f>CORRA[[#This Row],[Column59]]</f>
        <v>268687</v>
      </c>
      <c r="BH6">
        <f>CORRA[[#This Row],[Column60]]</f>
        <v>262106</v>
      </c>
      <c r="BI6">
        <f>CORRA[[#This Row],[Column61]]</f>
        <v>258908</v>
      </c>
      <c r="BJ6">
        <f>CORRA[[#This Row],[Column62]]</f>
        <v>246886</v>
      </c>
      <c r="BK6">
        <f>CORRA[[#This Row],[Column63]]</f>
        <v>239819</v>
      </c>
      <c r="BL6">
        <f>CORRA[[#This Row],[Column64]]</f>
        <v>238648</v>
      </c>
      <c r="BM6">
        <f>CORRA[[#This Row],[Column65]]</f>
        <v>233333</v>
      </c>
      <c r="BN6">
        <f>CORRA[[#This Row],[Column66]]</f>
        <v>240911</v>
      </c>
      <c r="BO6">
        <f>CORRA[[#This Row],[Column67]]</f>
        <v>236896</v>
      </c>
      <c r="BP6">
        <f>CORRA[[#This Row],[Column68]]</f>
        <v>240125</v>
      </c>
      <c r="BQ6">
        <f>CORRA[[#This Row],[Column69]]</f>
        <v>234386</v>
      </c>
      <c r="BR6">
        <f>CORRA[[#This Row],[Column70]]</f>
        <v>236604</v>
      </c>
      <c r="BS6">
        <f>CORRA[[#This Row],[Column71]]</f>
        <v>233040</v>
      </c>
      <c r="BT6">
        <f>CORRA[[#This Row],[Column72]]</f>
        <v>230422</v>
      </c>
      <c r="BU6">
        <f>CORRA[[#This Row],[Column73]]</f>
        <v>227267</v>
      </c>
      <c r="BV6">
        <f>CORRA[[#This Row],[Column74]]</f>
        <v>229003</v>
      </c>
      <c r="BW6">
        <f>CORRA[[#This Row],[Column75]]</f>
        <v>225626</v>
      </c>
      <c r="BX6">
        <f>CORRA[[#This Row],[Column76]]</f>
        <v>226555</v>
      </c>
      <c r="BY6">
        <f>CORRA[[#This Row],[Column77]]</f>
        <v>231440</v>
      </c>
      <c r="BZ6">
        <f>CORRA[[#This Row],[Column78]]</f>
        <v>231440</v>
      </c>
      <c r="CA6">
        <f>CORRA[[#This Row],[Column79]]</f>
        <v>226439</v>
      </c>
      <c r="CB6">
        <f>CORRA[[#This Row],[Column80]]</f>
        <v>225887</v>
      </c>
      <c r="CC6">
        <f>CORRA[[#This Row],[Column81]]</f>
        <v>224323</v>
      </c>
      <c r="CD6">
        <f>CORRA[[#This Row],[Column82]]</f>
        <v>229931</v>
      </c>
      <c r="CE6">
        <f>CORRA[[#This Row],[Column83]]</f>
        <v>235773</v>
      </c>
      <c r="CF6">
        <f>CORRA[[#This Row],[Column84]]</f>
        <v>240581</v>
      </c>
      <c r="CG6">
        <f>CORRA[[#This Row],[Column85]]</f>
        <v>239969</v>
      </c>
      <c r="CH6">
        <f>CORRA[[#This Row],[Column86]]</f>
        <v>236863</v>
      </c>
      <c r="CI6">
        <f>CORRA[[#This Row],[Column87]]</f>
        <v>232886</v>
      </c>
      <c r="CJ6">
        <f>CORRA[[#This Row],[Column88]]</f>
        <v>234513</v>
      </c>
      <c r="CK6">
        <f>CORRA[[#This Row],[Column89]]</f>
        <v>221889</v>
      </c>
      <c r="CL6">
        <f>CORRA[[#This Row],[Column90]]</f>
        <v>218876</v>
      </c>
      <c r="CM6">
        <f>CORRA[[#This Row],[Column91]]</f>
        <v>215473</v>
      </c>
      <c r="CN6">
        <f>CORRA[[#This Row],[Column92]]</f>
        <v>216798</v>
      </c>
      <c r="CO6">
        <f>CORRA[[#This Row],[Column93]]</f>
        <v>215945</v>
      </c>
      <c r="CP6">
        <f>CORRA[[#This Row],[Column94]]</f>
        <v>212164</v>
      </c>
      <c r="CQ6">
        <f>CORRA[[#This Row],[Column95]]</f>
        <v>214741</v>
      </c>
      <c r="CR6">
        <f>CORRA[[#This Row],[Column96]]</f>
        <v>210448</v>
      </c>
      <c r="CS6">
        <f>CORRA[[#This Row],[Column97]]</f>
        <v>210219</v>
      </c>
      <c r="CT6">
        <f>CORRA[[#This Row],[Column98]]</f>
        <v>208090</v>
      </c>
      <c r="CU6">
        <f>CORRA[[#This Row],[Column99]]</f>
        <v>207454</v>
      </c>
      <c r="CV6">
        <f>CORRA[[#This Row],[Column100]]</f>
        <v>205804</v>
      </c>
      <c r="CW6">
        <f>CORRA[[#This Row],[Column101]]</f>
        <v>201157</v>
      </c>
      <c r="CX6">
        <f>CORRA[[#This Row],[Column102]]</f>
        <v>198218</v>
      </c>
    </row>
    <row r="7" spans="1:102" x14ac:dyDescent="0.25">
      <c r="A7" t="str">
        <f ca="1">'cont list_0'!I10</f>
        <v>H27</v>
      </c>
      <c r="B7">
        <f>CORRA[[#This Row],[Column2]]</f>
        <v>226546</v>
      </c>
      <c r="C7">
        <f>CORRA[[#This Row],[Column3]]</f>
        <v>226546</v>
      </c>
      <c r="D7">
        <f>CORRA[[#This Row],[Column4]]</f>
        <v>229234</v>
      </c>
      <c r="E7">
        <f>CORRA[[#This Row],[Column5]]</f>
        <v>223932</v>
      </c>
      <c r="F7">
        <f>CORRA[[#This Row],[Column6]]</f>
        <v>220391</v>
      </c>
      <c r="G7">
        <f>CORRA[[#This Row],[Column7]]</f>
        <v>215214</v>
      </c>
      <c r="H7">
        <f>CORRA[[#This Row],[Column8]]</f>
        <v>215951</v>
      </c>
      <c r="I7">
        <f>CORRA[[#This Row],[Column9]]</f>
        <v>219054</v>
      </c>
      <c r="J7">
        <f>CORRA[[#This Row],[Column10]]</f>
        <v>217899</v>
      </c>
      <c r="K7">
        <f>CORRA[[#This Row],[Column11]]</f>
        <v>219153</v>
      </c>
      <c r="L7">
        <f>CORRA[[#This Row],[Column12]]</f>
        <v>215153</v>
      </c>
      <c r="M7">
        <f>CORRA[[#This Row],[Column13]]</f>
        <v>215153</v>
      </c>
      <c r="N7">
        <f>CORRA[[#This Row],[Column14]]</f>
        <v>212496</v>
      </c>
      <c r="O7">
        <f>CORRA[[#This Row],[Column15]]</f>
        <v>211573</v>
      </c>
      <c r="P7">
        <f>CORRA[[#This Row],[Column16]]</f>
        <v>208019</v>
      </c>
      <c r="Q7">
        <f>CORRA[[#This Row],[Column17]]</f>
        <v>206240</v>
      </c>
      <c r="R7">
        <f>CORRA[[#This Row],[Column18]]</f>
        <v>205922</v>
      </c>
      <c r="S7">
        <f>CORRA[[#This Row],[Column19]]</f>
        <v>206932</v>
      </c>
      <c r="T7">
        <f>CORRA[[#This Row],[Column20]]</f>
        <v>208337</v>
      </c>
      <c r="U7">
        <f>CORRA[[#This Row],[Column21]]</f>
        <v>209082</v>
      </c>
      <c r="V7">
        <f>CORRA[[#This Row],[Column22]]</f>
        <v>206953</v>
      </c>
      <c r="W7">
        <f>CORRA[[#This Row],[Column23]]</f>
        <v>200661</v>
      </c>
      <c r="X7">
        <f>CORRA[[#This Row],[Column24]]</f>
        <v>203342</v>
      </c>
      <c r="Y7">
        <f>CORRA[[#This Row],[Column25]]</f>
        <v>205413</v>
      </c>
      <c r="Z7">
        <f>CORRA[[#This Row],[Column26]]</f>
        <v>199747</v>
      </c>
      <c r="AA7">
        <f>CORRA[[#This Row],[Column27]]</f>
        <v>202436</v>
      </c>
      <c r="AB7">
        <f>CORRA[[#This Row],[Column28]]</f>
        <v>202670</v>
      </c>
      <c r="AC7">
        <f>CORRA[[#This Row],[Column29]]</f>
        <v>202131</v>
      </c>
      <c r="AD7">
        <f>CORRA[[#This Row],[Column30]]</f>
        <v>202528</v>
      </c>
      <c r="AE7">
        <f>CORRA[[#This Row],[Column31]]</f>
        <v>203927</v>
      </c>
      <c r="AF7">
        <f>CORRA[[#This Row],[Column32]]</f>
        <v>201884</v>
      </c>
      <c r="AG7">
        <f>CORRA[[#This Row],[Column33]]</f>
        <v>201940</v>
      </c>
      <c r="AH7">
        <f>CORRA[[#This Row],[Column34]]</f>
        <v>199573</v>
      </c>
      <c r="AI7">
        <f>CORRA[[#This Row],[Column35]]</f>
        <v>195695</v>
      </c>
      <c r="AJ7">
        <f>CORRA[[#This Row],[Column36]]</f>
        <v>196146</v>
      </c>
      <c r="AK7">
        <f>CORRA[[#This Row],[Column37]]</f>
        <v>191111</v>
      </c>
      <c r="AL7">
        <f>CORRA[[#This Row],[Column38]]</f>
        <v>192348</v>
      </c>
      <c r="AM7">
        <f>CORRA[[#This Row],[Column39]]</f>
        <v>191507</v>
      </c>
      <c r="AN7">
        <f>CORRA[[#This Row],[Column40]]</f>
        <v>189052</v>
      </c>
      <c r="AO7">
        <f>CORRA[[#This Row],[Column41]]</f>
        <v>185963</v>
      </c>
      <c r="AP7">
        <f>CORRA[[#This Row],[Column42]]</f>
        <v>182800</v>
      </c>
      <c r="AQ7">
        <f>CORRA[[#This Row],[Column43]]</f>
        <v>182824</v>
      </c>
      <c r="AR7">
        <f>CORRA[[#This Row],[Column44]]</f>
        <v>182824</v>
      </c>
      <c r="AS7">
        <f>CORRA[[#This Row],[Column45]]</f>
        <v>185085</v>
      </c>
      <c r="AT7">
        <f>CORRA[[#This Row],[Column46]]</f>
        <v>182853</v>
      </c>
      <c r="AU7">
        <f>CORRA[[#This Row],[Column47]]</f>
        <v>183149</v>
      </c>
      <c r="AV7">
        <f>CORRA[[#This Row],[Column48]]</f>
        <v>183036</v>
      </c>
      <c r="AW7">
        <f>CORRA[[#This Row],[Column49]]</f>
        <v>183520</v>
      </c>
      <c r="AX7">
        <f>CORRA[[#This Row],[Column50]]</f>
        <v>183711</v>
      </c>
      <c r="AY7">
        <f>CORRA[[#This Row],[Column51]]</f>
        <v>185631</v>
      </c>
      <c r="AZ7">
        <f>CORRA[[#This Row],[Column52]]</f>
        <v>189684</v>
      </c>
      <c r="BA7">
        <f>CORRA[[#This Row],[Column53]]</f>
        <v>190949</v>
      </c>
      <c r="BB7">
        <f>CORRA[[#This Row],[Column54]]</f>
        <v>193694</v>
      </c>
      <c r="BC7">
        <f>CORRA[[#This Row],[Column55]]</f>
        <v>186227</v>
      </c>
      <c r="BD7">
        <f>CORRA[[#This Row],[Column56]]</f>
        <v>310555</v>
      </c>
      <c r="BE7">
        <f>CORRA[[#This Row],[Column57]]</f>
        <v>317871</v>
      </c>
      <c r="BF7">
        <f>CORRA[[#This Row],[Column58]]</f>
        <v>328208</v>
      </c>
      <c r="BG7">
        <f>CORRA[[#This Row],[Column59]]</f>
        <v>335375</v>
      </c>
      <c r="BH7">
        <f>CORRA[[#This Row],[Column60]]</f>
        <v>320588</v>
      </c>
      <c r="BI7">
        <f>CORRA[[#This Row],[Column61]]</f>
        <v>313325</v>
      </c>
      <c r="BJ7">
        <f>CORRA[[#This Row],[Column62]]</f>
        <v>305669</v>
      </c>
      <c r="BK7">
        <f>CORRA[[#This Row],[Column63]]</f>
        <v>293574</v>
      </c>
      <c r="BL7">
        <f>CORRA[[#This Row],[Column64]]</f>
        <v>291489</v>
      </c>
      <c r="BM7">
        <f>CORRA[[#This Row],[Column65]]</f>
        <v>297580</v>
      </c>
      <c r="BN7">
        <f>CORRA[[#This Row],[Column66]]</f>
        <v>296877</v>
      </c>
      <c r="BO7">
        <f>CORRA[[#This Row],[Column67]]</f>
        <v>280495</v>
      </c>
      <c r="BP7">
        <f>CORRA[[#This Row],[Column68]]</f>
        <v>282998</v>
      </c>
      <c r="BQ7">
        <f>CORRA[[#This Row],[Column69]]</f>
        <v>275371</v>
      </c>
      <c r="BR7">
        <f>CORRA[[#This Row],[Column70]]</f>
        <v>273646</v>
      </c>
      <c r="BS7">
        <f>CORRA[[#This Row],[Column71]]</f>
        <v>271794</v>
      </c>
      <c r="BT7">
        <f>CORRA[[#This Row],[Column72]]</f>
        <v>265861</v>
      </c>
      <c r="BU7">
        <f>CORRA[[#This Row],[Column73]]</f>
        <v>275584</v>
      </c>
      <c r="BV7">
        <f>CORRA[[#This Row],[Column74]]</f>
        <v>280164</v>
      </c>
      <c r="BW7">
        <f>CORRA[[#This Row],[Column75]]</f>
        <v>276320</v>
      </c>
      <c r="BX7">
        <f>CORRA[[#This Row],[Column76]]</f>
        <v>273981</v>
      </c>
      <c r="BY7">
        <f>CORRA[[#This Row],[Column77]]</f>
        <v>267041</v>
      </c>
      <c r="BZ7">
        <f>CORRA[[#This Row],[Column78]]</f>
        <v>267041</v>
      </c>
      <c r="CA7">
        <f>CORRA[[#This Row],[Column79]]</f>
        <v>266835</v>
      </c>
      <c r="CB7">
        <f>CORRA[[#This Row],[Column80]]</f>
        <v>279356</v>
      </c>
      <c r="CC7">
        <f>CORRA[[#This Row],[Column81]]</f>
        <v>279143</v>
      </c>
      <c r="CD7">
        <f>CORRA[[#This Row],[Column82]]</f>
        <v>284648</v>
      </c>
      <c r="CE7">
        <f>CORRA[[#This Row],[Column83]]</f>
        <v>288338</v>
      </c>
      <c r="CF7">
        <f>CORRA[[#This Row],[Column84]]</f>
        <v>284070</v>
      </c>
      <c r="CG7">
        <f>CORRA[[#This Row],[Column85]]</f>
        <v>279529</v>
      </c>
      <c r="CH7">
        <f>CORRA[[#This Row],[Column86]]</f>
        <v>275904</v>
      </c>
      <c r="CI7">
        <f>CORRA[[#This Row],[Column87]]</f>
        <v>268885</v>
      </c>
      <c r="CJ7">
        <f>CORRA[[#This Row],[Column88]]</f>
        <v>263055</v>
      </c>
      <c r="CK7">
        <f>CORRA[[#This Row],[Column89]]</f>
        <v>256267</v>
      </c>
      <c r="CL7">
        <f>CORRA[[#This Row],[Column90]]</f>
        <v>257350</v>
      </c>
      <c r="CM7">
        <f>CORRA[[#This Row],[Column91]]</f>
        <v>235024</v>
      </c>
      <c r="CN7">
        <f>CORRA[[#This Row],[Column92]]</f>
        <v>226842</v>
      </c>
      <c r="CO7">
        <f>CORRA[[#This Row],[Column93]]</f>
        <v>222057</v>
      </c>
      <c r="CP7">
        <f>CORRA[[#This Row],[Column94]]</f>
        <v>218148</v>
      </c>
      <c r="CQ7">
        <f>CORRA[[#This Row],[Column95]]</f>
        <v>215973</v>
      </c>
      <c r="CR7">
        <f>CORRA[[#This Row],[Column96]]</f>
        <v>211178</v>
      </c>
      <c r="CS7">
        <f>CORRA[[#This Row],[Column97]]</f>
        <v>214861</v>
      </c>
      <c r="CT7">
        <f>CORRA[[#This Row],[Column98]]</f>
        <v>211301</v>
      </c>
      <c r="CU7">
        <f>CORRA[[#This Row],[Column99]]</f>
        <v>208365</v>
      </c>
      <c r="CV7">
        <f>CORRA[[#This Row],[Column100]]</f>
        <v>204767</v>
      </c>
      <c r="CW7">
        <f>CORRA[[#This Row],[Column101]]</f>
        <v>209469</v>
      </c>
      <c r="CX7">
        <f>CORRA[[#This Row],[Column102]]</f>
        <v>203747</v>
      </c>
    </row>
    <row r="8" spans="1:102" x14ac:dyDescent="0.25">
      <c r="A8" t="str">
        <f ca="1">'cont list_0'!I11</f>
        <v>M27</v>
      </c>
      <c r="B8">
        <f>CORRA[[#This Row],[Column2]]</f>
        <v>167340</v>
      </c>
      <c r="C8">
        <f>CORRA[[#This Row],[Column3]]</f>
        <v>167340</v>
      </c>
      <c r="D8">
        <f>CORRA[[#This Row],[Column4]]</f>
        <v>169069</v>
      </c>
      <c r="E8">
        <f>CORRA[[#This Row],[Column5]]</f>
        <v>171912</v>
      </c>
      <c r="F8">
        <f>CORRA[[#This Row],[Column6]]</f>
        <v>175782</v>
      </c>
      <c r="G8">
        <f>CORRA[[#This Row],[Column7]]</f>
        <v>172513</v>
      </c>
      <c r="H8">
        <f>CORRA[[#This Row],[Column8]]</f>
        <v>174223</v>
      </c>
      <c r="I8">
        <f>CORRA[[#This Row],[Column9]]</f>
        <v>174245</v>
      </c>
      <c r="J8">
        <f>CORRA[[#This Row],[Column10]]</f>
        <v>170491</v>
      </c>
      <c r="K8">
        <f>CORRA[[#This Row],[Column11]]</f>
        <v>169841</v>
      </c>
      <c r="L8">
        <f>CORRA[[#This Row],[Column12]]</f>
        <v>165498</v>
      </c>
      <c r="M8">
        <f>CORRA[[#This Row],[Column13]]</f>
        <v>165498</v>
      </c>
      <c r="N8">
        <f>CORRA[[#This Row],[Column14]]</f>
        <v>158618</v>
      </c>
      <c r="O8">
        <f>CORRA[[#This Row],[Column15]]</f>
        <v>157014</v>
      </c>
      <c r="P8">
        <f>CORRA[[#This Row],[Column16]]</f>
        <v>156625</v>
      </c>
      <c r="Q8">
        <f>CORRA[[#This Row],[Column17]]</f>
        <v>153440</v>
      </c>
      <c r="R8">
        <f>CORRA[[#This Row],[Column18]]</f>
        <v>154404</v>
      </c>
      <c r="S8">
        <f>CORRA[[#This Row],[Column19]]</f>
        <v>157821</v>
      </c>
      <c r="T8">
        <f>CORRA[[#This Row],[Column20]]</f>
        <v>158080</v>
      </c>
      <c r="U8">
        <f>CORRA[[#This Row],[Column21]]</f>
        <v>152156</v>
      </c>
      <c r="V8">
        <f>CORRA[[#This Row],[Column22]]</f>
        <v>153267</v>
      </c>
      <c r="W8">
        <f>CORRA[[#This Row],[Column23]]</f>
        <v>152336</v>
      </c>
      <c r="X8">
        <f>CORRA[[#This Row],[Column24]]</f>
        <v>149925</v>
      </c>
      <c r="Y8">
        <f>CORRA[[#This Row],[Column25]]</f>
        <v>146962</v>
      </c>
      <c r="Z8">
        <f>CORRA[[#This Row],[Column26]]</f>
        <v>145066</v>
      </c>
      <c r="AA8">
        <f>CORRA[[#This Row],[Column27]]</f>
        <v>145046</v>
      </c>
      <c r="AB8">
        <f>CORRA[[#This Row],[Column28]]</f>
        <v>143757</v>
      </c>
      <c r="AC8">
        <f>CORRA[[#This Row],[Column29]]</f>
        <v>147312</v>
      </c>
      <c r="AD8">
        <f>CORRA[[#This Row],[Column30]]</f>
        <v>145574</v>
      </c>
      <c r="AE8">
        <f>CORRA[[#This Row],[Column31]]</f>
        <v>145339</v>
      </c>
      <c r="AF8">
        <f>CORRA[[#This Row],[Column32]]</f>
        <v>144099</v>
      </c>
      <c r="AG8">
        <f>CORRA[[#This Row],[Column33]]</f>
        <v>146376</v>
      </c>
      <c r="AH8">
        <f>CORRA[[#This Row],[Column34]]</f>
        <v>144679</v>
      </c>
      <c r="AI8">
        <f>CORRA[[#This Row],[Column35]]</f>
        <v>144575</v>
      </c>
      <c r="AJ8">
        <f>CORRA[[#This Row],[Column36]]</f>
        <v>143778</v>
      </c>
      <c r="AK8">
        <f>CORRA[[#This Row],[Column37]]</f>
        <v>144691</v>
      </c>
      <c r="AL8">
        <f>CORRA[[#This Row],[Column38]]</f>
        <v>146620</v>
      </c>
      <c r="AM8">
        <f>CORRA[[#This Row],[Column39]]</f>
        <v>147185</v>
      </c>
      <c r="AN8">
        <f>CORRA[[#This Row],[Column40]]</f>
        <v>143825</v>
      </c>
      <c r="AO8">
        <f>CORRA[[#This Row],[Column41]]</f>
        <v>140960</v>
      </c>
      <c r="AP8">
        <f>CORRA[[#This Row],[Column42]]</f>
        <v>138254</v>
      </c>
      <c r="AQ8">
        <f>CORRA[[#This Row],[Column43]]</f>
        <v>138312</v>
      </c>
      <c r="AR8">
        <f>CORRA[[#This Row],[Column44]]</f>
        <v>138312</v>
      </c>
      <c r="AS8">
        <f>CORRA[[#This Row],[Column45]]</f>
        <v>138141</v>
      </c>
      <c r="AT8">
        <f>CORRA[[#This Row],[Column46]]</f>
        <v>136960</v>
      </c>
      <c r="AU8">
        <f>CORRA[[#This Row],[Column47]]</f>
        <v>135150</v>
      </c>
      <c r="AV8">
        <f>CORRA[[#This Row],[Column48]]</f>
        <v>134167</v>
      </c>
      <c r="AW8">
        <f>CORRA[[#This Row],[Column49]]</f>
        <v>133131</v>
      </c>
      <c r="AX8">
        <f>CORRA[[#This Row],[Column50]]</f>
        <v>132177</v>
      </c>
      <c r="AY8">
        <f>CORRA[[#This Row],[Column51]]</f>
        <v>133854</v>
      </c>
      <c r="AZ8">
        <f>CORRA[[#This Row],[Column52]]</f>
        <v>135474</v>
      </c>
      <c r="BA8">
        <f>CORRA[[#This Row],[Column53]]</f>
        <v>134953</v>
      </c>
      <c r="BB8">
        <f>CORRA[[#This Row],[Column54]]</f>
        <v>140025</v>
      </c>
      <c r="BC8">
        <f>CORRA[[#This Row],[Column55]]</f>
        <v>136283</v>
      </c>
      <c r="BD8">
        <f>CORRA[[#This Row],[Column56]]</f>
        <v>188460</v>
      </c>
      <c r="BE8">
        <f>CORRA[[#This Row],[Column57]]</f>
        <v>194139</v>
      </c>
      <c r="BF8">
        <f>CORRA[[#This Row],[Column58]]</f>
        <v>195060</v>
      </c>
      <c r="BG8">
        <f>CORRA[[#This Row],[Column59]]</f>
        <v>191801</v>
      </c>
      <c r="BH8">
        <f>CORRA[[#This Row],[Column60]]</f>
        <v>190231</v>
      </c>
      <c r="BI8">
        <f>CORRA[[#This Row],[Column61]]</f>
        <v>188775</v>
      </c>
      <c r="BJ8">
        <f>CORRA[[#This Row],[Column62]]</f>
        <v>186088</v>
      </c>
      <c r="BK8">
        <f>CORRA[[#This Row],[Column63]]</f>
        <v>190255</v>
      </c>
      <c r="BL8">
        <f>CORRA[[#This Row],[Column64]]</f>
        <v>188661</v>
      </c>
      <c r="BM8">
        <f>CORRA[[#This Row],[Column65]]</f>
        <v>182226</v>
      </c>
      <c r="BN8">
        <f>CORRA[[#This Row],[Column66]]</f>
        <v>185298</v>
      </c>
      <c r="BO8">
        <f>CORRA[[#This Row],[Column67]]</f>
        <v>182533</v>
      </c>
      <c r="BP8">
        <f>CORRA[[#This Row],[Column68]]</f>
        <v>181647</v>
      </c>
      <c r="BQ8">
        <f>CORRA[[#This Row],[Column69]]</f>
        <v>182978</v>
      </c>
      <c r="BR8">
        <f>CORRA[[#This Row],[Column70]]</f>
        <v>183405</v>
      </c>
      <c r="BS8">
        <f>CORRA[[#This Row],[Column71]]</f>
        <v>177384</v>
      </c>
      <c r="BT8">
        <f>CORRA[[#This Row],[Column72]]</f>
        <v>178951</v>
      </c>
      <c r="BU8">
        <f>CORRA[[#This Row],[Column73]]</f>
        <v>180543</v>
      </c>
      <c r="BV8">
        <f>CORRA[[#This Row],[Column74]]</f>
        <v>181280</v>
      </c>
      <c r="BW8">
        <f>CORRA[[#This Row],[Column75]]</f>
        <v>175123</v>
      </c>
      <c r="BX8">
        <f>CORRA[[#This Row],[Column76]]</f>
        <v>174084</v>
      </c>
      <c r="BY8">
        <f>CORRA[[#This Row],[Column77]]</f>
        <v>172387</v>
      </c>
      <c r="BZ8">
        <f>CORRA[[#This Row],[Column78]]</f>
        <v>172387</v>
      </c>
      <c r="CA8">
        <f>CORRA[[#This Row],[Column79]]</f>
        <v>174337</v>
      </c>
      <c r="CB8">
        <f>CORRA[[#This Row],[Column80]]</f>
        <v>175655</v>
      </c>
      <c r="CC8">
        <f>CORRA[[#This Row],[Column81]]</f>
        <v>175514</v>
      </c>
      <c r="CD8">
        <f>CORRA[[#This Row],[Column82]]</f>
        <v>174398</v>
      </c>
      <c r="CE8">
        <f>CORRA[[#This Row],[Column83]]</f>
        <v>171081</v>
      </c>
      <c r="CF8">
        <f>CORRA[[#This Row],[Column84]]</f>
        <v>168614</v>
      </c>
      <c r="CG8">
        <f>CORRA[[#This Row],[Column85]]</f>
        <v>170202</v>
      </c>
      <c r="CH8">
        <f>CORRA[[#This Row],[Column86]]</f>
        <v>172052</v>
      </c>
      <c r="CI8">
        <f>CORRA[[#This Row],[Column87]]</f>
        <v>169203</v>
      </c>
      <c r="CJ8">
        <f>CORRA[[#This Row],[Column88]]</f>
        <v>168946</v>
      </c>
      <c r="CK8">
        <f>CORRA[[#This Row],[Column89]]</f>
        <v>167251</v>
      </c>
      <c r="CL8">
        <f>CORRA[[#This Row],[Column90]]</f>
        <v>162229</v>
      </c>
      <c r="CM8">
        <f>CORRA[[#This Row],[Column91]]</f>
        <v>160376</v>
      </c>
      <c r="CN8">
        <f>CORRA[[#This Row],[Column92]]</f>
        <v>158412</v>
      </c>
      <c r="CO8">
        <f>CORRA[[#This Row],[Column93]]</f>
        <v>156631</v>
      </c>
      <c r="CP8">
        <f>CORRA[[#This Row],[Column94]]</f>
        <v>152454</v>
      </c>
      <c r="CQ8">
        <f>CORRA[[#This Row],[Column95]]</f>
        <v>152745</v>
      </c>
      <c r="CR8">
        <f>CORRA[[#This Row],[Column96]]</f>
        <v>149125</v>
      </c>
      <c r="CS8">
        <f>CORRA[[#This Row],[Column97]]</f>
        <v>148101</v>
      </c>
      <c r="CT8">
        <f>CORRA[[#This Row],[Column98]]</f>
        <v>147119</v>
      </c>
      <c r="CU8">
        <f>CORRA[[#This Row],[Column99]]</f>
        <v>143462</v>
      </c>
      <c r="CV8">
        <f>CORRA[[#This Row],[Column100]]</f>
        <v>142845</v>
      </c>
      <c r="CW8">
        <f>CORRA[[#This Row],[Column101]]</f>
        <v>141344</v>
      </c>
      <c r="CX8">
        <f>CORRA[[#This Row],[Column102]]</f>
        <v>138930</v>
      </c>
    </row>
    <row r="9" spans="1:102" x14ac:dyDescent="0.25">
      <c r="A9" t="str">
        <f ca="1">'cont list_0'!I12</f>
        <v>U27</v>
      </c>
      <c r="B9">
        <f>CORRA[[#This Row],[Column2]]</f>
        <v>102748</v>
      </c>
      <c r="C9">
        <f>CORRA[[#This Row],[Column3]]</f>
        <v>102748</v>
      </c>
      <c r="D9">
        <f>CORRA[[#This Row],[Column4]]</f>
        <v>103591</v>
      </c>
      <c r="E9">
        <f>CORRA[[#This Row],[Column5]]</f>
        <v>101700</v>
      </c>
      <c r="F9">
        <f>CORRA[[#This Row],[Column6]]</f>
        <v>101660</v>
      </c>
      <c r="G9">
        <f>CORRA[[#This Row],[Column7]]</f>
        <v>99399</v>
      </c>
      <c r="H9">
        <f>CORRA[[#This Row],[Column8]]</f>
        <v>98620</v>
      </c>
      <c r="I9">
        <f>CORRA[[#This Row],[Column9]]</f>
        <v>97757</v>
      </c>
      <c r="J9">
        <f>CORRA[[#This Row],[Column10]]</f>
        <v>96731</v>
      </c>
      <c r="K9">
        <f>CORRA[[#This Row],[Column11]]</f>
        <v>89412</v>
      </c>
      <c r="L9">
        <f>CORRA[[#This Row],[Column12]]</f>
        <v>86952</v>
      </c>
      <c r="M9">
        <f>CORRA[[#This Row],[Column13]]</f>
        <v>86952</v>
      </c>
      <c r="N9">
        <f>CORRA[[#This Row],[Column14]]</f>
        <v>86180</v>
      </c>
      <c r="O9">
        <f>CORRA[[#This Row],[Column15]]</f>
        <v>85785</v>
      </c>
      <c r="P9">
        <f>CORRA[[#This Row],[Column16]]</f>
        <v>84769</v>
      </c>
      <c r="Q9">
        <f>CORRA[[#This Row],[Column17]]</f>
        <v>83114</v>
      </c>
      <c r="R9">
        <f>CORRA[[#This Row],[Column18]]</f>
        <v>82739</v>
      </c>
      <c r="S9">
        <f>CORRA[[#This Row],[Column19]]</f>
        <v>82025</v>
      </c>
      <c r="T9">
        <f>CORRA[[#This Row],[Column20]]</f>
        <v>83197</v>
      </c>
      <c r="U9">
        <f>CORRA[[#This Row],[Column21]]</f>
        <v>81152</v>
      </c>
      <c r="V9">
        <f>CORRA[[#This Row],[Column22]]</f>
        <v>79904</v>
      </c>
      <c r="W9">
        <f>CORRA[[#This Row],[Column23]]</f>
        <v>75119</v>
      </c>
      <c r="X9">
        <f>CORRA[[#This Row],[Column24]]</f>
        <v>75440</v>
      </c>
      <c r="Y9">
        <f>CORRA[[#This Row],[Column25]]</f>
        <v>73749</v>
      </c>
      <c r="Z9">
        <f>CORRA[[#This Row],[Column26]]</f>
        <v>72700</v>
      </c>
      <c r="AA9">
        <f>CORRA[[#This Row],[Column27]]</f>
        <v>71962</v>
      </c>
      <c r="AB9">
        <f>CORRA[[#This Row],[Column28]]</f>
        <v>72201</v>
      </c>
      <c r="AC9">
        <f>CORRA[[#This Row],[Column29]]</f>
        <v>71194</v>
      </c>
      <c r="AD9">
        <f>CORRA[[#This Row],[Column30]]</f>
        <v>71168</v>
      </c>
      <c r="AE9">
        <f>CORRA[[#This Row],[Column31]]</f>
        <v>70891</v>
      </c>
      <c r="AF9">
        <f>CORRA[[#This Row],[Column32]]</f>
        <v>71819</v>
      </c>
      <c r="AG9">
        <f>CORRA[[#This Row],[Column33]]</f>
        <v>71340</v>
      </c>
      <c r="AH9">
        <f>CORRA[[#This Row],[Column34]]</f>
        <v>69646</v>
      </c>
      <c r="AI9">
        <f>CORRA[[#This Row],[Column35]]</f>
        <v>69279</v>
      </c>
      <c r="AJ9">
        <f>CORRA[[#This Row],[Column36]]</f>
        <v>70493</v>
      </c>
      <c r="AK9">
        <f>CORRA[[#This Row],[Column37]]</f>
        <v>68865</v>
      </c>
      <c r="AL9">
        <f>CORRA[[#This Row],[Column38]]</f>
        <v>69905</v>
      </c>
      <c r="AM9">
        <f>CORRA[[#This Row],[Column39]]</f>
        <v>71792</v>
      </c>
      <c r="AN9">
        <f>CORRA[[#This Row],[Column40]]</f>
        <v>70590</v>
      </c>
      <c r="AO9">
        <f>CORRA[[#This Row],[Column41]]</f>
        <v>73363</v>
      </c>
      <c r="AP9">
        <f>CORRA[[#This Row],[Column42]]</f>
        <v>72351</v>
      </c>
      <c r="AQ9">
        <f>CORRA[[#This Row],[Column43]]</f>
        <v>72216</v>
      </c>
      <c r="AR9">
        <f>CORRA[[#This Row],[Column44]]</f>
        <v>72216</v>
      </c>
      <c r="AS9">
        <f>CORRA[[#This Row],[Column45]]</f>
        <v>72718</v>
      </c>
      <c r="AT9">
        <f>CORRA[[#This Row],[Column46]]</f>
        <v>74330</v>
      </c>
      <c r="AU9">
        <f>CORRA[[#This Row],[Column47]]</f>
        <v>74233</v>
      </c>
      <c r="AV9">
        <f>CORRA[[#This Row],[Column48]]</f>
        <v>76300</v>
      </c>
      <c r="AW9">
        <f>CORRA[[#This Row],[Column49]]</f>
        <v>76071</v>
      </c>
      <c r="AX9">
        <f>CORRA[[#This Row],[Column50]]</f>
        <v>75742</v>
      </c>
      <c r="AY9">
        <f>CORRA[[#This Row],[Column51]]</f>
        <v>75398</v>
      </c>
      <c r="AZ9">
        <f>CORRA[[#This Row],[Column52]]</f>
        <v>73103</v>
      </c>
      <c r="BA9">
        <f>CORRA[[#This Row],[Column53]]</f>
        <v>74901</v>
      </c>
      <c r="BB9">
        <f>CORRA[[#This Row],[Column54]]</f>
        <v>75447</v>
      </c>
      <c r="BC9">
        <f>CORRA[[#This Row],[Column55]]</f>
        <v>74080</v>
      </c>
      <c r="BD9">
        <f>CORRA[[#This Row],[Column56]]</f>
        <v>132723</v>
      </c>
      <c r="BE9">
        <f>CORRA[[#This Row],[Column57]]</f>
        <v>132497</v>
      </c>
      <c r="BF9">
        <f>CORRA[[#This Row],[Column58]]</f>
        <v>132474</v>
      </c>
      <c r="BG9">
        <f>CORRA[[#This Row],[Column59]]</f>
        <v>127060</v>
      </c>
      <c r="BH9">
        <f>CORRA[[#This Row],[Column60]]</f>
        <v>125623</v>
      </c>
      <c r="BI9">
        <f>CORRA[[#This Row],[Column61]]</f>
        <v>125469</v>
      </c>
      <c r="BJ9">
        <f>CORRA[[#This Row],[Column62]]</f>
        <v>130957</v>
      </c>
      <c r="BK9">
        <f>CORRA[[#This Row],[Column63]]</f>
        <v>130789</v>
      </c>
      <c r="BL9">
        <f>CORRA[[#This Row],[Column64]]</f>
        <v>129129</v>
      </c>
      <c r="BM9">
        <f>CORRA[[#This Row],[Column65]]</f>
        <v>129882</v>
      </c>
      <c r="BN9">
        <f>CORRA[[#This Row],[Column66]]</f>
        <v>128819</v>
      </c>
      <c r="BO9">
        <f>CORRA[[#This Row],[Column67]]</f>
        <v>124856</v>
      </c>
      <c r="BP9">
        <f>CORRA[[#This Row],[Column68]]</f>
        <v>120187</v>
      </c>
      <c r="BQ9">
        <f>CORRA[[#This Row],[Column69]]</f>
        <v>116334</v>
      </c>
      <c r="BR9">
        <f>CORRA[[#This Row],[Column70]]</f>
        <v>117276</v>
      </c>
      <c r="BS9">
        <f>CORRA[[#This Row],[Column71]]</f>
        <v>116482</v>
      </c>
      <c r="BT9">
        <f>CORRA[[#This Row],[Column72]]</f>
        <v>115159</v>
      </c>
      <c r="BU9">
        <f>CORRA[[#This Row],[Column73]]</f>
        <v>113787</v>
      </c>
      <c r="BV9">
        <f>CORRA[[#This Row],[Column74]]</f>
        <v>114225</v>
      </c>
      <c r="BW9">
        <f>CORRA[[#This Row],[Column75]]</f>
        <v>111547</v>
      </c>
      <c r="BX9">
        <f>CORRA[[#This Row],[Column76]]</f>
        <v>107504</v>
      </c>
      <c r="BY9">
        <f>CORRA[[#This Row],[Column77]]</f>
        <v>106178</v>
      </c>
      <c r="BZ9">
        <f>CORRA[[#This Row],[Column78]]</f>
        <v>106178</v>
      </c>
      <c r="CA9">
        <f>CORRA[[#This Row],[Column79]]</f>
        <v>103570</v>
      </c>
      <c r="CB9">
        <f>CORRA[[#This Row],[Column80]]</f>
        <v>105583</v>
      </c>
      <c r="CC9">
        <f>CORRA[[#This Row],[Column81]]</f>
        <v>104759</v>
      </c>
      <c r="CD9">
        <f>CORRA[[#This Row],[Column82]]</f>
        <v>100572</v>
      </c>
      <c r="CE9">
        <f>CORRA[[#This Row],[Column83]]</f>
        <v>99355</v>
      </c>
      <c r="CF9">
        <f>CORRA[[#This Row],[Column84]]</f>
        <v>98203</v>
      </c>
      <c r="CG9">
        <f>CORRA[[#This Row],[Column85]]</f>
        <v>97674</v>
      </c>
      <c r="CH9">
        <f>CORRA[[#This Row],[Column86]]</f>
        <v>97872</v>
      </c>
      <c r="CI9">
        <f>CORRA[[#This Row],[Column87]]</f>
        <v>97663</v>
      </c>
      <c r="CJ9">
        <f>CORRA[[#This Row],[Column88]]</f>
        <v>96694</v>
      </c>
      <c r="CK9">
        <f>CORRA[[#This Row],[Column89]]</f>
        <v>94474</v>
      </c>
      <c r="CL9">
        <f>CORRA[[#This Row],[Column90]]</f>
        <v>91295</v>
      </c>
      <c r="CM9">
        <f>CORRA[[#This Row],[Column91]]</f>
        <v>90485</v>
      </c>
      <c r="CN9">
        <f>CORRA[[#This Row],[Column92]]</f>
        <v>90489</v>
      </c>
      <c r="CO9">
        <f>CORRA[[#This Row],[Column93]]</f>
        <v>91106</v>
      </c>
      <c r="CP9">
        <f>CORRA[[#This Row],[Column94]]</f>
        <v>90309</v>
      </c>
      <c r="CQ9">
        <f>CORRA[[#This Row],[Column95]]</f>
        <v>89965</v>
      </c>
      <c r="CR9">
        <f>CORRA[[#This Row],[Column96]]</f>
        <v>89507</v>
      </c>
      <c r="CS9">
        <f>CORRA[[#This Row],[Column97]]</f>
        <v>87870</v>
      </c>
      <c r="CT9">
        <f>CORRA[[#This Row],[Column98]]</f>
        <v>88405</v>
      </c>
      <c r="CU9">
        <f>CORRA[[#This Row],[Column99]]</f>
        <v>87301</v>
      </c>
      <c r="CV9">
        <f>CORRA[[#This Row],[Column100]]</f>
        <v>85941</v>
      </c>
      <c r="CW9">
        <f>CORRA[[#This Row],[Column101]]</f>
        <v>82842</v>
      </c>
      <c r="CX9">
        <f>CORRA[[#This Row],[Column102]]</f>
        <v>81695</v>
      </c>
    </row>
    <row r="10" spans="1:102" x14ac:dyDescent="0.25">
      <c r="A10" t="str">
        <f ca="1">'cont list_0'!I13</f>
        <v>Z27</v>
      </c>
      <c r="B10">
        <f>CORRA[[#This Row],[Column2]]</f>
        <v>107494</v>
      </c>
      <c r="C10">
        <f>CORRA[[#This Row],[Column3]]</f>
        <v>107494</v>
      </c>
      <c r="D10">
        <f>CORRA[[#This Row],[Column4]]</f>
        <v>107906</v>
      </c>
      <c r="E10">
        <f>CORRA[[#This Row],[Column5]]</f>
        <v>108019</v>
      </c>
      <c r="F10">
        <f>CORRA[[#This Row],[Column6]]</f>
        <v>105796</v>
      </c>
      <c r="G10">
        <f>CORRA[[#This Row],[Column7]]</f>
        <v>105096</v>
      </c>
      <c r="H10">
        <f>CORRA[[#This Row],[Column8]]</f>
        <v>102425</v>
      </c>
      <c r="I10">
        <f>CORRA[[#This Row],[Column9]]</f>
        <v>105307</v>
      </c>
      <c r="J10">
        <f>CORRA[[#This Row],[Column10]]</f>
        <v>102140</v>
      </c>
      <c r="K10">
        <f>CORRA[[#This Row],[Column11]]</f>
        <v>102402</v>
      </c>
      <c r="L10">
        <f>CORRA[[#This Row],[Column12]]</f>
        <v>101001</v>
      </c>
      <c r="M10">
        <f>CORRA[[#This Row],[Column13]]</f>
        <v>101001</v>
      </c>
      <c r="N10">
        <f>CORRA[[#This Row],[Column14]]</f>
        <v>94514</v>
      </c>
      <c r="O10">
        <f>CORRA[[#This Row],[Column15]]</f>
        <v>92441</v>
      </c>
      <c r="P10">
        <f>CORRA[[#This Row],[Column16]]</f>
        <v>91680</v>
      </c>
      <c r="Q10">
        <f>CORRA[[#This Row],[Column17]]</f>
        <v>86964</v>
      </c>
      <c r="R10">
        <f>CORRA[[#This Row],[Column18]]</f>
        <v>85976</v>
      </c>
      <c r="S10">
        <f>CORRA[[#This Row],[Column19]]</f>
        <v>85496</v>
      </c>
      <c r="T10">
        <f>CORRA[[#This Row],[Column20]]</f>
        <v>84992</v>
      </c>
      <c r="U10">
        <f>CORRA[[#This Row],[Column21]]</f>
        <v>84668</v>
      </c>
      <c r="V10">
        <f>CORRA[[#This Row],[Column22]]</f>
        <v>84280</v>
      </c>
      <c r="W10">
        <f>CORRA[[#This Row],[Column23]]</f>
        <v>83173</v>
      </c>
      <c r="X10">
        <f>CORRA[[#This Row],[Column24]]</f>
        <v>82493</v>
      </c>
      <c r="Y10">
        <f>CORRA[[#This Row],[Column25]]</f>
        <v>79233</v>
      </c>
      <c r="Z10">
        <f>CORRA[[#This Row],[Column26]]</f>
        <v>78243</v>
      </c>
      <c r="AA10">
        <f>CORRA[[#This Row],[Column27]]</f>
        <v>78230</v>
      </c>
      <c r="AB10">
        <f>CORRA[[#This Row],[Column28]]</f>
        <v>77746</v>
      </c>
      <c r="AC10">
        <f>CORRA[[#This Row],[Column29]]</f>
        <v>79708</v>
      </c>
      <c r="AD10">
        <f>CORRA[[#This Row],[Column30]]</f>
        <v>78227</v>
      </c>
      <c r="AE10">
        <f>CORRA[[#This Row],[Column31]]</f>
        <v>77231</v>
      </c>
      <c r="AF10">
        <f>CORRA[[#This Row],[Column32]]</f>
        <v>77403</v>
      </c>
      <c r="AG10">
        <f>CORRA[[#This Row],[Column33]]</f>
        <v>77902</v>
      </c>
      <c r="AH10">
        <f>CORRA[[#This Row],[Column34]]</f>
        <v>76441</v>
      </c>
      <c r="AI10">
        <f>CORRA[[#This Row],[Column35]]</f>
        <v>75585</v>
      </c>
      <c r="AJ10">
        <f>CORRA[[#This Row],[Column36]]</f>
        <v>75878</v>
      </c>
      <c r="AK10">
        <f>CORRA[[#This Row],[Column37]]</f>
        <v>74196</v>
      </c>
      <c r="AL10">
        <f>CORRA[[#This Row],[Column38]]</f>
        <v>73174</v>
      </c>
      <c r="AM10">
        <f>CORRA[[#This Row],[Column39]]</f>
        <v>75621</v>
      </c>
      <c r="AN10">
        <f>CORRA[[#This Row],[Column40]]</f>
        <v>77096</v>
      </c>
      <c r="AO10">
        <f>CORRA[[#This Row],[Column41]]</f>
        <v>68828</v>
      </c>
      <c r="AP10">
        <f>CORRA[[#This Row],[Column42]]</f>
        <v>68916</v>
      </c>
      <c r="AQ10">
        <f>CORRA[[#This Row],[Column43]]</f>
        <v>70004</v>
      </c>
      <c r="AR10">
        <f>CORRA[[#This Row],[Column44]]</f>
        <v>70004</v>
      </c>
      <c r="AS10">
        <f>CORRA[[#This Row],[Column45]]</f>
        <v>68440</v>
      </c>
      <c r="AT10">
        <f>CORRA[[#This Row],[Column46]]</f>
        <v>69114</v>
      </c>
      <c r="AU10">
        <f>CORRA[[#This Row],[Column47]]</f>
        <v>70665</v>
      </c>
      <c r="AV10">
        <f>CORRA[[#This Row],[Column48]]</f>
        <v>73847</v>
      </c>
      <c r="AW10">
        <f>CORRA[[#This Row],[Column49]]</f>
        <v>72027</v>
      </c>
      <c r="AX10">
        <f>CORRA[[#This Row],[Column50]]</f>
        <v>73739</v>
      </c>
      <c r="AY10">
        <f>CORRA[[#This Row],[Column51]]</f>
        <v>73681</v>
      </c>
      <c r="AZ10">
        <f>CORRA[[#This Row],[Column52]]</f>
        <v>74631</v>
      </c>
      <c r="BA10">
        <f>CORRA[[#This Row],[Column53]]</f>
        <v>71997</v>
      </c>
      <c r="BB10">
        <f>CORRA[[#This Row],[Column54]]</f>
        <v>72060</v>
      </c>
      <c r="BC10">
        <f>CORRA[[#This Row],[Column55]]</f>
        <v>74000</v>
      </c>
      <c r="BD10">
        <f>CORRA[[#This Row],[Column56]]</f>
        <v>74434</v>
      </c>
      <c r="BE10">
        <f>CORRA[[#This Row],[Column57]]</f>
        <v>73953</v>
      </c>
      <c r="BF10">
        <f>CORRA[[#This Row],[Column58]]</f>
        <v>73122</v>
      </c>
      <c r="BG10">
        <f>CORRA[[#This Row],[Column59]]</f>
        <v>74508</v>
      </c>
      <c r="BH10">
        <f>CORRA[[#This Row],[Column60]]</f>
        <v>80284</v>
      </c>
      <c r="BI10">
        <f>CORRA[[#This Row],[Column61]]</f>
        <v>80843</v>
      </c>
      <c r="BJ10">
        <f>CORRA[[#This Row],[Column62]]</f>
        <v>82020</v>
      </c>
      <c r="BK10">
        <f>CORRA[[#This Row],[Column63]]</f>
        <v>85164</v>
      </c>
      <c r="BL10">
        <f>CORRA[[#This Row],[Column64]]</f>
        <v>88094</v>
      </c>
      <c r="BM10">
        <f>CORRA[[#This Row],[Column65]]</f>
        <v>82828</v>
      </c>
      <c r="BN10">
        <f>CORRA[[#This Row],[Column66]]</f>
        <v>83072</v>
      </c>
      <c r="BO10">
        <f>CORRA[[#This Row],[Column67]]</f>
        <v>80765</v>
      </c>
      <c r="BP10">
        <f>CORRA[[#This Row],[Column68]]</f>
        <v>80172</v>
      </c>
      <c r="BQ10">
        <f>CORRA[[#This Row],[Column69]]</f>
        <v>79100</v>
      </c>
      <c r="BR10">
        <f>CORRA[[#This Row],[Column70]]</f>
        <v>77955</v>
      </c>
      <c r="BS10">
        <f>CORRA[[#This Row],[Column71]]</f>
        <v>77172</v>
      </c>
      <c r="BT10">
        <f>CORRA[[#This Row],[Column72]]</f>
        <v>72834</v>
      </c>
      <c r="BU10">
        <f>CORRA[[#This Row],[Column73]]</f>
        <v>72085</v>
      </c>
      <c r="BV10">
        <f>CORRA[[#This Row],[Column74]]</f>
        <v>72096</v>
      </c>
      <c r="BW10">
        <f>CORRA[[#This Row],[Column75]]</f>
        <v>71178</v>
      </c>
      <c r="BX10">
        <f>CORRA[[#This Row],[Column76]]</f>
        <v>71837</v>
      </c>
      <c r="BY10">
        <f>CORRA[[#This Row],[Column77]]</f>
        <v>71031</v>
      </c>
      <c r="BZ10">
        <f>CORRA[[#This Row],[Column78]]</f>
        <v>71031</v>
      </c>
      <c r="CA10">
        <f>CORRA[[#This Row],[Column79]]</f>
        <v>71704</v>
      </c>
      <c r="CB10">
        <f>CORRA[[#This Row],[Column80]]</f>
        <v>71397</v>
      </c>
      <c r="CC10">
        <f>CORRA[[#This Row],[Column81]]</f>
        <v>73528</v>
      </c>
      <c r="CD10">
        <f>CORRA[[#This Row],[Column82]]</f>
        <v>71364</v>
      </c>
      <c r="CE10">
        <f>CORRA[[#This Row],[Column83]]</f>
        <v>70974</v>
      </c>
      <c r="CF10">
        <f>CORRA[[#This Row],[Column84]]</f>
        <v>69991</v>
      </c>
      <c r="CG10">
        <f>CORRA[[#This Row],[Column85]]</f>
        <v>69631</v>
      </c>
      <c r="CH10">
        <f>CORRA[[#This Row],[Column86]]</f>
        <v>68841</v>
      </c>
      <c r="CI10">
        <f>CORRA[[#This Row],[Column87]]</f>
        <v>68547</v>
      </c>
      <c r="CJ10">
        <f>CORRA[[#This Row],[Column88]]</f>
        <v>68754</v>
      </c>
      <c r="CK10">
        <f>CORRA[[#This Row],[Column89]]</f>
        <v>68501</v>
      </c>
      <c r="CL10">
        <f>CORRA[[#This Row],[Column90]]</f>
        <v>67842</v>
      </c>
      <c r="CM10">
        <f>CORRA[[#This Row],[Column91]]</f>
        <v>68162</v>
      </c>
      <c r="CN10">
        <f>CORRA[[#This Row],[Column92]]</f>
        <v>68192</v>
      </c>
      <c r="CO10">
        <f>CORRA[[#This Row],[Column93]]</f>
        <v>67823</v>
      </c>
      <c r="CP10">
        <f>CORRA[[#This Row],[Column94]]</f>
        <v>67853</v>
      </c>
      <c r="CQ10">
        <f>CORRA[[#This Row],[Column95]]</f>
        <v>68960</v>
      </c>
      <c r="CR10">
        <f>CORRA[[#This Row],[Column96]]</f>
        <v>69147</v>
      </c>
      <c r="CS10">
        <f>CORRA[[#This Row],[Column97]]</f>
        <v>68488</v>
      </c>
      <c r="CT10">
        <f>CORRA[[#This Row],[Column98]]</f>
        <v>66829</v>
      </c>
      <c r="CU10">
        <f>CORRA[[#This Row],[Column99]]</f>
        <v>65766</v>
      </c>
      <c r="CV10">
        <f>CORRA[[#This Row],[Column100]]</f>
        <v>64047</v>
      </c>
      <c r="CW10">
        <f>CORRA[[#This Row],[Column101]]</f>
        <v>62720</v>
      </c>
      <c r="CX10">
        <f>CORRA[[#This Row],[Column102]]</f>
        <v>60527</v>
      </c>
    </row>
    <row r="11" spans="1:102" x14ac:dyDescent="0.25">
      <c r="A11" t="str">
        <f ca="1">'cont list_0'!I14</f>
        <v>H28</v>
      </c>
      <c r="B11">
        <f>CORRA[[#This Row],[Column2]]</f>
        <v>59957</v>
      </c>
      <c r="C11">
        <f>CORRA[[#This Row],[Column3]]</f>
        <v>59957</v>
      </c>
      <c r="D11">
        <f>CORRA[[#This Row],[Column4]]</f>
        <v>59969</v>
      </c>
      <c r="E11">
        <f>CORRA[[#This Row],[Column5]]</f>
        <v>57503</v>
      </c>
      <c r="F11">
        <f>CORRA[[#This Row],[Column6]]</f>
        <v>54550</v>
      </c>
      <c r="G11">
        <f>CORRA[[#This Row],[Column7]]</f>
        <v>51512</v>
      </c>
      <c r="H11">
        <f>CORRA[[#This Row],[Column8]]</f>
        <v>51958</v>
      </c>
      <c r="I11">
        <f>CORRA[[#This Row],[Column9]]</f>
        <v>50715</v>
      </c>
      <c r="J11">
        <f>CORRA[[#This Row],[Column10]]</f>
        <v>50396</v>
      </c>
      <c r="K11">
        <f>CORRA[[#This Row],[Column11]]</f>
        <v>49131</v>
      </c>
      <c r="L11">
        <f>CORRA[[#This Row],[Column12]]</f>
        <v>47718</v>
      </c>
      <c r="M11">
        <f>CORRA[[#This Row],[Column13]]</f>
        <v>47718</v>
      </c>
      <c r="N11">
        <f>CORRA[[#This Row],[Column14]]</f>
        <v>47295</v>
      </c>
      <c r="O11">
        <f>CORRA[[#This Row],[Column15]]</f>
        <v>46803</v>
      </c>
      <c r="P11">
        <f>CORRA[[#This Row],[Column16]]</f>
        <v>46556</v>
      </c>
      <c r="Q11">
        <f>CORRA[[#This Row],[Column17]]</f>
        <v>45928</v>
      </c>
      <c r="R11">
        <f>CORRA[[#This Row],[Column18]]</f>
        <v>44786</v>
      </c>
      <c r="S11">
        <f>CORRA[[#This Row],[Column19]]</f>
        <v>43486</v>
      </c>
      <c r="T11">
        <f>CORRA[[#This Row],[Column20]]</f>
        <v>42897</v>
      </c>
      <c r="U11">
        <f>CORRA[[#This Row],[Column21]]</f>
        <v>42177</v>
      </c>
      <c r="V11">
        <f>CORRA[[#This Row],[Column22]]</f>
        <v>42538</v>
      </c>
      <c r="W11">
        <f>CORRA[[#This Row],[Column23]]</f>
        <v>41795</v>
      </c>
      <c r="X11">
        <f>CORRA[[#This Row],[Column24]]</f>
        <v>42008</v>
      </c>
      <c r="Y11">
        <f>CORRA[[#This Row],[Column25]]</f>
        <v>43451</v>
      </c>
      <c r="Z11">
        <f>CORRA[[#This Row],[Column26]]</f>
        <v>42707</v>
      </c>
      <c r="AA11">
        <f>CORRA[[#This Row],[Column27]]</f>
        <v>44181</v>
      </c>
      <c r="AB11">
        <f>CORRA[[#This Row],[Column28]]</f>
        <v>44646</v>
      </c>
      <c r="AC11">
        <f>CORRA[[#This Row],[Column29]]</f>
        <v>44277</v>
      </c>
      <c r="AD11">
        <f>CORRA[[#This Row],[Column30]]</f>
        <v>44793</v>
      </c>
      <c r="AE11">
        <f>CORRA[[#This Row],[Column31]]</f>
        <v>45129</v>
      </c>
      <c r="AF11">
        <f>CORRA[[#This Row],[Column32]]</f>
        <v>44740</v>
      </c>
      <c r="AG11">
        <f>CORRA[[#This Row],[Column33]]</f>
        <v>44745</v>
      </c>
      <c r="AH11">
        <f>CORRA[[#This Row],[Column34]]</f>
        <v>46413</v>
      </c>
      <c r="AI11">
        <f>CORRA[[#This Row],[Column35]]</f>
        <v>46158</v>
      </c>
      <c r="AJ11">
        <f>CORRA[[#This Row],[Column36]]</f>
        <v>44966</v>
      </c>
      <c r="AK11">
        <f>CORRA[[#This Row],[Column37]]</f>
        <v>44631</v>
      </c>
      <c r="AL11">
        <f>CORRA[[#This Row],[Column38]]</f>
        <v>45038</v>
      </c>
      <c r="AM11">
        <f>CORRA[[#This Row],[Column39]]</f>
        <v>44803</v>
      </c>
      <c r="AN11">
        <f>CORRA[[#This Row],[Column40]]</f>
        <v>45233</v>
      </c>
      <c r="AO11">
        <f>CORRA[[#This Row],[Column41]]</f>
        <v>45306</v>
      </c>
      <c r="AP11">
        <f>CORRA[[#This Row],[Column42]]</f>
        <v>44897</v>
      </c>
      <c r="AQ11">
        <f>CORRA[[#This Row],[Column43]]</f>
        <v>44734</v>
      </c>
      <c r="AR11">
        <f>CORRA[[#This Row],[Column44]]</f>
        <v>44734</v>
      </c>
      <c r="AS11">
        <f>CORRA[[#This Row],[Column45]]</f>
        <v>44706</v>
      </c>
      <c r="AT11">
        <f>CORRA[[#This Row],[Column46]]</f>
        <v>43752</v>
      </c>
      <c r="AU11">
        <f>CORRA[[#This Row],[Column47]]</f>
        <v>43126</v>
      </c>
      <c r="AV11">
        <f>CORRA[[#This Row],[Column48]]</f>
        <v>42357</v>
      </c>
      <c r="AW11">
        <f>CORRA[[#This Row],[Column49]]</f>
        <v>41784</v>
      </c>
      <c r="AX11">
        <f>CORRA[[#This Row],[Column50]]</f>
        <v>38828</v>
      </c>
      <c r="AY11">
        <f>CORRA[[#This Row],[Column51]]</f>
        <v>39343</v>
      </c>
      <c r="AZ11">
        <f>CORRA[[#This Row],[Column52]]</f>
        <v>41211</v>
      </c>
      <c r="BA11">
        <f>CORRA[[#This Row],[Column53]]</f>
        <v>39686</v>
      </c>
      <c r="BB11">
        <f>CORRA[[#This Row],[Column54]]</f>
        <v>37447</v>
      </c>
      <c r="BC11">
        <f>CORRA[[#This Row],[Column55]]</f>
        <v>29534</v>
      </c>
      <c r="BD11">
        <f>CORRA[[#This Row],[Column56]]</f>
        <v>80622</v>
      </c>
      <c r="BE11">
        <f>CORRA[[#This Row],[Column57]]</f>
        <v>81230</v>
      </c>
      <c r="BF11">
        <f>CORRA[[#This Row],[Column58]]</f>
        <v>81092</v>
      </c>
      <c r="BG11">
        <f>CORRA[[#This Row],[Column59]]</f>
        <v>77666</v>
      </c>
      <c r="BH11">
        <f>CORRA[[#This Row],[Column60]]</f>
        <v>104594</v>
      </c>
      <c r="BI11">
        <f>CORRA[[#This Row],[Column61]]</f>
        <v>107797</v>
      </c>
      <c r="BJ11">
        <f>CORRA[[#This Row],[Column62]]</f>
        <v>109380</v>
      </c>
      <c r="BK11">
        <f>CORRA[[#This Row],[Column63]]</f>
        <v>123124</v>
      </c>
      <c r="BL11">
        <f>CORRA[[#This Row],[Column64]]</f>
        <v>120529</v>
      </c>
      <c r="BM11">
        <f>CORRA[[#This Row],[Column65]]</f>
        <v>121012</v>
      </c>
      <c r="BN11">
        <f>CORRA[[#This Row],[Column66]]</f>
        <v>121937</v>
      </c>
      <c r="BO11">
        <f>CORRA[[#This Row],[Column67]]</f>
        <v>119848</v>
      </c>
      <c r="BP11">
        <f>CORRA[[#This Row],[Column68]]</f>
        <v>120481</v>
      </c>
      <c r="BQ11">
        <f>CORRA[[#This Row],[Column69]]</f>
        <v>119172</v>
      </c>
      <c r="BR11">
        <f>CORRA[[#This Row],[Column70]]</f>
        <v>117385</v>
      </c>
      <c r="BS11">
        <f>CORRA[[#This Row],[Column71]]</f>
        <v>112754</v>
      </c>
      <c r="BT11">
        <f>CORRA[[#This Row],[Column72]]</f>
        <v>110999</v>
      </c>
      <c r="BU11">
        <f>CORRA[[#This Row],[Column73]]</f>
        <v>109214</v>
      </c>
      <c r="BV11">
        <f>CORRA[[#This Row],[Column74]]</f>
        <v>106920</v>
      </c>
      <c r="BW11">
        <f>CORRA[[#This Row],[Column75]]</f>
        <v>104352</v>
      </c>
      <c r="BX11">
        <f>CORRA[[#This Row],[Column76]]</f>
        <v>105059</v>
      </c>
      <c r="BY11">
        <f>CORRA[[#This Row],[Column77]]</f>
        <v>104415</v>
      </c>
      <c r="BZ11">
        <f>CORRA[[#This Row],[Column78]]</f>
        <v>104415</v>
      </c>
      <c r="CA11">
        <f>CORRA[[#This Row],[Column79]]</f>
        <v>103523</v>
      </c>
      <c r="CB11">
        <f>CORRA[[#This Row],[Column80]]</f>
        <v>100792</v>
      </c>
      <c r="CC11">
        <f>CORRA[[#This Row],[Column81]]</f>
        <v>99464</v>
      </c>
      <c r="CD11">
        <f>CORRA[[#This Row],[Column82]]</f>
        <v>94738</v>
      </c>
      <c r="CE11">
        <f>CORRA[[#This Row],[Column83]]</f>
        <v>91598</v>
      </c>
      <c r="CF11">
        <f>CORRA[[#This Row],[Column84]]</f>
        <v>86529</v>
      </c>
      <c r="CG11">
        <f>CORRA[[#This Row],[Column85]]</f>
        <v>84439</v>
      </c>
      <c r="CH11">
        <f>CORRA[[#This Row],[Column86]]</f>
        <v>83714</v>
      </c>
      <c r="CI11">
        <f>CORRA[[#This Row],[Column87]]</f>
        <v>84312</v>
      </c>
      <c r="CJ11">
        <f>CORRA[[#This Row],[Column88]]</f>
        <v>83681</v>
      </c>
      <c r="CK11">
        <f>CORRA[[#This Row],[Column89]]</f>
        <v>80702</v>
      </c>
      <c r="CL11">
        <f>CORRA[[#This Row],[Column90]]</f>
        <v>78352</v>
      </c>
      <c r="CM11">
        <f>CORRA[[#This Row],[Column91]]</f>
        <v>78170</v>
      </c>
      <c r="CN11">
        <f>CORRA[[#This Row],[Column92]]</f>
        <v>78317</v>
      </c>
      <c r="CO11">
        <f>CORRA[[#This Row],[Column93]]</f>
        <v>77253</v>
      </c>
      <c r="CP11">
        <f>CORRA[[#This Row],[Column94]]</f>
        <v>76739</v>
      </c>
      <c r="CQ11">
        <f>CORRA[[#This Row],[Column95]]</f>
        <v>76383</v>
      </c>
      <c r="CR11">
        <f>CORRA[[#This Row],[Column96]]</f>
        <v>75364</v>
      </c>
      <c r="CS11">
        <f>CORRA[[#This Row],[Column97]]</f>
        <v>76487</v>
      </c>
      <c r="CT11">
        <f>CORRA[[#This Row],[Column98]]</f>
        <v>73370</v>
      </c>
      <c r="CU11">
        <f>CORRA[[#This Row],[Column99]]</f>
        <v>73945</v>
      </c>
      <c r="CV11">
        <f>CORRA[[#This Row],[Column100]]</f>
        <v>70445</v>
      </c>
      <c r="CW11">
        <f>CORRA[[#This Row],[Column101]]</f>
        <v>64735</v>
      </c>
      <c r="CX11">
        <f>CORRA[[#This Row],[Column102]]</f>
        <v>61714</v>
      </c>
    </row>
    <row r="12" spans="1:102" x14ac:dyDescent="0.25">
      <c r="A12" t="str">
        <f ca="1">'cont list_0'!I15</f>
        <v>M28</v>
      </c>
      <c r="B12">
        <f>CORRA[[#This Row],[Column2]]</f>
        <v>29692</v>
      </c>
      <c r="C12">
        <f>CORRA[[#This Row],[Column3]]</f>
        <v>29692</v>
      </c>
      <c r="D12">
        <f>CORRA[[#This Row],[Column4]]</f>
        <v>29583</v>
      </c>
      <c r="E12">
        <f>CORRA[[#This Row],[Column5]]</f>
        <v>30090</v>
      </c>
      <c r="F12">
        <f>CORRA[[#This Row],[Column6]]</f>
        <v>29557</v>
      </c>
      <c r="G12">
        <f>CORRA[[#This Row],[Column7]]</f>
        <v>29281</v>
      </c>
      <c r="H12">
        <f>CORRA[[#This Row],[Column8]]</f>
        <v>29266</v>
      </c>
      <c r="I12">
        <f>CORRA[[#This Row],[Column9]]</f>
        <v>28778</v>
      </c>
      <c r="J12">
        <f>CORRA[[#This Row],[Column10]]</f>
        <v>27612</v>
      </c>
      <c r="K12">
        <f>CORRA[[#This Row],[Column11]]</f>
        <v>28031</v>
      </c>
      <c r="L12">
        <f>CORRA[[#This Row],[Column12]]</f>
        <v>26279</v>
      </c>
      <c r="M12">
        <f>CORRA[[#This Row],[Column13]]</f>
        <v>26279</v>
      </c>
      <c r="N12">
        <f>CORRA[[#This Row],[Column14]]</f>
        <v>25740</v>
      </c>
      <c r="O12">
        <f>CORRA[[#This Row],[Column15]]</f>
        <v>24600</v>
      </c>
      <c r="P12">
        <f>CORRA[[#This Row],[Column16]]</f>
        <v>24403</v>
      </c>
      <c r="Q12">
        <f>CORRA[[#This Row],[Column17]]</f>
        <v>24625</v>
      </c>
      <c r="R12">
        <f>CORRA[[#This Row],[Column18]]</f>
        <v>24572</v>
      </c>
      <c r="S12">
        <f>CORRA[[#This Row],[Column19]]</f>
        <v>24722</v>
      </c>
      <c r="T12">
        <f>CORRA[[#This Row],[Column20]]</f>
        <v>24684</v>
      </c>
      <c r="U12">
        <f>CORRA[[#This Row],[Column21]]</f>
        <v>26171</v>
      </c>
      <c r="V12">
        <f>CORRA[[#This Row],[Column22]]</f>
        <v>26391</v>
      </c>
      <c r="W12">
        <f>CORRA[[#This Row],[Column23]]</f>
        <v>26035</v>
      </c>
      <c r="X12">
        <f>CORRA[[#This Row],[Column24]]</f>
        <v>25520</v>
      </c>
      <c r="Y12">
        <f>CORRA[[#This Row],[Column25]]</f>
        <v>25512</v>
      </c>
      <c r="Z12">
        <f>CORRA[[#This Row],[Column26]]</f>
        <v>25426</v>
      </c>
      <c r="AA12">
        <f>CORRA[[#This Row],[Column27]]</f>
        <v>25096</v>
      </c>
      <c r="AB12">
        <f>CORRA[[#This Row],[Column28]]</f>
        <v>24885</v>
      </c>
      <c r="AC12">
        <f>CORRA[[#This Row],[Column29]]</f>
        <v>25260</v>
      </c>
      <c r="AD12">
        <f>CORRA[[#This Row],[Column30]]</f>
        <v>25313</v>
      </c>
      <c r="AE12">
        <f>CORRA[[#This Row],[Column31]]</f>
        <v>25244</v>
      </c>
      <c r="AF12">
        <f>CORRA[[#This Row],[Column32]]</f>
        <v>25065</v>
      </c>
      <c r="AG12">
        <f>CORRA[[#This Row],[Column33]]</f>
        <v>24818</v>
      </c>
      <c r="AH12">
        <f>CORRA[[#This Row],[Column34]]</f>
        <v>24882</v>
      </c>
      <c r="AI12">
        <f>CORRA[[#This Row],[Column35]]</f>
        <v>24630</v>
      </c>
      <c r="AJ12">
        <f>CORRA[[#This Row],[Column36]]</f>
        <v>23062</v>
      </c>
      <c r="AK12">
        <f>CORRA[[#This Row],[Column37]]</f>
        <v>22265</v>
      </c>
      <c r="AL12">
        <f>CORRA[[#This Row],[Column38]]</f>
        <v>21741</v>
      </c>
      <c r="AM12">
        <f>CORRA[[#This Row],[Column39]]</f>
        <v>21189</v>
      </c>
      <c r="AN12">
        <f>CORRA[[#This Row],[Column40]]</f>
        <v>21155</v>
      </c>
      <c r="AO12">
        <f>CORRA[[#This Row],[Column41]]</f>
        <v>20982</v>
      </c>
      <c r="AP12">
        <f>CORRA[[#This Row],[Column42]]</f>
        <v>19909</v>
      </c>
      <c r="AQ12">
        <f>CORRA[[#This Row],[Column43]]</f>
        <v>19306</v>
      </c>
      <c r="AR12">
        <f>CORRA[[#This Row],[Column44]]</f>
        <v>19306</v>
      </c>
      <c r="AS12">
        <f>CORRA[[#This Row],[Column45]]</f>
        <v>19328</v>
      </c>
      <c r="AT12">
        <f>CORRA[[#This Row],[Column46]]</f>
        <v>18633</v>
      </c>
      <c r="AU12">
        <f>CORRA[[#This Row],[Column47]]</f>
        <v>17263</v>
      </c>
      <c r="AV12">
        <f>CORRA[[#This Row],[Column48]]</f>
        <v>16130</v>
      </c>
      <c r="AW12">
        <f>CORRA[[#This Row],[Column49]]</f>
        <v>16153</v>
      </c>
      <c r="AX12">
        <f>CORRA[[#This Row],[Column50]]</f>
        <v>15795</v>
      </c>
      <c r="AY12">
        <f>CORRA[[#This Row],[Column51]]</f>
        <v>15496</v>
      </c>
      <c r="AZ12">
        <f>CORRA[[#This Row],[Column52]]</f>
        <v>15891</v>
      </c>
      <c r="BA12">
        <f>CORRA[[#This Row],[Column53]]</f>
        <v>15989</v>
      </c>
      <c r="BB12">
        <f>CORRA[[#This Row],[Column54]]</f>
        <v>15302</v>
      </c>
      <c r="BC12">
        <f>CORRA[[#This Row],[Column55]]</f>
        <v>14137</v>
      </c>
      <c r="BD12">
        <f>CORRA[[#This Row],[Column56]]</f>
        <v>26981</v>
      </c>
      <c r="BE12">
        <f>CORRA[[#This Row],[Column57]]</f>
        <v>27652</v>
      </c>
      <c r="BF12">
        <f>CORRA[[#This Row],[Column58]]</f>
        <v>27171</v>
      </c>
      <c r="BG12">
        <f>CORRA[[#This Row],[Column59]]</f>
        <v>26020</v>
      </c>
      <c r="BH12">
        <f>CORRA[[#This Row],[Column60]]</f>
        <v>27361</v>
      </c>
      <c r="BI12">
        <f>CORRA[[#This Row],[Column61]]</f>
        <v>28582</v>
      </c>
      <c r="BJ12">
        <f>CORRA[[#This Row],[Column62]]</f>
        <v>29848</v>
      </c>
      <c r="BK12">
        <f>CORRA[[#This Row],[Column63]]</f>
        <v>30600</v>
      </c>
      <c r="BL12">
        <f>CORRA[[#This Row],[Column64]]</f>
        <v>30117</v>
      </c>
      <c r="BM12">
        <f>CORRA[[#This Row],[Column65]]</f>
        <v>28415</v>
      </c>
      <c r="BN12">
        <f>CORRA[[#This Row],[Column66]]</f>
        <v>27918</v>
      </c>
      <c r="BO12">
        <f>CORRA[[#This Row],[Column67]]</f>
        <v>27501</v>
      </c>
      <c r="BP12">
        <f>CORRA[[#This Row],[Column68]]</f>
        <v>27388</v>
      </c>
      <c r="BQ12">
        <f>CORRA[[#This Row],[Column69]]</f>
        <v>27064</v>
      </c>
      <c r="BR12">
        <f>CORRA[[#This Row],[Column70]]</f>
        <v>26902</v>
      </c>
      <c r="BS12">
        <f>CORRA[[#This Row],[Column71]]</f>
        <v>26552</v>
      </c>
      <c r="BT12">
        <f>CORRA[[#This Row],[Column72]]</f>
        <v>26241</v>
      </c>
      <c r="BU12">
        <f>CORRA[[#This Row],[Column73]]</f>
        <v>26105</v>
      </c>
      <c r="BV12">
        <f>CORRA[[#This Row],[Column74]]</f>
        <v>25973</v>
      </c>
      <c r="BW12">
        <f>CORRA[[#This Row],[Column75]]</f>
        <v>24326</v>
      </c>
      <c r="BX12">
        <f>CORRA[[#This Row],[Column76]]</f>
        <v>22708</v>
      </c>
      <c r="BY12">
        <f>CORRA[[#This Row],[Column77]]</f>
        <v>22470</v>
      </c>
      <c r="BZ12">
        <f>CORRA[[#This Row],[Column78]]</f>
        <v>22470</v>
      </c>
      <c r="CA12">
        <f>CORRA[[#This Row],[Column79]]</f>
        <v>21992</v>
      </c>
      <c r="CB12">
        <f>CORRA[[#This Row],[Column80]]</f>
        <v>21043</v>
      </c>
      <c r="CC12">
        <f>CORRA[[#This Row],[Column81]]</f>
        <v>20487</v>
      </c>
      <c r="CD12">
        <f>CORRA[[#This Row],[Column82]]</f>
        <v>20419</v>
      </c>
      <c r="CE12">
        <f>CORRA[[#This Row],[Column83]]</f>
        <v>20415</v>
      </c>
      <c r="CF12">
        <f>CORRA[[#This Row],[Column84]]</f>
        <v>19470</v>
      </c>
      <c r="CG12">
        <f>CORRA[[#This Row],[Column85]]</f>
        <v>20152</v>
      </c>
      <c r="CH12">
        <f>CORRA[[#This Row],[Column86]]</f>
        <v>19978</v>
      </c>
      <c r="CI12">
        <f>CORRA[[#This Row],[Column87]]</f>
        <v>19908</v>
      </c>
      <c r="CJ12">
        <f>CORRA[[#This Row],[Column88]]</f>
        <v>19185</v>
      </c>
      <c r="CK12">
        <f>CORRA[[#This Row],[Column89]]</f>
        <v>18993</v>
      </c>
      <c r="CL12">
        <f>CORRA[[#This Row],[Column90]]</f>
        <v>19092</v>
      </c>
      <c r="CM12">
        <f>CORRA[[#This Row],[Column91]]</f>
        <v>19114</v>
      </c>
      <c r="CN12">
        <f>CORRA[[#This Row],[Column92]]</f>
        <v>19105</v>
      </c>
      <c r="CO12">
        <f>CORRA[[#This Row],[Column93]]</f>
        <v>19009</v>
      </c>
      <c r="CP12">
        <f>CORRA[[#This Row],[Column94]]</f>
        <v>18996</v>
      </c>
      <c r="CQ12">
        <f>CORRA[[#This Row],[Column95]]</f>
        <v>18815</v>
      </c>
      <c r="CR12">
        <f>CORRA[[#This Row],[Column96]]</f>
        <v>17743</v>
      </c>
      <c r="CS12">
        <f>CORRA[[#This Row],[Column97]]</f>
        <v>17710</v>
      </c>
      <c r="CT12">
        <f>CORRA[[#This Row],[Column98]]</f>
        <v>17517</v>
      </c>
      <c r="CU12">
        <f>CORRA[[#This Row],[Column99]]</f>
        <v>17402</v>
      </c>
      <c r="CV12">
        <f>CORRA[[#This Row],[Column100]]</f>
        <v>17297</v>
      </c>
      <c r="CW12">
        <f>CORRA[[#This Row],[Column101]]</f>
        <v>17353</v>
      </c>
      <c r="CX12">
        <f>CORRA[[#This Row],[Column102]]</f>
        <v>16629</v>
      </c>
    </row>
    <row r="13" spans="1:102" x14ac:dyDescent="0.25">
      <c r="A13" t="str">
        <f ca="1">'cont list_0'!I16</f>
        <v>U28</v>
      </c>
      <c r="B13">
        <f>CORRA[[#This Row],[Column2]]</f>
        <v>11762</v>
      </c>
      <c r="C13">
        <f>CORRA[[#This Row],[Column3]]</f>
        <v>11762</v>
      </c>
      <c r="D13">
        <f>CORRA[[#This Row],[Column4]]</f>
        <v>11755</v>
      </c>
      <c r="E13">
        <f>CORRA[[#This Row],[Column5]]</f>
        <v>12170</v>
      </c>
      <c r="F13">
        <f>CORRA[[#This Row],[Column6]]</f>
        <v>12152</v>
      </c>
      <c r="G13">
        <f>CORRA[[#This Row],[Column7]]</f>
        <v>12578</v>
      </c>
      <c r="H13">
        <f>CORRA[[#This Row],[Column8]]</f>
        <v>12578</v>
      </c>
      <c r="I13">
        <f>CORRA[[#This Row],[Column9]]</f>
        <v>11986</v>
      </c>
      <c r="J13">
        <f>CORRA[[#This Row],[Column10]]</f>
        <v>11694</v>
      </c>
      <c r="K13">
        <f>CORRA[[#This Row],[Column11]]</f>
        <v>11898</v>
      </c>
      <c r="L13">
        <f>CORRA[[#This Row],[Column12]]</f>
        <v>10941</v>
      </c>
      <c r="M13">
        <f>CORRA[[#This Row],[Column13]]</f>
        <v>10941</v>
      </c>
      <c r="N13">
        <f>CORRA[[#This Row],[Column14]]</f>
        <v>10885</v>
      </c>
      <c r="O13">
        <f>CORRA[[#This Row],[Column15]]</f>
        <v>9905</v>
      </c>
      <c r="P13">
        <f>CORRA[[#This Row],[Column16]]</f>
        <v>8972</v>
      </c>
      <c r="Q13">
        <f>CORRA[[#This Row],[Column17]]</f>
        <v>8889</v>
      </c>
      <c r="R13">
        <f>CORRA[[#This Row],[Column18]]</f>
        <v>8721</v>
      </c>
      <c r="S13">
        <f>CORRA[[#This Row],[Column19]]</f>
        <v>8579</v>
      </c>
      <c r="T13">
        <f>CORRA[[#This Row],[Column20]]</f>
        <v>7812</v>
      </c>
      <c r="U13">
        <f>CORRA[[#This Row],[Column21]]</f>
        <v>6799</v>
      </c>
      <c r="V13">
        <f>CORRA[[#This Row],[Column22]]</f>
        <v>7022</v>
      </c>
      <c r="W13">
        <f>CORRA[[#This Row],[Column23]]</f>
        <v>6680</v>
      </c>
      <c r="X13">
        <f>CORRA[[#This Row],[Column24]]</f>
        <v>6736</v>
      </c>
      <c r="Y13">
        <f>CORRA[[#This Row],[Column25]]</f>
        <v>6695</v>
      </c>
      <c r="Z13">
        <f>CORRA[[#This Row],[Column26]]</f>
        <v>6637</v>
      </c>
      <c r="AA13">
        <f>CORRA[[#This Row],[Column27]]</f>
        <v>6411</v>
      </c>
      <c r="AB13">
        <f>CORRA[[#This Row],[Column28]]</f>
        <v>6301</v>
      </c>
      <c r="AC13">
        <f>CORRA[[#This Row],[Column29]]</f>
        <v>6196</v>
      </c>
      <c r="AD13">
        <f>CORRA[[#This Row],[Column30]]</f>
        <v>6239</v>
      </c>
      <c r="AE13">
        <f>CORRA[[#This Row],[Column31]]</f>
        <v>6200</v>
      </c>
      <c r="AF13">
        <f>CORRA[[#This Row],[Column32]]</f>
        <v>6135</v>
      </c>
      <c r="AG13">
        <f>CORRA[[#This Row],[Column33]]</f>
        <v>5992</v>
      </c>
      <c r="AH13">
        <f>CORRA[[#This Row],[Column34]]</f>
        <v>5977</v>
      </c>
      <c r="AI13">
        <f>CORRA[[#This Row],[Column35]]</f>
        <v>6023</v>
      </c>
      <c r="AJ13">
        <f>CORRA[[#This Row],[Column36]]</f>
        <v>6184</v>
      </c>
      <c r="AK13">
        <f>CORRA[[#This Row],[Column37]]</f>
        <v>6039</v>
      </c>
      <c r="AL13">
        <f>CORRA[[#This Row],[Column38]]</f>
        <v>5468</v>
      </c>
      <c r="AM13">
        <f>CORRA[[#This Row],[Column39]]</f>
        <v>5420</v>
      </c>
      <c r="AN13">
        <f>CORRA[[#This Row],[Column40]]</f>
        <v>4800</v>
      </c>
      <c r="AO13">
        <f>CORRA[[#This Row],[Column41]]</f>
        <v>4769</v>
      </c>
      <c r="AP13">
        <f>CORRA[[#This Row],[Column42]]</f>
        <v>4491</v>
      </c>
      <c r="AQ13">
        <f>CORRA[[#This Row],[Column43]]</f>
        <v>4444</v>
      </c>
      <c r="AR13">
        <f>CORRA[[#This Row],[Column44]]</f>
        <v>4444</v>
      </c>
      <c r="AS13">
        <f>CORRA[[#This Row],[Column45]]</f>
        <v>4439</v>
      </c>
      <c r="AT13">
        <f>CORRA[[#This Row],[Column46]]</f>
        <v>4287</v>
      </c>
      <c r="AU13">
        <f>CORRA[[#This Row],[Column47]]</f>
        <v>4138</v>
      </c>
      <c r="AV13">
        <f>CORRA[[#This Row],[Column48]]</f>
        <v>4145</v>
      </c>
      <c r="AW13">
        <f>CORRA[[#This Row],[Column49]]</f>
        <v>4138</v>
      </c>
      <c r="AX13">
        <f>CORRA[[#This Row],[Column50]]</f>
        <v>3715</v>
      </c>
      <c r="AY13">
        <f>CORRA[[#This Row],[Column51]]</f>
        <v>3623</v>
      </c>
      <c r="AZ13">
        <f>CORRA[[#This Row],[Column52]]</f>
        <v>3615</v>
      </c>
      <c r="BA13">
        <f>CORRA[[#This Row],[Column53]]</f>
        <v>2685</v>
      </c>
      <c r="BB13">
        <f>CORRA[[#This Row],[Column54]]</f>
        <v>2159</v>
      </c>
      <c r="BC13">
        <f>CORRA[[#This Row],[Column55]]</f>
        <v>2031</v>
      </c>
      <c r="BD13">
        <f>CORRA[[#This Row],[Column56]]</f>
        <v>14106</v>
      </c>
      <c r="BE13">
        <f>CORRA[[#This Row],[Column57]]</f>
        <v>13695</v>
      </c>
      <c r="BF13">
        <f>CORRA[[#This Row],[Column58]]</f>
        <v>12827</v>
      </c>
      <c r="BG13">
        <f>CORRA[[#This Row],[Column59]]</f>
        <v>12670</v>
      </c>
      <c r="BH13">
        <f>CORRA[[#This Row],[Column60]]</f>
        <v>11676</v>
      </c>
      <c r="BI13">
        <f>CORRA[[#This Row],[Column61]]</f>
        <v>11235</v>
      </c>
      <c r="BJ13">
        <f>CORRA[[#This Row],[Column62]]</f>
        <v>11183</v>
      </c>
      <c r="BK13">
        <f>CORRA[[#This Row],[Column63]]</f>
        <v>10389</v>
      </c>
      <c r="BL13">
        <f>CORRA[[#This Row],[Column64]]</f>
        <v>10118</v>
      </c>
      <c r="BM13">
        <f>CORRA[[#This Row],[Column65]]</f>
        <v>9268</v>
      </c>
      <c r="BN13">
        <f>CORRA[[#This Row],[Column66]]</f>
        <v>9183</v>
      </c>
      <c r="BO13">
        <f>CORRA[[#This Row],[Column67]]</f>
        <v>8140</v>
      </c>
      <c r="BP13">
        <f>CORRA[[#This Row],[Column68]]</f>
        <v>7287</v>
      </c>
      <c r="BQ13">
        <f>CORRA[[#This Row],[Column69]]</f>
        <v>6791</v>
      </c>
      <c r="BR13">
        <f>CORRA[[#This Row],[Column70]]</f>
        <v>6614</v>
      </c>
      <c r="BS13">
        <f>CORRA[[#This Row],[Column71]]</f>
        <v>6060</v>
      </c>
      <c r="BT13">
        <f>CORRA[[#This Row],[Column72]]</f>
        <v>6359</v>
      </c>
      <c r="BU13">
        <f>CORRA[[#This Row],[Column73]]</f>
        <v>6358</v>
      </c>
      <c r="BV13">
        <f>CORRA[[#This Row],[Column74]]</f>
        <v>6355</v>
      </c>
      <c r="BW13">
        <f>CORRA[[#This Row],[Column75]]</f>
        <v>5617</v>
      </c>
      <c r="BX13">
        <f>CORRA[[#This Row],[Column76]]</f>
        <v>5011</v>
      </c>
      <c r="BY13">
        <f>CORRA[[#This Row],[Column77]]</f>
        <v>5006</v>
      </c>
      <c r="BZ13">
        <f>CORRA[[#This Row],[Column78]]</f>
        <v>5006</v>
      </c>
      <c r="CA13">
        <f>CORRA[[#This Row],[Column79]]</f>
        <v>4770</v>
      </c>
      <c r="CB13">
        <f>CORRA[[#This Row],[Column80]]</f>
        <v>4442</v>
      </c>
      <c r="CC13">
        <f>CORRA[[#This Row],[Column81]]</f>
        <v>3967</v>
      </c>
      <c r="CD13">
        <f>CORRA[[#This Row],[Column82]]</f>
        <v>3954</v>
      </c>
      <c r="CE13">
        <f>CORRA[[#This Row],[Column83]]</f>
        <v>3764</v>
      </c>
      <c r="CF13">
        <f>CORRA[[#This Row],[Column84]]</f>
        <v>3519</v>
      </c>
      <c r="CG13">
        <f>CORRA[[#This Row],[Column85]]</f>
        <v>3517</v>
      </c>
      <c r="CH13">
        <f>CORRA[[#This Row],[Column86]]</f>
        <v>3352</v>
      </c>
      <c r="CI13">
        <f>CORRA[[#This Row],[Column87]]</f>
        <v>3352</v>
      </c>
      <c r="CJ13">
        <f>CORRA[[#This Row],[Column88]]</f>
        <v>3258</v>
      </c>
      <c r="CK13">
        <f>CORRA[[#This Row],[Column89]]</f>
        <v>3047</v>
      </c>
      <c r="CL13">
        <f>CORRA[[#This Row],[Column90]]</f>
        <v>2911</v>
      </c>
      <c r="CM13">
        <f>CORRA[[#This Row],[Column91]]</f>
        <v>2900</v>
      </c>
      <c r="CN13">
        <f>CORRA[[#This Row],[Column92]]</f>
        <v>2900</v>
      </c>
      <c r="CO13">
        <f>CORRA[[#This Row],[Column93]]</f>
        <v>2900</v>
      </c>
      <c r="CP13">
        <f>CORRA[[#This Row],[Column94]]</f>
        <v>2875</v>
      </c>
      <c r="CQ13">
        <f>CORRA[[#This Row],[Column95]]</f>
        <v>2785</v>
      </c>
      <c r="CR13">
        <f>CORRA[[#This Row],[Column96]]</f>
        <v>2611</v>
      </c>
      <c r="CS13">
        <f>CORRA[[#This Row],[Column97]]</f>
        <v>2611</v>
      </c>
      <c r="CT13">
        <f>CORRA[[#This Row],[Column98]]</f>
        <v>2706</v>
      </c>
      <c r="CU13">
        <f>CORRA[[#This Row],[Column99]]</f>
        <v>2706</v>
      </c>
      <c r="CV13">
        <f>CORRA[[#This Row],[Column100]]</f>
        <v>2660</v>
      </c>
      <c r="CW13">
        <f>CORRA[[#This Row],[Column101]]</f>
        <v>2625</v>
      </c>
      <c r="CX13">
        <f>CORRA[[#This Row],[Column102]]</f>
        <v>2625</v>
      </c>
    </row>
    <row r="14" spans="1:102" x14ac:dyDescent="0.25">
      <c r="A14" t="str">
        <f ca="1">'cont list_0'!I17</f>
        <v>Z28</v>
      </c>
      <c r="B14">
        <f>CORRA[[#This Row],[Column2]]</f>
        <v>5253</v>
      </c>
      <c r="C14">
        <f>CORRA[[#This Row],[Column3]]</f>
        <v>5253</v>
      </c>
      <c r="D14">
        <f>CORRA[[#This Row],[Column4]]</f>
        <v>5252</v>
      </c>
      <c r="E14">
        <f>CORRA[[#This Row],[Column5]]</f>
        <v>4372</v>
      </c>
      <c r="F14">
        <f>CORRA[[#This Row],[Column6]]</f>
        <v>4538</v>
      </c>
      <c r="G14">
        <f>CORRA[[#This Row],[Column7]]</f>
        <v>4451</v>
      </c>
      <c r="H14">
        <f>CORRA[[#This Row],[Column8]]</f>
        <v>4357</v>
      </c>
      <c r="I14">
        <f>CORRA[[#This Row],[Column9]]</f>
        <v>4340</v>
      </c>
      <c r="J14">
        <f>CORRA[[#This Row],[Column10]]</f>
        <v>4117</v>
      </c>
      <c r="K14">
        <f>CORRA[[#This Row],[Column11]]</f>
        <v>4043</v>
      </c>
      <c r="L14">
        <f>CORRA[[#This Row],[Column12]]</f>
        <v>3927</v>
      </c>
      <c r="M14">
        <f>CORRA[[#This Row],[Column13]]</f>
        <v>3927</v>
      </c>
      <c r="N14">
        <f>CORRA[[#This Row],[Column14]]</f>
        <v>3829</v>
      </c>
      <c r="O14">
        <f>CORRA[[#This Row],[Column15]]</f>
        <v>4009</v>
      </c>
      <c r="P14">
        <f>CORRA[[#This Row],[Column16]]</f>
        <v>3572</v>
      </c>
      <c r="Q14">
        <f>CORRA[[#This Row],[Column17]]</f>
        <v>3564</v>
      </c>
      <c r="R14">
        <f>CORRA[[#This Row],[Column18]]</f>
        <v>3633</v>
      </c>
      <c r="S14">
        <f>CORRA[[#This Row],[Column19]]</f>
        <v>3667</v>
      </c>
      <c r="T14">
        <f>CORRA[[#This Row],[Column20]]</f>
        <v>3767</v>
      </c>
      <c r="U14">
        <f>CORRA[[#This Row],[Column21]]</f>
        <v>2279</v>
      </c>
      <c r="V14">
        <f>CORRA[[#This Row],[Column22]]</f>
        <v>1735</v>
      </c>
      <c r="W14">
        <f>CORRA[[#This Row],[Column23]]</f>
        <v>1525</v>
      </c>
      <c r="X14">
        <f>CORRA[[#This Row],[Column24]]</f>
        <v>1534</v>
      </c>
      <c r="Y14">
        <f>CORRA[[#This Row],[Column25]]</f>
        <v>1451</v>
      </c>
      <c r="Z14">
        <f>CORRA[[#This Row],[Column26]]</f>
        <v>1537</v>
      </c>
      <c r="AA14">
        <f>CORRA[[#This Row],[Column27]]</f>
        <v>1517</v>
      </c>
      <c r="AB14">
        <f>CORRA[[#This Row],[Column28]]</f>
        <v>1521</v>
      </c>
      <c r="AC14">
        <f>CORRA[[#This Row],[Column29]]</f>
        <v>1538</v>
      </c>
      <c r="AD14">
        <f>CORRA[[#This Row],[Column30]]</f>
        <v>1534</v>
      </c>
      <c r="AE14">
        <f>CORRA[[#This Row],[Column31]]</f>
        <v>1533</v>
      </c>
      <c r="AF14">
        <f>CORRA[[#This Row],[Column32]]</f>
        <v>1392</v>
      </c>
      <c r="AG14">
        <f>CORRA[[#This Row],[Column33]]</f>
        <v>1273</v>
      </c>
      <c r="AH14">
        <f>CORRA[[#This Row],[Column34]]</f>
        <v>1109</v>
      </c>
      <c r="AI14">
        <f>CORRA[[#This Row],[Column35]]</f>
        <v>1197</v>
      </c>
      <c r="AJ14">
        <f>CORRA[[#This Row],[Column36]]</f>
        <v>1007</v>
      </c>
      <c r="AK14">
        <f>CORRA[[#This Row],[Column37]]</f>
        <v>760</v>
      </c>
      <c r="AL14">
        <f>CORRA[[#This Row],[Column38]]</f>
        <v>789</v>
      </c>
      <c r="AM14">
        <f>CORRA[[#This Row],[Column39]]</f>
        <v>614</v>
      </c>
      <c r="AN14">
        <f>CORRA[[#This Row],[Column40]]</f>
        <v>233</v>
      </c>
      <c r="AO14">
        <f>CORRA[[#This Row],[Column41]]</f>
        <v>379</v>
      </c>
      <c r="AP14">
        <f>CORRA[[#This Row],[Column42]]</f>
        <v>279</v>
      </c>
      <c r="AQ14">
        <f>CORRA[[#This Row],[Column43]]</f>
        <v>272</v>
      </c>
      <c r="AR14">
        <f>CORRA[[#This Row],[Column44]]</f>
        <v>272</v>
      </c>
      <c r="AS14">
        <f>CORRA[[#This Row],[Column45]]</f>
        <v>281</v>
      </c>
      <c r="AT14">
        <f>CORRA[[#This Row],[Column46]]</f>
        <v>201</v>
      </c>
      <c r="AU14">
        <f>CORRA[[#This Row],[Column47]]</f>
        <v>201</v>
      </c>
      <c r="AV14">
        <f>CORRA[[#This Row],[Column48]]</f>
        <v>201</v>
      </c>
      <c r="AW14">
        <f>CORRA[[#This Row],[Column49]]</f>
        <v>63</v>
      </c>
      <c r="AX14">
        <f>CORRA[[#This Row],[Column50]]</f>
        <v>63</v>
      </c>
      <c r="AY14">
        <f>CORRA[[#This Row],[Column51]]</f>
        <v>63</v>
      </c>
      <c r="AZ14">
        <f>CORRA[[#This Row],[Column52]]</f>
        <v>63</v>
      </c>
      <c r="BA14">
        <f>CORRA[[#This Row],[Column53]]</f>
        <v>15</v>
      </c>
      <c r="BB14">
        <f>CORRA[[#This Row],[Column54]]</f>
        <v>1</v>
      </c>
      <c r="BC14">
        <f>CORRA[[#This Row],[Column55]]</f>
        <v>1960</v>
      </c>
      <c r="BD14">
        <f>CORRA[[#This Row],[Column56]]</f>
        <v>1960</v>
      </c>
      <c r="BE14">
        <f>CORRA[[#This Row],[Column57]]</f>
        <v>1560</v>
      </c>
      <c r="BF14">
        <f>CORRA[[#This Row],[Column58]]</f>
        <v>1346</v>
      </c>
      <c r="BG14">
        <f>CORRA[[#This Row],[Column59]]</f>
        <v>1277</v>
      </c>
      <c r="BH14">
        <f>CORRA[[#This Row],[Column60]]</f>
        <v>1111</v>
      </c>
      <c r="BI14">
        <f>CORRA[[#This Row],[Column61]]</f>
        <v>411</v>
      </c>
      <c r="BJ14">
        <f>CORRA[[#This Row],[Column62]]</f>
        <v>380</v>
      </c>
      <c r="BK14">
        <f>CORRA[[#This Row],[Column63]]</f>
        <v>426</v>
      </c>
      <c r="BL14">
        <f>CORRA[[#This Row],[Column64]]</f>
        <v>426</v>
      </c>
      <c r="BM14">
        <f>CORRA[[#This Row],[Column65]]</f>
        <v>369</v>
      </c>
      <c r="BN14">
        <f>CORRA[[#This Row],[Column66]]</f>
        <v>369</v>
      </c>
      <c r="BO14">
        <f>CORRA[[#This Row],[Column67]]</f>
        <v>408</v>
      </c>
      <c r="BP14">
        <f>CORRA[[#This Row],[Column68]]</f>
        <v>406</v>
      </c>
      <c r="BQ14">
        <f>CORRA[[#This Row],[Column69]]</f>
        <v>406</v>
      </c>
      <c r="BR14">
        <f>CORRA[[#This Row],[Column70]]</f>
        <v>406</v>
      </c>
      <c r="BS14">
        <f>CORRA[[#This Row],[Column71]]</f>
        <v>273</v>
      </c>
      <c r="BT14">
        <f>CORRA[[#This Row],[Column72]]</f>
        <v>173</v>
      </c>
      <c r="BU14">
        <f>CORRA[[#This Row],[Column73]]</f>
        <v>173</v>
      </c>
      <c r="BV14">
        <f>CORRA[[#This Row],[Column74]]</f>
        <v>173</v>
      </c>
      <c r="BW14">
        <f>CORRA[[#This Row],[Column75]]</f>
        <v>173</v>
      </c>
      <c r="BX14">
        <f>CORRA[[#This Row],[Column76]]</f>
        <v>173</v>
      </c>
      <c r="BY14">
        <f>CORRA[[#This Row],[Column77]]</f>
        <v>173</v>
      </c>
      <c r="BZ14">
        <f>CORRA[[#This Row],[Column78]]</f>
        <v>173</v>
      </c>
      <c r="CA14">
        <f>CORRA[[#This Row],[Column79]]</f>
        <v>173</v>
      </c>
      <c r="CB14">
        <f>CORRA[[#This Row],[Column80]]</f>
        <v>173</v>
      </c>
      <c r="CC14">
        <f>CORRA[[#This Row],[Column81]]</f>
        <v>123</v>
      </c>
      <c r="CD14">
        <f>CORRA[[#This Row],[Column82]]</f>
        <v>73</v>
      </c>
      <c r="CE14">
        <f>CORRA[[#This Row],[Column83]]</f>
        <v>73</v>
      </c>
      <c r="CF14">
        <f>CORRA[[#This Row],[Column84]]</f>
        <v>78</v>
      </c>
      <c r="CG14">
        <f>CORRA[[#This Row],[Column85]]</f>
        <v>78</v>
      </c>
      <c r="CH14">
        <f>CORRA[[#This Row],[Column86]]</f>
        <v>78</v>
      </c>
      <c r="CI14">
        <f>CORRA[[#This Row],[Column87]]</f>
        <v>78</v>
      </c>
      <c r="CJ14">
        <f>CORRA[[#This Row],[Column88]]</f>
        <v>78</v>
      </c>
      <c r="CK14">
        <f>CORRA[[#This Row],[Column89]]</f>
        <v>68</v>
      </c>
      <c r="CL14">
        <f>CORRA[[#This Row],[Column90]]</f>
        <v>25</v>
      </c>
      <c r="CM14">
        <f>CORRA[[#This Row],[Column91]]</f>
        <v>25</v>
      </c>
      <c r="CN14">
        <f>CORRA[[#This Row],[Column92]]</f>
        <v>25</v>
      </c>
      <c r="CO14">
        <f>CORRA[[#This Row],[Column93]]</f>
        <v>25</v>
      </c>
      <c r="CP14">
        <f>CORRA[[#This Row],[Column94]]</f>
        <v>25</v>
      </c>
      <c r="CQ14">
        <f>CORRA[[#This Row],[Column95]]</f>
        <v>25</v>
      </c>
      <c r="CR14">
        <f>CORRA[[#This Row],[Column96]]</f>
        <v>25</v>
      </c>
      <c r="CS14">
        <f>CORRA[[#This Row],[Column97]]</f>
        <v>25</v>
      </c>
      <c r="CT14">
        <f>CORRA[[#This Row],[Column98]]</f>
        <v>25</v>
      </c>
      <c r="CU14">
        <f>CORRA[[#This Row],[Column99]]</f>
        <v>25</v>
      </c>
      <c r="CV14">
        <f>CORRA[[#This Row],[Column100]]</f>
        <v>25</v>
      </c>
      <c r="CW14">
        <f>CORRA[[#This Row],[Column101]]</f>
        <v>25</v>
      </c>
      <c r="CX14">
        <f>CORRA[[#This Row],[Column102]]</f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B94A-13FC-4CB1-8936-291FF5196D4A}">
  <sheetPr codeName="Sheet2"/>
  <dimension ref="A1:AR102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583" width="14.140625" bestFit="1" customWidth="1"/>
    <col min="1584" max="2030" width="14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s="1" customFormat="1" x14ac:dyDescent="0.25">
      <c r="A2" s="1" t="s">
        <v>121</v>
      </c>
      <c r="B2" s="1">
        <v>46174</v>
      </c>
      <c r="C2" s="1">
        <v>46171</v>
      </c>
      <c r="D2" s="1">
        <v>46170</v>
      </c>
      <c r="E2" s="1">
        <v>46169</v>
      </c>
      <c r="F2" s="1">
        <v>46168</v>
      </c>
      <c r="G2" s="1">
        <v>46167</v>
      </c>
      <c r="H2" s="1">
        <v>46164</v>
      </c>
      <c r="I2" s="1">
        <v>46163</v>
      </c>
      <c r="J2" s="1">
        <v>46162</v>
      </c>
      <c r="K2" s="1">
        <v>46161</v>
      </c>
      <c r="L2" s="1">
        <v>46160</v>
      </c>
      <c r="M2" s="1">
        <v>46157</v>
      </c>
      <c r="N2" s="1">
        <v>46156</v>
      </c>
      <c r="O2" s="1">
        <v>46155</v>
      </c>
      <c r="P2" s="1">
        <v>46154</v>
      </c>
      <c r="Q2" s="1">
        <v>46153</v>
      </c>
      <c r="R2" s="1">
        <v>46150</v>
      </c>
      <c r="S2" s="1">
        <v>46149</v>
      </c>
      <c r="T2" s="1">
        <v>46148</v>
      </c>
      <c r="U2" s="1">
        <v>46147</v>
      </c>
      <c r="V2" s="1">
        <v>46146</v>
      </c>
      <c r="W2" s="1">
        <v>46143</v>
      </c>
      <c r="X2" s="1">
        <v>46142</v>
      </c>
      <c r="Y2" s="1">
        <v>46141</v>
      </c>
      <c r="Z2" s="1">
        <v>46140</v>
      </c>
      <c r="AA2" s="1">
        <v>46139</v>
      </c>
      <c r="AB2" s="1">
        <v>46136</v>
      </c>
      <c r="AC2" s="1">
        <v>46135</v>
      </c>
      <c r="AD2" s="1">
        <v>46134</v>
      </c>
      <c r="AE2" s="1">
        <v>46133</v>
      </c>
      <c r="AF2" s="1">
        <v>46132</v>
      </c>
      <c r="AG2" s="1">
        <v>46129</v>
      </c>
      <c r="AH2" s="1">
        <v>46128</v>
      </c>
      <c r="AI2" s="1">
        <v>46127</v>
      </c>
      <c r="AJ2" s="1">
        <v>46126</v>
      </c>
      <c r="AK2" s="1">
        <v>46125</v>
      </c>
      <c r="AL2" s="1">
        <v>46122</v>
      </c>
      <c r="AM2" s="1">
        <v>46121</v>
      </c>
      <c r="AN2" s="1">
        <v>46120</v>
      </c>
      <c r="AO2" s="1">
        <v>46119</v>
      </c>
      <c r="AP2" s="1">
        <v>46118</v>
      </c>
      <c r="AQ2" s="1">
        <v>46115</v>
      </c>
      <c r="AR2" s="1">
        <v>46114</v>
      </c>
    </row>
    <row r="3" spans="1:44" x14ac:dyDescent="0.25">
      <c r="A3" t="s">
        <v>122</v>
      </c>
      <c r="B3">
        <v>1264197</v>
      </c>
      <c r="C3">
        <v>1264197</v>
      </c>
      <c r="D3">
        <v>1259500</v>
      </c>
      <c r="E3">
        <v>1265901</v>
      </c>
      <c r="F3">
        <v>1261614</v>
      </c>
      <c r="G3">
        <v>1281279</v>
      </c>
      <c r="H3">
        <v>1281279</v>
      </c>
      <c r="I3">
        <v>1282558</v>
      </c>
      <c r="J3">
        <v>1294002</v>
      </c>
      <c r="K3">
        <v>1293609</v>
      </c>
      <c r="L3">
        <v>1285094</v>
      </c>
      <c r="M3">
        <v>1287215</v>
      </c>
      <c r="N3">
        <v>1283535</v>
      </c>
      <c r="O3">
        <v>1291699</v>
      </c>
      <c r="P3">
        <v>1296220</v>
      </c>
      <c r="Q3">
        <v>1258708</v>
      </c>
      <c r="R3">
        <v>1275889</v>
      </c>
      <c r="S3">
        <v>1275824</v>
      </c>
      <c r="T3">
        <v>1267709</v>
      </c>
      <c r="U3">
        <v>1272437</v>
      </c>
      <c r="V3">
        <v>1266890</v>
      </c>
      <c r="W3">
        <v>1256190</v>
      </c>
      <c r="X3">
        <v>1261004</v>
      </c>
      <c r="Y3">
        <v>1241344</v>
      </c>
      <c r="Z3">
        <v>1251870</v>
      </c>
      <c r="AA3">
        <v>1248920</v>
      </c>
      <c r="AB3">
        <v>1242329</v>
      </c>
      <c r="AC3">
        <v>1250509</v>
      </c>
      <c r="AD3">
        <v>1273849</v>
      </c>
      <c r="AE3">
        <v>1278079</v>
      </c>
      <c r="AF3">
        <v>1265693</v>
      </c>
      <c r="AG3">
        <v>1296164</v>
      </c>
      <c r="AH3">
        <v>1234253</v>
      </c>
      <c r="AI3">
        <v>1230574</v>
      </c>
      <c r="AJ3">
        <v>1218653</v>
      </c>
      <c r="AK3">
        <v>1216403</v>
      </c>
      <c r="AL3">
        <v>1217492</v>
      </c>
      <c r="AM3">
        <v>1215896</v>
      </c>
      <c r="AN3">
        <v>1219583</v>
      </c>
      <c r="AO3">
        <v>1183264</v>
      </c>
      <c r="AP3">
        <v>1180422</v>
      </c>
      <c r="AQ3">
        <v>1173264</v>
      </c>
      <c r="AR3">
        <v>1178767</v>
      </c>
    </row>
    <row r="4" spans="1:44" x14ac:dyDescent="0.25">
      <c r="A4" t="s">
        <v>123</v>
      </c>
      <c r="B4">
        <v>1363116</v>
      </c>
      <c r="C4">
        <v>1363116</v>
      </c>
      <c r="D4">
        <v>1344797</v>
      </c>
      <c r="E4">
        <v>1360292</v>
      </c>
      <c r="F4">
        <v>1340893</v>
      </c>
      <c r="G4">
        <v>1346607</v>
      </c>
      <c r="H4">
        <v>1346607</v>
      </c>
      <c r="I4">
        <v>1320775</v>
      </c>
      <c r="J4">
        <v>1323873</v>
      </c>
      <c r="K4">
        <v>1321973</v>
      </c>
      <c r="L4">
        <v>1323354</v>
      </c>
      <c r="M4">
        <v>1297332</v>
      </c>
      <c r="N4">
        <v>1293681</v>
      </c>
      <c r="O4">
        <v>1282357</v>
      </c>
      <c r="P4">
        <v>1288683</v>
      </c>
      <c r="Q4">
        <v>1258962</v>
      </c>
      <c r="R4">
        <v>1260285</v>
      </c>
      <c r="S4">
        <v>1282346</v>
      </c>
      <c r="T4">
        <v>1263827</v>
      </c>
      <c r="U4">
        <v>1253177</v>
      </c>
      <c r="V4">
        <v>1225764</v>
      </c>
      <c r="W4">
        <v>1255447</v>
      </c>
      <c r="X4">
        <v>1253773</v>
      </c>
      <c r="Y4">
        <v>1241811</v>
      </c>
      <c r="Z4">
        <v>1225715</v>
      </c>
      <c r="AA4">
        <v>1214224</v>
      </c>
      <c r="AB4">
        <v>1225850</v>
      </c>
      <c r="AC4">
        <v>1228856</v>
      </c>
      <c r="AD4">
        <v>1224745</v>
      </c>
      <c r="AE4">
        <v>1233345</v>
      </c>
      <c r="AF4">
        <v>1244256</v>
      </c>
      <c r="AG4">
        <v>1244990</v>
      </c>
      <c r="AH4">
        <v>1229998</v>
      </c>
      <c r="AI4">
        <v>1235115</v>
      </c>
      <c r="AJ4">
        <v>1226152</v>
      </c>
      <c r="AK4">
        <v>1228580</v>
      </c>
      <c r="AL4">
        <v>1220727</v>
      </c>
      <c r="AM4">
        <v>1231199</v>
      </c>
      <c r="AN4">
        <v>1238002</v>
      </c>
      <c r="AO4">
        <v>1245240</v>
      </c>
      <c r="AP4">
        <v>1245777</v>
      </c>
      <c r="AQ4">
        <v>1242501</v>
      </c>
      <c r="AR4">
        <v>1231457</v>
      </c>
    </row>
    <row r="5" spans="1:44" x14ac:dyDescent="0.25">
      <c r="A5" t="s">
        <v>124</v>
      </c>
      <c r="B5">
        <v>1441434</v>
      </c>
      <c r="C5">
        <v>1441434</v>
      </c>
      <c r="D5">
        <v>1441302</v>
      </c>
      <c r="E5">
        <v>1413425</v>
      </c>
      <c r="F5">
        <v>1402683</v>
      </c>
      <c r="G5">
        <v>1390354</v>
      </c>
      <c r="H5">
        <v>1390354</v>
      </c>
      <c r="I5">
        <v>1361732</v>
      </c>
      <c r="J5">
        <v>1380295</v>
      </c>
      <c r="K5">
        <v>1385212</v>
      </c>
      <c r="L5">
        <v>1364431</v>
      </c>
      <c r="M5">
        <v>1371895</v>
      </c>
      <c r="N5">
        <v>1385479</v>
      </c>
      <c r="O5">
        <v>1382717</v>
      </c>
      <c r="P5">
        <v>1360639</v>
      </c>
      <c r="Q5">
        <v>1302360</v>
      </c>
      <c r="R5">
        <v>1304712</v>
      </c>
      <c r="S5">
        <v>1287176</v>
      </c>
      <c r="T5">
        <v>1280994</v>
      </c>
      <c r="U5">
        <v>1261691</v>
      </c>
      <c r="V5">
        <v>1248872</v>
      </c>
      <c r="W5">
        <v>1225308</v>
      </c>
      <c r="X5">
        <v>1211239</v>
      </c>
      <c r="Y5">
        <v>1199860</v>
      </c>
      <c r="Z5">
        <v>1159173</v>
      </c>
      <c r="AA5">
        <v>1145603</v>
      </c>
      <c r="AB5">
        <v>1146489</v>
      </c>
      <c r="AC5">
        <v>1140932</v>
      </c>
      <c r="AD5">
        <v>1119602</v>
      </c>
      <c r="AE5">
        <v>1123377</v>
      </c>
      <c r="AF5">
        <v>1115571</v>
      </c>
      <c r="AG5">
        <v>1181927</v>
      </c>
      <c r="AH5">
        <v>1136951</v>
      </c>
      <c r="AI5">
        <v>1135835</v>
      </c>
      <c r="AJ5">
        <v>1161935</v>
      </c>
      <c r="AK5">
        <v>1161515</v>
      </c>
      <c r="AL5">
        <v>1175691</v>
      </c>
      <c r="AM5">
        <v>1164171</v>
      </c>
      <c r="AN5">
        <v>1165477</v>
      </c>
      <c r="AO5">
        <v>1174098</v>
      </c>
      <c r="AP5">
        <v>1173757</v>
      </c>
      <c r="AQ5">
        <v>1173873</v>
      </c>
      <c r="AR5">
        <v>1166618</v>
      </c>
    </row>
    <row r="6" spans="1:44" x14ac:dyDescent="0.25">
      <c r="A6" t="s">
        <v>125</v>
      </c>
      <c r="B6">
        <v>1563980</v>
      </c>
      <c r="C6">
        <v>1563980</v>
      </c>
      <c r="D6">
        <v>1565606</v>
      </c>
      <c r="E6">
        <v>1548820</v>
      </c>
      <c r="F6">
        <v>1548828</v>
      </c>
      <c r="G6">
        <v>1553506</v>
      </c>
      <c r="H6">
        <v>1553506</v>
      </c>
      <c r="I6">
        <v>1559757</v>
      </c>
      <c r="J6">
        <v>1561669</v>
      </c>
      <c r="K6">
        <v>1597349</v>
      </c>
      <c r="L6">
        <v>1576113</v>
      </c>
      <c r="M6">
        <v>1574266</v>
      </c>
      <c r="N6">
        <v>1587796</v>
      </c>
      <c r="O6">
        <v>1584795</v>
      </c>
      <c r="P6">
        <v>1611789</v>
      </c>
      <c r="Q6">
        <v>1591464</v>
      </c>
      <c r="R6">
        <v>1578041</v>
      </c>
      <c r="S6">
        <v>1571393</v>
      </c>
      <c r="T6">
        <v>1582377</v>
      </c>
      <c r="U6">
        <v>1578555</v>
      </c>
      <c r="V6">
        <v>1572436</v>
      </c>
      <c r="W6">
        <v>1569464</v>
      </c>
      <c r="X6">
        <v>1546657</v>
      </c>
      <c r="Y6">
        <v>1527515</v>
      </c>
      <c r="Z6">
        <v>1511888</v>
      </c>
      <c r="AA6">
        <v>1484698</v>
      </c>
      <c r="AB6">
        <v>1450593</v>
      </c>
      <c r="AC6">
        <v>1422829</v>
      </c>
      <c r="AD6">
        <v>1428616</v>
      </c>
      <c r="AE6">
        <v>1438156</v>
      </c>
      <c r="AF6">
        <v>1437603</v>
      </c>
      <c r="AG6">
        <v>1460474</v>
      </c>
      <c r="AH6">
        <v>1442030</v>
      </c>
      <c r="AI6">
        <v>1451099</v>
      </c>
      <c r="AJ6">
        <v>1439880</v>
      </c>
      <c r="AK6">
        <v>1449750</v>
      </c>
      <c r="AL6">
        <v>1449830</v>
      </c>
      <c r="AM6">
        <v>1444484</v>
      </c>
      <c r="AN6">
        <v>1436586</v>
      </c>
      <c r="AO6">
        <v>1482219</v>
      </c>
      <c r="AP6">
        <v>1470307</v>
      </c>
      <c r="AQ6">
        <v>1464008</v>
      </c>
      <c r="AR6">
        <v>1456972</v>
      </c>
    </row>
    <row r="7" spans="1:44" x14ac:dyDescent="0.25">
      <c r="A7" t="s">
        <v>126</v>
      </c>
      <c r="B7">
        <v>1027566</v>
      </c>
      <c r="C7">
        <v>1027566</v>
      </c>
      <c r="D7">
        <v>1053220</v>
      </c>
      <c r="E7">
        <v>1040753</v>
      </c>
      <c r="F7">
        <v>1039214</v>
      </c>
      <c r="G7">
        <v>1039886</v>
      </c>
      <c r="H7">
        <v>1039886</v>
      </c>
      <c r="I7">
        <v>1027553</v>
      </c>
      <c r="J7">
        <v>1019013</v>
      </c>
      <c r="K7">
        <v>1013491</v>
      </c>
      <c r="L7">
        <v>1001541</v>
      </c>
      <c r="M7">
        <v>1002056</v>
      </c>
      <c r="N7">
        <v>1009422</v>
      </c>
      <c r="O7">
        <v>1015878</v>
      </c>
      <c r="P7">
        <v>1030612</v>
      </c>
      <c r="Q7">
        <v>1006097</v>
      </c>
      <c r="R7">
        <v>999593</v>
      </c>
      <c r="S7">
        <v>1014309</v>
      </c>
      <c r="T7">
        <v>1002729</v>
      </c>
      <c r="U7">
        <v>998837</v>
      </c>
      <c r="V7">
        <v>983978</v>
      </c>
      <c r="W7">
        <v>966142</v>
      </c>
      <c r="X7">
        <v>955810</v>
      </c>
      <c r="Y7">
        <v>953797</v>
      </c>
      <c r="Z7">
        <v>970050</v>
      </c>
      <c r="AA7">
        <v>961388</v>
      </c>
      <c r="AB7">
        <v>947054</v>
      </c>
      <c r="AC7">
        <v>934671</v>
      </c>
      <c r="AD7">
        <v>949208</v>
      </c>
      <c r="AE7">
        <v>955389</v>
      </c>
      <c r="AF7">
        <v>946691</v>
      </c>
      <c r="AG7">
        <v>944578</v>
      </c>
      <c r="AH7">
        <v>943040</v>
      </c>
      <c r="AI7">
        <v>948226</v>
      </c>
      <c r="AJ7">
        <v>954455</v>
      </c>
      <c r="AK7">
        <v>947042</v>
      </c>
      <c r="AL7">
        <v>943023</v>
      </c>
      <c r="AM7">
        <v>945925</v>
      </c>
      <c r="AN7">
        <v>946387</v>
      </c>
      <c r="AO7">
        <v>962742</v>
      </c>
      <c r="AP7">
        <v>960453</v>
      </c>
      <c r="AQ7">
        <v>966082</v>
      </c>
      <c r="AR7">
        <v>959835</v>
      </c>
    </row>
    <row r="8" spans="1:44" x14ac:dyDescent="0.25">
      <c r="A8" t="s">
        <v>127</v>
      </c>
      <c r="B8">
        <v>1201412</v>
      </c>
      <c r="C8">
        <v>1201412</v>
      </c>
      <c r="D8">
        <v>1208144</v>
      </c>
      <c r="E8">
        <v>1201962</v>
      </c>
      <c r="F8">
        <v>1208746</v>
      </c>
      <c r="G8">
        <v>1214289</v>
      </c>
      <c r="H8">
        <v>1214289</v>
      </c>
      <c r="I8">
        <v>1175056</v>
      </c>
      <c r="J8">
        <v>1174811</v>
      </c>
      <c r="K8">
        <v>1181295</v>
      </c>
      <c r="L8">
        <v>1171362</v>
      </c>
      <c r="M8">
        <v>1189876</v>
      </c>
      <c r="N8">
        <v>1172866</v>
      </c>
      <c r="O8">
        <v>1178534</v>
      </c>
      <c r="P8">
        <v>1206764</v>
      </c>
      <c r="Q8">
        <v>1118896</v>
      </c>
      <c r="R8">
        <v>1119520</v>
      </c>
      <c r="S8">
        <v>1119867</v>
      </c>
      <c r="T8">
        <v>1092106</v>
      </c>
      <c r="U8">
        <v>1092767</v>
      </c>
      <c r="V8">
        <v>1099075</v>
      </c>
      <c r="W8">
        <v>1074460</v>
      </c>
      <c r="X8">
        <v>1050119</v>
      </c>
      <c r="Y8">
        <v>1059338</v>
      </c>
      <c r="Z8">
        <v>1003341</v>
      </c>
      <c r="AA8">
        <v>985628</v>
      </c>
      <c r="AB8">
        <v>984495</v>
      </c>
      <c r="AC8">
        <v>978479</v>
      </c>
      <c r="AD8">
        <v>951393</v>
      </c>
      <c r="AE8">
        <v>955445</v>
      </c>
      <c r="AF8">
        <v>961327</v>
      </c>
      <c r="AG8">
        <v>961546</v>
      </c>
      <c r="AH8">
        <v>965751</v>
      </c>
      <c r="AI8">
        <v>974868</v>
      </c>
      <c r="AJ8">
        <v>977552</v>
      </c>
      <c r="AK8">
        <v>974647</v>
      </c>
      <c r="AL8">
        <v>970884</v>
      </c>
      <c r="AM8">
        <v>979584</v>
      </c>
      <c r="AN8">
        <v>975320</v>
      </c>
      <c r="AO8">
        <v>991255</v>
      </c>
      <c r="AP8">
        <v>982753</v>
      </c>
      <c r="AQ8">
        <v>983430</v>
      </c>
      <c r="AR8">
        <v>970704</v>
      </c>
    </row>
    <row r="9" spans="1:44" x14ac:dyDescent="0.25">
      <c r="A9" t="s">
        <v>128</v>
      </c>
      <c r="B9">
        <v>833603</v>
      </c>
      <c r="C9">
        <v>833603</v>
      </c>
      <c r="D9">
        <v>831361</v>
      </c>
      <c r="E9">
        <v>823923</v>
      </c>
      <c r="F9">
        <v>834877</v>
      </c>
      <c r="G9">
        <v>872764</v>
      </c>
      <c r="H9">
        <v>872764</v>
      </c>
      <c r="I9">
        <v>854828</v>
      </c>
      <c r="J9">
        <v>855880</v>
      </c>
      <c r="K9">
        <v>862285</v>
      </c>
      <c r="L9">
        <v>856357</v>
      </c>
      <c r="M9">
        <v>850889</v>
      </c>
      <c r="N9">
        <v>860140</v>
      </c>
      <c r="O9">
        <v>855037</v>
      </c>
      <c r="P9">
        <v>861242</v>
      </c>
      <c r="Q9">
        <v>824870</v>
      </c>
      <c r="R9">
        <v>822743</v>
      </c>
      <c r="S9">
        <v>828587</v>
      </c>
      <c r="T9">
        <v>819178</v>
      </c>
      <c r="U9">
        <v>817242</v>
      </c>
      <c r="V9">
        <v>814030</v>
      </c>
      <c r="W9">
        <v>805455</v>
      </c>
      <c r="X9">
        <v>788366</v>
      </c>
      <c r="Y9">
        <v>775400</v>
      </c>
      <c r="Z9">
        <v>757382</v>
      </c>
      <c r="AA9">
        <v>759123</v>
      </c>
      <c r="AB9">
        <v>771167</v>
      </c>
      <c r="AC9">
        <v>773015</v>
      </c>
      <c r="AD9">
        <v>780701</v>
      </c>
      <c r="AE9">
        <v>775949</v>
      </c>
      <c r="AF9">
        <v>785276</v>
      </c>
      <c r="AG9">
        <v>787636</v>
      </c>
      <c r="AH9">
        <v>781064</v>
      </c>
      <c r="AI9">
        <v>780580</v>
      </c>
      <c r="AJ9">
        <v>792699</v>
      </c>
      <c r="AK9">
        <v>789553</v>
      </c>
      <c r="AL9">
        <v>801088</v>
      </c>
      <c r="AM9">
        <v>806129</v>
      </c>
      <c r="AN9">
        <v>811009</v>
      </c>
      <c r="AO9">
        <v>814409</v>
      </c>
      <c r="AP9">
        <v>799991</v>
      </c>
      <c r="AQ9">
        <v>797622</v>
      </c>
      <c r="AR9">
        <v>789263</v>
      </c>
    </row>
    <row r="10" spans="1:44" x14ac:dyDescent="0.25">
      <c r="A10" t="s">
        <v>129</v>
      </c>
      <c r="B10">
        <v>1100561</v>
      </c>
      <c r="C10">
        <v>1100561</v>
      </c>
      <c r="D10">
        <v>1092931</v>
      </c>
      <c r="E10">
        <v>1083821</v>
      </c>
      <c r="F10">
        <v>1092241</v>
      </c>
      <c r="G10">
        <v>1129736</v>
      </c>
      <c r="H10">
        <v>1129736</v>
      </c>
      <c r="I10">
        <v>1120370</v>
      </c>
      <c r="J10">
        <v>1123703</v>
      </c>
      <c r="K10">
        <v>1139114</v>
      </c>
      <c r="L10">
        <v>1145264</v>
      </c>
      <c r="M10">
        <v>1151655</v>
      </c>
      <c r="N10">
        <v>1130159</v>
      </c>
      <c r="O10">
        <v>1143425</v>
      </c>
      <c r="P10">
        <v>1157523</v>
      </c>
      <c r="Q10">
        <v>1143637</v>
      </c>
      <c r="R10">
        <v>1132496</v>
      </c>
      <c r="S10">
        <v>1141438</v>
      </c>
      <c r="T10">
        <v>1159851</v>
      </c>
      <c r="U10">
        <v>1171759</v>
      </c>
      <c r="V10">
        <v>1167146</v>
      </c>
      <c r="W10">
        <v>1165688</v>
      </c>
      <c r="X10">
        <v>1151823</v>
      </c>
      <c r="Y10">
        <v>1115651</v>
      </c>
      <c r="Z10">
        <v>1091729</v>
      </c>
      <c r="AA10">
        <v>1096692</v>
      </c>
      <c r="AB10">
        <v>1107841</v>
      </c>
      <c r="AC10">
        <v>1102887</v>
      </c>
      <c r="AD10">
        <v>1118773</v>
      </c>
      <c r="AE10">
        <v>1110757</v>
      </c>
      <c r="AF10">
        <v>1107665</v>
      </c>
      <c r="AG10">
        <v>1106095</v>
      </c>
      <c r="AH10">
        <v>1082629</v>
      </c>
      <c r="AI10">
        <v>1092163</v>
      </c>
      <c r="AJ10">
        <v>1102861</v>
      </c>
      <c r="AK10">
        <v>1106856</v>
      </c>
      <c r="AL10">
        <v>1108384</v>
      </c>
      <c r="AM10">
        <v>1100877</v>
      </c>
      <c r="AN10">
        <v>1105661</v>
      </c>
      <c r="AO10">
        <v>1094766</v>
      </c>
      <c r="AP10">
        <v>1094724</v>
      </c>
      <c r="AQ10">
        <v>1085545</v>
      </c>
      <c r="AR10">
        <v>1079084</v>
      </c>
    </row>
    <row r="11" spans="1:44" x14ac:dyDescent="0.25">
      <c r="A11" t="s">
        <v>130</v>
      </c>
      <c r="B11">
        <v>687749</v>
      </c>
      <c r="C11">
        <v>687749</v>
      </c>
      <c r="D11">
        <v>672282</v>
      </c>
      <c r="E11">
        <v>676543</v>
      </c>
      <c r="F11">
        <v>720030</v>
      </c>
      <c r="G11">
        <v>741320</v>
      </c>
      <c r="H11">
        <v>741320</v>
      </c>
      <c r="I11">
        <v>729376</v>
      </c>
      <c r="J11">
        <v>753468</v>
      </c>
      <c r="K11">
        <v>765038</v>
      </c>
      <c r="L11">
        <v>762510</v>
      </c>
      <c r="M11">
        <v>765701</v>
      </c>
      <c r="N11">
        <v>773212</v>
      </c>
      <c r="O11">
        <v>773240</v>
      </c>
      <c r="P11">
        <v>762104</v>
      </c>
      <c r="Q11">
        <v>693076</v>
      </c>
      <c r="R11">
        <v>687306</v>
      </c>
      <c r="S11">
        <v>675902</v>
      </c>
      <c r="T11">
        <v>668183</v>
      </c>
      <c r="U11">
        <v>667719</v>
      </c>
      <c r="V11">
        <v>657644</v>
      </c>
      <c r="W11">
        <v>655046</v>
      </c>
      <c r="X11">
        <v>650569</v>
      </c>
      <c r="Y11">
        <v>649702</v>
      </c>
      <c r="Z11">
        <v>641359</v>
      </c>
      <c r="AA11">
        <v>642207</v>
      </c>
      <c r="AB11">
        <v>638995</v>
      </c>
      <c r="AC11">
        <v>651431</v>
      </c>
      <c r="AD11">
        <v>644175</v>
      </c>
      <c r="AE11">
        <v>650874</v>
      </c>
      <c r="AF11">
        <v>650357</v>
      </c>
      <c r="AG11">
        <v>655201</v>
      </c>
      <c r="AH11">
        <v>639485</v>
      </c>
      <c r="AI11">
        <v>638871</v>
      </c>
      <c r="AJ11">
        <v>645518</v>
      </c>
      <c r="AK11">
        <v>639385</v>
      </c>
      <c r="AL11">
        <v>646390</v>
      </c>
      <c r="AM11">
        <v>639433</v>
      </c>
      <c r="AN11">
        <v>636140</v>
      </c>
      <c r="AO11">
        <v>633456</v>
      </c>
      <c r="AP11">
        <v>617599</v>
      </c>
      <c r="AQ11">
        <v>612798</v>
      </c>
      <c r="AR11">
        <v>609918</v>
      </c>
    </row>
    <row r="12" spans="1:44" x14ac:dyDescent="0.25">
      <c r="A12" t="s">
        <v>131</v>
      </c>
      <c r="B12">
        <v>525784</v>
      </c>
      <c r="C12">
        <v>525784</v>
      </c>
      <c r="D12">
        <v>532514</v>
      </c>
      <c r="E12">
        <v>512921</v>
      </c>
      <c r="F12">
        <v>525081</v>
      </c>
      <c r="G12">
        <v>535745</v>
      </c>
      <c r="H12">
        <v>535745</v>
      </c>
      <c r="I12">
        <v>531001</v>
      </c>
      <c r="J12">
        <v>535977</v>
      </c>
      <c r="K12">
        <v>541826</v>
      </c>
      <c r="L12">
        <v>531711</v>
      </c>
      <c r="M12">
        <v>522450</v>
      </c>
      <c r="N12">
        <v>516970</v>
      </c>
      <c r="O12">
        <v>518266</v>
      </c>
      <c r="P12">
        <v>521985</v>
      </c>
      <c r="Q12">
        <v>507435</v>
      </c>
      <c r="R12">
        <v>510547</v>
      </c>
      <c r="S12">
        <v>505354</v>
      </c>
      <c r="T12">
        <v>482590</v>
      </c>
      <c r="U12">
        <v>487373</v>
      </c>
      <c r="V12">
        <v>479751</v>
      </c>
      <c r="W12">
        <v>479249</v>
      </c>
      <c r="X12">
        <v>477000</v>
      </c>
      <c r="Y12">
        <v>477598</v>
      </c>
      <c r="Z12">
        <v>463424</v>
      </c>
      <c r="AA12">
        <v>460249</v>
      </c>
      <c r="AB12">
        <v>455252</v>
      </c>
      <c r="AC12">
        <v>457746</v>
      </c>
      <c r="AD12">
        <v>452848</v>
      </c>
      <c r="AE12">
        <v>450539</v>
      </c>
      <c r="AF12">
        <v>455422</v>
      </c>
      <c r="AG12">
        <v>458146</v>
      </c>
      <c r="AH12">
        <v>454066</v>
      </c>
      <c r="AI12">
        <v>456154</v>
      </c>
      <c r="AJ12">
        <v>458659</v>
      </c>
      <c r="AK12">
        <v>455729</v>
      </c>
      <c r="AL12">
        <v>462014</v>
      </c>
      <c r="AM12">
        <v>474860</v>
      </c>
      <c r="AN12">
        <v>473017</v>
      </c>
      <c r="AO12">
        <v>458263</v>
      </c>
      <c r="AP12">
        <v>455410</v>
      </c>
      <c r="AQ12">
        <v>452348</v>
      </c>
      <c r="AR12">
        <v>447974</v>
      </c>
    </row>
    <row r="13" spans="1:44" x14ac:dyDescent="0.25">
      <c r="A13" t="s">
        <v>132</v>
      </c>
      <c r="B13">
        <v>465709</v>
      </c>
      <c r="C13">
        <v>465709</v>
      </c>
      <c r="D13">
        <v>465470</v>
      </c>
      <c r="E13">
        <v>468110</v>
      </c>
      <c r="F13">
        <v>473171</v>
      </c>
      <c r="G13">
        <v>474223</v>
      </c>
      <c r="H13">
        <v>474223</v>
      </c>
      <c r="I13">
        <v>467204</v>
      </c>
      <c r="J13">
        <v>472857</v>
      </c>
      <c r="K13">
        <v>469873</v>
      </c>
      <c r="L13">
        <v>467201</v>
      </c>
      <c r="M13">
        <v>462369</v>
      </c>
      <c r="N13">
        <v>460348</v>
      </c>
      <c r="O13">
        <v>455073</v>
      </c>
      <c r="P13">
        <v>454996</v>
      </c>
      <c r="Q13">
        <v>419738</v>
      </c>
      <c r="R13">
        <v>414255</v>
      </c>
      <c r="S13">
        <v>418328</v>
      </c>
      <c r="T13">
        <v>405939</v>
      </c>
      <c r="U13">
        <v>409716</v>
      </c>
      <c r="V13">
        <v>403228</v>
      </c>
      <c r="W13">
        <v>397669</v>
      </c>
      <c r="X13">
        <v>394070</v>
      </c>
      <c r="Y13">
        <v>394344</v>
      </c>
      <c r="Z13">
        <v>389640</v>
      </c>
      <c r="AA13">
        <v>389999</v>
      </c>
      <c r="AB13">
        <v>383098</v>
      </c>
      <c r="AC13">
        <v>389191</v>
      </c>
      <c r="AD13">
        <v>380815</v>
      </c>
      <c r="AE13">
        <v>380583</v>
      </c>
      <c r="AF13">
        <v>376467</v>
      </c>
      <c r="AG13">
        <v>378396</v>
      </c>
      <c r="AH13">
        <v>375583</v>
      </c>
      <c r="AI13">
        <v>374859</v>
      </c>
      <c r="AJ13">
        <v>376345</v>
      </c>
      <c r="AK13">
        <v>374455</v>
      </c>
      <c r="AL13">
        <v>375571</v>
      </c>
      <c r="AM13">
        <v>373031</v>
      </c>
      <c r="AN13">
        <v>376019</v>
      </c>
      <c r="AO13">
        <v>372318</v>
      </c>
      <c r="AP13">
        <v>367194</v>
      </c>
      <c r="AQ13">
        <v>364820</v>
      </c>
      <c r="AR13">
        <v>366028</v>
      </c>
    </row>
    <row r="14" spans="1:44" x14ac:dyDescent="0.25">
      <c r="A14" t="s">
        <v>133</v>
      </c>
      <c r="B14">
        <v>400332</v>
      </c>
      <c r="C14">
        <v>400332</v>
      </c>
      <c r="D14">
        <v>397240</v>
      </c>
      <c r="E14">
        <v>396504</v>
      </c>
      <c r="F14">
        <v>392101</v>
      </c>
      <c r="G14">
        <v>382735</v>
      </c>
      <c r="H14">
        <v>382735</v>
      </c>
      <c r="I14">
        <v>378131</v>
      </c>
      <c r="J14">
        <v>381858</v>
      </c>
      <c r="K14">
        <v>367293</v>
      </c>
      <c r="L14">
        <v>367189</v>
      </c>
      <c r="M14">
        <v>374861</v>
      </c>
      <c r="N14">
        <v>376812</v>
      </c>
      <c r="O14">
        <v>372269</v>
      </c>
      <c r="P14">
        <v>367082</v>
      </c>
      <c r="Q14">
        <v>366990</v>
      </c>
      <c r="R14">
        <v>367058</v>
      </c>
      <c r="S14">
        <v>373253</v>
      </c>
      <c r="T14">
        <v>368330</v>
      </c>
      <c r="U14">
        <v>359319</v>
      </c>
      <c r="V14">
        <v>355265</v>
      </c>
      <c r="W14">
        <v>357124</v>
      </c>
      <c r="X14">
        <v>356227</v>
      </c>
      <c r="Y14">
        <v>356810</v>
      </c>
      <c r="Z14">
        <v>348038</v>
      </c>
      <c r="AA14">
        <v>347928</v>
      </c>
      <c r="AB14">
        <v>348531</v>
      </c>
      <c r="AC14">
        <v>348815</v>
      </c>
      <c r="AD14">
        <v>352032</v>
      </c>
      <c r="AE14">
        <v>350761</v>
      </c>
      <c r="AF14">
        <v>352400</v>
      </c>
      <c r="AG14">
        <v>350335</v>
      </c>
      <c r="AH14">
        <v>354209</v>
      </c>
      <c r="AI14">
        <v>356377</v>
      </c>
      <c r="AJ14">
        <v>360997</v>
      </c>
      <c r="AK14">
        <v>363691</v>
      </c>
      <c r="AL14">
        <v>363448</v>
      </c>
      <c r="AM14">
        <v>366762</v>
      </c>
      <c r="AN14">
        <v>367043</v>
      </c>
      <c r="AO14">
        <v>353377</v>
      </c>
      <c r="AP14">
        <v>352340</v>
      </c>
      <c r="AQ14">
        <v>353827</v>
      </c>
      <c r="AR14">
        <v>354612</v>
      </c>
    </row>
    <row r="15" spans="1:44" x14ac:dyDescent="0.25">
      <c r="A15" t="s">
        <v>134</v>
      </c>
      <c r="B15">
        <v>322930</v>
      </c>
      <c r="C15">
        <v>322930</v>
      </c>
      <c r="D15">
        <v>313501</v>
      </c>
      <c r="E15">
        <v>307943</v>
      </c>
      <c r="F15">
        <v>308476</v>
      </c>
      <c r="G15">
        <v>309318</v>
      </c>
      <c r="H15">
        <v>309318</v>
      </c>
      <c r="I15">
        <v>303771</v>
      </c>
      <c r="J15">
        <v>307867</v>
      </c>
      <c r="K15">
        <v>305236</v>
      </c>
      <c r="L15">
        <v>304513</v>
      </c>
      <c r="M15">
        <v>298384</v>
      </c>
      <c r="N15">
        <v>299347</v>
      </c>
      <c r="O15">
        <v>300748</v>
      </c>
      <c r="P15">
        <v>299772</v>
      </c>
      <c r="Q15">
        <v>304752</v>
      </c>
      <c r="R15">
        <v>301716</v>
      </c>
      <c r="S15">
        <v>297875</v>
      </c>
      <c r="T15">
        <v>300135</v>
      </c>
      <c r="U15">
        <v>296947</v>
      </c>
      <c r="V15">
        <v>295319</v>
      </c>
      <c r="W15">
        <v>297115</v>
      </c>
      <c r="X15">
        <v>290686</v>
      </c>
      <c r="Y15">
        <v>290965</v>
      </c>
      <c r="Z15">
        <v>287336</v>
      </c>
      <c r="AA15">
        <v>287384</v>
      </c>
      <c r="AB15">
        <v>285230</v>
      </c>
      <c r="AC15">
        <v>277056</v>
      </c>
      <c r="AD15">
        <v>271809</v>
      </c>
      <c r="AE15">
        <v>271434</v>
      </c>
      <c r="AF15">
        <v>270000</v>
      </c>
      <c r="AG15">
        <v>270201</v>
      </c>
      <c r="AH15">
        <v>265580</v>
      </c>
      <c r="AI15">
        <v>262148</v>
      </c>
      <c r="AJ15">
        <v>261548</v>
      </c>
      <c r="AK15">
        <v>259484</v>
      </c>
      <c r="AL15">
        <v>260076</v>
      </c>
      <c r="AM15">
        <v>247082</v>
      </c>
      <c r="AN15">
        <v>245304</v>
      </c>
      <c r="AO15">
        <v>246110</v>
      </c>
      <c r="AP15">
        <v>246537</v>
      </c>
      <c r="AQ15">
        <v>246183</v>
      </c>
      <c r="AR15">
        <v>248154</v>
      </c>
    </row>
    <row r="16" spans="1:44" x14ac:dyDescent="0.25">
      <c r="A16" t="s">
        <v>135</v>
      </c>
      <c r="B16">
        <v>234550</v>
      </c>
      <c r="C16">
        <v>234550</v>
      </c>
      <c r="D16">
        <v>229696</v>
      </c>
      <c r="E16">
        <v>228372</v>
      </c>
      <c r="F16">
        <v>230549</v>
      </c>
      <c r="G16">
        <v>231965</v>
      </c>
      <c r="H16">
        <v>231965</v>
      </c>
      <c r="I16">
        <v>235475</v>
      </c>
      <c r="J16">
        <v>232627</v>
      </c>
      <c r="K16">
        <v>232677</v>
      </c>
      <c r="L16">
        <v>230314</v>
      </c>
      <c r="M16">
        <v>231141</v>
      </c>
      <c r="N16">
        <v>229618</v>
      </c>
      <c r="O16">
        <v>224967</v>
      </c>
      <c r="P16">
        <v>219567</v>
      </c>
      <c r="Q16">
        <v>217078</v>
      </c>
      <c r="R16">
        <v>213170</v>
      </c>
      <c r="S16">
        <v>216796</v>
      </c>
      <c r="T16">
        <v>205948</v>
      </c>
      <c r="U16">
        <v>207629</v>
      </c>
      <c r="V16">
        <v>207337</v>
      </c>
      <c r="W16">
        <v>209320</v>
      </c>
      <c r="X16">
        <v>205966</v>
      </c>
      <c r="Y16">
        <v>205737</v>
      </c>
      <c r="Z16">
        <v>207539</v>
      </c>
      <c r="AA16">
        <v>207523</v>
      </c>
      <c r="AB16">
        <v>201318</v>
      </c>
      <c r="AC16">
        <v>201016</v>
      </c>
      <c r="AD16">
        <v>209852</v>
      </c>
      <c r="AE16">
        <v>208681</v>
      </c>
      <c r="AF16">
        <v>207310</v>
      </c>
      <c r="AG16">
        <v>204881</v>
      </c>
      <c r="AH16">
        <v>191206</v>
      </c>
      <c r="AI16">
        <v>191282</v>
      </c>
      <c r="AJ16">
        <v>190556</v>
      </c>
      <c r="AK16">
        <v>194526</v>
      </c>
      <c r="AL16">
        <v>194012</v>
      </c>
      <c r="AM16">
        <v>191947</v>
      </c>
      <c r="AN16">
        <v>193691</v>
      </c>
      <c r="AO16">
        <v>197042</v>
      </c>
      <c r="AP16">
        <v>196740</v>
      </c>
      <c r="AQ16">
        <v>198106</v>
      </c>
      <c r="AR16">
        <v>196852</v>
      </c>
    </row>
    <row r="17" spans="1:44" x14ac:dyDescent="0.25">
      <c r="A17" t="s">
        <v>136</v>
      </c>
      <c r="B17">
        <v>192570</v>
      </c>
      <c r="C17">
        <v>192570</v>
      </c>
      <c r="D17">
        <v>191266</v>
      </c>
      <c r="E17">
        <v>190922</v>
      </c>
      <c r="F17">
        <v>192195</v>
      </c>
      <c r="G17">
        <v>192960</v>
      </c>
      <c r="H17">
        <v>192960</v>
      </c>
      <c r="I17">
        <v>183711</v>
      </c>
      <c r="J17">
        <v>181172</v>
      </c>
      <c r="K17">
        <v>177915</v>
      </c>
      <c r="L17">
        <v>175395</v>
      </c>
      <c r="M17">
        <v>177640</v>
      </c>
      <c r="N17">
        <v>174925</v>
      </c>
      <c r="O17">
        <v>165972</v>
      </c>
      <c r="P17">
        <v>160866</v>
      </c>
      <c r="Q17">
        <v>160989</v>
      </c>
      <c r="R17">
        <v>157712</v>
      </c>
      <c r="S17">
        <v>159462</v>
      </c>
      <c r="T17">
        <v>154231</v>
      </c>
      <c r="U17">
        <v>157655</v>
      </c>
      <c r="V17">
        <v>155195</v>
      </c>
      <c r="W17">
        <v>156140</v>
      </c>
      <c r="X17">
        <v>155729</v>
      </c>
      <c r="Y17">
        <v>152873</v>
      </c>
      <c r="Z17">
        <v>152859</v>
      </c>
      <c r="AA17">
        <v>153084</v>
      </c>
      <c r="AB17">
        <v>149928</v>
      </c>
      <c r="AC17">
        <v>148962</v>
      </c>
      <c r="AD17">
        <v>146274</v>
      </c>
      <c r="AE17">
        <v>147125</v>
      </c>
      <c r="AF17">
        <v>152913</v>
      </c>
      <c r="AG17">
        <v>147382</v>
      </c>
      <c r="AH17">
        <v>148274</v>
      </c>
      <c r="AI17">
        <v>148804</v>
      </c>
      <c r="AJ17">
        <v>147410</v>
      </c>
      <c r="AK17">
        <v>148387</v>
      </c>
      <c r="AL17">
        <v>148380</v>
      </c>
      <c r="AM17">
        <v>145807</v>
      </c>
      <c r="AN17">
        <v>147415</v>
      </c>
      <c r="AO17">
        <v>146752</v>
      </c>
      <c r="AP17">
        <v>147290</v>
      </c>
      <c r="AQ17">
        <v>146912</v>
      </c>
      <c r="AR17">
        <v>145907</v>
      </c>
    </row>
    <row r="18" spans="1:44" x14ac:dyDescent="0.25">
      <c r="A18" t="s">
        <v>137</v>
      </c>
      <c r="B18">
        <v>176161</v>
      </c>
      <c r="C18">
        <v>176161</v>
      </c>
      <c r="D18">
        <v>173379</v>
      </c>
      <c r="E18">
        <v>172924</v>
      </c>
      <c r="F18">
        <v>173497</v>
      </c>
      <c r="G18">
        <v>174795</v>
      </c>
      <c r="H18">
        <v>174795</v>
      </c>
      <c r="I18">
        <v>175941</v>
      </c>
      <c r="J18">
        <v>173280</v>
      </c>
      <c r="K18">
        <v>170819</v>
      </c>
      <c r="L18">
        <v>169902</v>
      </c>
      <c r="M18">
        <v>174635</v>
      </c>
      <c r="N18">
        <v>174432</v>
      </c>
      <c r="O18">
        <v>171524</v>
      </c>
      <c r="P18">
        <v>172007</v>
      </c>
      <c r="Q18">
        <v>171367</v>
      </c>
      <c r="R18">
        <v>169891</v>
      </c>
      <c r="S18">
        <v>168923</v>
      </c>
      <c r="T18">
        <v>164714</v>
      </c>
      <c r="U18">
        <v>163414</v>
      </c>
      <c r="V18">
        <v>163109</v>
      </c>
      <c r="W18">
        <v>164411</v>
      </c>
      <c r="X18">
        <v>164458</v>
      </c>
      <c r="Y18">
        <v>161968</v>
      </c>
      <c r="Z18">
        <v>163605</v>
      </c>
      <c r="AA18">
        <v>165315</v>
      </c>
      <c r="AB18">
        <v>163997</v>
      </c>
      <c r="AC18">
        <v>163236</v>
      </c>
      <c r="AD18">
        <v>163531</v>
      </c>
      <c r="AE18">
        <v>166081</v>
      </c>
      <c r="AF18">
        <v>169741</v>
      </c>
      <c r="AG18">
        <v>167824</v>
      </c>
      <c r="AH18">
        <v>164778</v>
      </c>
      <c r="AI18">
        <v>164385</v>
      </c>
      <c r="AJ18">
        <v>163482</v>
      </c>
      <c r="AK18">
        <v>167337</v>
      </c>
      <c r="AL18">
        <v>167816</v>
      </c>
      <c r="AM18">
        <v>168699</v>
      </c>
      <c r="AN18">
        <v>168739</v>
      </c>
      <c r="AO18">
        <v>167359</v>
      </c>
      <c r="AP18">
        <v>166334</v>
      </c>
      <c r="AQ18">
        <v>166531</v>
      </c>
      <c r="AR18">
        <v>166508</v>
      </c>
    </row>
    <row r="19" spans="1:44" x14ac:dyDescent="0.25">
      <c r="A19" t="s">
        <v>138</v>
      </c>
      <c r="B19">
        <v>146066</v>
      </c>
      <c r="C19">
        <v>146066</v>
      </c>
      <c r="D19">
        <v>144486</v>
      </c>
      <c r="E19">
        <v>145549</v>
      </c>
      <c r="F19">
        <v>145271</v>
      </c>
      <c r="G19">
        <v>152441</v>
      </c>
      <c r="H19">
        <v>152441</v>
      </c>
      <c r="I19">
        <v>157980</v>
      </c>
      <c r="J19">
        <v>155059</v>
      </c>
      <c r="K19">
        <v>152853</v>
      </c>
      <c r="L19">
        <v>152337</v>
      </c>
      <c r="M19">
        <v>154607</v>
      </c>
      <c r="N19">
        <v>150175</v>
      </c>
      <c r="O19">
        <v>150345</v>
      </c>
      <c r="P19">
        <v>152779</v>
      </c>
      <c r="Q19">
        <v>151241</v>
      </c>
      <c r="R19">
        <v>151184</v>
      </c>
      <c r="S19">
        <v>150706</v>
      </c>
      <c r="T19">
        <v>146262</v>
      </c>
      <c r="U19">
        <v>144464</v>
      </c>
      <c r="V19">
        <v>146510</v>
      </c>
      <c r="W19">
        <v>147303</v>
      </c>
      <c r="X19">
        <v>146267</v>
      </c>
      <c r="Y19">
        <v>148262</v>
      </c>
      <c r="Z19">
        <v>146610</v>
      </c>
      <c r="AA19">
        <v>147209</v>
      </c>
      <c r="AB19">
        <v>147845</v>
      </c>
      <c r="AC19">
        <v>147753</v>
      </c>
      <c r="AD19">
        <v>151759</v>
      </c>
      <c r="AE19">
        <v>157409</v>
      </c>
      <c r="AF19">
        <v>156629</v>
      </c>
      <c r="AG19">
        <v>151014</v>
      </c>
      <c r="AH19">
        <v>151114</v>
      </c>
      <c r="AI19">
        <v>151554</v>
      </c>
      <c r="AJ19">
        <v>149978</v>
      </c>
      <c r="AK19">
        <v>149758</v>
      </c>
      <c r="AL19">
        <v>149112</v>
      </c>
      <c r="AM19">
        <v>148289</v>
      </c>
      <c r="AN19">
        <v>147489</v>
      </c>
      <c r="AO19">
        <v>152329</v>
      </c>
      <c r="AP19">
        <v>151770</v>
      </c>
      <c r="AQ19">
        <v>151548</v>
      </c>
      <c r="AR19">
        <v>152278</v>
      </c>
    </row>
    <row r="20" spans="1:44" x14ac:dyDescent="0.25">
      <c r="A20" t="s">
        <v>139</v>
      </c>
      <c r="B20">
        <v>147379</v>
      </c>
      <c r="C20">
        <v>147379</v>
      </c>
      <c r="D20">
        <v>147817</v>
      </c>
      <c r="E20">
        <v>148384</v>
      </c>
      <c r="F20">
        <v>149301</v>
      </c>
      <c r="G20">
        <v>147870</v>
      </c>
      <c r="H20">
        <v>147870</v>
      </c>
      <c r="I20">
        <v>143864</v>
      </c>
      <c r="J20">
        <v>139783</v>
      </c>
      <c r="K20">
        <v>139610</v>
      </c>
      <c r="L20">
        <v>138494</v>
      </c>
      <c r="M20">
        <v>136690</v>
      </c>
      <c r="N20">
        <v>135171</v>
      </c>
      <c r="O20">
        <v>135900</v>
      </c>
      <c r="P20">
        <v>137490</v>
      </c>
      <c r="Q20">
        <v>136467</v>
      </c>
      <c r="R20">
        <v>136191</v>
      </c>
      <c r="S20">
        <v>137857</v>
      </c>
      <c r="T20">
        <v>139342</v>
      </c>
      <c r="U20">
        <v>138875</v>
      </c>
      <c r="V20">
        <v>139625</v>
      </c>
      <c r="W20">
        <v>140063</v>
      </c>
      <c r="X20">
        <v>138932</v>
      </c>
      <c r="Y20">
        <v>138288</v>
      </c>
      <c r="Z20">
        <v>139583</v>
      </c>
      <c r="AA20">
        <v>139237</v>
      </c>
      <c r="AB20">
        <v>139410</v>
      </c>
      <c r="AC20">
        <v>139928</v>
      </c>
      <c r="AD20">
        <v>143210</v>
      </c>
      <c r="AE20">
        <v>143826</v>
      </c>
      <c r="AF20">
        <v>146800</v>
      </c>
      <c r="AG20">
        <v>146682</v>
      </c>
      <c r="AH20">
        <v>143292</v>
      </c>
      <c r="AI20">
        <v>143660</v>
      </c>
      <c r="AJ20">
        <v>143131</v>
      </c>
      <c r="AK20">
        <v>143848</v>
      </c>
      <c r="AL20">
        <v>143639</v>
      </c>
      <c r="AM20">
        <v>144543</v>
      </c>
      <c r="AN20">
        <v>144764</v>
      </c>
      <c r="AO20">
        <v>139331</v>
      </c>
      <c r="AP20">
        <v>139241</v>
      </c>
      <c r="AQ20">
        <v>139380</v>
      </c>
      <c r="AR20">
        <v>138939</v>
      </c>
    </row>
    <row r="21" spans="1:44" x14ac:dyDescent="0.25">
      <c r="A21" t="s">
        <v>140</v>
      </c>
      <c r="B21">
        <v>133007</v>
      </c>
      <c r="C21">
        <v>133007</v>
      </c>
      <c r="D21">
        <v>132964</v>
      </c>
      <c r="E21">
        <v>137276</v>
      </c>
      <c r="F21">
        <v>137654</v>
      </c>
      <c r="G21">
        <v>119940</v>
      </c>
      <c r="H21">
        <v>119940</v>
      </c>
      <c r="I21">
        <v>106485</v>
      </c>
      <c r="J21">
        <v>102978</v>
      </c>
      <c r="K21">
        <v>100687</v>
      </c>
      <c r="L21">
        <v>95418</v>
      </c>
      <c r="M21">
        <v>95132</v>
      </c>
      <c r="N21">
        <v>94166</v>
      </c>
      <c r="O21">
        <v>95243</v>
      </c>
      <c r="P21">
        <v>95734</v>
      </c>
      <c r="Q21">
        <v>97592</v>
      </c>
      <c r="R21">
        <v>97869</v>
      </c>
      <c r="S21">
        <v>99304</v>
      </c>
      <c r="T21">
        <v>97679</v>
      </c>
      <c r="U21">
        <v>98220</v>
      </c>
      <c r="V21">
        <v>99487</v>
      </c>
      <c r="W21">
        <v>103294</v>
      </c>
      <c r="X21">
        <v>101943</v>
      </c>
      <c r="Y21">
        <v>100557</v>
      </c>
      <c r="Z21">
        <v>99447</v>
      </c>
      <c r="AA21">
        <v>99518</v>
      </c>
      <c r="AB21">
        <v>98635</v>
      </c>
      <c r="AC21">
        <v>98039</v>
      </c>
      <c r="AD21">
        <v>98518</v>
      </c>
      <c r="AE21">
        <v>99972</v>
      </c>
      <c r="AF21">
        <v>99085</v>
      </c>
      <c r="AG21">
        <v>97055</v>
      </c>
      <c r="AH21">
        <v>97462</v>
      </c>
      <c r="AI21">
        <v>96628</v>
      </c>
      <c r="AJ21">
        <v>99218</v>
      </c>
      <c r="AK21">
        <v>100054</v>
      </c>
      <c r="AL21">
        <v>100694</v>
      </c>
      <c r="AM21">
        <v>101542</v>
      </c>
      <c r="AN21">
        <v>102200</v>
      </c>
      <c r="AO21">
        <v>93802</v>
      </c>
      <c r="AP21">
        <v>94516</v>
      </c>
      <c r="AQ21">
        <v>94509</v>
      </c>
      <c r="AR21">
        <v>94171</v>
      </c>
    </row>
    <row r="22" spans="1:44" x14ac:dyDescent="0.25">
      <c r="A22" t="s">
        <v>141</v>
      </c>
      <c r="B22">
        <v>85865</v>
      </c>
      <c r="C22">
        <v>85865</v>
      </c>
      <c r="D22">
        <v>85155</v>
      </c>
      <c r="E22">
        <v>86185</v>
      </c>
      <c r="F22">
        <v>89519</v>
      </c>
      <c r="G22">
        <v>88514</v>
      </c>
      <c r="H22">
        <v>88514</v>
      </c>
      <c r="I22">
        <v>88396</v>
      </c>
      <c r="J22">
        <v>84071</v>
      </c>
      <c r="K22">
        <v>85291</v>
      </c>
      <c r="L22">
        <v>84406</v>
      </c>
      <c r="M22">
        <v>84155</v>
      </c>
      <c r="N22">
        <v>85314</v>
      </c>
      <c r="O22">
        <v>88190</v>
      </c>
      <c r="P22">
        <v>87618</v>
      </c>
      <c r="Q22">
        <v>87438</v>
      </c>
      <c r="R22">
        <v>87625</v>
      </c>
      <c r="S22">
        <v>87262</v>
      </c>
      <c r="T22">
        <v>89072</v>
      </c>
      <c r="U22">
        <v>90835</v>
      </c>
      <c r="V22">
        <v>89826</v>
      </c>
      <c r="W22">
        <v>89100</v>
      </c>
      <c r="X22">
        <v>90024</v>
      </c>
      <c r="Y22">
        <v>88004</v>
      </c>
      <c r="Z22">
        <v>86481</v>
      </c>
      <c r="AA22">
        <v>87435</v>
      </c>
      <c r="AB22">
        <v>86325</v>
      </c>
      <c r="AC22">
        <v>84223</v>
      </c>
      <c r="AD22">
        <v>86936</v>
      </c>
      <c r="AE22">
        <v>84771</v>
      </c>
      <c r="AF22">
        <v>83650</v>
      </c>
      <c r="AG22">
        <v>82560</v>
      </c>
      <c r="AH22">
        <v>80098</v>
      </c>
      <c r="AI22">
        <v>79212</v>
      </c>
      <c r="AJ22">
        <v>76650</v>
      </c>
      <c r="AK22">
        <v>77226</v>
      </c>
      <c r="AL22">
        <v>79123</v>
      </c>
      <c r="AM22">
        <v>76728</v>
      </c>
      <c r="AN22">
        <v>75630</v>
      </c>
      <c r="AO22">
        <v>75045</v>
      </c>
      <c r="AP22">
        <v>75468</v>
      </c>
      <c r="AQ22">
        <v>75493</v>
      </c>
      <c r="AR22">
        <v>75076</v>
      </c>
    </row>
    <row r="23" spans="1:44" x14ac:dyDescent="0.25">
      <c r="A23" t="s">
        <v>142</v>
      </c>
      <c r="B23">
        <v>49182</v>
      </c>
      <c r="C23">
        <v>49182</v>
      </c>
      <c r="D23">
        <v>49327</v>
      </c>
      <c r="E23">
        <v>48018</v>
      </c>
      <c r="F23">
        <v>46882</v>
      </c>
      <c r="G23">
        <v>46113</v>
      </c>
      <c r="H23">
        <v>46113</v>
      </c>
      <c r="I23">
        <v>45495</v>
      </c>
      <c r="J23">
        <v>45167</v>
      </c>
      <c r="K23">
        <v>46291</v>
      </c>
      <c r="L23">
        <v>46324</v>
      </c>
      <c r="M23">
        <v>46159</v>
      </c>
      <c r="N23">
        <v>47372</v>
      </c>
      <c r="O23">
        <v>47589</v>
      </c>
      <c r="P23">
        <v>46916</v>
      </c>
      <c r="Q23">
        <v>47060</v>
      </c>
      <c r="R23">
        <v>47833</v>
      </c>
      <c r="S23">
        <v>48101</v>
      </c>
      <c r="T23">
        <v>46292</v>
      </c>
      <c r="U23">
        <v>46079</v>
      </c>
      <c r="V23">
        <v>46800</v>
      </c>
      <c r="W23">
        <v>47014</v>
      </c>
      <c r="X23">
        <v>46994</v>
      </c>
      <c r="Y23">
        <v>46056</v>
      </c>
      <c r="Z23">
        <v>44213</v>
      </c>
      <c r="AA23">
        <v>43092</v>
      </c>
      <c r="AB23">
        <v>42651</v>
      </c>
      <c r="AC23">
        <v>42401</v>
      </c>
      <c r="AD23">
        <v>43320</v>
      </c>
      <c r="AE23">
        <v>42726</v>
      </c>
      <c r="AF23">
        <v>43442</v>
      </c>
      <c r="AG23">
        <v>43693</v>
      </c>
      <c r="AH23">
        <v>40615</v>
      </c>
      <c r="AI23">
        <v>38926</v>
      </c>
      <c r="AJ23">
        <v>37712</v>
      </c>
      <c r="AK23">
        <v>37932</v>
      </c>
      <c r="AL23">
        <v>38417</v>
      </c>
      <c r="AM23">
        <v>37699</v>
      </c>
      <c r="AN23">
        <v>37072</v>
      </c>
      <c r="AO23">
        <v>34530</v>
      </c>
      <c r="AP23">
        <v>32316</v>
      </c>
      <c r="AQ23">
        <v>32377</v>
      </c>
      <c r="AR23">
        <v>32268</v>
      </c>
    </row>
    <row r="24" spans="1:44" x14ac:dyDescent="0.25">
      <c r="A24" t="s">
        <v>143</v>
      </c>
      <c r="B24">
        <v>11824</v>
      </c>
      <c r="C24">
        <v>11824</v>
      </c>
      <c r="D24">
        <v>11362</v>
      </c>
      <c r="E24">
        <v>11069</v>
      </c>
      <c r="F24">
        <v>11065</v>
      </c>
      <c r="G24">
        <v>10072</v>
      </c>
      <c r="H24">
        <v>10072</v>
      </c>
      <c r="I24">
        <v>9737</v>
      </c>
      <c r="J24">
        <v>9771</v>
      </c>
      <c r="K24">
        <v>9768</v>
      </c>
      <c r="L24">
        <v>9737</v>
      </c>
      <c r="M24">
        <v>9536</v>
      </c>
      <c r="N24">
        <v>9044</v>
      </c>
      <c r="O24">
        <v>8841</v>
      </c>
      <c r="P24">
        <v>9043</v>
      </c>
      <c r="Q24">
        <v>9030</v>
      </c>
      <c r="R24">
        <v>8986</v>
      </c>
      <c r="S24">
        <v>8843</v>
      </c>
      <c r="T24">
        <v>8657</v>
      </c>
      <c r="U24">
        <v>8416</v>
      </c>
      <c r="V24">
        <v>8398</v>
      </c>
      <c r="W24">
        <v>8402</v>
      </c>
      <c r="X24">
        <v>8870</v>
      </c>
      <c r="Y24">
        <v>8725</v>
      </c>
      <c r="Z24">
        <v>8243</v>
      </c>
      <c r="AA24">
        <v>8395</v>
      </c>
      <c r="AB24">
        <v>8332</v>
      </c>
      <c r="AC24">
        <v>8343</v>
      </c>
      <c r="AD24">
        <v>8382</v>
      </c>
      <c r="AE24">
        <v>8471</v>
      </c>
      <c r="AF24">
        <v>8526</v>
      </c>
      <c r="AG24">
        <v>8427</v>
      </c>
      <c r="AH24">
        <v>8403</v>
      </c>
      <c r="AI24">
        <v>8330</v>
      </c>
      <c r="AJ24">
        <v>7812</v>
      </c>
      <c r="AK24">
        <v>7764</v>
      </c>
      <c r="AL24">
        <v>7636</v>
      </c>
      <c r="AM24">
        <v>7649</v>
      </c>
      <c r="AN24">
        <v>7660</v>
      </c>
      <c r="AO24">
        <v>7564</v>
      </c>
      <c r="AP24">
        <v>7338</v>
      </c>
      <c r="AQ24">
        <v>7391</v>
      </c>
      <c r="AR24">
        <v>7516</v>
      </c>
    </row>
    <row r="25" spans="1:44" x14ac:dyDescent="0.25">
      <c r="A25" t="s">
        <v>144</v>
      </c>
      <c r="B25">
        <v>4854</v>
      </c>
      <c r="C25">
        <v>4854</v>
      </c>
      <c r="D25">
        <v>4838</v>
      </c>
      <c r="E25">
        <v>4843</v>
      </c>
      <c r="F25">
        <v>4649</v>
      </c>
      <c r="G25">
        <v>3519</v>
      </c>
      <c r="H25">
        <v>3519</v>
      </c>
      <c r="I25">
        <v>3251</v>
      </c>
      <c r="J25">
        <v>3278</v>
      </c>
      <c r="K25">
        <v>3301</v>
      </c>
      <c r="L25">
        <v>3283</v>
      </c>
      <c r="M25">
        <v>3368</v>
      </c>
      <c r="N25">
        <v>3334</v>
      </c>
      <c r="O25">
        <v>2976</v>
      </c>
      <c r="P25">
        <v>2950</v>
      </c>
      <c r="Q25">
        <v>2737</v>
      </c>
      <c r="R25">
        <v>2764</v>
      </c>
      <c r="S25">
        <v>2758</v>
      </c>
      <c r="T25">
        <v>2769</v>
      </c>
      <c r="U25">
        <v>2817</v>
      </c>
      <c r="V25">
        <v>2830</v>
      </c>
      <c r="W25">
        <v>2685</v>
      </c>
      <c r="X25">
        <v>2726</v>
      </c>
      <c r="Y25">
        <v>2709</v>
      </c>
      <c r="Z25">
        <v>2703</v>
      </c>
      <c r="AA25">
        <v>2797</v>
      </c>
      <c r="AB25">
        <v>2797</v>
      </c>
      <c r="AC25">
        <v>2602</v>
      </c>
      <c r="AD25">
        <v>2600</v>
      </c>
      <c r="AE25">
        <v>2606</v>
      </c>
      <c r="AF25">
        <v>2545</v>
      </c>
      <c r="AG25">
        <v>2630</v>
      </c>
      <c r="AH25">
        <v>2461</v>
      </c>
      <c r="AI25">
        <v>2461</v>
      </c>
      <c r="AJ25">
        <v>2491</v>
      </c>
      <c r="AK25">
        <v>2320</v>
      </c>
      <c r="AL25">
        <v>2313</v>
      </c>
      <c r="AM25">
        <v>2313</v>
      </c>
      <c r="AN25">
        <v>2270</v>
      </c>
      <c r="AO25">
        <v>2270</v>
      </c>
      <c r="AP25">
        <v>2271</v>
      </c>
      <c r="AQ25">
        <v>2291</v>
      </c>
      <c r="AR25">
        <v>2291</v>
      </c>
    </row>
    <row r="26" spans="1:44" x14ac:dyDescent="0.25">
      <c r="A26" t="s">
        <v>145</v>
      </c>
      <c r="B26">
        <v>2546</v>
      </c>
      <c r="C26">
        <v>2546</v>
      </c>
      <c r="D26">
        <v>2525</v>
      </c>
      <c r="E26">
        <v>2554</v>
      </c>
      <c r="F26">
        <v>2463</v>
      </c>
      <c r="G26">
        <v>2306</v>
      </c>
      <c r="H26">
        <v>2306</v>
      </c>
      <c r="I26">
        <v>2222</v>
      </c>
      <c r="J26">
        <v>2274</v>
      </c>
      <c r="K26">
        <v>2255</v>
      </c>
      <c r="L26">
        <v>2227</v>
      </c>
      <c r="M26">
        <v>2134</v>
      </c>
      <c r="N26">
        <v>2052</v>
      </c>
      <c r="O26">
        <v>1978</v>
      </c>
      <c r="P26">
        <v>1837</v>
      </c>
      <c r="Q26">
        <v>1586</v>
      </c>
      <c r="R26">
        <v>1586</v>
      </c>
      <c r="S26">
        <v>1573</v>
      </c>
      <c r="T26">
        <v>1573</v>
      </c>
      <c r="U26">
        <v>1573</v>
      </c>
      <c r="V26">
        <v>1593</v>
      </c>
      <c r="W26">
        <v>1537</v>
      </c>
      <c r="X26">
        <v>1517</v>
      </c>
      <c r="Y26">
        <v>1527</v>
      </c>
      <c r="Z26">
        <v>1452</v>
      </c>
      <c r="AA26">
        <v>1432</v>
      </c>
      <c r="AB26">
        <v>1432</v>
      </c>
      <c r="AC26">
        <v>1382</v>
      </c>
      <c r="AD26">
        <v>1382</v>
      </c>
      <c r="AE26">
        <v>1383</v>
      </c>
      <c r="AF26">
        <v>1346</v>
      </c>
      <c r="AG26">
        <v>1295</v>
      </c>
      <c r="AH26">
        <v>1239</v>
      </c>
      <c r="AI26">
        <v>1239</v>
      </c>
      <c r="AJ26">
        <v>1239</v>
      </c>
      <c r="AK26">
        <v>1274</v>
      </c>
      <c r="AL26">
        <v>1301</v>
      </c>
      <c r="AM26">
        <v>1306</v>
      </c>
      <c r="AN26">
        <v>1311</v>
      </c>
      <c r="AO26">
        <v>1339</v>
      </c>
      <c r="AP26">
        <v>1146</v>
      </c>
      <c r="AQ26">
        <v>1147</v>
      </c>
      <c r="AR26">
        <v>1151</v>
      </c>
    </row>
    <row r="27" spans="1:44" x14ac:dyDescent="0.25">
      <c r="A27" t="s">
        <v>146</v>
      </c>
      <c r="B27">
        <v>1898</v>
      </c>
      <c r="C27">
        <v>1898</v>
      </c>
      <c r="D27">
        <v>1894</v>
      </c>
      <c r="E27">
        <v>1894</v>
      </c>
      <c r="F27">
        <v>1776</v>
      </c>
      <c r="G27">
        <v>1264</v>
      </c>
      <c r="H27">
        <v>1264</v>
      </c>
      <c r="I27">
        <v>1232</v>
      </c>
      <c r="J27">
        <v>1126</v>
      </c>
      <c r="K27">
        <v>1130</v>
      </c>
      <c r="L27">
        <v>1130</v>
      </c>
      <c r="M27">
        <v>1130</v>
      </c>
      <c r="N27">
        <v>1122</v>
      </c>
      <c r="O27">
        <v>948</v>
      </c>
      <c r="P27">
        <v>861</v>
      </c>
      <c r="Q27">
        <v>594</v>
      </c>
      <c r="R27">
        <v>594</v>
      </c>
      <c r="S27">
        <v>599</v>
      </c>
      <c r="T27">
        <v>599</v>
      </c>
      <c r="U27">
        <v>577</v>
      </c>
      <c r="V27">
        <v>577</v>
      </c>
      <c r="W27">
        <v>530</v>
      </c>
      <c r="X27">
        <v>569</v>
      </c>
      <c r="Y27">
        <v>561</v>
      </c>
      <c r="Z27">
        <v>534</v>
      </c>
      <c r="AA27">
        <v>534</v>
      </c>
      <c r="AB27">
        <v>534</v>
      </c>
      <c r="AC27">
        <v>471</v>
      </c>
      <c r="AD27">
        <v>471</v>
      </c>
      <c r="AE27">
        <v>469</v>
      </c>
      <c r="AF27">
        <v>332</v>
      </c>
      <c r="AG27">
        <v>325</v>
      </c>
      <c r="AH27">
        <v>310</v>
      </c>
      <c r="AI27">
        <v>310</v>
      </c>
      <c r="AJ27">
        <v>310</v>
      </c>
      <c r="AK27">
        <v>231</v>
      </c>
      <c r="AL27">
        <v>230</v>
      </c>
      <c r="AM27">
        <v>220</v>
      </c>
      <c r="AN27">
        <v>211</v>
      </c>
      <c r="AO27">
        <v>212</v>
      </c>
      <c r="AP27">
        <v>198</v>
      </c>
      <c r="AQ27">
        <v>198</v>
      </c>
      <c r="AR27">
        <v>198</v>
      </c>
    </row>
    <row r="28" spans="1:44" x14ac:dyDescent="0.25">
      <c r="A28" t="s">
        <v>147</v>
      </c>
      <c r="B28">
        <v>145</v>
      </c>
      <c r="C28">
        <v>145</v>
      </c>
      <c r="D28">
        <v>145</v>
      </c>
      <c r="E28">
        <v>145</v>
      </c>
      <c r="F28">
        <v>145</v>
      </c>
      <c r="G28">
        <v>132</v>
      </c>
      <c r="H28">
        <v>132</v>
      </c>
      <c r="I28">
        <v>132</v>
      </c>
      <c r="J28">
        <v>100</v>
      </c>
      <c r="K28">
        <v>100</v>
      </c>
      <c r="L28">
        <v>100</v>
      </c>
      <c r="M28">
        <v>100</v>
      </c>
      <c r="N28">
        <v>92</v>
      </c>
      <c r="O28">
        <v>92</v>
      </c>
      <c r="P28">
        <v>92</v>
      </c>
      <c r="Q28">
        <v>90</v>
      </c>
      <c r="R28">
        <v>90</v>
      </c>
      <c r="S28">
        <v>85</v>
      </c>
      <c r="T28">
        <v>85</v>
      </c>
      <c r="U28">
        <v>85</v>
      </c>
      <c r="V28">
        <v>85</v>
      </c>
      <c r="W28">
        <v>85</v>
      </c>
      <c r="X28">
        <v>56</v>
      </c>
      <c r="Y28">
        <v>56</v>
      </c>
      <c r="Z28">
        <v>56</v>
      </c>
      <c r="AA28">
        <v>56</v>
      </c>
      <c r="AB28">
        <v>56</v>
      </c>
      <c r="AC28">
        <v>56</v>
      </c>
      <c r="AD28">
        <v>56</v>
      </c>
      <c r="AE28">
        <v>56</v>
      </c>
      <c r="AF28">
        <v>59</v>
      </c>
      <c r="AG28">
        <v>68</v>
      </c>
      <c r="AH28">
        <v>59</v>
      </c>
      <c r="AI28">
        <v>59</v>
      </c>
      <c r="AJ28">
        <v>59</v>
      </c>
      <c r="AK28">
        <v>61</v>
      </c>
      <c r="AL28">
        <v>61</v>
      </c>
      <c r="AM28">
        <v>61</v>
      </c>
      <c r="AN28">
        <v>61</v>
      </c>
      <c r="AO28">
        <v>66</v>
      </c>
      <c r="AP28">
        <v>66</v>
      </c>
      <c r="AQ28">
        <v>66</v>
      </c>
      <c r="AR28">
        <v>66</v>
      </c>
    </row>
    <row r="29" spans="1:44" x14ac:dyDescent="0.25">
      <c r="A29" t="s">
        <v>148</v>
      </c>
      <c r="B29">
        <v>71</v>
      </c>
      <c r="C29">
        <v>71</v>
      </c>
      <c r="D29">
        <v>71</v>
      </c>
      <c r="E29">
        <v>71</v>
      </c>
      <c r="F29">
        <v>71</v>
      </c>
      <c r="G29">
        <v>67</v>
      </c>
      <c r="H29">
        <v>67</v>
      </c>
      <c r="I29">
        <v>67</v>
      </c>
      <c r="J29">
        <v>64</v>
      </c>
      <c r="K29">
        <v>64</v>
      </c>
      <c r="L29">
        <v>64</v>
      </c>
      <c r="M29">
        <v>64</v>
      </c>
      <c r="N29">
        <v>63</v>
      </c>
      <c r="O29">
        <v>63</v>
      </c>
      <c r="P29">
        <v>63</v>
      </c>
      <c r="Q29">
        <v>43</v>
      </c>
      <c r="R29">
        <v>43</v>
      </c>
      <c r="S29">
        <v>43</v>
      </c>
      <c r="T29">
        <v>43</v>
      </c>
      <c r="U29">
        <v>43</v>
      </c>
      <c r="V29">
        <v>43</v>
      </c>
      <c r="W29">
        <v>43</v>
      </c>
      <c r="X29">
        <v>36</v>
      </c>
      <c r="Y29">
        <v>36</v>
      </c>
      <c r="Z29">
        <v>36</v>
      </c>
      <c r="AA29">
        <v>36</v>
      </c>
      <c r="AB29">
        <v>36</v>
      </c>
      <c r="AC29">
        <v>36</v>
      </c>
      <c r="AD29">
        <v>36</v>
      </c>
      <c r="AE29">
        <v>36</v>
      </c>
      <c r="AF29">
        <v>36</v>
      </c>
      <c r="AG29">
        <v>39</v>
      </c>
      <c r="AH29">
        <v>36</v>
      </c>
      <c r="AI29">
        <v>36</v>
      </c>
      <c r="AJ29">
        <v>36</v>
      </c>
      <c r="AK29">
        <v>36</v>
      </c>
      <c r="AL29">
        <v>30</v>
      </c>
      <c r="AM29">
        <v>30</v>
      </c>
      <c r="AN29">
        <v>30</v>
      </c>
      <c r="AO29">
        <v>23</v>
      </c>
      <c r="AP29">
        <v>23</v>
      </c>
      <c r="AQ29">
        <v>23</v>
      </c>
      <c r="AR29">
        <v>23</v>
      </c>
    </row>
    <row r="30" spans="1:44" x14ac:dyDescent="0.25">
      <c r="A30" t="s">
        <v>149</v>
      </c>
      <c r="B30">
        <v>16</v>
      </c>
      <c r="C30">
        <v>16</v>
      </c>
      <c r="D30">
        <v>16</v>
      </c>
      <c r="E30">
        <v>16</v>
      </c>
      <c r="F30">
        <v>16</v>
      </c>
      <c r="G30">
        <v>16</v>
      </c>
      <c r="H30">
        <v>16</v>
      </c>
      <c r="I30">
        <v>16</v>
      </c>
      <c r="J30">
        <v>16</v>
      </c>
      <c r="K30">
        <v>16</v>
      </c>
      <c r="L30">
        <v>16</v>
      </c>
      <c r="M30">
        <v>16</v>
      </c>
      <c r="N30">
        <v>16</v>
      </c>
      <c r="O30">
        <v>16</v>
      </c>
      <c r="P30">
        <v>16</v>
      </c>
      <c r="Q30">
        <v>16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>
        <v>9</v>
      </c>
      <c r="Y30">
        <v>9</v>
      </c>
      <c r="Z30">
        <v>9</v>
      </c>
      <c r="AA30">
        <v>9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10</v>
      </c>
      <c r="AM30">
        <v>10</v>
      </c>
      <c r="AN30">
        <v>10</v>
      </c>
      <c r="AO30">
        <v>10</v>
      </c>
      <c r="AP30">
        <v>11</v>
      </c>
      <c r="AQ30">
        <v>11</v>
      </c>
      <c r="AR30">
        <v>11</v>
      </c>
    </row>
    <row r="31" spans="1:44" x14ac:dyDescent="0.25">
      <c r="A31" t="s">
        <v>150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</row>
    <row r="32" spans="1:44" x14ac:dyDescent="0.25">
      <c r="A32" t="s">
        <v>151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</row>
    <row r="33" spans="1:44" x14ac:dyDescent="0.25">
      <c r="A33" t="s">
        <v>152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</row>
    <row r="34" spans="1:44" x14ac:dyDescent="0.25">
      <c r="A34" t="s">
        <v>153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</row>
    <row r="36" spans="1:44" x14ac:dyDescent="0.25">
      <c r="C36" s="1"/>
      <c r="D36" s="1"/>
      <c r="E36" s="1"/>
      <c r="F36" s="1"/>
      <c r="G36" s="1"/>
      <c r="H36" s="1"/>
    </row>
    <row r="71" spans="1:4" x14ac:dyDescent="0.25">
      <c r="B71" t="e">
        <f>#REF!</f>
        <v>#REF!</v>
      </c>
    </row>
    <row r="72" spans="1:4" x14ac:dyDescent="0.25">
      <c r="B72" t="s">
        <v>239</v>
      </c>
      <c r="C72" t="s">
        <v>238</v>
      </c>
      <c r="D72" t="s">
        <v>240</v>
      </c>
    </row>
    <row r="73" spans="1:4" x14ac:dyDescent="0.25">
      <c r="A73" t="str">
        <f t="shared" ref="A73:A102" si="0">A3</f>
        <v>SFR1 Comdty</v>
      </c>
      <c r="B73" s="4" t="e">
        <f t="shared" ref="B73:B102" ca="1" si="1">AVERAGE(OFFSET(B3,0,0,1,$B$71))</f>
        <v>#REF!</v>
      </c>
      <c r="C73">
        <f t="shared" ref="C73:C102" si="2">B3</f>
        <v>1264197</v>
      </c>
      <c r="D73" s="5" t="e">
        <f ca="1">(C73-B73)/B73</f>
        <v>#REF!</v>
      </c>
    </row>
    <row r="74" spans="1:4" x14ac:dyDescent="0.25">
      <c r="A74" t="str">
        <f t="shared" si="0"/>
        <v>SFR2 Comdty</v>
      </c>
      <c r="B74" s="4" t="e">
        <f t="shared" ca="1" si="1"/>
        <v>#REF!</v>
      </c>
      <c r="C74">
        <f t="shared" si="2"/>
        <v>1363116</v>
      </c>
      <c r="D74" s="5" t="e">
        <f t="shared" ref="D74:D102" ca="1" si="3">(C74-B74)/B74</f>
        <v>#REF!</v>
      </c>
    </row>
    <row r="75" spans="1:4" x14ac:dyDescent="0.25">
      <c r="A75" t="str">
        <f t="shared" si="0"/>
        <v>SFR3 Comdty</v>
      </c>
      <c r="B75" s="4" t="e">
        <f t="shared" ca="1" si="1"/>
        <v>#REF!</v>
      </c>
      <c r="C75">
        <f t="shared" si="2"/>
        <v>1441434</v>
      </c>
      <c r="D75" s="5" t="e">
        <f t="shared" ca="1" si="3"/>
        <v>#REF!</v>
      </c>
    </row>
    <row r="76" spans="1:4" x14ac:dyDescent="0.25">
      <c r="A76" t="str">
        <f t="shared" si="0"/>
        <v>SFR4 Comdty</v>
      </c>
      <c r="B76" s="4" t="e">
        <f t="shared" ca="1" si="1"/>
        <v>#REF!</v>
      </c>
      <c r="C76">
        <f t="shared" si="2"/>
        <v>1563980</v>
      </c>
      <c r="D76" s="5" t="e">
        <f t="shared" ca="1" si="3"/>
        <v>#REF!</v>
      </c>
    </row>
    <row r="77" spans="1:4" x14ac:dyDescent="0.25">
      <c r="A77" t="str">
        <f t="shared" si="0"/>
        <v>SFR5 Comdty</v>
      </c>
      <c r="B77" s="4" t="e">
        <f t="shared" ca="1" si="1"/>
        <v>#REF!</v>
      </c>
      <c r="C77">
        <f t="shared" si="2"/>
        <v>1027566</v>
      </c>
      <c r="D77" s="5" t="e">
        <f t="shared" ca="1" si="3"/>
        <v>#REF!</v>
      </c>
    </row>
    <row r="78" spans="1:4" x14ac:dyDescent="0.25">
      <c r="A78" t="str">
        <f t="shared" si="0"/>
        <v>SFR6 Comdty</v>
      </c>
      <c r="B78" s="4" t="e">
        <f t="shared" ca="1" si="1"/>
        <v>#REF!</v>
      </c>
      <c r="C78">
        <f t="shared" si="2"/>
        <v>1201412</v>
      </c>
      <c r="D78" s="5" t="e">
        <f t="shared" ca="1" si="3"/>
        <v>#REF!</v>
      </c>
    </row>
    <row r="79" spans="1:4" x14ac:dyDescent="0.25">
      <c r="A79" t="str">
        <f t="shared" si="0"/>
        <v>SFR7 Comdty</v>
      </c>
      <c r="B79" s="4" t="e">
        <f t="shared" ca="1" si="1"/>
        <v>#REF!</v>
      </c>
      <c r="C79">
        <f t="shared" si="2"/>
        <v>833603</v>
      </c>
      <c r="D79" s="5" t="e">
        <f t="shared" ca="1" si="3"/>
        <v>#REF!</v>
      </c>
    </row>
    <row r="80" spans="1:4" x14ac:dyDescent="0.25">
      <c r="A80" t="str">
        <f t="shared" si="0"/>
        <v>SFR8 Comdty</v>
      </c>
      <c r="B80" s="4" t="e">
        <f t="shared" ca="1" si="1"/>
        <v>#REF!</v>
      </c>
      <c r="C80">
        <f t="shared" si="2"/>
        <v>1100561</v>
      </c>
      <c r="D80" s="5" t="e">
        <f t="shared" ca="1" si="3"/>
        <v>#REF!</v>
      </c>
    </row>
    <row r="81" spans="1:4" x14ac:dyDescent="0.25">
      <c r="A81" t="str">
        <f t="shared" si="0"/>
        <v>SFR9 Comdty</v>
      </c>
      <c r="B81" s="4" t="e">
        <f t="shared" ca="1" si="1"/>
        <v>#REF!</v>
      </c>
      <c r="C81">
        <f t="shared" si="2"/>
        <v>687749</v>
      </c>
      <c r="D81" s="5" t="e">
        <f t="shared" ca="1" si="3"/>
        <v>#REF!</v>
      </c>
    </row>
    <row r="82" spans="1:4" x14ac:dyDescent="0.25">
      <c r="A82" t="str">
        <f t="shared" si="0"/>
        <v>SFR10 Comdty</v>
      </c>
      <c r="B82" s="4" t="e">
        <f t="shared" ca="1" si="1"/>
        <v>#REF!</v>
      </c>
      <c r="C82">
        <f t="shared" si="2"/>
        <v>525784</v>
      </c>
      <c r="D82" s="5" t="e">
        <f t="shared" ca="1" si="3"/>
        <v>#REF!</v>
      </c>
    </row>
    <row r="83" spans="1:4" x14ac:dyDescent="0.25">
      <c r="A83" t="str">
        <f t="shared" si="0"/>
        <v>SFR11 Comdty</v>
      </c>
      <c r="B83" s="4" t="e">
        <f t="shared" ca="1" si="1"/>
        <v>#REF!</v>
      </c>
      <c r="C83">
        <f t="shared" si="2"/>
        <v>465709</v>
      </c>
      <c r="D83" s="5" t="e">
        <f t="shared" ca="1" si="3"/>
        <v>#REF!</v>
      </c>
    </row>
    <row r="84" spans="1:4" x14ac:dyDescent="0.25">
      <c r="A84" t="str">
        <f t="shared" si="0"/>
        <v>SFR12 Comdty</v>
      </c>
      <c r="B84" s="4" t="e">
        <f t="shared" ca="1" si="1"/>
        <v>#REF!</v>
      </c>
      <c r="C84">
        <f t="shared" si="2"/>
        <v>400332</v>
      </c>
      <c r="D84" s="5" t="e">
        <f t="shared" ca="1" si="3"/>
        <v>#REF!</v>
      </c>
    </row>
    <row r="85" spans="1:4" x14ac:dyDescent="0.25">
      <c r="A85" t="str">
        <f t="shared" si="0"/>
        <v>SFR13 Comdty</v>
      </c>
      <c r="B85" s="4" t="e">
        <f t="shared" ca="1" si="1"/>
        <v>#REF!</v>
      </c>
      <c r="C85">
        <f t="shared" si="2"/>
        <v>322930</v>
      </c>
      <c r="D85" s="5" t="e">
        <f t="shared" ca="1" si="3"/>
        <v>#REF!</v>
      </c>
    </row>
    <row r="86" spans="1:4" x14ac:dyDescent="0.25">
      <c r="A86" t="str">
        <f t="shared" si="0"/>
        <v>SFR14 Comdty</v>
      </c>
      <c r="B86" s="4" t="e">
        <f t="shared" ca="1" si="1"/>
        <v>#REF!</v>
      </c>
      <c r="C86">
        <f t="shared" si="2"/>
        <v>234550</v>
      </c>
      <c r="D86" s="5" t="e">
        <f t="shared" ca="1" si="3"/>
        <v>#REF!</v>
      </c>
    </row>
    <row r="87" spans="1:4" x14ac:dyDescent="0.25">
      <c r="A87" t="str">
        <f t="shared" si="0"/>
        <v>SFR15 Comdty</v>
      </c>
      <c r="B87" s="4" t="e">
        <f t="shared" ca="1" si="1"/>
        <v>#REF!</v>
      </c>
      <c r="C87">
        <f t="shared" si="2"/>
        <v>192570</v>
      </c>
      <c r="D87" s="5" t="e">
        <f t="shared" ca="1" si="3"/>
        <v>#REF!</v>
      </c>
    </row>
    <row r="88" spans="1:4" x14ac:dyDescent="0.25">
      <c r="A88" t="str">
        <f t="shared" si="0"/>
        <v>SFR16 Comdty</v>
      </c>
      <c r="B88" s="4" t="e">
        <f t="shared" ca="1" si="1"/>
        <v>#REF!</v>
      </c>
      <c r="C88">
        <f t="shared" si="2"/>
        <v>176161</v>
      </c>
      <c r="D88" s="5" t="e">
        <f t="shared" ca="1" si="3"/>
        <v>#REF!</v>
      </c>
    </row>
    <row r="89" spans="1:4" x14ac:dyDescent="0.25">
      <c r="A89" t="str">
        <f t="shared" si="0"/>
        <v>SFR17 Comdty</v>
      </c>
      <c r="B89" s="4" t="e">
        <f t="shared" ca="1" si="1"/>
        <v>#REF!</v>
      </c>
      <c r="C89">
        <f t="shared" si="2"/>
        <v>146066</v>
      </c>
      <c r="D89" s="5" t="e">
        <f t="shared" ca="1" si="3"/>
        <v>#REF!</v>
      </c>
    </row>
    <row r="90" spans="1:4" x14ac:dyDescent="0.25">
      <c r="A90" t="str">
        <f t="shared" si="0"/>
        <v>SFR18 Comdty</v>
      </c>
      <c r="B90" s="4" t="e">
        <f t="shared" ca="1" si="1"/>
        <v>#REF!</v>
      </c>
      <c r="C90">
        <f t="shared" si="2"/>
        <v>147379</v>
      </c>
      <c r="D90" s="5" t="e">
        <f t="shared" ca="1" si="3"/>
        <v>#REF!</v>
      </c>
    </row>
    <row r="91" spans="1:4" x14ac:dyDescent="0.25">
      <c r="A91" t="str">
        <f t="shared" si="0"/>
        <v>SFR19 Comdty</v>
      </c>
      <c r="B91" s="4" t="e">
        <f t="shared" ca="1" si="1"/>
        <v>#REF!</v>
      </c>
      <c r="C91">
        <f t="shared" si="2"/>
        <v>133007</v>
      </c>
      <c r="D91" s="5" t="e">
        <f t="shared" ca="1" si="3"/>
        <v>#REF!</v>
      </c>
    </row>
    <row r="92" spans="1:4" x14ac:dyDescent="0.25">
      <c r="A92" t="str">
        <f t="shared" si="0"/>
        <v>SFR20 Comdty</v>
      </c>
      <c r="B92" s="4" t="e">
        <f t="shared" ca="1" si="1"/>
        <v>#REF!</v>
      </c>
      <c r="C92">
        <f t="shared" si="2"/>
        <v>85865</v>
      </c>
      <c r="D92" s="5" t="e">
        <f t="shared" ca="1" si="3"/>
        <v>#REF!</v>
      </c>
    </row>
    <row r="93" spans="1:4" x14ac:dyDescent="0.25">
      <c r="A93" t="str">
        <f t="shared" si="0"/>
        <v>SFR21 Comdty</v>
      </c>
      <c r="B93" s="4" t="e">
        <f t="shared" ca="1" si="1"/>
        <v>#REF!</v>
      </c>
      <c r="C93">
        <f t="shared" si="2"/>
        <v>49182</v>
      </c>
      <c r="D93" s="5" t="e">
        <f t="shared" ca="1" si="3"/>
        <v>#REF!</v>
      </c>
    </row>
    <row r="94" spans="1:4" x14ac:dyDescent="0.25">
      <c r="A94" t="str">
        <f t="shared" si="0"/>
        <v>SFR22 Comdty</v>
      </c>
      <c r="B94" s="4" t="e">
        <f t="shared" ca="1" si="1"/>
        <v>#REF!</v>
      </c>
      <c r="C94">
        <f t="shared" si="2"/>
        <v>11824</v>
      </c>
      <c r="D94" s="5" t="e">
        <f t="shared" ca="1" si="3"/>
        <v>#REF!</v>
      </c>
    </row>
    <row r="95" spans="1:4" x14ac:dyDescent="0.25">
      <c r="A95" t="str">
        <f t="shared" si="0"/>
        <v>SFR23 Comdty</v>
      </c>
      <c r="B95" s="4" t="e">
        <f t="shared" ca="1" si="1"/>
        <v>#REF!</v>
      </c>
      <c r="C95">
        <f t="shared" si="2"/>
        <v>4854</v>
      </c>
      <c r="D95" s="5" t="e">
        <f t="shared" ca="1" si="3"/>
        <v>#REF!</v>
      </c>
    </row>
    <row r="96" spans="1:4" x14ac:dyDescent="0.25">
      <c r="A96" t="str">
        <f t="shared" si="0"/>
        <v>SFR24 Comdty</v>
      </c>
      <c r="B96" s="4" t="e">
        <f t="shared" ca="1" si="1"/>
        <v>#REF!</v>
      </c>
      <c r="C96">
        <f t="shared" si="2"/>
        <v>2546</v>
      </c>
      <c r="D96" s="5" t="e">
        <f t="shared" ca="1" si="3"/>
        <v>#REF!</v>
      </c>
    </row>
    <row r="97" spans="1:4" x14ac:dyDescent="0.25">
      <c r="A97" t="str">
        <f t="shared" si="0"/>
        <v>SFR25 Comdty</v>
      </c>
      <c r="B97" s="4" t="e">
        <f t="shared" ca="1" si="1"/>
        <v>#REF!</v>
      </c>
      <c r="C97">
        <f t="shared" si="2"/>
        <v>1898</v>
      </c>
      <c r="D97" s="5" t="e">
        <f t="shared" ca="1" si="3"/>
        <v>#REF!</v>
      </c>
    </row>
    <row r="98" spans="1:4" x14ac:dyDescent="0.25">
      <c r="A98" t="str">
        <f t="shared" si="0"/>
        <v>SFR26 Comdty</v>
      </c>
      <c r="B98" s="4" t="e">
        <f t="shared" ca="1" si="1"/>
        <v>#REF!</v>
      </c>
      <c r="C98">
        <f t="shared" si="2"/>
        <v>145</v>
      </c>
      <c r="D98" s="5" t="e">
        <f t="shared" ca="1" si="3"/>
        <v>#REF!</v>
      </c>
    </row>
    <row r="99" spans="1:4" x14ac:dyDescent="0.25">
      <c r="A99" t="str">
        <f t="shared" si="0"/>
        <v>SFR27 Comdty</v>
      </c>
      <c r="B99" s="4" t="e">
        <f t="shared" ca="1" si="1"/>
        <v>#REF!</v>
      </c>
      <c r="C99">
        <f t="shared" si="2"/>
        <v>71</v>
      </c>
      <c r="D99" s="5" t="e">
        <f t="shared" ca="1" si="3"/>
        <v>#REF!</v>
      </c>
    </row>
    <row r="100" spans="1:4" x14ac:dyDescent="0.25">
      <c r="A100" t="str">
        <f t="shared" si="0"/>
        <v>SFR28 Comdty</v>
      </c>
      <c r="B100" s="4" t="e">
        <f t="shared" ca="1" si="1"/>
        <v>#REF!</v>
      </c>
      <c r="C100">
        <f t="shared" si="2"/>
        <v>16</v>
      </c>
      <c r="D100" s="5" t="e">
        <f t="shared" ca="1" si="3"/>
        <v>#REF!</v>
      </c>
    </row>
    <row r="101" spans="1:4" x14ac:dyDescent="0.25">
      <c r="A101" t="str">
        <f t="shared" si="0"/>
        <v>SFR29 Comdty</v>
      </c>
      <c r="B101" s="4" t="e">
        <f t="shared" ca="1" si="1"/>
        <v>#REF!</v>
      </c>
      <c r="C101">
        <f t="shared" si="2"/>
        <v>6</v>
      </c>
      <c r="D101" s="5" t="e">
        <f t="shared" ca="1" si="3"/>
        <v>#REF!</v>
      </c>
    </row>
    <row r="102" spans="1:4" x14ac:dyDescent="0.25">
      <c r="A102" t="str">
        <f t="shared" si="0"/>
        <v>SFR30 Comdty</v>
      </c>
      <c r="B102" s="4" t="e">
        <f t="shared" ca="1" si="1"/>
        <v>#REF!</v>
      </c>
      <c r="C102">
        <f t="shared" si="2"/>
        <v>6</v>
      </c>
      <c r="D102" s="5" t="e">
        <f t="shared" ca="1" si="3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13F6-E024-471F-887B-7BBAD3C0E92F}">
  <sheetPr codeName="Sheet4"/>
  <dimension ref="A1:AS83"/>
  <sheetViews>
    <sheetView workbookViewId="0">
      <selection activeCell="G35" sqref="G35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79" width="14.140625" bestFit="1" customWidth="1"/>
    <col min="2080" max="2421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2" customFormat="1" x14ac:dyDescent="0.25">
      <c r="A2" s="2" t="s">
        <v>121</v>
      </c>
      <c r="B2" s="2">
        <v>46174</v>
      </c>
      <c r="C2" s="2">
        <v>46171</v>
      </c>
      <c r="D2" s="2">
        <v>46170</v>
      </c>
      <c r="E2" s="2">
        <v>46169</v>
      </c>
      <c r="F2" s="2">
        <v>46168</v>
      </c>
      <c r="G2" s="2">
        <v>46167</v>
      </c>
      <c r="H2" s="2">
        <v>46164</v>
      </c>
      <c r="I2" s="2">
        <v>46163</v>
      </c>
      <c r="J2" s="2">
        <v>46162</v>
      </c>
      <c r="K2" s="2">
        <v>46161</v>
      </c>
      <c r="L2" s="2">
        <v>46160</v>
      </c>
      <c r="M2" s="2">
        <v>46157</v>
      </c>
      <c r="N2" s="2">
        <v>46156</v>
      </c>
      <c r="O2" s="2">
        <v>46155</v>
      </c>
      <c r="P2" s="2">
        <v>46154</v>
      </c>
      <c r="Q2" s="2">
        <v>46153</v>
      </c>
      <c r="R2" s="2">
        <v>46150</v>
      </c>
      <c r="S2" s="2">
        <v>46149</v>
      </c>
      <c r="T2" s="2">
        <v>46148</v>
      </c>
      <c r="U2" s="2">
        <v>46147</v>
      </c>
      <c r="V2" s="2">
        <v>46146</v>
      </c>
      <c r="W2" s="2">
        <v>46143</v>
      </c>
      <c r="X2" s="2">
        <v>46142</v>
      </c>
      <c r="Y2" s="2">
        <v>46141</v>
      </c>
      <c r="Z2" s="2">
        <v>46140</v>
      </c>
      <c r="AA2" s="2">
        <v>46139</v>
      </c>
      <c r="AB2" s="2">
        <v>46136</v>
      </c>
      <c r="AC2" s="2">
        <v>46135</v>
      </c>
      <c r="AD2" s="2">
        <v>46134</v>
      </c>
      <c r="AE2" s="2">
        <v>46133</v>
      </c>
      <c r="AF2" s="2">
        <v>46132</v>
      </c>
      <c r="AG2" s="2">
        <v>46129</v>
      </c>
      <c r="AH2" s="2">
        <v>46128</v>
      </c>
      <c r="AI2" s="2">
        <v>46127</v>
      </c>
      <c r="AJ2" s="2">
        <v>46126</v>
      </c>
      <c r="AK2" s="2">
        <v>46125</v>
      </c>
      <c r="AL2" s="2">
        <v>46122</v>
      </c>
      <c r="AM2" s="2">
        <v>46121</v>
      </c>
      <c r="AN2" s="2">
        <v>46120</v>
      </c>
      <c r="AO2" s="2">
        <v>46119</v>
      </c>
      <c r="AP2" s="2">
        <v>46118</v>
      </c>
      <c r="AQ2" s="2">
        <v>46115</v>
      </c>
      <c r="AR2" s="2">
        <v>46114</v>
      </c>
      <c r="AS2" s="2">
        <v>46113</v>
      </c>
    </row>
    <row r="3" spans="1:45" x14ac:dyDescent="0.25">
      <c r="A3" t="s">
        <v>214</v>
      </c>
      <c r="B3">
        <v>392396</v>
      </c>
      <c r="C3">
        <v>392396</v>
      </c>
      <c r="D3">
        <v>392396</v>
      </c>
      <c r="E3">
        <v>392598</v>
      </c>
      <c r="F3">
        <v>392436</v>
      </c>
      <c r="G3">
        <v>390976</v>
      </c>
      <c r="H3">
        <v>390976</v>
      </c>
      <c r="I3">
        <v>390278</v>
      </c>
      <c r="J3">
        <v>390272</v>
      </c>
      <c r="K3">
        <v>390530</v>
      </c>
      <c r="L3">
        <v>400839</v>
      </c>
      <c r="M3">
        <v>401056</v>
      </c>
      <c r="N3">
        <v>402139</v>
      </c>
      <c r="O3">
        <v>402263</v>
      </c>
      <c r="P3">
        <v>403453</v>
      </c>
      <c r="Q3">
        <v>403530</v>
      </c>
      <c r="R3">
        <v>403341</v>
      </c>
      <c r="S3">
        <v>405003</v>
      </c>
      <c r="T3">
        <v>404725</v>
      </c>
      <c r="U3">
        <v>406233</v>
      </c>
      <c r="V3">
        <v>406109</v>
      </c>
      <c r="W3">
        <v>406109</v>
      </c>
      <c r="X3">
        <v>412512</v>
      </c>
      <c r="Y3">
        <v>410479</v>
      </c>
      <c r="Z3">
        <v>419333</v>
      </c>
      <c r="AA3">
        <v>415579</v>
      </c>
      <c r="AB3">
        <v>416518</v>
      </c>
      <c r="AC3">
        <v>421784</v>
      </c>
      <c r="AD3">
        <v>421199</v>
      </c>
      <c r="AE3">
        <v>411217</v>
      </c>
      <c r="AF3">
        <v>408590</v>
      </c>
      <c r="AG3">
        <v>406586</v>
      </c>
      <c r="AH3">
        <v>408260</v>
      </c>
      <c r="AI3">
        <v>409102</v>
      </c>
      <c r="AJ3">
        <v>414161</v>
      </c>
      <c r="AK3">
        <v>409985</v>
      </c>
      <c r="AL3">
        <v>400029</v>
      </c>
      <c r="AM3">
        <v>397412</v>
      </c>
      <c r="AN3">
        <v>376729</v>
      </c>
      <c r="AO3">
        <v>375243</v>
      </c>
      <c r="AP3">
        <v>381825</v>
      </c>
      <c r="AQ3">
        <v>381825</v>
      </c>
      <c r="AR3">
        <v>381825</v>
      </c>
      <c r="AS3">
        <v>378154</v>
      </c>
    </row>
    <row r="4" spans="1:45" x14ac:dyDescent="0.25">
      <c r="A4" t="s">
        <v>215</v>
      </c>
      <c r="B4">
        <v>432596</v>
      </c>
      <c r="C4">
        <v>432596</v>
      </c>
      <c r="D4">
        <v>432596</v>
      </c>
      <c r="E4">
        <v>431968</v>
      </c>
      <c r="F4">
        <v>429167</v>
      </c>
      <c r="G4">
        <v>425286</v>
      </c>
      <c r="H4">
        <v>425346</v>
      </c>
      <c r="I4">
        <v>431174</v>
      </c>
      <c r="J4">
        <v>451114</v>
      </c>
      <c r="K4">
        <v>468780</v>
      </c>
      <c r="L4">
        <v>470546</v>
      </c>
      <c r="M4">
        <v>480719</v>
      </c>
      <c r="N4">
        <v>502544</v>
      </c>
      <c r="O4">
        <v>494831</v>
      </c>
      <c r="P4">
        <v>500994</v>
      </c>
      <c r="Q4">
        <v>507046</v>
      </c>
      <c r="R4">
        <v>504532</v>
      </c>
      <c r="S4">
        <v>507049</v>
      </c>
      <c r="T4">
        <v>509283</v>
      </c>
      <c r="U4">
        <v>508787</v>
      </c>
      <c r="V4">
        <v>514987</v>
      </c>
      <c r="W4">
        <v>514987</v>
      </c>
      <c r="X4">
        <v>509483</v>
      </c>
      <c r="Y4">
        <v>503894</v>
      </c>
      <c r="Z4">
        <v>505859</v>
      </c>
      <c r="AA4">
        <v>509317</v>
      </c>
      <c r="AB4">
        <v>506991</v>
      </c>
      <c r="AC4">
        <v>503908</v>
      </c>
      <c r="AD4">
        <v>500493</v>
      </c>
      <c r="AE4">
        <v>497654</v>
      </c>
      <c r="AF4">
        <v>489387</v>
      </c>
      <c r="AG4">
        <v>485979</v>
      </c>
      <c r="AH4">
        <v>484735</v>
      </c>
      <c r="AI4">
        <v>485292</v>
      </c>
      <c r="AJ4">
        <v>483201</v>
      </c>
      <c r="AK4">
        <v>490557</v>
      </c>
      <c r="AL4">
        <v>491247</v>
      </c>
      <c r="AM4">
        <v>480682</v>
      </c>
      <c r="AN4">
        <v>478577</v>
      </c>
      <c r="AO4">
        <v>487077</v>
      </c>
      <c r="AP4">
        <v>480244</v>
      </c>
      <c r="AQ4">
        <v>480227</v>
      </c>
      <c r="AR4">
        <v>480227</v>
      </c>
      <c r="AS4">
        <v>492897</v>
      </c>
    </row>
    <row r="5" spans="1:45" x14ac:dyDescent="0.25">
      <c r="A5" t="s">
        <v>216</v>
      </c>
      <c r="B5">
        <v>448016</v>
      </c>
      <c r="C5">
        <v>448016</v>
      </c>
      <c r="D5">
        <v>448016</v>
      </c>
      <c r="E5">
        <v>442881</v>
      </c>
      <c r="F5">
        <v>449822</v>
      </c>
      <c r="G5">
        <v>460364</v>
      </c>
      <c r="H5">
        <v>460364</v>
      </c>
      <c r="I5">
        <v>459271</v>
      </c>
      <c r="J5">
        <v>459008</v>
      </c>
      <c r="K5">
        <v>454778</v>
      </c>
      <c r="L5">
        <v>457942</v>
      </c>
      <c r="M5">
        <v>454505</v>
      </c>
      <c r="N5">
        <v>453018</v>
      </c>
      <c r="O5">
        <v>445908</v>
      </c>
      <c r="P5">
        <v>442437</v>
      </c>
      <c r="Q5">
        <v>432282</v>
      </c>
      <c r="R5">
        <v>430426</v>
      </c>
      <c r="S5">
        <v>433752</v>
      </c>
      <c r="T5">
        <v>435942</v>
      </c>
      <c r="U5">
        <v>431822</v>
      </c>
      <c r="V5">
        <v>428433</v>
      </c>
      <c r="W5">
        <v>428438</v>
      </c>
      <c r="X5">
        <v>422641</v>
      </c>
      <c r="Y5">
        <v>422200</v>
      </c>
      <c r="Z5">
        <v>424447</v>
      </c>
      <c r="AA5">
        <v>428726</v>
      </c>
      <c r="AB5">
        <v>430080</v>
      </c>
      <c r="AC5">
        <v>424769</v>
      </c>
      <c r="AD5">
        <v>420023</v>
      </c>
      <c r="AE5">
        <v>412859</v>
      </c>
      <c r="AF5">
        <v>407731</v>
      </c>
      <c r="AG5">
        <v>407016</v>
      </c>
      <c r="AH5">
        <v>406696</v>
      </c>
      <c r="AI5">
        <v>397624</v>
      </c>
      <c r="AJ5">
        <v>399355</v>
      </c>
      <c r="AK5">
        <v>404256</v>
      </c>
      <c r="AL5">
        <v>403894</v>
      </c>
      <c r="AM5">
        <v>403945</v>
      </c>
      <c r="AN5">
        <v>403163</v>
      </c>
      <c r="AO5">
        <v>408181</v>
      </c>
      <c r="AP5">
        <v>411447</v>
      </c>
      <c r="AQ5">
        <v>411447</v>
      </c>
      <c r="AR5">
        <v>411447</v>
      </c>
      <c r="AS5">
        <v>413141</v>
      </c>
    </row>
    <row r="6" spans="1:45" x14ac:dyDescent="0.25">
      <c r="A6" t="s">
        <v>217</v>
      </c>
      <c r="B6">
        <v>505244</v>
      </c>
      <c r="C6">
        <v>505244</v>
      </c>
      <c r="D6">
        <v>505244</v>
      </c>
      <c r="E6">
        <v>506576</v>
      </c>
      <c r="F6">
        <v>515232</v>
      </c>
      <c r="G6">
        <v>516770</v>
      </c>
      <c r="H6">
        <v>516777</v>
      </c>
      <c r="I6">
        <v>512473</v>
      </c>
      <c r="J6">
        <v>519766</v>
      </c>
      <c r="K6">
        <v>517895</v>
      </c>
      <c r="L6">
        <v>510226</v>
      </c>
      <c r="M6">
        <v>503585</v>
      </c>
      <c r="N6">
        <v>508233</v>
      </c>
      <c r="O6">
        <v>505373</v>
      </c>
      <c r="P6">
        <v>506147</v>
      </c>
      <c r="Q6">
        <v>511412</v>
      </c>
      <c r="R6">
        <v>513731</v>
      </c>
      <c r="S6">
        <v>516781</v>
      </c>
      <c r="T6">
        <v>516957</v>
      </c>
      <c r="U6">
        <v>508318</v>
      </c>
      <c r="V6">
        <v>518429</v>
      </c>
      <c r="W6">
        <v>518267</v>
      </c>
      <c r="X6">
        <v>518598</v>
      </c>
      <c r="Y6">
        <v>505136</v>
      </c>
      <c r="Z6">
        <v>519605</v>
      </c>
      <c r="AA6">
        <v>515229</v>
      </c>
      <c r="AB6">
        <v>511240</v>
      </c>
      <c r="AC6">
        <v>518540</v>
      </c>
      <c r="AD6">
        <v>533845</v>
      </c>
      <c r="AE6">
        <v>526302</v>
      </c>
      <c r="AF6">
        <v>516542</v>
      </c>
      <c r="AG6">
        <v>517013</v>
      </c>
      <c r="AH6">
        <v>520172</v>
      </c>
      <c r="AI6">
        <v>525270</v>
      </c>
      <c r="AJ6">
        <v>524956</v>
      </c>
      <c r="AK6">
        <v>522347</v>
      </c>
      <c r="AL6">
        <v>507898</v>
      </c>
      <c r="AM6">
        <v>508705</v>
      </c>
      <c r="AN6">
        <v>517904</v>
      </c>
      <c r="AO6">
        <v>524741</v>
      </c>
      <c r="AP6">
        <v>523683</v>
      </c>
      <c r="AQ6">
        <v>524458</v>
      </c>
      <c r="AR6">
        <v>524458</v>
      </c>
      <c r="AS6">
        <v>526426</v>
      </c>
    </row>
    <row r="7" spans="1:45" x14ac:dyDescent="0.25">
      <c r="A7" t="s">
        <v>218</v>
      </c>
      <c r="B7">
        <v>349392</v>
      </c>
      <c r="C7">
        <v>349392</v>
      </c>
      <c r="D7">
        <v>349392</v>
      </c>
      <c r="E7">
        <v>347785</v>
      </c>
      <c r="F7">
        <v>349700</v>
      </c>
      <c r="G7">
        <v>347317</v>
      </c>
      <c r="H7">
        <v>347326</v>
      </c>
      <c r="I7">
        <v>342241</v>
      </c>
      <c r="J7">
        <v>343199</v>
      </c>
      <c r="K7">
        <v>339082</v>
      </c>
      <c r="L7">
        <v>335327</v>
      </c>
      <c r="M7">
        <v>331976</v>
      </c>
      <c r="N7">
        <v>334480</v>
      </c>
      <c r="O7">
        <v>335894</v>
      </c>
      <c r="P7">
        <v>339644</v>
      </c>
      <c r="Q7">
        <v>338848</v>
      </c>
      <c r="R7">
        <v>335739</v>
      </c>
      <c r="S7">
        <v>333591</v>
      </c>
      <c r="T7">
        <v>333177</v>
      </c>
      <c r="U7">
        <v>329694</v>
      </c>
      <c r="V7">
        <v>320822</v>
      </c>
      <c r="W7">
        <v>320822</v>
      </c>
      <c r="X7">
        <v>321992</v>
      </c>
      <c r="Y7">
        <v>320192</v>
      </c>
      <c r="Z7">
        <v>309999</v>
      </c>
      <c r="AA7">
        <v>312454</v>
      </c>
      <c r="AB7">
        <v>316256</v>
      </c>
      <c r="AC7">
        <v>313300</v>
      </c>
      <c r="AD7">
        <v>303605</v>
      </c>
      <c r="AE7">
        <v>299433</v>
      </c>
      <c r="AF7">
        <v>294896</v>
      </c>
      <c r="AG7">
        <v>297931</v>
      </c>
      <c r="AH7">
        <v>299112</v>
      </c>
      <c r="AI7">
        <v>304080</v>
      </c>
      <c r="AJ7">
        <v>303285</v>
      </c>
      <c r="AK7">
        <v>300773</v>
      </c>
      <c r="AL7">
        <v>298853</v>
      </c>
      <c r="AM7">
        <v>297739</v>
      </c>
      <c r="AN7">
        <v>301656</v>
      </c>
      <c r="AO7">
        <v>303803</v>
      </c>
      <c r="AP7">
        <v>298710</v>
      </c>
      <c r="AQ7">
        <v>298687</v>
      </c>
      <c r="AR7">
        <v>298687</v>
      </c>
      <c r="AS7">
        <v>294518</v>
      </c>
    </row>
    <row r="8" spans="1:45" x14ac:dyDescent="0.25">
      <c r="A8" t="s">
        <v>219</v>
      </c>
      <c r="B8">
        <v>374056</v>
      </c>
      <c r="C8">
        <v>374056</v>
      </c>
      <c r="D8">
        <v>374056</v>
      </c>
      <c r="E8">
        <v>376301</v>
      </c>
      <c r="F8">
        <v>376255</v>
      </c>
      <c r="G8">
        <v>379141</v>
      </c>
      <c r="H8">
        <v>379143</v>
      </c>
      <c r="I8">
        <v>377293</v>
      </c>
      <c r="J8">
        <v>375440</v>
      </c>
      <c r="K8">
        <v>384795</v>
      </c>
      <c r="L8">
        <v>384962</v>
      </c>
      <c r="M8">
        <v>385549</v>
      </c>
      <c r="N8">
        <v>377519</v>
      </c>
      <c r="O8">
        <v>375217</v>
      </c>
      <c r="P8">
        <v>371064</v>
      </c>
      <c r="Q8">
        <v>362997</v>
      </c>
      <c r="R8">
        <v>356293</v>
      </c>
      <c r="S8">
        <v>354443</v>
      </c>
      <c r="T8">
        <v>361574</v>
      </c>
      <c r="U8">
        <v>358396</v>
      </c>
      <c r="V8">
        <v>345552</v>
      </c>
      <c r="W8">
        <v>345552</v>
      </c>
      <c r="X8">
        <v>345153</v>
      </c>
      <c r="Y8">
        <v>340909</v>
      </c>
      <c r="Z8">
        <v>332442</v>
      </c>
      <c r="AA8">
        <v>326897</v>
      </c>
      <c r="AB8">
        <v>327173</v>
      </c>
      <c r="AC8">
        <v>322240</v>
      </c>
      <c r="AD8">
        <v>323166</v>
      </c>
      <c r="AE8">
        <v>316991</v>
      </c>
      <c r="AF8">
        <v>312623</v>
      </c>
      <c r="AG8">
        <v>311792</v>
      </c>
      <c r="AH8">
        <v>322216</v>
      </c>
      <c r="AI8">
        <v>320176</v>
      </c>
      <c r="AJ8">
        <v>330198</v>
      </c>
      <c r="AK8">
        <v>331410</v>
      </c>
      <c r="AL8">
        <v>325706</v>
      </c>
      <c r="AM8">
        <v>339061</v>
      </c>
      <c r="AN8">
        <v>336384</v>
      </c>
      <c r="AO8">
        <v>347876</v>
      </c>
      <c r="AP8">
        <v>346658</v>
      </c>
      <c r="AQ8">
        <v>346377</v>
      </c>
      <c r="AR8">
        <v>346377</v>
      </c>
      <c r="AS8">
        <v>334567</v>
      </c>
    </row>
    <row r="9" spans="1:45" x14ac:dyDescent="0.25">
      <c r="A9" t="s">
        <v>220</v>
      </c>
      <c r="B9">
        <v>181884</v>
      </c>
      <c r="C9">
        <v>181884</v>
      </c>
      <c r="D9">
        <v>181884</v>
      </c>
      <c r="E9">
        <v>182297</v>
      </c>
      <c r="F9">
        <v>182257</v>
      </c>
      <c r="G9">
        <v>181153</v>
      </c>
      <c r="H9">
        <v>181153</v>
      </c>
      <c r="I9">
        <v>178529</v>
      </c>
      <c r="J9">
        <v>179098</v>
      </c>
      <c r="K9">
        <v>180286</v>
      </c>
      <c r="L9">
        <v>177198</v>
      </c>
      <c r="M9">
        <v>172629</v>
      </c>
      <c r="N9">
        <v>172117</v>
      </c>
      <c r="O9">
        <v>175262</v>
      </c>
      <c r="P9">
        <v>175176</v>
      </c>
      <c r="Q9">
        <v>171152</v>
      </c>
      <c r="R9">
        <v>168890</v>
      </c>
      <c r="S9">
        <v>167280</v>
      </c>
      <c r="T9">
        <v>164959</v>
      </c>
      <c r="U9">
        <v>165241</v>
      </c>
      <c r="V9">
        <v>159953</v>
      </c>
      <c r="W9">
        <v>159953</v>
      </c>
      <c r="X9">
        <v>161825</v>
      </c>
      <c r="Y9">
        <v>158592</v>
      </c>
      <c r="Z9">
        <v>152250</v>
      </c>
      <c r="AA9">
        <v>151797</v>
      </c>
      <c r="AB9">
        <v>150324</v>
      </c>
      <c r="AC9">
        <v>147726</v>
      </c>
      <c r="AD9">
        <v>146682</v>
      </c>
      <c r="AE9">
        <v>146714</v>
      </c>
      <c r="AF9">
        <v>147153</v>
      </c>
      <c r="AG9">
        <v>140910</v>
      </c>
      <c r="AH9">
        <v>140160</v>
      </c>
      <c r="AI9">
        <v>144105</v>
      </c>
      <c r="AJ9">
        <v>146018</v>
      </c>
      <c r="AK9">
        <v>143914</v>
      </c>
      <c r="AL9">
        <v>143788</v>
      </c>
      <c r="AM9">
        <v>145997</v>
      </c>
      <c r="AN9">
        <v>150251</v>
      </c>
      <c r="AO9">
        <v>145746</v>
      </c>
      <c r="AP9">
        <v>144898</v>
      </c>
      <c r="AQ9">
        <v>144898</v>
      </c>
      <c r="AR9">
        <v>144898</v>
      </c>
      <c r="AS9">
        <v>148534</v>
      </c>
    </row>
    <row r="10" spans="1:45" x14ac:dyDescent="0.25">
      <c r="A10" t="s">
        <v>221</v>
      </c>
      <c r="B10">
        <v>273256</v>
      </c>
      <c r="C10">
        <v>273256</v>
      </c>
      <c r="D10">
        <v>273256</v>
      </c>
      <c r="E10">
        <v>271802</v>
      </c>
      <c r="F10">
        <v>275988</v>
      </c>
      <c r="G10">
        <v>274360</v>
      </c>
      <c r="H10">
        <v>274360</v>
      </c>
      <c r="I10">
        <v>271299</v>
      </c>
      <c r="J10">
        <v>264379</v>
      </c>
      <c r="K10">
        <v>263054</v>
      </c>
      <c r="L10">
        <v>256643</v>
      </c>
      <c r="M10">
        <v>251505</v>
      </c>
      <c r="N10">
        <v>253326</v>
      </c>
      <c r="O10">
        <v>255932</v>
      </c>
      <c r="P10">
        <v>252151</v>
      </c>
      <c r="Q10">
        <v>244311</v>
      </c>
      <c r="R10">
        <v>240971</v>
      </c>
      <c r="S10">
        <v>238807</v>
      </c>
      <c r="T10">
        <v>235737</v>
      </c>
      <c r="U10">
        <v>239583</v>
      </c>
      <c r="V10">
        <v>240665</v>
      </c>
      <c r="W10">
        <v>241328</v>
      </c>
      <c r="X10">
        <v>243988</v>
      </c>
      <c r="Y10">
        <v>241681</v>
      </c>
      <c r="Z10">
        <v>244445</v>
      </c>
      <c r="AA10">
        <v>241164</v>
      </c>
      <c r="AB10">
        <v>238619</v>
      </c>
      <c r="AC10">
        <v>234173</v>
      </c>
      <c r="AD10">
        <v>229388</v>
      </c>
      <c r="AE10">
        <v>226427</v>
      </c>
      <c r="AF10">
        <v>226736</v>
      </c>
      <c r="AG10">
        <v>228444</v>
      </c>
      <c r="AH10">
        <v>219049</v>
      </c>
      <c r="AI10">
        <v>214577</v>
      </c>
      <c r="AJ10">
        <v>213446</v>
      </c>
      <c r="AK10">
        <v>208137</v>
      </c>
      <c r="AL10">
        <v>200599</v>
      </c>
      <c r="AM10">
        <v>203886</v>
      </c>
      <c r="AN10">
        <v>201626</v>
      </c>
      <c r="AO10">
        <v>174227</v>
      </c>
      <c r="AP10">
        <v>174802</v>
      </c>
      <c r="AQ10">
        <v>174802</v>
      </c>
      <c r="AR10">
        <v>174802</v>
      </c>
      <c r="AS10">
        <v>175851</v>
      </c>
    </row>
    <row r="11" spans="1:45" x14ac:dyDescent="0.25">
      <c r="A11" t="s">
        <v>222</v>
      </c>
      <c r="B11">
        <v>137568</v>
      </c>
      <c r="C11">
        <v>137568</v>
      </c>
      <c r="D11">
        <v>137568</v>
      </c>
      <c r="E11">
        <v>136192</v>
      </c>
      <c r="F11">
        <v>136101</v>
      </c>
      <c r="G11">
        <v>136487</v>
      </c>
      <c r="H11">
        <v>136487</v>
      </c>
      <c r="I11">
        <v>137878</v>
      </c>
      <c r="J11">
        <v>133186</v>
      </c>
      <c r="K11">
        <v>130808</v>
      </c>
      <c r="L11">
        <v>129710</v>
      </c>
      <c r="M11">
        <v>129514</v>
      </c>
      <c r="N11">
        <v>128435</v>
      </c>
      <c r="O11">
        <v>124199</v>
      </c>
      <c r="P11">
        <v>124795</v>
      </c>
      <c r="Q11">
        <v>126090</v>
      </c>
      <c r="R11">
        <v>124722</v>
      </c>
      <c r="S11">
        <v>123722</v>
      </c>
      <c r="T11">
        <v>119593</v>
      </c>
      <c r="U11">
        <v>119808</v>
      </c>
      <c r="V11">
        <v>123159</v>
      </c>
      <c r="W11">
        <v>123159</v>
      </c>
      <c r="X11">
        <v>123203</v>
      </c>
      <c r="Y11">
        <v>125288</v>
      </c>
      <c r="Z11">
        <v>121985</v>
      </c>
      <c r="AA11">
        <v>123441</v>
      </c>
      <c r="AB11">
        <v>121803</v>
      </c>
      <c r="AC11">
        <v>122506</v>
      </c>
      <c r="AD11">
        <v>121610</v>
      </c>
      <c r="AE11">
        <v>124106</v>
      </c>
      <c r="AF11">
        <v>125350</v>
      </c>
      <c r="AG11">
        <v>126515</v>
      </c>
      <c r="AH11">
        <v>119717</v>
      </c>
      <c r="AI11">
        <v>115366</v>
      </c>
      <c r="AJ11">
        <v>116405</v>
      </c>
      <c r="AK11">
        <v>113054</v>
      </c>
      <c r="AL11">
        <v>111829</v>
      </c>
      <c r="AM11">
        <v>112441</v>
      </c>
      <c r="AN11">
        <v>113020</v>
      </c>
      <c r="AO11">
        <v>114820</v>
      </c>
      <c r="AP11">
        <v>111907</v>
      </c>
      <c r="AQ11">
        <v>111907</v>
      </c>
      <c r="AR11">
        <v>111907</v>
      </c>
      <c r="AS11">
        <v>112843</v>
      </c>
    </row>
    <row r="12" spans="1:45" x14ac:dyDescent="0.25">
      <c r="A12" t="s">
        <v>223</v>
      </c>
      <c r="B12">
        <v>104461</v>
      </c>
      <c r="C12">
        <v>104461</v>
      </c>
      <c r="D12">
        <v>104461</v>
      </c>
      <c r="E12">
        <v>106049</v>
      </c>
      <c r="F12">
        <v>105736</v>
      </c>
      <c r="G12">
        <v>106524</v>
      </c>
      <c r="H12">
        <v>106524</v>
      </c>
      <c r="I12">
        <v>104296</v>
      </c>
      <c r="J12">
        <v>102082</v>
      </c>
      <c r="K12">
        <v>101854</v>
      </c>
      <c r="L12">
        <v>103983</v>
      </c>
      <c r="M12">
        <v>105803</v>
      </c>
      <c r="N12">
        <v>102598</v>
      </c>
      <c r="O12">
        <v>104009</v>
      </c>
      <c r="P12">
        <v>103033</v>
      </c>
      <c r="Q12">
        <v>99194</v>
      </c>
      <c r="R12">
        <v>99247</v>
      </c>
      <c r="S12">
        <v>97066</v>
      </c>
      <c r="T12">
        <v>96925</v>
      </c>
      <c r="U12">
        <v>94466</v>
      </c>
      <c r="V12">
        <v>93287</v>
      </c>
      <c r="W12">
        <v>93287</v>
      </c>
      <c r="X12">
        <v>92899</v>
      </c>
      <c r="Y12">
        <v>91448</v>
      </c>
      <c r="Z12">
        <v>92663</v>
      </c>
      <c r="AA12">
        <v>93839</v>
      </c>
      <c r="AB12">
        <v>93006</v>
      </c>
      <c r="AC12">
        <v>91133</v>
      </c>
      <c r="AD12">
        <v>91552</v>
      </c>
      <c r="AE12">
        <v>88641</v>
      </c>
      <c r="AF12">
        <v>88869</v>
      </c>
      <c r="AG12">
        <v>89262</v>
      </c>
      <c r="AH12">
        <v>88496</v>
      </c>
      <c r="AI12">
        <v>84604</v>
      </c>
      <c r="AJ12">
        <v>83043</v>
      </c>
      <c r="AK12">
        <v>82749</v>
      </c>
      <c r="AL12">
        <v>82288</v>
      </c>
      <c r="AM12">
        <v>83344</v>
      </c>
      <c r="AN12">
        <v>80447</v>
      </c>
      <c r="AO12">
        <v>80895</v>
      </c>
      <c r="AP12">
        <v>80736</v>
      </c>
      <c r="AQ12">
        <v>80736</v>
      </c>
      <c r="AR12">
        <v>80736</v>
      </c>
      <c r="AS12">
        <v>81348</v>
      </c>
    </row>
    <row r="13" spans="1:45" x14ac:dyDescent="0.25">
      <c r="A13" t="s">
        <v>224</v>
      </c>
      <c r="B13">
        <v>72163</v>
      </c>
      <c r="C13">
        <v>72163</v>
      </c>
      <c r="D13">
        <v>72163</v>
      </c>
      <c r="E13">
        <v>75013</v>
      </c>
      <c r="F13">
        <v>71990</v>
      </c>
      <c r="G13">
        <v>72223</v>
      </c>
      <c r="H13">
        <v>72223</v>
      </c>
      <c r="I13">
        <v>74390</v>
      </c>
      <c r="J13">
        <v>71697</v>
      </c>
      <c r="K13">
        <v>72810</v>
      </c>
      <c r="L13">
        <v>73833</v>
      </c>
      <c r="M13">
        <v>75675</v>
      </c>
      <c r="N13">
        <v>78221</v>
      </c>
      <c r="O13">
        <v>78158</v>
      </c>
      <c r="P13">
        <v>76641</v>
      </c>
      <c r="Q13">
        <v>75062</v>
      </c>
      <c r="R13">
        <v>76208</v>
      </c>
      <c r="S13">
        <v>75907</v>
      </c>
      <c r="T13">
        <v>75132</v>
      </c>
      <c r="U13">
        <v>74025</v>
      </c>
      <c r="V13">
        <v>76273</v>
      </c>
      <c r="W13">
        <v>76288</v>
      </c>
      <c r="X13">
        <v>75961</v>
      </c>
      <c r="Y13">
        <v>74843</v>
      </c>
      <c r="Z13">
        <v>72573</v>
      </c>
      <c r="AA13">
        <v>72507</v>
      </c>
      <c r="AB13">
        <v>73079</v>
      </c>
      <c r="AC13">
        <v>72714</v>
      </c>
      <c r="AD13">
        <v>73931</v>
      </c>
      <c r="AE13">
        <v>73464</v>
      </c>
      <c r="AF13">
        <v>75996</v>
      </c>
      <c r="AG13">
        <v>73945</v>
      </c>
      <c r="AH13">
        <v>73925</v>
      </c>
      <c r="AI13">
        <v>74023</v>
      </c>
      <c r="AJ13">
        <v>74023</v>
      </c>
      <c r="AK13">
        <v>76456</v>
      </c>
      <c r="AL13">
        <v>76151</v>
      </c>
      <c r="AM13">
        <v>76796</v>
      </c>
      <c r="AN13">
        <v>74936</v>
      </c>
      <c r="AO13">
        <v>75336</v>
      </c>
      <c r="AP13">
        <v>76802</v>
      </c>
      <c r="AQ13">
        <v>76802</v>
      </c>
      <c r="AR13">
        <v>76802</v>
      </c>
      <c r="AS13">
        <v>74941</v>
      </c>
    </row>
    <row r="14" spans="1:45" x14ac:dyDescent="0.25">
      <c r="A14" t="s">
        <v>225</v>
      </c>
      <c r="B14">
        <v>75507</v>
      </c>
      <c r="C14">
        <v>75507</v>
      </c>
      <c r="D14">
        <v>75507</v>
      </c>
      <c r="E14">
        <v>78040</v>
      </c>
      <c r="F14">
        <v>78499</v>
      </c>
      <c r="G14">
        <v>79063</v>
      </c>
      <c r="H14">
        <v>79063</v>
      </c>
      <c r="I14">
        <v>79368</v>
      </c>
      <c r="J14">
        <v>79610</v>
      </c>
      <c r="K14">
        <v>76773</v>
      </c>
      <c r="L14">
        <v>79185</v>
      </c>
      <c r="M14">
        <v>78988</v>
      </c>
      <c r="N14">
        <v>79348</v>
      </c>
      <c r="O14">
        <v>78785</v>
      </c>
      <c r="P14">
        <v>79342</v>
      </c>
      <c r="Q14">
        <v>78001</v>
      </c>
      <c r="R14">
        <v>78227</v>
      </c>
      <c r="S14">
        <v>76436</v>
      </c>
      <c r="T14">
        <v>75774</v>
      </c>
      <c r="U14">
        <v>76136</v>
      </c>
      <c r="V14">
        <v>74816</v>
      </c>
      <c r="W14">
        <v>74816</v>
      </c>
      <c r="X14">
        <v>76267</v>
      </c>
      <c r="Y14">
        <v>76165</v>
      </c>
      <c r="Z14">
        <v>71296</v>
      </c>
      <c r="AA14">
        <v>69191</v>
      </c>
      <c r="AB14">
        <v>66969</v>
      </c>
      <c r="AC14">
        <v>67399</v>
      </c>
      <c r="AD14">
        <v>68368</v>
      </c>
      <c r="AE14">
        <v>66323</v>
      </c>
      <c r="AF14">
        <v>67662</v>
      </c>
      <c r="AG14">
        <v>70351</v>
      </c>
      <c r="AH14">
        <v>72777</v>
      </c>
      <c r="AI14">
        <v>73339</v>
      </c>
      <c r="AJ14">
        <v>73584</v>
      </c>
      <c r="AK14">
        <v>73459</v>
      </c>
      <c r="AL14">
        <v>74773</v>
      </c>
      <c r="AM14">
        <v>76606</v>
      </c>
      <c r="AN14">
        <v>75143</v>
      </c>
      <c r="AO14">
        <v>73563</v>
      </c>
      <c r="AP14">
        <v>75920</v>
      </c>
      <c r="AQ14">
        <v>75920</v>
      </c>
      <c r="AR14">
        <v>75920</v>
      </c>
      <c r="AS14">
        <v>74959</v>
      </c>
    </row>
    <row r="15" spans="1:45" x14ac:dyDescent="0.25">
      <c r="A15" t="s">
        <v>226</v>
      </c>
      <c r="B15">
        <v>40528</v>
      </c>
      <c r="C15">
        <v>40528</v>
      </c>
      <c r="D15">
        <v>40528</v>
      </c>
      <c r="E15">
        <v>40835</v>
      </c>
      <c r="F15">
        <v>39552</v>
      </c>
      <c r="G15">
        <v>39548</v>
      </c>
      <c r="H15">
        <v>39548</v>
      </c>
      <c r="I15">
        <v>39118</v>
      </c>
      <c r="J15">
        <v>36980</v>
      </c>
      <c r="K15">
        <v>36648</v>
      </c>
      <c r="L15">
        <v>36532</v>
      </c>
      <c r="M15">
        <v>34342</v>
      </c>
      <c r="N15">
        <v>34138</v>
      </c>
      <c r="O15">
        <v>33965</v>
      </c>
      <c r="P15">
        <v>32982</v>
      </c>
      <c r="Q15">
        <v>34166</v>
      </c>
      <c r="R15">
        <v>34150</v>
      </c>
      <c r="S15">
        <v>34389</v>
      </c>
      <c r="T15">
        <v>34450</v>
      </c>
      <c r="U15">
        <v>36040</v>
      </c>
      <c r="V15">
        <v>35556</v>
      </c>
      <c r="W15">
        <v>35556</v>
      </c>
      <c r="X15">
        <v>35101</v>
      </c>
      <c r="Y15">
        <v>35911</v>
      </c>
      <c r="Z15">
        <v>35574</v>
      </c>
      <c r="AA15">
        <v>35707</v>
      </c>
      <c r="AB15">
        <v>34483</v>
      </c>
      <c r="AC15">
        <v>34725</v>
      </c>
      <c r="AD15">
        <v>34126</v>
      </c>
      <c r="AE15">
        <v>34176</v>
      </c>
      <c r="AF15">
        <v>33466</v>
      </c>
      <c r="AG15">
        <v>34239</v>
      </c>
      <c r="AH15">
        <v>32574</v>
      </c>
      <c r="AI15">
        <v>33296</v>
      </c>
      <c r="AJ15">
        <v>35521</v>
      </c>
      <c r="AK15">
        <v>30138</v>
      </c>
      <c r="AL15">
        <v>30445</v>
      </c>
      <c r="AM15">
        <v>30994</v>
      </c>
      <c r="AN15">
        <v>30255</v>
      </c>
      <c r="AO15">
        <v>29211</v>
      </c>
      <c r="AP15">
        <v>27572</v>
      </c>
      <c r="AQ15">
        <v>27572</v>
      </c>
      <c r="AR15">
        <v>27572</v>
      </c>
      <c r="AS15">
        <v>30537</v>
      </c>
    </row>
    <row r="16" spans="1:45" x14ac:dyDescent="0.25">
      <c r="A16" t="s">
        <v>227</v>
      </c>
      <c r="B16">
        <v>42241</v>
      </c>
      <c r="C16">
        <v>42241</v>
      </c>
      <c r="D16">
        <v>42241</v>
      </c>
      <c r="E16">
        <v>42686</v>
      </c>
      <c r="F16">
        <v>42821</v>
      </c>
      <c r="G16">
        <v>42770</v>
      </c>
      <c r="H16">
        <v>42770</v>
      </c>
      <c r="I16">
        <v>42954</v>
      </c>
      <c r="J16">
        <v>42630</v>
      </c>
      <c r="K16">
        <v>44401</v>
      </c>
      <c r="L16">
        <v>43109</v>
      </c>
      <c r="M16">
        <v>44239</v>
      </c>
      <c r="N16">
        <v>40286</v>
      </c>
      <c r="O16">
        <v>40494</v>
      </c>
      <c r="P16">
        <v>37600</v>
      </c>
      <c r="Q16">
        <v>37469</v>
      </c>
      <c r="R16">
        <v>36939</v>
      </c>
      <c r="S16">
        <v>36174</v>
      </c>
      <c r="T16">
        <v>37169</v>
      </c>
      <c r="U16">
        <v>37681</v>
      </c>
      <c r="V16">
        <v>34411</v>
      </c>
      <c r="W16">
        <v>34411</v>
      </c>
      <c r="X16">
        <v>34139</v>
      </c>
      <c r="Y16">
        <v>35821</v>
      </c>
      <c r="Z16">
        <v>36886</v>
      </c>
      <c r="AA16">
        <v>37123</v>
      </c>
      <c r="AB16">
        <v>37945</v>
      </c>
      <c r="AC16">
        <v>34891</v>
      </c>
      <c r="AD16">
        <v>31499</v>
      </c>
      <c r="AE16">
        <v>32507</v>
      </c>
      <c r="AF16">
        <v>29982</v>
      </c>
      <c r="AG16">
        <v>29772</v>
      </c>
      <c r="AH16">
        <v>30298</v>
      </c>
      <c r="AI16">
        <v>30360</v>
      </c>
      <c r="AJ16">
        <v>29985</v>
      </c>
      <c r="AK16">
        <v>28407</v>
      </c>
      <c r="AL16">
        <v>27888</v>
      </c>
      <c r="AM16">
        <v>28008</v>
      </c>
      <c r="AN16">
        <v>29837</v>
      </c>
      <c r="AO16">
        <v>30530</v>
      </c>
      <c r="AP16">
        <v>31716</v>
      </c>
      <c r="AQ16">
        <v>31716</v>
      </c>
      <c r="AR16">
        <v>31716</v>
      </c>
      <c r="AS16">
        <v>31818</v>
      </c>
    </row>
    <row r="17" spans="1:45" x14ac:dyDescent="0.25">
      <c r="A17" t="s">
        <v>228</v>
      </c>
      <c r="B17">
        <v>22978</v>
      </c>
      <c r="C17">
        <v>22978</v>
      </c>
      <c r="D17">
        <v>22978</v>
      </c>
      <c r="E17">
        <v>22631</v>
      </c>
      <c r="F17">
        <v>22217</v>
      </c>
      <c r="G17">
        <v>21952</v>
      </c>
      <c r="H17">
        <v>21952</v>
      </c>
      <c r="I17">
        <v>22185</v>
      </c>
      <c r="J17">
        <v>20180</v>
      </c>
      <c r="K17">
        <v>20689</v>
      </c>
      <c r="L17">
        <v>21236</v>
      </c>
      <c r="M17">
        <v>21697</v>
      </c>
      <c r="N17">
        <v>22227</v>
      </c>
      <c r="O17">
        <v>20790</v>
      </c>
      <c r="P17">
        <v>20900</v>
      </c>
      <c r="Q17">
        <v>20434</v>
      </c>
      <c r="R17">
        <v>20091</v>
      </c>
      <c r="S17">
        <v>19799</v>
      </c>
      <c r="T17">
        <v>18568</v>
      </c>
      <c r="U17">
        <v>18333</v>
      </c>
      <c r="V17">
        <v>18029</v>
      </c>
      <c r="W17">
        <v>18029</v>
      </c>
      <c r="X17">
        <v>19539</v>
      </c>
      <c r="Y17">
        <v>19944</v>
      </c>
      <c r="Z17">
        <v>19942</v>
      </c>
      <c r="AA17">
        <v>21987</v>
      </c>
      <c r="AB17">
        <v>22176</v>
      </c>
      <c r="AC17">
        <v>21617</v>
      </c>
      <c r="AD17">
        <v>20315</v>
      </c>
      <c r="AE17">
        <v>20963</v>
      </c>
      <c r="AF17">
        <v>19906</v>
      </c>
      <c r="AG17">
        <v>19367</v>
      </c>
      <c r="AH17">
        <v>19712</v>
      </c>
      <c r="AI17">
        <v>19446</v>
      </c>
      <c r="AJ17">
        <v>19437</v>
      </c>
      <c r="AK17">
        <v>19558</v>
      </c>
      <c r="AL17">
        <v>19302</v>
      </c>
      <c r="AM17">
        <v>18934</v>
      </c>
      <c r="AN17">
        <v>19498</v>
      </c>
      <c r="AO17">
        <v>20562</v>
      </c>
      <c r="AP17">
        <v>20485</v>
      </c>
      <c r="AQ17">
        <v>20485</v>
      </c>
      <c r="AR17">
        <v>20485</v>
      </c>
      <c r="AS17">
        <v>19156</v>
      </c>
    </row>
    <row r="18" spans="1:45" x14ac:dyDescent="0.25">
      <c r="A18" t="s">
        <v>229</v>
      </c>
      <c r="B18">
        <v>25103</v>
      </c>
      <c r="C18">
        <v>25103</v>
      </c>
      <c r="D18">
        <v>25103</v>
      </c>
      <c r="E18">
        <v>25032</v>
      </c>
      <c r="F18">
        <v>23767</v>
      </c>
      <c r="G18">
        <v>20749</v>
      </c>
      <c r="H18">
        <v>20749</v>
      </c>
      <c r="I18">
        <v>21061</v>
      </c>
      <c r="J18">
        <v>18054</v>
      </c>
      <c r="K18">
        <v>20574</v>
      </c>
      <c r="L18">
        <v>19884</v>
      </c>
      <c r="M18">
        <v>19015</v>
      </c>
      <c r="N18">
        <v>18059</v>
      </c>
      <c r="O18">
        <v>18272</v>
      </c>
      <c r="P18">
        <v>17869</v>
      </c>
      <c r="Q18">
        <v>18269</v>
      </c>
      <c r="R18">
        <v>18744</v>
      </c>
      <c r="S18">
        <v>19883</v>
      </c>
      <c r="T18">
        <v>19173</v>
      </c>
      <c r="U18">
        <v>19335</v>
      </c>
      <c r="V18">
        <v>19736</v>
      </c>
      <c r="W18">
        <v>19736</v>
      </c>
      <c r="X18">
        <v>20759</v>
      </c>
      <c r="Y18">
        <v>21162</v>
      </c>
      <c r="Z18">
        <v>21564</v>
      </c>
      <c r="AA18">
        <v>18687</v>
      </c>
      <c r="AB18">
        <v>19052</v>
      </c>
      <c r="AC18">
        <v>19413</v>
      </c>
      <c r="AD18">
        <v>19264</v>
      </c>
      <c r="AE18">
        <v>19339</v>
      </c>
      <c r="AF18">
        <v>19028</v>
      </c>
      <c r="AG18">
        <v>18575</v>
      </c>
      <c r="AH18">
        <v>17769</v>
      </c>
      <c r="AI18">
        <v>18288</v>
      </c>
      <c r="AJ18">
        <v>18876</v>
      </c>
      <c r="AK18">
        <v>18430</v>
      </c>
      <c r="AL18">
        <v>18580</v>
      </c>
      <c r="AM18">
        <v>18669</v>
      </c>
      <c r="AN18">
        <v>19021</v>
      </c>
      <c r="AO18">
        <v>19011</v>
      </c>
      <c r="AP18">
        <v>18130</v>
      </c>
      <c r="AQ18">
        <v>18130</v>
      </c>
      <c r="AR18">
        <v>18130</v>
      </c>
      <c r="AS18">
        <v>17451</v>
      </c>
    </row>
    <row r="19" spans="1:45" x14ac:dyDescent="0.25">
      <c r="A19" t="s">
        <v>230</v>
      </c>
      <c r="B19">
        <v>14475</v>
      </c>
      <c r="C19">
        <v>14475</v>
      </c>
      <c r="D19">
        <v>14475</v>
      </c>
      <c r="E19">
        <v>17642</v>
      </c>
      <c r="F19">
        <v>14274</v>
      </c>
      <c r="G19">
        <v>12787</v>
      </c>
      <c r="H19">
        <v>12787</v>
      </c>
      <c r="I19">
        <v>11899</v>
      </c>
      <c r="J19">
        <v>12721</v>
      </c>
      <c r="K19">
        <v>11658</v>
      </c>
      <c r="L19">
        <v>12751</v>
      </c>
      <c r="M19">
        <v>11638</v>
      </c>
      <c r="N19">
        <v>12135</v>
      </c>
      <c r="O19">
        <v>11561</v>
      </c>
      <c r="P19">
        <v>12489</v>
      </c>
      <c r="Q19">
        <v>13322</v>
      </c>
      <c r="R19">
        <v>12998</v>
      </c>
      <c r="S19">
        <v>10740</v>
      </c>
      <c r="T19">
        <v>12532</v>
      </c>
      <c r="U19">
        <v>12303</v>
      </c>
      <c r="V19">
        <v>14804</v>
      </c>
      <c r="W19">
        <v>14804</v>
      </c>
      <c r="X19">
        <v>15003</v>
      </c>
      <c r="Y19">
        <v>15203</v>
      </c>
      <c r="Z19">
        <v>15361</v>
      </c>
      <c r="AA19">
        <v>15274</v>
      </c>
      <c r="AB19">
        <v>15568</v>
      </c>
      <c r="AC19">
        <v>13623</v>
      </c>
      <c r="AD19">
        <v>13597</v>
      </c>
      <c r="AE19">
        <v>14468</v>
      </c>
      <c r="AF19">
        <v>14685</v>
      </c>
      <c r="AG19">
        <v>14271</v>
      </c>
      <c r="AH19">
        <v>14610</v>
      </c>
      <c r="AI19">
        <v>13565</v>
      </c>
      <c r="AJ19">
        <v>13637</v>
      </c>
      <c r="AK19">
        <v>13900</v>
      </c>
      <c r="AL19">
        <v>14551</v>
      </c>
      <c r="AM19">
        <v>14558</v>
      </c>
      <c r="AN19">
        <v>15134</v>
      </c>
      <c r="AO19">
        <v>14048</v>
      </c>
      <c r="AP19">
        <v>13753</v>
      </c>
      <c r="AQ19">
        <v>13753</v>
      </c>
      <c r="AR19">
        <v>13753</v>
      </c>
      <c r="AS19">
        <v>12591</v>
      </c>
    </row>
    <row r="20" spans="1:45" x14ac:dyDescent="0.25">
      <c r="A20" t="s">
        <v>231</v>
      </c>
      <c r="B20">
        <v>11757</v>
      </c>
      <c r="C20">
        <v>11757</v>
      </c>
      <c r="D20">
        <v>11757</v>
      </c>
      <c r="E20">
        <v>12464</v>
      </c>
      <c r="F20">
        <v>11937</v>
      </c>
      <c r="G20">
        <v>10465</v>
      </c>
      <c r="H20">
        <v>10465</v>
      </c>
      <c r="I20">
        <v>10367</v>
      </c>
      <c r="J20">
        <v>9328</v>
      </c>
      <c r="K20">
        <v>8374</v>
      </c>
      <c r="L20">
        <v>8994</v>
      </c>
      <c r="M20">
        <v>9328</v>
      </c>
      <c r="N20">
        <v>8756</v>
      </c>
      <c r="O20">
        <v>9867</v>
      </c>
      <c r="P20">
        <v>8857</v>
      </c>
      <c r="Q20">
        <v>11329</v>
      </c>
      <c r="R20">
        <v>10757</v>
      </c>
      <c r="S20">
        <v>10374</v>
      </c>
      <c r="T20">
        <v>9206</v>
      </c>
      <c r="U20">
        <v>10413</v>
      </c>
      <c r="V20">
        <v>11324</v>
      </c>
      <c r="W20">
        <v>11324</v>
      </c>
      <c r="X20">
        <v>12641</v>
      </c>
      <c r="Y20">
        <v>11069</v>
      </c>
      <c r="Z20">
        <v>9593</v>
      </c>
      <c r="AA20">
        <v>9552</v>
      </c>
      <c r="AB20">
        <v>9328</v>
      </c>
      <c r="AC20">
        <v>8765</v>
      </c>
      <c r="AD20">
        <v>10082</v>
      </c>
      <c r="AE20">
        <v>9847</v>
      </c>
      <c r="AF20">
        <v>9345</v>
      </c>
      <c r="AG20">
        <v>8872</v>
      </c>
      <c r="AH20">
        <v>8586</v>
      </c>
      <c r="AI20">
        <v>8059</v>
      </c>
      <c r="AJ20">
        <v>7439</v>
      </c>
      <c r="AK20">
        <v>7619</v>
      </c>
      <c r="AL20">
        <v>7814</v>
      </c>
      <c r="AM20">
        <v>7662</v>
      </c>
      <c r="AN20">
        <v>7657</v>
      </c>
      <c r="AO20">
        <v>7636</v>
      </c>
      <c r="AP20">
        <v>7394</v>
      </c>
      <c r="AQ20">
        <v>7444</v>
      </c>
      <c r="AR20">
        <v>7444</v>
      </c>
      <c r="AS20">
        <v>6732</v>
      </c>
    </row>
    <row r="21" spans="1:45" x14ac:dyDescent="0.25">
      <c r="A21" t="s">
        <v>232</v>
      </c>
      <c r="B21">
        <v>11894</v>
      </c>
      <c r="C21">
        <v>11894</v>
      </c>
      <c r="D21">
        <v>11894</v>
      </c>
      <c r="E21">
        <v>13069</v>
      </c>
      <c r="F21">
        <v>14007</v>
      </c>
      <c r="G21">
        <v>11428</v>
      </c>
      <c r="H21">
        <v>11428</v>
      </c>
      <c r="I21">
        <v>10785</v>
      </c>
      <c r="J21">
        <v>9873</v>
      </c>
      <c r="K21">
        <v>9160</v>
      </c>
      <c r="L21">
        <v>9908</v>
      </c>
      <c r="M21">
        <v>9796</v>
      </c>
      <c r="N21">
        <v>9723</v>
      </c>
      <c r="O21">
        <v>9432</v>
      </c>
      <c r="P21">
        <v>8689</v>
      </c>
      <c r="Q21">
        <v>7640</v>
      </c>
      <c r="R21">
        <v>6664</v>
      </c>
      <c r="S21">
        <v>6654</v>
      </c>
      <c r="T21">
        <v>7200</v>
      </c>
      <c r="U21">
        <v>5868</v>
      </c>
      <c r="V21">
        <v>6331</v>
      </c>
      <c r="W21">
        <v>6331</v>
      </c>
      <c r="X21">
        <v>6482</v>
      </c>
      <c r="Y21">
        <v>7138</v>
      </c>
      <c r="Z21">
        <v>4994</v>
      </c>
      <c r="AA21">
        <v>4738</v>
      </c>
      <c r="AB21">
        <v>4842</v>
      </c>
      <c r="AC21">
        <v>4987</v>
      </c>
      <c r="AD21">
        <v>5103</v>
      </c>
      <c r="AE21">
        <v>4886</v>
      </c>
      <c r="AF21">
        <v>6090</v>
      </c>
      <c r="AG21">
        <v>6037</v>
      </c>
      <c r="AH21">
        <v>6462</v>
      </c>
      <c r="AI21">
        <v>4523</v>
      </c>
      <c r="AJ21">
        <v>3715</v>
      </c>
      <c r="AK21">
        <v>4313</v>
      </c>
      <c r="AL21">
        <v>4158</v>
      </c>
      <c r="AM21">
        <v>4205</v>
      </c>
      <c r="AN21">
        <v>4341</v>
      </c>
      <c r="AO21">
        <v>4577</v>
      </c>
      <c r="AP21">
        <v>4069</v>
      </c>
      <c r="AQ21">
        <v>4069</v>
      </c>
      <c r="AR21">
        <v>4069</v>
      </c>
      <c r="AS21">
        <v>5109</v>
      </c>
    </row>
    <row r="22" spans="1:45" x14ac:dyDescent="0.25">
      <c r="A22" t="s">
        <v>233</v>
      </c>
      <c r="B22">
        <v>7743</v>
      </c>
      <c r="C22">
        <v>7743</v>
      </c>
      <c r="D22">
        <v>7743</v>
      </c>
      <c r="E22">
        <v>8929</v>
      </c>
      <c r="F22">
        <v>9290</v>
      </c>
      <c r="G22">
        <v>9002</v>
      </c>
      <c r="H22">
        <v>9002</v>
      </c>
      <c r="I22">
        <v>8889</v>
      </c>
      <c r="J22">
        <v>8762</v>
      </c>
      <c r="K22">
        <v>8495</v>
      </c>
      <c r="L22">
        <v>8191</v>
      </c>
      <c r="M22">
        <v>8132</v>
      </c>
      <c r="N22">
        <v>8522</v>
      </c>
      <c r="O22">
        <v>8830</v>
      </c>
      <c r="P22">
        <v>8996</v>
      </c>
      <c r="Q22">
        <v>9751</v>
      </c>
      <c r="R22">
        <v>9941</v>
      </c>
      <c r="S22">
        <v>10357</v>
      </c>
      <c r="T22">
        <v>10959</v>
      </c>
      <c r="U22">
        <v>9804</v>
      </c>
      <c r="V22">
        <v>9521</v>
      </c>
      <c r="W22">
        <v>9521</v>
      </c>
      <c r="X22">
        <v>9355</v>
      </c>
      <c r="Y22">
        <v>9018</v>
      </c>
      <c r="Z22">
        <v>7125</v>
      </c>
      <c r="AA22">
        <v>6906</v>
      </c>
      <c r="AB22">
        <v>6505</v>
      </c>
      <c r="AC22">
        <v>5794</v>
      </c>
      <c r="AD22">
        <v>4207</v>
      </c>
      <c r="AE22">
        <v>3919</v>
      </c>
      <c r="AF22">
        <v>5452</v>
      </c>
      <c r="AG22">
        <v>5678</v>
      </c>
      <c r="AH22">
        <v>5801</v>
      </c>
      <c r="AI22">
        <v>4620</v>
      </c>
      <c r="AJ22">
        <v>3689</v>
      </c>
      <c r="AK22">
        <v>4047</v>
      </c>
      <c r="AL22">
        <v>3672</v>
      </c>
      <c r="AM22">
        <v>4421</v>
      </c>
      <c r="AN22">
        <v>4437</v>
      </c>
      <c r="AO22">
        <v>3730</v>
      </c>
      <c r="AP22">
        <v>4139</v>
      </c>
      <c r="AQ22">
        <v>4139</v>
      </c>
      <c r="AR22">
        <v>4139</v>
      </c>
      <c r="AS22">
        <v>3694</v>
      </c>
    </row>
    <row r="23" spans="1:45" x14ac:dyDescent="0.25">
      <c r="A23" t="s">
        <v>234</v>
      </c>
      <c r="B23">
        <v>3439</v>
      </c>
      <c r="C23">
        <v>3439</v>
      </c>
      <c r="D23">
        <v>3439</v>
      </c>
      <c r="E23">
        <v>3555</v>
      </c>
      <c r="F23">
        <v>3432</v>
      </c>
      <c r="G23">
        <v>3375</v>
      </c>
      <c r="H23">
        <v>3375</v>
      </c>
      <c r="I23">
        <v>3369</v>
      </c>
      <c r="J23">
        <v>3258</v>
      </c>
      <c r="K23">
        <v>3556</v>
      </c>
      <c r="L23">
        <v>3203</v>
      </c>
      <c r="M23">
        <v>2956</v>
      </c>
      <c r="N23">
        <v>2961</v>
      </c>
      <c r="O23">
        <v>3180</v>
      </c>
      <c r="P23">
        <v>3347</v>
      </c>
      <c r="Q23">
        <v>3420</v>
      </c>
      <c r="R23">
        <v>4344</v>
      </c>
      <c r="S23">
        <v>4697</v>
      </c>
      <c r="T23">
        <v>4486</v>
      </c>
      <c r="U23">
        <v>4951</v>
      </c>
      <c r="V23">
        <v>5153</v>
      </c>
      <c r="W23">
        <v>5153</v>
      </c>
      <c r="X23">
        <v>5132</v>
      </c>
      <c r="Y23">
        <v>4819</v>
      </c>
      <c r="Z23">
        <v>4423</v>
      </c>
      <c r="AA23">
        <v>4198</v>
      </c>
      <c r="AB23">
        <v>3888</v>
      </c>
      <c r="AC23">
        <v>3939</v>
      </c>
      <c r="AD23">
        <v>2747</v>
      </c>
      <c r="AE23">
        <v>1580</v>
      </c>
      <c r="AF23">
        <v>1495</v>
      </c>
      <c r="AG23">
        <v>1684</v>
      </c>
      <c r="AH23">
        <v>1815</v>
      </c>
      <c r="AI23">
        <v>1893</v>
      </c>
      <c r="AJ23">
        <v>1618</v>
      </c>
      <c r="AK23">
        <v>1235</v>
      </c>
      <c r="AL23">
        <v>1057</v>
      </c>
      <c r="AM23">
        <v>1394</v>
      </c>
      <c r="AN23">
        <v>1117</v>
      </c>
      <c r="AO23">
        <v>1645</v>
      </c>
      <c r="AP23">
        <v>1060</v>
      </c>
      <c r="AQ23">
        <v>1060</v>
      </c>
      <c r="AR23">
        <v>1060</v>
      </c>
      <c r="AS23">
        <v>1019</v>
      </c>
    </row>
    <row r="24" spans="1:45" x14ac:dyDescent="0.25">
      <c r="A24" t="s">
        <v>235</v>
      </c>
      <c r="B24">
        <v>983</v>
      </c>
      <c r="C24">
        <v>983</v>
      </c>
      <c r="D24">
        <v>983</v>
      </c>
      <c r="E24">
        <v>923</v>
      </c>
      <c r="F24">
        <v>932</v>
      </c>
      <c r="G24">
        <v>932</v>
      </c>
      <c r="H24">
        <v>932</v>
      </c>
      <c r="I24">
        <v>902</v>
      </c>
      <c r="J24">
        <v>992</v>
      </c>
      <c r="K24">
        <v>932</v>
      </c>
      <c r="L24">
        <v>1075</v>
      </c>
      <c r="M24">
        <v>992</v>
      </c>
      <c r="N24">
        <v>742</v>
      </c>
      <c r="O24">
        <v>720</v>
      </c>
      <c r="P24">
        <v>720</v>
      </c>
      <c r="Q24">
        <v>720</v>
      </c>
      <c r="R24">
        <v>638</v>
      </c>
      <c r="S24">
        <v>638</v>
      </c>
      <c r="T24">
        <v>619</v>
      </c>
      <c r="U24">
        <v>545</v>
      </c>
      <c r="V24">
        <v>543</v>
      </c>
      <c r="W24">
        <v>543</v>
      </c>
      <c r="X24">
        <v>543</v>
      </c>
      <c r="Y24">
        <v>484</v>
      </c>
      <c r="Z24">
        <v>464</v>
      </c>
      <c r="AA24">
        <v>464</v>
      </c>
      <c r="AB24">
        <v>458</v>
      </c>
      <c r="AC24">
        <v>454</v>
      </c>
      <c r="AD24">
        <v>444</v>
      </c>
      <c r="AE24">
        <v>99</v>
      </c>
      <c r="AF24">
        <v>100</v>
      </c>
      <c r="AG24">
        <v>100</v>
      </c>
      <c r="AH24">
        <v>100</v>
      </c>
      <c r="AI24">
        <v>100</v>
      </c>
      <c r="AJ24">
        <v>117</v>
      </c>
      <c r="AK24">
        <v>176</v>
      </c>
      <c r="AL24">
        <v>183</v>
      </c>
      <c r="AM24">
        <v>183</v>
      </c>
      <c r="AN24">
        <v>183</v>
      </c>
      <c r="AO24">
        <v>163</v>
      </c>
      <c r="AP24">
        <v>163</v>
      </c>
      <c r="AQ24">
        <v>163</v>
      </c>
      <c r="AR24">
        <v>163</v>
      </c>
      <c r="AS24">
        <v>213</v>
      </c>
    </row>
    <row r="25" spans="1:45" x14ac:dyDescent="0.25">
      <c r="A25" t="s">
        <v>236</v>
      </c>
      <c r="B25">
        <v>163</v>
      </c>
      <c r="C25">
        <v>163</v>
      </c>
      <c r="D25">
        <v>163</v>
      </c>
      <c r="E25">
        <v>163</v>
      </c>
      <c r="F25">
        <v>163</v>
      </c>
      <c r="G25">
        <v>163</v>
      </c>
      <c r="H25">
        <v>163</v>
      </c>
      <c r="I25">
        <v>163</v>
      </c>
      <c r="J25">
        <v>158</v>
      </c>
      <c r="K25">
        <v>34</v>
      </c>
      <c r="L25">
        <v>34</v>
      </c>
      <c r="M25">
        <v>34</v>
      </c>
      <c r="N25">
        <v>34</v>
      </c>
      <c r="O25">
        <v>34</v>
      </c>
      <c r="P25">
        <v>34</v>
      </c>
      <c r="Q25">
        <v>34</v>
      </c>
      <c r="R25">
        <v>34</v>
      </c>
      <c r="S25">
        <v>34</v>
      </c>
      <c r="T25">
        <v>34</v>
      </c>
      <c r="U25">
        <v>34</v>
      </c>
      <c r="V25">
        <v>34</v>
      </c>
      <c r="W25">
        <v>34</v>
      </c>
      <c r="X25">
        <v>34</v>
      </c>
      <c r="Y25">
        <v>34</v>
      </c>
      <c r="Z25">
        <v>34</v>
      </c>
      <c r="AA25">
        <v>34</v>
      </c>
      <c r="AB25">
        <v>34</v>
      </c>
      <c r="AC25">
        <v>6</v>
      </c>
      <c r="AD25">
        <v>6</v>
      </c>
      <c r="AE25">
        <v>6</v>
      </c>
      <c r="AF25">
        <v>46</v>
      </c>
      <c r="AG25">
        <v>46</v>
      </c>
      <c r="AH25">
        <v>46</v>
      </c>
      <c r="AI25">
        <v>46</v>
      </c>
      <c r="AJ25">
        <v>46</v>
      </c>
      <c r="AK25">
        <v>46</v>
      </c>
      <c r="AL25">
        <v>46</v>
      </c>
      <c r="AM25">
        <v>46</v>
      </c>
      <c r="AN25">
        <v>46</v>
      </c>
      <c r="AO25">
        <v>46</v>
      </c>
      <c r="AP25">
        <v>46</v>
      </c>
      <c r="AQ25">
        <v>46</v>
      </c>
      <c r="AR25">
        <v>46</v>
      </c>
      <c r="AS25">
        <v>46</v>
      </c>
    </row>
    <row r="26" spans="1:45" x14ac:dyDescent="0.25">
      <c r="A26" t="s">
        <v>237</v>
      </c>
      <c r="B26">
        <v>23</v>
      </c>
      <c r="C26">
        <v>23</v>
      </c>
      <c r="D26">
        <v>23</v>
      </c>
      <c r="E26">
        <v>23</v>
      </c>
      <c r="F26">
        <v>23</v>
      </c>
      <c r="G26">
        <v>23</v>
      </c>
      <c r="H26">
        <v>23</v>
      </c>
      <c r="I26">
        <v>23</v>
      </c>
      <c r="J26">
        <v>23</v>
      </c>
      <c r="K26">
        <v>23</v>
      </c>
      <c r="L26">
        <v>23</v>
      </c>
      <c r="M26">
        <v>23</v>
      </c>
      <c r="N26">
        <v>23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23</v>
      </c>
      <c r="AI26">
        <v>23</v>
      </c>
      <c r="AJ26">
        <v>23</v>
      </c>
      <c r="AK26">
        <v>23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23</v>
      </c>
      <c r="AR26">
        <v>23</v>
      </c>
      <c r="AS26">
        <v>23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</row>
    <row r="71" spans="2:4" x14ac:dyDescent="0.25">
      <c r="B71" s="4"/>
    </row>
    <row r="72" spans="2:4" x14ac:dyDescent="0.25">
      <c r="B72" s="4"/>
    </row>
    <row r="73" spans="2:4" x14ac:dyDescent="0.25">
      <c r="B73" s="4"/>
    </row>
    <row r="74" spans="2:4" x14ac:dyDescent="0.25">
      <c r="B74" s="4"/>
    </row>
    <row r="75" spans="2:4" x14ac:dyDescent="0.25">
      <c r="B75" s="4"/>
    </row>
    <row r="76" spans="2:4" x14ac:dyDescent="0.25">
      <c r="B76" s="4"/>
    </row>
    <row r="77" spans="2:4" x14ac:dyDescent="0.25">
      <c r="B77" s="4"/>
    </row>
    <row r="78" spans="2:4" x14ac:dyDescent="0.25">
      <c r="B78" s="4"/>
    </row>
    <row r="79" spans="2:4" x14ac:dyDescent="0.25">
      <c r="B79" s="4"/>
    </row>
    <row r="80" spans="2:4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7EC-4CA2-427A-A985-38F43B1C8EE8}">
  <dimension ref="A1:CW61"/>
  <sheetViews>
    <sheetView tabSelected="1" workbookViewId="0">
      <selection sqref="A1:CW61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999" width="13.140625" bestFit="1" customWidth="1"/>
    <col min="1000" max="2665" width="14.14062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121</v>
      </c>
      <c r="B2">
        <v>46174</v>
      </c>
      <c r="C2">
        <v>46171</v>
      </c>
      <c r="D2">
        <v>46170</v>
      </c>
      <c r="E2">
        <v>46169</v>
      </c>
      <c r="F2">
        <v>46168</v>
      </c>
      <c r="G2">
        <v>46167</v>
      </c>
      <c r="H2">
        <v>46164</v>
      </c>
      <c r="I2">
        <v>46163</v>
      </c>
      <c r="J2">
        <v>46162</v>
      </c>
      <c r="K2">
        <v>46161</v>
      </c>
      <c r="L2">
        <v>46160</v>
      </c>
      <c r="M2">
        <v>46157</v>
      </c>
      <c r="N2">
        <v>46156</v>
      </c>
      <c r="O2">
        <v>46155</v>
      </c>
      <c r="P2">
        <v>46154</v>
      </c>
      <c r="Q2">
        <v>46153</v>
      </c>
      <c r="R2">
        <v>46150</v>
      </c>
      <c r="S2">
        <v>46149</v>
      </c>
      <c r="T2">
        <v>46148</v>
      </c>
      <c r="U2">
        <v>46147</v>
      </c>
      <c r="V2">
        <v>46146</v>
      </c>
      <c r="W2">
        <v>46143</v>
      </c>
      <c r="X2">
        <v>46142</v>
      </c>
      <c r="Y2">
        <v>46141</v>
      </c>
      <c r="Z2">
        <v>46140</v>
      </c>
      <c r="AA2">
        <v>46139</v>
      </c>
      <c r="AB2">
        <v>46136</v>
      </c>
      <c r="AC2">
        <v>46135</v>
      </c>
      <c r="AD2">
        <v>46134</v>
      </c>
      <c r="AE2">
        <v>46133</v>
      </c>
      <c r="AF2">
        <v>46132</v>
      </c>
      <c r="AG2">
        <v>46129</v>
      </c>
      <c r="AH2">
        <v>46128</v>
      </c>
      <c r="AI2">
        <v>46127</v>
      </c>
      <c r="AJ2">
        <v>46126</v>
      </c>
      <c r="AK2">
        <v>46125</v>
      </c>
      <c r="AL2">
        <v>46122</v>
      </c>
      <c r="AM2">
        <v>46121</v>
      </c>
      <c r="AN2">
        <v>46120</v>
      </c>
      <c r="AO2">
        <v>46119</v>
      </c>
      <c r="AP2">
        <v>46118</v>
      </c>
      <c r="AQ2">
        <v>46115</v>
      </c>
      <c r="AR2">
        <v>46114</v>
      </c>
      <c r="AS2">
        <v>46113</v>
      </c>
      <c r="AT2">
        <v>46112</v>
      </c>
      <c r="AU2">
        <v>46111</v>
      </c>
      <c r="AV2">
        <v>46108</v>
      </c>
      <c r="AW2">
        <v>46107</v>
      </c>
      <c r="AX2">
        <v>46106</v>
      </c>
      <c r="AY2">
        <v>46105</v>
      </c>
      <c r="AZ2">
        <v>46104</v>
      </c>
      <c r="BA2">
        <v>46101</v>
      </c>
      <c r="BB2">
        <v>46100</v>
      </c>
      <c r="BC2">
        <v>46099</v>
      </c>
      <c r="BD2">
        <v>46098</v>
      </c>
      <c r="BE2">
        <v>46097</v>
      </c>
      <c r="BF2">
        <v>46094</v>
      </c>
      <c r="BG2">
        <v>46093</v>
      </c>
      <c r="BH2">
        <v>46092</v>
      </c>
      <c r="BI2">
        <v>46091</v>
      </c>
      <c r="BJ2">
        <v>46090</v>
      </c>
      <c r="BK2">
        <v>46087</v>
      </c>
      <c r="BL2">
        <v>46086</v>
      </c>
      <c r="BM2">
        <v>46085</v>
      </c>
      <c r="BN2">
        <v>46084</v>
      </c>
      <c r="BO2">
        <v>46083</v>
      </c>
      <c r="BP2">
        <v>46080</v>
      </c>
      <c r="BQ2">
        <v>46079</v>
      </c>
      <c r="BR2">
        <v>46078</v>
      </c>
      <c r="BS2">
        <v>46077</v>
      </c>
      <c r="BT2">
        <v>46076</v>
      </c>
    </row>
    <row r="3" spans="1:101" x14ac:dyDescent="0.25">
      <c r="A3" t="s">
        <v>7371</v>
      </c>
      <c r="B3">
        <v>979134</v>
      </c>
      <c r="C3">
        <v>979134</v>
      </c>
      <c r="D3">
        <v>979134</v>
      </c>
      <c r="E3">
        <v>991799</v>
      </c>
      <c r="F3">
        <v>976483</v>
      </c>
      <c r="G3">
        <v>984585</v>
      </c>
      <c r="H3">
        <v>951377</v>
      </c>
      <c r="I3">
        <v>951127</v>
      </c>
      <c r="J3">
        <v>964410</v>
      </c>
      <c r="K3">
        <v>989279</v>
      </c>
      <c r="L3">
        <v>1014725</v>
      </c>
      <c r="M3">
        <v>1021700</v>
      </c>
      <c r="N3">
        <v>1022655</v>
      </c>
      <c r="O3">
        <v>1015014</v>
      </c>
      <c r="P3">
        <v>1021346</v>
      </c>
      <c r="Q3">
        <v>1027437</v>
      </c>
      <c r="R3">
        <v>1054094</v>
      </c>
      <c r="S3">
        <v>1081176</v>
      </c>
      <c r="T3">
        <v>1084607</v>
      </c>
      <c r="U3">
        <v>1108821</v>
      </c>
      <c r="V3">
        <v>1109050</v>
      </c>
      <c r="W3">
        <v>2153533</v>
      </c>
      <c r="X3">
        <v>2153533</v>
      </c>
      <c r="Y3">
        <v>2153533</v>
      </c>
      <c r="Z3">
        <v>2325948</v>
      </c>
      <c r="AA3">
        <v>2113486</v>
      </c>
      <c r="AB3">
        <v>2103859</v>
      </c>
      <c r="AC3">
        <v>2181083</v>
      </c>
      <c r="AD3">
        <v>2170157</v>
      </c>
      <c r="AE3">
        <v>2181714</v>
      </c>
      <c r="AF3">
        <v>2181714</v>
      </c>
      <c r="AG3">
        <v>2109092</v>
      </c>
      <c r="AH3">
        <v>2115047</v>
      </c>
      <c r="AI3">
        <v>2083304</v>
      </c>
      <c r="AJ3">
        <v>1809032</v>
      </c>
      <c r="AK3">
        <v>1805377</v>
      </c>
      <c r="AL3">
        <v>1717736</v>
      </c>
      <c r="AM3">
        <v>1719726</v>
      </c>
      <c r="AN3">
        <v>1739189</v>
      </c>
      <c r="AO3">
        <v>1727997</v>
      </c>
      <c r="AP3">
        <v>1719619</v>
      </c>
      <c r="AQ3">
        <v>1744112</v>
      </c>
      <c r="AR3">
        <v>1744112</v>
      </c>
      <c r="AS3">
        <v>1744862</v>
      </c>
      <c r="AT3">
        <v>6385010</v>
      </c>
      <c r="AU3">
        <v>6395498</v>
      </c>
      <c r="AV3">
        <v>6498299</v>
      </c>
      <c r="AW3">
        <v>6447233</v>
      </c>
      <c r="AX3">
        <v>6412767</v>
      </c>
      <c r="AY3">
        <v>6411757</v>
      </c>
      <c r="AZ3">
        <v>6350046</v>
      </c>
      <c r="BA3">
        <v>6329858</v>
      </c>
      <c r="BB3">
        <v>6163669</v>
      </c>
      <c r="BC3">
        <v>6372640</v>
      </c>
      <c r="BD3">
        <v>7109319</v>
      </c>
      <c r="BE3">
        <v>6140760</v>
      </c>
      <c r="BF3">
        <v>5891890</v>
      </c>
      <c r="BG3">
        <v>6144970</v>
      </c>
      <c r="BH3">
        <v>5855267</v>
      </c>
      <c r="BI3">
        <v>5808046</v>
      </c>
      <c r="BJ3">
        <v>5774200</v>
      </c>
      <c r="BK3">
        <v>5865088</v>
      </c>
      <c r="BL3">
        <v>5464976</v>
      </c>
      <c r="BM3">
        <v>4989891</v>
      </c>
      <c r="BN3">
        <v>4899628</v>
      </c>
      <c r="BO3">
        <v>4192609</v>
      </c>
      <c r="BP3">
        <v>960715</v>
      </c>
      <c r="BQ3">
        <v>960715</v>
      </c>
      <c r="BR3">
        <v>946176</v>
      </c>
      <c r="BS3">
        <v>946176</v>
      </c>
      <c r="BT3">
        <v>936730</v>
      </c>
    </row>
    <row r="4" spans="1:101" x14ac:dyDescent="0.25">
      <c r="A4" t="s">
        <v>7372</v>
      </c>
      <c r="B4">
        <v>7271670</v>
      </c>
      <c r="C4">
        <v>7271670</v>
      </c>
      <c r="D4">
        <v>7271670</v>
      </c>
      <c r="E4">
        <v>7244124</v>
      </c>
      <c r="F4">
        <v>6998911</v>
      </c>
      <c r="G4">
        <v>6980528</v>
      </c>
      <c r="H4">
        <v>6982041</v>
      </c>
      <c r="I4">
        <v>6881072</v>
      </c>
      <c r="J4">
        <v>6854599</v>
      </c>
      <c r="K4">
        <v>6758424</v>
      </c>
      <c r="L4">
        <v>6774299</v>
      </c>
      <c r="M4">
        <v>6767392</v>
      </c>
      <c r="N4">
        <v>6762750</v>
      </c>
      <c r="O4">
        <v>6782123</v>
      </c>
      <c r="P4">
        <v>6580461</v>
      </c>
      <c r="Q4">
        <v>6207581</v>
      </c>
      <c r="R4">
        <v>6117450</v>
      </c>
      <c r="S4">
        <v>6088431</v>
      </c>
      <c r="T4">
        <v>6117437</v>
      </c>
      <c r="U4">
        <v>6077074</v>
      </c>
      <c r="V4">
        <v>6090611</v>
      </c>
      <c r="W4">
        <v>1092109</v>
      </c>
      <c r="X4">
        <v>1092109</v>
      </c>
      <c r="Y4">
        <v>1066922</v>
      </c>
      <c r="Z4">
        <v>1045498</v>
      </c>
      <c r="AA4">
        <v>1004412</v>
      </c>
      <c r="AB4">
        <v>973800</v>
      </c>
      <c r="AC4">
        <v>964804</v>
      </c>
      <c r="AD4">
        <v>958110</v>
      </c>
      <c r="AE4">
        <v>958006</v>
      </c>
      <c r="AF4">
        <v>958006</v>
      </c>
      <c r="AG4">
        <v>973997</v>
      </c>
      <c r="AH4">
        <v>926580</v>
      </c>
      <c r="AI4">
        <v>934171</v>
      </c>
      <c r="AJ4">
        <v>934039</v>
      </c>
      <c r="AK4">
        <v>944897</v>
      </c>
      <c r="AL4">
        <v>930970</v>
      </c>
      <c r="AM4">
        <v>923695</v>
      </c>
      <c r="AN4">
        <v>942357</v>
      </c>
      <c r="AO4">
        <v>882100</v>
      </c>
      <c r="AP4">
        <v>856906</v>
      </c>
      <c r="AQ4">
        <v>836028</v>
      </c>
      <c r="AR4">
        <v>836028</v>
      </c>
      <c r="AS4">
        <v>822028</v>
      </c>
      <c r="AT4">
        <v>1586876</v>
      </c>
      <c r="AU4">
        <v>1541967</v>
      </c>
      <c r="AV4">
        <v>1490587</v>
      </c>
      <c r="AW4">
        <v>1476859</v>
      </c>
      <c r="AX4">
        <v>1477132</v>
      </c>
      <c r="AY4">
        <v>1418334</v>
      </c>
      <c r="AZ4">
        <v>1377702</v>
      </c>
      <c r="BA4">
        <v>1362816</v>
      </c>
      <c r="BB4">
        <v>1235856</v>
      </c>
      <c r="BC4">
        <v>1189491</v>
      </c>
      <c r="BD4">
        <v>1196556</v>
      </c>
      <c r="BE4">
        <v>1203059</v>
      </c>
      <c r="BF4">
        <v>1264609</v>
      </c>
      <c r="BG4">
        <v>1291370</v>
      </c>
      <c r="BH4">
        <v>1244128</v>
      </c>
      <c r="BI4">
        <v>1230868</v>
      </c>
      <c r="BJ4">
        <v>1288987</v>
      </c>
      <c r="BK4">
        <v>1273622</v>
      </c>
      <c r="BL4">
        <v>1228415</v>
      </c>
      <c r="BM4">
        <v>1203603</v>
      </c>
      <c r="BN4">
        <v>1219992</v>
      </c>
      <c r="BO4">
        <v>1315606</v>
      </c>
      <c r="BP4">
        <v>3777323</v>
      </c>
      <c r="BQ4">
        <v>3678021</v>
      </c>
      <c r="BR4">
        <v>3639548</v>
      </c>
      <c r="BS4">
        <v>3583126</v>
      </c>
      <c r="BT4">
        <v>3432473</v>
      </c>
    </row>
    <row r="5" spans="1:101" x14ac:dyDescent="0.25">
      <c r="A5" t="s">
        <v>7373</v>
      </c>
      <c r="B5">
        <v>631026</v>
      </c>
      <c r="C5">
        <v>631026</v>
      </c>
      <c r="D5">
        <v>631026</v>
      </c>
      <c r="E5">
        <v>618843</v>
      </c>
      <c r="F5">
        <v>636500</v>
      </c>
      <c r="G5">
        <v>595226</v>
      </c>
      <c r="H5">
        <v>586317</v>
      </c>
      <c r="I5">
        <v>573476</v>
      </c>
      <c r="J5">
        <v>570913</v>
      </c>
      <c r="K5">
        <v>577935</v>
      </c>
      <c r="L5">
        <v>565582</v>
      </c>
      <c r="M5">
        <v>542482</v>
      </c>
      <c r="N5">
        <v>541804</v>
      </c>
      <c r="O5">
        <v>529707</v>
      </c>
      <c r="P5">
        <v>527182</v>
      </c>
      <c r="Q5">
        <v>506352</v>
      </c>
      <c r="R5">
        <v>509254</v>
      </c>
      <c r="S5">
        <v>506904</v>
      </c>
      <c r="T5">
        <v>509923</v>
      </c>
      <c r="U5">
        <v>516833</v>
      </c>
      <c r="V5">
        <v>486807</v>
      </c>
      <c r="W5">
        <v>6002647</v>
      </c>
      <c r="X5">
        <v>6002647</v>
      </c>
      <c r="Y5">
        <v>5840564</v>
      </c>
      <c r="Z5">
        <v>5478085</v>
      </c>
      <c r="AA5">
        <v>5436643</v>
      </c>
      <c r="AB5">
        <v>5358729</v>
      </c>
      <c r="AC5">
        <v>5238427</v>
      </c>
      <c r="AD5">
        <v>5087030</v>
      </c>
      <c r="AE5">
        <v>5078694</v>
      </c>
      <c r="AF5">
        <v>5078694</v>
      </c>
      <c r="AG5">
        <v>5123227</v>
      </c>
      <c r="AH5">
        <v>5228724</v>
      </c>
      <c r="AI5">
        <v>5319507</v>
      </c>
      <c r="AJ5">
        <v>5285229</v>
      </c>
      <c r="AK5">
        <v>5317756</v>
      </c>
      <c r="AL5">
        <v>5282403</v>
      </c>
      <c r="AM5">
        <v>5172014</v>
      </c>
      <c r="AN5">
        <v>5109938</v>
      </c>
      <c r="AO5">
        <v>5088241</v>
      </c>
      <c r="AP5">
        <v>5060061</v>
      </c>
      <c r="AQ5">
        <v>5059590</v>
      </c>
      <c r="AR5">
        <v>5059590</v>
      </c>
      <c r="AS5">
        <v>5116153</v>
      </c>
      <c r="AT5">
        <v>811083</v>
      </c>
      <c r="AU5">
        <v>816136</v>
      </c>
      <c r="AV5">
        <v>751906</v>
      </c>
      <c r="AW5">
        <v>631987</v>
      </c>
      <c r="AX5">
        <v>589112</v>
      </c>
      <c r="AY5">
        <v>584449</v>
      </c>
      <c r="AZ5">
        <v>626146</v>
      </c>
      <c r="BA5">
        <v>615417</v>
      </c>
      <c r="BB5">
        <v>500631</v>
      </c>
      <c r="BC5">
        <v>409783</v>
      </c>
      <c r="BD5">
        <v>422297</v>
      </c>
      <c r="BE5">
        <v>432733</v>
      </c>
      <c r="BF5">
        <v>426783</v>
      </c>
      <c r="BG5">
        <v>425199</v>
      </c>
      <c r="BH5">
        <v>457086</v>
      </c>
      <c r="BI5">
        <v>448909</v>
      </c>
      <c r="BJ5">
        <v>447509</v>
      </c>
      <c r="BK5">
        <v>456052</v>
      </c>
      <c r="BL5">
        <v>454052</v>
      </c>
      <c r="BM5">
        <v>455781</v>
      </c>
      <c r="BN5">
        <v>432540</v>
      </c>
      <c r="BO5">
        <v>429270</v>
      </c>
      <c r="BP5">
        <v>1310892</v>
      </c>
      <c r="BQ5">
        <v>1204631</v>
      </c>
      <c r="BR5">
        <v>1212381</v>
      </c>
      <c r="BS5">
        <v>1210225</v>
      </c>
      <c r="BT5">
        <v>870666</v>
      </c>
      <c r="BW5">
        <v>522113</v>
      </c>
      <c r="BX5">
        <v>521668</v>
      </c>
      <c r="BY5">
        <v>514669</v>
      </c>
      <c r="BZ5">
        <v>514669</v>
      </c>
      <c r="CA5">
        <v>514669</v>
      </c>
      <c r="CB5">
        <v>507816</v>
      </c>
      <c r="CC5">
        <v>483791</v>
      </c>
      <c r="CD5">
        <v>434812</v>
      </c>
      <c r="CE5">
        <v>440812</v>
      </c>
      <c r="CF5">
        <v>445482</v>
      </c>
      <c r="CG5">
        <v>409414</v>
      </c>
      <c r="CH5">
        <v>408840</v>
      </c>
      <c r="CI5">
        <v>415440</v>
      </c>
      <c r="CJ5">
        <v>464635</v>
      </c>
      <c r="CK5">
        <v>454887</v>
      </c>
      <c r="CL5">
        <v>446297</v>
      </c>
      <c r="CM5">
        <v>407654</v>
      </c>
      <c r="CN5">
        <v>402619</v>
      </c>
      <c r="CO5">
        <v>386801</v>
      </c>
      <c r="CP5">
        <v>385690</v>
      </c>
      <c r="CQ5">
        <v>382664</v>
      </c>
      <c r="CR5">
        <v>407840</v>
      </c>
      <c r="CS5">
        <v>403867</v>
      </c>
      <c r="CT5">
        <v>393833</v>
      </c>
      <c r="CU5">
        <v>376949</v>
      </c>
      <c r="CV5">
        <v>385960</v>
      </c>
      <c r="CW5">
        <v>470047</v>
      </c>
    </row>
    <row r="6" spans="1:101" x14ac:dyDescent="0.25">
      <c r="A6" t="s">
        <v>7374</v>
      </c>
      <c r="B6">
        <v>802513</v>
      </c>
      <c r="C6">
        <v>802513</v>
      </c>
      <c r="D6">
        <v>802513</v>
      </c>
      <c r="E6">
        <v>799378</v>
      </c>
      <c r="F6">
        <v>791176</v>
      </c>
      <c r="G6">
        <v>755113</v>
      </c>
      <c r="H6">
        <v>735062</v>
      </c>
      <c r="I6">
        <v>751040</v>
      </c>
      <c r="J6">
        <v>738663</v>
      </c>
      <c r="K6">
        <v>736871</v>
      </c>
      <c r="L6">
        <v>738339</v>
      </c>
      <c r="M6">
        <v>732484</v>
      </c>
      <c r="N6">
        <v>734267</v>
      </c>
      <c r="O6">
        <v>728935</v>
      </c>
      <c r="P6">
        <v>711700</v>
      </c>
      <c r="Q6">
        <v>703286</v>
      </c>
      <c r="R6">
        <v>703191</v>
      </c>
      <c r="S6">
        <v>703199</v>
      </c>
      <c r="T6">
        <v>698445</v>
      </c>
      <c r="U6">
        <v>695819</v>
      </c>
      <c r="V6">
        <v>684716</v>
      </c>
      <c r="W6">
        <v>367726</v>
      </c>
      <c r="X6">
        <v>367726</v>
      </c>
      <c r="Y6">
        <v>326937</v>
      </c>
      <c r="Z6">
        <v>325325</v>
      </c>
      <c r="AA6">
        <v>301315</v>
      </c>
      <c r="AB6">
        <v>285816</v>
      </c>
      <c r="AC6">
        <v>286057</v>
      </c>
      <c r="AD6">
        <v>286489</v>
      </c>
      <c r="AE6">
        <v>283050</v>
      </c>
      <c r="AF6">
        <v>283050</v>
      </c>
      <c r="AG6">
        <v>277812</v>
      </c>
      <c r="AH6">
        <v>271517</v>
      </c>
      <c r="AI6">
        <v>265258</v>
      </c>
      <c r="AJ6">
        <v>266604</v>
      </c>
      <c r="AK6">
        <v>262496</v>
      </c>
      <c r="AL6">
        <v>243051</v>
      </c>
      <c r="AM6">
        <v>241767</v>
      </c>
      <c r="AN6">
        <v>242048</v>
      </c>
      <c r="AO6">
        <v>238671</v>
      </c>
      <c r="AP6">
        <v>239489</v>
      </c>
      <c r="AQ6">
        <v>239396</v>
      </c>
      <c r="AR6">
        <v>239396</v>
      </c>
      <c r="AS6">
        <v>237364</v>
      </c>
      <c r="AT6">
        <v>5165405</v>
      </c>
      <c r="AU6">
        <v>5162339</v>
      </c>
      <c r="AV6">
        <v>5150506</v>
      </c>
      <c r="AW6">
        <v>5111572</v>
      </c>
      <c r="AX6">
        <v>5146820</v>
      </c>
      <c r="AY6">
        <v>5276933</v>
      </c>
      <c r="AZ6">
        <v>5360382</v>
      </c>
      <c r="BA6">
        <v>5368301</v>
      </c>
      <c r="BB6">
        <v>5106436</v>
      </c>
      <c r="BC6">
        <v>5077217</v>
      </c>
      <c r="BD6">
        <v>4748505</v>
      </c>
      <c r="BE6">
        <v>4639282</v>
      </c>
      <c r="BF6">
        <v>4869389</v>
      </c>
      <c r="BG6">
        <v>4656587</v>
      </c>
      <c r="BH6">
        <v>4223774</v>
      </c>
      <c r="BI6">
        <v>4061984</v>
      </c>
      <c r="BJ6">
        <v>3943791</v>
      </c>
      <c r="BK6">
        <v>4016103</v>
      </c>
      <c r="BL6">
        <v>4211137</v>
      </c>
      <c r="BM6">
        <v>4132663</v>
      </c>
      <c r="BN6">
        <v>4147986</v>
      </c>
      <c r="BO6">
        <v>4439673</v>
      </c>
      <c r="BP6">
        <v>432802</v>
      </c>
      <c r="BQ6">
        <v>414375</v>
      </c>
      <c r="BR6">
        <v>405752</v>
      </c>
      <c r="BS6">
        <v>387039</v>
      </c>
      <c r="BT6">
        <v>399752</v>
      </c>
      <c r="BW6">
        <v>2462515</v>
      </c>
      <c r="BX6">
        <v>2386085</v>
      </c>
      <c r="BY6">
        <v>2416244</v>
      </c>
      <c r="BZ6">
        <v>2416244</v>
      </c>
      <c r="CA6">
        <v>2416244</v>
      </c>
      <c r="CB6">
        <v>2354952</v>
      </c>
      <c r="CC6">
        <v>2375286</v>
      </c>
      <c r="CD6">
        <v>2354571</v>
      </c>
      <c r="CE6">
        <v>2241389</v>
      </c>
      <c r="CF6">
        <v>2150214</v>
      </c>
      <c r="CG6">
        <v>2134556</v>
      </c>
      <c r="CH6">
        <v>2135530</v>
      </c>
      <c r="CI6">
        <v>2120150</v>
      </c>
      <c r="CJ6">
        <v>2106284</v>
      </c>
      <c r="CK6">
        <v>2055286</v>
      </c>
      <c r="CL6">
        <v>2047759</v>
      </c>
      <c r="CM6">
        <v>1969974</v>
      </c>
      <c r="CN6">
        <v>2035094</v>
      </c>
      <c r="CO6">
        <v>2047481</v>
      </c>
      <c r="CP6">
        <v>2039383</v>
      </c>
      <c r="CQ6">
        <v>2019713</v>
      </c>
      <c r="CR6">
        <v>374330</v>
      </c>
      <c r="CS6">
        <v>359954</v>
      </c>
      <c r="CT6">
        <v>364565</v>
      </c>
      <c r="CU6">
        <v>352662</v>
      </c>
      <c r="CV6">
        <v>319758</v>
      </c>
      <c r="CW6">
        <v>320502</v>
      </c>
    </row>
    <row r="7" spans="1:101" x14ac:dyDescent="0.25">
      <c r="A7" t="s">
        <v>7375</v>
      </c>
      <c r="B7">
        <v>2686382</v>
      </c>
      <c r="C7">
        <v>2686382</v>
      </c>
      <c r="D7">
        <v>2686382</v>
      </c>
      <c r="E7">
        <v>2586720</v>
      </c>
      <c r="F7">
        <v>2569307</v>
      </c>
      <c r="G7">
        <v>2636920</v>
      </c>
      <c r="H7">
        <v>2665020</v>
      </c>
      <c r="I7">
        <v>2726259</v>
      </c>
      <c r="J7">
        <v>2727640</v>
      </c>
      <c r="K7">
        <v>2792053</v>
      </c>
      <c r="L7">
        <v>2826591</v>
      </c>
      <c r="M7">
        <v>2832822</v>
      </c>
      <c r="N7">
        <v>2852502</v>
      </c>
      <c r="O7">
        <v>2832479</v>
      </c>
      <c r="P7">
        <v>2860751</v>
      </c>
      <c r="Q7">
        <v>2863477</v>
      </c>
      <c r="R7">
        <v>2826598</v>
      </c>
      <c r="S7">
        <v>2817846</v>
      </c>
      <c r="T7">
        <v>2786411</v>
      </c>
      <c r="U7">
        <v>2675692</v>
      </c>
      <c r="V7">
        <v>2724915</v>
      </c>
      <c r="W7">
        <v>572319</v>
      </c>
      <c r="X7">
        <v>572319</v>
      </c>
      <c r="Y7">
        <v>548454</v>
      </c>
      <c r="Z7">
        <v>548514</v>
      </c>
      <c r="AA7">
        <v>545326</v>
      </c>
      <c r="AB7">
        <v>545326</v>
      </c>
      <c r="AC7">
        <v>545933</v>
      </c>
      <c r="AD7">
        <v>537826</v>
      </c>
      <c r="AE7">
        <v>530976</v>
      </c>
      <c r="AF7">
        <v>530976</v>
      </c>
      <c r="AG7">
        <v>529813</v>
      </c>
      <c r="AH7">
        <v>525990</v>
      </c>
      <c r="AI7">
        <v>524354</v>
      </c>
      <c r="AJ7">
        <v>527102</v>
      </c>
      <c r="AK7">
        <v>516402</v>
      </c>
      <c r="AL7">
        <v>497427</v>
      </c>
      <c r="AM7">
        <v>493904</v>
      </c>
      <c r="AN7">
        <v>492004</v>
      </c>
      <c r="AO7">
        <v>484006</v>
      </c>
      <c r="AP7">
        <v>484866</v>
      </c>
      <c r="AQ7">
        <v>485188</v>
      </c>
      <c r="AR7">
        <v>485188</v>
      </c>
      <c r="AS7">
        <v>472158</v>
      </c>
      <c r="AT7">
        <v>209852</v>
      </c>
      <c r="AU7">
        <v>189103</v>
      </c>
      <c r="AV7">
        <v>188953</v>
      </c>
      <c r="AW7">
        <v>182991</v>
      </c>
      <c r="AX7">
        <v>178841</v>
      </c>
      <c r="AY7">
        <v>179906</v>
      </c>
      <c r="AZ7">
        <v>181148</v>
      </c>
      <c r="BA7">
        <v>177356</v>
      </c>
      <c r="BB7">
        <v>176399</v>
      </c>
      <c r="BC7">
        <v>176244</v>
      </c>
      <c r="BD7">
        <v>179860</v>
      </c>
      <c r="BE7">
        <v>180968</v>
      </c>
      <c r="BF7">
        <v>183269</v>
      </c>
      <c r="BG7">
        <v>183200</v>
      </c>
      <c r="BH7">
        <v>179692</v>
      </c>
      <c r="BI7">
        <v>176427</v>
      </c>
      <c r="BJ7">
        <v>174256</v>
      </c>
      <c r="BK7">
        <v>166754</v>
      </c>
      <c r="BL7">
        <v>163624</v>
      </c>
      <c r="BM7">
        <v>165379</v>
      </c>
      <c r="BN7">
        <v>165766</v>
      </c>
      <c r="BO7">
        <v>161976</v>
      </c>
      <c r="BP7">
        <v>4514884</v>
      </c>
      <c r="BQ7">
        <v>4643986</v>
      </c>
      <c r="BR7">
        <v>4535411</v>
      </c>
      <c r="BS7">
        <v>4429781</v>
      </c>
      <c r="BT7">
        <v>4393319</v>
      </c>
      <c r="BW7">
        <v>377368</v>
      </c>
      <c r="BX7">
        <v>382647</v>
      </c>
      <c r="BY7">
        <v>383067</v>
      </c>
      <c r="BZ7">
        <v>383067</v>
      </c>
      <c r="CA7">
        <v>383067</v>
      </c>
      <c r="CB7">
        <v>384048</v>
      </c>
      <c r="CC7">
        <v>382283</v>
      </c>
      <c r="CD7">
        <v>383174</v>
      </c>
      <c r="CE7">
        <v>361064</v>
      </c>
      <c r="CF7">
        <v>311658</v>
      </c>
      <c r="CG7">
        <v>312228</v>
      </c>
      <c r="CH7">
        <v>312216</v>
      </c>
      <c r="CI7">
        <v>313990</v>
      </c>
      <c r="CJ7">
        <v>283331</v>
      </c>
      <c r="CK7">
        <v>262638</v>
      </c>
      <c r="CL7">
        <v>264221</v>
      </c>
      <c r="CM7">
        <v>262779</v>
      </c>
      <c r="CN7">
        <v>262316</v>
      </c>
      <c r="CO7">
        <v>261846</v>
      </c>
      <c r="CP7">
        <v>263848</v>
      </c>
      <c r="CQ7">
        <v>264274</v>
      </c>
      <c r="CR7">
        <v>2046365</v>
      </c>
      <c r="CS7">
        <v>2075524</v>
      </c>
      <c r="CT7">
        <v>2090723</v>
      </c>
      <c r="CU7">
        <v>2201360</v>
      </c>
      <c r="CV7">
        <v>2231309</v>
      </c>
      <c r="CW7">
        <v>2190804</v>
      </c>
    </row>
    <row r="8" spans="1:101" x14ac:dyDescent="0.25">
      <c r="A8" t="s">
        <v>7376</v>
      </c>
      <c r="B8">
        <v>119655</v>
      </c>
      <c r="C8">
        <v>119655</v>
      </c>
      <c r="D8">
        <v>119655</v>
      </c>
      <c r="E8">
        <v>114870</v>
      </c>
      <c r="F8">
        <v>111491</v>
      </c>
      <c r="G8">
        <v>111503</v>
      </c>
      <c r="H8">
        <v>111897</v>
      </c>
      <c r="I8">
        <v>112710</v>
      </c>
      <c r="J8">
        <v>110088</v>
      </c>
      <c r="K8">
        <v>111845</v>
      </c>
      <c r="L8">
        <v>111814</v>
      </c>
      <c r="M8">
        <v>112996</v>
      </c>
      <c r="N8">
        <v>113105</v>
      </c>
      <c r="O8">
        <v>113516</v>
      </c>
      <c r="P8">
        <v>112051</v>
      </c>
      <c r="Q8">
        <v>111824</v>
      </c>
      <c r="R8">
        <v>111972</v>
      </c>
      <c r="S8">
        <v>111752</v>
      </c>
      <c r="T8">
        <v>109823</v>
      </c>
      <c r="U8">
        <v>108788</v>
      </c>
      <c r="V8">
        <v>114577</v>
      </c>
      <c r="W8">
        <v>2587470</v>
      </c>
      <c r="X8">
        <v>2587470</v>
      </c>
      <c r="Y8">
        <v>2573623</v>
      </c>
      <c r="Z8">
        <v>2427590</v>
      </c>
      <c r="AA8">
        <v>2325984</v>
      </c>
      <c r="AB8">
        <v>2187454</v>
      </c>
      <c r="AC8">
        <v>2118604</v>
      </c>
      <c r="AD8">
        <v>2112460</v>
      </c>
      <c r="AE8">
        <v>2079454</v>
      </c>
      <c r="AF8">
        <v>2079454</v>
      </c>
      <c r="AG8">
        <v>2079369</v>
      </c>
      <c r="AH8">
        <v>2111798</v>
      </c>
      <c r="AI8">
        <v>2021276</v>
      </c>
      <c r="AJ8">
        <v>1985027</v>
      </c>
      <c r="AK8">
        <v>1967941</v>
      </c>
      <c r="AL8">
        <v>1941857</v>
      </c>
      <c r="AM8">
        <v>1873845</v>
      </c>
      <c r="AN8">
        <v>1928369</v>
      </c>
      <c r="AO8">
        <v>1941443</v>
      </c>
      <c r="AP8">
        <v>1984216</v>
      </c>
      <c r="AQ8">
        <v>2011188</v>
      </c>
      <c r="AR8">
        <v>2011188</v>
      </c>
      <c r="AS8">
        <v>2025293</v>
      </c>
      <c r="AT8">
        <v>458194</v>
      </c>
      <c r="AU8">
        <v>443163</v>
      </c>
      <c r="AV8">
        <v>435378</v>
      </c>
      <c r="AW8">
        <v>417140</v>
      </c>
      <c r="AX8">
        <v>410654</v>
      </c>
      <c r="AY8">
        <v>406374</v>
      </c>
      <c r="AZ8">
        <v>395873</v>
      </c>
      <c r="BA8">
        <v>384612</v>
      </c>
      <c r="BB8">
        <v>373617</v>
      </c>
      <c r="BC8">
        <v>365904</v>
      </c>
      <c r="BD8">
        <v>383043</v>
      </c>
      <c r="BE8">
        <v>362898</v>
      </c>
      <c r="BF8">
        <v>357676</v>
      </c>
      <c r="BG8">
        <v>344176</v>
      </c>
      <c r="BH8">
        <v>329775</v>
      </c>
      <c r="BI8">
        <v>330925</v>
      </c>
      <c r="BJ8">
        <v>333334</v>
      </c>
      <c r="BK8">
        <v>323854</v>
      </c>
      <c r="BL8">
        <v>316669</v>
      </c>
      <c r="BM8">
        <v>312419</v>
      </c>
      <c r="BN8">
        <v>310372</v>
      </c>
      <c r="BO8">
        <v>304892</v>
      </c>
      <c r="BP8">
        <v>157456</v>
      </c>
      <c r="BQ8">
        <v>157267</v>
      </c>
      <c r="BR8">
        <v>156015</v>
      </c>
      <c r="BS8">
        <v>149964</v>
      </c>
      <c r="BT8">
        <v>149746</v>
      </c>
      <c r="BW8">
        <v>315754</v>
      </c>
      <c r="BX8">
        <v>313705</v>
      </c>
      <c r="BY8">
        <v>313680</v>
      </c>
      <c r="BZ8">
        <v>313680</v>
      </c>
      <c r="CA8">
        <v>313680</v>
      </c>
      <c r="CB8">
        <v>321536</v>
      </c>
      <c r="CC8">
        <v>320010</v>
      </c>
      <c r="CD8">
        <v>322685</v>
      </c>
      <c r="CE8">
        <v>323786</v>
      </c>
      <c r="CF8">
        <v>323048</v>
      </c>
      <c r="CG8">
        <v>337695</v>
      </c>
      <c r="CH8">
        <v>338020</v>
      </c>
      <c r="CI8">
        <v>338362</v>
      </c>
      <c r="CJ8">
        <v>337809</v>
      </c>
      <c r="CK8">
        <v>322962</v>
      </c>
      <c r="CL8">
        <v>322878</v>
      </c>
      <c r="CM8">
        <v>323795</v>
      </c>
      <c r="CN8">
        <v>303641</v>
      </c>
      <c r="CO8">
        <v>304421</v>
      </c>
      <c r="CP8">
        <v>299338</v>
      </c>
      <c r="CQ8">
        <v>296538</v>
      </c>
      <c r="CR8">
        <v>261054</v>
      </c>
      <c r="CS8">
        <v>257355</v>
      </c>
      <c r="CT8">
        <v>257773</v>
      </c>
      <c r="CU8">
        <v>258607</v>
      </c>
      <c r="CV8">
        <v>261389</v>
      </c>
      <c r="CW8">
        <v>266432</v>
      </c>
    </row>
    <row r="9" spans="1:101" x14ac:dyDescent="0.25">
      <c r="A9" t="s">
        <v>7377</v>
      </c>
      <c r="B9">
        <v>723602</v>
      </c>
      <c r="C9">
        <v>723602</v>
      </c>
      <c r="D9">
        <v>723602</v>
      </c>
      <c r="E9">
        <v>723320</v>
      </c>
      <c r="F9">
        <v>723235</v>
      </c>
      <c r="G9">
        <v>701961</v>
      </c>
      <c r="H9">
        <v>667320</v>
      </c>
      <c r="I9">
        <v>655891</v>
      </c>
      <c r="J9">
        <v>655887</v>
      </c>
      <c r="K9">
        <v>652321</v>
      </c>
      <c r="L9">
        <v>638667</v>
      </c>
      <c r="M9">
        <v>637674</v>
      </c>
      <c r="N9">
        <v>633558</v>
      </c>
      <c r="O9">
        <v>633383</v>
      </c>
      <c r="P9">
        <v>632109</v>
      </c>
      <c r="Q9">
        <v>632085</v>
      </c>
      <c r="R9">
        <v>632253</v>
      </c>
      <c r="S9">
        <v>631751</v>
      </c>
      <c r="T9">
        <v>631748</v>
      </c>
      <c r="U9">
        <v>631006</v>
      </c>
      <c r="V9">
        <v>630747</v>
      </c>
      <c r="W9">
        <v>113881</v>
      </c>
      <c r="X9">
        <v>113881</v>
      </c>
      <c r="Y9">
        <v>109654</v>
      </c>
      <c r="Z9">
        <v>107046</v>
      </c>
      <c r="AA9">
        <v>106362</v>
      </c>
      <c r="AB9">
        <v>105946</v>
      </c>
      <c r="AC9">
        <v>105845</v>
      </c>
      <c r="AD9">
        <v>105066</v>
      </c>
      <c r="AE9">
        <v>104180</v>
      </c>
      <c r="AF9">
        <v>104180</v>
      </c>
      <c r="AG9">
        <v>105197</v>
      </c>
      <c r="AH9">
        <v>106091</v>
      </c>
      <c r="AI9">
        <v>105645</v>
      </c>
      <c r="AJ9">
        <v>109366</v>
      </c>
      <c r="AK9">
        <v>110328</v>
      </c>
      <c r="AL9">
        <v>110200</v>
      </c>
      <c r="AM9">
        <v>110184</v>
      </c>
      <c r="AN9">
        <v>110129</v>
      </c>
      <c r="AO9">
        <v>110179</v>
      </c>
      <c r="AP9">
        <v>110180</v>
      </c>
      <c r="AQ9">
        <v>109790</v>
      </c>
      <c r="AR9">
        <v>109790</v>
      </c>
      <c r="AS9">
        <v>112177</v>
      </c>
      <c r="AT9">
        <v>2008082</v>
      </c>
      <c r="AU9">
        <v>1997701</v>
      </c>
      <c r="AV9">
        <v>1977274</v>
      </c>
      <c r="AW9">
        <v>1975117</v>
      </c>
      <c r="AX9">
        <v>1932938</v>
      </c>
      <c r="AY9">
        <v>1864888</v>
      </c>
      <c r="AZ9">
        <v>1860353</v>
      </c>
      <c r="BA9">
        <v>1846674</v>
      </c>
      <c r="BB9">
        <v>1829734</v>
      </c>
      <c r="BC9">
        <v>1919658</v>
      </c>
      <c r="BD9">
        <v>1904522</v>
      </c>
      <c r="BE9">
        <v>1833784</v>
      </c>
      <c r="BF9">
        <v>1854297</v>
      </c>
      <c r="BG9">
        <v>1821793</v>
      </c>
      <c r="BH9">
        <v>1890647</v>
      </c>
      <c r="BI9">
        <v>1902186</v>
      </c>
      <c r="BJ9">
        <v>1907782</v>
      </c>
      <c r="BK9">
        <v>1890317</v>
      </c>
      <c r="BL9">
        <v>1962708</v>
      </c>
      <c r="BM9">
        <v>1827733</v>
      </c>
      <c r="BN9">
        <v>1771697</v>
      </c>
      <c r="BO9">
        <v>1672804</v>
      </c>
      <c r="BP9">
        <v>278424</v>
      </c>
      <c r="BQ9">
        <v>274697</v>
      </c>
      <c r="BR9">
        <v>242613</v>
      </c>
      <c r="BS9">
        <v>239001</v>
      </c>
      <c r="BT9">
        <v>238701</v>
      </c>
      <c r="BW9">
        <v>3567189</v>
      </c>
      <c r="BX9">
        <v>3565025</v>
      </c>
      <c r="BY9">
        <v>3525479</v>
      </c>
      <c r="BZ9">
        <v>3525479</v>
      </c>
      <c r="CA9">
        <v>3525479</v>
      </c>
      <c r="CB9">
        <v>3485892</v>
      </c>
      <c r="CC9">
        <v>3438985</v>
      </c>
      <c r="CD9">
        <v>3362324</v>
      </c>
      <c r="CE9">
        <v>3172235</v>
      </c>
      <c r="CF9">
        <v>3120077</v>
      </c>
      <c r="CG9">
        <v>3170606</v>
      </c>
      <c r="CH9">
        <v>3174999</v>
      </c>
      <c r="CI9">
        <v>3127810</v>
      </c>
      <c r="CJ9">
        <v>3109462</v>
      </c>
      <c r="CK9">
        <v>3026773</v>
      </c>
      <c r="CL9">
        <v>3036934</v>
      </c>
      <c r="CM9">
        <v>3114865</v>
      </c>
      <c r="CN9">
        <v>3080194</v>
      </c>
      <c r="CO9">
        <v>3130038</v>
      </c>
      <c r="CP9">
        <v>3072319</v>
      </c>
      <c r="CQ9">
        <v>3086622</v>
      </c>
      <c r="CR9">
        <v>295746</v>
      </c>
      <c r="CS9">
        <v>293799</v>
      </c>
      <c r="CT9">
        <v>294599</v>
      </c>
      <c r="CU9">
        <v>297299</v>
      </c>
      <c r="CV9">
        <v>293663</v>
      </c>
      <c r="CW9">
        <v>293640</v>
      </c>
    </row>
    <row r="10" spans="1:101" x14ac:dyDescent="0.25">
      <c r="A10" t="s">
        <v>7378</v>
      </c>
      <c r="B10">
        <v>7065678</v>
      </c>
      <c r="C10">
        <v>7065678</v>
      </c>
      <c r="D10">
        <v>7065678</v>
      </c>
      <c r="E10">
        <v>6743370</v>
      </c>
      <c r="F10">
        <v>6711206</v>
      </c>
      <c r="G10">
        <v>6597857</v>
      </c>
      <c r="H10">
        <v>6510169</v>
      </c>
      <c r="I10">
        <v>6521828</v>
      </c>
      <c r="J10">
        <v>6581741</v>
      </c>
      <c r="K10">
        <v>6593159</v>
      </c>
      <c r="L10">
        <v>6542808</v>
      </c>
      <c r="M10">
        <v>6527147</v>
      </c>
      <c r="N10">
        <v>6539773</v>
      </c>
      <c r="O10">
        <v>6590157</v>
      </c>
      <c r="P10">
        <v>6639491</v>
      </c>
      <c r="Q10">
        <v>6694517</v>
      </c>
      <c r="R10">
        <v>6737179</v>
      </c>
      <c r="S10">
        <v>6731439</v>
      </c>
      <c r="T10">
        <v>6679723</v>
      </c>
      <c r="U10">
        <v>6694129</v>
      </c>
      <c r="V10">
        <v>6679640</v>
      </c>
      <c r="W10">
        <v>634305</v>
      </c>
      <c r="X10">
        <v>634305</v>
      </c>
      <c r="Y10">
        <v>632296</v>
      </c>
      <c r="Z10">
        <v>632709</v>
      </c>
      <c r="AA10">
        <v>631346</v>
      </c>
      <c r="AB10">
        <v>632392</v>
      </c>
      <c r="AC10">
        <v>630973</v>
      </c>
      <c r="AD10">
        <v>628911</v>
      </c>
      <c r="AE10">
        <v>628882</v>
      </c>
      <c r="AF10">
        <v>628882</v>
      </c>
      <c r="AG10">
        <v>628777</v>
      </c>
      <c r="AH10">
        <v>622254</v>
      </c>
      <c r="AI10">
        <v>621959</v>
      </c>
      <c r="AJ10">
        <v>621095</v>
      </c>
      <c r="AK10">
        <v>620140</v>
      </c>
      <c r="AL10">
        <v>614466</v>
      </c>
      <c r="AM10">
        <v>610434</v>
      </c>
      <c r="AN10">
        <v>610344</v>
      </c>
      <c r="AO10">
        <v>604377</v>
      </c>
      <c r="AP10">
        <v>603316</v>
      </c>
      <c r="AQ10">
        <v>602619</v>
      </c>
      <c r="AR10">
        <v>602619</v>
      </c>
      <c r="AS10">
        <v>606074</v>
      </c>
      <c r="AT10">
        <v>112326</v>
      </c>
      <c r="AU10">
        <v>111985</v>
      </c>
      <c r="AV10">
        <v>112218</v>
      </c>
      <c r="AW10">
        <v>111944</v>
      </c>
      <c r="AX10">
        <v>110225</v>
      </c>
      <c r="AY10">
        <v>109515</v>
      </c>
      <c r="AZ10">
        <v>106821</v>
      </c>
      <c r="BA10">
        <v>108130</v>
      </c>
      <c r="BB10">
        <v>106937</v>
      </c>
      <c r="BC10">
        <v>107297</v>
      </c>
      <c r="BD10">
        <v>106899</v>
      </c>
      <c r="BE10">
        <v>106900</v>
      </c>
      <c r="BF10">
        <v>107075</v>
      </c>
      <c r="BG10">
        <v>106064</v>
      </c>
      <c r="BH10">
        <v>106110</v>
      </c>
      <c r="BI10">
        <v>106492</v>
      </c>
      <c r="BJ10">
        <v>103715</v>
      </c>
      <c r="BK10">
        <v>105377</v>
      </c>
      <c r="BL10">
        <v>105470</v>
      </c>
      <c r="BM10">
        <v>105465</v>
      </c>
      <c r="BN10">
        <v>104201</v>
      </c>
      <c r="BO10">
        <v>103467</v>
      </c>
      <c r="BP10">
        <v>1668777</v>
      </c>
      <c r="BQ10">
        <v>1588392</v>
      </c>
      <c r="BR10">
        <v>1584677</v>
      </c>
      <c r="BS10">
        <v>1570957</v>
      </c>
      <c r="BT10">
        <v>1556586</v>
      </c>
      <c r="BW10">
        <v>109017</v>
      </c>
      <c r="BX10">
        <v>109008</v>
      </c>
      <c r="BY10">
        <v>108983</v>
      </c>
      <c r="BZ10">
        <v>108983</v>
      </c>
      <c r="CA10">
        <v>108983</v>
      </c>
      <c r="CB10">
        <v>108170</v>
      </c>
      <c r="CC10">
        <v>106482</v>
      </c>
      <c r="CD10">
        <v>106064</v>
      </c>
      <c r="CE10">
        <v>104132</v>
      </c>
      <c r="CF10">
        <v>103995</v>
      </c>
      <c r="CG10">
        <v>104499</v>
      </c>
      <c r="CH10">
        <v>104639</v>
      </c>
      <c r="CI10">
        <v>104612</v>
      </c>
      <c r="CJ10">
        <v>105517</v>
      </c>
      <c r="CK10">
        <v>99405</v>
      </c>
      <c r="CL10">
        <v>100808</v>
      </c>
      <c r="CM10">
        <v>100760</v>
      </c>
      <c r="CN10">
        <v>99802</v>
      </c>
      <c r="CO10">
        <v>99012</v>
      </c>
      <c r="CP10">
        <v>97955</v>
      </c>
      <c r="CQ10">
        <v>96247</v>
      </c>
      <c r="CR10">
        <v>3081706</v>
      </c>
      <c r="CS10">
        <v>3138422</v>
      </c>
      <c r="CT10">
        <v>3160689</v>
      </c>
      <c r="CU10">
        <v>3086665</v>
      </c>
      <c r="CV10">
        <v>3143670</v>
      </c>
      <c r="CW10">
        <v>3066743</v>
      </c>
    </row>
    <row r="11" spans="1:101" x14ac:dyDescent="0.25">
      <c r="A11" t="s">
        <v>7379</v>
      </c>
      <c r="B11">
        <v>121558</v>
      </c>
      <c r="C11">
        <v>121558</v>
      </c>
      <c r="D11">
        <v>121558</v>
      </c>
      <c r="E11">
        <v>120793</v>
      </c>
      <c r="F11">
        <v>120608</v>
      </c>
      <c r="G11">
        <v>118139</v>
      </c>
      <c r="H11">
        <v>120715</v>
      </c>
      <c r="I11">
        <v>119610</v>
      </c>
      <c r="J11">
        <v>119580</v>
      </c>
      <c r="K11">
        <v>119413</v>
      </c>
      <c r="L11">
        <v>119325</v>
      </c>
      <c r="M11">
        <v>119122</v>
      </c>
      <c r="N11">
        <v>119376</v>
      </c>
      <c r="O11">
        <v>119860</v>
      </c>
      <c r="P11">
        <v>115288</v>
      </c>
      <c r="Q11">
        <v>115288</v>
      </c>
      <c r="R11">
        <v>115288</v>
      </c>
      <c r="S11">
        <v>115723</v>
      </c>
      <c r="T11">
        <v>115523</v>
      </c>
      <c r="U11">
        <v>115467</v>
      </c>
      <c r="V11">
        <v>113617</v>
      </c>
      <c r="W11">
        <v>6600049</v>
      </c>
      <c r="X11">
        <v>6600049</v>
      </c>
      <c r="Y11">
        <v>6585291</v>
      </c>
      <c r="Z11">
        <v>6481651</v>
      </c>
      <c r="AA11">
        <v>6518830</v>
      </c>
      <c r="AB11">
        <v>6540909</v>
      </c>
      <c r="AC11">
        <v>6485289</v>
      </c>
      <c r="AD11">
        <v>6358610</v>
      </c>
      <c r="AE11">
        <v>6301014</v>
      </c>
      <c r="AF11">
        <v>6301014</v>
      </c>
      <c r="AG11">
        <v>6237880</v>
      </c>
      <c r="AH11">
        <v>6279971</v>
      </c>
      <c r="AI11">
        <v>6227768</v>
      </c>
      <c r="AJ11">
        <v>6294879</v>
      </c>
      <c r="AK11">
        <v>6238334</v>
      </c>
      <c r="AL11">
        <v>6331276</v>
      </c>
      <c r="AM11">
        <v>6208837</v>
      </c>
      <c r="AN11">
        <v>6264300</v>
      </c>
      <c r="AO11">
        <v>6335620</v>
      </c>
      <c r="AP11">
        <v>6244569</v>
      </c>
      <c r="AQ11">
        <v>6301992</v>
      </c>
      <c r="AR11">
        <v>6301992</v>
      </c>
      <c r="AS11">
        <v>6327430</v>
      </c>
      <c r="AT11">
        <v>595612</v>
      </c>
      <c r="AU11">
        <v>595036</v>
      </c>
      <c r="AV11">
        <v>596101</v>
      </c>
      <c r="AW11">
        <v>584549</v>
      </c>
      <c r="AX11">
        <v>580251</v>
      </c>
      <c r="AY11">
        <v>576627</v>
      </c>
      <c r="AZ11">
        <v>570212</v>
      </c>
      <c r="BA11">
        <v>572542</v>
      </c>
      <c r="BB11">
        <v>569420</v>
      </c>
      <c r="BC11">
        <v>557675</v>
      </c>
      <c r="BD11">
        <v>554817</v>
      </c>
      <c r="BE11">
        <v>557432</v>
      </c>
      <c r="BF11">
        <v>559299</v>
      </c>
      <c r="BG11">
        <v>564155</v>
      </c>
      <c r="BH11">
        <v>558397</v>
      </c>
      <c r="BI11">
        <v>558546</v>
      </c>
      <c r="BJ11">
        <v>557712</v>
      </c>
      <c r="BK11">
        <v>557494</v>
      </c>
      <c r="BL11">
        <v>554557</v>
      </c>
      <c r="BM11">
        <v>549640</v>
      </c>
      <c r="BN11">
        <v>520635</v>
      </c>
      <c r="BO11">
        <v>516989</v>
      </c>
      <c r="BP11">
        <v>103558</v>
      </c>
      <c r="BQ11">
        <v>102974</v>
      </c>
      <c r="BR11">
        <v>102466</v>
      </c>
      <c r="BS11">
        <v>102312</v>
      </c>
      <c r="BT11">
        <v>102312</v>
      </c>
      <c r="BW11">
        <v>220574</v>
      </c>
      <c r="BX11">
        <v>220321</v>
      </c>
      <c r="BY11">
        <v>223201</v>
      </c>
      <c r="BZ11">
        <v>223201</v>
      </c>
      <c r="CA11">
        <v>223201</v>
      </c>
      <c r="CB11">
        <v>217829</v>
      </c>
      <c r="CC11">
        <v>220199</v>
      </c>
      <c r="CD11">
        <v>230356</v>
      </c>
      <c r="CE11">
        <v>226176</v>
      </c>
      <c r="CF11">
        <v>225334</v>
      </c>
      <c r="CG11">
        <v>227817</v>
      </c>
      <c r="CH11">
        <v>238336</v>
      </c>
      <c r="CI11">
        <v>232331</v>
      </c>
      <c r="CJ11">
        <v>232295</v>
      </c>
      <c r="CK11">
        <v>229971</v>
      </c>
      <c r="CL11">
        <v>231073</v>
      </c>
      <c r="CM11">
        <v>233913</v>
      </c>
      <c r="CN11">
        <v>214522</v>
      </c>
      <c r="CO11">
        <v>213857</v>
      </c>
      <c r="CP11">
        <v>212794</v>
      </c>
      <c r="CQ11">
        <v>213191</v>
      </c>
      <c r="CR11">
        <v>95339</v>
      </c>
      <c r="CS11">
        <v>94673</v>
      </c>
      <c r="CT11">
        <v>93041</v>
      </c>
      <c r="CU11">
        <v>94077</v>
      </c>
      <c r="CV11">
        <v>93229</v>
      </c>
      <c r="CW11">
        <v>93429</v>
      </c>
    </row>
    <row r="12" spans="1:101" x14ac:dyDescent="0.25">
      <c r="A12" t="s">
        <v>7380</v>
      </c>
      <c r="B12">
        <v>92103</v>
      </c>
      <c r="C12">
        <v>92103</v>
      </c>
      <c r="D12">
        <v>92103</v>
      </c>
      <c r="E12">
        <v>91259</v>
      </c>
      <c r="F12">
        <v>91154</v>
      </c>
      <c r="G12">
        <v>91625</v>
      </c>
      <c r="H12">
        <v>91079</v>
      </c>
      <c r="I12">
        <v>90030</v>
      </c>
      <c r="J12">
        <v>85655</v>
      </c>
      <c r="K12">
        <v>83443</v>
      </c>
      <c r="L12">
        <v>83425</v>
      </c>
      <c r="M12">
        <v>83651</v>
      </c>
      <c r="N12">
        <v>83960</v>
      </c>
      <c r="O12">
        <v>84145</v>
      </c>
      <c r="P12">
        <v>75843</v>
      </c>
      <c r="Q12">
        <v>75639</v>
      </c>
      <c r="R12">
        <v>75471</v>
      </c>
      <c r="S12">
        <v>73471</v>
      </c>
      <c r="T12">
        <v>73471</v>
      </c>
      <c r="U12">
        <v>68959</v>
      </c>
      <c r="V12">
        <v>66732</v>
      </c>
      <c r="W12">
        <v>110925</v>
      </c>
      <c r="X12">
        <v>110925</v>
      </c>
      <c r="Y12">
        <v>110775</v>
      </c>
      <c r="Z12">
        <v>110412</v>
      </c>
      <c r="AA12">
        <v>109649</v>
      </c>
      <c r="AB12">
        <v>109624</v>
      </c>
      <c r="AC12">
        <v>108914</v>
      </c>
      <c r="AD12">
        <v>108686</v>
      </c>
      <c r="AE12">
        <v>108686</v>
      </c>
      <c r="AF12">
        <v>108686</v>
      </c>
      <c r="AG12">
        <v>108686</v>
      </c>
      <c r="AH12">
        <v>109163</v>
      </c>
      <c r="AI12">
        <v>84341</v>
      </c>
      <c r="AJ12">
        <v>84153</v>
      </c>
      <c r="AK12">
        <v>84168</v>
      </c>
      <c r="AL12">
        <v>84169</v>
      </c>
      <c r="AM12">
        <v>82233</v>
      </c>
      <c r="AN12">
        <v>82354</v>
      </c>
      <c r="AO12">
        <v>81314</v>
      </c>
      <c r="AP12">
        <v>81137</v>
      </c>
      <c r="AQ12">
        <v>81330</v>
      </c>
      <c r="AR12">
        <v>81330</v>
      </c>
      <c r="AS12">
        <v>81322</v>
      </c>
      <c r="AT12">
        <v>6304866</v>
      </c>
      <c r="AU12">
        <v>6223187</v>
      </c>
      <c r="AV12">
        <v>6194701</v>
      </c>
      <c r="AW12">
        <v>6203501</v>
      </c>
      <c r="AX12">
        <v>6263413</v>
      </c>
      <c r="AY12">
        <v>6139166</v>
      </c>
      <c r="AZ12">
        <v>6064761</v>
      </c>
      <c r="BA12">
        <v>6130300</v>
      </c>
      <c r="BB12">
        <v>6261840</v>
      </c>
      <c r="BC12">
        <v>6248615</v>
      </c>
      <c r="BD12">
        <v>6070139</v>
      </c>
      <c r="BE12">
        <v>5904608</v>
      </c>
      <c r="BF12">
        <v>5875008</v>
      </c>
      <c r="BG12">
        <v>6285208</v>
      </c>
      <c r="BH12">
        <v>6361460</v>
      </c>
      <c r="BI12">
        <v>6430915</v>
      </c>
      <c r="BJ12">
        <v>6411819</v>
      </c>
      <c r="BK12">
        <v>6527475</v>
      </c>
      <c r="BL12">
        <v>6306187</v>
      </c>
      <c r="BM12">
        <v>6207355</v>
      </c>
      <c r="BN12">
        <v>6138386</v>
      </c>
      <c r="BO12">
        <v>6307799</v>
      </c>
      <c r="BP12">
        <v>515761</v>
      </c>
      <c r="BQ12">
        <v>511552</v>
      </c>
      <c r="BR12">
        <v>500340</v>
      </c>
      <c r="BS12">
        <v>501190</v>
      </c>
      <c r="BT12">
        <v>491612</v>
      </c>
      <c r="BW12">
        <v>1105101</v>
      </c>
      <c r="BX12">
        <v>1124819</v>
      </c>
      <c r="BY12">
        <v>1120350</v>
      </c>
      <c r="BZ12">
        <v>1120350</v>
      </c>
      <c r="CA12">
        <v>1120350</v>
      </c>
      <c r="CB12">
        <v>1129313</v>
      </c>
      <c r="CC12">
        <v>1132221</v>
      </c>
      <c r="CD12">
        <v>1145015</v>
      </c>
      <c r="CE12">
        <v>1115992</v>
      </c>
      <c r="CF12">
        <v>1111113</v>
      </c>
      <c r="CG12">
        <v>1105886</v>
      </c>
      <c r="CH12">
        <v>1100739</v>
      </c>
      <c r="CI12">
        <v>1130705</v>
      </c>
      <c r="CJ12">
        <v>1138931</v>
      </c>
      <c r="CK12">
        <v>1140330</v>
      </c>
      <c r="CL12">
        <v>1118896</v>
      </c>
      <c r="CM12">
        <v>1114561</v>
      </c>
      <c r="CN12">
        <v>1108126</v>
      </c>
      <c r="CO12">
        <v>1144123</v>
      </c>
      <c r="CP12">
        <v>1134156</v>
      </c>
      <c r="CQ12">
        <v>1124713</v>
      </c>
      <c r="CR12">
        <v>213163</v>
      </c>
      <c r="CS12">
        <v>212987</v>
      </c>
      <c r="CT12">
        <v>211637</v>
      </c>
      <c r="CU12">
        <v>191478</v>
      </c>
      <c r="CV12">
        <v>191277</v>
      </c>
      <c r="CW12">
        <v>195334</v>
      </c>
    </row>
    <row r="13" spans="1:101" x14ac:dyDescent="0.25">
      <c r="A13" t="s">
        <v>7381</v>
      </c>
      <c r="B13">
        <v>1689102</v>
      </c>
      <c r="C13">
        <v>1689102</v>
      </c>
      <c r="D13">
        <v>1689102</v>
      </c>
      <c r="E13">
        <v>1691930</v>
      </c>
      <c r="F13">
        <v>1693673</v>
      </c>
      <c r="G13">
        <v>1699062</v>
      </c>
      <c r="H13">
        <v>1696717</v>
      </c>
      <c r="I13">
        <v>1711161</v>
      </c>
      <c r="J13">
        <v>1722250</v>
      </c>
      <c r="K13">
        <v>1728152</v>
      </c>
      <c r="L13">
        <v>1729726</v>
      </c>
      <c r="M13">
        <v>1714307</v>
      </c>
      <c r="N13">
        <v>1727196</v>
      </c>
      <c r="O13">
        <v>1722597</v>
      </c>
      <c r="P13">
        <v>1700707</v>
      </c>
      <c r="Q13">
        <v>1687081</v>
      </c>
      <c r="R13">
        <v>1695314</v>
      </c>
      <c r="S13">
        <v>1707278</v>
      </c>
      <c r="T13">
        <v>1757342</v>
      </c>
      <c r="U13">
        <v>1818319</v>
      </c>
      <c r="V13">
        <v>1811409</v>
      </c>
      <c r="W13">
        <v>66703</v>
      </c>
      <c r="X13">
        <v>66703</v>
      </c>
      <c r="Y13">
        <v>61026</v>
      </c>
      <c r="Z13">
        <v>57896</v>
      </c>
      <c r="AA13">
        <v>57872</v>
      </c>
      <c r="AB13">
        <v>57855</v>
      </c>
      <c r="AC13">
        <v>56760</v>
      </c>
      <c r="AD13">
        <v>56761</v>
      </c>
      <c r="AE13">
        <v>56724</v>
      </c>
      <c r="AF13">
        <v>56724</v>
      </c>
      <c r="AG13">
        <v>56100</v>
      </c>
      <c r="AH13">
        <v>55876</v>
      </c>
      <c r="AI13">
        <v>55865</v>
      </c>
      <c r="AJ13">
        <v>55856</v>
      </c>
      <c r="AK13">
        <v>55799</v>
      </c>
      <c r="AL13">
        <v>55784</v>
      </c>
      <c r="AM13">
        <v>55774</v>
      </c>
      <c r="AN13">
        <v>55704</v>
      </c>
      <c r="AO13">
        <v>55644</v>
      </c>
      <c r="AP13">
        <v>55624</v>
      </c>
      <c r="AQ13">
        <v>55399</v>
      </c>
      <c r="AR13">
        <v>55399</v>
      </c>
      <c r="AS13">
        <v>56450</v>
      </c>
      <c r="AT13">
        <v>81226</v>
      </c>
      <c r="AU13">
        <v>81376</v>
      </c>
      <c r="AV13">
        <v>81807</v>
      </c>
      <c r="AW13">
        <v>81707</v>
      </c>
      <c r="AX13">
        <v>82248</v>
      </c>
      <c r="AY13">
        <v>83569</v>
      </c>
      <c r="AZ13">
        <v>83811</v>
      </c>
      <c r="BA13">
        <v>79383</v>
      </c>
      <c r="BB13">
        <v>75625</v>
      </c>
      <c r="BC13">
        <v>75919</v>
      </c>
      <c r="BD13">
        <v>69914</v>
      </c>
      <c r="BE13">
        <v>65237</v>
      </c>
      <c r="BF13">
        <v>66083</v>
      </c>
      <c r="BG13">
        <v>66103</v>
      </c>
      <c r="BH13">
        <v>66660</v>
      </c>
      <c r="BI13">
        <v>66660</v>
      </c>
      <c r="BJ13">
        <v>64808</v>
      </c>
      <c r="BK13">
        <v>67615</v>
      </c>
      <c r="BL13">
        <v>67918</v>
      </c>
      <c r="BM13">
        <v>67620</v>
      </c>
      <c r="BN13">
        <v>64079</v>
      </c>
      <c r="BO13">
        <v>62091</v>
      </c>
      <c r="BP13">
        <v>6089136</v>
      </c>
      <c r="BQ13">
        <v>6088801</v>
      </c>
      <c r="BR13">
        <v>6057237</v>
      </c>
      <c r="BS13">
        <v>6064105</v>
      </c>
      <c r="BT13">
        <v>6047718</v>
      </c>
      <c r="BW13">
        <v>86643</v>
      </c>
      <c r="BX13">
        <v>85939</v>
      </c>
      <c r="BY13">
        <v>85939</v>
      </c>
      <c r="BZ13">
        <v>85939</v>
      </c>
      <c r="CA13">
        <v>85939</v>
      </c>
      <c r="CB13">
        <v>85074</v>
      </c>
      <c r="CC13">
        <v>83955</v>
      </c>
      <c r="CD13">
        <v>83793</v>
      </c>
      <c r="CE13">
        <v>85007</v>
      </c>
      <c r="CF13">
        <v>84408</v>
      </c>
      <c r="CG13">
        <v>83981</v>
      </c>
      <c r="CH13">
        <v>66387</v>
      </c>
      <c r="CI13">
        <v>65815</v>
      </c>
      <c r="CJ13">
        <v>67312</v>
      </c>
      <c r="CK13">
        <v>62554</v>
      </c>
      <c r="CL13">
        <v>62829</v>
      </c>
      <c r="CM13">
        <v>62753</v>
      </c>
      <c r="CN13">
        <v>64023</v>
      </c>
      <c r="CO13">
        <v>63579</v>
      </c>
      <c r="CP13">
        <v>62915</v>
      </c>
      <c r="CQ13">
        <v>62315</v>
      </c>
      <c r="CR13">
        <v>1131960</v>
      </c>
      <c r="CS13">
        <v>1133965</v>
      </c>
      <c r="CT13">
        <v>1133030</v>
      </c>
      <c r="CU13">
        <v>1114639</v>
      </c>
      <c r="CV13">
        <v>1081492</v>
      </c>
      <c r="CW13">
        <v>1073940</v>
      </c>
    </row>
    <row r="14" spans="1:101" x14ac:dyDescent="0.25">
      <c r="A14" t="s">
        <v>7382</v>
      </c>
      <c r="B14">
        <v>69593</v>
      </c>
      <c r="C14">
        <v>69593</v>
      </c>
      <c r="D14">
        <v>69593</v>
      </c>
      <c r="E14">
        <v>69086</v>
      </c>
      <c r="F14">
        <v>68958</v>
      </c>
      <c r="G14">
        <v>67653</v>
      </c>
      <c r="H14">
        <v>67578</v>
      </c>
      <c r="I14">
        <v>66518</v>
      </c>
      <c r="J14">
        <v>63750</v>
      </c>
      <c r="K14">
        <v>52877</v>
      </c>
      <c r="L14">
        <v>50858</v>
      </c>
      <c r="M14">
        <v>47849</v>
      </c>
      <c r="N14">
        <v>46753</v>
      </c>
      <c r="O14">
        <v>46461</v>
      </c>
      <c r="P14">
        <v>45974</v>
      </c>
      <c r="Q14">
        <v>44213</v>
      </c>
      <c r="R14">
        <v>33409</v>
      </c>
      <c r="S14">
        <v>18027</v>
      </c>
      <c r="T14">
        <v>15875</v>
      </c>
      <c r="U14">
        <v>12382</v>
      </c>
      <c r="V14">
        <v>8643</v>
      </c>
      <c r="W14">
        <v>1812993</v>
      </c>
      <c r="X14">
        <v>1812993</v>
      </c>
      <c r="Y14">
        <v>1819310</v>
      </c>
      <c r="Z14">
        <v>1714158</v>
      </c>
      <c r="AA14">
        <v>1688612</v>
      </c>
      <c r="AB14">
        <v>1670921</v>
      </c>
      <c r="AC14">
        <v>1666983</v>
      </c>
      <c r="AD14">
        <v>1671564</v>
      </c>
      <c r="AE14">
        <v>1681028</v>
      </c>
      <c r="AF14">
        <v>1681028</v>
      </c>
      <c r="AG14">
        <v>1676308</v>
      </c>
      <c r="AH14">
        <v>1678175</v>
      </c>
      <c r="AI14">
        <v>1672026</v>
      </c>
      <c r="AJ14">
        <v>1662061</v>
      </c>
      <c r="AK14">
        <v>1655775</v>
      </c>
      <c r="AL14">
        <v>1655650</v>
      </c>
      <c r="AM14">
        <v>1668375</v>
      </c>
      <c r="AN14">
        <v>1666234</v>
      </c>
      <c r="AO14">
        <v>1705400</v>
      </c>
      <c r="AP14">
        <v>1701339</v>
      </c>
      <c r="AQ14">
        <v>1702104</v>
      </c>
      <c r="AR14">
        <v>1702104</v>
      </c>
      <c r="AS14">
        <v>1709851</v>
      </c>
      <c r="AT14">
        <v>56600</v>
      </c>
      <c r="AU14">
        <v>50806</v>
      </c>
      <c r="AV14">
        <v>49600</v>
      </c>
      <c r="AW14">
        <v>48871</v>
      </c>
      <c r="AX14">
        <v>46358</v>
      </c>
      <c r="AY14">
        <v>46958</v>
      </c>
      <c r="AZ14">
        <v>46842</v>
      </c>
      <c r="BA14">
        <v>47140</v>
      </c>
      <c r="BB14">
        <v>45281</v>
      </c>
      <c r="BC14">
        <v>41017</v>
      </c>
      <c r="BD14">
        <v>35287</v>
      </c>
      <c r="BE14">
        <v>34478</v>
      </c>
      <c r="BF14">
        <v>30622</v>
      </c>
      <c r="BG14">
        <v>28886</v>
      </c>
      <c r="BH14">
        <v>28389</v>
      </c>
      <c r="BI14">
        <v>26851</v>
      </c>
      <c r="BJ14">
        <v>21556</v>
      </c>
      <c r="BK14">
        <v>19897</v>
      </c>
      <c r="BL14">
        <v>17109</v>
      </c>
      <c r="BM14">
        <v>10867</v>
      </c>
      <c r="BN14">
        <v>4433</v>
      </c>
      <c r="BO14">
        <v>2618</v>
      </c>
      <c r="BP14">
        <v>61223</v>
      </c>
      <c r="BQ14">
        <v>61203</v>
      </c>
      <c r="BR14">
        <v>60777</v>
      </c>
      <c r="BS14">
        <v>58780</v>
      </c>
      <c r="BT14">
        <v>56643</v>
      </c>
      <c r="BW14">
        <v>223759</v>
      </c>
      <c r="BX14">
        <v>221490</v>
      </c>
      <c r="BY14">
        <v>221490</v>
      </c>
      <c r="BZ14">
        <v>221490</v>
      </c>
      <c r="CA14">
        <v>221490</v>
      </c>
      <c r="CB14">
        <v>213068</v>
      </c>
      <c r="CC14">
        <v>207164</v>
      </c>
      <c r="CD14">
        <v>205913</v>
      </c>
      <c r="CE14">
        <v>195813</v>
      </c>
      <c r="CF14">
        <v>189297</v>
      </c>
      <c r="CG14">
        <v>168725</v>
      </c>
      <c r="CH14">
        <v>150903</v>
      </c>
      <c r="CI14">
        <v>149278</v>
      </c>
      <c r="CJ14">
        <v>149274</v>
      </c>
      <c r="CK14">
        <v>147881</v>
      </c>
      <c r="CL14">
        <v>148251</v>
      </c>
      <c r="CM14">
        <v>147143</v>
      </c>
      <c r="CN14">
        <v>136666</v>
      </c>
      <c r="CO14">
        <v>128421</v>
      </c>
      <c r="CP14">
        <v>114991</v>
      </c>
      <c r="CQ14">
        <v>113926</v>
      </c>
      <c r="CR14">
        <v>59333</v>
      </c>
      <c r="CS14">
        <v>61372</v>
      </c>
      <c r="CT14">
        <v>59702</v>
      </c>
      <c r="CU14">
        <v>59469</v>
      </c>
      <c r="CV14">
        <v>58599</v>
      </c>
      <c r="CW14">
        <v>58099</v>
      </c>
    </row>
    <row r="15" spans="1:101" x14ac:dyDescent="0.25">
      <c r="A15" t="s">
        <v>7383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1687099</v>
      </c>
      <c r="Z15">
        <v>1687099</v>
      </c>
      <c r="AA15">
        <v>1687099</v>
      </c>
      <c r="AB15">
        <v>1687099</v>
      </c>
      <c r="AC15">
        <v>1687099</v>
      </c>
      <c r="AD15">
        <v>1687099</v>
      </c>
      <c r="AE15">
        <v>1687099</v>
      </c>
      <c r="AF15">
        <v>1687099</v>
      </c>
      <c r="AG15">
        <v>1687099</v>
      </c>
      <c r="AH15">
        <v>1687099</v>
      </c>
      <c r="AI15">
        <v>1687099</v>
      </c>
      <c r="AJ15">
        <v>1687099</v>
      </c>
      <c r="AK15">
        <v>1687099</v>
      </c>
      <c r="AL15">
        <v>1687099</v>
      </c>
      <c r="AM15">
        <v>1687099</v>
      </c>
      <c r="AN15">
        <v>1687099</v>
      </c>
      <c r="AO15">
        <v>1687099</v>
      </c>
      <c r="AP15">
        <v>1687099</v>
      </c>
      <c r="AQ15">
        <v>1687099</v>
      </c>
      <c r="AR15">
        <v>1687099</v>
      </c>
      <c r="AS15">
        <v>1687099</v>
      </c>
      <c r="AT15">
        <v>1687099</v>
      </c>
      <c r="AU15">
        <v>1654647</v>
      </c>
      <c r="AV15">
        <v>1650058</v>
      </c>
      <c r="AW15">
        <v>1645202</v>
      </c>
      <c r="AX15">
        <v>1641008</v>
      </c>
      <c r="AY15">
        <v>1613473</v>
      </c>
      <c r="AZ15">
        <v>1580394</v>
      </c>
      <c r="BA15">
        <v>1558392</v>
      </c>
      <c r="BB15">
        <v>1542500</v>
      </c>
      <c r="BC15">
        <v>1545965</v>
      </c>
      <c r="BD15">
        <v>1548457</v>
      </c>
      <c r="BE15">
        <v>1551395</v>
      </c>
      <c r="BF15">
        <v>1531484</v>
      </c>
      <c r="BG15">
        <v>1532789</v>
      </c>
      <c r="BH15">
        <v>1536601</v>
      </c>
      <c r="BI15">
        <v>1533709</v>
      </c>
      <c r="BJ15">
        <v>1529292</v>
      </c>
      <c r="BK15">
        <v>1528600</v>
      </c>
      <c r="BL15">
        <v>1503965</v>
      </c>
      <c r="BM15">
        <v>1502214</v>
      </c>
      <c r="BN15">
        <v>1482433</v>
      </c>
      <c r="BO15">
        <v>1487567</v>
      </c>
      <c r="BP15" t="s">
        <v>7203</v>
      </c>
      <c r="BQ15" t="s">
        <v>7203</v>
      </c>
      <c r="BR15" t="s">
        <v>7203</v>
      </c>
      <c r="BS15" t="s">
        <v>7203</v>
      </c>
      <c r="BT15" t="s">
        <v>7203</v>
      </c>
      <c r="BW15">
        <v>5610307</v>
      </c>
      <c r="BX15">
        <v>5649350</v>
      </c>
      <c r="BY15">
        <v>5753426</v>
      </c>
      <c r="BZ15">
        <v>5753426</v>
      </c>
      <c r="CA15">
        <v>5753426</v>
      </c>
      <c r="CB15">
        <v>5707253</v>
      </c>
      <c r="CC15">
        <v>5746982</v>
      </c>
      <c r="CD15">
        <v>5784941</v>
      </c>
      <c r="CE15">
        <v>5613250</v>
      </c>
      <c r="CF15">
        <v>5732337</v>
      </c>
      <c r="CG15">
        <v>5802460</v>
      </c>
      <c r="CH15">
        <v>5784770</v>
      </c>
      <c r="CI15">
        <v>5833290</v>
      </c>
      <c r="CJ15">
        <v>5845818</v>
      </c>
      <c r="CK15">
        <v>5837831</v>
      </c>
      <c r="CL15">
        <v>5916014</v>
      </c>
      <c r="CM15">
        <v>5883368</v>
      </c>
      <c r="CN15">
        <v>5994578</v>
      </c>
      <c r="CO15">
        <v>6056575</v>
      </c>
      <c r="CP15">
        <v>6015210</v>
      </c>
      <c r="CQ15">
        <v>6097362</v>
      </c>
      <c r="CR15">
        <v>108461</v>
      </c>
      <c r="CS15">
        <v>108656</v>
      </c>
      <c r="CT15">
        <v>105836</v>
      </c>
      <c r="CU15">
        <v>102994</v>
      </c>
      <c r="CV15">
        <v>103564</v>
      </c>
      <c r="CW15">
        <v>97628</v>
      </c>
    </row>
    <row r="16" spans="1:101" x14ac:dyDescent="0.25">
      <c r="A16" t="s">
        <v>7384</v>
      </c>
      <c r="B16">
        <v>2152328</v>
      </c>
      <c r="C16">
        <v>2152328</v>
      </c>
      <c r="D16">
        <v>2152328</v>
      </c>
      <c r="E16">
        <v>2185102</v>
      </c>
      <c r="F16">
        <v>2168332</v>
      </c>
      <c r="G16">
        <v>2153013</v>
      </c>
      <c r="H16">
        <v>2124789</v>
      </c>
      <c r="I16">
        <v>2151393</v>
      </c>
      <c r="J16">
        <v>2115922</v>
      </c>
      <c r="K16">
        <v>2007528</v>
      </c>
      <c r="L16">
        <v>1927386</v>
      </c>
      <c r="M16">
        <v>1871821</v>
      </c>
      <c r="N16">
        <v>1841394</v>
      </c>
      <c r="O16">
        <v>1798866</v>
      </c>
      <c r="P16">
        <v>1825363</v>
      </c>
      <c r="Q16">
        <v>1820121</v>
      </c>
      <c r="R16">
        <v>1813141</v>
      </c>
      <c r="S16">
        <v>1810414</v>
      </c>
      <c r="T16">
        <v>1823567</v>
      </c>
      <c r="U16">
        <v>1824800</v>
      </c>
      <c r="V16">
        <v>1809503</v>
      </c>
      <c r="W16">
        <v>1480224</v>
      </c>
      <c r="X16">
        <v>1480224</v>
      </c>
      <c r="Y16">
        <v>1480224</v>
      </c>
      <c r="Z16">
        <v>1480224</v>
      </c>
      <c r="AA16">
        <v>1480224</v>
      </c>
      <c r="AB16">
        <v>1480224</v>
      </c>
      <c r="AC16">
        <v>1480224</v>
      </c>
      <c r="AD16">
        <v>1480224</v>
      </c>
      <c r="AE16">
        <v>1480224</v>
      </c>
      <c r="AF16">
        <v>1480224</v>
      </c>
      <c r="AG16">
        <v>1480224</v>
      </c>
      <c r="AH16">
        <v>1480224</v>
      </c>
      <c r="AI16">
        <v>1480224</v>
      </c>
      <c r="AJ16">
        <v>1480224</v>
      </c>
      <c r="AK16">
        <v>1480224</v>
      </c>
      <c r="AL16">
        <v>1480224</v>
      </c>
      <c r="AM16">
        <v>1480224</v>
      </c>
      <c r="AN16">
        <v>1480224</v>
      </c>
      <c r="AO16">
        <v>1480224</v>
      </c>
      <c r="AP16">
        <v>1480224</v>
      </c>
      <c r="AQ16">
        <v>1480224</v>
      </c>
      <c r="AR16">
        <v>1480224</v>
      </c>
      <c r="AS16">
        <v>1480224</v>
      </c>
      <c r="AT16">
        <v>1480224</v>
      </c>
      <c r="AU16">
        <v>1480224</v>
      </c>
      <c r="AV16">
        <v>1480224</v>
      </c>
      <c r="AW16">
        <v>1480224</v>
      </c>
      <c r="AX16">
        <v>1480224</v>
      </c>
      <c r="AY16">
        <v>1480224</v>
      </c>
      <c r="AZ16">
        <v>1480224</v>
      </c>
      <c r="BA16">
        <v>1480224</v>
      </c>
      <c r="BB16">
        <v>1480224</v>
      </c>
      <c r="BC16">
        <v>1480224</v>
      </c>
      <c r="BD16">
        <v>1480224</v>
      </c>
      <c r="BE16">
        <v>1480224</v>
      </c>
      <c r="BF16">
        <v>1480224</v>
      </c>
      <c r="BG16">
        <v>1480224</v>
      </c>
      <c r="BH16">
        <v>1480224</v>
      </c>
      <c r="BI16">
        <v>1480224</v>
      </c>
      <c r="BJ16">
        <v>1480224</v>
      </c>
      <c r="BK16">
        <v>1480224</v>
      </c>
      <c r="BL16">
        <v>1480224</v>
      </c>
      <c r="BM16">
        <v>1480224</v>
      </c>
      <c r="BN16">
        <v>1480224</v>
      </c>
      <c r="BO16">
        <v>1480224</v>
      </c>
      <c r="BP16">
        <v>1480224</v>
      </c>
      <c r="BQ16">
        <v>1483038</v>
      </c>
      <c r="BR16">
        <v>1469985</v>
      </c>
      <c r="BS16">
        <v>1468080</v>
      </c>
      <c r="BT16">
        <v>1467219</v>
      </c>
      <c r="BW16">
        <v>6117252</v>
      </c>
      <c r="BX16">
        <v>6117252</v>
      </c>
      <c r="BY16">
        <v>6117252</v>
      </c>
      <c r="BZ16">
        <v>6117252</v>
      </c>
      <c r="CA16">
        <v>6117252</v>
      </c>
      <c r="CB16">
        <v>6117252</v>
      </c>
      <c r="CC16">
        <v>6117252</v>
      </c>
      <c r="CD16">
        <v>6117252</v>
      </c>
      <c r="CE16">
        <v>6117252</v>
      </c>
      <c r="CF16">
        <v>6117252</v>
      </c>
      <c r="CG16">
        <v>6117252</v>
      </c>
      <c r="CH16">
        <v>6117252</v>
      </c>
      <c r="CI16">
        <v>6117252</v>
      </c>
      <c r="CJ16">
        <v>6117252</v>
      </c>
      <c r="CK16">
        <v>6117252</v>
      </c>
      <c r="CL16">
        <v>6117252</v>
      </c>
      <c r="CM16">
        <v>6117252</v>
      </c>
      <c r="CN16">
        <v>6117252</v>
      </c>
      <c r="CO16">
        <v>6117252</v>
      </c>
      <c r="CP16">
        <v>6117252</v>
      </c>
      <c r="CQ16">
        <v>6117252</v>
      </c>
      <c r="CR16">
        <v>6117252</v>
      </c>
      <c r="CS16">
        <v>6105425</v>
      </c>
      <c r="CT16">
        <v>6050097</v>
      </c>
      <c r="CU16">
        <v>6222731</v>
      </c>
      <c r="CV16">
        <v>6183284</v>
      </c>
      <c r="CW16">
        <v>6099756</v>
      </c>
    </row>
    <row r="17" spans="1:101" x14ac:dyDescent="0.25">
      <c r="A17" t="s">
        <v>7385</v>
      </c>
      <c r="B17">
        <v>63323</v>
      </c>
      <c r="C17">
        <v>63323</v>
      </c>
      <c r="D17">
        <v>63323</v>
      </c>
      <c r="E17">
        <v>62823</v>
      </c>
      <c r="F17">
        <v>62985</v>
      </c>
      <c r="G17">
        <v>62753</v>
      </c>
      <c r="H17">
        <v>62790</v>
      </c>
      <c r="I17">
        <v>62790</v>
      </c>
      <c r="J17">
        <v>62811</v>
      </c>
      <c r="K17">
        <v>62813</v>
      </c>
      <c r="L17">
        <v>62797</v>
      </c>
      <c r="M17">
        <v>62797</v>
      </c>
      <c r="N17">
        <v>62787</v>
      </c>
      <c r="O17">
        <v>60040</v>
      </c>
      <c r="P17">
        <v>60030</v>
      </c>
      <c r="Q17">
        <v>60030</v>
      </c>
      <c r="R17">
        <v>59277</v>
      </c>
      <c r="S17">
        <v>59218</v>
      </c>
      <c r="T17">
        <v>59388</v>
      </c>
      <c r="U17">
        <v>59078</v>
      </c>
      <c r="V17">
        <v>59061</v>
      </c>
      <c r="W17">
        <v>1811706</v>
      </c>
      <c r="X17">
        <v>1811706</v>
      </c>
      <c r="Y17">
        <v>1806184</v>
      </c>
      <c r="Z17">
        <v>1757281</v>
      </c>
      <c r="AA17">
        <v>1743247</v>
      </c>
      <c r="AB17">
        <v>1719517</v>
      </c>
      <c r="AC17">
        <v>1708347</v>
      </c>
      <c r="AD17">
        <v>1712141</v>
      </c>
      <c r="AE17">
        <v>1714515</v>
      </c>
      <c r="AF17">
        <v>1714515</v>
      </c>
      <c r="AG17">
        <v>1709795</v>
      </c>
      <c r="AH17">
        <v>1692316</v>
      </c>
      <c r="AI17">
        <v>1685924</v>
      </c>
      <c r="AJ17">
        <v>1666145</v>
      </c>
      <c r="AK17">
        <v>1689194</v>
      </c>
      <c r="AL17">
        <v>1692138</v>
      </c>
      <c r="AM17">
        <v>1651511</v>
      </c>
      <c r="AN17">
        <v>1659746</v>
      </c>
      <c r="AO17">
        <v>1642279</v>
      </c>
      <c r="AP17">
        <v>1637233</v>
      </c>
      <c r="AQ17">
        <v>1638172</v>
      </c>
      <c r="AR17">
        <v>1638172</v>
      </c>
      <c r="AS17">
        <v>1630703</v>
      </c>
      <c r="AT17">
        <v>1395333</v>
      </c>
      <c r="AU17">
        <v>1395333</v>
      </c>
      <c r="AV17">
        <v>1395333</v>
      </c>
      <c r="AW17">
        <v>1395333</v>
      </c>
      <c r="AX17">
        <v>1395333</v>
      </c>
      <c r="AY17">
        <v>1395333</v>
      </c>
      <c r="AZ17">
        <v>1395333</v>
      </c>
      <c r="BA17">
        <v>1395333</v>
      </c>
      <c r="BB17">
        <v>1395333</v>
      </c>
      <c r="BC17">
        <v>1395333</v>
      </c>
      <c r="BD17">
        <v>1395333</v>
      </c>
      <c r="BE17">
        <v>1395333</v>
      </c>
      <c r="BF17">
        <v>1395333</v>
      </c>
      <c r="BG17">
        <v>1395333</v>
      </c>
      <c r="BH17">
        <v>1395333</v>
      </c>
      <c r="BI17">
        <v>1395333</v>
      </c>
      <c r="BJ17">
        <v>1395333</v>
      </c>
      <c r="BK17">
        <v>1395333</v>
      </c>
      <c r="BL17">
        <v>1395333</v>
      </c>
      <c r="BM17">
        <v>1395333</v>
      </c>
      <c r="BN17">
        <v>1395333</v>
      </c>
      <c r="BO17">
        <v>1395333</v>
      </c>
      <c r="BP17">
        <v>1395333</v>
      </c>
      <c r="BQ17">
        <v>1395333</v>
      </c>
      <c r="BR17">
        <v>1395333</v>
      </c>
      <c r="BS17">
        <v>1395333</v>
      </c>
      <c r="BT17">
        <v>1395333</v>
      </c>
      <c r="BW17">
        <v>5620649</v>
      </c>
      <c r="BX17">
        <v>5620649</v>
      </c>
      <c r="BY17">
        <v>5620649</v>
      </c>
      <c r="BZ17">
        <v>5620649</v>
      </c>
      <c r="CA17">
        <v>5620649</v>
      </c>
      <c r="CB17">
        <v>5620649</v>
      </c>
      <c r="CC17">
        <v>5620649</v>
      </c>
      <c r="CD17">
        <v>5620649</v>
      </c>
      <c r="CE17">
        <v>5620649</v>
      </c>
      <c r="CF17">
        <v>5620649</v>
      </c>
      <c r="CG17">
        <v>5620649</v>
      </c>
      <c r="CH17">
        <v>5620649</v>
      </c>
      <c r="CI17">
        <v>5620649</v>
      </c>
      <c r="CJ17">
        <v>5620649</v>
      </c>
      <c r="CK17">
        <v>5620649</v>
      </c>
      <c r="CL17">
        <v>5620649</v>
      </c>
      <c r="CM17">
        <v>5620649</v>
      </c>
      <c r="CN17">
        <v>5620649</v>
      </c>
      <c r="CO17">
        <v>5620649</v>
      </c>
      <c r="CP17">
        <v>5620649</v>
      </c>
      <c r="CQ17">
        <v>5620649</v>
      </c>
      <c r="CR17">
        <v>5620649</v>
      </c>
      <c r="CS17">
        <v>5620649</v>
      </c>
      <c r="CT17">
        <v>5620649</v>
      </c>
      <c r="CU17">
        <v>5620649</v>
      </c>
      <c r="CV17">
        <v>5620649</v>
      </c>
      <c r="CW17">
        <v>5620649</v>
      </c>
    </row>
    <row r="18" spans="1:101" x14ac:dyDescent="0.25">
      <c r="A18" t="s">
        <v>7386</v>
      </c>
      <c r="B18">
        <v>1386650</v>
      </c>
      <c r="C18">
        <v>1386650</v>
      </c>
      <c r="D18">
        <v>1386650</v>
      </c>
      <c r="E18">
        <v>1379320</v>
      </c>
      <c r="F18">
        <v>1349938</v>
      </c>
      <c r="G18">
        <v>1353143</v>
      </c>
      <c r="H18">
        <v>1354816</v>
      </c>
      <c r="I18">
        <v>1324045</v>
      </c>
      <c r="J18">
        <v>1315529</v>
      </c>
      <c r="K18">
        <v>1302533</v>
      </c>
      <c r="L18">
        <v>1299046</v>
      </c>
      <c r="M18">
        <v>1296552</v>
      </c>
      <c r="N18">
        <v>1310255</v>
      </c>
      <c r="O18">
        <v>1317845</v>
      </c>
      <c r="P18">
        <v>1322787</v>
      </c>
      <c r="Q18">
        <v>1321773</v>
      </c>
      <c r="R18">
        <v>1325474</v>
      </c>
      <c r="S18">
        <v>1325824</v>
      </c>
      <c r="T18">
        <v>1296527</v>
      </c>
      <c r="U18">
        <v>1291023</v>
      </c>
      <c r="V18">
        <v>1290129</v>
      </c>
      <c r="W18">
        <v>59061</v>
      </c>
      <c r="X18">
        <v>59061</v>
      </c>
      <c r="Y18">
        <v>59061</v>
      </c>
      <c r="Z18">
        <v>58981</v>
      </c>
      <c r="AA18">
        <v>59013</v>
      </c>
      <c r="AB18">
        <v>58762</v>
      </c>
      <c r="AC18">
        <v>59054</v>
      </c>
      <c r="AD18">
        <v>59136</v>
      </c>
      <c r="AE18">
        <v>59136</v>
      </c>
      <c r="AF18">
        <v>59136</v>
      </c>
      <c r="AG18">
        <v>58894</v>
      </c>
      <c r="AH18">
        <v>58875</v>
      </c>
      <c r="AI18">
        <v>58875</v>
      </c>
      <c r="AJ18">
        <v>58891</v>
      </c>
      <c r="AK18">
        <v>59391</v>
      </c>
      <c r="AL18">
        <v>59391</v>
      </c>
      <c r="AM18">
        <v>58802</v>
      </c>
      <c r="AN18">
        <v>58729</v>
      </c>
      <c r="AO18">
        <v>58811</v>
      </c>
      <c r="AP18">
        <v>58779</v>
      </c>
      <c r="AQ18">
        <v>58773</v>
      </c>
      <c r="AR18">
        <v>58773</v>
      </c>
      <c r="AS18">
        <v>58290</v>
      </c>
      <c r="AT18">
        <v>1597037</v>
      </c>
      <c r="AU18">
        <v>1588690</v>
      </c>
      <c r="AV18">
        <v>1583807</v>
      </c>
      <c r="AW18">
        <v>1604633</v>
      </c>
      <c r="AX18">
        <v>1623879</v>
      </c>
      <c r="AY18">
        <v>1601325</v>
      </c>
      <c r="AZ18">
        <v>1609501</v>
      </c>
      <c r="BA18">
        <v>1604562</v>
      </c>
      <c r="BB18">
        <v>1608291</v>
      </c>
      <c r="BC18">
        <v>1574004</v>
      </c>
      <c r="BD18">
        <v>1571439</v>
      </c>
      <c r="BE18">
        <v>1601554</v>
      </c>
      <c r="BF18">
        <v>1554997</v>
      </c>
      <c r="BG18">
        <v>1528090</v>
      </c>
      <c r="BH18">
        <v>1518637</v>
      </c>
      <c r="BI18">
        <v>1550077</v>
      </c>
      <c r="BJ18">
        <v>1562197</v>
      </c>
      <c r="BK18">
        <v>1557566</v>
      </c>
      <c r="BL18">
        <v>1567274</v>
      </c>
      <c r="BM18">
        <v>1544262</v>
      </c>
      <c r="BN18">
        <v>1543169</v>
      </c>
      <c r="BO18">
        <v>1536356</v>
      </c>
      <c r="BP18" t="s">
        <v>7203</v>
      </c>
      <c r="BQ18" t="s">
        <v>7203</v>
      </c>
      <c r="BR18" t="s">
        <v>7203</v>
      </c>
      <c r="BS18" t="s">
        <v>7203</v>
      </c>
      <c r="BT18" t="s">
        <v>7203</v>
      </c>
      <c r="BW18">
        <v>1274866</v>
      </c>
      <c r="BX18">
        <v>1284950</v>
      </c>
      <c r="BY18">
        <v>1265752</v>
      </c>
      <c r="BZ18">
        <v>1265752</v>
      </c>
      <c r="CA18">
        <v>1265752</v>
      </c>
      <c r="CB18">
        <v>1267612</v>
      </c>
      <c r="CC18">
        <v>1261152</v>
      </c>
      <c r="CD18">
        <v>1256124</v>
      </c>
      <c r="CE18">
        <v>1249102</v>
      </c>
      <c r="CF18">
        <v>1235954</v>
      </c>
      <c r="CG18">
        <v>1219234</v>
      </c>
      <c r="CH18">
        <v>1220080</v>
      </c>
      <c r="CI18">
        <v>1214190</v>
      </c>
      <c r="CJ18">
        <v>1216415</v>
      </c>
      <c r="CK18">
        <v>1221589</v>
      </c>
      <c r="CL18">
        <v>1210432</v>
      </c>
      <c r="CM18">
        <v>1209216</v>
      </c>
      <c r="CN18">
        <v>1204662</v>
      </c>
      <c r="CO18">
        <v>1201330</v>
      </c>
      <c r="CP18">
        <v>1204612</v>
      </c>
      <c r="CQ18">
        <v>1206412</v>
      </c>
      <c r="CR18">
        <v>5059132</v>
      </c>
      <c r="CS18">
        <v>5059132</v>
      </c>
      <c r="CT18">
        <v>5059132</v>
      </c>
      <c r="CU18">
        <v>5059132</v>
      </c>
      <c r="CV18">
        <v>5059132</v>
      </c>
      <c r="CW18">
        <v>5059132</v>
      </c>
    </row>
    <row r="19" spans="1:101" x14ac:dyDescent="0.25">
      <c r="A19" t="s">
        <v>7387</v>
      </c>
      <c r="B19">
        <v>34878</v>
      </c>
      <c r="C19">
        <v>34878</v>
      </c>
      <c r="D19">
        <v>34878</v>
      </c>
      <c r="E19">
        <v>34871</v>
      </c>
      <c r="F19">
        <v>34883</v>
      </c>
      <c r="G19">
        <v>34763</v>
      </c>
      <c r="H19">
        <v>34419</v>
      </c>
      <c r="I19">
        <v>34683</v>
      </c>
      <c r="J19">
        <v>34631</v>
      </c>
      <c r="K19">
        <v>34574</v>
      </c>
      <c r="L19">
        <v>34503</v>
      </c>
      <c r="M19">
        <v>34464</v>
      </c>
      <c r="N19">
        <v>33998</v>
      </c>
      <c r="O19">
        <v>33742</v>
      </c>
      <c r="P19">
        <v>33649</v>
      </c>
      <c r="Q19">
        <v>33574</v>
      </c>
      <c r="R19">
        <v>32984</v>
      </c>
      <c r="S19">
        <v>32892</v>
      </c>
      <c r="T19">
        <v>32470</v>
      </c>
      <c r="U19">
        <v>25904</v>
      </c>
      <c r="V19">
        <v>25825</v>
      </c>
      <c r="W19">
        <v>1280078</v>
      </c>
      <c r="X19">
        <v>1280078</v>
      </c>
      <c r="Y19">
        <v>1288611</v>
      </c>
      <c r="Z19">
        <v>1272161</v>
      </c>
      <c r="AA19">
        <v>1270577</v>
      </c>
      <c r="AB19">
        <v>1254757</v>
      </c>
      <c r="AC19">
        <v>1256485</v>
      </c>
      <c r="AD19">
        <v>1256152</v>
      </c>
      <c r="AE19">
        <v>1262076</v>
      </c>
      <c r="AF19">
        <v>1262076</v>
      </c>
      <c r="AG19">
        <v>1256664</v>
      </c>
      <c r="AH19">
        <v>1257201</v>
      </c>
      <c r="AI19">
        <v>1248162</v>
      </c>
      <c r="AJ19">
        <v>1240081</v>
      </c>
      <c r="AK19">
        <v>1237614</v>
      </c>
      <c r="AL19">
        <v>1240331</v>
      </c>
      <c r="AM19">
        <v>1235493</v>
      </c>
      <c r="AN19">
        <v>1236915</v>
      </c>
      <c r="AO19">
        <v>1219259</v>
      </c>
      <c r="AP19">
        <v>1220298</v>
      </c>
      <c r="AQ19">
        <v>1221393</v>
      </c>
      <c r="AR19">
        <v>1221393</v>
      </c>
      <c r="AS19">
        <v>1219767</v>
      </c>
      <c r="AT19">
        <v>57898</v>
      </c>
      <c r="AU19">
        <v>57899</v>
      </c>
      <c r="AV19">
        <v>53686</v>
      </c>
      <c r="AW19">
        <v>53128</v>
      </c>
      <c r="AX19">
        <v>52827</v>
      </c>
      <c r="AY19">
        <v>52581</v>
      </c>
      <c r="AZ19">
        <v>51881</v>
      </c>
      <c r="BA19">
        <v>51937</v>
      </c>
      <c r="BB19">
        <v>51937</v>
      </c>
      <c r="BC19">
        <v>51937</v>
      </c>
      <c r="BD19">
        <v>51937</v>
      </c>
      <c r="BE19">
        <v>51998</v>
      </c>
      <c r="BF19">
        <v>51532</v>
      </c>
      <c r="BG19">
        <v>51532</v>
      </c>
      <c r="BH19">
        <v>51938</v>
      </c>
      <c r="BI19">
        <v>52121</v>
      </c>
      <c r="BJ19">
        <v>51875</v>
      </c>
      <c r="BK19">
        <v>51091</v>
      </c>
      <c r="BL19">
        <v>51091</v>
      </c>
      <c r="BM19">
        <v>51091</v>
      </c>
      <c r="BN19">
        <v>51061</v>
      </c>
      <c r="BO19">
        <v>50482</v>
      </c>
      <c r="BP19">
        <v>1564561</v>
      </c>
      <c r="BQ19">
        <v>1676574</v>
      </c>
      <c r="BR19">
        <v>1672050</v>
      </c>
      <c r="BS19">
        <v>1653130</v>
      </c>
      <c r="BT19">
        <v>1651775</v>
      </c>
      <c r="BW19">
        <v>1596582</v>
      </c>
      <c r="BX19">
        <v>1595523</v>
      </c>
      <c r="BY19">
        <v>1576735</v>
      </c>
      <c r="BZ19">
        <v>1576735</v>
      </c>
      <c r="CA19">
        <v>1576735</v>
      </c>
      <c r="CB19">
        <v>1578996</v>
      </c>
      <c r="CC19">
        <v>1577770</v>
      </c>
      <c r="CD19">
        <v>1530368</v>
      </c>
      <c r="CE19">
        <v>1545515</v>
      </c>
      <c r="CF19">
        <v>1552277</v>
      </c>
      <c r="CG19">
        <v>1552546</v>
      </c>
      <c r="CH19">
        <v>1540494</v>
      </c>
      <c r="CI19">
        <v>1544839</v>
      </c>
      <c r="CJ19">
        <v>1534545</v>
      </c>
      <c r="CK19">
        <v>1527362</v>
      </c>
      <c r="CL19">
        <v>1530944</v>
      </c>
      <c r="CM19">
        <v>1531550</v>
      </c>
      <c r="CN19">
        <v>1552474</v>
      </c>
      <c r="CO19">
        <v>1531249</v>
      </c>
      <c r="CP19">
        <v>1552010</v>
      </c>
      <c r="CQ19">
        <v>1575935</v>
      </c>
      <c r="CR19">
        <v>1207353</v>
      </c>
      <c r="CS19">
        <v>1215751</v>
      </c>
      <c r="CT19">
        <v>1208323</v>
      </c>
      <c r="CU19">
        <v>1210125</v>
      </c>
      <c r="CV19">
        <v>1072970</v>
      </c>
      <c r="CW19">
        <v>944771</v>
      </c>
    </row>
    <row r="20" spans="1:101" x14ac:dyDescent="0.25">
      <c r="A20" t="s">
        <v>7388</v>
      </c>
      <c r="B20">
        <v>41148</v>
      </c>
      <c r="C20">
        <v>41148</v>
      </c>
      <c r="D20">
        <v>41148</v>
      </c>
      <c r="E20">
        <v>40242</v>
      </c>
      <c r="F20">
        <v>40151</v>
      </c>
      <c r="G20">
        <v>40126</v>
      </c>
      <c r="H20">
        <v>39309</v>
      </c>
      <c r="I20">
        <v>39309</v>
      </c>
      <c r="J20">
        <v>39305</v>
      </c>
      <c r="K20">
        <v>39415</v>
      </c>
      <c r="L20">
        <v>39415</v>
      </c>
      <c r="M20">
        <v>39266</v>
      </c>
      <c r="N20">
        <v>38737</v>
      </c>
      <c r="O20">
        <v>38616</v>
      </c>
      <c r="P20">
        <v>38221</v>
      </c>
      <c r="Q20">
        <v>38057</v>
      </c>
      <c r="R20">
        <v>37316</v>
      </c>
      <c r="S20">
        <v>37316</v>
      </c>
      <c r="T20">
        <v>37439</v>
      </c>
      <c r="U20">
        <v>31061</v>
      </c>
      <c r="V20">
        <v>31061</v>
      </c>
      <c r="W20">
        <v>25517</v>
      </c>
      <c r="X20">
        <v>25517</v>
      </c>
      <c r="Y20">
        <v>25423</v>
      </c>
      <c r="Z20">
        <v>25386</v>
      </c>
      <c r="AA20">
        <v>25359</v>
      </c>
      <c r="AB20">
        <v>25342</v>
      </c>
      <c r="AC20">
        <v>25322</v>
      </c>
      <c r="AD20">
        <v>25479</v>
      </c>
      <c r="AE20">
        <v>25230</v>
      </c>
      <c r="AF20">
        <v>25230</v>
      </c>
      <c r="AG20">
        <v>24803</v>
      </c>
      <c r="AH20">
        <v>24818</v>
      </c>
      <c r="AI20">
        <v>24898</v>
      </c>
      <c r="AJ20">
        <v>24898</v>
      </c>
      <c r="AK20">
        <v>24898</v>
      </c>
      <c r="AL20">
        <v>24621</v>
      </c>
      <c r="AM20">
        <v>24658</v>
      </c>
      <c r="AN20">
        <v>24658</v>
      </c>
      <c r="AO20">
        <v>24488</v>
      </c>
      <c r="AP20">
        <v>24520</v>
      </c>
      <c r="AQ20">
        <v>22507</v>
      </c>
      <c r="AR20">
        <v>22507</v>
      </c>
      <c r="AS20">
        <v>22451</v>
      </c>
      <c r="AT20">
        <v>1213689</v>
      </c>
      <c r="AU20">
        <v>1212215</v>
      </c>
      <c r="AV20">
        <v>1194899</v>
      </c>
      <c r="AW20">
        <v>1175381</v>
      </c>
      <c r="AX20">
        <v>1167892</v>
      </c>
      <c r="AY20">
        <v>1167778</v>
      </c>
      <c r="AZ20">
        <v>1160834</v>
      </c>
      <c r="BA20">
        <v>1156129</v>
      </c>
      <c r="BB20">
        <v>1125160</v>
      </c>
      <c r="BC20">
        <v>1062301</v>
      </c>
      <c r="BD20">
        <v>1053408</v>
      </c>
      <c r="BE20">
        <v>1054037</v>
      </c>
      <c r="BF20">
        <v>1012421</v>
      </c>
      <c r="BG20">
        <v>1014250</v>
      </c>
      <c r="BH20">
        <v>1015564</v>
      </c>
      <c r="BI20">
        <v>1019819</v>
      </c>
      <c r="BJ20">
        <v>1036920</v>
      </c>
      <c r="BK20">
        <v>1042894</v>
      </c>
      <c r="BL20">
        <v>1039184</v>
      </c>
      <c r="BM20">
        <v>1050879</v>
      </c>
      <c r="BN20">
        <v>1044644</v>
      </c>
      <c r="BO20">
        <v>1044807</v>
      </c>
      <c r="BP20">
        <v>50384</v>
      </c>
      <c r="BQ20">
        <v>50299</v>
      </c>
      <c r="BR20">
        <v>50307</v>
      </c>
      <c r="BS20">
        <v>50097</v>
      </c>
      <c r="BT20">
        <v>50189</v>
      </c>
      <c r="BW20">
        <v>46028</v>
      </c>
      <c r="BX20">
        <v>45034</v>
      </c>
      <c r="BY20">
        <v>44884</v>
      </c>
      <c r="BZ20">
        <v>44884</v>
      </c>
      <c r="CA20">
        <v>44884</v>
      </c>
      <c r="CB20">
        <v>44896</v>
      </c>
      <c r="CC20">
        <v>44836</v>
      </c>
      <c r="CD20">
        <v>44931</v>
      </c>
      <c r="CE20">
        <v>45025</v>
      </c>
      <c r="CF20">
        <v>44177</v>
      </c>
      <c r="CG20">
        <v>43252</v>
      </c>
      <c r="CH20">
        <v>43102</v>
      </c>
      <c r="CI20">
        <v>39130</v>
      </c>
      <c r="CJ20">
        <v>38995</v>
      </c>
      <c r="CK20">
        <v>38940</v>
      </c>
      <c r="CL20">
        <v>40104</v>
      </c>
      <c r="CM20">
        <v>40766</v>
      </c>
      <c r="CN20">
        <v>40836</v>
      </c>
      <c r="CO20">
        <v>40816</v>
      </c>
      <c r="CP20">
        <v>40816</v>
      </c>
      <c r="CQ20">
        <v>40853</v>
      </c>
      <c r="CR20">
        <v>1575888</v>
      </c>
      <c r="CS20">
        <v>1578769</v>
      </c>
      <c r="CT20">
        <v>1576662</v>
      </c>
      <c r="CU20">
        <v>1555228</v>
      </c>
      <c r="CV20">
        <v>1540273</v>
      </c>
      <c r="CW20">
        <v>1523842</v>
      </c>
    </row>
    <row r="21" spans="1:101" x14ac:dyDescent="0.25">
      <c r="A21" t="s">
        <v>7389</v>
      </c>
      <c r="B21">
        <v>4092659</v>
      </c>
      <c r="C21">
        <v>4092659</v>
      </c>
      <c r="D21">
        <v>4092659</v>
      </c>
      <c r="E21">
        <v>4113942</v>
      </c>
      <c r="F21">
        <v>4041540</v>
      </c>
      <c r="G21">
        <v>3976707</v>
      </c>
      <c r="H21">
        <v>3997683</v>
      </c>
      <c r="I21">
        <v>3996562</v>
      </c>
      <c r="J21">
        <v>3957880</v>
      </c>
      <c r="K21">
        <v>4004075</v>
      </c>
      <c r="L21">
        <v>3888972</v>
      </c>
      <c r="M21">
        <v>3832556</v>
      </c>
      <c r="N21">
        <v>3830263</v>
      </c>
      <c r="O21">
        <v>3802527</v>
      </c>
      <c r="P21">
        <v>3906275</v>
      </c>
      <c r="Q21">
        <v>3866979</v>
      </c>
      <c r="R21">
        <v>3872034</v>
      </c>
      <c r="S21">
        <v>3846984</v>
      </c>
      <c r="T21">
        <v>3866195</v>
      </c>
      <c r="U21">
        <v>3909428</v>
      </c>
      <c r="V21">
        <v>3982710</v>
      </c>
      <c r="W21">
        <v>30841</v>
      </c>
      <c r="X21">
        <v>30841</v>
      </c>
      <c r="Y21">
        <v>30841</v>
      </c>
      <c r="Z21">
        <v>30841</v>
      </c>
      <c r="AA21">
        <v>30485</v>
      </c>
      <c r="AB21">
        <v>30485</v>
      </c>
      <c r="AC21">
        <v>30215</v>
      </c>
      <c r="AD21">
        <v>29792</v>
      </c>
      <c r="AE21">
        <v>29792</v>
      </c>
      <c r="AF21">
        <v>29792</v>
      </c>
      <c r="AG21">
        <v>29792</v>
      </c>
      <c r="AH21">
        <v>29807</v>
      </c>
      <c r="AI21">
        <v>29707</v>
      </c>
      <c r="AJ21">
        <v>29702</v>
      </c>
      <c r="AK21">
        <v>29692</v>
      </c>
      <c r="AL21">
        <v>29130</v>
      </c>
      <c r="AM21">
        <v>29130</v>
      </c>
      <c r="AN21">
        <v>29130</v>
      </c>
      <c r="AO21">
        <v>27233</v>
      </c>
      <c r="AP21">
        <v>27368</v>
      </c>
      <c r="AQ21">
        <v>27318</v>
      </c>
      <c r="AR21">
        <v>27318</v>
      </c>
      <c r="AS21">
        <v>27318</v>
      </c>
      <c r="AT21">
        <v>21707</v>
      </c>
      <c r="AU21">
        <v>21707</v>
      </c>
      <c r="AV21">
        <v>19010</v>
      </c>
      <c r="AW21">
        <v>19010</v>
      </c>
      <c r="AX21">
        <v>16897</v>
      </c>
      <c r="AY21">
        <v>16897</v>
      </c>
      <c r="AZ21">
        <v>16897</v>
      </c>
      <c r="BA21">
        <v>16897</v>
      </c>
      <c r="BB21">
        <v>13994</v>
      </c>
      <c r="BC21">
        <v>13594</v>
      </c>
      <c r="BD21">
        <v>13594</v>
      </c>
      <c r="BE21">
        <v>13594</v>
      </c>
      <c r="BF21">
        <v>7924</v>
      </c>
      <c r="BG21">
        <v>7924</v>
      </c>
      <c r="BH21">
        <v>7924</v>
      </c>
      <c r="BI21">
        <v>7544</v>
      </c>
      <c r="BJ21">
        <v>7544</v>
      </c>
      <c r="BK21">
        <v>7544</v>
      </c>
      <c r="BL21">
        <v>7544</v>
      </c>
      <c r="BM21">
        <v>7544</v>
      </c>
      <c r="BN21">
        <v>7544</v>
      </c>
      <c r="BO21">
        <v>7274</v>
      </c>
      <c r="BP21">
        <v>1039793</v>
      </c>
      <c r="BQ21">
        <v>1074791</v>
      </c>
      <c r="BR21">
        <v>1097129</v>
      </c>
      <c r="BS21">
        <v>1103816</v>
      </c>
      <c r="BT21">
        <v>1105076</v>
      </c>
      <c r="BW21">
        <v>1120832</v>
      </c>
      <c r="BX21">
        <v>1118996</v>
      </c>
      <c r="BY21">
        <v>1123118</v>
      </c>
      <c r="BZ21">
        <v>1123118</v>
      </c>
      <c r="CA21">
        <v>1123118</v>
      </c>
      <c r="CB21">
        <v>1116088</v>
      </c>
      <c r="CC21">
        <v>1112582</v>
      </c>
      <c r="CD21">
        <v>1097611</v>
      </c>
      <c r="CE21">
        <v>1093761</v>
      </c>
      <c r="CF21">
        <v>1090929</v>
      </c>
      <c r="CG21">
        <v>1091145</v>
      </c>
      <c r="CH21">
        <v>1083985</v>
      </c>
      <c r="CI21">
        <v>1086971</v>
      </c>
      <c r="CJ21">
        <v>1087489</v>
      </c>
      <c r="CK21">
        <v>1095664</v>
      </c>
      <c r="CL21">
        <v>1091928</v>
      </c>
      <c r="CM21">
        <v>1092252</v>
      </c>
      <c r="CN21">
        <v>1102939</v>
      </c>
      <c r="CO21">
        <v>1112634</v>
      </c>
      <c r="CP21">
        <v>1103010</v>
      </c>
      <c r="CQ21">
        <v>1108883</v>
      </c>
      <c r="CR21">
        <v>40956</v>
      </c>
      <c r="CS21">
        <v>40892</v>
      </c>
      <c r="CT21">
        <v>40450</v>
      </c>
      <c r="CU21">
        <v>40030</v>
      </c>
      <c r="CV21">
        <v>40055</v>
      </c>
      <c r="CW21">
        <v>40055</v>
      </c>
    </row>
    <row r="22" spans="1:101" x14ac:dyDescent="0.25">
      <c r="A22" t="s">
        <v>7390</v>
      </c>
      <c r="B22">
        <v>525997</v>
      </c>
      <c r="C22">
        <v>525997</v>
      </c>
      <c r="D22">
        <v>525997</v>
      </c>
      <c r="E22">
        <v>506526</v>
      </c>
      <c r="F22">
        <v>498446</v>
      </c>
      <c r="G22">
        <v>497015</v>
      </c>
      <c r="H22">
        <v>496721</v>
      </c>
      <c r="I22">
        <v>479855</v>
      </c>
      <c r="J22">
        <v>490778</v>
      </c>
      <c r="K22">
        <v>507048</v>
      </c>
      <c r="L22">
        <v>506444</v>
      </c>
      <c r="M22">
        <v>506467</v>
      </c>
      <c r="N22">
        <v>501835</v>
      </c>
      <c r="O22">
        <v>492020</v>
      </c>
      <c r="P22">
        <v>483782</v>
      </c>
      <c r="Q22">
        <v>478506</v>
      </c>
      <c r="R22">
        <v>479030</v>
      </c>
      <c r="S22">
        <v>477432</v>
      </c>
      <c r="T22">
        <v>452378</v>
      </c>
      <c r="U22">
        <v>453339</v>
      </c>
      <c r="V22">
        <v>453254</v>
      </c>
      <c r="W22">
        <v>4004994</v>
      </c>
      <c r="X22">
        <v>4004994</v>
      </c>
      <c r="Y22">
        <v>4030567</v>
      </c>
      <c r="Z22">
        <v>4048668</v>
      </c>
      <c r="AA22">
        <v>4010963</v>
      </c>
      <c r="AB22">
        <v>3986966</v>
      </c>
      <c r="AC22">
        <v>4005214</v>
      </c>
      <c r="AD22">
        <v>4095364</v>
      </c>
      <c r="AE22">
        <v>3963265</v>
      </c>
      <c r="AF22">
        <v>3963265</v>
      </c>
      <c r="AG22">
        <v>3972833</v>
      </c>
      <c r="AH22">
        <v>3919268</v>
      </c>
      <c r="AI22">
        <v>3874753</v>
      </c>
      <c r="AJ22">
        <v>3889102</v>
      </c>
      <c r="AK22">
        <v>3891775</v>
      </c>
      <c r="AL22">
        <v>3906575</v>
      </c>
      <c r="AM22">
        <v>3811429</v>
      </c>
      <c r="AN22">
        <v>3815123</v>
      </c>
      <c r="AO22">
        <v>3809625</v>
      </c>
      <c r="AP22">
        <v>3810921</v>
      </c>
      <c r="AQ22">
        <v>3840176</v>
      </c>
      <c r="AR22">
        <v>3840176</v>
      </c>
      <c r="AS22">
        <v>3856637</v>
      </c>
      <c r="AT22">
        <v>27318</v>
      </c>
      <c r="AU22">
        <v>27258</v>
      </c>
      <c r="AV22">
        <v>24114</v>
      </c>
      <c r="AW22">
        <v>23284</v>
      </c>
      <c r="AX22">
        <v>21797</v>
      </c>
      <c r="AY22">
        <v>21797</v>
      </c>
      <c r="AZ22">
        <v>21432</v>
      </c>
      <c r="BA22">
        <v>21432</v>
      </c>
      <c r="BB22">
        <v>17556</v>
      </c>
      <c r="BC22">
        <v>14843</v>
      </c>
      <c r="BD22">
        <v>14843</v>
      </c>
      <c r="BE22">
        <v>13102</v>
      </c>
      <c r="BF22">
        <v>9834</v>
      </c>
      <c r="BG22">
        <v>9834</v>
      </c>
      <c r="BH22">
        <v>6854</v>
      </c>
      <c r="BI22">
        <v>6728</v>
      </c>
      <c r="BJ22">
        <v>6718</v>
      </c>
      <c r="BK22">
        <v>6718</v>
      </c>
      <c r="BL22">
        <v>6348</v>
      </c>
      <c r="BM22">
        <v>6213</v>
      </c>
      <c r="BN22">
        <v>6213</v>
      </c>
      <c r="BO22">
        <v>5918</v>
      </c>
      <c r="BP22">
        <v>494</v>
      </c>
      <c r="BQ22">
        <v>416</v>
      </c>
      <c r="BR22">
        <v>325</v>
      </c>
      <c r="BS22">
        <v>1</v>
      </c>
      <c r="BT22">
        <v>1101220</v>
      </c>
      <c r="BW22">
        <v>1129605</v>
      </c>
      <c r="BX22">
        <v>1129605</v>
      </c>
      <c r="BY22">
        <v>1129605</v>
      </c>
      <c r="BZ22">
        <v>1129605</v>
      </c>
      <c r="CA22">
        <v>1129605</v>
      </c>
      <c r="CB22">
        <v>1129605</v>
      </c>
      <c r="CC22">
        <v>1129605</v>
      </c>
      <c r="CD22">
        <v>1129605</v>
      </c>
      <c r="CE22">
        <v>1129605</v>
      </c>
      <c r="CF22">
        <v>1129605</v>
      </c>
      <c r="CG22">
        <v>1129605</v>
      </c>
      <c r="CH22">
        <v>1129605</v>
      </c>
      <c r="CI22">
        <v>1129605</v>
      </c>
      <c r="CJ22">
        <v>1129605</v>
      </c>
      <c r="CK22">
        <v>1129605</v>
      </c>
      <c r="CL22">
        <v>1129605</v>
      </c>
      <c r="CM22">
        <v>1129605</v>
      </c>
      <c r="CN22">
        <v>1129605</v>
      </c>
      <c r="CO22">
        <v>1129605</v>
      </c>
      <c r="CP22">
        <v>1129605</v>
      </c>
      <c r="CQ22">
        <v>1129605</v>
      </c>
      <c r="CR22">
        <v>1129605</v>
      </c>
      <c r="CS22">
        <v>1089841</v>
      </c>
      <c r="CT22">
        <v>1087864</v>
      </c>
      <c r="CU22">
        <v>1089479</v>
      </c>
      <c r="CV22">
        <v>1094144</v>
      </c>
      <c r="CW22">
        <v>1117514</v>
      </c>
    </row>
    <row r="23" spans="1:101" x14ac:dyDescent="0.25">
      <c r="A23" t="s">
        <v>7391</v>
      </c>
      <c r="B23">
        <v>608746</v>
      </c>
      <c r="C23">
        <v>608746</v>
      </c>
      <c r="D23">
        <v>608746</v>
      </c>
      <c r="E23">
        <v>606462</v>
      </c>
      <c r="F23">
        <v>613047</v>
      </c>
      <c r="G23">
        <v>613721</v>
      </c>
      <c r="H23">
        <v>607070</v>
      </c>
      <c r="I23">
        <v>598879</v>
      </c>
      <c r="J23">
        <v>588935</v>
      </c>
      <c r="K23">
        <v>583414</v>
      </c>
      <c r="L23">
        <v>579589</v>
      </c>
      <c r="M23">
        <v>579187</v>
      </c>
      <c r="N23">
        <v>581324</v>
      </c>
      <c r="O23">
        <v>578054</v>
      </c>
      <c r="P23">
        <v>577520</v>
      </c>
      <c r="Q23">
        <v>574686</v>
      </c>
      <c r="R23">
        <v>576145</v>
      </c>
      <c r="S23">
        <v>577452</v>
      </c>
      <c r="T23">
        <v>566579</v>
      </c>
      <c r="U23">
        <v>569166</v>
      </c>
      <c r="V23">
        <v>566998</v>
      </c>
      <c r="W23">
        <v>457361</v>
      </c>
      <c r="X23">
        <v>457361</v>
      </c>
      <c r="Y23">
        <v>459653</v>
      </c>
      <c r="Z23">
        <v>453633</v>
      </c>
      <c r="AA23">
        <v>434625</v>
      </c>
      <c r="AB23">
        <v>426394</v>
      </c>
      <c r="AC23">
        <v>423476</v>
      </c>
      <c r="AD23">
        <v>425362</v>
      </c>
      <c r="AE23">
        <v>428375</v>
      </c>
      <c r="AF23">
        <v>428375</v>
      </c>
      <c r="AG23">
        <v>423136</v>
      </c>
      <c r="AH23">
        <v>434493</v>
      </c>
      <c r="AI23">
        <v>371837</v>
      </c>
      <c r="AJ23">
        <v>371112</v>
      </c>
      <c r="AK23">
        <v>366614</v>
      </c>
      <c r="AL23">
        <v>362175</v>
      </c>
      <c r="AM23">
        <v>362214</v>
      </c>
      <c r="AN23">
        <v>359429</v>
      </c>
      <c r="AO23">
        <v>362358</v>
      </c>
      <c r="AP23">
        <v>362688</v>
      </c>
      <c r="AQ23">
        <v>364094</v>
      </c>
      <c r="AR23">
        <v>364094</v>
      </c>
      <c r="AS23">
        <v>364408</v>
      </c>
      <c r="AT23">
        <v>3850112</v>
      </c>
      <c r="AU23">
        <v>3842032</v>
      </c>
      <c r="AV23">
        <v>3851981</v>
      </c>
      <c r="AW23">
        <v>3862827</v>
      </c>
      <c r="AX23">
        <v>3916208</v>
      </c>
      <c r="AY23">
        <v>3941809</v>
      </c>
      <c r="AZ23">
        <v>3871415</v>
      </c>
      <c r="BA23">
        <v>3956574</v>
      </c>
      <c r="BB23">
        <v>3987771</v>
      </c>
      <c r="BC23">
        <v>3892458</v>
      </c>
      <c r="BD23">
        <v>3926689</v>
      </c>
      <c r="BE23">
        <v>3897703</v>
      </c>
      <c r="BF23">
        <v>4027244</v>
      </c>
      <c r="BG23">
        <v>4261710</v>
      </c>
      <c r="BH23">
        <v>4179448</v>
      </c>
      <c r="BI23">
        <v>4175803</v>
      </c>
      <c r="BJ23">
        <v>4232236</v>
      </c>
      <c r="BK23">
        <v>4233199</v>
      </c>
      <c r="BL23">
        <v>4254610</v>
      </c>
      <c r="BM23">
        <v>4244087</v>
      </c>
      <c r="BN23">
        <v>4226779</v>
      </c>
      <c r="BO23">
        <v>4248656</v>
      </c>
      <c r="BP23">
        <v>4512</v>
      </c>
      <c r="BQ23">
        <v>4262</v>
      </c>
      <c r="BR23">
        <v>4262</v>
      </c>
      <c r="BS23">
        <v>1</v>
      </c>
      <c r="BT23" t="s">
        <v>7203</v>
      </c>
      <c r="BW23">
        <v>1086489</v>
      </c>
      <c r="BX23">
        <v>1086489</v>
      </c>
      <c r="BY23">
        <v>1086489</v>
      </c>
      <c r="BZ23">
        <v>1086489</v>
      </c>
      <c r="CA23">
        <v>1086489</v>
      </c>
      <c r="CB23">
        <v>1086489</v>
      </c>
      <c r="CC23">
        <v>1086489</v>
      </c>
      <c r="CD23">
        <v>1086489</v>
      </c>
      <c r="CE23">
        <v>1086489</v>
      </c>
      <c r="CF23">
        <v>1086489</v>
      </c>
      <c r="CG23">
        <v>1086489</v>
      </c>
      <c r="CH23">
        <v>1086489</v>
      </c>
      <c r="CI23">
        <v>1086489</v>
      </c>
      <c r="CJ23">
        <v>1086489</v>
      </c>
      <c r="CK23">
        <v>1086489</v>
      </c>
      <c r="CL23">
        <v>1086489</v>
      </c>
      <c r="CM23">
        <v>1086489</v>
      </c>
      <c r="CN23">
        <v>1086489</v>
      </c>
      <c r="CO23">
        <v>1086489</v>
      </c>
      <c r="CP23">
        <v>1086489</v>
      </c>
      <c r="CQ23">
        <v>1086489</v>
      </c>
      <c r="CR23">
        <v>1086489</v>
      </c>
      <c r="CS23">
        <v>1086489</v>
      </c>
      <c r="CT23">
        <v>1086489</v>
      </c>
      <c r="CU23">
        <v>1086489</v>
      </c>
      <c r="CV23">
        <v>1086489</v>
      </c>
      <c r="CW23">
        <v>1086489</v>
      </c>
    </row>
    <row r="24" spans="1:101" x14ac:dyDescent="0.25">
      <c r="A24" t="s">
        <v>7392</v>
      </c>
      <c r="B24">
        <v>196190</v>
      </c>
      <c r="C24">
        <v>196190</v>
      </c>
      <c r="D24">
        <v>196190</v>
      </c>
      <c r="E24">
        <v>196336</v>
      </c>
      <c r="F24">
        <v>195188</v>
      </c>
      <c r="G24">
        <v>195048</v>
      </c>
      <c r="H24">
        <v>194674</v>
      </c>
      <c r="I24">
        <v>194464</v>
      </c>
      <c r="J24">
        <v>193984</v>
      </c>
      <c r="K24">
        <v>193929</v>
      </c>
      <c r="L24">
        <v>193607</v>
      </c>
      <c r="M24">
        <v>193301</v>
      </c>
      <c r="N24">
        <v>193985</v>
      </c>
      <c r="O24">
        <v>197191</v>
      </c>
      <c r="P24">
        <v>196755</v>
      </c>
      <c r="Q24">
        <v>195878</v>
      </c>
      <c r="R24">
        <v>195379</v>
      </c>
      <c r="S24">
        <v>197344</v>
      </c>
      <c r="T24">
        <v>189542</v>
      </c>
      <c r="U24">
        <v>187251</v>
      </c>
      <c r="V24">
        <v>187062</v>
      </c>
      <c r="W24">
        <v>566077</v>
      </c>
      <c r="X24">
        <v>566077</v>
      </c>
      <c r="Y24">
        <v>561657</v>
      </c>
      <c r="Z24">
        <v>561449</v>
      </c>
      <c r="AA24">
        <v>554690</v>
      </c>
      <c r="AB24">
        <v>556706</v>
      </c>
      <c r="AC24">
        <v>554216</v>
      </c>
      <c r="AD24">
        <v>560548</v>
      </c>
      <c r="AE24">
        <v>563844</v>
      </c>
      <c r="AF24">
        <v>563844</v>
      </c>
      <c r="AG24">
        <v>566171</v>
      </c>
      <c r="AH24">
        <v>572989</v>
      </c>
      <c r="AI24">
        <v>582961</v>
      </c>
      <c r="AJ24">
        <v>583722</v>
      </c>
      <c r="AK24">
        <v>570341</v>
      </c>
      <c r="AL24">
        <v>573744</v>
      </c>
      <c r="AM24">
        <v>564967</v>
      </c>
      <c r="AN24">
        <v>567130</v>
      </c>
      <c r="AO24">
        <v>565325</v>
      </c>
      <c r="AP24">
        <v>572209</v>
      </c>
      <c r="AQ24">
        <v>574028</v>
      </c>
      <c r="AR24">
        <v>574028</v>
      </c>
      <c r="AS24">
        <v>576977</v>
      </c>
      <c r="AT24">
        <v>365300</v>
      </c>
      <c r="AU24">
        <v>357549</v>
      </c>
      <c r="AV24">
        <v>361949</v>
      </c>
      <c r="AW24">
        <v>361881</v>
      </c>
      <c r="AX24">
        <v>362956</v>
      </c>
      <c r="AY24">
        <v>367267</v>
      </c>
      <c r="AZ24">
        <v>365854</v>
      </c>
      <c r="BA24">
        <v>370845</v>
      </c>
      <c r="BB24">
        <v>379392</v>
      </c>
      <c r="BC24">
        <v>371333</v>
      </c>
      <c r="BD24">
        <v>369247</v>
      </c>
      <c r="BE24">
        <v>367657</v>
      </c>
      <c r="BF24">
        <v>369089</v>
      </c>
      <c r="BG24">
        <v>368424</v>
      </c>
      <c r="BH24">
        <v>367873</v>
      </c>
      <c r="BI24">
        <v>368708</v>
      </c>
      <c r="BJ24">
        <v>357895</v>
      </c>
      <c r="BK24">
        <v>358167</v>
      </c>
      <c r="BL24">
        <v>356338</v>
      </c>
      <c r="BM24">
        <v>350478</v>
      </c>
      <c r="BN24">
        <v>347957</v>
      </c>
      <c r="BO24">
        <v>349056</v>
      </c>
      <c r="BP24">
        <v>4291201</v>
      </c>
      <c r="BQ24">
        <v>4410765</v>
      </c>
      <c r="BR24">
        <v>4421531</v>
      </c>
      <c r="BS24">
        <v>4389086</v>
      </c>
      <c r="BT24">
        <v>4328416</v>
      </c>
      <c r="BW24">
        <v>3567738</v>
      </c>
      <c r="BX24">
        <v>3556522</v>
      </c>
      <c r="BY24">
        <v>3535993</v>
      </c>
      <c r="BZ24">
        <v>3535993</v>
      </c>
      <c r="CA24">
        <v>3535993</v>
      </c>
      <c r="CB24">
        <v>3523532</v>
      </c>
      <c r="CC24">
        <v>3501673</v>
      </c>
      <c r="CD24">
        <v>3475123</v>
      </c>
      <c r="CE24">
        <v>3464120</v>
      </c>
      <c r="CF24">
        <v>3483456</v>
      </c>
      <c r="CG24">
        <v>3463497</v>
      </c>
      <c r="CH24">
        <v>3439732</v>
      </c>
      <c r="CI24">
        <v>3362506</v>
      </c>
      <c r="CJ24">
        <v>3354354</v>
      </c>
      <c r="CK24">
        <v>3403557</v>
      </c>
      <c r="CL24">
        <v>3411210</v>
      </c>
      <c r="CM24">
        <v>3468707</v>
      </c>
      <c r="CN24">
        <v>3429480</v>
      </c>
      <c r="CO24">
        <v>3421672</v>
      </c>
      <c r="CP24">
        <v>3343293</v>
      </c>
      <c r="CQ24">
        <v>3327301</v>
      </c>
      <c r="CR24">
        <v>670425</v>
      </c>
      <c r="CS24">
        <v>670425</v>
      </c>
      <c r="CT24">
        <v>670425</v>
      </c>
      <c r="CU24">
        <v>670425</v>
      </c>
      <c r="CV24">
        <v>670425</v>
      </c>
      <c r="CW24">
        <v>670425</v>
      </c>
    </row>
    <row r="25" spans="1:101" x14ac:dyDescent="0.25">
      <c r="A25" t="s">
        <v>7393</v>
      </c>
      <c r="B25">
        <v>23111</v>
      </c>
      <c r="C25">
        <v>23111</v>
      </c>
      <c r="D25">
        <v>23111</v>
      </c>
      <c r="E25">
        <v>22772</v>
      </c>
      <c r="F25">
        <v>22473</v>
      </c>
      <c r="G25">
        <v>22231</v>
      </c>
      <c r="H25">
        <v>21600</v>
      </c>
      <c r="I25">
        <v>21418</v>
      </c>
      <c r="J25">
        <v>21269</v>
      </c>
      <c r="K25">
        <v>21269</v>
      </c>
      <c r="L25">
        <v>21159</v>
      </c>
      <c r="M25">
        <v>21241</v>
      </c>
      <c r="N25">
        <v>21241</v>
      </c>
      <c r="O25">
        <v>20807</v>
      </c>
      <c r="P25">
        <v>20807</v>
      </c>
      <c r="Q25">
        <v>20807</v>
      </c>
      <c r="R25">
        <v>20731</v>
      </c>
      <c r="S25">
        <v>20231</v>
      </c>
      <c r="T25">
        <v>20203</v>
      </c>
      <c r="U25">
        <v>16502</v>
      </c>
      <c r="V25">
        <v>16502</v>
      </c>
      <c r="W25">
        <v>187013</v>
      </c>
      <c r="X25">
        <v>187013</v>
      </c>
      <c r="Y25">
        <v>186663</v>
      </c>
      <c r="Z25">
        <v>187084</v>
      </c>
      <c r="AA25">
        <v>186981</v>
      </c>
      <c r="AB25">
        <v>186729</v>
      </c>
      <c r="AC25">
        <v>186692</v>
      </c>
      <c r="AD25">
        <v>186996</v>
      </c>
      <c r="AE25">
        <v>187301</v>
      </c>
      <c r="AF25">
        <v>187301</v>
      </c>
      <c r="AG25">
        <v>187433</v>
      </c>
      <c r="AH25">
        <v>187243</v>
      </c>
      <c r="AI25">
        <v>187233</v>
      </c>
      <c r="AJ25">
        <v>187399</v>
      </c>
      <c r="AK25">
        <v>187345</v>
      </c>
      <c r="AL25">
        <v>187463</v>
      </c>
      <c r="AM25">
        <v>187942</v>
      </c>
      <c r="AN25">
        <v>188079</v>
      </c>
      <c r="AO25">
        <v>188238</v>
      </c>
      <c r="AP25">
        <v>188119</v>
      </c>
      <c r="AQ25">
        <v>187515</v>
      </c>
      <c r="AR25">
        <v>187515</v>
      </c>
      <c r="AS25">
        <v>187432</v>
      </c>
      <c r="AT25">
        <v>570888</v>
      </c>
      <c r="AU25">
        <v>565801</v>
      </c>
      <c r="AV25">
        <v>565074</v>
      </c>
      <c r="AW25">
        <v>565585</v>
      </c>
      <c r="AX25">
        <v>567511</v>
      </c>
      <c r="AY25">
        <v>571079</v>
      </c>
      <c r="AZ25">
        <v>571629</v>
      </c>
      <c r="BA25">
        <v>568410</v>
      </c>
      <c r="BB25">
        <v>576937</v>
      </c>
      <c r="BC25">
        <v>578824</v>
      </c>
      <c r="BD25">
        <v>581987</v>
      </c>
      <c r="BE25">
        <v>590588</v>
      </c>
      <c r="BF25">
        <v>593694</v>
      </c>
      <c r="BG25">
        <v>587637</v>
      </c>
      <c r="BH25">
        <v>577140</v>
      </c>
      <c r="BI25">
        <v>571961</v>
      </c>
      <c r="BJ25">
        <v>574596</v>
      </c>
      <c r="BK25">
        <v>575047</v>
      </c>
      <c r="BL25">
        <v>585091</v>
      </c>
      <c r="BM25">
        <v>587595</v>
      </c>
      <c r="BN25">
        <v>582313</v>
      </c>
      <c r="BO25">
        <v>571479</v>
      </c>
      <c r="BP25">
        <v>348023</v>
      </c>
      <c r="BQ25">
        <v>317498</v>
      </c>
      <c r="BR25">
        <v>309728</v>
      </c>
      <c r="BS25">
        <v>305828</v>
      </c>
      <c r="BT25">
        <v>305733</v>
      </c>
      <c r="BW25">
        <v>247803</v>
      </c>
      <c r="BX25">
        <v>247977</v>
      </c>
      <c r="BY25">
        <v>248761</v>
      </c>
      <c r="BZ25">
        <v>248761</v>
      </c>
      <c r="CA25">
        <v>248761</v>
      </c>
      <c r="CB25">
        <v>245827</v>
      </c>
      <c r="CC25">
        <v>245360</v>
      </c>
      <c r="CD25">
        <v>244026</v>
      </c>
      <c r="CE25">
        <v>243866</v>
      </c>
      <c r="CF25">
        <v>243416</v>
      </c>
      <c r="CG25">
        <v>243731</v>
      </c>
      <c r="CH25">
        <v>242823</v>
      </c>
      <c r="CI25">
        <v>244705</v>
      </c>
      <c r="CJ25">
        <v>244570</v>
      </c>
      <c r="CK25">
        <v>244490</v>
      </c>
      <c r="CL25">
        <v>244137</v>
      </c>
      <c r="CM25">
        <v>244344</v>
      </c>
      <c r="CN25">
        <v>245124</v>
      </c>
      <c r="CO25">
        <v>244831</v>
      </c>
      <c r="CP25">
        <v>243237</v>
      </c>
      <c r="CQ25">
        <v>243876</v>
      </c>
      <c r="CR25">
        <v>3356060</v>
      </c>
      <c r="CS25">
        <v>3394181</v>
      </c>
      <c r="CT25">
        <v>3318731</v>
      </c>
      <c r="CU25">
        <v>3317181</v>
      </c>
      <c r="CV25">
        <v>3336488</v>
      </c>
      <c r="CW25">
        <v>3390678</v>
      </c>
    </row>
    <row r="26" spans="1:101" x14ac:dyDescent="0.25">
      <c r="A26" t="s">
        <v>7394</v>
      </c>
      <c r="B26">
        <v>24238</v>
      </c>
      <c r="C26">
        <v>24238</v>
      </c>
      <c r="D26">
        <v>24238</v>
      </c>
      <c r="E26">
        <v>24080</v>
      </c>
      <c r="F26">
        <v>24023</v>
      </c>
      <c r="G26">
        <v>23942</v>
      </c>
      <c r="H26">
        <v>23894</v>
      </c>
      <c r="I26">
        <v>23694</v>
      </c>
      <c r="J26">
        <v>23694</v>
      </c>
      <c r="K26">
        <v>23694</v>
      </c>
      <c r="L26">
        <v>23544</v>
      </c>
      <c r="M26">
        <v>23583</v>
      </c>
      <c r="N26">
        <v>23583</v>
      </c>
      <c r="O26">
        <v>23582</v>
      </c>
      <c r="P26">
        <v>23445</v>
      </c>
      <c r="Q26">
        <v>23445</v>
      </c>
      <c r="R26">
        <v>23175</v>
      </c>
      <c r="S26">
        <v>23175</v>
      </c>
      <c r="T26">
        <v>23127</v>
      </c>
      <c r="U26">
        <v>19660</v>
      </c>
      <c r="V26">
        <v>19660</v>
      </c>
      <c r="W26">
        <v>16502</v>
      </c>
      <c r="X26">
        <v>16502</v>
      </c>
      <c r="Y26">
        <v>16559</v>
      </c>
      <c r="Z26">
        <v>16559</v>
      </c>
      <c r="AA26">
        <v>16559</v>
      </c>
      <c r="AB26">
        <v>16535</v>
      </c>
      <c r="AC26">
        <v>16535</v>
      </c>
      <c r="AD26">
        <v>16561</v>
      </c>
      <c r="AE26">
        <v>16731</v>
      </c>
      <c r="AF26">
        <v>16731</v>
      </c>
      <c r="AG26">
        <v>16731</v>
      </c>
      <c r="AH26">
        <v>16731</v>
      </c>
      <c r="AI26">
        <v>16731</v>
      </c>
      <c r="AJ26">
        <v>16731</v>
      </c>
      <c r="AK26">
        <v>16731</v>
      </c>
      <c r="AL26">
        <v>16766</v>
      </c>
      <c r="AM26">
        <v>16594</v>
      </c>
      <c r="AN26">
        <v>16591</v>
      </c>
      <c r="AO26">
        <v>16591</v>
      </c>
      <c r="AP26">
        <v>16591</v>
      </c>
      <c r="AQ26">
        <v>15910</v>
      </c>
      <c r="AR26">
        <v>15910</v>
      </c>
      <c r="AS26">
        <v>15910</v>
      </c>
      <c r="AT26">
        <v>187042</v>
      </c>
      <c r="AU26">
        <v>186338</v>
      </c>
      <c r="AV26">
        <v>186270</v>
      </c>
      <c r="AW26">
        <v>186195</v>
      </c>
      <c r="AX26">
        <v>185310</v>
      </c>
      <c r="AY26">
        <v>183441</v>
      </c>
      <c r="AZ26">
        <v>183876</v>
      </c>
      <c r="BA26">
        <v>183985</v>
      </c>
      <c r="BB26">
        <v>184959</v>
      </c>
      <c r="BC26">
        <v>185279</v>
      </c>
      <c r="BD26">
        <v>186780</v>
      </c>
      <c r="BE26">
        <v>186367</v>
      </c>
      <c r="BF26">
        <v>186242</v>
      </c>
      <c r="BG26">
        <v>185725</v>
      </c>
      <c r="BH26">
        <v>184819</v>
      </c>
      <c r="BI26">
        <v>183880</v>
      </c>
      <c r="BJ26">
        <v>182219</v>
      </c>
      <c r="BK26">
        <v>181598</v>
      </c>
      <c r="BL26">
        <v>183016</v>
      </c>
      <c r="BM26">
        <v>183271</v>
      </c>
      <c r="BN26">
        <v>183841</v>
      </c>
      <c r="BO26">
        <v>183865</v>
      </c>
      <c r="BP26">
        <v>570955</v>
      </c>
      <c r="BQ26">
        <v>563234</v>
      </c>
      <c r="BR26">
        <v>554476</v>
      </c>
      <c r="BS26">
        <v>551655</v>
      </c>
      <c r="BT26">
        <v>538504</v>
      </c>
      <c r="BW26">
        <v>489759</v>
      </c>
      <c r="BX26">
        <v>486871</v>
      </c>
      <c r="BY26">
        <v>487231</v>
      </c>
      <c r="BZ26">
        <v>487231</v>
      </c>
      <c r="CA26">
        <v>487231</v>
      </c>
      <c r="CB26">
        <v>490928</v>
      </c>
      <c r="CC26">
        <v>490695</v>
      </c>
      <c r="CD26">
        <v>489708</v>
      </c>
      <c r="CE26">
        <v>488922</v>
      </c>
      <c r="CF26">
        <v>486627</v>
      </c>
      <c r="CG26">
        <v>482229</v>
      </c>
      <c r="CH26">
        <v>484158</v>
      </c>
      <c r="CI26">
        <v>483852</v>
      </c>
      <c r="CJ26">
        <v>484284</v>
      </c>
      <c r="CK26">
        <v>482737</v>
      </c>
      <c r="CL26">
        <v>482251</v>
      </c>
      <c r="CM26">
        <v>490741</v>
      </c>
      <c r="CN26">
        <v>500457</v>
      </c>
      <c r="CO26">
        <v>498543</v>
      </c>
      <c r="CP26">
        <v>503239</v>
      </c>
      <c r="CQ26">
        <v>504797</v>
      </c>
      <c r="CR26">
        <v>243984</v>
      </c>
      <c r="CS26">
        <v>243343</v>
      </c>
      <c r="CT26">
        <v>242582</v>
      </c>
      <c r="CU26">
        <v>242093</v>
      </c>
      <c r="CV26">
        <v>237234</v>
      </c>
      <c r="CW26">
        <v>237113</v>
      </c>
    </row>
    <row r="27" spans="1:101" x14ac:dyDescent="0.25">
      <c r="A27" t="s">
        <v>7395</v>
      </c>
      <c r="B27">
        <v>3159802</v>
      </c>
      <c r="C27">
        <v>3159802</v>
      </c>
      <c r="D27">
        <v>3159802</v>
      </c>
      <c r="E27">
        <v>3187938</v>
      </c>
      <c r="F27">
        <v>3199608</v>
      </c>
      <c r="G27">
        <v>3199866</v>
      </c>
      <c r="H27">
        <v>3235863</v>
      </c>
      <c r="I27">
        <v>3237276</v>
      </c>
      <c r="J27">
        <v>3236149</v>
      </c>
      <c r="K27">
        <v>3245853</v>
      </c>
      <c r="L27">
        <v>3237010</v>
      </c>
      <c r="M27">
        <v>3258267</v>
      </c>
      <c r="N27">
        <v>3308731</v>
      </c>
      <c r="O27">
        <v>3373547</v>
      </c>
      <c r="P27">
        <v>3365462</v>
      </c>
      <c r="Q27">
        <v>3379003</v>
      </c>
      <c r="R27">
        <v>3453278</v>
      </c>
      <c r="S27">
        <v>3439452</v>
      </c>
      <c r="T27">
        <v>3454226</v>
      </c>
      <c r="U27">
        <v>3447800</v>
      </c>
      <c r="V27">
        <v>3497128</v>
      </c>
      <c r="W27">
        <v>19660</v>
      </c>
      <c r="X27">
        <v>19660</v>
      </c>
      <c r="Y27">
        <v>19660</v>
      </c>
      <c r="Z27">
        <v>19660</v>
      </c>
      <c r="AA27">
        <v>19660</v>
      </c>
      <c r="AB27">
        <v>19635</v>
      </c>
      <c r="AC27">
        <v>19635</v>
      </c>
      <c r="AD27">
        <v>19661</v>
      </c>
      <c r="AE27">
        <v>19661</v>
      </c>
      <c r="AF27">
        <v>19661</v>
      </c>
      <c r="AG27">
        <v>19661</v>
      </c>
      <c r="AH27">
        <v>19661</v>
      </c>
      <c r="AI27">
        <v>19661</v>
      </c>
      <c r="AJ27">
        <v>19661</v>
      </c>
      <c r="AK27">
        <v>19661</v>
      </c>
      <c r="AL27">
        <v>19724</v>
      </c>
      <c r="AM27">
        <v>19724</v>
      </c>
      <c r="AN27">
        <v>19550</v>
      </c>
      <c r="AO27">
        <v>19550</v>
      </c>
      <c r="AP27">
        <v>19550</v>
      </c>
      <c r="AQ27">
        <v>19550</v>
      </c>
      <c r="AR27">
        <v>19550</v>
      </c>
      <c r="AS27">
        <v>19580</v>
      </c>
      <c r="AT27">
        <v>15631</v>
      </c>
      <c r="AU27">
        <v>15631</v>
      </c>
      <c r="AV27">
        <v>15574</v>
      </c>
      <c r="AW27">
        <v>15574</v>
      </c>
      <c r="AX27">
        <v>15324</v>
      </c>
      <c r="AY27">
        <v>15324</v>
      </c>
      <c r="AZ27">
        <v>15239</v>
      </c>
      <c r="BA27">
        <v>15239</v>
      </c>
      <c r="BB27">
        <v>15239</v>
      </c>
      <c r="BC27">
        <v>15239</v>
      </c>
      <c r="BD27">
        <v>13051</v>
      </c>
      <c r="BE27">
        <v>13051</v>
      </c>
      <c r="BF27">
        <v>13051</v>
      </c>
      <c r="BG27">
        <v>13051</v>
      </c>
      <c r="BH27">
        <v>12726</v>
      </c>
      <c r="BI27">
        <v>9876</v>
      </c>
      <c r="BJ27">
        <v>4876</v>
      </c>
      <c r="BK27">
        <v>4876</v>
      </c>
      <c r="BL27">
        <v>4876</v>
      </c>
      <c r="BM27">
        <v>4876</v>
      </c>
      <c r="BN27">
        <v>403</v>
      </c>
      <c r="BO27">
        <v>113</v>
      </c>
      <c r="BP27">
        <v>184185</v>
      </c>
      <c r="BQ27">
        <v>184465</v>
      </c>
      <c r="BR27">
        <v>184674</v>
      </c>
      <c r="BS27">
        <v>184630</v>
      </c>
      <c r="BT27">
        <v>184684</v>
      </c>
      <c r="BW27">
        <v>143096</v>
      </c>
      <c r="BX27">
        <v>142182</v>
      </c>
      <c r="BY27">
        <v>140638</v>
      </c>
      <c r="BZ27">
        <v>140638</v>
      </c>
      <c r="CA27">
        <v>140638</v>
      </c>
      <c r="CB27">
        <v>140182</v>
      </c>
      <c r="CC27">
        <v>138599</v>
      </c>
      <c r="CD27">
        <v>137768</v>
      </c>
      <c r="CE27">
        <v>137984</v>
      </c>
      <c r="CF27">
        <v>137312</v>
      </c>
      <c r="CG27">
        <v>136601</v>
      </c>
      <c r="CH27">
        <v>136222</v>
      </c>
      <c r="CI27">
        <v>136321</v>
      </c>
      <c r="CJ27">
        <v>136835</v>
      </c>
      <c r="CK27">
        <v>136640</v>
      </c>
      <c r="CL27">
        <v>136828</v>
      </c>
      <c r="CM27">
        <v>137211</v>
      </c>
      <c r="CN27">
        <v>136011</v>
      </c>
      <c r="CO27">
        <v>135561</v>
      </c>
      <c r="CP27">
        <v>135542</v>
      </c>
      <c r="CQ27">
        <v>134969</v>
      </c>
      <c r="CR27">
        <v>503620</v>
      </c>
      <c r="CS27">
        <v>503535</v>
      </c>
      <c r="CT27">
        <v>502755</v>
      </c>
      <c r="CU27">
        <v>510430</v>
      </c>
      <c r="CV27">
        <v>508188</v>
      </c>
      <c r="CW27">
        <v>507480</v>
      </c>
    </row>
    <row r="28" spans="1:101" x14ac:dyDescent="0.25">
      <c r="A28" t="s">
        <v>7396</v>
      </c>
      <c r="B28">
        <v>135385</v>
      </c>
      <c r="C28">
        <v>135385</v>
      </c>
      <c r="D28">
        <v>135385</v>
      </c>
      <c r="E28">
        <v>135384</v>
      </c>
      <c r="F28">
        <v>135365</v>
      </c>
      <c r="G28">
        <v>135065</v>
      </c>
      <c r="H28">
        <v>134991</v>
      </c>
      <c r="I28">
        <v>134665</v>
      </c>
      <c r="J28">
        <v>131503</v>
      </c>
      <c r="K28">
        <v>132192</v>
      </c>
      <c r="L28">
        <v>131890</v>
      </c>
      <c r="M28">
        <v>131045</v>
      </c>
      <c r="N28">
        <v>127256</v>
      </c>
      <c r="O28">
        <v>127076</v>
      </c>
      <c r="P28">
        <v>126918</v>
      </c>
      <c r="Q28">
        <v>126676</v>
      </c>
      <c r="R28">
        <v>126637</v>
      </c>
      <c r="S28">
        <v>126548</v>
      </c>
      <c r="T28">
        <v>126116</v>
      </c>
      <c r="U28">
        <v>126299</v>
      </c>
      <c r="V28">
        <v>126363</v>
      </c>
      <c r="W28">
        <v>3505287</v>
      </c>
      <c r="X28">
        <v>3505287</v>
      </c>
      <c r="Y28">
        <v>3514040</v>
      </c>
      <c r="Z28">
        <v>3518200</v>
      </c>
      <c r="AA28">
        <v>3526663</v>
      </c>
      <c r="AB28">
        <v>3512245</v>
      </c>
      <c r="AC28">
        <v>3507268</v>
      </c>
      <c r="AD28">
        <v>3475191</v>
      </c>
      <c r="AE28">
        <v>3423200</v>
      </c>
      <c r="AF28">
        <v>3423200</v>
      </c>
      <c r="AG28">
        <v>3427523</v>
      </c>
      <c r="AH28">
        <v>3468573</v>
      </c>
      <c r="AI28">
        <v>3477402</v>
      </c>
      <c r="AJ28">
        <v>3493981</v>
      </c>
      <c r="AK28">
        <v>3467968</v>
      </c>
      <c r="AL28">
        <v>3506734</v>
      </c>
      <c r="AM28">
        <v>3501834</v>
      </c>
      <c r="AN28">
        <v>3460330</v>
      </c>
      <c r="AO28">
        <v>3420749</v>
      </c>
      <c r="AP28">
        <v>3425018</v>
      </c>
      <c r="AQ28">
        <v>3446067</v>
      </c>
      <c r="AR28">
        <v>3446067</v>
      </c>
      <c r="AS28">
        <v>3459830</v>
      </c>
      <c r="AT28">
        <v>19580</v>
      </c>
      <c r="AU28">
        <v>19580</v>
      </c>
      <c r="AV28">
        <v>19630</v>
      </c>
      <c r="AW28">
        <v>20120</v>
      </c>
      <c r="AX28">
        <v>19890</v>
      </c>
      <c r="AY28">
        <v>19890</v>
      </c>
      <c r="AZ28">
        <v>19884</v>
      </c>
      <c r="BA28">
        <v>19979</v>
      </c>
      <c r="BB28">
        <v>19979</v>
      </c>
      <c r="BC28">
        <v>19789</v>
      </c>
      <c r="BD28">
        <v>19789</v>
      </c>
      <c r="BE28">
        <v>19789</v>
      </c>
      <c r="BF28">
        <v>19789</v>
      </c>
      <c r="BG28">
        <v>19789</v>
      </c>
      <c r="BH28">
        <v>18889</v>
      </c>
      <c r="BI28">
        <v>12265</v>
      </c>
      <c r="BJ28">
        <v>7171</v>
      </c>
      <c r="BK28">
        <v>7171</v>
      </c>
      <c r="BL28">
        <v>7123</v>
      </c>
      <c r="BM28">
        <v>7123</v>
      </c>
      <c r="BN28">
        <v>2172</v>
      </c>
      <c r="BO28">
        <v>2093</v>
      </c>
      <c r="BP28">
        <v>72</v>
      </c>
      <c r="BQ28">
        <v>72</v>
      </c>
      <c r="BR28">
        <v>46</v>
      </c>
      <c r="BS28">
        <v>1</v>
      </c>
      <c r="BT28">
        <v>157929</v>
      </c>
      <c r="BW28">
        <v>134880</v>
      </c>
      <c r="BX28">
        <v>134880</v>
      </c>
      <c r="BY28">
        <v>134880</v>
      </c>
      <c r="BZ28">
        <v>134880</v>
      </c>
      <c r="CA28">
        <v>134880</v>
      </c>
      <c r="CB28">
        <v>134880</v>
      </c>
      <c r="CC28">
        <v>134880</v>
      </c>
      <c r="CD28">
        <v>134880</v>
      </c>
      <c r="CE28">
        <v>134880</v>
      </c>
      <c r="CF28">
        <v>134880</v>
      </c>
      <c r="CG28">
        <v>134880</v>
      </c>
      <c r="CH28">
        <v>134880</v>
      </c>
      <c r="CI28">
        <v>134880</v>
      </c>
      <c r="CJ28">
        <v>134880</v>
      </c>
      <c r="CK28">
        <v>134880</v>
      </c>
      <c r="CL28">
        <v>134880</v>
      </c>
      <c r="CM28">
        <v>134880</v>
      </c>
      <c r="CN28">
        <v>134880</v>
      </c>
      <c r="CO28">
        <v>134880</v>
      </c>
      <c r="CP28">
        <v>134880</v>
      </c>
      <c r="CQ28">
        <v>134880</v>
      </c>
      <c r="CR28">
        <v>134880</v>
      </c>
      <c r="CS28">
        <v>134483</v>
      </c>
      <c r="CT28">
        <v>134252</v>
      </c>
      <c r="CU28">
        <v>134116</v>
      </c>
      <c r="CV28">
        <v>133515</v>
      </c>
      <c r="CW28">
        <v>133512</v>
      </c>
    </row>
    <row r="29" spans="1:101" x14ac:dyDescent="0.25">
      <c r="A29" t="s">
        <v>7397</v>
      </c>
      <c r="B29">
        <v>1910529</v>
      </c>
      <c r="C29">
        <v>1910529</v>
      </c>
      <c r="D29">
        <v>1910529</v>
      </c>
      <c r="E29">
        <v>1905321</v>
      </c>
      <c r="F29">
        <v>1905851</v>
      </c>
      <c r="G29">
        <v>1907254</v>
      </c>
      <c r="H29">
        <v>1901531</v>
      </c>
      <c r="I29">
        <v>1900110</v>
      </c>
      <c r="J29">
        <v>1854594</v>
      </c>
      <c r="K29">
        <v>1852357</v>
      </c>
      <c r="L29">
        <v>1849705</v>
      </c>
      <c r="M29">
        <v>1835451</v>
      </c>
      <c r="N29">
        <v>1787102</v>
      </c>
      <c r="O29">
        <v>1777546</v>
      </c>
      <c r="P29">
        <v>1772095</v>
      </c>
      <c r="Q29">
        <v>1760539</v>
      </c>
      <c r="R29">
        <v>1761846</v>
      </c>
      <c r="S29">
        <v>1753997</v>
      </c>
      <c r="T29">
        <v>1748968</v>
      </c>
      <c r="U29">
        <v>1743712</v>
      </c>
      <c r="V29">
        <v>1741305</v>
      </c>
      <c r="W29">
        <v>127110</v>
      </c>
      <c r="X29">
        <v>127110</v>
      </c>
      <c r="Y29">
        <v>126794</v>
      </c>
      <c r="Z29">
        <v>126705</v>
      </c>
      <c r="AA29">
        <v>126248</v>
      </c>
      <c r="AB29">
        <v>125019</v>
      </c>
      <c r="AC29">
        <v>124385</v>
      </c>
      <c r="AD29">
        <v>123981</v>
      </c>
      <c r="AE29">
        <v>122735</v>
      </c>
      <c r="AF29">
        <v>122735</v>
      </c>
      <c r="AG29">
        <v>122073</v>
      </c>
      <c r="AH29">
        <v>120839</v>
      </c>
      <c r="AI29">
        <v>120072</v>
      </c>
      <c r="AJ29">
        <v>119916</v>
      </c>
      <c r="AK29">
        <v>119878</v>
      </c>
      <c r="AL29">
        <v>119643</v>
      </c>
      <c r="AM29">
        <v>119723</v>
      </c>
      <c r="AN29">
        <v>119570</v>
      </c>
      <c r="AO29">
        <v>119440</v>
      </c>
      <c r="AP29">
        <v>119330</v>
      </c>
      <c r="AQ29">
        <v>119251</v>
      </c>
      <c r="AR29">
        <v>119251</v>
      </c>
      <c r="AS29">
        <v>119094</v>
      </c>
      <c r="AT29">
        <v>3479664</v>
      </c>
      <c r="AU29">
        <v>3491810</v>
      </c>
      <c r="AV29">
        <v>3509600</v>
      </c>
      <c r="AW29">
        <v>3531277</v>
      </c>
      <c r="AX29">
        <v>3548614</v>
      </c>
      <c r="AY29">
        <v>3590277</v>
      </c>
      <c r="AZ29">
        <v>3593869</v>
      </c>
      <c r="BA29">
        <v>3626992</v>
      </c>
      <c r="BB29">
        <v>3668487</v>
      </c>
      <c r="BC29">
        <v>3682180</v>
      </c>
      <c r="BD29">
        <v>3697530</v>
      </c>
      <c r="BE29">
        <v>3724043</v>
      </c>
      <c r="BF29">
        <v>3755882</v>
      </c>
      <c r="BG29">
        <v>3763728</v>
      </c>
      <c r="BH29">
        <v>3821130</v>
      </c>
      <c r="BI29">
        <v>3834668</v>
      </c>
      <c r="BJ29">
        <v>3815016</v>
      </c>
      <c r="BK29">
        <v>3786753</v>
      </c>
      <c r="BL29">
        <v>3746616</v>
      </c>
      <c r="BM29">
        <v>3744075</v>
      </c>
      <c r="BN29">
        <v>3762135</v>
      </c>
      <c r="BO29">
        <v>3797407</v>
      </c>
      <c r="BP29">
        <v>2093</v>
      </c>
      <c r="BQ29">
        <v>56</v>
      </c>
      <c r="BR29">
        <v>56</v>
      </c>
      <c r="BS29">
        <v>1</v>
      </c>
      <c r="BT29" t="s">
        <v>7203</v>
      </c>
      <c r="BW29">
        <v>118488</v>
      </c>
      <c r="BX29">
        <v>118488</v>
      </c>
      <c r="BY29">
        <v>118488</v>
      </c>
      <c r="BZ29">
        <v>118488</v>
      </c>
      <c r="CA29">
        <v>118488</v>
      </c>
      <c r="CB29">
        <v>118488</v>
      </c>
      <c r="CC29">
        <v>118488</v>
      </c>
      <c r="CD29">
        <v>118488</v>
      </c>
      <c r="CE29">
        <v>118488</v>
      </c>
      <c r="CF29">
        <v>118488</v>
      </c>
      <c r="CG29">
        <v>118488</v>
      </c>
      <c r="CH29">
        <v>118488</v>
      </c>
      <c r="CI29">
        <v>118488</v>
      </c>
      <c r="CJ29">
        <v>118488</v>
      </c>
      <c r="CK29">
        <v>118488</v>
      </c>
      <c r="CL29">
        <v>118488</v>
      </c>
      <c r="CM29">
        <v>118488</v>
      </c>
      <c r="CN29">
        <v>118488</v>
      </c>
      <c r="CO29">
        <v>118488</v>
      </c>
      <c r="CP29">
        <v>118488</v>
      </c>
      <c r="CQ29">
        <v>118488</v>
      </c>
      <c r="CR29">
        <v>118488</v>
      </c>
      <c r="CS29">
        <v>118488</v>
      </c>
      <c r="CT29">
        <v>118488</v>
      </c>
      <c r="CU29">
        <v>118488</v>
      </c>
      <c r="CV29">
        <v>118488</v>
      </c>
      <c r="CW29">
        <v>118488</v>
      </c>
    </row>
    <row r="30" spans="1:101" x14ac:dyDescent="0.25">
      <c r="A30" t="s">
        <v>7398</v>
      </c>
      <c r="B30">
        <v>77746</v>
      </c>
      <c r="C30">
        <v>77746</v>
      </c>
      <c r="D30">
        <v>77746</v>
      </c>
      <c r="E30">
        <v>77719</v>
      </c>
      <c r="F30">
        <v>77762</v>
      </c>
      <c r="G30">
        <v>78574</v>
      </c>
      <c r="H30">
        <v>78576</v>
      </c>
      <c r="I30">
        <v>78561</v>
      </c>
      <c r="J30">
        <v>78605</v>
      </c>
      <c r="K30">
        <v>78585</v>
      </c>
      <c r="L30">
        <v>78556</v>
      </c>
      <c r="M30">
        <v>77504</v>
      </c>
      <c r="N30">
        <v>77481</v>
      </c>
      <c r="O30">
        <v>76356</v>
      </c>
      <c r="P30">
        <v>76309</v>
      </c>
      <c r="Q30">
        <v>76366</v>
      </c>
      <c r="R30">
        <v>76367</v>
      </c>
      <c r="S30">
        <v>76238</v>
      </c>
      <c r="T30">
        <v>75902</v>
      </c>
      <c r="U30">
        <v>76747</v>
      </c>
      <c r="V30">
        <v>76799</v>
      </c>
      <c r="W30">
        <v>1738397</v>
      </c>
      <c r="X30">
        <v>1738397</v>
      </c>
      <c r="Y30">
        <v>1735265</v>
      </c>
      <c r="Z30">
        <v>1726110</v>
      </c>
      <c r="AA30">
        <v>1719551</v>
      </c>
      <c r="AB30">
        <v>1714252</v>
      </c>
      <c r="AC30">
        <v>1712999</v>
      </c>
      <c r="AD30">
        <v>1623263</v>
      </c>
      <c r="AE30">
        <v>1614552</v>
      </c>
      <c r="AF30">
        <v>1614552</v>
      </c>
      <c r="AG30">
        <v>1614825</v>
      </c>
      <c r="AH30">
        <v>1603262</v>
      </c>
      <c r="AI30">
        <v>1600621</v>
      </c>
      <c r="AJ30">
        <v>1600531</v>
      </c>
      <c r="AK30">
        <v>1600513</v>
      </c>
      <c r="AL30">
        <v>1600014</v>
      </c>
      <c r="AM30">
        <v>1593465</v>
      </c>
      <c r="AN30">
        <v>1581304</v>
      </c>
      <c r="AO30">
        <v>1574468</v>
      </c>
      <c r="AP30">
        <v>1574575</v>
      </c>
      <c r="AQ30">
        <v>1583420</v>
      </c>
      <c r="AR30">
        <v>1583420</v>
      </c>
      <c r="AS30">
        <v>1586400</v>
      </c>
      <c r="AT30">
        <v>119082</v>
      </c>
      <c r="AU30">
        <v>119251</v>
      </c>
      <c r="AV30">
        <v>115617</v>
      </c>
      <c r="AW30">
        <v>115068</v>
      </c>
      <c r="AX30">
        <v>115072</v>
      </c>
      <c r="AY30">
        <v>115238</v>
      </c>
      <c r="AZ30">
        <v>115315</v>
      </c>
      <c r="BA30">
        <v>115251</v>
      </c>
      <c r="BB30">
        <v>115589</v>
      </c>
      <c r="BC30">
        <v>115286</v>
      </c>
      <c r="BD30">
        <v>117122</v>
      </c>
      <c r="BE30">
        <v>115835</v>
      </c>
      <c r="BF30">
        <v>116799</v>
      </c>
      <c r="BG30">
        <v>116670</v>
      </c>
      <c r="BH30">
        <v>116531</v>
      </c>
      <c r="BI30">
        <v>115493</v>
      </c>
      <c r="BJ30">
        <v>115507</v>
      </c>
      <c r="BK30">
        <v>114540</v>
      </c>
      <c r="BL30">
        <v>114627</v>
      </c>
      <c r="BM30">
        <v>114779</v>
      </c>
      <c r="BN30">
        <v>115028</v>
      </c>
      <c r="BO30">
        <v>115626</v>
      </c>
      <c r="BP30">
        <v>3798873</v>
      </c>
      <c r="BQ30">
        <v>3832260</v>
      </c>
      <c r="BR30">
        <v>3776186</v>
      </c>
      <c r="BS30">
        <v>3736524</v>
      </c>
      <c r="BT30">
        <v>3768187</v>
      </c>
      <c r="BW30">
        <v>3270008</v>
      </c>
      <c r="BX30">
        <v>3248793</v>
      </c>
      <c r="BY30">
        <v>3246709</v>
      </c>
      <c r="BZ30">
        <v>3246709</v>
      </c>
      <c r="CA30">
        <v>3246709</v>
      </c>
      <c r="CB30">
        <v>3254331</v>
      </c>
      <c r="CC30">
        <v>3250861</v>
      </c>
      <c r="CD30">
        <v>3296086</v>
      </c>
      <c r="CE30">
        <v>3318866</v>
      </c>
      <c r="CF30">
        <v>3362443</v>
      </c>
      <c r="CG30">
        <v>3391951</v>
      </c>
      <c r="CH30">
        <v>3374147</v>
      </c>
      <c r="CI30">
        <v>3356785</v>
      </c>
      <c r="CJ30">
        <v>3382119</v>
      </c>
      <c r="CK30">
        <v>3375666</v>
      </c>
      <c r="CL30">
        <v>3432902</v>
      </c>
      <c r="CM30">
        <v>3452672</v>
      </c>
      <c r="CN30">
        <v>3445236</v>
      </c>
      <c r="CO30">
        <v>3432911</v>
      </c>
      <c r="CP30">
        <v>3440491</v>
      </c>
      <c r="CQ30">
        <v>3438222</v>
      </c>
      <c r="CR30">
        <v>101518</v>
      </c>
      <c r="CS30">
        <v>101518</v>
      </c>
      <c r="CT30">
        <v>101518</v>
      </c>
      <c r="CU30">
        <v>101518</v>
      </c>
      <c r="CV30">
        <v>101518</v>
      </c>
      <c r="CW30">
        <v>101518</v>
      </c>
    </row>
    <row r="31" spans="1:101" x14ac:dyDescent="0.25">
      <c r="A31" t="s">
        <v>7399</v>
      </c>
      <c r="B31">
        <v>7692</v>
      </c>
      <c r="C31">
        <v>7692</v>
      </c>
      <c r="D31">
        <v>7692</v>
      </c>
      <c r="E31">
        <v>7692</v>
      </c>
      <c r="F31">
        <v>7689</v>
      </c>
      <c r="G31">
        <v>7671</v>
      </c>
      <c r="H31">
        <v>7651</v>
      </c>
      <c r="I31">
        <v>7651</v>
      </c>
      <c r="J31">
        <v>7651</v>
      </c>
      <c r="K31">
        <v>7651</v>
      </c>
      <c r="L31">
        <v>7651</v>
      </c>
      <c r="M31">
        <v>6841</v>
      </c>
      <c r="N31">
        <v>6451</v>
      </c>
      <c r="O31">
        <v>6471</v>
      </c>
      <c r="P31">
        <v>6471</v>
      </c>
      <c r="Q31">
        <v>6471</v>
      </c>
      <c r="R31">
        <v>6446</v>
      </c>
      <c r="S31">
        <v>6446</v>
      </c>
      <c r="T31">
        <v>6249</v>
      </c>
      <c r="U31">
        <v>4159</v>
      </c>
      <c r="V31">
        <v>4159</v>
      </c>
      <c r="W31">
        <v>77087</v>
      </c>
      <c r="X31">
        <v>77087</v>
      </c>
      <c r="Y31">
        <v>76723</v>
      </c>
      <c r="Z31">
        <v>77364</v>
      </c>
      <c r="AA31">
        <v>77142</v>
      </c>
      <c r="AB31">
        <v>77812</v>
      </c>
      <c r="AC31">
        <v>78109</v>
      </c>
      <c r="AD31">
        <v>78039</v>
      </c>
      <c r="AE31">
        <v>77694</v>
      </c>
      <c r="AF31">
        <v>77694</v>
      </c>
      <c r="AG31">
        <v>77565</v>
      </c>
      <c r="AH31">
        <v>77145</v>
      </c>
      <c r="AI31">
        <v>77075</v>
      </c>
      <c r="AJ31">
        <v>76958</v>
      </c>
      <c r="AK31">
        <v>76957</v>
      </c>
      <c r="AL31">
        <v>77038</v>
      </c>
      <c r="AM31">
        <v>76981</v>
      </c>
      <c r="AN31">
        <v>76812</v>
      </c>
      <c r="AO31">
        <v>76866</v>
      </c>
      <c r="AP31">
        <v>76932</v>
      </c>
      <c r="AQ31">
        <v>77065</v>
      </c>
      <c r="AR31">
        <v>77065</v>
      </c>
      <c r="AS31">
        <v>77524</v>
      </c>
      <c r="AT31">
        <v>1580350</v>
      </c>
      <c r="AU31">
        <v>1582534</v>
      </c>
      <c r="AV31">
        <v>1584503</v>
      </c>
      <c r="AW31">
        <v>1586271</v>
      </c>
      <c r="AX31">
        <v>1590285</v>
      </c>
      <c r="AY31">
        <v>1579059</v>
      </c>
      <c r="AZ31">
        <v>1581355</v>
      </c>
      <c r="BA31">
        <v>1577983</v>
      </c>
      <c r="BB31">
        <v>1575296</v>
      </c>
      <c r="BC31">
        <v>1574323</v>
      </c>
      <c r="BD31">
        <v>1568336</v>
      </c>
      <c r="BE31">
        <v>1568164</v>
      </c>
      <c r="BF31">
        <v>1557732</v>
      </c>
      <c r="BG31">
        <v>1533808</v>
      </c>
      <c r="BH31">
        <v>1527019</v>
      </c>
      <c r="BI31">
        <v>1521006</v>
      </c>
      <c r="BJ31">
        <v>1525137</v>
      </c>
      <c r="BK31">
        <v>1503848</v>
      </c>
      <c r="BL31">
        <v>1502907</v>
      </c>
      <c r="BM31">
        <v>1486144</v>
      </c>
      <c r="BN31">
        <v>1482632</v>
      </c>
      <c r="BO31">
        <v>1488488</v>
      </c>
      <c r="BP31">
        <v>115288</v>
      </c>
      <c r="BQ31">
        <v>114529</v>
      </c>
      <c r="BR31">
        <v>114509</v>
      </c>
      <c r="BS31">
        <v>114236</v>
      </c>
      <c r="BT31">
        <v>113794</v>
      </c>
      <c r="BW31">
        <v>91113</v>
      </c>
      <c r="BX31">
        <v>91037</v>
      </c>
      <c r="BY31">
        <v>90987</v>
      </c>
      <c r="BZ31">
        <v>90987</v>
      </c>
      <c r="CA31">
        <v>90987</v>
      </c>
      <c r="CB31">
        <v>91103</v>
      </c>
      <c r="CC31">
        <v>91027</v>
      </c>
      <c r="CD31">
        <v>90968</v>
      </c>
      <c r="CE31">
        <v>90856</v>
      </c>
      <c r="CF31">
        <v>90760</v>
      </c>
      <c r="CG31">
        <v>90389</v>
      </c>
      <c r="CH31">
        <v>90332</v>
      </c>
      <c r="CI31">
        <v>90646</v>
      </c>
      <c r="CJ31">
        <v>89090</v>
      </c>
      <c r="CK31">
        <v>87027</v>
      </c>
      <c r="CL31">
        <v>87346</v>
      </c>
      <c r="CM31">
        <v>87312</v>
      </c>
      <c r="CN31">
        <v>86558</v>
      </c>
      <c r="CO31">
        <v>86521</v>
      </c>
      <c r="CP31">
        <v>86529</v>
      </c>
      <c r="CQ31">
        <v>86375</v>
      </c>
      <c r="CR31">
        <v>3437663</v>
      </c>
      <c r="CS31">
        <v>3478147</v>
      </c>
      <c r="CT31">
        <v>3463326</v>
      </c>
      <c r="CU31">
        <v>3462279</v>
      </c>
      <c r="CV31">
        <v>3502337</v>
      </c>
      <c r="CW31">
        <v>3523381</v>
      </c>
    </row>
    <row r="32" spans="1:101" x14ac:dyDescent="0.25">
      <c r="A32" t="s">
        <v>7400</v>
      </c>
      <c r="B32">
        <v>10246</v>
      </c>
      <c r="C32">
        <v>10246</v>
      </c>
      <c r="D32">
        <v>10246</v>
      </c>
      <c r="E32">
        <v>10246</v>
      </c>
      <c r="F32">
        <v>10119</v>
      </c>
      <c r="G32">
        <v>10119</v>
      </c>
      <c r="H32">
        <v>10090</v>
      </c>
      <c r="I32">
        <v>10089</v>
      </c>
      <c r="J32">
        <v>10089</v>
      </c>
      <c r="K32">
        <v>10089</v>
      </c>
      <c r="L32">
        <v>10089</v>
      </c>
      <c r="M32">
        <v>10026</v>
      </c>
      <c r="N32">
        <v>10026</v>
      </c>
      <c r="O32">
        <v>10003</v>
      </c>
      <c r="P32">
        <v>10003</v>
      </c>
      <c r="Q32">
        <v>10003</v>
      </c>
      <c r="R32">
        <v>9902</v>
      </c>
      <c r="S32">
        <v>9832</v>
      </c>
      <c r="T32">
        <v>9808</v>
      </c>
      <c r="U32">
        <v>5002</v>
      </c>
      <c r="V32">
        <v>5002</v>
      </c>
      <c r="W32">
        <v>4159</v>
      </c>
      <c r="X32">
        <v>4159</v>
      </c>
      <c r="Y32">
        <v>4159</v>
      </c>
      <c r="Z32">
        <v>4159</v>
      </c>
      <c r="AA32">
        <v>4159</v>
      </c>
      <c r="AB32">
        <v>4140</v>
      </c>
      <c r="AC32">
        <v>4140</v>
      </c>
      <c r="AD32">
        <v>4158</v>
      </c>
      <c r="AE32">
        <v>4328</v>
      </c>
      <c r="AF32">
        <v>4328</v>
      </c>
      <c r="AG32">
        <v>4308</v>
      </c>
      <c r="AH32">
        <v>4308</v>
      </c>
      <c r="AI32">
        <v>4308</v>
      </c>
      <c r="AJ32">
        <v>4328</v>
      </c>
      <c r="AK32">
        <v>4328</v>
      </c>
      <c r="AL32">
        <v>4328</v>
      </c>
      <c r="AM32">
        <v>4327</v>
      </c>
      <c r="AN32">
        <v>4328</v>
      </c>
      <c r="AO32">
        <v>4328</v>
      </c>
      <c r="AP32">
        <v>4328</v>
      </c>
      <c r="AQ32">
        <v>4276</v>
      </c>
      <c r="AR32">
        <v>4276</v>
      </c>
      <c r="AS32">
        <v>4309</v>
      </c>
      <c r="AT32">
        <v>77700</v>
      </c>
      <c r="AU32">
        <v>77932</v>
      </c>
      <c r="AV32">
        <v>78093</v>
      </c>
      <c r="AW32">
        <v>78227</v>
      </c>
      <c r="AX32">
        <v>77994</v>
      </c>
      <c r="AY32">
        <v>81462</v>
      </c>
      <c r="AZ32">
        <v>81406</v>
      </c>
      <c r="BA32">
        <v>79638</v>
      </c>
      <c r="BB32">
        <v>79632</v>
      </c>
      <c r="BC32">
        <v>79683</v>
      </c>
      <c r="BD32">
        <v>79647</v>
      </c>
      <c r="BE32">
        <v>79632</v>
      </c>
      <c r="BF32">
        <v>79632</v>
      </c>
      <c r="BG32">
        <v>79632</v>
      </c>
      <c r="BH32">
        <v>79632</v>
      </c>
      <c r="BI32">
        <v>80172</v>
      </c>
      <c r="BJ32">
        <v>80172</v>
      </c>
      <c r="BK32">
        <v>80375</v>
      </c>
      <c r="BL32">
        <v>80419</v>
      </c>
      <c r="BM32">
        <v>79070</v>
      </c>
      <c r="BN32">
        <v>77882</v>
      </c>
      <c r="BO32">
        <v>78146</v>
      </c>
      <c r="BP32">
        <v>1488866</v>
      </c>
      <c r="BQ32">
        <v>1442207</v>
      </c>
      <c r="BR32">
        <v>1365604</v>
      </c>
      <c r="BS32">
        <v>1362009</v>
      </c>
      <c r="BT32">
        <v>1363647</v>
      </c>
      <c r="BW32">
        <v>1151433</v>
      </c>
      <c r="BX32">
        <v>1127932</v>
      </c>
      <c r="BY32">
        <v>1133222</v>
      </c>
      <c r="BZ32">
        <v>1133222</v>
      </c>
      <c r="CA32">
        <v>1133222</v>
      </c>
      <c r="CB32">
        <v>1127631</v>
      </c>
      <c r="CC32">
        <v>1098410</v>
      </c>
      <c r="CD32">
        <v>1093848</v>
      </c>
      <c r="CE32">
        <v>1089972</v>
      </c>
      <c r="CF32">
        <v>1093006</v>
      </c>
      <c r="CG32">
        <v>1092952</v>
      </c>
      <c r="CH32">
        <v>1095157</v>
      </c>
      <c r="CI32">
        <v>1096608</v>
      </c>
      <c r="CJ32">
        <v>1103264</v>
      </c>
      <c r="CK32">
        <v>1124168</v>
      </c>
      <c r="CL32">
        <v>1109357</v>
      </c>
      <c r="CM32">
        <v>1107948</v>
      </c>
      <c r="CN32">
        <v>1098521</v>
      </c>
      <c r="CO32">
        <v>1099928</v>
      </c>
      <c r="CP32">
        <v>1120899</v>
      </c>
      <c r="CQ32">
        <v>1121719</v>
      </c>
      <c r="CR32">
        <v>86207</v>
      </c>
      <c r="CS32">
        <v>86176</v>
      </c>
      <c r="CT32">
        <v>85757</v>
      </c>
      <c r="CU32">
        <v>85389</v>
      </c>
      <c r="CV32">
        <v>85241</v>
      </c>
      <c r="CW32">
        <v>85118</v>
      </c>
    </row>
    <row r="33" spans="1:101" x14ac:dyDescent="0.25">
      <c r="A33" t="s">
        <v>7401</v>
      </c>
      <c r="B33">
        <v>1606300</v>
      </c>
      <c r="C33">
        <v>1606300</v>
      </c>
      <c r="D33">
        <v>1606300</v>
      </c>
      <c r="E33">
        <v>1559053</v>
      </c>
      <c r="F33">
        <v>1560567</v>
      </c>
      <c r="G33">
        <v>1570801</v>
      </c>
      <c r="H33">
        <v>1564580</v>
      </c>
      <c r="I33">
        <v>1581574</v>
      </c>
      <c r="J33">
        <v>1571795</v>
      </c>
      <c r="K33">
        <v>1565318</v>
      </c>
      <c r="L33">
        <v>1568266</v>
      </c>
      <c r="M33">
        <v>1562338</v>
      </c>
      <c r="N33">
        <v>1521866</v>
      </c>
      <c r="O33">
        <v>1525808</v>
      </c>
      <c r="P33">
        <v>1534473</v>
      </c>
      <c r="Q33">
        <v>1534515</v>
      </c>
      <c r="R33">
        <v>1543651</v>
      </c>
      <c r="S33">
        <v>1543372</v>
      </c>
      <c r="T33">
        <v>1542471</v>
      </c>
      <c r="U33">
        <v>1543131</v>
      </c>
      <c r="V33">
        <v>1531293</v>
      </c>
      <c r="W33">
        <v>5002</v>
      </c>
      <c r="X33">
        <v>5002</v>
      </c>
      <c r="Y33">
        <v>5002</v>
      </c>
      <c r="Z33">
        <v>5002</v>
      </c>
      <c r="AA33">
        <v>5002</v>
      </c>
      <c r="AB33">
        <v>4978</v>
      </c>
      <c r="AC33">
        <v>4978</v>
      </c>
      <c r="AD33">
        <v>5022</v>
      </c>
      <c r="AE33">
        <v>5022</v>
      </c>
      <c r="AF33">
        <v>5022</v>
      </c>
      <c r="AG33">
        <v>5022</v>
      </c>
      <c r="AH33">
        <v>5022</v>
      </c>
      <c r="AI33">
        <v>5022</v>
      </c>
      <c r="AJ33">
        <v>5032</v>
      </c>
      <c r="AK33">
        <v>5032</v>
      </c>
      <c r="AL33">
        <v>5032</v>
      </c>
      <c r="AM33">
        <v>5032</v>
      </c>
      <c r="AN33">
        <v>5082</v>
      </c>
      <c r="AO33">
        <v>5082</v>
      </c>
      <c r="AP33">
        <v>5082</v>
      </c>
      <c r="AQ33">
        <v>5082</v>
      </c>
      <c r="AR33">
        <v>5082</v>
      </c>
      <c r="AS33">
        <v>5082</v>
      </c>
      <c r="AT33">
        <v>4259</v>
      </c>
      <c r="AU33">
        <v>4259</v>
      </c>
      <c r="AV33">
        <v>4259</v>
      </c>
      <c r="AW33">
        <v>4109</v>
      </c>
      <c r="AX33">
        <v>3909</v>
      </c>
      <c r="AY33">
        <v>3909</v>
      </c>
      <c r="AZ33">
        <v>3909</v>
      </c>
      <c r="BA33">
        <v>3909</v>
      </c>
      <c r="BB33">
        <v>3909</v>
      </c>
      <c r="BC33">
        <v>3909</v>
      </c>
      <c r="BD33">
        <v>2379</v>
      </c>
      <c r="BE33">
        <v>1964</v>
      </c>
      <c r="BF33">
        <v>1964</v>
      </c>
      <c r="BG33">
        <v>1964</v>
      </c>
      <c r="BH33">
        <v>1964</v>
      </c>
      <c r="BI33">
        <v>2068</v>
      </c>
      <c r="BJ33">
        <v>2068</v>
      </c>
      <c r="BK33">
        <v>2068</v>
      </c>
      <c r="BL33">
        <v>2068</v>
      </c>
      <c r="BM33">
        <v>2068</v>
      </c>
      <c r="BN33">
        <v>2068</v>
      </c>
      <c r="BO33">
        <v>2068</v>
      </c>
      <c r="BP33">
        <v>80066</v>
      </c>
      <c r="BQ33">
        <v>80111</v>
      </c>
      <c r="BR33">
        <v>80131</v>
      </c>
      <c r="BS33">
        <v>80130</v>
      </c>
      <c r="BT33">
        <v>80149</v>
      </c>
      <c r="BW33">
        <v>79419</v>
      </c>
      <c r="BX33">
        <v>79469</v>
      </c>
      <c r="BY33">
        <v>77610</v>
      </c>
      <c r="BZ33">
        <v>77610</v>
      </c>
      <c r="CA33">
        <v>77610</v>
      </c>
      <c r="CB33">
        <v>77582</v>
      </c>
      <c r="CC33">
        <v>77375</v>
      </c>
      <c r="CD33">
        <v>77338</v>
      </c>
      <c r="CE33">
        <v>77190</v>
      </c>
      <c r="CF33">
        <v>77125</v>
      </c>
      <c r="CG33">
        <v>76945</v>
      </c>
      <c r="CH33">
        <v>76945</v>
      </c>
      <c r="CI33">
        <v>76990</v>
      </c>
      <c r="CJ33">
        <v>77038</v>
      </c>
      <c r="CK33">
        <v>76932</v>
      </c>
      <c r="CL33">
        <v>77029</v>
      </c>
      <c r="CM33">
        <v>77144</v>
      </c>
      <c r="CN33">
        <v>76498</v>
      </c>
      <c r="CO33">
        <v>76569</v>
      </c>
      <c r="CP33">
        <v>76624</v>
      </c>
      <c r="CQ33">
        <v>76594</v>
      </c>
      <c r="CR33">
        <v>1119095</v>
      </c>
      <c r="CS33">
        <v>1108877</v>
      </c>
      <c r="CT33">
        <v>1101864</v>
      </c>
      <c r="CU33">
        <v>1102208</v>
      </c>
      <c r="CV33">
        <v>1082620</v>
      </c>
      <c r="CW33">
        <v>1069306</v>
      </c>
    </row>
    <row r="34" spans="1:101" x14ac:dyDescent="0.25">
      <c r="A34" t="s">
        <v>7402</v>
      </c>
      <c r="B34">
        <v>74232</v>
      </c>
      <c r="C34">
        <v>74232</v>
      </c>
      <c r="D34">
        <v>74232</v>
      </c>
      <c r="E34">
        <v>74112</v>
      </c>
      <c r="F34">
        <v>74109</v>
      </c>
      <c r="G34">
        <v>74012</v>
      </c>
      <c r="H34">
        <v>73981</v>
      </c>
      <c r="I34">
        <v>74024</v>
      </c>
      <c r="J34">
        <v>73962</v>
      </c>
      <c r="K34">
        <v>73921</v>
      </c>
      <c r="L34">
        <v>73815</v>
      </c>
      <c r="M34">
        <v>73375</v>
      </c>
      <c r="N34">
        <v>72460</v>
      </c>
      <c r="O34">
        <v>71902</v>
      </c>
      <c r="P34">
        <v>71666</v>
      </c>
      <c r="Q34">
        <v>71720</v>
      </c>
      <c r="R34">
        <v>71676</v>
      </c>
      <c r="S34">
        <v>71653</v>
      </c>
      <c r="T34">
        <v>71638</v>
      </c>
      <c r="U34">
        <v>71638</v>
      </c>
      <c r="V34">
        <v>71596</v>
      </c>
      <c r="W34">
        <v>1525821</v>
      </c>
      <c r="X34">
        <v>1525821</v>
      </c>
      <c r="Y34">
        <v>1514121</v>
      </c>
      <c r="Z34">
        <v>1478160</v>
      </c>
      <c r="AA34">
        <v>1476087</v>
      </c>
      <c r="AB34">
        <v>1478553</v>
      </c>
      <c r="AC34">
        <v>1486776</v>
      </c>
      <c r="AD34">
        <v>1474364</v>
      </c>
      <c r="AE34">
        <v>1473543</v>
      </c>
      <c r="AF34">
        <v>1473543</v>
      </c>
      <c r="AG34">
        <v>1471075</v>
      </c>
      <c r="AH34">
        <v>1437631</v>
      </c>
      <c r="AI34">
        <v>1413980</v>
      </c>
      <c r="AJ34">
        <v>1422350</v>
      </c>
      <c r="AK34">
        <v>1461130</v>
      </c>
      <c r="AL34">
        <v>1472104</v>
      </c>
      <c r="AM34">
        <v>1457448</v>
      </c>
      <c r="AN34">
        <v>1453228</v>
      </c>
      <c r="AO34">
        <v>1437004</v>
      </c>
      <c r="AP34">
        <v>1439397</v>
      </c>
      <c r="AQ34">
        <v>1455949</v>
      </c>
      <c r="AR34">
        <v>1455949</v>
      </c>
      <c r="AS34">
        <v>1463576</v>
      </c>
      <c r="AT34">
        <v>5162</v>
      </c>
      <c r="AU34">
        <v>5162</v>
      </c>
      <c r="AV34">
        <v>5142</v>
      </c>
      <c r="AW34">
        <v>5142</v>
      </c>
      <c r="AX34">
        <v>5118</v>
      </c>
      <c r="AY34">
        <v>5118</v>
      </c>
      <c r="AZ34">
        <v>5118</v>
      </c>
      <c r="BA34">
        <v>5118</v>
      </c>
      <c r="BB34">
        <v>5118</v>
      </c>
      <c r="BC34">
        <v>5118</v>
      </c>
      <c r="BD34">
        <v>5118</v>
      </c>
      <c r="BE34">
        <v>5118</v>
      </c>
      <c r="BF34">
        <v>5118</v>
      </c>
      <c r="BG34">
        <v>1591</v>
      </c>
      <c r="BH34">
        <v>1591</v>
      </c>
      <c r="BI34">
        <v>1441</v>
      </c>
      <c r="BJ34">
        <v>1441</v>
      </c>
      <c r="BK34">
        <v>1441</v>
      </c>
      <c r="BL34">
        <v>1441</v>
      </c>
      <c r="BM34">
        <v>1441</v>
      </c>
      <c r="BN34">
        <v>1441</v>
      </c>
      <c r="BO34">
        <v>1016</v>
      </c>
      <c r="BP34">
        <v>15</v>
      </c>
      <c r="BQ34">
        <v>15</v>
      </c>
      <c r="BR34">
        <v>1</v>
      </c>
      <c r="BS34">
        <v>1</v>
      </c>
      <c r="BT34">
        <v>80063</v>
      </c>
      <c r="BW34">
        <v>76732</v>
      </c>
      <c r="BX34">
        <v>76732</v>
      </c>
      <c r="BY34">
        <v>76732</v>
      </c>
      <c r="BZ34">
        <v>76732</v>
      </c>
      <c r="CA34">
        <v>76732</v>
      </c>
      <c r="CB34">
        <v>76732</v>
      </c>
      <c r="CC34">
        <v>76732</v>
      </c>
      <c r="CD34">
        <v>76732</v>
      </c>
      <c r="CE34">
        <v>76732</v>
      </c>
      <c r="CF34">
        <v>76732</v>
      </c>
      <c r="CG34">
        <v>76732</v>
      </c>
      <c r="CH34">
        <v>76732</v>
      </c>
      <c r="CI34">
        <v>76732</v>
      </c>
      <c r="CJ34">
        <v>76732</v>
      </c>
      <c r="CK34">
        <v>76732</v>
      </c>
      <c r="CL34">
        <v>76732</v>
      </c>
      <c r="CM34">
        <v>76732</v>
      </c>
      <c r="CN34">
        <v>76732</v>
      </c>
      <c r="CO34">
        <v>76732</v>
      </c>
      <c r="CP34">
        <v>76732</v>
      </c>
      <c r="CQ34">
        <v>76732</v>
      </c>
      <c r="CR34">
        <v>76732</v>
      </c>
      <c r="CS34">
        <v>76698</v>
      </c>
      <c r="CT34">
        <v>76683</v>
      </c>
      <c r="CU34">
        <v>76688</v>
      </c>
      <c r="CV34">
        <v>76761</v>
      </c>
      <c r="CW34">
        <v>76762</v>
      </c>
    </row>
    <row r="35" spans="1:101" x14ac:dyDescent="0.25">
      <c r="A35" t="s">
        <v>7403</v>
      </c>
      <c r="B35">
        <v>115028</v>
      </c>
      <c r="C35">
        <v>115028</v>
      </c>
      <c r="D35">
        <v>115028</v>
      </c>
      <c r="E35">
        <v>113731</v>
      </c>
      <c r="F35">
        <v>113755</v>
      </c>
      <c r="G35">
        <v>113672</v>
      </c>
      <c r="H35">
        <v>112023</v>
      </c>
      <c r="I35">
        <v>111841</v>
      </c>
      <c r="J35">
        <v>110944</v>
      </c>
      <c r="K35">
        <v>111141</v>
      </c>
      <c r="L35">
        <v>111141</v>
      </c>
      <c r="M35">
        <v>111065</v>
      </c>
      <c r="N35">
        <v>111504</v>
      </c>
      <c r="O35">
        <v>106691</v>
      </c>
      <c r="P35">
        <v>106591</v>
      </c>
      <c r="Q35">
        <v>106547</v>
      </c>
      <c r="R35">
        <v>105873</v>
      </c>
      <c r="S35">
        <v>105529</v>
      </c>
      <c r="T35">
        <v>105681</v>
      </c>
      <c r="U35">
        <v>105580</v>
      </c>
      <c r="V35">
        <v>105559</v>
      </c>
      <c r="W35">
        <v>71634</v>
      </c>
      <c r="X35">
        <v>71634</v>
      </c>
      <c r="Y35">
        <v>71531</v>
      </c>
      <c r="Z35">
        <v>71394</v>
      </c>
      <c r="AA35">
        <v>71127</v>
      </c>
      <c r="AB35">
        <v>71005</v>
      </c>
      <c r="AC35">
        <v>70611</v>
      </c>
      <c r="AD35">
        <v>70094</v>
      </c>
      <c r="AE35">
        <v>70084</v>
      </c>
      <c r="AF35">
        <v>70084</v>
      </c>
      <c r="AG35">
        <v>70097</v>
      </c>
      <c r="AH35">
        <v>70191</v>
      </c>
      <c r="AI35">
        <v>70144</v>
      </c>
      <c r="AJ35">
        <v>69807</v>
      </c>
      <c r="AK35">
        <v>69654</v>
      </c>
      <c r="AL35">
        <v>69639</v>
      </c>
      <c r="AM35">
        <v>69678</v>
      </c>
      <c r="AN35">
        <v>69624</v>
      </c>
      <c r="AO35">
        <v>69564</v>
      </c>
      <c r="AP35">
        <v>69413</v>
      </c>
      <c r="AQ35">
        <v>69406</v>
      </c>
      <c r="AR35">
        <v>69406</v>
      </c>
      <c r="AS35">
        <v>68657</v>
      </c>
      <c r="AT35">
        <v>1480996</v>
      </c>
      <c r="AU35">
        <v>1475641</v>
      </c>
      <c r="AV35">
        <v>1475933</v>
      </c>
      <c r="AW35">
        <v>1464678</v>
      </c>
      <c r="AX35">
        <v>1458663</v>
      </c>
      <c r="AY35">
        <v>1458152</v>
      </c>
      <c r="AZ35">
        <v>1453081</v>
      </c>
      <c r="BA35">
        <v>1455265</v>
      </c>
      <c r="BB35">
        <v>1443566</v>
      </c>
      <c r="BC35">
        <v>1424853</v>
      </c>
      <c r="BD35">
        <v>1447726</v>
      </c>
      <c r="BE35">
        <v>1463004</v>
      </c>
      <c r="BF35">
        <v>1479077</v>
      </c>
      <c r="BG35">
        <v>1444767</v>
      </c>
      <c r="BH35">
        <v>1420765</v>
      </c>
      <c r="BI35">
        <v>1421137</v>
      </c>
      <c r="BJ35">
        <v>1421879</v>
      </c>
      <c r="BK35">
        <v>1404119</v>
      </c>
      <c r="BL35">
        <v>1404352</v>
      </c>
      <c r="BM35">
        <v>1385579</v>
      </c>
      <c r="BN35">
        <v>1429236</v>
      </c>
      <c r="BO35">
        <v>1444810</v>
      </c>
      <c r="BP35">
        <v>131</v>
      </c>
      <c r="BQ35">
        <v>1</v>
      </c>
      <c r="BR35">
        <v>1</v>
      </c>
      <c r="BS35">
        <v>1</v>
      </c>
      <c r="BT35" t="s">
        <v>7203</v>
      </c>
      <c r="BW35">
        <v>76101</v>
      </c>
      <c r="BX35">
        <v>76101</v>
      </c>
      <c r="BY35">
        <v>76101</v>
      </c>
      <c r="BZ35">
        <v>76101</v>
      </c>
      <c r="CA35">
        <v>76101</v>
      </c>
      <c r="CB35">
        <v>76101</v>
      </c>
      <c r="CC35">
        <v>76101</v>
      </c>
      <c r="CD35">
        <v>76101</v>
      </c>
      <c r="CE35">
        <v>76101</v>
      </c>
      <c r="CF35">
        <v>76101</v>
      </c>
      <c r="CG35">
        <v>76101</v>
      </c>
      <c r="CH35">
        <v>76101</v>
      </c>
      <c r="CI35">
        <v>76101</v>
      </c>
      <c r="CJ35">
        <v>76101</v>
      </c>
      <c r="CK35">
        <v>76101</v>
      </c>
      <c r="CL35">
        <v>76101</v>
      </c>
      <c r="CM35">
        <v>76101</v>
      </c>
      <c r="CN35">
        <v>76101</v>
      </c>
      <c r="CO35">
        <v>76101</v>
      </c>
      <c r="CP35">
        <v>76101</v>
      </c>
      <c r="CQ35">
        <v>76101</v>
      </c>
      <c r="CR35">
        <v>76101</v>
      </c>
      <c r="CS35">
        <v>76101</v>
      </c>
      <c r="CT35">
        <v>76101</v>
      </c>
      <c r="CU35">
        <v>76101</v>
      </c>
      <c r="CV35">
        <v>76101</v>
      </c>
      <c r="CW35">
        <v>76101</v>
      </c>
    </row>
    <row r="36" spans="1:101" x14ac:dyDescent="0.25">
      <c r="A36" t="s">
        <v>7404</v>
      </c>
      <c r="B36">
        <v>49192</v>
      </c>
      <c r="C36">
        <v>49192</v>
      </c>
      <c r="D36">
        <v>49192</v>
      </c>
      <c r="E36">
        <v>49192</v>
      </c>
      <c r="F36">
        <v>49099</v>
      </c>
      <c r="G36">
        <v>49089</v>
      </c>
      <c r="H36">
        <v>49153</v>
      </c>
      <c r="I36">
        <v>49153</v>
      </c>
      <c r="J36">
        <v>48920</v>
      </c>
      <c r="K36">
        <v>48655</v>
      </c>
      <c r="L36">
        <v>48420</v>
      </c>
      <c r="M36">
        <v>46992</v>
      </c>
      <c r="N36">
        <v>47192</v>
      </c>
      <c r="O36">
        <v>47143</v>
      </c>
      <c r="P36">
        <v>47685</v>
      </c>
      <c r="Q36">
        <v>47377</v>
      </c>
      <c r="R36">
        <v>47527</v>
      </c>
      <c r="S36">
        <v>47527</v>
      </c>
      <c r="T36">
        <v>47822</v>
      </c>
      <c r="U36">
        <v>47631</v>
      </c>
      <c r="V36">
        <v>47734</v>
      </c>
      <c r="W36">
        <v>105383</v>
      </c>
      <c r="X36">
        <v>105383</v>
      </c>
      <c r="Y36">
        <v>105355</v>
      </c>
      <c r="Z36">
        <v>104895</v>
      </c>
      <c r="AA36">
        <v>104546</v>
      </c>
      <c r="AB36">
        <v>104401</v>
      </c>
      <c r="AC36">
        <v>104124</v>
      </c>
      <c r="AD36">
        <v>101971</v>
      </c>
      <c r="AE36">
        <v>100717</v>
      </c>
      <c r="AF36">
        <v>100717</v>
      </c>
      <c r="AG36">
        <v>100651</v>
      </c>
      <c r="AH36">
        <v>101188</v>
      </c>
      <c r="AI36">
        <v>100658</v>
      </c>
      <c r="AJ36">
        <v>100672</v>
      </c>
      <c r="AK36">
        <v>102675</v>
      </c>
      <c r="AL36">
        <v>102566</v>
      </c>
      <c r="AM36">
        <v>102430</v>
      </c>
      <c r="AN36">
        <v>102282</v>
      </c>
      <c r="AO36">
        <v>102141</v>
      </c>
      <c r="AP36">
        <v>101979</v>
      </c>
      <c r="AQ36">
        <v>102344</v>
      </c>
      <c r="AR36">
        <v>102344</v>
      </c>
      <c r="AS36">
        <v>102158</v>
      </c>
      <c r="AT36">
        <v>68624</v>
      </c>
      <c r="AU36">
        <v>66038</v>
      </c>
      <c r="AV36">
        <v>64623</v>
      </c>
      <c r="AW36">
        <v>64037</v>
      </c>
      <c r="AX36">
        <v>59569</v>
      </c>
      <c r="AY36">
        <v>56628</v>
      </c>
      <c r="AZ36">
        <v>56619</v>
      </c>
      <c r="BA36">
        <v>54474</v>
      </c>
      <c r="BB36">
        <v>54206</v>
      </c>
      <c r="BC36">
        <v>54089</v>
      </c>
      <c r="BD36">
        <v>51935</v>
      </c>
      <c r="BE36">
        <v>51935</v>
      </c>
      <c r="BF36">
        <v>51916</v>
      </c>
      <c r="BG36">
        <v>51914</v>
      </c>
      <c r="BH36">
        <v>51979</v>
      </c>
      <c r="BI36">
        <v>52359</v>
      </c>
      <c r="BJ36">
        <v>52139</v>
      </c>
      <c r="BK36">
        <v>51479</v>
      </c>
      <c r="BL36">
        <v>51566</v>
      </c>
      <c r="BM36">
        <v>51375</v>
      </c>
      <c r="BN36">
        <v>50894</v>
      </c>
      <c r="BO36">
        <v>50817</v>
      </c>
      <c r="BP36">
        <v>1439972</v>
      </c>
      <c r="BQ36">
        <v>1445360</v>
      </c>
      <c r="BR36">
        <v>1445960</v>
      </c>
      <c r="BS36">
        <v>1428944</v>
      </c>
      <c r="BT36">
        <v>1405870</v>
      </c>
      <c r="BW36">
        <v>1348192</v>
      </c>
      <c r="BX36">
        <v>1345607</v>
      </c>
      <c r="BY36">
        <v>1345795</v>
      </c>
      <c r="BZ36">
        <v>1345795</v>
      </c>
      <c r="CA36">
        <v>1345795</v>
      </c>
      <c r="CB36">
        <v>1335998</v>
      </c>
      <c r="CC36">
        <v>1334193</v>
      </c>
      <c r="CD36">
        <v>1328340</v>
      </c>
      <c r="CE36">
        <v>1295687</v>
      </c>
      <c r="CF36">
        <v>1299913</v>
      </c>
      <c r="CG36">
        <v>1304117</v>
      </c>
      <c r="CH36">
        <v>1298138</v>
      </c>
      <c r="CI36">
        <v>1292935</v>
      </c>
      <c r="CJ36">
        <v>1302735</v>
      </c>
      <c r="CK36">
        <v>1305354</v>
      </c>
      <c r="CL36">
        <v>1294802</v>
      </c>
      <c r="CM36">
        <v>1292033</v>
      </c>
      <c r="CN36">
        <v>1261977</v>
      </c>
      <c r="CO36">
        <v>1256986</v>
      </c>
      <c r="CP36">
        <v>1237352</v>
      </c>
      <c r="CQ36">
        <v>1238800</v>
      </c>
      <c r="CR36">
        <v>71784</v>
      </c>
      <c r="CS36">
        <v>71784</v>
      </c>
      <c r="CT36">
        <v>71784</v>
      </c>
      <c r="CU36">
        <v>71784</v>
      </c>
      <c r="CV36">
        <v>71784</v>
      </c>
      <c r="CW36">
        <v>71784</v>
      </c>
    </row>
    <row r="37" spans="1:101" x14ac:dyDescent="0.25">
      <c r="A37" t="s">
        <v>7405</v>
      </c>
      <c r="B37">
        <v>2680577</v>
      </c>
      <c r="C37">
        <v>2680577</v>
      </c>
      <c r="D37">
        <v>2680577</v>
      </c>
      <c r="E37">
        <v>2635361</v>
      </c>
      <c r="F37">
        <v>2622824</v>
      </c>
      <c r="G37">
        <v>2660061</v>
      </c>
      <c r="H37">
        <v>2671459</v>
      </c>
      <c r="I37">
        <v>2660294</v>
      </c>
      <c r="J37">
        <v>2625425</v>
      </c>
      <c r="K37">
        <v>2623947</v>
      </c>
      <c r="L37">
        <v>2613344</v>
      </c>
      <c r="M37">
        <v>2598294</v>
      </c>
      <c r="N37">
        <v>2595139</v>
      </c>
      <c r="O37">
        <v>2614824</v>
      </c>
      <c r="P37">
        <v>2649721</v>
      </c>
      <c r="Q37">
        <v>2654634</v>
      </c>
      <c r="R37">
        <v>2686961</v>
      </c>
      <c r="S37">
        <v>2669677</v>
      </c>
      <c r="T37">
        <v>2654809</v>
      </c>
      <c r="U37">
        <v>2646354</v>
      </c>
      <c r="V37">
        <v>2599934</v>
      </c>
      <c r="W37">
        <v>47734</v>
      </c>
      <c r="X37">
        <v>47734</v>
      </c>
      <c r="Y37">
        <v>47713</v>
      </c>
      <c r="Z37">
        <v>47713</v>
      </c>
      <c r="AA37">
        <v>47507</v>
      </c>
      <c r="AB37">
        <v>47465</v>
      </c>
      <c r="AC37">
        <v>47528</v>
      </c>
      <c r="AD37">
        <v>47508</v>
      </c>
      <c r="AE37">
        <v>47663</v>
      </c>
      <c r="AF37">
        <v>47663</v>
      </c>
      <c r="AG37">
        <v>47665</v>
      </c>
      <c r="AH37">
        <v>47607</v>
      </c>
      <c r="AI37">
        <v>47551</v>
      </c>
      <c r="AJ37">
        <v>47619</v>
      </c>
      <c r="AK37">
        <v>47619</v>
      </c>
      <c r="AL37">
        <v>47619</v>
      </c>
      <c r="AM37">
        <v>47670</v>
      </c>
      <c r="AN37">
        <v>47599</v>
      </c>
      <c r="AO37">
        <v>47787</v>
      </c>
      <c r="AP37">
        <v>47866</v>
      </c>
      <c r="AQ37">
        <v>47737</v>
      </c>
      <c r="AR37">
        <v>47737</v>
      </c>
      <c r="AS37">
        <v>47739</v>
      </c>
      <c r="AT37">
        <v>101071</v>
      </c>
      <c r="AU37">
        <v>99632</v>
      </c>
      <c r="AV37">
        <v>99499</v>
      </c>
      <c r="AW37">
        <v>99182</v>
      </c>
      <c r="AX37">
        <v>97314</v>
      </c>
      <c r="AY37">
        <v>97200</v>
      </c>
      <c r="AZ37">
        <v>97124</v>
      </c>
      <c r="BA37">
        <v>96168</v>
      </c>
      <c r="BB37">
        <v>95616</v>
      </c>
      <c r="BC37">
        <v>96088</v>
      </c>
      <c r="BD37">
        <v>94777</v>
      </c>
      <c r="BE37">
        <v>94384</v>
      </c>
      <c r="BF37">
        <v>93472</v>
      </c>
      <c r="BG37">
        <v>92614</v>
      </c>
      <c r="BH37">
        <v>90613</v>
      </c>
      <c r="BI37">
        <v>89810</v>
      </c>
      <c r="BJ37">
        <v>89407</v>
      </c>
      <c r="BK37">
        <v>89096</v>
      </c>
      <c r="BL37">
        <v>88982</v>
      </c>
      <c r="BM37">
        <v>88751</v>
      </c>
      <c r="BN37">
        <v>88629</v>
      </c>
      <c r="BO37">
        <v>88119</v>
      </c>
      <c r="BP37">
        <v>47755</v>
      </c>
      <c r="BQ37">
        <v>47569</v>
      </c>
      <c r="BR37">
        <v>47552</v>
      </c>
      <c r="BS37">
        <v>47984</v>
      </c>
      <c r="BT37">
        <v>47852</v>
      </c>
      <c r="BW37">
        <v>42280</v>
      </c>
      <c r="BX37">
        <v>42265</v>
      </c>
      <c r="BY37">
        <v>42264</v>
      </c>
      <c r="BZ37">
        <v>42264</v>
      </c>
      <c r="CA37">
        <v>42264</v>
      </c>
      <c r="CB37">
        <v>42205</v>
      </c>
      <c r="CC37">
        <v>42205</v>
      </c>
      <c r="CD37">
        <v>42813</v>
      </c>
      <c r="CE37">
        <v>42804</v>
      </c>
      <c r="CF37">
        <v>42706</v>
      </c>
      <c r="CG37">
        <v>42655</v>
      </c>
      <c r="CH37">
        <v>42655</v>
      </c>
      <c r="CI37">
        <v>42658</v>
      </c>
      <c r="CJ37">
        <v>42654</v>
      </c>
      <c r="CK37">
        <v>42638</v>
      </c>
      <c r="CL37">
        <v>42624</v>
      </c>
      <c r="CM37">
        <v>42700</v>
      </c>
      <c r="CN37">
        <v>42700</v>
      </c>
      <c r="CO37">
        <v>42619</v>
      </c>
      <c r="CP37">
        <v>42620</v>
      </c>
      <c r="CQ37">
        <v>42624</v>
      </c>
      <c r="CR37">
        <v>1234120</v>
      </c>
      <c r="CS37">
        <v>1245294</v>
      </c>
      <c r="CT37">
        <v>1226561</v>
      </c>
      <c r="CU37">
        <v>1225911</v>
      </c>
      <c r="CV37">
        <v>1218045</v>
      </c>
      <c r="CW37">
        <v>1209633</v>
      </c>
    </row>
    <row r="38" spans="1:101" x14ac:dyDescent="0.25">
      <c r="A38" t="s">
        <v>7406</v>
      </c>
      <c r="B38">
        <v>79584</v>
      </c>
      <c r="C38">
        <v>79584</v>
      </c>
      <c r="D38">
        <v>79584</v>
      </c>
      <c r="E38">
        <v>78970</v>
      </c>
      <c r="F38">
        <v>78800</v>
      </c>
      <c r="G38">
        <v>78532</v>
      </c>
      <c r="H38">
        <v>78443</v>
      </c>
      <c r="I38">
        <v>77721</v>
      </c>
      <c r="J38">
        <v>77430</v>
      </c>
      <c r="K38">
        <v>77387</v>
      </c>
      <c r="L38">
        <v>76964</v>
      </c>
      <c r="M38">
        <v>76072</v>
      </c>
      <c r="N38">
        <v>75982</v>
      </c>
      <c r="O38">
        <v>75376</v>
      </c>
      <c r="P38">
        <v>74779</v>
      </c>
      <c r="Q38">
        <v>74406</v>
      </c>
      <c r="R38">
        <v>73335</v>
      </c>
      <c r="S38">
        <v>71825</v>
      </c>
      <c r="T38">
        <v>66677</v>
      </c>
      <c r="U38">
        <v>54755</v>
      </c>
      <c r="V38">
        <v>52417</v>
      </c>
      <c r="W38">
        <v>2595073</v>
      </c>
      <c r="X38">
        <v>2595073</v>
      </c>
      <c r="Y38">
        <v>2615763</v>
      </c>
      <c r="Z38">
        <v>2588681</v>
      </c>
      <c r="AA38">
        <v>2600880</v>
      </c>
      <c r="AB38">
        <v>2610439</v>
      </c>
      <c r="AC38">
        <v>2605271</v>
      </c>
      <c r="AD38">
        <v>2573153</v>
      </c>
      <c r="AE38">
        <v>2587124</v>
      </c>
      <c r="AF38">
        <v>2587124</v>
      </c>
      <c r="AG38">
        <v>2560375</v>
      </c>
      <c r="AH38">
        <v>2532734</v>
      </c>
      <c r="AI38">
        <v>2493330</v>
      </c>
      <c r="AJ38">
        <v>2500274</v>
      </c>
      <c r="AK38">
        <v>2465263</v>
      </c>
      <c r="AL38">
        <v>2441947</v>
      </c>
      <c r="AM38">
        <v>2403414</v>
      </c>
      <c r="AN38">
        <v>2402084</v>
      </c>
      <c r="AO38">
        <v>2350885</v>
      </c>
      <c r="AP38">
        <v>2372947</v>
      </c>
      <c r="AQ38">
        <v>2376797</v>
      </c>
      <c r="AR38">
        <v>2376797</v>
      </c>
      <c r="AS38">
        <v>2362791</v>
      </c>
      <c r="AT38">
        <v>47512</v>
      </c>
      <c r="AU38">
        <v>46548</v>
      </c>
      <c r="AV38">
        <v>46424</v>
      </c>
      <c r="AW38">
        <v>45924</v>
      </c>
      <c r="AX38">
        <v>40869</v>
      </c>
      <c r="AY38">
        <v>40825</v>
      </c>
      <c r="AZ38">
        <v>40825</v>
      </c>
      <c r="BA38">
        <v>39922</v>
      </c>
      <c r="BB38">
        <v>39922</v>
      </c>
      <c r="BC38">
        <v>39919</v>
      </c>
      <c r="BD38">
        <v>39924</v>
      </c>
      <c r="BE38">
        <v>39928</v>
      </c>
      <c r="BF38">
        <v>39928</v>
      </c>
      <c r="BG38">
        <v>39928</v>
      </c>
      <c r="BH38">
        <v>40097</v>
      </c>
      <c r="BI38">
        <v>40232</v>
      </c>
      <c r="BJ38">
        <v>40232</v>
      </c>
      <c r="BK38">
        <v>40237</v>
      </c>
      <c r="BL38">
        <v>40123</v>
      </c>
      <c r="BM38">
        <v>40071</v>
      </c>
      <c r="BN38">
        <v>40124</v>
      </c>
      <c r="BO38">
        <v>40143</v>
      </c>
      <c r="BP38">
        <v>87215</v>
      </c>
      <c r="BQ38">
        <v>87130</v>
      </c>
      <c r="BR38">
        <v>88050</v>
      </c>
      <c r="BS38">
        <v>88234</v>
      </c>
      <c r="BT38">
        <v>88245</v>
      </c>
      <c r="BW38">
        <v>74017</v>
      </c>
      <c r="BX38">
        <v>74043</v>
      </c>
      <c r="BY38">
        <v>73845</v>
      </c>
      <c r="BZ38">
        <v>73845</v>
      </c>
      <c r="CA38">
        <v>73845</v>
      </c>
      <c r="CB38">
        <v>74275</v>
      </c>
      <c r="CC38">
        <v>73956</v>
      </c>
      <c r="CD38">
        <v>74336</v>
      </c>
      <c r="CE38">
        <v>74489</v>
      </c>
      <c r="CF38">
        <v>74184</v>
      </c>
      <c r="CG38">
        <v>73817</v>
      </c>
      <c r="CH38">
        <v>73772</v>
      </c>
      <c r="CI38">
        <v>73848</v>
      </c>
      <c r="CJ38">
        <v>73741</v>
      </c>
      <c r="CK38">
        <v>73601</v>
      </c>
      <c r="CL38">
        <v>73527</v>
      </c>
      <c r="CM38">
        <v>73314</v>
      </c>
      <c r="CN38">
        <v>73512</v>
      </c>
      <c r="CO38">
        <v>73347</v>
      </c>
      <c r="CP38">
        <v>73427</v>
      </c>
      <c r="CQ38">
        <v>73324</v>
      </c>
      <c r="CR38">
        <v>42624</v>
      </c>
      <c r="CS38">
        <v>42654</v>
      </c>
      <c r="CT38">
        <v>42598</v>
      </c>
      <c r="CU38">
        <v>42598</v>
      </c>
      <c r="CV38">
        <v>42610</v>
      </c>
      <c r="CW38">
        <v>42612</v>
      </c>
    </row>
    <row r="39" spans="1:101" x14ac:dyDescent="0.25">
      <c r="A39" t="s">
        <v>7407</v>
      </c>
      <c r="B39">
        <v>40667</v>
      </c>
      <c r="C39">
        <v>40667</v>
      </c>
      <c r="D39">
        <v>40667</v>
      </c>
      <c r="E39">
        <v>39832</v>
      </c>
      <c r="F39">
        <v>39679</v>
      </c>
      <c r="G39">
        <v>39631</v>
      </c>
      <c r="H39">
        <v>39643</v>
      </c>
      <c r="I39">
        <v>39651</v>
      </c>
      <c r="J39">
        <v>39655</v>
      </c>
      <c r="K39">
        <v>39232</v>
      </c>
      <c r="L39">
        <v>39260</v>
      </c>
      <c r="M39">
        <v>39106</v>
      </c>
      <c r="N39">
        <v>39133</v>
      </c>
      <c r="O39">
        <v>39162</v>
      </c>
      <c r="P39">
        <v>39396</v>
      </c>
      <c r="Q39">
        <v>38631</v>
      </c>
      <c r="R39">
        <v>38634</v>
      </c>
      <c r="S39">
        <v>38607</v>
      </c>
      <c r="T39">
        <v>38306</v>
      </c>
      <c r="U39">
        <v>35556</v>
      </c>
      <c r="V39">
        <v>35519</v>
      </c>
      <c r="W39">
        <v>52214</v>
      </c>
      <c r="X39">
        <v>52214</v>
      </c>
      <c r="Y39">
        <v>50976</v>
      </c>
      <c r="Z39">
        <v>50734</v>
      </c>
      <c r="AA39">
        <v>50551</v>
      </c>
      <c r="AB39">
        <v>50167</v>
      </c>
      <c r="AC39">
        <v>49594</v>
      </c>
      <c r="AD39">
        <v>47340</v>
      </c>
      <c r="AE39">
        <v>47216</v>
      </c>
      <c r="AF39">
        <v>47216</v>
      </c>
      <c r="AG39">
        <v>47155</v>
      </c>
      <c r="AH39">
        <v>45180</v>
      </c>
      <c r="AI39">
        <v>43181</v>
      </c>
      <c r="AJ39">
        <v>42193</v>
      </c>
      <c r="AK39">
        <v>41213</v>
      </c>
      <c r="AL39">
        <v>41167</v>
      </c>
      <c r="AM39">
        <v>41179</v>
      </c>
      <c r="AN39">
        <v>41139</v>
      </c>
      <c r="AO39">
        <v>41133</v>
      </c>
      <c r="AP39">
        <v>41051</v>
      </c>
      <c r="AQ39">
        <v>40909</v>
      </c>
      <c r="AR39">
        <v>40909</v>
      </c>
      <c r="AS39">
        <v>40692</v>
      </c>
      <c r="AT39">
        <v>2384874</v>
      </c>
      <c r="AU39">
        <v>2380537</v>
      </c>
      <c r="AV39">
        <v>2376998</v>
      </c>
      <c r="AW39">
        <v>2359285</v>
      </c>
      <c r="AX39">
        <v>2341220</v>
      </c>
      <c r="AY39">
        <v>2329498</v>
      </c>
      <c r="AZ39">
        <v>2317518</v>
      </c>
      <c r="BA39">
        <v>2309447</v>
      </c>
      <c r="BB39">
        <v>2295346</v>
      </c>
      <c r="BC39">
        <v>2179343</v>
      </c>
      <c r="BD39">
        <v>2177847</v>
      </c>
      <c r="BE39">
        <v>2160541</v>
      </c>
      <c r="BF39">
        <v>2163990</v>
      </c>
      <c r="BG39">
        <v>2219068</v>
      </c>
      <c r="BH39">
        <v>2211883</v>
      </c>
      <c r="BI39">
        <v>2254657</v>
      </c>
      <c r="BJ39">
        <v>2279635</v>
      </c>
      <c r="BK39">
        <v>2276313</v>
      </c>
      <c r="BL39">
        <v>2281994</v>
      </c>
      <c r="BM39">
        <v>2310308</v>
      </c>
      <c r="BN39">
        <v>2324082</v>
      </c>
      <c r="BO39">
        <v>2355369</v>
      </c>
      <c r="BP39">
        <v>40161</v>
      </c>
      <c r="BQ39">
        <v>40069</v>
      </c>
      <c r="BR39">
        <v>40051</v>
      </c>
      <c r="BS39">
        <v>40011</v>
      </c>
      <c r="BT39">
        <v>40011</v>
      </c>
      <c r="BW39">
        <v>30407</v>
      </c>
      <c r="BX39">
        <v>30421</v>
      </c>
      <c r="BY39">
        <v>29749</v>
      </c>
      <c r="BZ39">
        <v>29749</v>
      </c>
      <c r="CA39">
        <v>29749</v>
      </c>
      <c r="CB39">
        <v>29646</v>
      </c>
      <c r="CC39">
        <v>29353</v>
      </c>
      <c r="CD39">
        <v>29192</v>
      </c>
      <c r="CE39">
        <v>29206</v>
      </c>
      <c r="CF39">
        <v>28894</v>
      </c>
      <c r="CG39">
        <v>28895</v>
      </c>
      <c r="CH39">
        <v>28895</v>
      </c>
      <c r="CI39">
        <v>28895</v>
      </c>
      <c r="CJ39">
        <v>28892</v>
      </c>
      <c r="CK39">
        <v>28884</v>
      </c>
      <c r="CL39">
        <v>28802</v>
      </c>
      <c r="CM39">
        <v>28564</v>
      </c>
      <c r="CN39">
        <v>26372</v>
      </c>
      <c r="CO39">
        <v>26277</v>
      </c>
      <c r="CP39">
        <v>26246</v>
      </c>
      <c r="CQ39">
        <v>26063</v>
      </c>
      <c r="CR39">
        <v>73230</v>
      </c>
      <c r="CS39">
        <v>72592</v>
      </c>
      <c r="CT39">
        <v>72434</v>
      </c>
      <c r="CU39">
        <v>72464</v>
      </c>
      <c r="CV39">
        <v>72457</v>
      </c>
      <c r="CW39">
        <v>72314</v>
      </c>
    </row>
    <row r="40" spans="1:101" x14ac:dyDescent="0.25">
      <c r="A40" t="s">
        <v>7408</v>
      </c>
      <c r="B40">
        <v>23877</v>
      </c>
      <c r="C40">
        <v>23877</v>
      </c>
      <c r="D40">
        <v>23877</v>
      </c>
      <c r="E40">
        <v>23858</v>
      </c>
      <c r="F40">
        <v>23878</v>
      </c>
      <c r="G40">
        <v>23861</v>
      </c>
      <c r="H40">
        <v>23858</v>
      </c>
      <c r="I40">
        <v>23858</v>
      </c>
      <c r="J40">
        <v>23858</v>
      </c>
      <c r="K40">
        <v>23853</v>
      </c>
      <c r="L40">
        <v>23774</v>
      </c>
      <c r="M40">
        <v>23660</v>
      </c>
      <c r="N40">
        <v>23421</v>
      </c>
      <c r="O40">
        <v>23448</v>
      </c>
      <c r="P40">
        <v>23448</v>
      </c>
      <c r="Q40">
        <v>23450</v>
      </c>
      <c r="R40">
        <v>23453</v>
      </c>
      <c r="S40">
        <v>23473</v>
      </c>
      <c r="T40">
        <v>23323</v>
      </c>
      <c r="U40">
        <v>21105</v>
      </c>
      <c r="V40">
        <v>21142</v>
      </c>
      <c r="W40">
        <v>35519</v>
      </c>
      <c r="X40">
        <v>35519</v>
      </c>
      <c r="Y40">
        <v>35542</v>
      </c>
      <c r="Z40">
        <v>36291</v>
      </c>
      <c r="AA40">
        <v>35557</v>
      </c>
      <c r="AB40">
        <v>35556</v>
      </c>
      <c r="AC40">
        <v>35744</v>
      </c>
      <c r="AD40">
        <v>35624</v>
      </c>
      <c r="AE40">
        <v>35631</v>
      </c>
      <c r="AF40">
        <v>35631</v>
      </c>
      <c r="AG40">
        <v>35639</v>
      </c>
      <c r="AH40">
        <v>35757</v>
      </c>
      <c r="AI40">
        <v>35710</v>
      </c>
      <c r="AJ40">
        <v>35619</v>
      </c>
      <c r="AK40">
        <v>35621</v>
      </c>
      <c r="AL40">
        <v>35621</v>
      </c>
      <c r="AM40">
        <v>35628</v>
      </c>
      <c r="AN40">
        <v>35628</v>
      </c>
      <c r="AO40">
        <v>33790</v>
      </c>
      <c r="AP40">
        <v>33808</v>
      </c>
      <c r="AQ40">
        <v>33826</v>
      </c>
      <c r="AR40">
        <v>33826</v>
      </c>
      <c r="AS40">
        <v>33834</v>
      </c>
      <c r="AT40">
        <v>40537</v>
      </c>
      <c r="AU40">
        <v>40413</v>
      </c>
      <c r="AV40">
        <v>40171</v>
      </c>
      <c r="AW40">
        <v>40005</v>
      </c>
      <c r="AX40">
        <v>36410</v>
      </c>
      <c r="AY40">
        <v>36305</v>
      </c>
      <c r="AZ40">
        <v>36193</v>
      </c>
      <c r="BA40">
        <v>36193</v>
      </c>
      <c r="BB40">
        <v>36182</v>
      </c>
      <c r="BC40">
        <v>36178</v>
      </c>
      <c r="BD40">
        <v>34174</v>
      </c>
      <c r="BE40">
        <v>34089</v>
      </c>
      <c r="BF40">
        <v>34073</v>
      </c>
      <c r="BG40">
        <v>34096</v>
      </c>
      <c r="BH40">
        <v>33990</v>
      </c>
      <c r="BI40">
        <v>33989</v>
      </c>
      <c r="BJ40">
        <v>33975</v>
      </c>
      <c r="BK40">
        <v>34115</v>
      </c>
      <c r="BL40">
        <v>33874</v>
      </c>
      <c r="BM40">
        <v>33767</v>
      </c>
      <c r="BN40">
        <v>33778</v>
      </c>
      <c r="BO40">
        <v>33695</v>
      </c>
      <c r="BP40">
        <v>2400336</v>
      </c>
      <c r="BQ40">
        <v>2421654</v>
      </c>
      <c r="BR40">
        <v>2400759</v>
      </c>
      <c r="BS40">
        <v>2391569</v>
      </c>
      <c r="BT40">
        <v>2357227</v>
      </c>
      <c r="BW40">
        <v>1923428</v>
      </c>
      <c r="BX40">
        <v>1933685</v>
      </c>
      <c r="BY40">
        <v>1918655</v>
      </c>
      <c r="BZ40">
        <v>1918655</v>
      </c>
      <c r="CA40">
        <v>1918655</v>
      </c>
      <c r="CB40">
        <v>1913414</v>
      </c>
      <c r="CC40">
        <v>1893169</v>
      </c>
      <c r="CD40">
        <v>1887339</v>
      </c>
      <c r="CE40">
        <v>1862992</v>
      </c>
      <c r="CF40">
        <v>1907922</v>
      </c>
      <c r="CG40">
        <v>1939877</v>
      </c>
      <c r="CH40">
        <v>1896508</v>
      </c>
      <c r="CI40">
        <v>1902162</v>
      </c>
      <c r="CJ40">
        <v>1898021</v>
      </c>
      <c r="CK40">
        <v>1887559</v>
      </c>
      <c r="CL40">
        <v>1915394</v>
      </c>
      <c r="CM40">
        <v>1953213</v>
      </c>
      <c r="CN40">
        <v>1952852</v>
      </c>
      <c r="CO40">
        <v>1928266</v>
      </c>
      <c r="CP40">
        <v>1925445</v>
      </c>
      <c r="CQ40">
        <v>1922723</v>
      </c>
      <c r="CR40">
        <v>25938</v>
      </c>
      <c r="CS40">
        <v>25821</v>
      </c>
      <c r="CT40">
        <v>27309</v>
      </c>
      <c r="CU40">
        <v>27245</v>
      </c>
      <c r="CV40">
        <v>27267</v>
      </c>
      <c r="CW40">
        <v>27267</v>
      </c>
    </row>
    <row r="41" spans="1:101" x14ac:dyDescent="0.25">
      <c r="A41" t="s">
        <v>7409</v>
      </c>
      <c r="B41">
        <v>1459419</v>
      </c>
      <c r="C41">
        <v>1459419</v>
      </c>
      <c r="D41">
        <v>1459419</v>
      </c>
      <c r="E41">
        <v>1463545</v>
      </c>
      <c r="F41">
        <v>1460603</v>
      </c>
      <c r="G41">
        <v>1461509</v>
      </c>
      <c r="H41">
        <v>1454447</v>
      </c>
      <c r="I41">
        <v>1468477</v>
      </c>
      <c r="J41">
        <v>1473514</v>
      </c>
      <c r="K41">
        <v>1480864</v>
      </c>
      <c r="L41">
        <v>1474820</v>
      </c>
      <c r="M41">
        <v>1476289</v>
      </c>
      <c r="N41">
        <v>1480216</v>
      </c>
      <c r="O41">
        <v>1484973</v>
      </c>
      <c r="P41">
        <v>1497801</v>
      </c>
      <c r="Q41">
        <v>1499919</v>
      </c>
      <c r="R41">
        <v>1511220</v>
      </c>
      <c r="S41">
        <v>1510772</v>
      </c>
      <c r="T41">
        <v>1517077</v>
      </c>
      <c r="U41">
        <v>1524998</v>
      </c>
      <c r="V41">
        <v>1525815</v>
      </c>
      <c r="W41">
        <v>20642</v>
      </c>
      <c r="X41">
        <v>20642</v>
      </c>
      <c r="Y41">
        <v>20424</v>
      </c>
      <c r="Z41">
        <v>20424</v>
      </c>
      <c r="AA41">
        <v>20344</v>
      </c>
      <c r="AB41">
        <v>20309</v>
      </c>
      <c r="AC41">
        <v>20309</v>
      </c>
      <c r="AD41">
        <v>19847</v>
      </c>
      <c r="AE41">
        <v>19997</v>
      </c>
      <c r="AF41">
        <v>19997</v>
      </c>
      <c r="AG41">
        <v>19962</v>
      </c>
      <c r="AH41">
        <v>19978</v>
      </c>
      <c r="AI41">
        <v>19739</v>
      </c>
      <c r="AJ41">
        <v>19749</v>
      </c>
      <c r="AK41">
        <v>19749</v>
      </c>
      <c r="AL41">
        <v>19749</v>
      </c>
      <c r="AM41">
        <v>19664</v>
      </c>
      <c r="AN41">
        <v>19664</v>
      </c>
      <c r="AO41">
        <v>19658</v>
      </c>
      <c r="AP41">
        <v>19676</v>
      </c>
      <c r="AQ41">
        <v>19480</v>
      </c>
      <c r="AR41">
        <v>19480</v>
      </c>
      <c r="AS41">
        <v>19435</v>
      </c>
      <c r="AT41">
        <v>33784</v>
      </c>
      <c r="AU41">
        <v>33469</v>
      </c>
      <c r="AV41">
        <v>33482</v>
      </c>
      <c r="AW41">
        <v>32679</v>
      </c>
      <c r="AX41">
        <v>30764</v>
      </c>
      <c r="AY41">
        <v>30714</v>
      </c>
      <c r="AZ41">
        <v>30714</v>
      </c>
      <c r="BA41">
        <v>30701</v>
      </c>
      <c r="BB41">
        <v>28706</v>
      </c>
      <c r="BC41">
        <v>28701</v>
      </c>
      <c r="BD41">
        <v>28701</v>
      </c>
      <c r="BE41">
        <v>28698</v>
      </c>
      <c r="BF41">
        <v>28702</v>
      </c>
      <c r="BG41">
        <v>28702</v>
      </c>
      <c r="BH41">
        <v>28702</v>
      </c>
      <c r="BI41">
        <v>28391</v>
      </c>
      <c r="BJ41">
        <v>28391</v>
      </c>
      <c r="BK41">
        <v>28404</v>
      </c>
      <c r="BL41">
        <v>28404</v>
      </c>
      <c r="BM41">
        <v>28404</v>
      </c>
      <c r="BN41">
        <v>28424</v>
      </c>
      <c r="BO41">
        <v>28403</v>
      </c>
      <c r="BP41">
        <v>30640</v>
      </c>
      <c r="BQ41">
        <v>30340</v>
      </c>
      <c r="BR41">
        <v>30339</v>
      </c>
      <c r="BS41">
        <v>29954</v>
      </c>
      <c r="BT41">
        <v>29903</v>
      </c>
      <c r="BW41">
        <v>1888783</v>
      </c>
      <c r="BX41">
        <v>1888783</v>
      </c>
      <c r="BY41">
        <v>1888783</v>
      </c>
      <c r="BZ41">
        <v>1888783</v>
      </c>
      <c r="CA41">
        <v>1888783</v>
      </c>
      <c r="CB41">
        <v>1888783</v>
      </c>
      <c r="CC41">
        <v>1888783</v>
      </c>
      <c r="CD41">
        <v>1888783</v>
      </c>
      <c r="CE41">
        <v>1888783</v>
      </c>
      <c r="CF41">
        <v>1888783</v>
      </c>
      <c r="CG41">
        <v>1888783</v>
      </c>
      <c r="CH41">
        <v>1888783</v>
      </c>
      <c r="CI41">
        <v>1888783</v>
      </c>
      <c r="CJ41">
        <v>1888783</v>
      </c>
      <c r="CK41">
        <v>1888783</v>
      </c>
      <c r="CL41">
        <v>1888783</v>
      </c>
      <c r="CM41">
        <v>1888783</v>
      </c>
      <c r="CN41">
        <v>1888783</v>
      </c>
      <c r="CO41">
        <v>1888783</v>
      </c>
      <c r="CP41">
        <v>1888783</v>
      </c>
      <c r="CQ41">
        <v>1888783</v>
      </c>
      <c r="CR41">
        <v>1888783</v>
      </c>
      <c r="CS41">
        <v>1857638</v>
      </c>
      <c r="CT41">
        <v>1852502</v>
      </c>
      <c r="CU41">
        <v>1839358</v>
      </c>
      <c r="CV41">
        <v>1819627</v>
      </c>
      <c r="CW41">
        <v>1804486</v>
      </c>
    </row>
    <row r="42" spans="1:101" x14ac:dyDescent="0.25">
      <c r="A42" t="s">
        <v>7410</v>
      </c>
      <c r="B42">
        <v>714584</v>
      </c>
      <c r="C42">
        <v>714584</v>
      </c>
      <c r="D42">
        <v>714584</v>
      </c>
      <c r="E42">
        <v>726396</v>
      </c>
      <c r="F42">
        <v>710872</v>
      </c>
      <c r="G42">
        <v>712461</v>
      </c>
      <c r="H42">
        <v>713200</v>
      </c>
      <c r="I42">
        <v>714598</v>
      </c>
      <c r="J42">
        <v>716924</v>
      </c>
      <c r="K42">
        <v>716891</v>
      </c>
      <c r="L42">
        <v>716518</v>
      </c>
      <c r="M42">
        <v>712387</v>
      </c>
      <c r="N42">
        <v>714507</v>
      </c>
      <c r="O42">
        <v>709369</v>
      </c>
      <c r="P42">
        <v>714508</v>
      </c>
      <c r="Q42">
        <v>711092</v>
      </c>
      <c r="R42">
        <v>714102</v>
      </c>
      <c r="S42">
        <v>707758</v>
      </c>
      <c r="T42">
        <v>708856</v>
      </c>
      <c r="U42">
        <v>709850</v>
      </c>
      <c r="V42">
        <v>722282</v>
      </c>
      <c r="W42">
        <v>1529396</v>
      </c>
      <c r="X42">
        <v>1529396</v>
      </c>
      <c r="Y42">
        <v>1525961</v>
      </c>
      <c r="Z42">
        <v>1532524</v>
      </c>
      <c r="AA42">
        <v>1519835</v>
      </c>
      <c r="AB42">
        <v>1520314</v>
      </c>
      <c r="AC42">
        <v>1522669</v>
      </c>
      <c r="AD42">
        <v>1494267</v>
      </c>
      <c r="AE42">
        <v>1486832</v>
      </c>
      <c r="AF42">
        <v>1486832</v>
      </c>
      <c r="AG42">
        <v>1486467</v>
      </c>
      <c r="AH42">
        <v>1474937</v>
      </c>
      <c r="AI42">
        <v>1466115</v>
      </c>
      <c r="AJ42">
        <v>1462363</v>
      </c>
      <c r="AK42">
        <v>1451273</v>
      </c>
      <c r="AL42">
        <v>1451631</v>
      </c>
      <c r="AM42">
        <v>1447498</v>
      </c>
      <c r="AN42">
        <v>1429210</v>
      </c>
      <c r="AO42">
        <v>1421552</v>
      </c>
      <c r="AP42">
        <v>1420505</v>
      </c>
      <c r="AQ42">
        <v>1421957</v>
      </c>
      <c r="AR42">
        <v>1421957</v>
      </c>
      <c r="AS42">
        <v>1421515</v>
      </c>
      <c r="AT42">
        <v>19394</v>
      </c>
      <c r="AU42">
        <v>18768</v>
      </c>
      <c r="AV42">
        <v>18768</v>
      </c>
      <c r="AW42">
        <v>18794</v>
      </c>
      <c r="AX42">
        <v>18794</v>
      </c>
      <c r="AY42">
        <v>18794</v>
      </c>
      <c r="AZ42">
        <v>18794</v>
      </c>
      <c r="BA42">
        <v>18551</v>
      </c>
      <c r="BB42">
        <v>18551</v>
      </c>
      <c r="BC42">
        <v>18551</v>
      </c>
      <c r="BD42">
        <v>18551</v>
      </c>
      <c r="BE42">
        <v>18551</v>
      </c>
      <c r="BF42">
        <v>18551</v>
      </c>
      <c r="BG42">
        <v>18551</v>
      </c>
      <c r="BH42">
        <v>18522</v>
      </c>
      <c r="BI42">
        <v>20863</v>
      </c>
      <c r="BJ42">
        <v>20902</v>
      </c>
      <c r="BK42">
        <v>20260</v>
      </c>
      <c r="BL42">
        <v>20260</v>
      </c>
      <c r="BM42">
        <v>20260</v>
      </c>
      <c r="BN42">
        <v>20260</v>
      </c>
      <c r="BO42">
        <v>20242</v>
      </c>
      <c r="BP42">
        <v>28428</v>
      </c>
      <c r="BQ42">
        <v>28398</v>
      </c>
      <c r="BR42">
        <v>27063</v>
      </c>
      <c r="BS42">
        <v>26437</v>
      </c>
      <c r="BT42">
        <v>26290</v>
      </c>
      <c r="BW42">
        <v>1763785</v>
      </c>
      <c r="BX42">
        <v>1763785</v>
      </c>
      <c r="BY42">
        <v>1763785</v>
      </c>
      <c r="BZ42">
        <v>1763785</v>
      </c>
      <c r="CA42">
        <v>1763785</v>
      </c>
      <c r="CB42">
        <v>1763785</v>
      </c>
      <c r="CC42">
        <v>1763785</v>
      </c>
      <c r="CD42">
        <v>1763785</v>
      </c>
      <c r="CE42">
        <v>1763785</v>
      </c>
      <c r="CF42">
        <v>1763785</v>
      </c>
      <c r="CG42">
        <v>1763785</v>
      </c>
      <c r="CH42">
        <v>1763785</v>
      </c>
      <c r="CI42">
        <v>1763785</v>
      </c>
      <c r="CJ42">
        <v>1763785</v>
      </c>
      <c r="CK42">
        <v>1763785</v>
      </c>
      <c r="CL42">
        <v>1763785</v>
      </c>
      <c r="CM42">
        <v>1763785</v>
      </c>
      <c r="CN42">
        <v>1763785</v>
      </c>
      <c r="CO42">
        <v>1763785</v>
      </c>
      <c r="CP42">
        <v>1763785</v>
      </c>
      <c r="CQ42">
        <v>1763785</v>
      </c>
      <c r="CR42">
        <v>1763785</v>
      </c>
      <c r="CS42">
        <v>1763785</v>
      </c>
      <c r="CT42">
        <v>1763785</v>
      </c>
      <c r="CU42">
        <v>1763785</v>
      </c>
      <c r="CV42">
        <v>1763785</v>
      </c>
      <c r="CW42">
        <v>1763785</v>
      </c>
    </row>
    <row r="43" spans="1:101" x14ac:dyDescent="0.25">
      <c r="A43" t="s">
        <v>7411</v>
      </c>
      <c r="B43">
        <v>281734</v>
      </c>
      <c r="C43">
        <v>281734</v>
      </c>
      <c r="D43">
        <v>281734</v>
      </c>
      <c r="E43">
        <v>282113</v>
      </c>
      <c r="F43">
        <v>282081</v>
      </c>
      <c r="G43">
        <v>282083</v>
      </c>
      <c r="H43">
        <v>282223</v>
      </c>
      <c r="I43">
        <v>282207</v>
      </c>
      <c r="J43">
        <v>282253</v>
      </c>
      <c r="K43">
        <v>282299</v>
      </c>
      <c r="L43">
        <v>282224</v>
      </c>
      <c r="M43">
        <v>282002</v>
      </c>
      <c r="N43">
        <v>281988</v>
      </c>
      <c r="O43">
        <v>282078</v>
      </c>
      <c r="P43">
        <v>281179</v>
      </c>
      <c r="Q43">
        <v>281183</v>
      </c>
      <c r="R43">
        <v>281315</v>
      </c>
      <c r="S43">
        <v>281555</v>
      </c>
      <c r="T43">
        <v>281298</v>
      </c>
      <c r="U43">
        <v>281217</v>
      </c>
      <c r="V43">
        <v>281197</v>
      </c>
      <c r="W43">
        <v>719996</v>
      </c>
      <c r="X43">
        <v>719996</v>
      </c>
      <c r="Y43">
        <v>709097</v>
      </c>
      <c r="Z43">
        <v>710536</v>
      </c>
      <c r="AA43">
        <v>707861</v>
      </c>
      <c r="AB43">
        <v>708693</v>
      </c>
      <c r="AC43">
        <v>711005</v>
      </c>
      <c r="AD43">
        <v>717811</v>
      </c>
      <c r="AE43">
        <v>727144</v>
      </c>
      <c r="AF43">
        <v>727144</v>
      </c>
      <c r="AG43">
        <v>732666</v>
      </c>
      <c r="AH43">
        <v>724545</v>
      </c>
      <c r="AI43">
        <v>725342</v>
      </c>
      <c r="AJ43">
        <v>732849</v>
      </c>
      <c r="AK43">
        <v>731012</v>
      </c>
      <c r="AL43">
        <v>711968</v>
      </c>
      <c r="AM43">
        <v>725139</v>
      </c>
      <c r="AN43">
        <v>712541</v>
      </c>
      <c r="AO43">
        <v>718822</v>
      </c>
      <c r="AP43">
        <v>719818</v>
      </c>
      <c r="AQ43">
        <v>732708</v>
      </c>
      <c r="AR43">
        <v>732708</v>
      </c>
      <c r="AS43">
        <v>729886</v>
      </c>
      <c r="AT43">
        <v>1424413</v>
      </c>
      <c r="AU43">
        <v>1424147</v>
      </c>
      <c r="AV43">
        <v>1423822</v>
      </c>
      <c r="AW43">
        <v>1429322</v>
      </c>
      <c r="AX43">
        <v>1436295</v>
      </c>
      <c r="AY43">
        <v>1435274</v>
      </c>
      <c r="AZ43">
        <v>1443649</v>
      </c>
      <c r="BA43">
        <v>1485005</v>
      </c>
      <c r="BB43">
        <v>1499712</v>
      </c>
      <c r="BC43">
        <v>1500867</v>
      </c>
      <c r="BD43">
        <v>1514818</v>
      </c>
      <c r="BE43">
        <v>1514183</v>
      </c>
      <c r="BF43">
        <v>1499627</v>
      </c>
      <c r="BG43">
        <v>1506494</v>
      </c>
      <c r="BH43">
        <v>1498857</v>
      </c>
      <c r="BI43">
        <v>1526057</v>
      </c>
      <c r="BJ43">
        <v>1532020</v>
      </c>
      <c r="BK43">
        <v>1523385</v>
      </c>
      <c r="BL43">
        <v>1518449</v>
      </c>
      <c r="BM43">
        <v>1513442</v>
      </c>
      <c r="BN43">
        <v>1490190</v>
      </c>
      <c r="BO43">
        <v>1504510</v>
      </c>
      <c r="BP43">
        <v>20244</v>
      </c>
      <c r="BQ43">
        <v>20117</v>
      </c>
      <c r="BR43">
        <v>20087</v>
      </c>
      <c r="BS43">
        <v>20075</v>
      </c>
      <c r="BT43">
        <v>20075</v>
      </c>
      <c r="BW43">
        <v>1694480</v>
      </c>
      <c r="BX43">
        <v>1694480</v>
      </c>
      <c r="BY43">
        <v>1694480</v>
      </c>
      <c r="BZ43">
        <v>1694480</v>
      </c>
      <c r="CA43">
        <v>1694480</v>
      </c>
      <c r="CB43">
        <v>1694480</v>
      </c>
      <c r="CC43">
        <v>1694480</v>
      </c>
      <c r="CD43">
        <v>1694480</v>
      </c>
      <c r="CE43">
        <v>1694480</v>
      </c>
      <c r="CF43">
        <v>1694480</v>
      </c>
      <c r="CG43">
        <v>1694480</v>
      </c>
      <c r="CH43">
        <v>1694480</v>
      </c>
      <c r="CI43">
        <v>1694480</v>
      </c>
      <c r="CJ43">
        <v>1694480</v>
      </c>
      <c r="CK43">
        <v>1694480</v>
      </c>
      <c r="CL43">
        <v>1694480</v>
      </c>
      <c r="CM43">
        <v>1694480</v>
      </c>
      <c r="CN43">
        <v>1694480</v>
      </c>
      <c r="CO43">
        <v>1694480</v>
      </c>
      <c r="CP43">
        <v>1694480</v>
      </c>
      <c r="CQ43">
        <v>1694480</v>
      </c>
      <c r="CR43">
        <v>1694480</v>
      </c>
      <c r="CS43">
        <v>1694480</v>
      </c>
      <c r="CT43">
        <v>1694480</v>
      </c>
      <c r="CU43">
        <v>1694480</v>
      </c>
      <c r="CV43">
        <v>1694480</v>
      </c>
      <c r="CW43">
        <v>1694480</v>
      </c>
    </row>
    <row r="44" spans="1:101" x14ac:dyDescent="0.25">
      <c r="A44" t="s">
        <v>7412</v>
      </c>
      <c r="B44">
        <v>782329</v>
      </c>
      <c r="C44">
        <v>782329</v>
      </c>
      <c r="D44">
        <v>782329</v>
      </c>
      <c r="E44">
        <v>759166</v>
      </c>
      <c r="F44">
        <v>741247</v>
      </c>
      <c r="G44">
        <v>732311</v>
      </c>
      <c r="H44">
        <v>735930</v>
      </c>
      <c r="I44">
        <v>736432</v>
      </c>
      <c r="J44">
        <v>740385</v>
      </c>
      <c r="K44">
        <v>740027</v>
      </c>
      <c r="L44">
        <v>742845</v>
      </c>
      <c r="M44">
        <v>753843</v>
      </c>
      <c r="N44">
        <v>748408</v>
      </c>
      <c r="O44">
        <v>733771</v>
      </c>
      <c r="P44">
        <v>726602</v>
      </c>
      <c r="Q44">
        <v>719263</v>
      </c>
      <c r="R44">
        <v>721774</v>
      </c>
      <c r="S44">
        <v>720003</v>
      </c>
      <c r="T44">
        <v>724983</v>
      </c>
      <c r="U44">
        <v>724888</v>
      </c>
      <c r="V44">
        <v>730926</v>
      </c>
      <c r="W44">
        <v>280995</v>
      </c>
      <c r="X44">
        <v>280995</v>
      </c>
      <c r="Y44">
        <v>281162</v>
      </c>
      <c r="Z44">
        <v>281331</v>
      </c>
      <c r="AA44">
        <v>281519</v>
      </c>
      <c r="AB44">
        <v>281629</v>
      </c>
      <c r="AC44">
        <v>281750</v>
      </c>
      <c r="AD44">
        <v>281800</v>
      </c>
      <c r="AE44">
        <v>281686</v>
      </c>
      <c r="AF44">
        <v>281686</v>
      </c>
      <c r="AG44">
        <v>281720</v>
      </c>
      <c r="AH44">
        <v>281792</v>
      </c>
      <c r="AI44">
        <v>281894</v>
      </c>
      <c r="AJ44">
        <v>281883</v>
      </c>
      <c r="AK44">
        <v>281559</v>
      </c>
      <c r="AL44">
        <v>281618</v>
      </c>
      <c r="AM44">
        <v>281387</v>
      </c>
      <c r="AN44">
        <v>270475</v>
      </c>
      <c r="AO44">
        <v>269443</v>
      </c>
      <c r="AP44">
        <v>269153</v>
      </c>
      <c r="AQ44">
        <v>269239</v>
      </c>
      <c r="AR44">
        <v>269239</v>
      </c>
      <c r="AS44">
        <v>269499</v>
      </c>
      <c r="AT44">
        <v>730876</v>
      </c>
      <c r="AU44">
        <v>718157</v>
      </c>
      <c r="AV44">
        <v>718023</v>
      </c>
      <c r="AW44">
        <v>695320</v>
      </c>
      <c r="AX44">
        <v>694802</v>
      </c>
      <c r="AY44">
        <v>694562</v>
      </c>
      <c r="AZ44">
        <v>713763</v>
      </c>
      <c r="BA44">
        <v>732752</v>
      </c>
      <c r="BB44">
        <v>738956</v>
      </c>
      <c r="BC44">
        <v>725380</v>
      </c>
      <c r="BD44">
        <v>708779</v>
      </c>
      <c r="BE44">
        <v>714671</v>
      </c>
      <c r="BF44">
        <v>704517</v>
      </c>
      <c r="BG44">
        <v>718331</v>
      </c>
      <c r="BH44">
        <v>707451</v>
      </c>
      <c r="BI44">
        <v>712137</v>
      </c>
      <c r="BJ44">
        <v>720196</v>
      </c>
      <c r="BK44">
        <v>720535</v>
      </c>
      <c r="BL44">
        <v>720805</v>
      </c>
      <c r="BM44">
        <v>730811</v>
      </c>
      <c r="BN44">
        <v>723866</v>
      </c>
      <c r="BO44">
        <v>732202</v>
      </c>
      <c r="BP44">
        <v>1523893</v>
      </c>
      <c r="BQ44">
        <v>1530080</v>
      </c>
      <c r="BR44">
        <v>1541807</v>
      </c>
      <c r="BS44">
        <v>1537522</v>
      </c>
      <c r="BT44">
        <v>1557323</v>
      </c>
      <c r="BW44">
        <v>1409364</v>
      </c>
      <c r="BX44">
        <v>1409171</v>
      </c>
      <c r="BY44">
        <v>1405182</v>
      </c>
      <c r="BZ44">
        <v>1405182</v>
      </c>
      <c r="CA44">
        <v>1405182</v>
      </c>
      <c r="CB44">
        <v>1410531</v>
      </c>
      <c r="CC44">
        <v>1407073</v>
      </c>
      <c r="CD44">
        <v>1410592</v>
      </c>
      <c r="CE44">
        <v>1406252</v>
      </c>
      <c r="CF44">
        <v>1411289</v>
      </c>
      <c r="CG44">
        <v>1411950</v>
      </c>
      <c r="CH44">
        <v>1412760</v>
      </c>
      <c r="CI44">
        <v>1414082</v>
      </c>
      <c r="CJ44">
        <v>1413475</v>
      </c>
      <c r="CK44">
        <v>1409458</v>
      </c>
      <c r="CL44">
        <v>1408508</v>
      </c>
      <c r="CM44">
        <v>1408474</v>
      </c>
      <c r="CN44">
        <v>1401806</v>
      </c>
      <c r="CO44">
        <v>1406822</v>
      </c>
      <c r="CP44">
        <v>1396738</v>
      </c>
      <c r="CQ44">
        <v>1394443</v>
      </c>
      <c r="CR44">
        <v>1660944</v>
      </c>
      <c r="CS44">
        <v>1660944</v>
      </c>
      <c r="CT44">
        <v>1660944</v>
      </c>
      <c r="CU44">
        <v>1660944</v>
      </c>
      <c r="CV44">
        <v>1660944</v>
      </c>
      <c r="CW44">
        <v>1660944</v>
      </c>
    </row>
    <row r="45" spans="1:101" x14ac:dyDescent="0.25">
      <c r="A45" t="s">
        <v>7413</v>
      </c>
      <c r="B45">
        <v>97648</v>
      </c>
      <c r="C45">
        <v>97648</v>
      </c>
      <c r="D45">
        <v>97648</v>
      </c>
      <c r="E45">
        <v>97536</v>
      </c>
      <c r="F45">
        <v>96669</v>
      </c>
      <c r="G45">
        <v>96600</v>
      </c>
      <c r="H45">
        <v>96562</v>
      </c>
      <c r="I45">
        <v>96557</v>
      </c>
      <c r="J45">
        <v>96563</v>
      </c>
      <c r="K45">
        <v>96560</v>
      </c>
      <c r="L45">
        <v>96485</v>
      </c>
      <c r="M45">
        <v>96350</v>
      </c>
      <c r="N45">
        <v>96350</v>
      </c>
      <c r="O45">
        <v>97141</v>
      </c>
      <c r="P45">
        <v>97186</v>
      </c>
      <c r="Q45">
        <v>97156</v>
      </c>
      <c r="R45">
        <v>96779</v>
      </c>
      <c r="S45">
        <v>96759</v>
      </c>
      <c r="T45">
        <v>96606</v>
      </c>
      <c r="U45">
        <v>96598</v>
      </c>
      <c r="V45">
        <v>96614</v>
      </c>
      <c r="W45">
        <v>731635</v>
      </c>
      <c r="X45">
        <v>731635</v>
      </c>
      <c r="Y45">
        <v>736596</v>
      </c>
      <c r="Z45">
        <v>734886</v>
      </c>
      <c r="AA45">
        <v>726317</v>
      </c>
      <c r="AB45">
        <v>721341</v>
      </c>
      <c r="AC45">
        <v>726655</v>
      </c>
      <c r="AD45">
        <v>723561</v>
      </c>
      <c r="AE45">
        <v>730977</v>
      </c>
      <c r="AF45">
        <v>730977</v>
      </c>
      <c r="AG45">
        <v>729492</v>
      </c>
      <c r="AH45">
        <v>726505</v>
      </c>
      <c r="AI45">
        <v>737310</v>
      </c>
      <c r="AJ45">
        <v>722833</v>
      </c>
      <c r="AK45">
        <v>714419</v>
      </c>
      <c r="AL45">
        <v>717508</v>
      </c>
      <c r="AM45">
        <v>728872</v>
      </c>
      <c r="AN45">
        <v>731579</v>
      </c>
      <c r="AO45">
        <v>728757</v>
      </c>
      <c r="AP45">
        <v>724133</v>
      </c>
      <c r="AQ45">
        <v>719767</v>
      </c>
      <c r="AR45">
        <v>719767</v>
      </c>
      <c r="AS45">
        <v>718523</v>
      </c>
      <c r="AT45">
        <v>269462</v>
      </c>
      <c r="AU45">
        <v>268275</v>
      </c>
      <c r="AV45">
        <v>267486</v>
      </c>
      <c r="AW45">
        <v>267068</v>
      </c>
      <c r="AX45">
        <v>266683</v>
      </c>
      <c r="AY45">
        <v>266479</v>
      </c>
      <c r="AZ45">
        <v>265229</v>
      </c>
      <c r="BA45">
        <v>265238</v>
      </c>
      <c r="BB45">
        <v>266426</v>
      </c>
      <c r="BC45">
        <v>266435</v>
      </c>
      <c r="BD45">
        <v>266816</v>
      </c>
      <c r="BE45">
        <v>236497</v>
      </c>
      <c r="BF45">
        <v>236924</v>
      </c>
      <c r="BG45">
        <v>237159</v>
      </c>
      <c r="BH45">
        <v>237339</v>
      </c>
      <c r="BI45">
        <v>237170</v>
      </c>
      <c r="BJ45">
        <v>239091</v>
      </c>
      <c r="BK45">
        <v>240385</v>
      </c>
      <c r="BL45">
        <v>262636</v>
      </c>
      <c r="BM45">
        <v>262474</v>
      </c>
      <c r="BN45">
        <v>262465</v>
      </c>
      <c r="BO45">
        <v>263082</v>
      </c>
      <c r="BP45">
        <v>731541</v>
      </c>
      <c r="BQ45">
        <v>764914</v>
      </c>
      <c r="BR45">
        <v>763233</v>
      </c>
      <c r="BS45">
        <v>755365</v>
      </c>
      <c r="BT45">
        <v>758872</v>
      </c>
      <c r="BW45">
        <v>685091</v>
      </c>
      <c r="BX45">
        <v>685538</v>
      </c>
      <c r="BY45">
        <v>687287</v>
      </c>
      <c r="BZ45">
        <v>687287</v>
      </c>
      <c r="CA45">
        <v>687287</v>
      </c>
      <c r="CB45">
        <v>686938</v>
      </c>
      <c r="CC45">
        <v>688313</v>
      </c>
      <c r="CD45">
        <v>683260</v>
      </c>
      <c r="CE45">
        <v>677680</v>
      </c>
      <c r="CF45">
        <v>673683</v>
      </c>
      <c r="CG45">
        <v>665278</v>
      </c>
      <c r="CH45">
        <v>665695</v>
      </c>
      <c r="CI45">
        <v>663975</v>
      </c>
      <c r="CJ45">
        <v>658692</v>
      </c>
      <c r="CK45">
        <v>658628</v>
      </c>
      <c r="CL45">
        <v>660023</v>
      </c>
      <c r="CM45">
        <v>661216</v>
      </c>
      <c r="CN45">
        <v>666362</v>
      </c>
      <c r="CO45">
        <v>668688</v>
      </c>
      <c r="CP45">
        <v>660346</v>
      </c>
      <c r="CQ45">
        <v>654122</v>
      </c>
      <c r="CR45">
        <v>1394949</v>
      </c>
      <c r="CS45">
        <v>1393732</v>
      </c>
      <c r="CT45">
        <v>1369317</v>
      </c>
      <c r="CU45">
        <v>1371001</v>
      </c>
      <c r="CV45">
        <v>1371678</v>
      </c>
      <c r="CW45">
        <v>1368812</v>
      </c>
    </row>
    <row r="46" spans="1:101" x14ac:dyDescent="0.25">
      <c r="A46" t="s">
        <v>7414</v>
      </c>
      <c r="B46">
        <v>340634</v>
      </c>
      <c r="C46">
        <v>340634</v>
      </c>
      <c r="D46">
        <v>340634</v>
      </c>
      <c r="E46">
        <v>324261</v>
      </c>
      <c r="F46">
        <v>312175</v>
      </c>
      <c r="G46">
        <v>309887</v>
      </c>
      <c r="H46">
        <v>310176</v>
      </c>
      <c r="I46">
        <v>311740</v>
      </c>
      <c r="J46">
        <v>319643</v>
      </c>
      <c r="K46">
        <v>323038</v>
      </c>
      <c r="L46">
        <v>324824</v>
      </c>
      <c r="M46">
        <v>322199</v>
      </c>
      <c r="N46">
        <v>318965</v>
      </c>
      <c r="O46">
        <v>324589</v>
      </c>
      <c r="P46">
        <v>325705</v>
      </c>
      <c r="Q46">
        <v>331411</v>
      </c>
      <c r="R46">
        <v>333604</v>
      </c>
      <c r="S46">
        <v>336993</v>
      </c>
      <c r="T46">
        <v>329940</v>
      </c>
      <c r="U46">
        <v>322293</v>
      </c>
      <c r="V46">
        <v>321329</v>
      </c>
      <c r="W46">
        <v>96611</v>
      </c>
      <c r="X46">
        <v>96611</v>
      </c>
      <c r="Y46">
        <v>95773</v>
      </c>
      <c r="Z46">
        <v>95806</v>
      </c>
      <c r="AA46">
        <v>95815</v>
      </c>
      <c r="AB46">
        <v>95253</v>
      </c>
      <c r="AC46">
        <v>95251</v>
      </c>
      <c r="AD46">
        <v>95397</v>
      </c>
      <c r="AE46">
        <v>95687</v>
      </c>
      <c r="AF46">
        <v>95687</v>
      </c>
      <c r="AG46">
        <v>95707</v>
      </c>
      <c r="AH46">
        <v>95890</v>
      </c>
      <c r="AI46">
        <v>96053</v>
      </c>
      <c r="AJ46">
        <v>96123</v>
      </c>
      <c r="AK46">
        <v>96150</v>
      </c>
      <c r="AL46">
        <v>96183</v>
      </c>
      <c r="AM46">
        <v>96059</v>
      </c>
      <c r="AN46">
        <v>95891</v>
      </c>
      <c r="AO46">
        <v>95781</v>
      </c>
      <c r="AP46">
        <v>95672</v>
      </c>
      <c r="AQ46">
        <v>93540</v>
      </c>
      <c r="AR46">
        <v>93540</v>
      </c>
      <c r="AS46">
        <v>93427</v>
      </c>
      <c r="AT46">
        <v>713818</v>
      </c>
      <c r="AU46">
        <v>713443</v>
      </c>
      <c r="AV46">
        <v>710093</v>
      </c>
      <c r="AW46">
        <v>701723</v>
      </c>
      <c r="AX46">
        <v>708552</v>
      </c>
      <c r="AY46">
        <v>711437</v>
      </c>
      <c r="AZ46">
        <v>718462</v>
      </c>
      <c r="BA46">
        <v>731986</v>
      </c>
      <c r="BB46">
        <v>727999</v>
      </c>
      <c r="BC46">
        <v>725353</v>
      </c>
      <c r="BD46">
        <v>735558</v>
      </c>
      <c r="BE46">
        <v>732525</v>
      </c>
      <c r="BF46">
        <v>741930</v>
      </c>
      <c r="BG46">
        <v>744034</v>
      </c>
      <c r="BH46">
        <v>746023</v>
      </c>
      <c r="BI46">
        <v>762713</v>
      </c>
      <c r="BJ46">
        <v>772634</v>
      </c>
      <c r="BK46">
        <v>762152</v>
      </c>
      <c r="BL46">
        <v>776845</v>
      </c>
      <c r="BM46">
        <v>787347</v>
      </c>
      <c r="BN46">
        <v>794286</v>
      </c>
      <c r="BO46">
        <v>806624</v>
      </c>
      <c r="BP46">
        <v>263062</v>
      </c>
      <c r="BQ46">
        <v>264199</v>
      </c>
      <c r="BR46">
        <v>264070</v>
      </c>
      <c r="BS46">
        <v>264260</v>
      </c>
      <c r="BT46">
        <v>264248</v>
      </c>
      <c r="BW46">
        <v>272547</v>
      </c>
      <c r="BX46">
        <v>272640</v>
      </c>
      <c r="BY46">
        <v>272636</v>
      </c>
      <c r="BZ46">
        <v>272636</v>
      </c>
      <c r="CA46">
        <v>272636</v>
      </c>
      <c r="CB46">
        <v>274092</v>
      </c>
      <c r="CC46">
        <v>274144</v>
      </c>
      <c r="CD46">
        <v>274139</v>
      </c>
      <c r="CE46">
        <v>274227</v>
      </c>
      <c r="CF46">
        <v>275529</v>
      </c>
      <c r="CG46">
        <v>275520</v>
      </c>
      <c r="CH46">
        <v>275540</v>
      </c>
      <c r="CI46">
        <v>275518</v>
      </c>
      <c r="CJ46">
        <v>275441</v>
      </c>
      <c r="CK46">
        <v>276450</v>
      </c>
      <c r="CL46">
        <v>276085</v>
      </c>
      <c r="CM46">
        <v>276134</v>
      </c>
      <c r="CN46">
        <v>275449</v>
      </c>
      <c r="CO46">
        <v>275211</v>
      </c>
      <c r="CP46">
        <v>275241</v>
      </c>
      <c r="CQ46">
        <v>274912</v>
      </c>
      <c r="CR46">
        <v>653365</v>
      </c>
      <c r="CS46">
        <v>648896</v>
      </c>
      <c r="CT46">
        <v>640234</v>
      </c>
      <c r="CU46">
        <v>621512</v>
      </c>
      <c r="CV46">
        <v>620347</v>
      </c>
      <c r="CW46">
        <v>616083</v>
      </c>
    </row>
    <row r="47" spans="1:101" x14ac:dyDescent="0.25">
      <c r="A47" t="s">
        <v>7415</v>
      </c>
      <c r="B47">
        <v>55476</v>
      </c>
      <c r="C47">
        <v>55476</v>
      </c>
      <c r="D47">
        <v>55476</v>
      </c>
      <c r="E47">
        <v>55476</v>
      </c>
      <c r="F47">
        <v>55413</v>
      </c>
      <c r="G47">
        <v>55413</v>
      </c>
      <c r="H47">
        <v>55726</v>
      </c>
      <c r="I47">
        <v>55726</v>
      </c>
      <c r="J47">
        <v>55726</v>
      </c>
      <c r="K47">
        <v>55726</v>
      </c>
      <c r="L47">
        <v>55749</v>
      </c>
      <c r="M47">
        <v>55829</v>
      </c>
      <c r="N47">
        <v>55829</v>
      </c>
      <c r="O47">
        <v>55818</v>
      </c>
      <c r="P47">
        <v>56111</v>
      </c>
      <c r="Q47">
        <v>56111</v>
      </c>
      <c r="R47">
        <v>56068</v>
      </c>
      <c r="S47">
        <v>56068</v>
      </c>
      <c r="T47">
        <v>56068</v>
      </c>
      <c r="U47">
        <v>56045</v>
      </c>
      <c r="V47">
        <v>56080</v>
      </c>
      <c r="W47">
        <v>320849</v>
      </c>
      <c r="X47">
        <v>320849</v>
      </c>
      <c r="Y47">
        <v>322109</v>
      </c>
      <c r="Z47">
        <v>332996</v>
      </c>
      <c r="AA47">
        <v>332280</v>
      </c>
      <c r="AB47">
        <v>329394</v>
      </c>
      <c r="AC47">
        <v>330708</v>
      </c>
      <c r="AD47">
        <v>339551</v>
      </c>
      <c r="AE47">
        <v>341686</v>
      </c>
      <c r="AF47">
        <v>341686</v>
      </c>
      <c r="AG47">
        <v>340662</v>
      </c>
      <c r="AH47">
        <v>344531</v>
      </c>
      <c r="AI47">
        <v>339286</v>
      </c>
      <c r="AJ47">
        <v>338724</v>
      </c>
      <c r="AK47">
        <v>348882</v>
      </c>
      <c r="AL47">
        <v>345289</v>
      </c>
      <c r="AM47">
        <v>349612</v>
      </c>
      <c r="AN47">
        <v>346196</v>
      </c>
      <c r="AO47">
        <v>342582</v>
      </c>
      <c r="AP47">
        <v>345596</v>
      </c>
      <c r="AQ47">
        <v>345420</v>
      </c>
      <c r="AR47">
        <v>345420</v>
      </c>
      <c r="AS47">
        <v>345177</v>
      </c>
      <c r="AT47">
        <v>93164</v>
      </c>
      <c r="AU47">
        <v>92322</v>
      </c>
      <c r="AV47">
        <v>92249</v>
      </c>
      <c r="AW47">
        <v>83976</v>
      </c>
      <c r="AX47">
        <v>82712</v>
      </c>
      <c r="AY47">
        <v>82688</v>
      </c>
      <c r="AZ47">
        <v>82664</v>
      </c>
      <c r="BA47">
        <v>82974</v>
      </c>
      <c r="BB47">
        <v>82706</v>
      </c>
      <c r="BC47">
        <v>82474</v>
      </c>
      <c r="BD47">
        <v>81745</v>
      </c>
      <c r="BE47">
        <v>81429</v>
      </c>
      <c r="BF47">
        <v>81286</v>
      </c>
      <c r="BG47">
        <v>81066</v>
      </c>
      <c r="BH47">
        <v>80642</v>
      </c>
      <c r="BI47">
        <v>78886</v>
      </c>
      <c r="BJ47">
        <v>78756</v>
      </c>
      <c r="BK47">
        <v>71510</v>
      </c>
      <c r="BL47">
        <v>71643</v>
      </c>
      <c r="BM47">
        <v>71652</v>
      </c>
      <c r="BN47">
        <v>71665</v>
      </c>
      <c r="BO47">
        <v>72365</v>
      </c>
      <c r="BP47">
        <v>794634</v>
      </c>
      <c r="BQ47">
        <v>810087</v>
      </c>
      <c r="BR47">
        <v>803709</v>
      </c>
      <c r="BS47">
        <v>794735</v>
      </c>
      <c r="BT47">
        <v>789292</v>
      </c>
      <c r="BW47">
        <v>789713</v>
      </c>
      <c r="BX47">
        <v>794894</v>
      </c>
      <c r="BY47">
        <v>794104</v>
      </c>
      <c r="BZ47">
        <v>794104</v>
      </c>
      <c r="CA47">
        <v>794104</v>
      </c>
      <c r="CB47">
        <v>795725</v>
      </c>
      <c r="CC47">
        <v>793511</v>
      </c>
      <c r="CD47">
        <v>794950</v>
      </c>
      <c r="CE47">
        <v>798112</v>
      </c>
      <c r="CF47">
        <v>792554</v>
      </c>
      <c r="CG47">
        <v>793702</v>
      </c>
      <c r="CH47">
        <v>795480</v>
      </c>
      <c r="CI47">
        <v>792394</v>
      </c>
      <c r="CJ47">
        <v>794439</v>
      </c>
      <c r="CK47">
        <v>794993</v>
      </c>
      <c r="CL47">
        <v>799696</v>
      </c>
      <c r="CM47">
        <v>785391</v>
      </c>
      <c r="CN47">
        <v>776505</v>
      </c>
      <c r="CO47">
        <v>774735</v>
      </c>
      <c r="CP47">
        <v>773647</v>
      </c>
      <c r="CQ47">
        <v>773905</v>
      </c>
      <c r="CR47">
        <v>274955</v>
      </c>
      <c r="CS47">
        <v>274961</v>
      </c>
      <c r="CT47">
        <v>275277</v>
      </c>
      <c r="CU47">
        <v>275152</v>
      </c>
      <c r="CV47">
        <v>275126</v>
      </c>
      <c r="CW47">
        <v>275250</v>
      </c>
    </row>
    <row r="48" spans="1:101" x14ac:dyDescent="0.25">
      <c r="A48" t="s">
        <v>7416</v>
      </c>
      <c r="B48">
        <v>45443</v>
      </c>
      <c r="C48">
        <v>45443</v>
      </c>
      <c r="D48">
        <v>45443</v>
      </c>
      <c r="E48">
        <v>45441</v>
      </c>
      <c r="F48">
        <v>45011</v>
      </c>
      <c r="G48">
        <v>44816</v>
      </c>
      <c r="H48">
        <v>44816</v>
      </c>
      <c r="I48">
        <v>44817</v>
      </c>
      <c r="J48">
        <v>44817</v>
      </c>
      <c r="K48">
        <v>44817</v>
      </c>
      <c r="L48">
        <v>44819</v>
      </c>
      <c r="M48">
        <v>44821</v>
      </c>
      <c r="N48">
        <v>44821</v>
      </c>
      <c r="O48">
        <v>44820</v>
      </c>
      <c r="P48">
        <v>44820</v>
      </c>
      <c r="Q48">
        <v>44820</v>
      </c>
      <c r="R48">
        <v>44820</v>
      </c>
      <c r="S48">
        <v>44820</v>
      </c>
      <c r="T48">
        <v>44519</v>
      </c>
      <c r="U48">
        <v>44442</v>
      </c>
      <c r="V48">
        <v>44442</v>
      </c>
      <c r="W48">
        <v>56110</v>
      </c>
      <c r="X48">
        <v>56110</v>
      </c>
      <c r="Y48">
        <v>56110</v>
      </c>
      <c r="Z48">
        <v>56110</v>
      </c>
      <c r="AA48">
        <v>56110</v>
      </c>
      <c r="AB48">
        <v>56110</v>
      </c>
      <c r="AC48">
        <v>56110</v>
      </c>
      <c r="AD48">
        <v>56184</v>
      </c>
      <c r="AE48">
        <v>56184</v>
      </c>
      <c r="AF48">
        <v>56184</v>
      </c>
      <c r="AG48">
        <v>56184</v>
      </c>
      <c r="AH48">
        <v>56184</v>
      </c>
      <c r="AI48">
        <v>56184</v>
      </c>
      <c r="AJ48">
        <v>56184</v>
      </c>
      <c r="AK48">
        <v>56184</v>
      </c>
      <c r="AL48">
        <v>56184</v>
      </c>
      <c r="AM48">
        <v>55234</v>
      </c>
      <c r="AN48">
        <v>55234</v>
      </c>
      <c r="AO48">
        <v>55234</v>
      </c>
      <c r="AP48">
        <v>55234</v>
      </c>
      <c r="AQ48">
        <v>55234</v>
      </c>
      <c r="AR48">
        <v>55234</v>
      </c>
      <c r="AS48">
        <v>55234</v>
      </c>
      <c r="AT48">
        <v>344679</v>
      </c>
      <c r="AU48">
        <v>347930</v>
      </c>
      <c r="AV48">
        <v>337820</v>
      </c>
      <c r="AW48">
        <v>336021</v>
      </c>
      <c r="AX48">
        <v>325887</v>
      </c>
      <c r="AY48">
        <v>325002</v>
      </c>
      <c r="AZ48">
        <v>326104</v>
      </c>
      <c r="BA48">
        <v>325343</v>
      </c>
      <c r="BB48">
        <v>326777</v>
      </c>
      <c r="BC48">
        <v>324872</v>
      </c>
      <c r="BD48">
        <v>310844</v>
      </c>
      <c r="BE48">
        <v>307867</v>
      </c>
      <c r="BF48">
        <v>305957</v>
      </c>
      <c r="BG48">
        <v>308454</v>
      </c>
      <c r="BH48">
        <v>298830</v>
      </c>
      <c r="BI48">
        <v>306790</v>
      </c>
      <c r="BJ48">
        <v>311086</v>
      </c>
      <c r="BK48">
        <v>312729</v>
      </c>
      <c r="BL48">
        <v>324947</v>
      </c>
      <c r="BM48">
        <v>330593</v>
      </c>
      <c r="BN48">
        <v>331735</v>
      </c>
      <c r="BO48">
        <v>339298</v>
      </c>
      <c r="BP48">
        <v>72119</v>
      </c>
      <c r="BQ48">
        <v>72301</v>
      </c>
      <c r="BR48">
        <v>72205</v>
      </c>
      <c r="BS48">
        <v>72189</v>
      </c>
      <c r="BT48">
        <v>71935</v>
      </c>
      <c r="BW48">
        <v>68790</v>
      </c>
      <c r="BX48">
        <v>68913</v>
      </c>
      <c r="BY48">
        <v>68809</v>
      </c>
      <c r="BZ48">
        <v>68809</v>
      </c>
      <c r="CA48">
        <v>68809</v>
      </c>
      <c r="CB48">
        <v>68579</v>
      </c>
      <c r="CC48">
        <v>68626</v>
      </c>
      <c r="CD48">
        <v>68533</v>
      </c>
      <c r="CE48">
        <v>68550</v>
      </c>
      <c r="CF48">
        <v>68549</v>
      </c>
      <c r="CG48">
        <v>68549</v>
      </c>
      <c r="CH48">
        <v>68549</v>
      </c>
      <c r="CI48">
        <v>68549</v>
      </c>
      <c r="CJ48">
        <v>68549</v>
      </c>
      <c r="CK48">
        <v>68567</v>
      </c>
      <c r="CL48">
        <v>68630</v>
      </c>
      <c r="CM48">
        <v>68630</v>
      </c>
      <c r="CN48">
        <v>68644</v>
      </c>
      <c r="CO48">
        <v>68268</v>
      </c>
      <c r="CP48">
        <v>68271</v>
      </c>
      <c r="CQ48">
        <v>68271</v>
      </c>
      <c r="CR48">
        <v>776783</v>
      </c>
      <c r="CS48">
        <v>778622</v>
      </c>
      <c r="CT48">
        <v>777156</v>
      </c>
      <c r="CU48">
        <v>781459</v>
      </c>
      <c r="CV48">
        <v>789509</v>
      </c>
      <c r="CW48">
        <v>789039</v>
      </c>
    </row>
    <row r="49" spans="1:101" x14ac:dyDescent="0.25">
      <c r="A49" t="s">
        <v>7417</v>
      </c>
      <c r="B49">
        <v>48140</v>
      </c>
      <c r="C49">
        <v>48140</v>
      </c>
      <c r="D49">
        <v>48140</v>
      </c>
      <c r="E49">
        <v>48140</v>
      </c>
      <c r="F49">
        <v>48240</v>
      </c>
      <c r="G49">
        <v>48240</v>
      </c>
      <c r="H49">
        <v>48240</v>
      </c>
      <c r="I49">
        <v>48240</v>
      </c>
      <c r="J49">
        <v>48240</v>
      </c>
      <c r="K49">
        <v>48240</v>
      </c>
      <c r="L49">
        <v>48240</v>
      </c>
      <c r="M49">
        <v>48240</v>
      </c>
      <c r="N49">
        <v>48240</v>
      </c>
      <c r="O49">
        <v>48240</v>
      </c>
      <c r="P49">
        <v>48256</v>
      </c>
      <c r="Q49">
        <v>48256</v>
      </c>
      <c r="R49">
        <v>48256</v>
      </c>
      <c r="S49">
        <v>48256</v>
      </c>
      <c r="T49">
        <v>48256</v>
      </c>
      <c r="U49">
        <v>48213</v>
      </c>
      <c r="V49">
        <v>48213</v>
      </c>
      <c r="W49">
        <v>44442</v>
      </c>
      <c r="X49">
        <v>44442</v>
      </c>
      <c r="Y49">
        <v>44443</v>
      </c>
      <c r="Z49">
        <v>44444</v>
      </c>
      <c r="AA49">
        <v>44445</v>
      </c>
      <c r="AB49">
        <v>44446</v>
      </c>
      <c r="AC49">
        <v>44447</v>
      </c>
      <c r="AD49">
        <v>44447</v>
      </c>
      <c r="AE49">
        <v>43947</v>
      </c>
      <c r="AF49">
        <v>43947</v>
      </c>
      <c r="AG49">
        <v>43947</v>
      </c>
      <c r="AH49">
        <v>43947</v>
      </c>
      <c r="AI49">
        <v>43947</v>
      </c>
      <c r="AJ49">
        <v>43947</v>
      </c>
      <c r="AK49">
        <v>43947</v>
      </c>
      <c r="AL49">
        <v>43947</v>
      </c>
      <c r="AM49">
        <v>43947</v>
      </c>
      <c r="AN49">
        <v>43534</v>
      </c>
      <c r="AO49">
        <v>43533</v>
      </c>
      <c r="AP49">
        <v>43533</v>
      </c>
      <c r="AQ49">
        <v>43526</v>
      </c>
      <c r="AR49">
        <v>43526</v>
      </c>
      <c r="AS49">
        <v>43526</v>
      </c>
      <c r="AT49">
        <v>55234</v>
      </c>
      <c r="AU49">
        <v>54734</v>
      </c>
      <c r="AV49">
        <v>54518</v>
      </c>
      <c r="AW49">
        <v>54518</v>
      </c>
      <c r="AX49">
        <v>54492</v>
      </c>
      <c r="AY49">
        <v>54492</v>
      </c>
      <c r="AZ49">
        <v>54192</v>
      </c>
      <c r="BA49">
        <v>53767</v>
      </c>
      <c r="BB49">
        <v>53767</v>
      </c>
      <c r="BC49">
        <v>54049</v>
      </c>
      <c r="BD49">
        <v>54049</v>
      </c>
      <c r="BE49">
        <v>54049</v>
      </c>
      <c r="BF49">
        <v>54071</v>
      </c>
      <c r="BG49">
        <v>54071</v>
      </c>
      <c r="BH49">
        <v>54071</v>
      </c>
      <c r="BI49">
        <v>54071</v>
      </c>
      <c r="BJ49">
        <v>54071</v>
      </c>
      <c r="BK49">
        <v>54020</v>
      </c>
      <c r="BL49">
        <v>53990</v>
      </c>
      <c r="BM49">
        <v>53990</v>
      </c>
      <c r="BN49">
        <v>54908</v>
      </c>
      <c r="BO49">
        <v>54915</v>
      </c>
      <c r="BP49">
        <v>338796</v>
      </c>
      <c r="BQ49">
        <v>329797</v>
      </c>
      <c r="BR49">
        <v>313535</v>
      </c>
      <c r="BS49">
        <v>307741</v>
      </c>
      <c r="BT49">
        <v>309318</v>
      </c>
      <c r="BW49">
        <v>73798</v>
      </c>
      <c r="BX49">
        <v>72842</v>
      </c>
      <c r="BY49">
        <v>73172</v>
      </c>
      <c r="BZ49">
        <v>73172</v>
      </c>
      <c r="CA49">
        <v>73172</v>
      </c>
      <c r="CB49">
        <v>72936</v>
      </c>
      <c r="CC49">
        <v>72781</v>
      </c>
      <c r="CD49">
        <v>71037</v>
      </c>
      <c r="CE49">
        <v>69615</v>
      </c>
      <c r="CF49">
        <v>67129</v>
      </c>
      <c r="CG49">
        <v>67020</v>
      </c>
      <c r="CH49">
        <v>66883</v>
      </c>
      <c r="CI49">
        <v>66667</v>
      </c>
      <c r="CJ49">
        <v>66581</v>
      </c>
      <c r="CK49">
        <v>66532</v>
      </c>
      <c r="CL49">
        <v>65898</v>
      </c>
      <c r="CM49">
        <v>64567</v>
      </c>
      <c r="CN49">
        <v>63872</v>
      </c>
      <c r="CO49">
        <v>61643</v>
      </c>
      <c r="CP49">
        <v>61444</v>
      </c>
      <c r="CQ49">
        <v>60694</v>
      </c>
      <c r="CR49">
        <v>68271</v>
      </c>
      <c r="CS49">
        <v>68286</v>
      </c>
      <c r="CT49">
        <v>68305</v>
      </c>
      <c r="CU49">
        <v>68305</v>
      </c>
      <c r="CV49">
        <v>68105</v>
      </c>
      <c r="CW49">
        <v>68265</v>
      </c>
    </row>
    <row r="50" spans="1:101" x14ac:dyDescent="0.25">
      <c r="A50" t="s">
        <v>7418</v>
      </c>
      <c r="B50" t="s">
        <v>7203</v>
      </c>
      <c r="C50" t="s">
        <v>7203</v>
      </c>
      <c r="D50" t="s">
        <v>7203</v>
      </c>
      <c r="E50" t="s">
        <v>7203</v>
      </c>
      <c r="F50" t="s">
        <v>7203</v>
      </c>
      <c r="G50" t="s">
        <v>7203</v>
      </c>
      <c r="H50" t="s">
        <v>7203</v>
      </c>
      <c r="I50" t="s">
        <v>7203</v>
      </c>
      <c r="J50" t="s">
        <v>7203</v>
      </c>
      <c r="K50" t="s">
        <v>7203</v>
      </c>
      <c r="L50" t="s">
        <v>7203</v>
      </c>
      <c r="M50" t="s">
        <v>7203</v>
      </c>
      <c r="N50" t="s">
        <v>7203</v>
      </c>
      <c r="O50" t="s">
        <v>7203</v>
      </c>
      <c r="P50" t="s">
        <v>7203</v>
      </c>
      <c r="Q50" t="s">
        <v>7203</v>
      </c>
      <c r="R50" t="s">
        <v>7203</v>
      </c>
      <c r="S50" t="s">
        <v>7203</v>
      </c>
      <c r="T50" t="s">
        <v>7203</v>
      </c>
      <c r="U50" t="s">
        <v>7203</v>
      </c>
      <c r="V50" t="s">
        <v>7203</v>
      </c>
      <c r="W50" t="s">
        <v>7203</v>
      </c>
      <c r="X50" t="s">
        <v>7203</v>
      </c>
      <c r="Y50" t="s">
        <v>7203</v>
      </c>
      <c r="Z50" t="s">
        <v>7203</v>
      </c>
      <c r="AA50" t="s">
        <v>7203</v>
      </c>
      <c r="AB50" t="s">
        <v>7203</v>
      </c>
      <c r="AC50" t="s">
        <v>7203</v>
      </c>
      <c r="AD50" t="s">
        <v>7203</v>
      </c>
      <c r="AE50" t="s">
        <v>7203</v>
      </c>
      <c r="AF50" t="s">
        <v>7203</v>
      </c>
      <c r="AG50" t="s">
        <v>7203</v>
      </c>
      <c r="AH50" t="s">
        <v>7203</v>
      </c>
      <c r="AI50" t="s">
        <v>7203</v>
      </c>
      <c r="AJ50" t="s">
        <v>7203</v>
      </c>
      <c r="AK50" t="s">
        <v>7203</v>
      </c>
      <c r="AL50" t="s">
        <v>7203</v>
      </c>
      <c r="AM50" t="s">
        <v>7203</v>
      </c>
      <c r="AN50" t="s">
        <v>7203</v>
      </c>
      <c r="AO50" t="s">
        <v>7203</v>
      </c>
      <c r="AP50" t="s">
        <v>7203</v>
      </c>
      <c r="AQ50" t="s">
        <v>7203</v>
      </c>
      <c r="AR50" t="s">
        <v>7203</v>
      </c>
      <c r="AS50" t="s">
        <v>7203</v>
      </c>
      <c r="AT50" t="s">
        <v>7203</v>
      </c>
      <c r="AU50" t="s">
        <v>7203</v>
      </c>
      <c r="AV50" t="s">
        <v>7203</v>
      </c>
      <c r="AW50" t="s">
        <v>7203</v>
      </c>
      <c r="AX50" t="s">
        <v>7203</v>
      </c>
      <c r="AY50" t="s">
        <v>7203</v>
      </c>
      <c r="AZ50" t="s">
        <v>7203</v>
      </c>
      <c r="BA50" t="s">
        <v>7203</v>
      </c>
      <c r="BB50" t="s">
        <v>7203</v>
      </c>
      <c r="BC50" t="s">
        <v>7203</v>
      </c>
      <c r="BD50" t="s">
        <v>7203</v>
      </c>
      <c r="BE50" t="s">
        <v>7203</v>
      </c>
      <c r="BF50" t="s">
        <v>7203</v>
      </c>
      <c r="BG50" t="s">
        <v>7203</v>
      </c>
      <c r="BH50" t="s">
        <v>7203</v>
      </c>
      <c r="BI50" t="s">
        <v>7203</v>
      </c>
      <c r="BJ50" t="s">
        <v>7203</v>
      </c>
      <c r="BK50" t="s">
        <v>7203</v>
      </c>
      <c r="BL50" t="s">
        <v>7203</v>
      </c>
      <c r="BM50" t="s">
        <v>7203</v>
      </c>
      <c r="BN50" t="s">
        <v>7203</v>
      </c>
      <c r="BO50" t="s">
        <v>7203</v>
      </c>
      <c r="BP50" t="s">
        <v>7203</v>
      </c>
      <c r="BQ50" t="s">
        <v>7203</v>
      </c>
      <c r="BR50" t="s">
        <v>7203</v>
      </c>
      <c r="BS50" t="s">
        <v>7203</v>
      </c>
      <c r="BT50" t="s">
        <v>7203</v>
      </c>
      <c r="BW50" t="s">
        <v>7203</v>
      </c>
      <c r="BX50" t="s">
        <v>7203</v>
      </c>
      <c r="BY50" t="s">
        <v>7203</v>
      </c>
      <c r="BZ50" t="s">
        <v>7203</v>
      </c>
      <c r="CA50" t="s">
        <v>7203</v>
      </c>
      <c r="CB50" t="s">
        <v>7203</v>
      </c>
      <c r="CC50" t="s">
        <v>7203</v>
      </c>
      <c r="CD50" t="s">
        <v>7203</v>
      </c>
      <c r="CE50" t="s">
        <v>7203</v>
      </c>
      <c r="CF50" t="s">
        <v>7203</v>
      </c>
      <c r="CG50" t="s">
        <v>7203</v>
      </c>
      <c r="CH50" t="s">
        <v>7203</v>
      </c>
      <c r="CI50" t="s">
        <v>7203</v>
      </c>
      <c r="CJ50" t="s">
        <v>7203</v>
      </c>
      <c r="CK50" t="s">
        <v>7203</v>
      </c>
      <c r="CL50" t="s">
        <v>7203</v>
      </c>
      <c r="CM50" t="s">
        <v>7203</v>
      </c>
      <c r="CN50" t="s">
        <v>7203</v>
      </c>
      <c r="CO50" t="s">
        <v>7203</v>
      </c>
      <c r="CP50" t="s">
        <v>7203</v>
      </c>
      <c r="CQ50" t="s">
        <v>7203</v>
      </c>
      <c r="CR50" t="s">
        <v>7203</v>
      </c>
      <c r="CS50" t="s">
        <v>7203</v>
      </c>
      <c r="CT50" t="s">
        <v>7203</v>
      </c>
      <c r="CU50" t="s">
        <v>7203</v>
      </c>
      <c r="CV50" t="s">
        <v>7203</v>
      </c>
      <c r="CW50" t="s">
        <v>7203</v>
      </c>
    </row>
    <row r="51" spans="1:101" x14ac:dyDescent="0.25">
      <c r="A51" t="s">
        <v>7419</v>
      </c>
      <c r="B51" t="s">
        <v>7337</v>
      </c>
    </row>
    <row r="52" spans="1:101" x14ac:dyDescent="0.25">
      <c r="A52" t="s">
        <v>7420</v>
      </c>
      <c r="B52" t="s">
        <v>7337</v>
      </c>
    </row>
    <row r="61" spans="1:101" x14ac:dyDescent="0.25">
      <c r="A61" t="s">
        <v>7421</v>
      </c>
      <c r="B61">
        <v>100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DEFA-4596-495F-88AA-EC24AABED242}">
  <sheetPr codeName="Sheet3"/>
  <dimension ref="A1:AS69"/>
  <sheetViews>
    <sheetView workbookViewId="0">
      <selection activeCell="G39" sqref="G39"/>
    </sheetView>
  </sheetViews>
  <sheetFormatPr defaultRowHeight="15" x14ac:dyDescent="0.25"/>
  <cols>
    <col min="1" max="1" width="12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1974" width="14.140625" bestFit="1" customWidth="1"/>
    <col min="1975" max="2422" width="14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s="1" customFormat="1" x14ac:dyDescent="0.25">
      <c r="A2" t="s">
        <v>121</v>
      </c>
      <c r="B2" s="1">
        <v>46174</v>
      </c>
      <c r="C2" s="1">
        <v>46171</v>
      </c>
      <c r="D2" s="1">
        <v>46170</v>
      </c>
      <c r="E2" s="1">
        <v>46169</v>
      </c>
      <c r="F2" s="1">
        <v>46168</v>
      </c>
      <c r="G2" s="1">
        <v>46167</v>
      </c>
      <c r="H2" s="1">
        <v>46164</v>
      </c>
      <c r="I2" s="1">
        <v>46163</v>
      </c>
      <c r="J2" s="1">
        <v>46162</v>
      </c>
      <c r="K2" s="1">
        <v>46161</v>
      </c>
      <c r="L2" s="1">
        <v>46160</v>
      </c>
      <c r="M2" s="1">
        <v>46157</v>
      </c>
      <c r="N2" s="1">
        <v>46156</v>
      </c>
      <c r="O2" s="1">
        <v>46155</v>
      </c>
      <c r="P2" s="1">
        <v>46154</v>
      </c>
      <c r="Q2" s="1">
        <v>46153</v>
      </c>
      <c r="R2" s="1">
        <v>46150</v>
      </c>
      <c r="S2" s="1">
        <v>46149</v>
      </c>
      <c r="T2" s="1">
        <v>46148</v>
      </c>
      <c r="U2" s="1">
        <v>46147</v>
      </c>
      <c r="V2" s="1">
        <v>46146</v>
      </c>
      <c r="W2" s="1">
        <v>46143</v>
      </c>
      <c r="X2" s="1">
        <v>46142</v>
      </c>
      <c r="Y2" s="1">
        <v>46141</v>
      </c>
      <c r="Z2" s="1">
        <v>46140</v>
      </c>
      <c r="AA2" s="1">
        <v>46139</v>
      </c>
      <c r="AB2" s="1">
        <v>46136</v>
      </c>
      <c r="AC2" s="1">
        <v>46135</v>
      </c>
      <c r="AD2" s="1">
        <v>46134</v>
      </c>
      <c r="AE2" s="1">
        <v>46133</v>
      </c>
      <c r="AF2" s="1">
        <v>46132</v>
      </c>
      <c r="AG2" s="1">
        <v>46129</v>
      </c>
      <c r="AH2" s="1">
        <v>46128</v>
      </c>
      <c r="AI2" s="1">
        <v>46127</v>
      </c>
      <c r="AJ2" s="1">
        <v>46126</v>
      </c>
      <c r="AK2" s="1">
        <v>46125</v>
      </c>
      <c r="AL2" s="1">
        <v>46122</v>
      </c>
      <c r="AM2" s="1">
        <v>46121</v>
      </c>
      <c r="AN2" s="1">
        <v>46120</v>
      </c>
      <c r="AO2" s="1">
        <v>46119</v>
      </c>
      <c r="AP2" s="1">
        <v>46118</v>
      </c>
      <c r="AQ2" s="1">
        <v>46115</v>
      </c>
      <c r="AR2" s="1">
        <v>46114</v>
      </c>
      <c r="AS2" s="1">
        <v>46113</v>
      </c>
    </row>
    <row r="3" spans="1:45" x14ac:dyDescent="0.25">
      <c r="A3" t="s">
        <v>154</v>
      </c>
      <c r="B3">
        <v>726210</v>
      </c>
      <c r="C3">
        <v>726210</v>
      </c>
      <c r="D3">
        <v>726210</v>
      </c>
      <c r="E3">
        <v>741268</v>
      </c>
      <c r="F3">
        <v>752395</v>
      </c>
      <c r="G3">
        <v>765963</v>
      </c>
      <c r="H3">
        <v>759189</v>
      </c>
      <c r="I3">
        <v>756488</v>
      </c>
      <c r="J3">
        <v>756829</v>
      </c>
      <c r="K3">
        <v>757951</v>
      </c>
      <c r="L3">
        <v>754841</v>
      </c>
      <c r="M3">
        <v>761188</v>
      </c>
      <c r="N3">
        <v>760463</v>
      </c>
      <c r="O3">
        <v>753627</v>
      </c>
      <c r="P3">
        <v>744702</v>
      </c>
      <c r="Q3">
        <v>743449</v>
      </c>
      <c r="R3">
        <v>741917</v>
      </c>
      <c r="S3">
        <v>734176</v>
      </c>
      <c r="T3">
        <v>729131</v>
      </c>
      <c r="U3">
        <v>746685</v>
      </c>
      <c r="V3">
        <v>748616</v>
      </c>
      <c r="W3">
        <v>725708</v>
      </c>
      <c r="X3">
        <v>725708</v>
      </c>
      <c r="Y3">
        <v>727366</v>
      </c>
      <c r="Z3">
        <v>732444</v>
      </c>
      <c r="AA3">
        <v>738854</v>
      </c>
      <c r="AB3">
        <v>748322</v>
      </c>
      <c r="AC3">
        <v>747853</v>
      </c>
      <c r="AD3">
        <v>748664</v>
      </c>
      <c r="AE3">
        <v>759311</v>
      </c>
      <c r="AF3">
        <v>759608</v>
      </c>
      <c r="AG3">
        <v>753989</v>
      </c>
      <c r="AH3">
        <v>746485</v>
      </c>
      <c r="AI3">
        <v>764139</v>
      </c>
      <c r="AJ3">
        <v>769940</v>
      </c>
      <c r="AK3">
        <v>773229</v>
      </c>
      <c r="AL3">
        <v>764456</v>
      </c>
      <c r="AM3">
        <v>780650</v>
      </c>
      <c r="AN3">
        <v>790659</v>
      </c>
      <c r="AO3">
        <v>809119</v>
      </c>
      <c r="AP3">
        <v>801253</v>
      </c>
      <c r="AQ3">
        <v>801155</v>
      </c>
      <c r="AR3">
        <v>801155</v>
      </c>
      <c r="AS3">
        <v>807746</v>
      </c>
    </row>
    <row r="4" spans="1:45" x14ac:dyDescent="0.25">
      <c r="A4" t="s">
        <v>155</v>
      </c>
      <c r="B4">
        <v>636985</v>
      </c>
      <c r="C4">
        <v>636985</v>
      </c>
      <c r="D4">
        <v>636985</v>
      </c>
      <c r="E4">
        <v>633473</v>
      </c>
      <c r="F4">
        <v>626413</v>
      </c>
      <c r="G4">
        <v>624212</v>
      </c>
      <c r="H4">
        <v>624693</v>
      </c>
      <c r="I4">
        <v>622369</v>
      </c>
      <c r="J4">
        <v>628965</v>
      </c>
      <c r="K4">
        <v>637277</v>
      </c>
      <c r="L4">
        <v>634905</v>
      </c>
      <c r="M4">
        <v>641916</v>
      </c>
      <c r="N4">
        <v>641874</v>
      </c>
      <c r="O4">
        <v>640032</v>
      </c>
      <c r="P4">
        <v>636714</v>
      </c>
      <c r="Q4">
        <v>626311</v>
      </c>
      <c r="R4">
        <v>622843</v>
      </c>
      <c r="S4">
        <v>618704</v>
      </c>
      <c r="T4">
        <v>607799</v>
      </c>
      <c r="U4">
        <v>627427</v>
      </c>
      <c r="V4">
        <v>615547</v>
      </c>
      <c r="W4">
        <v>616647</v>
      </c>
      <c r="X4">
        <v>616647</v>
      </c>
      <c r="Y4">
        <v>622688</v>
      </c>
      <c r="Z4">
        <v>628112</v>
      </c>
      <c r="AA4">
        <v>636378</v>
      </c>
      <c r="AB4">
        <v>636166</v>
      </c>
      <c r="AC4">
        <v>643804</v>
      </c>
      <c r="AD4">
        <v>643445</v>
      </c>
      <c r="AE4">
        <v>648259</v>
      </c>
      <c r="AF4">
        <v>645579</v>
      </c>
      <c r="AG4">
        <v>651354</v>
      </c>
      <c r="AH4">
        <v>644770</v>
      </c>
      <c r="AI4">
        <v>648966</v>
      </c>
      <c r="AJ4">
        <v>654750</v>
      </c>
      <c r="AK4">
        <v>655612</v>
      </c>
      <c r="AL4">
        <v>650102</v>
      </c>
      <c r="AM4">
        <v>644989</v>
      </c>
      <c r="AN4">
        <v>661368</v>
      </c>
      <c r="AO4">
        <v>662580</v>
      </c>
      <c r="AP4">
        <v>655028</v>
      </c>
      <c r="AQ4">
        <v>655161</v>
      </c>
      <c r="AR4">
        <v>655161</v>
      </c>
      <c r="AS4">
        <v>624652</v>
      </c>
    </row>
    <row r="5" spans="1:45" x14ac:dyDescent="0.25">
      <c r="A5" t="s">
        <v>156</v>
      </c>
      <c r="B5">
        <v>859529</v>
      </c>
      <c r="C5">
        <v>859529</v>
      </c>
      <c r="D5">
        <v>859529</v>
      </c>
      <c r="E5">
        <v>861317</v>
      </c>
      <c r="F5">
        <v>854425</v>
      </c>
      <c r="G5">
        <v>856029</v>
      </c>
      <c r="H5">
        <v>862752</v>
      </c>
      <c r="I5">
        <v>861378</v>
      </c>
      <c r="J5">
        <v>867889</v>
      </c>
      <c r="K5">
        <v>868328</v>
      </c>
      <c r="L5">
        <v>862159</v>
      </c>
      <c r="M5">
        <v>853946</v>
      </c>
      <c r="N5">
        <v>854988</v>
      </c>
      <c r="O5">
        <v>868092</v>
      </c>
      <c r="P5">
        <v>866668</v>
      </c>
      <c r="Q5">
        <v>859460</v>
      </c>
      <c r="R5">
        <v>848176</v>
      </c>
      <c r="S5">
        <v>845405</v>
      </c>
      <c r="T5">
        <v>850634</v>
      </c>
      <c r="U5">
        <v>868425</v>
      </c>
      <c r="V5">
        <v>849701</v>
      </c>
      <c r="W5">
        <v>832374</v>
      </c>
      <c r="X5">
        <v>862846</v>
      </c>
      <c r="Y5">
        <v>838991</v>
      </c>
      <c r="Z5">
        <v>872251</v>
      </c>
      <c r="AA5">
        <v>859459</v>
      </c>
      <c r="AB5">
        <v>854620</v>
      </c>
      <c r="AC5">
        <v>856861</v>
      </c>
      <c r="AD5">
        <v>847995</v>
      </c>
      <c r="AE5">
        <v>843238</v>
      </c>
      <c r="AF5">
        <v>834368</v>
      </c>
      <c r="AG5">
        <v>837609</v>
      </c>
      <c r="AH5">
        <v>861229</v>
      </c>
      <c r="AI5">
        <v>858683</v>
      </c>
      <c r="AJ5">
        <v>853366</v>
      </c>
      <c r="AK5">
        <v>859588</v>
      </c>
      <c r="AL5">
        <v>843894</v>
      </c>
      <c r="AM5">
        <v>831059</v>
      </c>
      <c r="AN5">
        <v>843713</v>
      </c>
      <c r="AO5">
        <v>847773</v>
      </c>
      <c r="AP5">
        <v>827689</v>
      </c>
      <c r="AQ5">
        <v>829459</v>
      </c>
      <c r="AR5">
        <v>829459</v>
      </c>
      <c r="AS5">
        <v>824649</v>
      </c>
    </row>
    <row r="6" spans="1:45" x14ac:dyDescent="0.25">
      <c r="A6" t="s">
        <v>157</v>
      </c>
      <c r="B6">
        <v>465577</v>
      </c>
      <c r="C6">
        <v>465577</v>
      </c>
      <c r="D6">
        <v>465577</v>
      </c>
      <c r="E6">
        <v>461527</v>
      </c>
      <c r="F6">
        <v>451758</v>
      </c>
      <c r="G6">
        <v>454172</v>
      </c>
      <c r="H6">
        <v>457469</v>
      </c>
      <c r="I6">
        <v>459469</v>
      </c>
      <c r="J6">
        <v>454157</v>
      </c>
      <c r="K6">
        <v>459376</v>
      </c>
      <c r="L6">
        <v>450384</v>
      </c>
      <c r="M6">
        <v>449210</v>
      </c>
      <c r="N6">
        <v>428080</v>
      </c>
      <c r="O6">
        <v>429106</v>
      </c>
      <c r="P6">
        <v>422692</v>
      </c>
      <c r="Q6">
        <v>404888</v>
      </c>
      <c r="R6">
        <v>400802</v>
      </c>
      <c r="S6">
        <v>395877</v>
      </c>
      <c r="T6">
        <v>394558</v>
      </c>
      <c r="U6">
        <v>406871</v>
      </c>
      <c r="V6">
        <v>409573</v>
      </c>
      <c r="W6">
        <v>405044</v>
      </c>
      <c r="X6">
        <v>405044</v>
      </c>
      <c r="Y6">
        <v>406737</v>
      </c>
      <c r="Z6">
        <v>406205</v>
      </c>
      <c r="AA6">
        <v>413905</v>
      </c>
      <c r="AB6">
        <v>405810</v>
      </c>
      <c r="AC6">
        <v>403443</v>
      </c>
      <c r="AD6">
        <v>414125</v>
      </c>
      <c r="AE6">
        <v>414118</v>
      </c>
      <c r="AF6">
        <v>405704</v>
      </c>
      <c r="AG6">
        <v>412588</v>
      </c>
      <c r="AH6">
        <v>410490</v>
      </c>
      <c r="AI6">
        <v>407019</v>
      </c>
      <c r="AJ6">
        <v>407406</v>
      </c>
      <c r="AK6">
        <v>404279</v>
      </c>
      <c r="AL6">
        <v>415522</v>
      </c>
      <c r="AM6">
        <v>413742</v>
      </c>
      <c r="AN6">
        <v>420197</v>
      </c>
      <c r="AO6">
        <v>420257</v>
      </c>
      <c r="AP6">
        <v>418177</v>
      </c>
      <c r="AQ6">
        <v>418226</v>
      </c>
      <c r="AR6">
        <v>418226</v>
      </c>
      <c r="AS6">
        <v>426590</v>
      </c>
    </row>
    <row r="7" spans="1:45" x14ac:dyDescent="0.25">
      <c r="A7" t="s">
        <v>158</v>
      </c>
      <c r="B7">
        <v>458481</v>
      </c>
      <c r="C7">
        <v>458481</v>
      </c>
      <c r="D7">
        <v>458481</v>
      </c>
      <c r="E7">
        <v>465386</v>
      </c>
      <c r="F7">
        <v>468287</v>
      </c>
      <c r="G7">
        <v>484802</v>
      </c>
      <c r="H7">
        <v>482786</v>
      </c>
      <c r="I7">
        <v>483430</v>
      </c>
      <c r="J7">
        <v>488567</v>
      </c>
      <c r="K7">
        <v>490950</v>
      </c>
      <c r="L7">
        <v>477480</v>
      </c>
      <c r="M7">
        <v>479357</v>
      </c>
      <c r="N7">
        <v>475595</v>
      </c>
      <c r="O7">
        <v>478059</v>
      </c>
      <c r="P7">
        <v>470771</v>
      </c>
      <c r="Q7">
        <v>465539</v>
      </c>
      <c r="R7">
        <v>462349</v>
      </c>
      <c r="S7">
        <v>454493</v>
      </c>
      <c r="T7">
        <v>458541</v>
      </c>
      <c r="U7">
        <v>462113</v>
      </c>
      <c r="V7">
        <v>458044</v>
      </c>
      <c r="W7">
        <v>453883</v>
      </c>
      <c r="X7">
        <v>453883</v>
      </c>
      <c r="Y7">
        <v>459596</v>
      </c>
      <c r="Z7">
        <v>452197</v>
      </c>
      <c r="AA7">
        <v>446906</v>
      </c>
      <c r="AB7">
        <v>442306</v>
      </c>
      <c r="AC7">
        <v>443420</v>
      </c>
      <c r="AD7">
        <v>442303</v>
      </c>
      <c r="AE7">
        <v>439968</v>
      </c>
      <c r="AF7">
        <v>436890</v>
      </c>
      <c r="AG7">
        <v>442219</v>
      </c>
      <c r="AH7">
        <v>438013</v>
      </c>
      <c r="AI7">
        <v>441652</v>
      </c>
      <c r="AJ7">
        <v>444876</v>
      </c>
      <c r="AK7">
        <v>445954</v>
      </c>
      <c r="AL7">
        <v>434936</v>
      </c>
      <c r="AM7">
        <v>444461</v>
      </c>
      <c r="AN7">
        <v>437668</v>
      </c>
      <c r="AO7">
        <v>453047</v>
      </c>
      <c r="AP7">
        <v>439031</v>
      </c>
      <c r="AQ7">
        <v>438660</v>
      </c>
      <c r="AR7">
        <v>438660</v>
      </c>
      <c r="AS7">
        <v>430686</v>
      </c>
    </row>
    <row r="8" spans="1:45" x14ac:dyDescent="0.25">
      <c r="A8" t="s">
        <v>159</v>
      </c>
      <c r="B8">
        <v>309455</v>
      </c>
      <c r="C8">
        <v>309455</v>
      </c>
      <c r="D8">
        <v>309455</v>
      </c>
      <c r="E8">
        <v>314562</v>
      </c>
      <c r="F8">
        <v>318654</v>
      </c>
      <c r="G8">
        <v>321778</v>
      </c>
      <c r="H8">
        <v>319367</v>
      </c>
      <c r="I8">
        <v>320825</v>
      </c>
      <c r="J8">
        <v>337575</v>
      </c>
      <c r="K8">
        <v>341572</v>
      </c>
      <c r="L8">
        <v>332794</v>
      </c>
      <c r="M8">
        <v>331212</v>
      </c>
      <c r="N8">
        <v>322867</v>
      </c>
      <c r="O8">
        <v>322676</v>
      </c>
      <c r="P8">
        <v>312689</v>
      </c>
      <c r="Q8">
        <v>307411</v>
      </c>
      <c r="R8">
        <v>304680</v>
      </c>
      <c r="S8">
        <v>310206</v>
      </c>
      <c r="T8">
        <v>306890</v>
      </c>
      <c r="U8">
        <v>306148</v>
      </c>
      <c r="V8">
        <v>303314</v>
      </c>
      <c r="W8">
        <v>297305</v>
      </c>
      <c r="X8">
        <v>297305</v>
      </c>
      <c r="Y8">
        <v>295642</v>
      </c>
      <c r="Z8">
        <v>296508</v>
      </c>
      <c r="AA8">
        <v>293989</v>
      </c>
      <c r="AB8">
        <v>286743</v>
      </c>
      <c r="AC8">
        <v>288329</v>
      </c>
      <c r="AD8">
        <v>291587</v>
      </c>
      <c r="AE8">
        <v>289827</v>
      </c>
      <c r="AF8">
        <v>288243</v>
      </c>
      <c r="AG8">
        <v>290413</v>
      </c>
      <c r="AH8">
        <v>293224</v>
      </c>
      <c r="AI8">
        <v>289090</v>
      </c>
      <c r="AJ8">
        <v>292731</v>
      </c>
      <c r="AK8">
        <v>294701</v>
      </c>
      <c r="AL8">
        <v>296938</v>
      </c>
      <c r="AM8">
        <v>299892</v>
      </c>
      <c r="AN8">
        <v>310545</v>
      </c>
      <c r="AO8">
        <v>323736</v>
      </c>
      <c r="AP8">
        <v>324890</v>
      </c>
      <c r="AQ8">
        <v>324940</v>
      </c>
      <c r="AR8">
        <v>324940</v>
      </c>
      <c r="AS8">
        <v>323726</v>
      </c>
    </row>
    <row r="9" spans="1:45" x14ac:dyDescent="0.25">
      <c r="A9" t="s">
        <v>160</v>
      </c>
      <c r="B9">
        <v>441468</v>
      </c>
      <c r="C9">
        <v>441468</v>
      </c>
      <c r="D9">
        <v>441468</v>
      </c>
      <c r="E9">
        <v>439402</v>
      </c>
      <c r="F9">
        <v>430090</v>
      </c>
      <c r="G9">
        <v>433057</v>
      </c>
      <c r="H9">
        <v>428921</v>
      </c>
      <c r="I9">
        <v>429490</v>
      </c>
      <c r="J9">
        <v>420562</v>
      </c>
      <c r="K9">
        <v>421312</v>
      </c>
      <c r="L9">
        <v>424600</v>
      </c>
      <c r="M9">
        <v>412326</v>
      </c>
      <c r="N9">
        <v>409561</v>
      </c>
      <c r="O9">
        <v>409162</v>
      </c>
      <c r="P9">
        <v>397930</v>
      </c>
      <c r="Q9">
        <v>387142</v>
      </c>
      <c r="R9">
        <v>379344</v>
      </c>
      <c r="S9">
        <v>379538</v>
      </c>
      <c r="T9">
        <v>386598</v>
      </c>
      <c r="U9">
        <v>391001</v>
      </c>
      <c r="V9">
        <v>380394</v>
      </c>
      <c r="W9">
        <v>378538</v>
      </c>
      <c r="X9">
        <v>378538</v>
      </c>
      <c r="Y9">
        <v>374761</v>
      </c>
      <c r="Z9">
        <v>364566</v>
      </c>
      <c r="AA9">
        <v>357660</v>
      </c>
      <c r="AB9">
        <v>357795</v>
      </c>
      <c r="AC9">
        <v>351836</v>
      </c>
      <c r="AD9">
        <v>353066</v>
      </c>
      <c r="AE9">
        <v>359691</v>
      </c>
      <c r="AF9">
        <v>358952</v>
      </c>
      <c r="AG9">
        <v>369343</v>
      </c>
      <c r="AH9">
        <v>379233</v>
      </c>
      <c r="AI9">
        <v>383371</v>
      </c>
      <c r="AJ9">
        <v>369866</v>
      </c>
      <c r="AK9">
        <v>372096</v>
      </c>
      <c r="AL9">
        <v>363423</v>
      </c>
      <c r="AM9">
        <v>364100</v>
      </c>
      <c r="AN9">
        <v>368532</v>
      </c>
      <c r="AO9">
        <v>365211</v>
      </c>
      <c r="AP9">
        <v>368232</v>
      </c>
      <c r="AQ9">
        <v>368280</v>
      </c>
      <c r="AR9">
        <v>368280</v>
      </c>
      <c r="AS9">
        <v>359728</v>
      </c>
    </row>
    <row r="10" spans="1:45" x14ac:dyDescent="0.25">
      <c r="A10" t="s">
        <v>161</v>
      </c>
      <c r="B10">
        <v>354367</v>
      </c>
      <c r="C10">
        <v>354367</v>
      </c>
      <c r="D10">
        <v>354367</v>
      </c>
      <c r="E10">
        <v>348298</v>
      </c>
      <c r="F10">
        <v>338347</v>
      </c>
      <c r="G10">
        <v>345375</v>
      </c>
      <c r="H10">
        <v>351709</v>
      </c>
      <c r="I10">
        <v>355315</v>
      </c>
      <c r="J10">
        <v>352194</v>
      </c>
      <c r="K10">
        <v>351366</v>
      </c>
      <c r="L10">
        <v>351619</v>
      </c>
      <c r="M10">
        <v>355424</v>
      </c>
      <c r="N10">
        <v>354304</v>
      </c>
      <c r="O10">
        <v>352936</v>
      </c>
      <c r="P10">
        <v>348293</v>
      </c>
      <c r="Q10">
        <v>341983</v>
      </c>
      <c r="R10">
        <v>339526</v>
      </c>
      <c r="S10">
        <v>338464</v>
      </c>
      <c r="T10">
        <v>344811</v>
      </c>
      <c r="U10">
        <v>347353</v>
      </c>
      <c r="V10">
        <v>338502</v>
      </c>
      <c r="W10">
        <v>330751</v>
      </c>
      <c r="X10">
        <v>330751</v>
      </c>
      <c r="Y10">
        <v>322831</v>
      </c>
      <c r="Z10">
        <v>303705</v>
      </c>
      <c r="AA10">
        <v>301013</v>
      </c>
      <c r="AB10">
        <v>302213</v>
      </c>
      <c r="AC10">
        <v>298882</v>
      </c>
      <c r="AD10">
        <v>292295</v>
      </c>
      <c r="AE10">
        <v>295686</v>
      </c>
      <c r="AF10">
        <v>295738</v>
      </c>
      <c r="AG10">
        <v>298732</v>
      </c>
      <c r="AH10">
        <v>297183</v>
      </c>
      <c r="AI10">
        <v>302663</v>
      </c>
      <c r="AJ10">
        <v>304180</v>
      </c>
      <c r="AK10">
        <v>303834</v>
      </c>
      <c r="AL10">
        <v>305603</v>
      </c>
      <c r="AM10">
        <v>299877</v>
      </c>
      <c r="AN10">
        <v>297713</v>
      </c>
      <c r="AO10">
        <v>301457</v>
      </c>
      <c r="AP10">
        <v>304359</v>
      </c>
      <c r="AQ10">
        <v>304359</v>
      </c>
      <c r="AR10">
        <v>304359</v>
      </c>
      <c r="AS10">
        <v>284894</v>
      </c>
    </row>
    <row r="11" spans="1:45" x14ac:dyDescent="0.25">
      <c r="A11" t="s">
        <v>162</v>
      </c>
      <c r="B11">
        <v>229196</v>
      </c>
      <c r="C11">
        <v>229196</v>
      </c>
      <c r="D11">
        <v>229196</v>
      </c>
      <c r="E11">
        <v>226683</v>
      </c>
      <c r="F11">
        <v>216414</v>
      </c>
      <c r="G11">
        <v>218097</v>
      </c>
      <c r="H11">
        <v>218347</v>
      </c>
      <c r="I11">
        <v>222878</v>
      </c>
      <c r="J11">
        <v>217378</v>
      </c>
      <c r="K11">
        <v>221804</v>
      </c>
      <c r="L11">
        <v>219082</v>
      </c>
      <c r="M11">
        <v>218255</v>
      </c>
      <c r="N11">
        <v>216270</v>
      </c>
      <c r="O11">
        <v>216609</v>
      </c>
      <c r="P11">
        <v>213531</v>
      </c>
      <c r="Q11">
        <v>212504</v>
      </c>
      <c r="R11">
        <v>211714</v>
      </c>
      <c r="S11">
        <v>209980</v>
      </c>
      <c r="T11">
        <v>207078</v>
      </c>
      <c r="U11">
        <v>202473</v>
      </c>
      <c r="V11">
        <v>196638</v>
      </c>
      <c r="W11">
        <v>195452</v>
      </c>
      <c r="X11">
        <v>195452</v>
      </c>
      <c r="Y11">
        <v>193137</v>
      </c>
      <c r="Z11">
        <v>189884</v>
      </c>
      <c r="AA11">
        <v>189984</v>
      </c>
      <c r="AB11">
        <v>193093</v>
      </c>
      <c r="AC11">
        <v>189211</v>
      </c>
      <c r="AD11">
        <v>190183</v>
      </c>
      <c r="AE11">
        <v>188209</v>
      </c>
      <c r="AF11">
        <v>196771</v>
      </c>
      <c r="AG11">
        <v>197691</v>
      </c>
      <c r="AH11">
        <v>196402</v>
      </c>
      <c r="AI11">
        <v>197278</v>
      </c>
      <c r="AJ11">
        <v>197993</v>
      </c>
      <c r="AK11">
        <v>209969</v>
      </c>
      <c r="AL11">
        <v>207279</v>
      </c>
      <c r="AM11">
        <v>209784</v>
      </c>
      <c r="AN11">
        <v>215685</v>
      </c>
      <c r="AO11">
        <v>216961</v>
      </c>
      <c r="AP11">
        <v>216907</v>
      </c>
      <c r="AQ11">
        <v>216909</v>
      </c>
      <c r="AR11">
        <v>216909</v>
      </c>
      <c r="AS11">
        <v>201467</v>
      </c>
    </row>
    <row r="12" spans="1:45" x14ac:dyDescent="0.25">
      <c r="A12" t="s">
        <v>163</v>
      </c>
      <c r="B12">
        <v>175101</v>
      </c>
      <c r="C12">
        <v>175101</v>
      </c>
      <c r="D12">
        <v>175101</v>
      </c>
      <c r="E12">
        <v>177587</v>
      </c>
      <c r="F12">
        <v>178357</v>
      </c>
      <c r="G12">
        <v>185330</v>
      </c>
      <c r="H12">
        <v>184401</v>
      </c>
      <c r="I12">
        <v>185973</v>
      </c>
      <c r="J12">
        <v>182177</v>
      </c>
      <c r="K12">
        <v>187594</v>
      </c>
      <c r="L12">
        <v>184940</v>
      </c>
      <c r="M12">
        <v>183425</v>
      </c>
      <c r="N12">
        <v>178351</v>
      </c>
      <c r="O12">
        <v>178340</v>
      </c>
      <c r="P12">
        <v>179707</v>
      </c>
      <c r="Q12">
        <v>182433</v>
      </c>
      <c r="R12">
        <v>181055</v>
      </c>
      <c r="S12">
        <v>179317</v>
      </c>
      <c r="T12">
        <v>179723</v>
      </c>
      <c r="U12">
        <v>177974</v>
      </c>
      <c r="V12">
        <v>177209</v>
      </c>
      <c r="W12">
        <v>175449</v>
      </c>
      <c r="X12">
        <v>175449</v>
      </c>
      <c r="Y12">
        <v>173237</v>
      </c>
      <c r="Z12">
        <v>174150</v>
      </c>
      <c r="AA12">
        <v>173230</v>
      </c>
      <c r="AB12">
        <v>173013</v>
      </c>
      <c r="AC12">
        <v>172447</v>
      </c>
      <c r="AD12">
        <v>172048</v>
      </c>
      <c r="AE12">
        <v>169684</v>
      </c>
      <c r="AF12">
        <v>170064</v>
      </c>
      <c r="AG12">
        <v>169502</v>
      </c>
      <c r="AH12">
        <v>167168</v>
      </c>
      <c r="AI12">
        <v>164875</v>
      </c>
      <c r="AJ12">
        <v>163111</v>
      </c>
      <c r="AK12">
        <v>159939</v>
      </c>
      <c r="AL12">
        <v>161254</v>
      </c>
      <c r="AM12">
        <v>159576</v>
      </c>
      <c r="AN12">
        <v>156859</v>
      </c>
      <c r="AO12">
        <v>158940</v>
      </c>
      <c r="AP12">
        <v>159976</v>
      </c>
      <c r="AQ12">
        <v>159976</v>
      </c>
      <c r="AR12">
        <v>159976</v>
      </c>
      <c r="AS12">
        <v>158951</v>
      </c>
    </row>
    <row r="13" spans="1:45" x14ac:dyDescent="0.25">
      <c r="A13" t="s">
        <v>164</v>
      </c>
      <c r="B13">
        <v>194026</v>
      </c>
      <c r="C13">
        <v>194026</v>
      </c>
      <c r="D13">
        <v>194026</v>
      </c>
      <c r="E13">
        <v>197005</v>
      </c>
      <c r="F13">
        <v>196469</v>
      </c>
      <c r="G13">
        <v>195393</v>
      </c>
      <c r="H13">
        <v>196840</v>
      </c>
      <c r="I13">
        <v>196889</v>
      </c>
      <c r="J13">
        <v>196812</v>
      </c>
      <c r="K13">
        <v>198187</v>
      </c>
      <c r="L13">
        <v>191798</v>
      </c>
      <c r="M13">
        <v>191833</v>
      </c>
      <c r="N13">
        <v>187225</v>
      </c>
      <c r="O13">
        <v>186713</v>
      </c>
      <c r="P13">
        <v>188313</v>
      </c>
      <c r="Q13">
        <v>187626</v>
      </c>
      <c r="R13">
        <v>181540</v>
      </c>
      <c r="S13">
        <v>182696</v>
      </c>
      <c r="T13">
        <v>180903</v>
      </c>
      <c r="U13">
        <v>176484</v>
      </c>
      <c r="V13">
        <v>172712</v>
      </c>
      <c r="W13">
        <v>174053</v>
      </c>
      <c r="X13">
        <v>174053</v>
      </c>
      <c r="Y13">
        <v>174913</v>
      </c>
      <c r="Z13">
        <v>175310</v>
      </c>
      <c r="AA13">
        <v>174714</v>
      </c>
      <c r="AB13">
        <v>174596</v>
      </c>
      <c r="AC13">
        <v>171813</v>
      </c>
      <c r="AD13">
        <v>172560</v>
      </c>
      <c r="AE13">
        <v>169873</v>
      </c>
      <c r="AF13">
        <v>171537</v>
      </c>
      <c r="AG13">
        <v>174212</v>
      </c>
      <c r="AH13">
        <v>173070</v>
      </c>
      <c r="AI13">
        <v>173756</v>
      </c>
      <c r="AJ13">
        <v>174189</v>
      </c>
      <c r="AK13">
        <v>177084</v>
      </c>
      <c r="AL13">
        <v>176229</v>
      </c>
      <c r="AM13">
        <v>172895</v>
      </c>
      <c r="AN13">
        <v>170387</v>
      </c>
      <c r="AO13">
        <v>170330</v>
      </c>
      <c r="AP13">
        <v>168904</v>
      </c>
      <c r="AQ13">
        <v>168904</v>
      </c>
      <c r="AR13">
        <v>168904</v>
      </c>
      <c r="AS13">
        <v>167499</v>
      </c>
    </row>
    <row r="14" spans="1:45" x14ac:dyDescent="0.25">
      <c r="A14" t="s">
        <v>165</v>
      </c>
      <c r="B14">
        <v>168270</v>
      </c>
      <c r="C14">
        <v>168270</v>
      </c>
      <c r="D14">
        <v>168270</v>
      </c>
      <c r="E14">
        <v>168554</v>
      </c>
      <c r="F14">
        <v>167997</v>
      </c>
      <c r="G14">
        <v>167884</v>
      </c>
      <c r="H14">
        <v>165339</v>
      </c>
      <c r="I14">
        <v>167140</v>
      </c>
      <c r="J14">
        <v>168781</v>
      </c>
      <c r="K14">
        <v>169496</v>
      </c>
      <c r="L14">
        <v>164973</v>
      </c>
      <c r="M14">
        <v>166174</v>
      </c>
      <c r="N14">
        <v>163878</v>
      </c>
      <c r="O14">
        <v>160778</v>
      </c>
      <c r="P14">
        <v>158303</v>
      </c>
      <c r="Q14">
        <v>158998</v>
      </c>
      <c r="R14">
        <v>158108</v>
      </c>
      <c r="S14">
        <v>159393</v>
      </c>
      <c r="T14">
        <v>156486</v>
      </c>
      <c r="U14">
        <v>151421</v>
      </c>
      <c r="V14">
        <v>150480</v>
      </c>
      <c r="W14">
        <v>149907</v>
      </c>
      <c r="X14">
        <v>149907</v>
      </c>
      <c r="Y14">
        <v>149649</v>
      </c>
      <c r="Z14">
        <v>141233</v>
      </c>
      <c r="AA14">
        <v>141740</v>
      </c>
      <c r="AB14">
        <v>140535</v>
      </c>
      <c r="AC14">
        <v>138414</v>
      </c>
      <c r="AD14">
        <v>139382</v>
      </c>
      <c r="AE14">
        <v>137981</v>
      </c>
      <c r="AF14">
        <v>138670</v>
      </c>
      <c r="AG14">
        <v>138529</v>
      </c>
      <c r="AH14">
        <v>137190</v>
      </c>
      <c r="AI14">
        <v>137438</v>
      </c>
      <c r="AJ14">
        <v>137700</v>
      </c>
      <c r="AK14">
        <v>134038</v>
      </c>
      <c r="AL14">
        <v>135909</v>
      </c>
      <c r="AM14">
        <v>138341</v>
      </c>
      <c r="AN14">
        <v>137387</v>
      </c>
      <c r="AO14">
        <v>130244</v>
      </c>
      <c r="AP14">
        <v>133689</v>
      </c>
      <c r="AQ14">
        <v>133689</v>
      </c>
      <c r="AR14">
        <v>133689</v>
      </c>
      <c r="AS14">
        <v>126755</v>
      </c>
    </row>
    <row r="15" spans="1:45" x14ac:dyDescent="0.25">
      <c r="A15" t="s">
        <v>166</v>
      </c>
      <c r="B15">
        <v>74458</v>
      </c>
      <c r="C15">
        <v>74458</v>
      </c>
      <c r="D15">
        <v>74458</v>
      </c>
      <c r="E15">
        <v>71270</v>
      </c>
      <c r="F15">
        <v>69592</v>
      </c>
      <c r="G15">
        <v>70666</v>
      </c>
      <c r="H15">
        <v>71680</v>
      </c>
      <c r="I15">
        <v>71701</v>
      </c>
      <c r="J15">
        <v>73030</v>
      </c>
      <c r="K15">
        <v>75412</v>
      </c>
      <c r="L15">
        <v>74564</v>
      </c>
      <c r="M15">
        <v>78309</v>
      </c>
      <c r="N15">
        <v>78811</v>
      </c>
      <c r="O15">
        <v>78760</v>
      </c>
      <c r="P15">
        <v>78810</v>
      </c>
      <c r="Q15">
        <v>79933</v>
      </c>
      <c r="R15">
        <v>78809</v>
      </c>
      <c r="S15">
        <v>79999</v>
      </c>
      <c r="T15">
        <v>80810</v>
      </c>
      <c r="U15">
        <v>79761</v>
      </c>
      <c r="V15">
        <v>81704</v>
      </c>
      <c r="W15">
        <v>80385</v>
      </c>
      <c r="X15">
        <v>80385</v>
      </c>
      <c r="Y15">
        <v>83503</v>
      </c>
      <c r="Z15">
        <v>85421</v>
      </c>
      <c r="AA15">
        <v>87460</v>
      </c>
      <c r="AB15">
        <v>86505</v>
      </c>
      <c r="AC15">
        <v>84001</v>
      </c>
      <c r="AD15">
        <v>85435</v>
      </c>
      <c r="AE15">
        <v>85334</v>
      </c>
      <c r="AF15">
        <v>83916</v>
      </c>
      <c r="AG15">
        <v>81943</v>
      </c>
      <c r="AH15">
        <v>80804</v>
      </c>
      <c r="AI15">
        <v>81378</v>
      </c>
      <c r="AJ15">
        <v>80992</v>
      </c>
      <c r="AK15">
        <v>82782</v>
      </c>
      <c r="AL15">
        <v>80768</v>
      </c>
      <c r="AM15">
        <v>82179</v>
      </c>
      <c r="AN15">
        <v>92235</v>
      </c>
      <c r="AO15">
        <v>86713</v>
      </c>
      <c r="AP15">
        <v>90427</v>
      </c>
      <c r="AQ15">
        <v>90445</v>
      </c>
      <c r="AR15">
        <v>90445</v>
      </c>
      <c r="AS15">
        <v>91590</v>
      </c>
    </row>
    <row r="16" spans="1:45" x14ac:dyDescent="0.25">
      <c r="A16" t="s">
        <v>167</v>
      </c>
      <c r="B16">
        <v>54704</v>
      </c>
      <c r="C16">
        <v>54704</v>
      </c>
      <c r="D16">
        <v>54704</v>
      </c>
      <c r="E16">
        <v>55024</v>
      </c>
      <c r="F16">
        <v>59350</v>
      </c>
      <c r="G16">
        <v>61225</v>
      </c>
      <c r="H16">
        <v>61896</v>
      </c>
      <c r="I16">
        <v>62340</v>
      </c>
      <c r="J16">
        <v>62873</v>
      </c>
      <c r="K16">
        <v>64760</v>
      </c>
      <c r="L16">
        <v>66143</v>
      </c>
      <c r="M16">
        <v>66374</v>
      </c>
      <c r="N16">
        <v>63579</v>
      </c>
      <c r="O16">
        <v>64563</v>
      </c>
      <c r="P16">
        <v>63628</v>
      </c>
      <c r="Q16">
        <v>65218</v>
      </c>
      <c r="R16">
        <v>63926</v>
      </c>
      <c r="S16">
        <v>64178</v>
      </c>
      <c r="T16">
        <v>65186</v>
      </c>
      <c r="U16">
        <v>64241</v>
      </c>
      <c r="V16">
        <v>64271</v>
      </c>
      <c r="W16">
        <v>64095</v>
      </c>
      <c r="X16">
        <v>64095</v>
      </c>
      <c r="Y16">
        <v>63985</v>
      </c>
      <c r="Z16">
        <v>64996</v>
      </c>
      <c r="AA16">
        <v>65093</v>
      </c>
      <c r="AB16">
        <v>65486</v>
      </c>
      <c r="AC16">
        <v>65354</v>
      </c>
      <c r="AD16">
        <v>65242</v>
      </c>
      <c r="AE16">
        <v>64679</v>
      </c>
      <c r="AF16">
        <v>65327</v>
      </c>
      <c r="AG16">
        <v>65439</v>
      </c>
      <c r="AH16">
        <v>64212</v>
      </c>
      <c r="AI16">
        <v>64702</v>
      </c>
      <c r="AJ16">
        <v>63339</v>
      </c>
      <c r="AK16">
        <v>63900</v>
      </c>
      <c r="AL16">
        <v>66694</v>
      </c>
      <c r="AM16">
        <v>67558</v>
      </c>
      <c r="AN16">
        <v>70477</v>
      </c>
      <c r="AO16">
        <v>71279</v>
      </c>
      <c r="AP16">
        <v>72698</v>
      </c>
      <c r="AQ16">
        <v>72698</v>
      </c>
      <c r="AR16">
        <v>72698</v>
      </c>
      <c r="AS16">
        <v>66207</v>
      </c>
    </row>
    <row r="17" spans="1:45" x14ac:dyDescent="0.25">
      <c r="A17" t="s">
        <v>168</v>
      </c>
      <c r="B17">
        <v>44742</v>
      </c>
      <c r="C17">
        <v>44742</v>
      </c>
      <c r="D17">
        <v>44742</v>
      </c>
      <c r="E17">
        <v>44840</v>
      </c>
      <c r="F17">
        <v>43322</v>
      </c>
      <c r="G17">
        <v>46473</v>
      </c>
      <c r="H17">
        <v>46290</v>
      </c>
      <c r="I17">
        <v>42466</v>
      </c>
      <c r="J17">
        <v>45389</v>
      </c>
      <c r="K17">
        <v>42870</v>
      </c>
      <c r="L17">
        <v>44052</v>
      </c>
      <c r="M17">
        <v>43255</v>
      </c>
      <c r="N17">
        <v>39747</v>
      </c>
      <c r="O17">
        <v>41044</v>
      </c>
      <c r="P17">
        <v>39920</v>
      </c>
      <c r="Q17">
        <v>39226</v>
      </c>
      <c r="R17">
        <v>39118</v>
      </c>
      <c r="S17">
        <v>39843</v>
      </c>
      <c r="T17">
        <v>41008</v>
      </c>
      <c r="U17">
        <v>38274</v>
      </c>
      <c r="V17">
        <v>38774</v>
      </c>
      <c r="W17">
        <v>37520</v>
      </c>
      <c r="X17">
        <v>37521</v>
      </c>
      <c r="Y17">
        <v>39008</v>
      </c>
      <c r="Z17">
        <v>40201</v>
      </c>
      <c r="AA17">
        <v>38861</v>
      </c>
      <c r="AB17">
        <v>36893</v>
      </c>
      <c r="AC17">
        <v>37370</v>
      </c>
      <c r="AD17">
        <v>36878</v>
      </c>
      <c r="AE17">
        <v>35464</v>
      </c>
      <c r="AF17">
        <v>36836</v>
      </c>
      <c r="AG17">
        <v>36088</v>
      </c>
      <c r="AH17">
        <v>35480</v>
      </c>
      <c r="AI17">
        <v>36414</v>
      </c>
      <c r="AJ17">
        <v>36612</v>
      </c>
      <c r="AK17">
        <v>36290</v>
      </c>
      <c r="AL17">
        <v>36860</v>
      </c>
      <c r="AM17">
        <v>37638</v>
      </c>
      <c r="AN17">
        <v>38065</v>
      </c>
      <c r="AO17">
        <v>39022</v>
      </c>
      <c r="AP17">
        <v>38522</v>
      </c>
      <c r="AQ17">
        <v>38772</v>
      </c>
      <c r="AR17">
        <v>38772</v>
      </c>
      <c r="AS17">
        <v>37441</v>
      </c>
    </row>
    <row r="18" spans="1:45" x14ac:dyDescent="0.25">
      <c r="A18" t="s">
        <v>169</v>
      </c>
      <c r="B18">
        <v>40635</v>
      </c>
      <c r="C18">
        <v>40635</v>
      </c>
      <c r="D18">
        <v>40635</v>
      </c>
      <c r="E18">
        <v>40397</v>
      </c>
      <c r="F18">
        <v>39394</v>
      </c>
      <c r="G18">
        <v>39662</v>
      </c>
      <c r="H18">
        <v>40155</v>
      </c>
      <c r="I18">
        <v>40269</v>
      </c>
      <c r="J18">
        <v>39867</v>
      </c>
      <c r="K18">
        <v>39887</v>
      </c>
      <c r="L18">
        <v>39161</v>
      </c>
      <c r="M18">
        <v>40297</v>
      </c>
      <c r="N18">
        <v>40187</v>
      </c>
      <c r="O18">
        <v>39830</v>
      </c>
      <c r="P18">
        <v>39029</v>
      </c>
      <c r="Q18">
        <v>38489</v>
      </c>
      <c r="R18">
        <v>37858</v>
      </c>
      <c r="S18">
        <v>36893</v>
      </c>
      <c r="T18">
        <v>33685</v>
      </c>
      <c r="U18">
        <v>33033</v>
      </c>
      <c r="V18">
        <v>33366</v>
      </c>
      <c r="W18">
        <v>33425</v>
      </c>
      <c r="X18">
        <v>33425</v>
      </c>
      <c r="Y18">
        <v>32914</v>
      </c>
      <c r="Z18">
        <v>33257</v>
      </c>
      <c r="AA18">
        <v>33673</v>
      </c>
      <c r="AB18">
        <v>34226</v>
      </c>
      <c r="AC18">
        <v>33567</v>
      </c>
      <c r="AD18">
        <v>33758</v>
      </c>
      <c r="AE18">
        <v>33827</v>
      </c>
      <c r="AF18">
        <v>33937</v>
      </c>
      <c r="AG18">
        <v>33282</v>
      </c>
      <c r="AH18">
        <v>32395</v>
      </c>
      <c r="AI18">
        <v>32500</v>
      </c>
      <c r="AJ18">
        <v>32246</v>
      </c>
      <c r="AK18">
        <v>32982</v>
      </c>
      <c r="AL18">
        <v>31794</v>
      </c>
      <c r="AM18">
        <v>33796</v>
      </c>
      <c r="AN18">
        <v>34639</v>
      </c>
      <c r="AO18">
        <v>34189</v>
      </c>
      <c r="AP18">
        <v>33869</v>
      </c>
      <c r="AQ18">
        <v>34110</v>
      </c>
      <c r="AR18">
        <v>34110</v>
      </c>
      <c r="AS18">
        <v>33786</v>
      </c>
    </row>
    <row r="19" spans="1:45" x14ac:dyDescent="0.25">
      <c r="A19" t="s">
        <v>170</v>
      </c>
      <c r="B19">
        <v>34306</v>
      </c>
      <c r="C19">
        <v>34306</v>
      </c>
      <c r="D19">
        <v>34306</v>
      </c>
      <c r="E19">
        <v>34390</v>
      </c>
      <c r="F19">
        <v>33708</v>
      </c>
      <c r="G19">
        <v>32186</v>
      </c>
      <c r="H19">
        <v>32124</v>
      </c>
      <c r="I19">
        <v>31889</v>
      </c>
      <c r="J19">
        <v>31976</v>
      </c>
      <c r="K19">
        <v>31796</v>
      </c>
      <c r="L19">
        <v>32246</v>
      </c>
      <c r="M19">
        <v>31227</v>
      </c>
      <c r="N19">
        <v>30072</v>
      </c>
      <c r="O19">
        <v>29823</v>
      </c>
      <c r="P19">
        <v>30059</v>
      </c>
      <c r="Q19">
        <v>29477</v>
      </c>
      <c r="R19">
        <v>29346</v>
      </c>
      <c r="S19">
        <v>28370</v>
      </c>
      <c r="T19">
        <v>28608</v>
      </c>
      <c r="U19">
        <v>27203</v>
      </c>
      <c r="V19">
        <v>26133</v>
      </c>
      <c r="W19">
        <v>26079</v>
      </c>
      <c r="X19">
        <v>26079</v>
      </c>
      <c r="Y19">
        <v>25583</v>
      </c>
      <c r="Z19">
        <v>25981</v>
      </c>
      <c r="AA19">
        <v>26042</v>
      </c>
      <c r="AB19">
        <v>25915</v>
      </c>
      <c r="AC19">
        <v>26385</v>
      </c>
      <c r="AD19">
        <v>26529</v>
      </c>
      <c r="AE19">
        <v>26643</v>
      </c>
      <c r="AF19">
        <v>26885</v>
      </c>
      <c r="AG19">
        <v>26353</v>
      </c>
      <c r="AH19">
        <v>26304</v>
      </c>
      <c r="AI19">
        <v>25921</v>
      </c>
      <c r="AJ19">
        <v>26844</v>
      </c>
      <c r="AK19">
        <v>27051</v>
      </c>
      <c r="AL19">
        <v>27028</v>
      </c>
      <c r="AM19">
        <v>27663</v>
      </c>
      <c r="AN19">
        <v>27754</v>
      </c>
      <c r="AO19">
        <v>28349</v>
      </c>
      <c r="AP19">
        <v>28810</v>
      </c>
      <c r="AQ19">
        <v>28810</v>
      </c>
      <c r="AR19">
        <v>28810</v>
      </c>
      <c r="AS19">
        <v>28263</v>
      </c>
    </row>
    <row r="20" spans="1:45" x14ac:dyDescent="0.25">
      <c r="A20" t="s">
        <v>171</v>
      </c>
      <c r="B20">
        <v>24485</v>
      </c>
      <c r="C20">
        <v>24485</v>
      </c>
      <c r="D20">
        <v>24485</v>
      </c>
      <c r="E20">
        <v>25021</v>
      </c>
      <c r="F20">
        <v>27617</v>
      </c>
      <c r="G20">
        <v>27355</v>
      </c>
      <c r="H20">
        <v>26341</v>
      </c>
      <c r="I20">
        <v>25898</v>
      </c>
      <c r="J20">
        <v>26468</v>
      </c>
      <c r="K20">
        <v>26264</v>
      </c>
      <c r="L20">
        <v>26766</v>
      </c>
      <c r="M20">
        <v>26134</v>
      </c>
      <c r="N20">
        <v>24944</v>
      </c>
      <c r="O20">
        <v>24729</v>
      </c>
      <c r="P20">
        <v>24573</v>
      </c>
      <c r="Q20">
        <v>24104</v>
      </c>
      <c r="R20">
        <v>23949</v>
      </c>
      <c r="S20">
        <v>23514</v>
      </c>
      <c r="T20">
        <v>24230</v>
      </c>
      <c r="U20">
        <v>23978</v>
      </c>
      <c r="V20">
        <v>23640</v>
      </c>
      <c r="W20">
        <v>23594</v>
      </c>
      <c r="X20">
        <v>23594</v>
      </c>
      <c r="Y20">
        <v>22114</v>
      </c>
      <c r="Z20">
        <v>21533</v>
      </c>
      <c r="AA20">
        <v>22014</v>
      </c>
      <c r="AB20">
        <v>21959</v>
      </c>
      <c r="AC20">
        <v>22775</v>
      </c>
      <c r="AD20">
        <v>22819</v>
      </c>
      <c r="AE20">
        <v>22655</v>
      </c>
      <c r="AF20">
        <v>23010</v>
      </c>
      <c r="AG20">
        <v>22304</v>
      </c>
      <c r="AH20">
        <v>21484</v>
      </c>
      <c r="AI20">
        <v>21892</v>
      </c>
      <c r="AJ20">
        <v>21815</v>
      </c>
      <c r="AK20">
        <v>21864</v>
      </c>
      <c r="AL20">
        <v>21331</v>
      </c>
      <c r="AM20">
        <v>21007</v>
      </c>
      <c r="AN20">
        <v>20501</v>
      </c>
      <c r="AO20">
        <v>21435</v>
      </c>
      <c r="AP20">
        <v>21310</v>
      </c>
      <c r="AQ20">
        <v>21310</v>
      </c>
      <c r="AR20">
        <v>21310</v>
      </c>
      <c r="AS20">
        <v>21747</v>
      </c>
    </row>
    <row r="21" spans="1:45" x14ac:dyDescent="0.25">
      <c r="A21" t="s">
        <v>172</v>
      </c>
      <c r="B21">
        <v>22249</v>
      </c>
      <c r="C21">
        <v>22249</v>
      </c>
      <c r="D21">
        <v>22249</v>
      </c>
      <c r="E21">
        <v>22208</v>
      </c>
      <c r="F21">
        <v>22753</v>
      </c>
      <c r="G21">
        <v>22845</v>
      </c>
      <c r="H21">
        <v>23098</v>
      </c>
      <c r="I21">
        <v>22248</v>
      </c>
      <c r="J21">
        <v>21708</v>
      </c>
      <c r="K21">
        <v>21942</v>
      </c>
      <c r="L21">
        <v>22677</v>
      </c>
      <c r="M21">
        <v>20533</v>
      </c>
      <c r="N21">
        <v>21352</v>
      </c>
      <c r="O21">
        <v>21570</v>
      </c>
      <c r="P21">
        <v>20714</v>
      </c>
      <c r="Q21">
        <v>18859</v>
      </c>
      <c r="R21">
        <v>19542</v>
      </c>
      <c r="S21">
        <v>19224</v>
      </c>
      <c r="T21">
        <v>19937</v>
      </c>
      <c r="U21">
        <v>17012</v>
      </c>
      <c r="V21">
        <v>16782</v>
      </c>
      <c r="W21">
        <v>16859</v>
      </c>
      <c r="X21">
        <v>16859</v>
      </c>
      <c r="Y21">
        <v>15280</v>
      </c>
      <c r="Z21">
        <v>14907</v>
      </c>
      <c r="AA21">
        <v>15144</v>
      </c>
      <c r="AB21">
        <v>15836</v>
      </c>
      <c r="AC21">
        <v>16149</v>
      </c>
      <c r="AD21">
        <v>15851</v>
      </c>
      <c r="AE21">
        <v>13242</v>
      </c>
      <c r="AF21">
        <v>13109</v>
      </c>
      <c r="AG21">
        <v>11011</v>
      </c>
      <c r="AH21">
        <v>11142</v>
      </c>
      <c r="AI21">
        <v>11581</v>
      </c>
      <c r="AJ21">
        <v>11768</v>
      </c>
      <c r="AK21">
        <v>12207</v>
      </c>
      <c r="AL21">
        <v>12646</v>
      </c>
      <c r="AM21">
        <v>12529</v>
      </c>
      <c r="AN21">
        <v>13275</v>
      </c>
      <c r="AO21">
        <v>13016</v>
      </c>
      <c r="AP21">
        <v>12793</v>
      </c>
      <c r="AQ21">
        <v>12793</v>
      </c>
      <c r="AR21">
        <v>12793</v>
      </c>
      <c r="AS21">
        <v>12941</v>
      </c>
    </row>
    <row r="22" spans="1:45" x14ac:dyDescent="0.25">
      <c r="A22" t="s">
        <v>173</v>
      </c>
      <c r="B22">
        <v>6222</v>
      </c>
      <c r="C22">
        <v>6222</v>
      </c>
      <c r="D22">
        <v>6222</v>
      </c>
      <c r="E22">
        <v>6300</v>
      </c>
      <c r="F22">
        <v>6943</v>
      </c>
      <c r="G22">
        <v>7147</v>
      </c>
      <c r="H22">
        <v>7768</v>
      </c>
      <c r="I22">
        <v>8247</v>
      </c>
      <c r="J22">
        <v>8399</v>
      </c>
      <c r="K22">
        <v>8613</v>
      </c>
      <c r="L22">
        <v>8811</v>
      </c>
      <c r="M22">
        <v>8937</v>
      </c>
      <c r="N22">
        <v>10620</v>
      </c>
      <c r="O22">
        <v>10458</v>
      </c>
      <c r="P22">
        <v>9942</v>
      </c>
      <c r="Q22">
        <v>9511</v>
      </c>
      <c r="R22">
        <v>10260</v>
      </c>
      <c r="S22">
        <v>9108</v>
      </c>
      <c r="T22">
        <v>7878</v>
      </c>
      <c r="U22">
        <v>6952</v>
      </c>
      <c r="V22">
        <v>7074</v>
      </c>
      <c r="W22">
        <v>7060</v>
      </c>
      <c r="X22">
        <v>7060</v>
      </c>
      <c r="Y22">
        <v>7191</v>
      </c>
      <c r="Z22">
        <v>7164</v>
      </c>
      <c r="AA22">
        <v>6747</v>
      </c>
      <c r="AB22">
        <v>6757</v>
      </c>
      <c r="AC22">
        <v>7167</v>
      </c>
      <c r="AD22">
        <v>6733</v>
      </c>
      <c r="AE22">
        <v>6055</v>
      </c>
      <c r="AF22">
        <v>6468</v>
      </c>
      <c r="AG22">
        <v>6342</v>
      </c>
      <c r="AH22">
        <v>6356</v>
      </c>
      <c r="AI22">
        <v>6693</v>
      </c>
      <c r="AJ22">
        <v>7098</v>
      </c>
      <c r="AK22">
        <v>6707</v>
      </c>
      <c r="AL22">
        <v>7122</v>
      </c>
      <c r="AM22">
        <v>8073</v>
      </c>
      <c r="AN22">
        <v>8761</v>
      </c>
      <c r="AO22">
        <v>7515</v>
      </c>
      <c r="AP22">
        <v>7704</v>
      </c>
      <c r="AQ22">
        <v>7704</v>
      </c>
      <c r="AR22">
        <v>7704</v>
      </c>
      <c r="AS22">
        <v>8069</v>
      </c>
    </row>
    <row r="23" spans="1:45" x14ac:dyDescent="0.25">
      <c r="A23" t="s">
        <v>174</v>
      </c>
      <c r="B23">
        <v>1270</v>
      </c>
      <c r="C23">
        <v>1270</v>
      </c>
      <c r="D23">
        <v>1270</v>
      </c>
      <c r="E23">
        <v>1270</v>
      </c>
      <c r="F23">
        <v>1270</v>
      </c>
      <c r="G23">
        <v>1270</v>
      </c>
      <c r="H23">
        <v>1270</v>
      </c>
      <c r="I23">
        <v>1270</v>
      </c>
      <c r="J23">
        <v>1267</v>
      </c>
      <c r="K23">
        <v>1267</v>
      </c>
      <c r="L23">
        <v>1267</v>
      </c>
      <c r="M23">
        <v>1267</v>
      </c>
      <c r="N23">
        <v>884</v>
      </c>
      <c r="O23">
        <v>884</v>
      </c>
      <c r="P23">
        <v>884</v>
      </c>
      <c r="Q23">
        <v>860</v>
      </c>
      <c r="R23">
        <v>860</v>
      </c>
      <c r="S23">
        <v>860</v>
      </c>
      <c r="T23">
        <v>852</v>
      </c>
      <c r="U23">
        <v>830</v>
      </c>
      <c r="V23">
        <v>830</v>
      </c>
      <c r="W23">
        <v>805</v>
      </c>
      <c r="X23">
        <v>805</v>
      </c>
      <c r="Y23">
        <v>805</v>
      </c>
      <c r="Z23">
        <v>805</v>
      </c>
      <c r="AA23">
        <v>801</v>
      </c>
      <c r="AB23">
        <v>770</v>
      </c>
      <c r="AC23">
        <v>762</v>
      </c>
      <c r="AD23">
        <v>679</v>
      </c>
      <c r="AE23">
        <v>675</v>
      </c>
      <c r="AF23">
        <v>577</v>
      </c>
      <c r="AG23">
        <v>554</v>
      </c>
      <c r="AH23">
        <v>554</v>
      </c>
      <c r="AI23">
        <v>558</v>
      </c>
      <c r="AJ23">
        <v>533</v>
      </c>
      <c r="AK23">
        <v>541</v>
      </c>
      <c r="AL23">
        <v>540</v>
      </c>
      <c r="AM23">
        <v>550</v>
      </c>
      <c r="AN23">
        <v>519</v>
      </c>
      <c r="AO23">
        <v>519</v>
      </c>
      <c r="AP23">
        <v>519</v>
      </c>
      <c r="AQ23">
        <v>519</v>
      </c>
      <c r="AR23">
        <v>519</v>
      </c>
      <c r="AS23">
        <v>519</v>
      </c>
    </row>
    <row r="24" spans="1:45" x14ac:dyDescent="0.25">
      <c r="A24" t="s">
        <v>175</v>
      </c>
      <c r="B24">
        <v>552</v>
      </c>
      <c r="C24">
        <v>552</v>
      </c>
      <c r="D24">
        <v>552</v>
      </c>
      <c r="E24">
        <v>552</v>
      </c>
      <c r="F24">
        <v>552</v>
      </c>
      <c r="G24">
        <v>552</v>
      </c>
      <c r="H24">
        <v>552</v>
      </c>
      <c r="I24">
        <v>552</v>
      </c>
      <c r="J24">
        <v>552</v>
      </c>
      <c r="K24">
        <v>552</v>
      </c>
      <c r="L24">
        <v>552</v>
      </c>
      <c r="M24">
        <v>551</v>
      </c>
      <c r="N24">
        <v>548</v>
      </c>
      <c r="O24">
        <v>548</v>
      </c>
      <c r="P24">
        <v>548</v>
      </c>
      <c r="Q24">
        <v>553</v>
      </c>
      <c r="R24">
        <v>553</v>
      </c>
      <c r="S24">
        <v>553</v>
      </c>
      <c r="T24">
        <v>625</v>
      </c>
      <c r="U24">
        <v>622</v>
      </c>
      <c r="V24">
        <v>622</v>
      </c>
      <c r="W24">
        <v>621</v>
      </c>
      <c r="X24">
        <v>621</v>
      </c>
      <c r="Y24">
        <v>621</v>
      </c>
      <c r="Z24">
        <v>621</v>
      </c>
      <c r="AA24">
        <v>589</v>
      </c>
      <c r="AB24">
        <v>512</v>
      </c>
      <c r="AC24">
        <v>512</v>
      </c>
      <c r="AD24">
        <v>514</v>
      </c>
      <c r="AE24">
        <v>515</v>
      </c>
      <c r="AF24">
        <v>500</v>
      </c>
      <c r="AG24">
        <v>500</v>
      </c>
      <c r="AH24">
        <v>500</v>
      </c>
      <c r="AI24">
        <v>500</v>
      </c>
      <c r="AJ24">
        <v>450</v>
      </c>
      <c r="AK24">
        <v>342</v>
      </c>
      <c r="AL24">
        <v>342</v>
      </c>
      <c r="AM24">
        <v>332</v>
      </c>
      <c r="AN24">
        <v>300</v>
      </c>
      <c r="AO24">
        <v>292</v>
      </c>
      <c r="AP24">
        <v>292</v>
      </c>
      <c r="AQ24">
        <v>292</v>
      </c>
      <c r="AR24">
        <v>292</v>
      </c>
      <c r="AS24">
        <v>292</v>
      </c>
    </row>
    <row r="25" spans="1:45" x14ac:dyDescent="0.25">
      <c r="A25" t="s">
        <v>176</v>
      </c>
      <c r="B25">
        <v>25</v>
      </c>
      <c r="C25">
        <v>25</v>
      </c>
      <c r="D25">
        <v>25</v>
      </c>
      <c r="E25">
        <v>25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</row>
    <row r="26" spans="1:45" x14ac:dyDescent="0.25">
      <c r="A26" t="s">
        <v>177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D69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DEB-0A9C-45A2-A31C-8CAD1E2C1562}">
  <sheetPr codeName="Sheet5"/>
  <dimension ref="A1:DQ72"/>
  <sheetViews>
    <sheetView workbookViewId="0">
      <selection activeCell="J42" sqref="J42"/>
    </sheetView>
  </sheetViews>
  <sheetFormatPr defaultRowHeight="15" x14ac:dyDescent="0.25"/>
  <cols>
    <col min="1" max="1" width="12.28515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89" width="14.140625" bestFit="1" customWidth="1"/>
    <col min="2090" max="2421" width="14.14062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s="2" customFormat="1" x14ac:dyDescent="0.25">
      <c r="A2" s="2" t="s">
        <v>121</v>
      </c>
      <c r="B2" s="2">
        <v>46174</v>
      </c>
      <c r="C2" s="2">
        <v>46171</v>
      </c>
      <c r="D2" s="2">
        <v>46170</v>
      </c>
      <c r="E2" s="2">
        <v>46169</v>
      </c>
      <c r="F2" s="2">
        <v>46168</v>
      </c>
      <c r="G2" s="2">
        <v>46167</v>
      </c>
      <c r="H2" s="2">
        <v>46164</v>
      </c>
      <c r="I2" s="2">
        <v>46163</v>
      </c>
      <c r="J2" s="2">
        <v>46162</v>
      </c>
      <c r="K2" s="2">
        <v>46161</v>
      </c>
      <c r="L2" s="2">
        <v>46160</v>
      </c>
      <c r="M2" s="2">
        <v>46157</v>
      </c>
      <c r="N2" s="2">
        <v>46156</v>
      </c>
      <c r="O2" s="2">
        <v>46155</v>
      </c>
      <c r="P2" s="2">
        <v>46154</v>
      </c>
      <c r="Q2" s="2">
        <v>46153</v>
      </c>
      <c r="R2" s="2">
        <v>46150</v>
      </c>
      <c r="S2" s="2">
        <v>46149</v>
      </c>
      <c r="T2" s="2">
        <v>46148</v>
      </c>
      <c r="U2" s="2">
        <v>46147</v>
      </c>
      <c r="V2" s="2">
        <v>46146</v>
      </c>
      <c r="W2" s="2">
        <v>46143</v>
      </c>
      <c r="X2" s="2">
        <v>46142</v>
      </c>
      <c r="Y2" s="2">
        <v>46141</v>
      </c>
      <c r="Z2" s="2">
        <v>46140</v>
      </c>
      <c r="AA2" s="2">
        <v>46139</v>
      </c>
      <c r="AB2" s="2">
        <v>46136</v>
      </c>
      <c r="AC2" s="2">
        <v>46135</v>
      </c>
      <c r="AD2" s="2">
        <v>46134</v>
      </c>
      <c r="AE2" s="2">
        <v>46133</v>
      </c>
      <c r="AF2" s="2">
        <v>46132</v>
      </c>
      <c r="AG2" s="2">
        <v>46129</v>
      </c>
      <c r="AH2" s="2">
        <v>46128</v>
      </c>
      <c r="AI2" s="2">
        <v>46127</v>
      </c>
      <c r="AJ2" s="2">
        <v>46126</v>
      </c>
      <c r="AK2" s="2">
        <v>46125</v>
      </c>
      <c r="AL2" s="2">
        <v>46122</v>
      </c>
      <c r="AM2" s="2">
        <v>46121</v>
      </c>
      <c r="AN2" s="2">
        <v>46120</v>
      </c>
      <c r="AO2" s="2">
        <v>46119</v>
      </c>
      <c r="AP2" s="2">
        <v>46118</v>
      </c>
      <c r="AQ2" s="2">
        <v>46115</v>
      </c>
      <c r="AR2" s="2">
        <v>46114</v>
      </c>
      <c r="AS2" s="2">
        <v>46113</v>
      </c>
      <c r="AT2" s="2">
        <v>46112</v>
      </c>
      <c r="AU2" s="2">
        <v>46111</v>
      </c>
      <c r="AV2" s="2">
        <v>46108</v>
      </c>
      <c r="AW2" s="2">
        <v>46107</v>
      </c>
      <c r="AX2" s="2">
        <v>46106</v>
      </c>
      <c r="AY2" s="2">
        <v>46105</v>
      </c>
      <c r="AZ2" s="2">
        <v>46104</v>
      </c>
      <c r="BA2" s="2">
        <v>46101</v>
      </c>
      <c r="BB2" s="2">
        <v>46100</v>
      </c>
      <c r="BC2" s="2">
        <v>46099</v>
      </c>
      <c r="BD2" s="2">
        <v>46098</v>
      </c>
      <c r="BE2" s="2">
        <v>46097</v>
      </c>
      <c r="BF2" s="2">
        <v>46094</v>
      </c>
      <c r="BG2" s="2">
        <v>46093</v>
      </c>
      <c r="BH2" s="2">
        <v>46092</v>
      </c>
      <c r="BI2" s="2">
        <v>46091</v>
      </c>
      <c r="BJ2" s="2">
        <v>46090</v>
      </c>
      <c r="BK2" s="2">
        <v>46087</v>
      </c>
      <c r="BL2" s="2">
        <v>46086</v>
      </c>
      <c r="BM2" s="2">
        <v>46085</v>
      </c>
      <c r="BN2" s="2">
        <v>46084</v>
      </c>
      <c r="BO2" s="2">
        <v>46083</v>
      </c>
      <c r="BP2" s="2">
        <v>46080</v>
      </c>
      <c r="BQ2" s="2">
        <v>46079</v>
      </c>
      <c r="BR2" s="2">
        <v>46078</v>
      </c>
      <c r="BS2" s="2">
        <v>46077</v>
      </c>
      <c r="BT2" s="2">
        <v>46076</v>
      </c>
      <c r="BU2" s="2">
        <v>46073</v>
      </c>
      <c r="BV2" s="2">
        <v>46072</v>
      </c>
      <c r="BW2" s="2">
        <v>46071</v>
      </c>
      <c r="BX2" s="2">
        <v>46070</v>
      </c>
      <c r="BY2" s="2">
        <v>46069</v>
      </c>
      <c r="BZ2" s="2">
        <v>46066</v>
      </c>
      <c r="CA2" s="2">
        <v>46065</v>
      </c>
      <c r="CB2" s="2">
        <v>46064</v>
      </c>
      <c r="CC2" s="2">
        <v>46063</v>
      </c>
      <c r="CD2" s="2">
        <v>46062</v>
      </c>
      <c r="CE2" s="2">
        <v>46059</v>
      </c>
      <c r="CF2" s="2">
        <v>46058</v>
      </c>
      <c r="CG2" s="2">
        <v>46057</v>
      </c>
      <c r="CH2" s="2">
        <v>46056</v>
      </c>
      <c r="CI2" s="2">
        <v>46055</v>
      </c>
      <c r="CJ2" s="2">
        <v>46052</v>
      </c>
      <c r="CK2" s="2">
        <v>46051</v>
      </c>
      <c r="CL2" s="2">
        <v>46050</v>
      </c>
      <c r="CM2" s="2">
        <v>46049</v>
      </c>
      <c r="CN2" s="2">
        <v>46048</v>
      </c>
      <c r="CO2" s="2">
        <v>46045</v>
      </c>
      <c r="CP2" s="2">
        <v>46044</v>
      </c>
      <c r="CQ2" s="2">
        <v>46043</v>
      </c>
      <c r="CR2" s="2">
        <v>46042</v>
      </c>
      <c r="CS2" s="2">
        <v>46041</v>
      </c>
      <c r="CT2" s="2">
        <v>46038</v>
      </c>
      <c r="CU2" s="2">
        <v>46037</v>
      </c>
      <c r="CV2" s="2">
        <v>46036</v>
      </c>
      <c r="CW2" s="2">
        <v>46035</v>
      </c>
      <c r="CX2" s="2">
        <v>46034</v>
      </c>
      <c r="CY2" s="2">
        <v>46031</v>
      </c>
      <c r="CZ2" s="2">
        <v>46030</v>
      </c>
      <c r="DA2" s="2">
        <v>46029</v>
      </c>
      <c r="DB2" s="2">
        <v>46028</v>
      </c>
      <c r="DC2" s="2">
        <v>46027</v>
      </c>
      <c r="DD2" s="2">
        <v>46024</v>
      </c>
      <c r="DE2" s="2">
        <v>46023</v>
      </c>
      <c r="DF2" s="2">
        <v>46022</v>
      </c>
      <c r="DG2" s="2">
        <v>46021</v>
      </c>
      <c r="DH2" s="2">
        <v>46020</v>
      </c>
      <c r="DI2" s="2">
        <v>46017</v>
      </c>
      <c r="DJ2" s="2">
        <v>46016</v>
      </c>
      <c r="DK2" s="2">
        <v>46015</v>
      </c>
      <c r="DL2" s="2">
        <v>46014</v>
      </c>
      <c r="DM2" s="2">
        <v>46013</v>
      </c>
      <c r="DN2" s="2">
        <v>46010</v>
      </c>
      <c r="DO2" s="2">
        <v>46009</v>
      </c>
      <c r="DP2" s="2">
        <v>46008</v>
      </c>
      <c r="DQ2" s="2">
        <v>46007</v>
      </c>
    </row>
    <row r="3" spans="1:121" x14ac:dyDescent="0.25">
      <c r="A3" t="s">
        <v>178</v>
      </c>
      <c r="B3">
        <v>323336</v>
      </c>
      <c r="C3">
        <v>323336</v>
      </c>
      <c r="D3">
        <v>324391</v>
      </c>
      <c r="E3">
        <v>324416</v>
      </c>
      <c r="F3">
        <v>320965</v>
      </c>
      <c r="G3">
        <v>325473</v>
      </c>
      <c r="H3">
        <v>325473</v>
      </c>
      <c r="I3">
        <v>314232</v>
      </c>
      <c r="J3">
        <v>321563</v>
      </c>
      <c r="K3">
        <v>339047</v>
      </c>
      <c r="L3">
        <v>331499</v>
      </c>
      <c r="M3">
        <v>325600</v>
      </c>
      <c r="N3">
        <v>347204</v>
      </c>
      <c r="O3">
        <v>372190</v>
      </c>
      <c r="P3">
        <v>354771</v>
      </c>
      <c r="Q3">
        <v>349687</v>
      </c>
      <c r="R3">
        <v>345614</v>
      </c>
      <c r="S3">
        <v>360148</v>
      </c>
      <c r="T3">
        <v>355498</v>
      </c>
      <c r="U3">
        <v>358206</v>
      </c>
      <c r="V3">
        <v>357134</v>
      </c>
      <c r="W3">
        <v>377707</v>
      </c>
      <c r="X3">
        <v>422543</v>
      </c>
      <c r="Y3">
        <v>423054</v>
      </c>
      <c r="Z3">
        <v>422968</v>
      </c>
      <c r="AA3">
        <v>425475</v>
      </c>
      <c r="AB3">
        <v>425463</v>
      </c>
      <c r="AC3">
        <v>416168</v>
      </c>
      <c r="AD3">
        <v>410461</v>
      </c>
      <c r="AE3">
        <v>419261</v>
      </c>
      <c r="AF3">
        <v>423594</v>
      </c>
      <c r="AG3">
        <v>424477</v>
      </c>
      <c r="AH3">
        <v>417377</v>
      </c>
      <c r="AI3">
        <v>416400</v>
      </c>
      <c r="AJ3">
        <v>418680</v>
      </c>
      <c r="AK3">
        <v>417814</v>
      </c>
      <c r="AL3">
        <v>421196</v>
      </c>
      <c r="AM3">
        <v>432056</v>
      </c>
      <c r="AN3">
        <v>432542</v>
      </c>
      <c r="AO3">
        <v>443085</v>
      </c>
      <c r="AP3">
        <v>438136</v>
      </c>
      <c r="AQ3">
        <v>438181</v>
      </c>
      <c r="AR3">
        <v>439019</v>
      </c>
      <c r="AS3">
        <v>437364</v>
      </c>
      <c r="AT3">
        <v>334518</v>
      </c>
      <c r="AU3">
        <v>332764</v>
      </c>
      <c r="AV3">
        <v>340817</v>
      </c>
      <c r="AW3">
        <v>333754</v>
      </c>
      <c r="AX3">
        <v>330360</v>
      </c>
      <c r="AY3">
        <v>325809</v>
      </c>
      <c r="AZ3">
        <v>326176</v>
      </c>
      <c r="BA3">
        <v>322743</v>
      </c>
      <c r="BB3">
        <v>330114</v>
      </c>
      <c r="BC3">
        <v>333567</v>
      </c>
      <c r="BD3">
        <v>345029</v>
      </c>
      <c r="BE3">
        <v>308665</v>
      </c>
      <c r="BF3">
        <v>316759</v>
      </c>
      <c r="BG3">
        <v>305994</v>
      </c>
      <c r="BH3">
        <v>299099</v>
      </c>
      <c r="BI3">
        <v>305287</v>
      </c>
      <c r="BJ3">
        <v>302007</v>
      </c>
      <c r="BK3">
        <v>288405</v>
      </c>
      <c r="BL3">
        <v>250202</v>
      </c>
      <c r="BM3">
        <v>235029</v>
      </c>
      <c r="BN3">
        <v>226477</v>
      </c>
      <c r="BO3">
        <v>237738</v>
      </c>
      <c r="BP3">
        <v>550744</v>
      </c>
      <c r="BQ3">
        <v>553778</v>
      </c>
      <c r="BR3">
        <v>557938</v>
      </c>
      <c r="BS3">
        <v>558466</v>
      </c>
      <c r="BT3">
        <v>555397</v>
      </c>
      <c r="BU3">
        <v>549043</v>
      </c>
      <c r="BV3">
        <v>541193</v>
      </c>
      <c r="BW3">
        <v>541578</v>
      </c>
      <c r="BX3">
        <v>553960</v>
      </c>
      <c r="BY3">
        <v>523356</v>
      </c>
      <c r="BZ3">
        <v>523356</v>
      </c>
      <c r="CA3">
        <v>525777</v>
      </c>
      <c r="CB3">
        <v>525020</v>
      </c>
      <c r="CC3">
        <v>525135</v>
      </c>
      <c r="CD3">
        <v>535114</v>
      </c>
      <c r="CE3">
        <v>538150</v>
      </c>
      <c r="CF3">
        <v>509965</v>
      </c>
      <c r="CG3">
        <v>512442</v>
      </c>
      <c r="CH3">
        <v>517549</v>
      </c>
      <c r="CI3">
        <v>531872</v>
      </c>
      <c r="CJ3">
        <v>591841</v>
      </c>
      <c r="CK3">
        <v>592473</v>
      </c>
      <c r="CL3">
        <v>596030</v>
      </c>
      <c r="CM3">
        <v>596247</v>
      </c>
      <c r="CN3">
        <v>594636</v>
      </c>
      <c r="CO3">
        <v>590461</v>
      </c>
      <c r="CP3">
        <v>567513</v>
      </c>
      <c r="CQ3">
        <v>566668</v>
      </c>
      <c r="CR3">
        <v>528958</v>
      </c>
      <c r="CS3">
        <v>524403</v>
      </c>
      <c r="CT3">
        <v>524403</v>
      </c>
      <c r="CU3">
        <v>535449</v>
      </c>
      <c r="CV3">
        <v>537924</v>
      </c>
      <c r="CW3">
        <v>592384</v>
      </c>
      <c r="CX3">
        <v>608289</v>
      </c>
      <c r="CY3">
        <v>615684</v>
      </c>
      <c r="CZ3">
        <v>623117</v>
      </c>
      <c r="DA3">
        <v>634193</v>
      </c>
      <c r="DB3">
        <v>653527</v>
      </c>
      <c r="DC3">
        <v>765109</v>
      </c>
      <c r="DD3">
        <v>759327</v>
      </c>
      <c r="DE3">
        <v>345733</v>
      </c>
      <c r="DF3">
        <v>345733</v>
      </c>
      <c r="DG3">
        <v>345478</v>
      </c>
      <c r="DH3">
        <v>346691</v>
      </c>
      <c r="DI3">
        <v>342098</v>
      </c>
      <c r="DJ3">
        <v>343044</v>
      </c>
      <c r="DK3">
        <v>343044</v>
      </c>
      <c r="DL3">
        <v>337180</v>
      </c>
      <c r="DM3">
        <v>365268</v>
      </c>
      <c r="DN3">
        <v>343850</v>
      </c>
      <c r="DO3">
        <v>335558</v>
      </c>
      <c r="DP3">
        <v>323511</v>
      </c>
      <c r="DQ3">
        <v>323421</v>
      </c>
    </row>
    <row r="4" spans="1:121" x14ac:dyDescent="0.25">
      <c r="A4" t="s">
        <v>179</v>
      </c>
      <c r="B4">
        <v>249169</v>
      </c>
      <c r="C4">
        <v>249169</v>
      </c>
      <c r="D4">
        <v>243531</v>
      </c>
      <c r="E4">
        <v>243171</v>
      </c>
      <c r="F4">
        <v>242292</v>
      </c>
      <c r="G4">
        <v>250240</v>
      </c>
      <c r="H4">
        <v>250240</v>
      </c>
      <c r="I4">
        <v>235593</v>
      </c>
      <c r="J4">
        <v>231524</v>
      </c>
      <c r="K4">
        <v>232215</v>
      </c>
      <c r="L4">
        <v>251709</v>
      </c>
      <c r="M4">
        <v>243400</v>
      </c>
      <c r="N4">
        <v>230647</v>
      </c>
      <c r="O4">
        <v>245847</v>
      </c>
      <c r="P4">
        <v>245191</v>
      </c>
      <c r="Q4">
        <v>252083</v>
      </c>
      <c r="R4">
        <v>241645</v>
      </c>
      <c r="S4">
        <v>238143</v>
      </c>
      <c r="T4">
        <v>229140</v>
      </c>
      <c r="U4">
        <v>224043</v>
      </c>
      <c r="V4">
        <v>220602</v>
      </c>
      <c r="W4">
        <v>218558</v>
      </c>
      <c r="X4">
        <v>364863</v>
      </c>
      <c r="Y4">
        <v>358936</v>
      </c>
      <c r="Z4">
        <v>409462</v>
      </c>
      <c r="AA4">
        <v>406302</v>
      </c>
      <c r="AB4">
        <v>415552</v>
      </c>
      <c r="AC4">
        <v>414530</v>
      </c>
      <c r="AD4">
        <v>412422</v>
      </c>
      <c r="AE4">
        <v>414697</v>
      </c>
      <c r="AF4">
        <v>431884</v>
      </c>
      <c r="AG4">
        <v>438216</v>
      </c>
      <c r="AH4">
        <v>432322</v>
      </c>
      <c r="AI4">
        <v>436897</v>
      </c>
      <c r="AJ4">
        <v>442797</v>
      </c>
      <c r="AK4">
        <v>438533</v>
      </c>
      <c r="AL4">
        <v>447470</v>
      </c>
      <c r="AM4">
        <v>448145</v>
      </c>
      <c r="AN4">
        <v>451884</v>
      </c>
      <c r="AO4">
        <v>453119</v>
      </c>
      <c r="AP4">
        <v>449934</v>
      </c>
      <c r="AQ4">
        <v>449466</v>
      </c>
      <c r="AR4">
        <v>444569</v>
      </c>
      <c r="AS4">
        <v>462530</v>
      </c>
      <c r="AT4">
        <v>436271</v>
      </c>
      <c r="AU4">
        <v>442015</v>
      </c>
      <c r="AV4">
        <v>451210</v>
      </c>
      <c r="AW4">
        <v>477604</v>
      </c>
      <c r="AX4">
        <v>477480</v>
      </c>
      <c r="AY4">
        <v>476530</v>
      </c>
      <c r="AZ4">
        <v>483621</v>
      </c>
      <c r="BA4">
        <v>471704</v>
      </c>
      <c r="BB4">
        <v>466301</v>
      </c>
      <c r="BC4">
        <v>481494</v>
      </c>
      <c r="BD4">
        <v>478215</v>
      </c>
      <c r="BE4">
        <v>449085</v>
      </c>
      <c r="BF4">
        <v>428730</v>
      </c>
      <c r="BG4">
        <v>404961</v>
      </c>
      <c r="BH4">
        <v>409169</v>
      </c>
      <c r="BI4">
        <v>403830</v>
      </c>
      <c r="BJ4">
        <v>391063</v>
      </c>
      <c r="BK4">
        <v>360566</v>
      </c>
      <c r="BL4">
        <v>340749</v>
      </c>
      <c r="BM4">
        <v>328478</v>
      </c>
      <c r="BN4">
        <v>330255</v>
      </c>
      <c r="BO4">
        <v>332947</v>
      </c>
      <c r="BP4">
        <v>254738</v>
      </c>
      <c r="BQ4">
        <v>245226</v>
      </c>
      <c r="BR4">
        <v>248182</v>
      </c>
      <c r="BS4">
        <v>247782</v>
      </c>
      <c r="BT4">
        <v>245311</v>
      </c>
      <c r="BU4">
        <v>242987</v>
      </c>
      <c r="BV4">
        <v>240472</v>
      </c>
      <c r="BW4">
        <v>240756</v>
      </c>
      <c r="BX4">
        <v>239176</v>
      </c>
      <c r="BY4">
        <v>243419</v>
      </c>
      <c r="BZ4">
        <v>243419</v>
      </c>
      <c r="CA4">
        <v>244670</v>
      </c>
      <c r="CB4">
        <v>242210</v>
      </c>
      <c r="CC4">
        <v>224479</v>
      </c>
      <c r="CD4">
        <v>214657</v>
      </c>
      <c r="CE4">
        <v>214606</v>
      </c>
      <c r="CF4">
        <v>210446</v>
      </c>
      <c r="CG4">
        <v>203374</v>
      </c>
      <c r="CH4">
        <v>198232</v>
      </c>
      <c r="CI4">
        <v>201233</v>
      </c>
      <c r="CJ4">
        <v>535806</v>
      </c>
      <c r="CK4">
        <v>524616</v>
      </c>
      <c r="CL4">
        <v>541586</v>
      </c>
      <c r="CM4">
        <v>586400</v>
      </c>
      <c r="CN4">
        <v>591267</v>
      </c>
      <c r="CO4">
        <v>589586</v>
      </c>
      <c r="CP4">
        <v>586302</v>
      </c>
      <c r="CQ4">
        <v>585464</v>
      </c>
      <c r="CR4">
        <v>588496</v>
      </c>
      <c r="CS4">
        <v>598143</v>
      </c>
      <c r="CT4">
        <v>598143</v>
      </c>
      <c r="CU4">
        <v>598284</v>
      </c>
      <c r="CV4">
        <v>607935</v>
      </c>
      <c r="CW4">
        <v>588301</v>
      </c>
      <c r="CX4">
        <v>646598</v>
      </c>
      <c r="CY4">
        <v>648922</v>
      </c>
      <c r="CZ4">
        <v>698820</v>
      </c>
      <c r="DA4">
        <v>691795</v>
      </c>
      <c r="DB4">
        <v>694150</v>
      </c>
      <c r="DC4">
        <v>689847</v>
      </c>
      <c r="DD4">
        <v>679430</v>
      </c>
      <c r="DE4">
        <v>767866</v>
      </c>
      <c r="DF4">
        <v>767866</v>
      </c>
      <c r="DG4">
        <v>776562</v>
      </c>
      <c r="DH4">
        <v>779142</v>
      </c>
      <c r="DI4">
        <v>784220</v>
      </c>
      <c r="DJ4">
        <v>764327</v>
      </c>
      <c r="DK4">
        <v>764327</v>
      </c>
      <c r="DL4">
        <v>763197</v>
      </c>
      <c r="DM4">
        <v>765366</v>
      </c>
      <c r="DN4">
        <v>769510</v>
      </c>
      <c r="DO4">
        <v>779329</v>
      </c>
      <c r="DP4">
        <v>772515</v>
      </c>
      <c r="DQ4">
        <v>780605</v>
      </c>
    </row>
    <row r="5" spans="1:121" x14ac:dyDescent="0.25">
      <c r="A5" t="s">
        <v>180</v>
      </c>
      <c r="B5">
        <v>300668</v>
      </c>
      <c r="C5">
        <v>300668</v>
      </c>
      <c r="D5">
        <v>304948</v>
      </c>
      <c r="E5">
        <v>295703</v>
      </c>
      <c r="F5">
        <v>296314</v>
      </c>
      <c r="G5">
        <v>297152</v>
      </c>
      <c r="H5">
        <v>297152</v>
      </c>
      <c r="I5">
        <v>289312</v>
      </c>
      <c r="J5">
        <v>289148</v>
      </c>
      <c r="K5">
        <v>291788</v>
      </c>
      <c r="L5">
        <v>274982</v>
      </c>
      <c r="M5">
        <v>254664</v>
      </c>
      <c r="N5">
        <v>252122</v>
      </c>
      <c r="O5">
        <v>262634</v>
      </c>
      <c r="P5">
        <v>251886</v>
      </c>
      <c r="Q5">
        <v>250517</v>
      </c>
      <c r="R5">
        <v>252634</v>
      </c>
      <c r="S5">
        <v>240372</v>
      </c>
      <c r="T5">
        <v>232062</v>
      </c>
      <c r="U5">
        <v>211023</v>
      </c>
      <c r="V5">
        <v>206918</v>
      </c>
      <c r="W5">
        <v>206565</v>
      </c>
      <c r="X5">
        <v>217838</v>
      </c>
      <c r="Y5">
        <v>222988</v>
      </c>
      <c r="Z5">
        <v>210388</v>
      </c>
      <c r="AA5">
        <v>210921</v>
      </c>
      <c r="AB5">
        <v>211990</v>
      </c>
      <c r="AC5">
        <v>211685</v>
      </c>
      <c r="AD5">
        <v>197990</v>
      </c>
      <c r="AE5">
        <v>197976</v>
      </c>
      <c r="AF5">
        <v>211713</v>
      </c>
      <c r="AG5">
        <v>210820</v>
      </c>
      <c r="AH5">
        <v>206702</v>
      </c>
      <c r="AI5">
        <v>206539</v>
      </c>
      <c r="AJ5">
        <v>199499</v>
      </c>
      <c r="AK5">
        <v>194553</v>
      </c>
      <c r="AL5">
        <v>190006</v>
      </c>
      <c r="AM5">
        <v>188876</v>
      </c>
      <c r="AN5">
        <v>187508</v>
      </c>
      <c r="AO5">
        <v>190733</v>
      </c>
      <c r="AP5">
        <v>189011</v>
      </c>
      <c r="AQ5">
        <v>192259</v>
      </c>
      <c r="AR5">
        <v>192497</v>
      </c>
      <c r="AS5">
        <v>193891</v>
      </c>
      <c r="AT5">
        <v>467845</v>
      </c>
      <c r="AU5">
        <v>460427</v>
      </c>
      <c r="AV5">
        <v>448906</v>
      </c>
      <c r="AW5">
        <v>461884</v>
      </c>
      <c r="AX5">
        <v>454246</v>
      </c>
      <c r="AY5">
        <v>458996</v>
      </c>
      <c r="AZ5">
        <v>458390</v>
      </c>
      <c r="BA5">
        <v>458699</v>
      </c>
      <c r="BB5">
        <v>433299</v>
      </c>
      <c r="BC5">
        <v>402069</v>
      </c>
      <c r="BD5">
        <v>370745</v>
      </c>
      <c r="BE5">
        <v>368707</v>
      </c>
      <c r="BF5">
        <v>376699</v>
      </c>
      <c r="BG5">
        <v>362584</v>
      </c>
      <c r="BH5">
        <v>367266</v>
      </c>
      <c r="BI5">
        <v>363874</v>
      </c>
      <c r="BJ5">
        <v>351425</v>
      </c>
      <c r="BK5">
        <v>365862</v>
      </c>
      <c r="BL5">
        <v>367350</v>
      </c>
      <c r="BM5">
        <v>371082</v>
      </c>
      <c r="BN5">
        <v>373924</v>
      </c>
      <c r="BO5">
        <v>399034</v>
      </c>
      <c r="BP5">
        <v>330655</v>
      </c>
      <c r="BQ5">
        <v>322070</v>
      </c>
      <c r="BR5">
        <v>311847</v>
      </c>
      <c r="BS5">
        <v>312771</v>
      </c>
      <c r="BT5">
        <v>309698</v>
      </c>
      <c r="BU5">
        <v>289883</v>
      </c>
      <c r="BV5">
        <v>277632</v>
      </c>
      <c r="BW5">
        <v>277153</v>
      </c>
      <c r="BX5">
        <v>277371</v>
      </c>
      <c r="BY5">
        <v>278891</v>
      </c>
      <c r="BZ5">
        <v>278891</v>
      </c>
      <c r="CA5">
        <v>275058</v>
      </c>
      <c r="CB5">
        <v>280130</v>
      </c>
      <c r="CC5">
        <v>284247</v>
      </c>
      <c r="CD5">
        <v>284907</v>
      </c>
      <c r="CE5">
        <v>276947</v>
      </c>
      <c r="CF5">
        <v>267296</v>
      </c>
      <c r="CG5">
        <v>257319</v>
      </c>
      <c r="CH5">
        <v>259826</v>
      </c>
      <c r="CI5">
        <v>262871</v>
      </c>
      <c r="CJ5">
        <v>200038</v>
      </c>
      <c r="CK5">
        <v>198176</v>
      </c>
      <c r="CL5">
        <v>198404</v>
      </c>
      <c r="CM5">
        <v>195468</v>
      </c>
      <c r="CN5">
        <v>196075</v>
      </c>
      <c r="CO5">
        <v>195684</v>
      </c>
      <c r="CP5">
        <v>198118</v>
      </c>
      <c r="CQ5">
        <v>199038</v>
      </c>
      <c r="CR5">
        <v>195646</v>
      </c>
      <c r="CS5">
        <v>192264</v>
      </c>
      <c r="CT5">
        <v>192264</v>
      </c>
      <c r="CU5">
        <v>190069</v>
      </c>
      <c r="CV5">
        <v>190810</v>
      </c>
      <c r="CW5">
        <v>188399</v>
      </c>
      <c r="CX5">
        <v>193326</v>
      </c>
      <c r="CY5">
        <v>196870</v>
      </c>
      <c r="CZ5">
        <v>202303</v>
      </c>
      <c r="DA5">
        <v>202243</v>
      </c>
      <c r="DB5">
        <v>202670</v>
      </c>
      <c r="DC5">
        <v>208777</v>
      </c>
      <c r="DD5">
        <v>208888</v>
      </c>
      <c r="DE5">
        <v>678051</v>
      </c>
      <c r="DF5">
        <v>678051</v>
      </c>
      <c r="DG5">
        <v>669953</v>
      </c>
      <c r="DH5">
        <v>660396</v>
      </c>
      <c r="DI5">
        <v>648686</v>
      </c>
      <c r="DJ5">
        <v>665300</v>
      </c>
      <c r="DK5">
        <v>665300</v>
      </c>
      <c r="DL5">
        <v>657793</v>
      </c>
      <c r="DM5">
        <v>647972</v>
      </c>
      <c r="DN5">
        <v>643861</v>
      </c>
      <c r="DO5">
        <v>663705</v>
      </c>
      <c r="DP5">
        <v>676065</v>
      </c>
      <c r="DQ5">
        <v>672915</v>
      </c>
    </row>
    <row r="6" spans="1:121" x14ac:dyDescent="0.25">
      <c r="A6" t="s">
        <v>181</v>
      </c>
      <c r="B6">
        <v>320372</v>
      </c>
      <c r="C6">
        <v>320372</v>
      </c>
      <c r="D6">
        <v>308047</v>
      </c>
      <c r="E6">
        <v>301101</v>
      </c>
      <c r="F6">
        <v>303811</v>
      </c>
      <c r="G6">
        <v>308189</v>
      </c>
      <c r="H6">
        <v>308189</v>
      </c>
      <c r="I6">
        <v>289112</v>
      </c>
      <c r="J6">
        <v>300027</v>
      </c>
      <c r="K6">
        <v>288909</v>
      </c>
      <c r="L6">
        <v>271887</v>
      </c>
      <c r="M6">
        <v>267664</v>
      </c>
      <c r="N6">
        <v>265742</v>
      </c>
      <c r="O6">
        <v>253772</v>
      </c>
      <c r="P6">
        <v>246301</v>
      </c>
      <c r="Q6">
        <v>243014</v>
      </c>
      <c r="R6">
        <v>237744</v>
      </c>
      <c r="S6">
        <v>236028</v>
      </c>
      <c r="T6">
        <v>233387</v>
      </c>
      <c r="U6">
        <v>207868</v>
      </c>
      <c r="V6">
        <v>202945</v>
      </c>
      <c r="W6">
        <v>198872</v>
      </c>
      <c r="X6">
        <v>205353</v>
      </c>
      <c r="Y6">
        <v>203618</v>
      </c>
      <c r="Z6">
        <v>202701</v>
      </c>
      <c r="AA6">
        <v>203867</v>
      </c>
      <c r="AB6">
        <v>190806</v>
      </c>
      <c r="AC6">
        <v>188514</v>
      </c>
      <c r="AD6">
        <v>187937</v>
      </c>
      <c r="AE6">
        <v>186553</v>
      </c>
      <c r="AF6">
        <v>188053</v>
      </c>
      <c r="AG6">
        <v>189482</v>
      </c>
      <c r="AH6">
        <v>193364</v>
      </c>
      <c r="AI6">
        <v>195528</v>
      </c>
      <c r="AJ6">
        <v>196648</v>
      </c>
      <c r="AK6">
        <v>197839</v>
      </c>
      <c r="AL6">
        <v>193885</v>
      </c>
      <c r="AM6">
        <v>195849</v>
      </c>
      <c r="AN6">
        <v>201288</v>
      </c>
      <c r="AO6">
        <v>198336</v>
      </c>
      <c r="AP6">
        <v>196863</v>
      </c>
      <c r="AQ6">
        <v>198003</v>
      </c>
      <c r="AR6">
        <v>193864</v>
      </c>
      <c r="AS6">
        <v>192641</v>
      </c>
      <c r="AT6">
        <v>192884</v>
      </c>
      <c r="AU6">
        <v>194928</v>
      </c>
      <c r="AV6">
        <v>194378</v>
      </c>
      <c r="AW6">
        <v>198198</v>
      </c>
      <c r="AX6">
        <v>207139</v>
      </c>
      <c r="AY6">
        <v>209876</v>
      </c>
      <c r="AZ6">
        <v>210735</v>
      </c>
      <c r="BA6">
        <v>217106</v>
      </c>
      <c r="BB6">
        <v>217213</v>
      </c>
      <c r="BC6">
        <v>216283</v>
      </c>
      <c r="BD6">
        <v>212198</v>
      </c>
      <c r="BE6">
        <v>209476</v>
      </c>
      <c r="BF6">
        <v>202234</v>
      </c>
      <c r="BG6">
        <v>198790</v>
      </c>
      <c r="BH6">
        <v>194678</v>
      </c>
      <c r="BI6">
        <v>192068</v>
      </c>
      <c r="BJ6">
        <v>187518</v>
      </c>
      <c r="BK6">
        <v>187829</v>
      </c>
      <c r="BL6">
        <v>192239</v>
      </c>
      <c r="BM6">
        <v>191741</v>
      </c>
      <c r="BN6">
        <v>191518</v>
      </c>
      <c r="BO6">
        <v>189907</v>
      </c>
      <c r="BP6">
        <v>410686</v>
      </c>
      <c r="BQ6">
        <v>389923</v>
      </c>
      <c r="BR6">
        <v>366932</v>
      </c>
      <c r="BS6">
        <v>365587</v>
      </c>
      <c r="BT6">
        <v>366898</v>
      </c>
      <c r="BU6">
        <v>398893</v>
      </c>
      <c r="BV6">
        <v>388112</v>
      </c>
      <c r="BW6">
        <v>368952</v>
      </c>
      <c r="BX6">
        <v>354604</v>
      </c>
      <c r="BY6">
        <v>334749</v>
      </c>
      <c r="BZ6">
        <v>334749</v>
      </c>
      <c r="CA6">
        <v>319802</v>
      </c>
      <c r="CB6">
        <v>310218</v>
      </c>
      <c r="CC6">
        <v>291410</v>
      </c>
      <c r="CD6">
        <v>296886</v>
      </c>
      <c r="CE6">
        <v>287056</v>
      </c>
      <c r="CF6">
        <v>294807</v>
      </c>
      <c r="CG6">
        <v>275080</v>
      </c>
      <c r="CH6">
        <v>276531</v>
      </c>
      <c r="CI6">
        <v>277687</v>
      </c>
      <c r="CJ6">
        <v>273089</v>
      </c>
      <c r="CK6">
        <v>268234</v>
      </c>
      <c r="CL6">
        <v>260661</v>
      </c>
      <c r="CM6">
        <v>253864</v>
      </c>
      <c r="CN6">
        <v>250231</v>
      </c>
      <c r="CO6">
        <v>251699</v>
      </c>
      <c r="CP6">
        <v>254102</v>
      </c>
      <c r="CQ6">
        <v>246632</v>
      </c>
      <c r="CR6">
        <v>243851</v>
      </c>
      <c r="CS6">
        <v>247975</v>
      </c>
      <c r="CT6">
        <v>247975</v>
      </c>
      <c r="CU6">
        <v>233296</v>
      </c>
      <c r="CV6">
        <v>201542</v>
      </c>
      <c r="CW6">
        <v>199118</v>
      </c>
      <c r="CX6">
        <v>195872</v>
      </c>
      <c r="CY6">
        <v>193950</v>
      </c>
      <c r="CZ6">
        <v>180890</v>
      </c>
      <c r="DA6">
        <v>179456</v>
      </c>
      <c r="DB6">
        <v>174430</v>
      </c>
      <c r="DC6">
        <v>171131</v>
      </c>
      <c r="DD6">
        <v>167807</v>
      </c>
      <c r="DE6">
        <v>207831</v>
      </c>
      <c r="DF6">
        <v>207831</v>
      </c>
      <c r="DG6">
        <v>198842</v>
      </c>
      <c r="DH6">
        <v>197095</v>
      </c>
      <c r="DI6">
        <v>196193</v>
      </c>
      <c r="DJ6">
        <v>200962</v>
      </c>
      <c r="DK6">
        <v>200962</v>
      </c>
      <c r="DL6">
        <v>203988</v>
      </c>
      <c r="DM6">
        <v>198457</v>
      </c>
      <c r="DN6">
        <v>199713</v>
      </c>
      <c r="DO6">
        <v>200706</v>
      </c>
      <c r="DP6">
        <v>194654</v>
      </c>
      <c r="DQ6">
        <v>198938</v>
      </c>
    </row>
    <row r="7" spans="1:121" x14ac:dyDescent="0.25">
      <c r="A7" t="s">
        <v>182</v>
      </c>
      <c r="B7">
        <v>133842</v>
      </c>
      <c r="C7">
        <v>133842</v>
      </c>
      <c r="D7">
        <v>123850</v>
      </c>
      <c r="E7">
        <v>124938</v>
      </c>
      <c r="F7">
        <v>123462</v>
      </c>
      <c r="G7">
        <v>123874</v>
      </c>
      <c r="H7">
        <v>123874</v>
      </c>
      <c r="I7">
        <v>122342</v>
      </c>
      <c r="J7">
        <v>110704</v>
      </c>
      <c r="K7">
        <v>107057</v>
      </c>
      <c r="L7">
        <v>100520</v>
      </c>
      <c r="M7">
        <v>100891</v>
      </c>
      <c r="N7">
        <v>100078</v>
      </c>
      <c r="O7">
        <v>95784</v>
      </c>
      <c r="P7">
        <v>91040</v>
      </c>
      <c r="Q7">
        <v>88438</v>
      </c>
      <c r="R7">
        <v>88132</v>
      </c>
      <c r="S7">
        <v>85734</v>
      </c>
      <c r="T7">
        <v>77581</v>
      </c>
      <c r="U7">
        <v>76776</v>
      </c>
      <c r="V7">
        <v>69375</v>
      </c>
      <c r="W7">
        <v>68773</v>
      </c>
      <c r="X7">
        <v>194785</v>
      </c>
      <c r="Y7">
        <v>191592</v>
      </c>
      <c r="Z7">
        <v>198744</v>
      </c>
      <c r="AA7">
        <v>195736</v>
      </c>
      <c r="AB7">
        <v>181793</v>
      </c>
      <c r="AC7">
        <v>176355</v>
      </c>
      <c r="AD7">
        <v>177832</v>
      </c>
      <c r="AE7">
        <v>175986</v>
      </c>
      <c r="AF7">
        <v>171962</v>
      </c>
      <c r="AG7">
        <v>171470</v>
      </c>
      <c r="AH7">
        <v>162780</v>
      </c>
      <c r="AI7">
        <v>161983</v>
      </c>
      <c r="AJ7">
        <v>161817</v>
      </c>
      <c r="AK7">
        <v>160847</v>
      </c>
      <c r="AL7">
        <v>156011</v>
      </c>
      <c r="AM7">
        <v>157106</v>
      </c>
      <c r="AN7">
        <v>159501</v>
      </c>
      <c r="AO7">
        <v>159812</v>
      </c>
      <c r="AP7">
        <v>159939</v>
      </c>
      <c r="AQ7">
        <v>160208</v>
      </c>
      <c r="AR7">
        <v>159252</v>
      </c>
      <c r="AS7">
        <v>159234</v>
      </c>
      <c r="AT7">
        <v>191089</v>
      </c>
      <c r="AU7">
        <v>191996</v>
      </c>
      <c r="AV7">
        <v>207072</v>
      </c>
      <c r="AW7">
        <v>210058</v>
      </c>
      <c r="AX7">
        <v>199361</v>
      </c>
      <c r="AY7">
        <v>199985</v>
      </c>
      <c r="AZ7">
        <v>199919</v>
      </c>
      <c r="BA7">
        <v>194331</v>
      </c>
      <c r="BB7">
        <v>193754</v>
      </c>
      <c r="BC7">
        <v>189748</v>
      </c>
      <c r="BD7">
        <v>185476</v>
      </c>
      <c r="BE7">
        <v>183285</v>
      </c>
      <c r="BF7">
        <v>183951</v>
      </c>
      <c r="BG7">
        <v>183621</v>
      </c>
      <c r="BH7">
        <v>182364</v>
      </c>
      <c r="BI7">
        <v>176497</v>
      </c>
      <c r="BJ7">
        <v>178472</v>
      </c>
      <c r="BK7">
        <v>180471</v>
      </c>
      <c r="BL7">
        <v>175513</v>
      </c>
      <c r="BM7">
        <v>176519</v>
      </c>
      <c r="BN7">
        <v>177493</v>
      </c>
      <c r="BO7">
        <v>181552</v>
      </c>
      <c r="BP7">
        <v>189075</v>
      </c>
      <c r="BQ7">
        <v>174966</v>
      </c>
      <c r="BR7">
        <v>170996</v>
      </c>
      <c r="BS7">
        <v>167538</v>
      </c>
      <c r="BT7">
        <v>131561</v>
      </c>
      <c r="BU7">
        <v>128417</v>
      </c>
      <c r="BV7">
        <v>123340</v>
      </c>
      <c r="BW7">
        <v>118679</v>
      </c>
      <c r="BX7">
        <v>112106</v>
      </c>
      <c r="BY7">
        <v>105011</v>
      </c>
      <c r="BZ7">
        <v>105011</v>
      </c>
      <c r="CA7">
        <v>96463</v>
      </c>
      <c r="CB7">
        <v>96367</v>
      </c>
      <c r="CC7">
        <v>96306</v>
      </c>
      <c r="CD7">
        <v>94417</v>
      </c>
      <c r="CE7">
        <v>94696</v>
      </c>
      <c r="CF7">
        <v>97821</v>
      </c>
      <c r="CG7">
        <v>95097</v>
      </c>
      <c r="CH7">
        <v>88262</v>
      </c>
      <c r="CI7">
        <v>85261</v>
      </c>
      <c r="CJ7">
        <v>273468</v>
      </c>
      <c r="CK7">
        <v>265028</v>
      </c>
      <c r="CL7">
        <v>245953</v>
      </c>
      <c r="CM7">
        <v>245682</v>
      </c>
      <c r="CN7">
        <v>242080</v>
      </c>
      <c r="CO7">
        <v>242659</v>
      </c>
      <c r="CP7">
        <v>242374</v>
      </c>
      <c r="CQ7">
        <v>218253</v>
      </c>
      <c r="CR7">
        <v>218492</v>
      </c>
      <c r="CS7">
        <v>219979</v>
      </c>
      <c r="CT7">
        <v>219979</v>
      </c>
      <c r="CU7">
        <v>211978</v>
      </c>
      <c r="CV7">
        <v>199858</v>
      </c>
      <c r="CW7">
        <v>197701</v>
      </c>
      <c r="CX7">
        <v>196555</v>
      </c>
      <c r="CY7">
        <v>185217</v>
      </c>
      <c r="CZ7">
        <v>175491</v>
      </c>
      <c r="DA7">
        <v>176715</v>
      </c>
      <c r="DB7">
        <v>168623</v>
      </c>
      <c r="DC7">
        <v>164098</v>
      </c>
      <c r="DD7">
        <v>166531</v>
      </c>
      <c r="DE7">
        <v>168193</v>
      </c>
      <c r="DF7">
        <v>168193</v>
      </c>
      <c r="DG7">
        <v>167925</v>
      </c>
      <c r="DH7">
        <v>173833</v>
      </c>
      <c r="DI7">
        <v>173915</v>
      </c>
      <c r="DJ7">
        <v>177422</v>
      </c>
      <c r="DK7">
        <v>177422</v>
      </c>
      <c r="DL7">
        <v>178515</v>
      </c>
      <c r="DM7">
        <v>170514</v>
      </c>
      <c r="DN7">
        <v>171136</v>
      </c>
      <c r="DO7">
        <v>170974</v>
      </c>
      <c r="DP7">
        <v>178202</v>
      </c>
      <c r="DQ7">
        <v>180351</v>
      </c>
    </row>
    <row r="8" spans="1:121" x14ac:dyDescent="0.25">
      <c r="A8" t="s">
        <v>183</v>
      </c>
      <c r="B8">
        <v>170127</v>
      </c>
      <c r="C8">
        <v>170127</v>
      </c>
      <c r="D8">
        <v>172845</v>
      </c>
      <c r="E8">
        <v>171938</v>
      </c>
      <c r="F8">
        <v>169195</v>
      </c>
      <c r="G8">
        <v>167596</v>
      </c>
      <c r="H8">
        <v>167596</v>
      </c>
      <c r="I8">
        <v>175352</v>
      </c>
      <c r="J8">
        <v>191763</v>
      </c>
      <c r="K8">
        <v>177629</v>
      </c>
      <c r="L8">
        <v>168271</v>
      </c>
      <c r="M8">
        <v>160794</v>
      </c>
      <c r="N8">
        <v>159154</v>
      </c>
      <c r="O8">
        <v>157544</v>
      </c>
      <c r="P8">
        <v>148069</v>
      </c>
      <c r="Q8">
        <v>143217</v>
      </c>
      <c r="R8">
        <v>140951</v>
      </c>
      <c r="S8">
        <v>138396</v>
      </c>
      <c r="T8">
        <v>130270</v>
      </c>
      <c r="U8">
        <v>120477</v>
      </c>
      <c r="V8">
        <v>104389</v>
      </c>
      <c r="W8">
        <v>96909</v>
      </c>
      <c r="X8">
        <v>69350</v>
      </c>
      <c r="Y8">
        <v>67923</v>
      </c>
      <c r="Z8">
        <v>67165</v>
      </c>
      <c r="AA8">
        <v>65993</v>
      </c>
      <c r="AB8">
        <v>66577</v>
      </c>
      <c r="AC8">
        <v>66975</v>
      </c>
      <c r="AD8">
        <v>60997</v>
      </c>
      <c r="AE8">
        <v>61145</v>
      </c>
      <c r="AF8">
        <v>59074</v>
      </c>
      <c r="AG8">
        <v>58576</v>
      </c>
      <c r="AH8">
        <v>58339</v>
      </c>
      <c r="AI8">
        <v>53848</v>
      </c>
      <c r="AJ8">
        <v>53729</v>
      </c>
      <c r="AK8">
        <v>53819</v>
      </c>
      <c r="AL8">
        <v>53820</v>
      </c>
      <c r="AM8">
        <v>53063</v>
      </c>
      <c r="AN8">
        <v>51417</v>
      </c>
      <c r="AO8">
        <v>51229</v>
      </c>
      <c r="AP8">
        <v>51984</v>
      </c>
      <c r="AQ8">
        <v>52040</v>
      </c>
      <c r="AR8">
        <v>52209</v>
      </c>
      <c r="AS8">
        <v>53231</v>
      </c>
      <c r="AT8">
        <v>159145</v>
      </c>
      <c r="AU8">
        <v>160313</v>
      </c>
      <c r="AV8">
        <v>159494</v>
      </c>
      <c r="AW8">
        <v>162687</v>
      </c>
      <c r="AX8">
        <v>161572</v>
      </c>
      <c r="AY8">
        <v>158465</v>
      </c>
      <c r="AZ8">
        <v>153368</v>
      </c>
      <c r="BA8">
        <v>148923</v>
      </c>
      <c r="BB8">
        <v>153187</v>
      </c>
      <c r="BC8">
        <v>148615</v>
      </c>
      <c r="BD8">
        <v>144863</v>
      </c>
      <c r="BE8">
        <v>144253</v>
      </c>
      <c r="BF8">
        <v>152627</v>
      </c>
      <c r="BG8">
        <v>150170</v>
      </c>
      <c r="BH8">
        <v>140641</v>
      </c>
      <c r="BI8">
        <v>134559</v>
      </c>
      <c r="BJ8">
        <v>135123</v>
      </c>
      <c r="BK8">
        <v>135583</v>
      </c>
      <c r="BL8">
        <v>137286</v>
      </c>
      <c r="BM8">
        <v>140050</v>
      </c>
      <c r="BN8">
        <v>142066</v>
      </c>
      <c r="BO8">
        <v>162314</v>
      </c>
      <c r="BP8">
        <v>175075</v>
      </c>
      <c r="BQ8">
        <v>171676</v>
      </c>
      <c r="BR8">
        <v>178328</v>
      </c>
      <c r="BS8">
        <v>185578</v>
      </c>
      <c r="BT8">
        <v>183146</v>
      </c>
      <c r="BU8">
        <v>178158</v>
      </c>
      <c r="BV8">
        <v>168011</v>
      </c>
      <c r="BW8">
        <v>167644</v>
      </c>
      <c r="BX8">
        <v>170155</v>
      </c>
      <c r="BY8">
        <v>164111</v>
      </c>
      <c r="BZ8">
        <v>164111</v>
      </c>
      <c r="CA8">
        <v>153645</v>
      </c>
      <c r="CB8">
        <v>158978</v>
      </c>
      <c r="CC8">
        <v>153711</v>
      </c>
      <c r="CD8">
        <v>160780</v>
      </c>
      <c r="CE8">
        <v>158353</v>
      </c>
      <c r="CF8">
        <v>182287</v>
      </c>
      <c r="CG8">
        <v>134215</v>
      </c>
      <c r="CH8">
        <v>125935</v>
      </c>
      <c r="CI8">
        <v>120679</v>
      </c>
      <c r="CJ8">
        <v>82307</v>
      </c>
      <c r="CK8">
        <v>77622</v>
      </c>
      <c r="CL8">
        <v>78075</v>
      </c>
      <c r="CM8">
        <v>80005</v>
      </c>
      <c r="CN8">
        <v>81013</v>
      </c>
      <c r="CO8">
        <v>82816</v>
      </c>
      <c r="CP8">
        <v>79105</v>
      </c>
      <c r="CQ8">
        <v>79340</v>
      </c>
      <c r="CR8">
        <v>78311</v>
      </c>
      <c r="CS8">
        <v>73035</v>
      </c>
      <c r="CT8">
        <v>73035</v>
      </c>
      <c r="CU8">
        <v>72328</v>
      </c>
      <c r="CV8">
        <v>66390</v>
      </c>
      <c r="CW8">
        <v>64316</v>
      </c>
      <c r="CX8">
        <v>60200</v>
      </c>
      <c r="CY8">
        <v>59443</v>
      </c>
      <c r="CZ8">
        <v>54508</v>
      </c>
      <c r="DA8">
        <v>54030</v>
      </c>
      <c r="DB8">
        <v>51760</v>
      </c>
      <c r="DC8">
        <v>50871</v>
      </c>
      <c r="DD8">
        <v>50478</v>
      </c>
      <c r="DE8">
        <v>166107</v>
      </c>
      <c r="DF8">
        <v>166107</v>
      </c>
      <c r="DG8">
        <v>166144</v>
      </c>
      <c r="DH8">
        <v>167547</v>
      </c>
      <c r="DI8">
        <v>168197</v>
      </c>
      <c r="DJ8">
        <v>177487</v>
      </c>
      <c r="DK8">
        <v>177487</v>
      </c>
      <c r="DL8">
        <v>178886</v>
      </c>
      <c r="DM8">
        <v>168617</v>
      </c>
      <c r="DN8">
        <v>171024</v>
      </c>
      <c r="DO8">
        <v>169646</v>
      </c>
      <c r="DP8">
        <v>171275</v>
      </c>
      <c r="DQ8">
        <v>173353</v>
      </c>
    </row>
    <row r="9" spans="1:121" x14ac:dyDescent="0.25">
      <c r="A9" t="s">
        <v>184</v>
      </c>
      <c r="B9">
        <v>143776</v>
      </c>
      <c r="C9">
        <v>143776</v>
      </c>
      <c r="D9">
        <v>142044</v>
      </c>
      <c r="E9">
        <v>135730</v>
      </c>
      <c r="F9">
        <v>133544</v>
      </c>
      <c r="G9">
        <v>129232</v>
      </c>
      <c r="H9">
        <v>129232</v>
      </c>
      <c r="I9">
        <v>130429</v>
      </c>
      <c r="J9">
        <v>124764</v>
      </c>
      <c r="K9">
        <v>120916</v>
      </c>
      <c r="L9">
        <v>119218</v>
      </c>
      <c r="M9">
        <v>114047</v>
      </c>
      <c r="N9">
        <v>114805</v>
      </c>
      <c r="O9">
        <v>110661</v>
      </c>
      <c r="P9">
        <v>101882</v>
      </c>
      <c r="Q9">
        <v>99439</v>
      </c>
      <c r="R9">
        <v>99125</v>
      </c>
      <c r="S9">
        <v>98171</v>
      </c>
      <c r="T9">
        <v>91764</v>
      </c>
      <c r="U9">
        <v>77891</v>
      </c>
      <c r="V9">
        <v>77565</v>
      </c>
      <c r="W9">
        <v>79861</v>
      </c>
      <c r="X9">
        <v>92451</v>
      </c>
      <c r="Y9">
        <v>84375</v>
      </c>
      <c r="Z9">
        <v>84276</v>
      </c>
      <c r="AA9">
        <v>85000</v>
      </c>
      <c r="AB9">
        <v>84875</v>
      </c>
      <c r="AC9">
        <v>80234</v>
      </c>
      <c r="AD9">
        <v>80245</v>
      </c>
      <c r="AE9">
        <v>79513</v>
      </c>
      <c r="AF9">
        <v>80875</v>
      </c>
      <c r="AG9">
        <v>80096</v>
      </c>
      <c r="AH9">
        <v>76997</v>
      </c>
      <c r="AI9">
        <v>76121</v>
      </c>
      <c r="AJ9">
        <v>75202</v>
      </c>
      <c r="AK9">
        <v>74535</v>
      </c>
      <c r="AL9">
        <v>73707</v>
      </c>
      <c r="AM9">
        <v>70402</v>
      </c>
      <c r="AN9">
        <v>72800</v>
      </c>
      <c r="AO9">
        <v>69288</v>
      </c>
      <c r="AP9">
        <v>72257</v>
      </c>
      <c r="AQ9">
        <v>72339</v>
      </c>
      <c r="AR9">
        <v>70715</v>
      </c>
      <c r="AS9">
        <v>70759</v>
      </c>
      <c r="AT9">
        <v>52447</v>
      </c>
      <c r="AU9">
        <v>52723</v>
      </c>
      <c r="AV9">
        <v>54475</v>
      </c>
      <c r="AW9">
        <v>56585</v>
      </c>
      <c r="AX9">
        <v>53342</v>
      </c>
      <c r="AY9">
        <v>54537</v>
      </c>
      <c r="AZ9">
        <v>54276</v>
      </c>
      <c r="BA9">
        <v>53315</v>
      </c>
      <c r="BB9">
        <v>48652</v>
      </c>
      <c r="BC9">
        <v>48030</v>
      </c>
      <c r="BD9">
        <v>50815</v>
      </c>
      <c r="BE9">
        <v>51069</v>
      </c>
      <c r="BF9">
        <v>51900</v>
      </c>
      <c r="BG9">
        <v>50030</v>
      </c>
      <c r="BH9">
        <v>45965</v>
      </c>
      <c r="BI9">
        <v>44494</v>
      </c>
      <c r="BJ9">
        <v>44487</v>
      </c>
      <c r="BK9">
        <v>43237</v>
      </c>
      <c r="BL9">
        <v>42495</v>
      </c>
      <c r="BM9">
        <v>41443</v>
      </c>
      <c r="BN9">
        <v>38981</v>
      </c>
      <c r="BO9">
        <v>38560</v>
      </c>
      <c r="BP9">
        <v>160372</v>
      </c>
      <c r="BQ9">
        <v>159330</v>
      </c>
      <c r="BR9">
        <v>148295</v>
      </c>
      <c r="BS9">
        <v>143482</v>
      </c>
      <c r="BT9">
        <v>143829</v>
      </c>
      <c r="BU9">
        <v>132613</v>
      </c>
      <c r="BV9">
        <v>132171</v>
      </c>
      <c r="BW9">
        <v>132030</v>
      </c>
      <c r="BX9">
        <v>132654</v>
      </c>
      <c r="BY9">
        <v>138768</v>
      </c>
      <c r="BZ9">
        <v>138768</v>
      </c>
      <c r="CA9">
        <v>130216</v>
      </c>
      <c r="CB9">
        <v>126834</v>
      </c>
      <c r="CC9">
        <v>102041</v>
      </c>
      <c r="CD9">
        <v>105153</v>
      </c>
      <c r="CE9">
        <v>103733</v>
      </c>
      <c r="CF9">
        <v>103658</v>
      </c>
      <c r="CG9">
        <v>89429</v>
      </c>
      <c r="CH9">
        <v>87271</v>
      </c>
      <c r="CI9">
        <v>82567</v>
      </c>
      <c r="CJ9">
        <v>114827</v>
      </c>
      <c r="CK9">
        <v>116954</v>
      </c>
      <c r="CL9">
        <v>113219</v>
      </c>
      <c r="CM9">
        <v>116006</v>
      </c>
      <c r="CN9">
        <v>115099</v>
      </c>
      <c r="CO9">
        <v>126140</v>
      </c>
      <c r="CP9">
        <v>103682</v>
      </c>
      <c r="CQ9">
        <v>94071</v>
      </c>
      <c r="CR9">
        <v>96563</v>
      </c>
      <c r="CS9">
        <v>94809</v>
      </c>
      <c r="CT9">
        <v>94809</v>
      </c>
      <c r="CU9">
        <v>86242</v>
      </c>
      <c r="CV9">
        <v>85092</v>
      </c>
      <c r="CW9">
        <v>87342</v>
      </c>
      <c r="CX9">
        <v>94526</v>
      </c>
      <c r="CY9">
        <v>89952</v>
      </c>
      <c r="CZ9">
        <v>79324</v>
      </c>
      <c r="DA9">
        <v>77059</v>
      </c>
      <c r="DB9">
        <v>77905</v>
      </c>
      <c r="DC9">
        <v>78645</v>
      </c>
      <c r="DD9">
        <v>77415</v>
      </c>
      <c r="DE9">
        <v>50159</v>
      </c>
      <c r="DF9">
        <v>50159</v>
      </c>
      <c r="DG9">
        <v>51797</v>
      </c>
      <c r="DH9">
        <v>51759</v>
      </c>
      <c r="DI9">
        <v>49836</v>
      </c>
      <c r="DJ9">
        <v>50254</v>
      </c>
      <c r="DK9">
        <v>50254</v>
      </c>
      <c r="DL9">
        <v>50756</v>
      </c>
      <c r="DM9">
        <v>51300</v>
      </c>
      <c r="DN9">
        <v>50981</v>
      </c>
      <c r="DO9">
        <v>50538</v>
      </c>
      <c r="DP9">
        <v>50438</v>
      </c>
      <c r="DQ9">
        <v>50352</v>
      </c>
    </row>
    <row r="10" spans="1:121" x14ac:dyDescent="0.25">
      <c r="A10" t="s">
        <v>185</v>
      </c>
      <c r="B10">
        <v>128648</v>
      </c>
      <c r="C10">
        <v>128648</v>
      </c>
      <c r="D10">
        <v>128420</v>
      </c>
      <c r="E10">
        <v>129224</v>
      </c>
      <c r="F10">
        <v>129690</v>
      </c>
      <c r="G10">
        <v>131328</v>
      </c>
      <c r="H10">
        <v>131328</v>
      </c>
      <c r="I10">
        <v>131471</v>
      </c>
      <c r="J10">
        <v>131861</v>
      </c>
      <c r="K10">
        <v>133267</v>
      </c>
      <c r="L10">
        <v>133131</v>
      </c>
      <c r="M10">
        <v>132887</v>
      </c>
      <c r="N10">
        <v>134384</v>
      </c>
      <c r="O10">
        <v>136126</v>
      </c>
      <c r="P10">
        <v>146128</v>
      </c>
      <c r="Q10">
        <v>147049</v>
      </c>
      <c r="R10">
        <v>152316</v>
      </c>
      <c r="S10">
        <v>152205</v>
      </c>
      <c r="T10">
        <v>154230</v>
      </c>
      <c r="U10">
        <v>138791</v>
      </c>
      <c r="V10">
        <v>122488</v>
      </c>
      <c r="W10">
        <v>114468</v>
      </c>
      <c r="X10">
        <v>79857</v>
      </c>
      <c r="Y10">
        <v>79728</v>
      </c>
      <c r="Z10">
        <v>82055</v>
      </c>
      <c r="AA10">
        <v>81418</v>
      </c>
      <c r="AB10">
        <v>79843</v>
      </c>
      <c r="AC10">
        <v>73067</v>
      </c>
      <c r="AD10">
        <v>74224</v>
      </c>
      <c r="AE10">
        <v>74682</v>
      </c>
      <c r="AF10">
        <v>75608</v>
      </c>
      <c r="AG10">
        <v>76753</v>
      </c>
      <c r="AH10">
        <v>77439</v>
      </c>
      <c r="AI10">
        <v>76731</v>
      </c>
      <c r="AJ10">
        <v>76649</v>
      </c>
      <c r="AK10">
        <v>73626</v>
      </c>
      <c r="AL10">
        <v>71640</v>
      </c>
      <c r="AM10">
        <v>69883</v>
      </c>
      <c r="AN10">
        <v>70089</v>
      </c>
      <c r="AO10">
        <v>64710</v>
      </c>
      <c r="AP10">
        <v>66328</v>
      </c>
      <c r="AQ10">
        <v>66689</v>
      </c>
      <c r="AR10">
        <v>66093</v>
      </c>
      <c r="AS10">
        <v>65726</v>
      </c>
      <c r="AT10">
        <v>72907</v>
      </c>
      <c r="AU10">
        <v>74258</v>
      </c>
      <c r="AV10">
        <v>74895</v>
      </c>
      <c r="AW10">
        <v>72931</v>
      </c>
      <c r="AX10">
        <v>73994</v>
      </c>
      <c r="AY10">
        <v>69438</v>
      </c>
      <c r="AZ10">
        <v>68323</v>
      </c>
      <c r="BA10">
        <v>69856</v>
      </c>
      <c r="BB10">
        <v>72766</v>
      </c>
      <c r="BC10">
        <v>71750</v>
      </c>
      <c r="BD10">
        <v>73282</v>
      </c>
      <c r="BE10">
        <v>75667</v>
      </c>
      <c r="BF10">
        <v>74844</v>
      </c>
      <c r="BG10">
        <v>78756</v>
      </c>
      <c r="BH10">
        <v>70394</v>
      </c>
      <c r="BI10">
        <v>69036</v>
      </c>
      <c r="BJ10">
        <v>70512</v>
      </c>
      <c r="BK10">
        <v>69353</v>
      </c>
      <c r="BL10">
        <v>70501</v>
      </c>
      <c r="BM10">
        <v>72795</v>
      </c>
      <c r="BN10">
        <v>69786</v>
      </c>
      <c r="BO10">
        <v>73442</v>
      </c>
      <c r="BP10">
        <v>38526</v>
      </c>
      <c r="BQ10">
        <v>37433</v>
      </c>
      <c r="BR10">
        <v>36563</v>
      </c>
      <c r="BS10">
        <v>37137</v>
      </c>
      <c r="BT10">
        <v>39013</v>
      </c>
      <c r="BU10">
        <v>37859</v>
      </c>
      <c r="BV10">
        <v>36161</v>
      </c>
      <c r="BW10">
        <v>36728</v>
      </c>
      <c r="BX10">
        <v>37990</v>
      </c>
      <c r="BY10">
        <v>36544</v>
      </c>
      <c r="BZ10">
        <v>36544</v>
      </c>
      <c r="CA10">
        <v>35955</v>
      </c>
      <c r="CB10">
        <v>33761</v>
      </c>
      <c r="CC10">
        <v>33613</v>
      </c>
      <c r="CD10">
        <v>33068</v>
      </c>
      <c r="CE10">
        <v>32522</v>
      </c>
      <c r="CF10">
        <v>32256</v>
      </c>
      <c r="CG10">
        <v>30107</v>
      </c>
      <c r="CH10">
        <v>30477</v>
      </c>
      <c r="CI10">
        <v>30679</v>
      </c>
      <c r="CJ10">
        <v>83396</v>
      </c>
      <c r="CK10">
        <v>80725</v>
      </c>
      <c r="CL10">
        <v>80057</v>
      </c>
      <c r="CM10">
        <v>76466</v>
      </c>
      <c r="CN10">
        <v>77204</v>
      </c>
      <c r="CO10">
        <v>93337</v>
      </c>
      <c r="CP10">
        <v>63840</v>
      </c>
      <c r="CQ10">
        <v>61958</v>
      </c>
      <c r="CR10">
        <v>63414</v>
      </c>
      <c r="CS10">
        <v>62029</v>
      </c>
      <c r="CT10">
        <v>62029</v>
      </c>
      <c r="CU10">
        <v>62860</v>
      </c>
      <c r="CV10">
        <v>58117</v>
      </c>
      <c r="CW10">
        <v>56085</v>
      </c>
      <c r="CX10">
        <v>54742</v>
      </c>
      <c r="CY10">
        <v>53363</v>
      </c>
      <c r="CZ10">
        <v>51876</v>
      </c>
      <c r="DA10">
        <v>51906</v>
      </c>
      <c r="DB10">
        <v>49846</v>
      </c>
      <c r="DC10">
        <v>49845</v>
      </c>
      <c r="DD10">
        <v>49890</v>
      </c>
      <c r="DE10">
        <v>76323</v>
      </c>
      <c r="DF10">
        <v>76323</v>
      </c>
      <c r="DG10">
        <v>75572</v>
      </c>
      <c r="DH10">
        <v>76407</v>
      </c>
      <c r="DI10">
        <v>73344</v>
      </c>
      <c r="DJ10">
        <v>73828</v>
      </c>
      <c r="DK10">
        <v>73828</v>
      </c>
      <c r="DL10">
        <v>73883</v>
      </c>
      <c r="DM10">
        <v>68638</v>
      </c>
      <c r="DN10">
        <v>67789</v>
      </c>
      <c r="DO10">
        <v>67581</v>
      </c>
      <c r="DP10">
        <v>66204</v>
      </c>
      <c r="DQ10">
        <v>66272</v>
      </c>
    </row>
    <row r="11" spans="1:121" x14ac:dyDescent="0.25">
      <c r="A11" t="s">
        <v>186</v>
      </c>
      <c r="B11">
        <v>115812</v>
      </c>
      <c r="C11">
        <v>115812</v>
      </c>
      <c r="D11">
        <v>113199</v>
      </c>
      <c r="E11">
        <v>113708</v>
      </c>
      <c r="F11">
        <v>114752</v>
      </c>
      <c r="G11">
        <v>112456</v>
      </c>
      <c r="H11">
        <v>112456</v>
      </c>
      <c r="I11">
        <v>115761</v>
      </c>
      <c r="J11">
        <v>115815</v>
      </c>
      <c r="K11">
        <v>116226</v>
      </c>
      <c r="L11">
        <v>108410</v>
      </c>
      <c r="M11">
        <v>107752</v>
      </c>
      <c r="N11">
        <v>108662</v>
      </c>
      <c r="O11">
        <v>105521</v>
      </c>
      <c r="P11">
        <v>101506</v>
      </c>
      <c r="Q11">
        <v>102070</v>
      </c>
      <c r="R11">
        <v>102945</v>
      </c>
      <c r="S11">
        <v>102738</v>
      </c>
      <c r="T11">
        <v>103303</v>
      </c>
      <c r="U11">
        <v>93653</v>
      </c>
      <c r="V11">
        <v>94068</v>
      </c>
      <c r="W11">
        <v>93456</v>
      </c>
      <c r="X11">
        <v>100760</v>
      </c>
      <c r="Y11">
        <v>100041</v>
      </c>
      <c r="Z11">
        <v>101344</v>
      </c>
      <c r="AA11">
        <v>100171</v>
      </c>
      <c r="AB11">
        <v>96214</v>
      </c>
      <c r="AC11">
        <v>93558</v>
      </c>
      <c r="AD11">
        <v>93226</v>
      </c>
      <c r="AE11">
        <v>87153</v>
      </c>
      <c r="AF11">
        <v>84221</v>
      </c>
      <c r="AG11">
        <v>82629</v>
      </c>
      <c r="AH11">
        <v>87851</v>
      </c>
      <c r="AI11">
        <v>85493</v>
      </c>
      <c r="AJ11">
        <v>88371</v>
      </c>
      <c r="AK11">
        <v>85536</v>
      </c>
      <c r="AL11">
        <v>86249</v>
      </c>
      <c r="AM11">
        <v>84604</v>
      </c>
      <c r="AN11">
        <v>95660</v>
      </c>
      <c r="AO11">
        <v>70476</v>
      </c>
      <c r="AP11">
        <v>67676</v>
      </c>
      <c r="AQ11">
        <v>63887</v>
      </c>
      <c r="AR11">
        <v>61175</v>
      </c>
      <c r="AS11">
        <v>60952</v>
      </c>
      <c r="AT11">
        <v>66529</v>
      </c>
      <c r="AU11">
        <v>66002</v>
      </c>
      <c r="AV11">
        <v>65485</v>
      </c>
      <c r="AW11">
        <v>65400</v>
      </c>
      <c r="AX11">
        <v>64498</v>
      </c>
      <c r="AY11">
        <v>65217</v>
      </c>
      <c r="AZ11">
        <v>65641</v>
      </c>
      <c r="BA11">
        <v>62225</v>
      </c>
      <c r="BB11">
        <v>62042</v>
      </c>
      <c r="BC11">
        <v>60846</v>
      </c>
      <c r="BD11">
        <v>59310</v>
      </c>
      <c r="BE11">
        <v>60360</v>
      </c>
      <c r="BF11">
        <v>61365</v>
      </c>
      <c r="BG11">
        <v>59855</v>
      </c>
      <c r="BH11">
        <v>59509</v>
      </c>
      <c r="BI11">
        <v>59414</v>
      </c>
      <c r="BJ11">
        <v>59515</v>
      </c>
      <c r="BK11">
        <v>57750</v>
      </c>
      <c r="BL11">
        <v>64294</v>
      </c>
      <c r="BM11">
        <v>63341</v>
      </c>
      <c r="BN11">
        <v>62547</v>
      </c>
      <c r="BO11">
        <v>59577</v>
      </c>
      <c r="BP11">
        <v>77620</v>
      </c>
      <c r="BQ11">
        <v>76383</v>
      </c>
      <c r="BR11">
        <v>74025</v>
      </c>
      <c r="BS11">
        <v>75414</v>
      </c>
      <c r="BT11">
        <v>76834</v>
      </c>
      <c r="BU11">
        <v>69995</v>
      </c>
      <c r="BV11">
        <v>76649</v>
      </c>
      <c r="BW11">
        <v>68687</v>
      </c>
      <c r="BX11">
        <v>67827</v>
      </c>
      <c r="BY11">
        <v>64667</v>
      </c>
      <c r="BZ11">
        <v>64667</v>
      </c>
      <c r="CA11">
        <v>56520</v>
      </c>
      <c r="CB11">
        <v>51815</v>
      </c>
      <c r="CC11">
        <v>49567</v>
      </c>
      <c r="CD11">
        <v>49372</v>
      </c>
      <c r="CE11">
        <v>48208</v>
      </c>
      <c r="CF11">
        <v>48211</v>
      </c>
      <c r="CG11">
        <v>45217</v>
      </c>
      <c r="CH11">
        <v>42319</v>
      </c>
      <c r="CI11">
        <v>37636</v>
      </c>
      <c r="CJ11">
        <v>31034</v>
      </c>
      <c r="CK11">
        <v>31183</v>
      </c>
      <c r="CL11">
        <v>30761</v>
      </c>
      <c r="CM11">
        <v>32088</v>
      </c>
      <c r="CN11">
        <v>31925</v>
      </c>
      <c r="CO11">
        <v>31814</v>
      </c>
      <c r="CP11">
        <v>28297</v>
      </c>
      <c r="CQ11">
        <v>27982</v>
      </c>
      <c r="CR11">
        <v>28521</v>
      </c>
      <c r="CS11">
        <v>28341</v>
      </c>
      <c r="CT11">
        <v>28341</v>
      </c>
      <c r="CU11">
        <v>25386</v>
      </c>
      <c r="CV11">
        <v>25978</v>
      </c>
      <c r="CW11">
        <v>25476</v>
      </c>
      <c r="CX11">
        <v>24971</v>
      </c>
      <c r="CY11">
        <v>24460</v>
      </c>
      <c r="CZ11">
        <v>26280</v>
      </c>
      <c r="DA11">
        <v>25259</v>
      </c>
      <c r="DB11">
        <v>24129</v>
      </c>
      <c r="DC11">
        <v>24602</v>
      </c>
      <c r="DD11">
        <v>24267</v>
      </c>
      <c r="DE11">
        <v>49716</v>
      </c>
      <c r="DF11">
        <v>49716</v>
      </c>
      <c r="DG11">
        <v>48147</v>
      </c>
      <c r="DH11">
        <v>49218</v>
      </c>
      <c r="DI11">
        <v>47881</v>
      </c>
      <c r="DJ11">
        <v>48957</v>
      </c>
      <c r="DK11">
        <v>48957</v>
      </c>
      <c r="DL11">
        <v>48551</v>
      </c>
      <c r="DM11">
        <v>47580</v>
      </c>
      <c r="DN11">
        <v>47482</v>
      </c>
      <c r="DO11">
        <v>47236</v>
      </c>
      <c r="DP11">
        <v>46536</v>
      </c>
      <c r="DQ11">
        <v>46351</v>
      </c>
    </row>
    <row r="12" spans="1:121" x14ac:dyDescent="0.25">
      <c r="A12" t="s">
        <v>187</v>
      </c>
      <c r="B12">
        <v>42848</v>
      </c>
      <c r="C12">
        <v>42848</v>
      </c>
      <c r="D12">
        <v>45647</v>
      </c>
      <c r="E12">
        <v>45397</v>
      </c>
      <c r="F12">
        <v>45468</v>
      </c>
      <c r="G12">
        <v>45504</v>
      </c>
      <c r="H12">
        <v>45504</v>
      </c>
      <c r="I12">
        <v>45903</v>
      </c>
      <c r="J12">
        <v>45620</v>
      </c>
      <c r="K12">
        <v>45532</v>
      </c>
      <c r="L12">
        <v>43148</v>
      </c>
      <c r="M12">
        <v>43173</v>
      </c>
      <c r="N12">
        <v>40774</v>
      </c>
      <c r="O12">
        <v>40190</v>
      </c>
      <c r="P12">
        <v>41604</v>
      </c>
      <c r="Q12">
        <v>41417</v>
      </c>
      <c r="R12">
        <v>41815</v>
      </c>
      <c r="S12">
        <v>40496</v>
      </c>
      <c r="T12">
        <v>39248</v>
      </c>
      <c r="U12">
        <v>40533</v>
      </c>
      <c r="V12">
        <v>38324</v>
      </c>
      <c r="W12">
        <v>38996</v>
      </c>
      <c r="X12">
        <v>95078</v>
      </c>
      <c r="Y12">
        <v>93803</v>
      </c>
      <c r="Z12">
        <v>91707</v>
      </c>
      <c r="AA12">
        <v>90540</v>
      </c>
      <c r="AB12">
        <v>90601</v>
      </c>
      <c r="AC12">
        <v>91394</v>
      </c>
      <c r="AD12">
        <v>92890</v>
      </c>
      <c r="AE12">
        <v>91042</v>
      </c>
      <c r="AF12">
        <v>91174</v>
      </c>
      <c r="AG12">
        <v>90129</v>
      </c>
      <c r="AH12">
        <v>83729</v>
      </c>
      <c r="AI12">
        <v>81720</v>
      </c>
      <c r="AJ12">
        <v>81361</v>
      </c>
      <c r="AK12">
        <v>80986</v>
      </c>
      <c r="AL12">
        <v>79886</v>
      </c>
      <c r="AM12">
        <v>80479</v>
      </c>
      <c r="AN12">
        <v>78975</v>
      </c>
      <c r="AO12">
        <v>79295</v>
      </c>
      <c r="AP12">
        <v>79087</v>
      </c>
      <c r="AQ12">
        <v>79180</v>
      </c>
      <c r="AR12">
        <v>78529</v>
      </c>
      <c r="AS12">
        <v>78533</v>
      </c>
      <c r="AT12">
        <v>78973</v>
      </c>
      <c r="AU12">
        <v>75061</v>
      </c>
      <c r="AV12">
        <v>72939</v>
      </c>
      <c r="AW12">
        <v>70028</v>
      </c>
      <c r="AX12">
        <v>71686</v>
      </c>
      <c r="AY12">
        <v>66815</v>
      </c>
      <c r="AZ12">
        <v>64284</v>
      </c>
      <c r="BA12">
        <v>61837</v>
      </c>
      <c r="BB12">
        <v>73869</v>
      </c>
      <c r="BC12">
        <v>110816</v>
      </c>
      <c r="BD12">
        <v>109858</v>
      </c>
      <c r="BE12">
        <v>109983</v>
      </c>
      <c r="BF12">
        <v>109778</v>
      </c>
      <c r="BG12">
        <v>109443</v>
      </c>
      <c r="BH12">
        <v>108636</v>
      </c>
      <c r="BI12">
        <v>110501</v>
      </c>
      <c r="BJ12">
        <v>110920</v>
      </c>
      <c r="BK12">
        <v>102382</v>
      </c>
      <c r="BL12">
        <v>101356</v>
      </c>
      <c r="BM12">
        <v>98393</v>
      </c>
      <c r="BN12">
        <v>98299</v>
      </c>
      <c r="BO12">
        <v>98735</v>
      </c>
      <c r="BP12">
        <v>62379</v>
      </c>
      <c r="BQ12">
        <v>62099</v>
      </c>
      <c r="BR12">
        <v>58057</v>
      </c>
      <c r="BS12">
        <v>59491</v>
      </c>
      <c r="BT12">
        <v>59496</v>
      </c>
      <c r="BU12">
        <v>47842</v>
      </c>
      <c r="BV12">
        <v>53920</v>
      </c>
      <c r="BW12">
        <v>47536</v>
      </c>
      <c r="BX12">
        <v>46223</v>
      </c>
      <c r="BY12">
        <v>48562</v>
      </c>
      <c r="BZ12">
        <v>48562</v>
      </c>
      <c r="CA12">
        <v>47588</v>
      </c>
      <c r="CB12">
        <v>46282</v>
      </c>
      <c r="CC12">
        <v>41384</v>
      </c>
      <c r="CD12">
        <v>39676</v>
      </c>
      <c r="CE12">
        <v>40113</v>
      </c>
      <c r="CF12">
        <v>39683</v>
      </c>
      <c r="CG12">
        <v>39306</v>
      </c>
      <c r="CH12">
        <v>39150</v>
      </c>
      <c r="CI12">
        <v>38293</v>
      </c>
      <c r="CJ12">
        <v>38103</v>
      </c>
      <c r="CK12">
        <v>38643</v>
      </c>
      <c r="CL12">
        <v>38445</v>
      </c>
      <c r="CM12">
        <v>38413</v>
      </c>
      <c r="CN12">
        <v>38059</v>
      </c>
      <c r="CO12">
        <v>37538</v>
      </c>
      <c r="CP12">
        <v>34816</v>
      </c>
      <c r="CQ12">
        <v>34518</v>
      </c>
      <c r="CR12">
        <v>36250</v>
      </c>
      <c r="CS12">
        <v>35882</v>
      </c>
      <c r="CT12">
        <v>35882</v>
      </c>
      <c r="CU12">
        <v>34823</v>
      </c>
      <c r="CV12">
        <v>34242</v>
      </c>
      <c r="CW12">
        <v>32751</v>
      </c>
      <c r="CX12">
        <v>33571</v>
      </c>
      <c r="CY12">
        <v>29911</v>
      </c>
      <c r="CZ12">
        <v>28110</v>
      </c>
      <c r="DA12">
        <v>28290</v>
      </c>
      <c r="DB12">
        <v>28461</v>
      </c>
      <c r="DC12">
        <v>28623</v>
      </c>
      <c r="DD12">
        <v>29078</v>
      </c>
      <c r="DE12">
        <v>24387</v>
      </c>
      <c r="DF12">
        <v>24387</v>
      </c>
      <c r="DG12">
        <v>24914</v>
      </c>
      <c r="DH12">
        <v>23973</v>
      </c>
      <c r="DI12">
        <v>23883</v>
      </c>
      <c r="DJ12">
        <v>24165</v>
      </c>
      <c r="DK12">
        <v>24165</v>
      </c>
      <c r="DL12">
        <v>24200</v>
      </c>
      <c r="DM12">
        <v>23570</v>
      </c>
      <c r="DN12">
        <v>23237</v>
      </c>
      <c r="DO12">
        <v>22722</v>
      </c>
      <c r="DP12">
        <v>23168</v>
      </c>
      <c r="DQ12">
        <v>23030</v>
      </c>
    </row>
    <row r="13" spans="1:121" x14ac:dyDescent="0.25">
      <c r="A13" t="s">
        <v>188</v>
      </c>
      <c r="B13">
        <v>11785</v>
      </c>
      <c r="C13">
        <v>11785</v>
      </c>
      <c r="D13">
        <v>11518</v>
      </c>
      <c r="E13">
        <v>11319</v>
      </c>
      <c r="F13">
        <v>11324</v>
      </c>
      <c r="G13">
        <v>11125</v>
      </c>
      <c r="H13">
        <v>11125</v>
      </c>
      <c r="I13">
        <v>11037</v>
      </c>
      <c r="J13">
        <v>9746</v>
      </c>
      <c r="K13">
        <v>9767</v>
      </c>
      <c r="L13">
        <v>9446</v>
      </c>
      <c r="M13">
        <v>9601</v>
      </c>
      <c r="N13">
        <v>9510</v>
      </c>
      <c r="O13">
        <v>9353</v>
      </c>
      <c r="P13">
        <v>9209</v>
      </c>
      <c r="Q13">
        <v>9242</v>
      </c>
      <c r="R13">
        <v>9239</v>
      </c>
      <c r="S13">
        <v>9222</v>
      </c>
      <c r="T13">
        <v>8497</v>
      </c>
      <c r="U13">
        <v>8633</v>
      </c>
      <c r="V13">
        <v>8296</v>
      </c>
      <c r="W13">
        <v>7541</v>
      </c>
      <c r="X13">
        <v>39700</v>
      </c>
      <c r="Y13">
        <v>43358</v>
      </c>
      <c r="Z13">
        <v>44748</v>
      </c>
      <c r="AA13">
        <v>44141</v>
      </c>
      <c r="AB13">
        <v>44244</v>
      </c>
      <c r="AC13">
        <v>46077</v>
      </c>
      <c r="AD13">
        <v>42861</v>
      </c>
      <c r="AE13">
        <v>40582</v>
      </c>
      <c r="AF13">
        <v>32702</v>
      </c>
      <c r="AG13">
        <v>32414</v>
      </c>
      <c r="AH13">
        <v>32569</v>
      </c>
      <c r="AI13">
        <v>30823</v>
      </c>
      <c r="AJ13">
        <v>31031</v>
      </c>
      <c r="AK13">
        <v>30704</v>
      </c>
      <c r="AL13">
        <v>31164</v>
      </c>
      <c r="AM13">
        <v>32026</v>
      </c>
      <c r="AN13">
        <v>31142</v>
      </c>
      <c r="AO13">
        <v>30647</v>
      </c>
      <c r="AP13">
        <v>30882</v>
      </c>
      <c r="AQ13">
        <v>31128</v>
      </c>
      <c r="AR13">
        <v>31314</v>
      </c>
      <c r="AS13">
        <v>33372</v>
      </c>
      <c r="AT13">
        <v>75265</v>
      </c>
      <c r="AU13">
        <v>76355</v>
      </c>
      <c r="AV13">
        <v>77378</v>
      </c>
      <c r="AW13">
        <v>74280</v>
      </c>
      <c r="AX13">
        <v>73719</v>
      </c>
      <c r="AY13">
        <v>71525</v>
      </c>
      <c r="AZ13">
        <v>71266</v>
      </c>
      <c r="BA13">
        <v>72636</v>
      </c>
      <c r="BB13">
        <v>72397</v>
      </c>
      <c r="BC13">
        <v>72690</v>
      </c>
      <c r="BD13">
        <v>70211</v>
      </c>
      <c r="BE13">
        <v>70073</v>
      </c>
      <c r="BF13">
        <v>68590</v>
      </c>
      <c r="BG13">
        <v>71251</v>
      </c>
      <c r="BH13">
        <v>73259</v>
      </c>
      <c r="BI13">
        <v>75908</v>
      </c>
      <c r="BJ13">
        <v>76717</v>
      </c>
      <c r="BK13">
        <v>70736</v>
      </c>
      <c r="BL13">
        <v>68183</v>
      </c>
      <c r="BM13">
        <v>66620</v>
      </c>
      <c r="BN13">
        <v>66136</v>
      </c>
      <c r="BO13">
        <v>65481</v>
      </c>
      <c r="BP13">
        <v>93111</v>
      </c>
      <c r="BQ13">
        <v>93107</v>
      </c>
      <c r="BR13">
        <v>93203</v>
      </c>
      <c r="BS13">
        <v>88577</v>
      </c>
      <c r="BT13">
        <v>78916</v>
      </c>
      <c r="BU13">
        <v>74363</v>
      </c>
      <c r="BV13">
        <v>68577</v>
      </c>
      <c r="BW13">
        <v>51270</v>
      </c>
      <c r="BX13">
        <v>51299</v>
      </c>
      <c r="BY13">
        <v>51847</v>
      </c>
      <c r="BZ13">
        <v>51847</v>
      </c>
      <c r="CA13">
        <v>49083</v>
      </c>
      <c r="CB13">
        <v>48243</v>
      </c>
      <c r="CC13">
        <v>47043</v>
      </c>
      <c r="CD13">
        <v>48849</v>
      </c>
      <c r="CE13">
        <v>49798</v>
      </c>
      <c r="CF13">
        <v>49094</v>
      </c>
      <c r="CG13">
        <v>49063</v>
      </c>
      <c r="CH13">
        <v>49466</v>
      </c>
      <c r="CI13">
        <v>48670</v>
      </c>
      <c r="CJ13">
        <v>38822</v>
      </c>
      <c r="CK13">
        <v>36464</v>
      </c>
      <c r="CL13">
        <v>36231</v>
      </c>
      <c r="CM13">
        <v>35703</v>
      </c>
      <c r="CN13">
        <v>34150</v>
      </c>
      <c r="CO13">
        <v>34417</v>
      </c>
      <c r="CP13">
        <v>33423</v>
      </c>
      <c r="CQ13">
        <v>34423</v>
      </c>
      <c r="CR13">
        <v>35891</v>
      </c>
      <c r="CS13">
        <v>36202</v>
      </c>
      <c r="CT13">
        <v>36202</v>
      </c>
      <c r="CU13">
        <v>36616</v>
      </c>
      <c r="CV13">
        <v>35669</v>
      </c>
      <c r="CW13">
        <v>35697</v>
      </c>
      <c r="CX13">
        <v>35511</v>
      </c>
      <c r="CY13">
        <v>32019</v>
      </c>
      <c r="CZ13">
        <v>31559</v>
      </c>
      <c r="DA13">
        <v>30667</v>
      </c>
      <c r="DB13">
        <v>26210</v>
      </c>
      <c r="DC13">
        <v>26137</v>
      </c>
      <c r="DD13">
        <v>26268</v>
      </c>
      <c r="DE13">
        <v>28794</v>
      </c>
      <c r="DF13">
        <v>28794</v>
      </c>
      <c r="DG13">
        <v>26401</v>
      </c>
      <c r="DH13">
        <v>25932</v>
      </c>
      <c r="DI13">
        <v>26206</v>
      </c>
      <c r="DJ13">
        <v>26328</v>
      </c>
      <c r="DK13">
        <v>26328</v>
      </c>
      <c r="DL13">
        <v>26392</v>
      </c>
      <c r="DM13">
        <v>25060</v>
      </c>
      <c r="DN13">
        <v>25522</v>
      </c>
      <c r="DO13">
        <v>24184</v>
      </c>
      <c r="DP13">
        <v>24631</v>
      </c>
      <c r="DQ13">
        <v>24957</v>
      </c>
    </row>
    <row r="14" spans="1:121" x14ac:dyDescent="0.25">
      <c r="A14" t="s">
        <v>189</v>
      </c>
      <c r="B14">
        <v>20676</v>
      </c>
      <c r="C14">
        <v>20676</v>
      </c>
      <c r="D14">
        <v>20713</v>
      </c>
      <c r="E14">
        <v>20193</v>
      </c>
      <c r="F14">
        <v>20230</v>
      </c>
      <c r="G14">
        <v>19977</v>
      </c>
      <c r="H14">
        <v>19977</v>
      </c>
      <c r="I14">
        <v>19642</v>
      </c>
      <c r="J14">
        <v>18768</v>
      </c>
      <c r="K14">
        <v>19170</v>
      </c>
      <c r="L14">
        <v>18819</v>
      </c>
      <c r="M14">
        <v>18601</v>
      </c>
      <c r="N14">
        <v>19138</v>
      </c>
      <c r="O14">
        <v>19426</v>
      </c>
      <c r="P14">
        <v>19327</v>
      </c>
      <c r="Q14">
        <v>19596</v>
      </c>
      <c r="R14">
        <v>19346</v>
      </c>
      <c r="S14">
        <v>19617</v>
      </c>
      <c r="T14">
        <v>17390</v>
      </c>
      <c r="U14">
        <v>15906</v>
      </c>
      <c r="V14">
        <v>15413</v>
      </c>
      <c r="W14">
        <v>15521</v>
      </c>
      <c r="X14">
        <v>7469</v>
      </c>
      <c r="Y14">
        <v>7316</v>
      </c>
      <c r="Z14">
        <v>6876</v>
      </c>
      <c r="AA14">
        <v>6659</v>
      </c>
      <c r="AB14">
        <v>6885</v>
      </c>
      <c r="AC14">
        <v>6993</v>
      </c>
      <c r="AD14">
        <v>6886</v>
      </c>
      <c r="AE14">
        <v>6209</v>
      </c>
      <c r="AF14">
        <v>6067</v>
      </c>
      <c r="AG14">
        <v>6062</v>
      </c>
      <c r="AH14">
        <v>6047</v>
      </c>
      <c r="AI14">
        <v>5938</v>
      </c>
      <c r="AJ14">
        <v>5199</v>
      </c>
      <c r="AK14">
        <v>6220</v>
      </c>
      <c r="AL14">
        <v>6265</v>
      </c>
      <c r="AM14">
        <v>6213</v>
      </c>
      <c r="AN14">
        <v>6112</v>
      </c>
      <c r="AO14">
        <v>5922</v>
      </c>
      <c r="AP14">
        <v>5896</v>
      </c>
      <c r="AQ14">
        <v>5899</v>
      </c>
      <c r="AR14">
        <v>5945</v>
      </c>
      <c r="AS14">
        <v>5884</v>
      </c>
      <c r="AT14">
        <v>33091</v>
      </c>
      <c r="AU14">
        <v>33184</v>
      </c>
      <c r="AV14">
        <v>33800</v>
      </c>
      <c r="AW14">
        <v>33232</v>
      </c>
      <c r="AX14">
        <v>33285</v>
      </c>
      <c r="AY14">
        <v>33288</v>
      </c>
      <c r="AZ14">
        <v>32991</v>
      </c>
      <c r="BA14">
        <v>32723</v>
      </c>
      <c r="BB14">
        <v>31353</v>
      </c>
      <c r="BC14">
        <v>33562</v>
      </c>
      <c r="BD14">
        <v>33498</v>
      </c>
      <c r="BE14">
        <v>33378</v>
      </c>
      <c r="BF14">
        <v>32125</v>
      </c>
      <c r="BG14">
        <v>33637</v>
      </c>
      <c r="BH14">
        <v>34878</v>
      </c>
      <c r="BI14">
        <v>34331</v>
      </c>
      <c r="BJ14">
        <v>34175</v>
      </c>
      <c r="BK14">
        <v>32235</v>
      </c>
      <c r="BL14">
        <v>29445</v>
      </c>
      <c r="BM14">
        <v>28280</v>
      </c>
      <c r="BN14">
        <v>27492</v>
      </c>
      <c r="BO14">
        <v>28923</v>
      </c>
      <c r="BP14">
        <v>65003</v>
      </c>
      <c r="BQ14">
        <v>64172</v>
      </c>
      <c r="BR14">
        <v>59470</v>
      </c>
      <c r="BS14">
        <v>59354</v>
      </c>
      <c r="BT14">
        <v>59854</v>
      </c>
      <c r="BU14">
        <v>59998</v>
      </c>
      <c r="BV14">
        <v>59075</v>
      </c>
      <c r="BW14">
        <v>58816</v>
      </c>
      <c r="BX14">
        <v>58202</v>
      </c>
      <c r="BY14">
        <v>59543</v>
      </c>
      <c r="BZ14">
        <v>59543</v>
      </c>
      <c r="CA14">
        <v>57097</v>
      </c>
      <c r="CB14">
        <v>56043</v>
      </c>
      <c r="CC14">
        <v>54779</v>
      </c>
      <c r="CD14">
        <v>45025</v>
      </c>
      <c r="CE14">
        <v>45426</v>
      </c>
      <c r="CF14">
        <v>46796</v>
      </c>
      <c r="CG14">
        <v>36172</v>
      </c>
      <c r="CH14">
        <v>35703</v>
      </c>
      <c r="CI14">
        <v>34524</v>
      </c>
      <c r="CJ14">
        <v>47161</v>
      </c>
      <c r="CK14">
        <v>45775</v>
      </c>
      <c r="CL14">
        <v>45938</v>
      </c>
      <c r="CM14">
        <v>44797</v>
      </c>
      <c r="CN14">
        <v>45063</v>
      </c>
      <c r="CO14">
        <v>45087</v>
      </c>
      <c r="CP14">
        <v>45046</v>
      </c>
      <c r="CQ14">
        <v>44854</v>
      </c>
      <c r="CR14">
        <v>44947</v>
      </c>
      <c r="CS14">
        <v>44890</v>
      </c>
      <c r="CT14">
        <v>44890</v>
      </c>
      <c r="CU14">
        <v>44829</v>
      </c>
      <c r="CV14">
        <v>44697</v>
      </c>
      <c r="CW14">
        <v>44518</v>
      </c>
      <c r="CX14">
        <v>27178</v>
      </c>
      <c r="CY14">
        <v>24964</v>
      </c>
      <c r="CZ14">
        <v>25621</v>
      </c>
      <c r="DA14">
        <v>24134</v>
      </c>
      <c r="DB14">
        <v>16235</v>
      </c>
      <c r="DC14">
        <v>15935</v>
      </c>
      <c r="DD14">
        <v>10604</v>
      </c>
      <c r="DE14">
        <v>26002</v>
      </c>
      <c r="DF14">
        <v>26002</v>
      </c>
      <c r="DG14">
        <v>24401</v>
      </c>
      <c r="DH14">
        <v>24644</v>
      </c>
      <c r="DI14">
        <v>24806</v>
      </c>
      <c r="DJ14">
        <v>25058</v>
      </c>
      <c r="DK14">
        <v>25058</v>
      </c>
      <c r="DL14">
        <v>25128</v>
      </c>
      <c r="DM14">
        <v>24390</v>
      </c>
      <c r="DN14">
        <v>23474</v>
      </c>
      <c r="DO14">
        <v>23232</v>
      </c>
      <c r="DP14">
        <v>23648</v>
      </c>
      <c r="DQ14">
        <v>24584</v>
      </c>
    </row>
    <row r="15" spans="1:121" x14ac:dyDescent="0.25">
      <c r="A15" t="s">
        <v>190</v>
      </c>
      <c r="B15">
        <v>16499</v>
      </c>
      <c r="C15">
        <v>16499</v>
      </c>
      <c r="D15">
        <v>16472</v>
      </c>
      <c r="E15">
        <v>17053</v>
      </c>
      <c r="F15">
        <v>17297</v>
      </c>
      <c r="G15">
        <v>16926</v>
      </c>
      <c r="H15">
        <v>16926</v>
      </c>
      <c r="I15">
        <v>17082</v>
      </c>
      <c r="J15">
        <v>15896</v>
      </c>
      <c r="K15">
        <v>15213</v>
      </c>
      <c r="L15">
        <v>15022</v>
      </c>
      <c r="M15">
        <v>15625</v>
      </c>
      <c r="N15">
        <v>17398</v>
      </c>
      <c r="O15">
        <v>17194</v>
      </c>
      <c r="P15">
        <v>17104</v>
      </c>
      <c r="Q15">
        <v>17129</v>
      </c>
      <c r="R15">
        <v>16944</v>
      </c>
      <c r="S15">
        <v>17282</v>
      </c>
      <c r="T15">
        <v>16951</v>
      </c>
      <c r="U15">
        <v>15186</v>
      </c>
      <c r="V15">
        <v>15013</v>
      </c>
      <c r="W15">
        <v>14942</v>
      </c>
      <c r="X15">
        <v>15187</v>
      </c>
      <c r="Y15">
        <v>15143</v>
      </c>
      <c r="Z15">
        <v>17231</v>
      </c>
      <c r="AA15">
        <v>17477</v>
      </c>
      <c r="AB15">
        <v>17650</v>
      </c>
      <c r="AC15">
        <v>17511</v>
      </c>
      <c r="AD15">
        <v>16181</v>
      </c>
      <c r="AE15">
        <v>15449</v>
      </c>
      <c r="AF15">
        <v>15082</v>
      </c>
      <c r="AG15">
        <v>15071</v>
      </c>
      <c r="AH15">
        <v>14555</v>
      </c>
      <c r="AI15">
        <v>14704</v>
      </c>
      <c r="AJ15">
        <v>15732</v>
      </c>
      <c r="AK15">
        <v>15570</v>
      </c>
      <c r="AL15">
        <v>15371</v>
      </c>
      <c r="AM15">
        <v>15290</v>
      </c>
      <c r="AN15">
        <v>15235</v>
      </c>
      <c r="AO15">
        <v>14639</v>
      </c>
      <c r="AP15">
        <v>13819</v>
      </c>
      <c r="AQ15">
        <v>13692</v>
      </c>
      <c r="AR15">
        <v>13692</v>
      </c>
      <c r="AS15">
        <v>13415</v>
      </c>
      <c r="AT15">
        <v>5656</v>
      </c>
      <c r="AU15">
        <v>5499</v>
      </c>
      <c r="AV15">
        <v>5506</v>
      </c>
      <c r="AW15">
        <v>5544</v>
      </c>
      <c r="AX15">
        <v>5698</v>
      </c>
      <c r="AY15">
        <v>5462</v>
      </c>
      <c r="AZ15">
        <v>5432</v>
      </c>
      <c r="BA15">
        <v>4898</v>
      </c>
      <c r="BB15">
        <v>4756</v>
      </c>
      <c r="BC15">
        <v>3940</v>
      </c>
      <c r="BD15">
        <v>3954</v>
      </c>
      <c r="BE15">
        <v>3753</v>
      </c>
      <c r="BF15">
        <v>3608</v>
      </c>
      <c r="BG15">
        <v>3586</v>
      </c>
      <c r="BH15">
        <v>3055</v>
      </c>
      <c r="BI15">
        <v>3083</v>
      </c>
      <c r="BJ15">
        <v>2457</v>
      </c>
      <c r="BK15">
        <v>2707</v>
      </c>
      <c r="BL15">
        <v>2253</v>
      </c>
      <c r="BM15">
        <v>2383</v>
      </c>
      <c r="BN15">
        <v>2397</v>
      </c>
      <c r="BO15">
        <v>2155</v>
      </c>
      <c r="BP15">
        <v>28844</v>
      </c>
      <c r="BQ15">
        <v>25921</v>
      </c>
      <c r="BR15">
        <v>25253</v>
      </c>
      <c r="BS15">
        <v>24693</v>
      </c>
      <c r="BT15">
        <v>24688</v>
      </c>
      <c r="BU15">
        <v>25069</v>
      </c>
      <c r="BV15">
        <v>25328</v>
      </c>
      <c r="BW15">
        <v>25508</v>
      </c>
      <c r="BX15">
        <v>25267</v>
      </c>
      <c r="BY15">
        <v>25834</v>
      </c>
      <c r="BZ15">
        <v>25834</v>
      </c>
      <c r="CA15">
        <v>26305</v>
      </c>
      <c r="CB15">
        <v>25948</v>
      </c>
      <c r="CC15">
        <v>26736</v>
      </c>
      <c r="CD15">
        <v>14478</v>
      </c>
      <c r="CE15">
        <v>12166</v>
      </c>
      <c r="CF15">
        <v>11731</v>
      </c>
      <c r="CG15">
        <v>10428</v>
      </c>
      <c r="CH15">
        <v>8303</v>
      </c>
      <c r="CI15">
        <v>7708</v>
      </c>
      <c r="CJ15">
        <v>34163</v>
      </c>
      <c r="CK15">
        <v>36009</v>
      </c>
      <c r="CL15">
        <v>34708</v>
      </c>
      <c r="CM15">
        <v>33864</v>
      </c>
      <c r="CN15">
        <v>33527</v>
      </c>
      <c r="CO15">
        <v>32050</v>
      </c>
      <c r="CP15">
        <v>31505</v>
      </c>
      <c r="CQ15">
        <v>31514</v>
      </c>
      <c r="CR15">
        <v>31353</v>
      </c>
      <c r="CS15">
        <v>30581</v>
      </c>
      <c r="CT15">
        <v>30581</v>
      </c>
      <c r="CU15">
        <v>30311</v>
      </c>
      <c r="CV15">
        <v>30598</v>
      </c>
      <c r="CW15">
        <v>30467</v>
      </c>
      <c r="CX15">
        <v>31158</v>
      </c>
      <c r="CY15">
        <v>26636</v>
      </c>
      <c r="CZ15">
        <v>25410</v>
      </c>
      <c r="DA15">
        <v>24693</v>
      </c>
      <c r="DB15">
        <v>17156</v>
      </c>
      <c r="DC15">
        <v>16684</v>
      </c>
      <c r="DD15">
        <v>10239</v>
      </c>
      <c r="DE15">
        <v>10013</v>
      </c>
      <c r="DF15">
        <v>10013</v>
      </c>
      <c r="DG15">
        <v>9918</v>
      </c>
      <c r="DH15">
        <v>9937</v>
      </c>
      <c r="DI15">
        <v>9941</v>
      </c>
      <c r="DJ15">
        <v>9846</v>
      </c>
      <c r="DK15">
        <v>9846</v>
      </c>
      <c r="DL15">
        <v>9848</v>
      </c>
      <c r="DM15">
        <v>9568</v>
      </c>
      <c r="DN15">
        <v>9490</v>
      </c>
      <c r="DO15">
        <v>9539</v>
      </c>
      <c r="DP15">
        <v>9548</v>
      </c>
      <c r="DQ15">
        <v>9446</v>
      </c>
    </row>
    <row r="16" spans="1:121" x14ac:dyDescent="0.25">
      <c r="A16" t="s">
        <v>191</v>
      </c>
      <c r="B16">
        <v>7958</v>
      </c>
      <c r="C16">
        <v>7958</v>
      </c>
      <c r="D16">
        <v>7937</v>
      </c>
      <c r="E16">
        <v>7920</v>
      </c>
      <c r="F16">
        <v>7915</v>
      </c>
      <c r="G16">
        <v>7907</v>
      </c>
      <c r="H16">
        <v>7907</v>
      </c>
      <c r="I16">
        <v>7928</v>
      </c>
      <c r="J16">
        <v>7920</v>
      </c>
      <c r="K16">
        <v>7926</v>
      </c>
      <c r="L16">
        <v>6741</v>
      </c>
      <c r="M16">
        <v>2334</v>
      </c>
      <c r="N16">
        <v>2283</v>
      </c>
      <c r="O16">
        <v>2308</v>
      </c>
      <c r="P16">
        <v>2349</v>
      </c>
      <c r="Q16">
        <v>2269</v>
      </c>
      <c r="R16">
        <v>2264</v>
      </c>
      <c r="S16">
        <v>2249</v>
      </c>
      <c r="T16">
        <v>2210</v>
      </c>
      <c r="U16">
        <v>1923</v>
      </c>
      <c r="V16">
        <v>1900</v>
      </c>
      <c r="W16">
        <v>1845</v>
      </c>
      <c r="X16">
        <v>14109</v>
      </c>
      <c r="Y16">
        <v>11606</v>
      </c>
      <c r="Z16">
        <v>10969</v>
      </c>
      <c r="AA16">
        <v>10535</v>
      </c>
      <c r="AB16">
        <v>10244</v>
      </c>
      <c r="AC16">
        <v>10041</v>
      </c>
      <c r="AD16">
        <v>9748</v>
      </c>
      <c r="AE16">
        <v>9430</v>
      </c>
      <c r="AF16">
        <v>8728</v>
      </c>
      <c r="AG16">
        <v>8668</v>
      </c>
      <c r="AH16">
        <v>8377</v>
      </c>
      <c r="AI16">
        <v>8232</v>
      </c>
      <c r="AJ16">
        <v>8082</v>
      </c>
      <c r="AK16">
        <v>7977</v>
      </c>
      <c r="AL16">
        <v>7749</v>
      </c>
      <c r="AM16">
        <v>7626</v>
      </c>
      <c r="AN16">
        <v>7124</v>
      </c>
      <c r="AO16">
        <v>6757</v>
      </c>
      <c r="AP16">
        <v>6467</v>
      </c>
      <c r="AQ16">
        <v>6657</v>
      </c>
      <c r="AR16">
        <v>6657</v>
      </c>
      <c r="AS16">
        <v>6697</v>
      </c>
      <c r="AT16">
        <v>13472</v>
      </c>
      <c r="AU16">
        <v>12323</v>
      </c>
      <c r="AV16">
        <v>11916</v>
      </c>
      <c r="AW16">
        <v>11670</v>
      </c>
      <c r="AX16">
        <v>11152</v>
      </c>
      <c r="AY16">
        <v>11152</v>
      </c>
      <c r="AZ16">
        <v>11185</v>
      </c>
      <c r="BA16">
        <v>11160</v>
      </c>
      <c r="BB16">
        <v>11584</v>
      </c>
      <c r="BC16">
        <v>10131</v>
      </c>
      <c r="BD16">
        <v>9998</v>
      </c>
      <c r="BE16">
        <v>9860</v>
      </c>
      <c r="BF16">
        <v>9628</v>
      </c>
      <c r="BG16">
        <v>9533</v>
      </c>
      <c r="BH16">
        <v>7975</v>
      </c>
      <c r="BI16">
        <v>7821</v>
      </c>
      <c r="BJ16">
        <v>6491</v>
      </c>
      <c r="BK16">
        <v>5526</v>
      </c>
      <c r="BL16">
        <v>5905</v>
      </c>
      <c r="BM16">
        <v>5680</v>
      </c>
      <c r="BN16">
        <v>5023</v>
      </c>
      <c r="BO16">
        <v>5204</v>
      </c>
      <c r="BP16">
        <v>2232</v>
      </c>
      <c r="BQ16">
        <v>1811</v>
      </c>
      <c r="BR16">
        <v>1638</v>
      </c>
      <c r="BS16">
        <v>1455</v>
      </c>
      <c r="BT16">
        <v>1465</v>
      </c>
      <c r="BU16">
        <v>1410</v>
      </c>
      <c r="BV16">
        <v>1423</v>
      </c>
      <c r="BW16">
        <v>1428</v>
      </c>
      <c r="BX16">
        <v>1437</v>
      </c>
      <c r="BY16">
        <v>1270</v>
      </c>
      <c r="BZ16">
        <v>1270</v>
      </c>
      <c r="CA16">
        <v>864</v>
      </c>
      <c r="CB16">
        <v>835</v>
      </c>
      <c r="CC16">
        <v>766</v>
      </c>
      <c r="CD16">
        <v>713</v>
      </c>
      <c r="CE16">
        <v>704</v>
      </c>
      <c r="CF16">
        <v>591</v>
      </c>
      <c r="CG16">
        <v>451</v>
      </c>
      <c r="CH16">
        <v>439</v>
      </c>
      <c r="CI16">
        <v>260</v>
      </c>
      <c r="CJ16">
        <v>7785</v>
      </c>
      <c r="CK16">
        <v>6198</v>
      </c>
      <c r="CL16">
        <v>5971</v>
      </c>
      <c r="CM16">
        <v>6218</v>
      </c>
      <c r="CN16">
        <v>5895</v>
      </c>
      <c r="CO16">
        <v>5167</v>
      </c>
      <c r="CP16">
        <v>5143</v>
      </c>
      <c r="CQ16">
        <v>4817</v>
      </c>
      <c r="CR16">
        <v>4726</v>
      </c>
      <c r="CS16">
        <v>4794</v>
      </c>
      <c r="CT16">
        <v>4794</v>
      </c>
      <c r="CU16">
        <v>4814</v>
      </c>
      <c r="CV16">
        <v>4786</v>
      </c>
      <c r="CW16">
        <v>4801</v>
      </c>
      <c r="CX16">
        <v>4266</v>
      </c>
      <c r="CY16">
        <v>4293</v>
      </c>
      <c r="CZ16">
        <v>4056</v>
      </c>
      <c r="DA16">
        <v>3930</v>
      </c>
      <c r="DB16">
        <v>3374</v>
      </c>
      <c r="DC16">
        <v>3462</v>
      </c>
      <c r="DD16">
        <v>3393</v>
      </c>
      <c r="DE16">
        <v>10016</v>
      </c>
      <c r="DF16">
        <v>10016</v>
      </c>
      <c r="DG16">
        <v>9616</v>
      </c>
      <c r="DH16">
        <v>9518</v>
      </c>
      <c r="DI16">
        <v>9616</v>
      </c>
      <c r="DJ16">
        <v>9538</v>
      </c>
      <c r="DK16">
        <v>9538</v>
      </c>
      <c r="DL16">
        <v>9518</v>
      </c>
      <c r="DM16">
        <v>9393</v>
      </c>
      <c r="DN16">
        <v>9311</v>
      </c>
      <c r="DO16">
        <v>9049</v>
      </c>
      <c r="DP16">
        <v>7959</v>
      </c>
      <c r="DQ16">
        <v>7822</v>
      </c>
    </row>
    <row r="17" spans="1:121" x14ac:dyDescent="0.25">
      <c r="A17" t="s">
        <v>192</v>
      </c>
      <c r="B17">
        <v>2351</v>
      </c>
      <c r="C17">
        <v>2351</v>
      </c>
      <c r="D17">
        <v>2267</v>
      </c>
      <c r="E17">
        <v>2388</v>
      </c>
      <c r="F17">
        <v>2432</v>
      </c>
      <c r="G17">
        <v>2437</v>
      </c>
      <c r="H17">
        <v>2437</v>
      </c>
      <c r="I17">
        <v>2347</v>
      </c>
      <c r="J17">
        <v>2105</v>
      </c>
      <c r="K17">
        <v>1997</v>
      </c>
      <c r="L17">
        <v>1994</v>
      </c>
      <c r="M17">
        <v>2020</v>
      </c>
      <c r="N17">
        <v>1936</v>
      </c>
      <c r="O17">
        <v>1946</v>
      </c>
      <c r="P17">
        <v>1970</v>
      </c>
      <c r="Q17">
        <v>2090</v>
      </c>
      <c r="R17">
        <v>2153</v>
      </c>
      <c r="S17">
        <v>2180</v>
      </c>
      <c r="T17">
        <v>2209</v>
      </c>
      <c r="U17">
        <v>2545</v>
      </c>
      <c r="V17">
        <v>2375</v>
      </c>
      <c r="W17">
        <v>2320</v>
      </c>
      <c r="X17">
        <v>1819</v>
      </c>
      <c r="Y17">
        <v>1807</v>
      </c>
      <c r="Z17">
        <v>1376</v>
      </c>
      <c r="AA17">
        <v>1344</v>
      </c>
      <c r="AB17">
        <v>1344</v>
      </c>
      <c r="AC17">
        <v>1335</v>
      </c>
      <c r="AD17">
        <v>1285</v>
      </c>
      <c r="AE17">
        <v>1283</v>
      </c>
      <c r="AF17">
        <v>1276</v>
      </c>
      <c r="AG17">
        <v>1320</v>
      </c>
      <c r="AH17">
        <v>1285</v>
      </c>
      <c r="AI17">
        <v>1281</v>
      </c>
      <c r="AJ17">
        <v>1271</v>
      </c>
      <c r="AK17">
        <v>1350</v>
      </c>
      <c r="AL17">
        <v>1349</v>
      </c>
      <c r="AM17">
        <v>1349</v>
      </c>
      <c r="AN17">
        <v>1349</v>
      </c>
      <c r="AO17">
        <v>1280</v>
      </c>
      <c r="AP17">
        <v>1278</v>
      </c>
      <c r="AQ17">
        <v>1273</v>
      </c>
      <c r="AR17">
        <v>1266</v>
      </c>
      <c r="AS17">
        <v>1199</v>
      </c>
      <c r="AT17">
        <v>6650</v>
      </c>
      <c r="AU17">
        <v>6380</v>
      </c>
      <c r="AV17">
        <v>6166</v>
      </c>
      <c r="AW17">
        <v>5957</v>
      </c>
      <c r="AX17">
        <v>5398</v>
      </c>
      <c r="AY17">
        <v>5697</v>
      </c>
      <c r="AZ17">
        <v>5479</v>
      </c>
      <c r="BA17">
        <v>5562</v>
      </c>
      <c r="BB17">
        <v>5097</v>
      </c>
      <c r="BC17">
        <v>5607</v>
      </c>
      <c r="BD17">
        <v>5533</v>
      </c>
      <c r="BE17">
        <v>5502</v>
      </c>
      <c r="BF17">
        <v>5499</v>
      </c>
      <c r="BG17">
        <v>5539</v>
      </c>
      <c r="BH17">
        <v>5542</v>
      </c>
      <c r="BI17">
        <v>5458</v>
      </c>
      <c r="BJ17">
        <v>5206</v>
      </c>
      <c r="BK17">
        <v>5295</v>
      </c>
      <c r="BL17">
        <v>4546</v>
      </c>
      <c r="BM17">
        <v>4180</v>
      </c>
      <c r="BN17">
        <v>4106</v>
      </c>
      <c r="BO17">
        <v>2838</v>
      </c>
      <c r="BP17">
        <v>5549</v>
      </c>
      <c r="BQ17">
        <v>5520</v>
      </c>
      <c r="BR17">
        <v>5020</v>
      </c>
      <c r="BS17">
        <v>4508</v>
      </c>
      <c r="BT17">
        <v>4554</v>
      </c>
      <c r="BU17">
        <v>4705</v>
      </c>
      <c r="BV17">
        <v>4215</v>
      </c>
      <c r="BW17">
        <v>4233</v>
      </c>
      <c r="BX17">
        <v>4228</v>
      </c>
      <c r="BY17">
        <v>4274</v>
      </c>
      <c r="BZ17">
        <v>4274</v>
      </c>
      <c r="CA17">
        <v>4079</v>
      </c>
      <c r="CB17">
        <v>4058</v>
      </c>
      <c r="CC17">
        <v>3559</v>
      </c>
      <c r="CD17">
        <v>4587</v>
      </c>
      <c r="CE17">
        <v>3927</v>
      </c>
      <c r="CF17">
        <v>3545</v>
      </c>
      <c r="CG17">
        <v>3628</v>
      </c>
      <c r="CH17">
        <v>3834</v>
      </c>
      <c r="CI17">
        <v>3378</v>
      </c>
      <c r="CJ17">
        <v>262</v>
      </c>
      <c r="CK17">
        <v>256</v>
      </c>
      <c r="CL17">
        <v>142</v>
      </c>
      <c r="CM17">
        <v>77</v>
      </c>
      <c r="CN17">
        <v>77</v>
      </c>
      <c r="CO17">
        <v>77</v>
      </c>
      <c r="CP17">
        <v>79</v>
      </c>
      <c r="CQ17">
        <v>78</v>
      </c>
      <c r="CR17">
        <v>78</v>
      </c>
      <c r="CS17">
        <v>84</v>
      </c>
      <c r="CT17">
        <v>84</v>
      </c>
      <c r="CU17">
        <v>83</v>
      </c>
      <c r="CV17">
        <v>83</v>
      </c>
      <c r="CW17">
        <v>81</v>
      </c>
      <c r="CX17">
        <v>81</v>
      </c>
      <c r="CY17">
        <v>81</v>
      </c>
      <c r="CZ17">
        <v>83</v>
      </c>
      <c r="DA17">
        <v>83</v>
      </c>
      <c r="DB17">
        <v>83</v>
      </c>
      <c r="DC17">
        <v>83</v>
      </c>
      <c r="DD17">
        <v>83</v>
      </c>
      <c r="DE17">
        <v>3435</v>
      </c>
      <c r="DF17">
        <v>3435</v>
      </c>
      <c r="DG17">
        <v>2889</v>
      </c>
      <c r="DH17">
        <v>2858</v>
      </c>
      <c r="DI17">
        <v>2721</v>
      </c>
      <c r="DJ17">
        <v>2766</v>
      </c>
      <c r="DK17">
        <v>2766</v>
      </c>
      <c r="DL17">
        <v>2734</v>
      </c>
      <c r="DM17">
        <v>2704</v>
      </c>
      <c r="DN17">
        <v>2560</v>
      </c>
      <c r="DO17">
        <v>2580</v>
      </c>
      <c r="DP17">
        <v>2230</v>
      </c>
      <c r="DQ17">
        <v>2195</v>
      </c>
    </row>
    <row r="18" spans="1:121" x14ac:dyDescent="0.25">
      <c r="A18" t="s">
        <v>193</v>
      </c>
      <c r="B18">
        <v>1148</v>
      </c>
      <c r="C18">
        <v>1148</v>
      </c>
      <c r="D18">
        <v>1116</v>
      </c>
      <c r="E18">
        <v>1169</v>
      </c>
      <c r="F18">
        <v>1171</v>
      </c>
      <c r="G18">
        <v>1050</v>
      </c>
      <c r="H18">
        <v>1050</v>
      </c>
      <c r="I18">
        <v>1219</v>
      </c>
      <c r="J18">
        <v>1320</v>
      </c>
      <c r="K18">
        <v>1383</v>
      </c>
      <c r="L18">
        <v>1423</v>
      </c>
      <c r="M18">
        <v>1395</v>
      </c>
      <c r="N18">
        <v>1252</v>
      </c>
      <c r="O18">
        <v>1144</v>
      </c>
      <c r="P18">
        <v>944</v>
      </c>
      <c r="Q18">
        <v>920</v>
      </c>
      <c r="R18">
        <v>898</v>
      </c>
      <c r="S18">
        <v>860</v>
      </c>
      <c r="T18">
        <v>807</v>
      </c>
      <c r="U18">
        <v>868</v>
      </c>
      <c r="V18">
        <v>1030</v>
      </c>
      <c r="W18">
        <v>983</v>
      </c>
      <c r="X18">
        <v>2131</v>
      </c>
      <c r="Y18">
        <v>1899</v>
      </c>
      <c r="Z18">
        <v>1662</v>
      </c>
      <c r="AA18">
        <v>1180</v>
      </c>
      <c r="AB18">
        <v>1177</v>
      </c>
      <c r="AC18">
        <v>1110</v>
      </c>
      <c r="AD18">
        <v>1165</v>
      </c>
      <c r="AE18">
        <v>1001</v>
      </c>
      <c r="AF18">
        <v>984</v>
      </c>
      <c r="AG18">
        <v>954</v>
      </c>
      <c r="AH18">
        <v>756</v>
      </c>
      <c r="AI18">
        <v>562</v>
      </c>
      <c r="AJ18">
        <v>603</v>
      </c>
      <c r="AK18">
        <v>570</v>
      </c>
      <c r="AL18">
        <v>504</v>
      </c>
      <c r="AM18">
        <v>509</v>
      </c>
      <c r="AN18">
        <v>372</v>
      </c>
      <c r="AO18">
        <v>302</v>
      </c>
      <c r="AP18">
        <v>388</v>
      </c>
      <c r="AQ18">
        <v>285</v>
      </c>
      <c r="AR18">
        <v>292</v>
      </c>
      <c r="AS18">
        <v>355</v>
      </c>
      <c r="AT18">
        <v>1148</v>
      </c>
      <c r="AU18">
        <v>957</v>
      </c>
      <c r="AV18">
        <v>877</v>
      </c>
      <c r="AW18">
        <v>857</v>
      </c>
      <c r="AX18">
        <v>868</v>
      </c>
      <c r="AY18">
        <v>891</v>
      </c>
      <c r="AZ18">
        <v>1023</v>
      </c>
      <c r="BA18">
        <v>896</v>
      </c>
      <c r="BB18">
        <v>743</v>
      </c>
      <c r="BC18">
        <v>363</v>
      </c>
      <c r="BD18">
        <v>348</v>
      </c>
      <c r="BE18">
        <v>347</v>
      </c>
      <c r="BF18">
        <v>347</v>
      </c>
      <c r="BG18">
        <v>359</v>
      </c>
      <c r="BH18">
        <v>384</v>
      </c>
      <c r="BI18">
        <v>409</v>
      </c>
      <c r="BJ18">
        <v>410</v>
      </c>
      <c r="BK18">
        <v>410</v>
      </c>
      <c r="BL18">
        <v>361</v>
      </c>
      <c r="BM18">
        <v>370</v>
      </c>
      <c r="BN18">
        <v>369</v>
      </c>
      <c r="BO18">
        <v>255</v>
      </c>
      <c r="BP18">
        <v>1922</v>
      </c>
      <c r="BQ18">
        <v>2155</v>
      </c>
      <c r="BR18">
        <v>2562</v>
      </c>
      <c r="BS18">
        <v>2244</v>
      </c>
      <c r="BT18">
        <v>2262</v>
      </c>
      <c r="BU18">
        <v>2252</v>
      </c>
      <c r="BV18">
        <v>2243</v>
      </c>
      <c r="BW18">
        <v>1669</v>
      </c>
      <c r="BX18">
        <v>1673</v>
      </c>
      <c r="BY18">
        <v>1995</v>
      </c>
      <c r="BZ18">
        <v>1995</v>
      </c>
      <c r="CA18">
        <v>2053</v>
      </c>
      <c r="CB18">
        <v>2106</v>
      </c>
      <c r="CC18">
        <v>2240</v>
      </c>
      <c r="CD18">
        <v>2363</v>
      </c>
      <c r="CE18">
        <v>2256</v>
      </c>
      <c r="CF18">
        <v>2255</v>
      </c>
      <c r="CG18">
        <v>2052</v>
      </c>
      <c r="CH18">
        <v>1917</v>
      </c>
      <c r="CI18">
        <v>1882</v>
      </c>
      <c r="CJ18">
        <v>2659</v>
      </c>
      <c r="CK18">
        <v>2691</v>
      </c>
      <c r="CL18">
        <v>2626</v>
      </c>
      <c r="CM18">
        <v>2336</v>
      </c>
      <c r="CN18">
        <v>2339</v>
      </c>
      <c r="CO18">
        <v>2328</v>
      </c>
      <c r="CP18">
        <v>1999</v>
      </c>
      <c r="CQ18">
        <v>2418</v>
      </c>
      <c r="CR18">
        <v>2130</v>
      </c>
      <c r="CS18">
        <v>2046</v>
      </c>
      <c r="CT18">
        <v>2046</v>
      </c>
      <c r="CU18">
        <v>1855</v>
      </c>
      <c r="CV18">
        <v>2064</v>
      </c>
      <c r="CW18">
        <v>2032</v>
      </c>
      <c r="CX18">
        <v>1904</v>
      </c>
      <c r="CY18">
        <v>1562</v>
      </c>
      <c r="CZ18">
        <v>1396</v>
      </c>
      <c r="DA18">
        <v>1406</v>
      </c>
      <c r="DB18">
        <v>1294</v>
      </c>
      <c r="DC18">
        <v>1237</v>
      </c>
      <c r="DD18">
        <v>1207</v>
      </c>
      <c r="DE18">
        <v>82</v>
      </c>
      <c r="DF18">
        <v>82</v>
      </c>
      <c r="DG18">
        <v>82</v>
      </c>
      <c r="DH18">
        <v>81</v>
      </c>
      <c r="DI18">
        <v>81</v>
      </c>
      <c r="DJ18">
        <v>81</v>
      </c>
      <c r="DK18">
        <v>81</v>
      </c>
      <c r="DL18">
        <v>81</v>
      </c>
      <c r="DM18">
        <v>81</v>
      </c>
      <c r="DN18">
        <v>79</v>
      </c>
      <c r="DO18">
        <v>79</v>
      </c>
      <c r="DP18">
        <v>81</v>
      </c>
      <c r="DQ18">
        <v>81</v>
      </c>
    </row>
    <row r="19" spans="1:121" x14ac:dyDescent="0.25">
      <c r="A19" t="s">
        <v>194</v>
      </c>
      <c r="B19">
        <v>7</v>
      </c>
      <c r="C19">
        <v>7</v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1115</v>
      </c>
      <c r="Y19">
        <v>1049</v>
      </c>
      <c r="Z19">
        <v>712</v>
      </c>
      <c r="AA19">
        <v>716</v>
      </c>
      <c r="AB19">
        <v>764</v>
      </c>
      <c r="AC19">
        <v>726</v>
      </c>
      <c r="AD19">
        <v>663</v>
      </c>
      <c r="AE19">
        <v>665</v>
      </c>
      <c r="AF19">
        <v>630</v>
      </c>
      <c r="AG19">
        <v>645</v>
      </c>
      <c r="AH19">
        <v>645</v>
      </c>
      <c r="AI19">
        <v>659</v>
      </c>
      <c r="AJ19">
        <v>657</v>
      </c>
      <c r="AK19">
        <v>645</v>
      </c>
      <c r="AL19">
        <v>625</v>
      </c>
      <c r="AM19">
        <v>625</v>
      </c>
      <c r="AN19">
        <v>627</v>
      </c>
      <c r="AO19">
        <v>595</v>
      </c>
      <c r="AP19">
        <v>595</v>
      </c>
      <c r="AQ19">
        <v>594</v>
      </c>
      <c r="AR19">
        <v>595</v>
      </c>
      <c r="AS19">
        <v>596</v>
      </c>
      <c r="AT19">
        <v>344</v>
      </c>
      <c r="AU19">
        <v>338</v>
      </c>
      <c r="AV19">
        <v>265</v>
      </c>
      <c r="AW19">
        <v>211</v>
      </c>
      <c r="AX19">
        <v>319</v>
      </c>
      <c r="AY19">
        <v>458</v>
      </c>
      <c r="AZ19">
        <v>267</v>
      </c>
      <c r="BA19">
        <v>296</v>
      </c>
      <c r="BB19">
        <v>220</v>
      </c>
      <c r="BC19">
        <v>268</v>
      </c>
      <c r="BD19">
        <v>320</v>
      </c>
      <c r="BE19">
        <v>253</v>
      </c>
      <c r="BF19">
        <v>170</v>
      </c>
      <c r="BG19">
        <v>168</v>
      </c>
      <c r="BH19">
        <v>337</v>
      </c>
      <c r="BI19">
        <v>363</v>
      </c>
      <c r="BJ19">
        <v>327</v>
      </c>
      <c r="BK19">
        <v>354</v>
      </c>
      <c r="BL19">
        <v>281</v>
      </c>
      <c r="BM19">
        <v>238</v>
      </c>
      <c r="BN19">
        <v>283</v>
      </c>
      <c r="BO19">
        <v>247</v>
      </c>
      <c r="BP19">
        <v>150</v>
      </c>
      <c r="BQ19">
        <v>149</v>
      </c>
      <c r="BR19">
        <v>149</v>
      </c>
      <c r="BS19">
        <v>146</v>
      </c>
      <c r="BT19">
        <v>143</v>
      </c>
      <c r="BU19">
        <v>143</v>
      </c>
      <c r="BV19">
        <v>143</v>
      </c>
      <c r="BW19">
        <v>143</v>
      </c>
      <c r="BX19">
        <v>143</v>
      </c>
      <c r="BY19">
        <v>143</v>
      </c>
      <c r="BZ19">
        <v>143</v>
      </c>
      <c r="CA19">
        <v>215</v>
      </c>
      <c r="CB19">
        <v>216</v>
      </c>
      <c r="CC19">
        <v>217</v>
      </c>
      <c r="CD19">
        <v>217</v>
      </c>
      <c r="CE19">
        <v>303</v>
      </c>
      <c r="CF19">
        <v>303</v>
      </c>
      <c r="CG19">
        <v>305</v>
      </c>
      <c r="CH19">
        <v>305</v>
      </c>
      <c r="CI19">
        <v>298</v>
      </c>
      <c r="CJ19">
        <v>1847</v>
      </c>
      <c r="CK19">
        <v>1859</v>
      </c>
      <c r="CL19">
        <v>1936</v>
      </c>
      <c r="CM19">
        <v>1902</v>
      </c>
      <c r="CN19">
        <v>1907</v>
      </c>
      <c r="CO19">
        <v>1938</v>
      </c>
      <c r="CP19">
        <v>1824</v>
      </c>
      <c r="CQ19">
        <v>1600</v>
      </c>
      <c r="CR19">
        <v>1616</v>
      </c>
      <c r="CS19">
        <v>1318</v>
      </c>
      <c r="CT19">
        <v>1318</v>
      </c>
      <c r="CU19">
        <v>1234</v>
      </c>
      <c r="CV19">
        <v>889</v>
      </c>
      <c r="CW19">
        <v>889</v>
      </c>
      <c r="CX19">
        <v>855</v>
      </c>
      <c r="CY19">
        <v>866</v>
      </c>
      <c r="CZ19">
        <v>775</v>
      </c>
      <c r="DA19">
        <v>739</v>
      </c>
      <c r="DB19">
        <v>749</v>
      </c>
      <c r="DC19">
        <v>748</v>
      </c>
      <c r="DD19">
        <v>688</v>
      </c>
      <c r="DE19">
        <v>1199</v>
      </c>
      <c r="DF19">
        <v>1199</v>
      </c>
      <c r="DG19">
        <v>1201</v>
      </c>
      <c r="DH19">
        <v>1218</v>
      </c>
      <c r="DI19">
        <v>1248</v>
      </c>
      <c r="DJ19">
        <v>1260</v>
      </c>
      <c r="DK19">
        <v>1260</v>
      </c>
      <c r="DL19">
        <v>1259</v>
      </c>
      <c r="DM19">
        <v>1169</v>
      </c>
      <c r="DN19">
        <v>1077</v>
      </c>
      <c r="DO19">
        <v>1042</v>
      </c>
      <c r="DP19">
        <v>1048</v>
      </c>
      <c r="DQ19">
        <v>1044</v>
      </c>
    </row>
    <row r="20" spans="1:121" x14ac:dyDescent="0.25">
      <c r="A20" t="s">
        <v>195</v>
      </c>
      <c r="B20">
        <v>78</v>
      </c>
      <c r="C20">
        <v>78</v>
      </c>
      <c r="D20">
        <v>78</v>
      </c>
      <c r="E20">
        <v>73</v>
      </c>
      <c r="F20">
        <v>71</v>
      </c>
      <c r="G20">
        <v>72</v>
      </c>
      <c r="H20">
        <v>72</v>
      </c>
      <c r="I20">
        <v>72</v>
      </c>
      <c r="J20">
        <v>72</v>
      </c>
      <c r="K20">
        <v>72</v>
      </c>
      <c r="L20">
        <v>73</v>
      </c>
      <c r="M20">
        <v>73</v>
      </c>
      <c r="N20">
        <v>60</v>
      </c>
      <c r="O20">
        <v>60</v>
      </c>
      <c r="P20">
        <v>60</v>
      </c>
      <c r="Q20">
        <v>60</v>
      </c>
      <c r="R20">
        <v>60</v>
      </c>
      <c r="S20">
        <v>60</v>
      </c>
      <c r="T20">
        <v>60</v>
      </c>
      <c r="U20">
        <v>58</v>
      </c>
      <c r="V20">
        <v>58</v>
      </c>
      <c r="W20">
        <v>50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3</v>
      </c>
      <c r="AT20">
        <v>594</v>
      </c>
      <c r="AU20">
        <v>536</v>
      </c>
      <c r="AV20">
        <v>429</v>
      </c>
      <c r="AW20">
        <v>407</v>
      </c>
      <c r="AX20">
        <v>67</v>
      </c>
      <c r="AY20">
        <v>50</v>
      </c>
      <c r="AZ20">
        <v>50</v>
      </c>
      <c r="BA20">
        <v>50</v>
      </c>
      <c r="BB20">
        <v>53</v>
      </c>
      <c r="BC20">
        <v>55</v>
      </c>
      <c r="BD20">
        <v>54</v>
      </c>
      <c r="BE20">
        <v>55</v>
      </c>
      <c r="BF20">
        <v>55</v>
      </c>
      <c r="BG20">
        <v>55</v>
      </c>
      <c r="BH20">
        <v>57</v>
      </c>
      <c r="BI20">
        <v>55</v>
      </c>
      <c r="BJ20">
        <v>55</v>
      </c>
      <c r="BK20">
        <v>55</v>
      </c>
      <c r="BL20">
        <v>55</v>
      </c>
      <c r="BM20">
        <v>55</v>
      </c>
      <c r="BN20">
        <v>54</v>
      </c>
      <c r="BO20">
        <v>54</v>
      </c>
      <c r="BP20">
        <v>245</v>
      </c>
      <c r="BQ20">
        <v>252</v>
      </c>
      <c r="BR20">
        <v>282</v>
      </c>
      <c r="BS20">
        <v>282</v>
      </c>
      <c r="BT20">
        <v>262</v>
      </c>
      <c r="BU20">
        <v>260</v>
      </c>
      <c r="BV20">
        <v>260</v>
      </c>
      <c r="BW20">
        <v>224</v>
      </c>
      <c r="BX20">
        <v>224</v>
      </c>
      <c r="BY20">
        <v>224</v>
      </c>
      <c r="BZ20">
        <v>224</v>
      </c>
      <c r="CA20">
        <v>202</v>
      </c>
      <c r="CB20">
        <v>213</v>
      </c>
      <c r="CC20">
        <v>182</v>
      </c>
      <c r="CD20">
        <v>182</v>
      </c>
      <c r="CE20">
        <v>142</v>
      </c>
      <c r="CF20">
        <v>137</v>
      </c>
      <c r="CG20">
        <v>137</v>
      </c>
      <c r="CH20">
        <v>137</v>
      </c>
      <c r="CI20">
        <v>137</v>
      </c>
      <c r="CJ20">
        <v>295</v>
      </c>
      <c r="CK20">
        <v>282</v>
      </c>
      <c r="CL20">
        <v>296</v>
      </c>
      <c r="CM20">
        <v>126</v>
      </c>
      <c r="CN20">
        <v>126</v>
      </c>
      <c r="CO20">
        <v>126</v>
      </c>
      <c r="CP20">
        <v>113</v>
      </c>
      <c r="CQ20">
        <v>83</v>
      </c>
      <c r="CR20">
        <v>51</v>
      </c>
      <c r="CS20">
        <v>41</v>
      </c>
      <c r="CT20">
        <v>41</v>
      </c>
      <c r="CU20">
        <v>39</v>
      </c>
      <c r="CV20">
        <v>38</v>
      </c>
      <c r="CW20">
        <v>38</v>
      </c>
      <c r="CX20">
        <v>16</v>
      </c>
      <c r="CY20">
        <v>16</v>
      </c>
      <c r="CZ20">
        <v>15</v>
      </c>
      <c r="DA20">
        <v>15</v>
      </c>
      <c r="DB20">
        <v>15</v>
      </c>
      <c r="DC20">
        <v>15</v>
      </c>
      <c r="DD20">
        <v>15</v>
      </c>
      <c r="DE20">
        <v>688</v>
      </c>
      <c r="DF20">
        <v>688</v>
      </c>
      <c r="DG20">
        <v>686</v>
      </c>
      <c r="DH20">
        <v>685</v>
      </c>
      <c r="DI20">
        <v>687</v>
      </c>
      <c r="DJ20">
        <v>815</v>
      </c>
      <c r="DK20">
        <v>815</v>
      </c>
      <c r="DL20">
        <v>810</v>
      </c>
      <c r="DM20">
        <v>754</v>
      </c>
      <c r="DN20">
        <v>632</v>
      </c>
      <c r="DO20">
        <v>590</v>
      </c>
      <c r="DP20">
        <v>581</v>
      </c>
      <c r="DQ20">
        <v>560</v>
      </c>
    </row>
    <row r="21" spans="1:121" x14ac:dyDescent="0.25">
      <c r="A21" t="s">
        <v>196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49</v>
      </c>
      <c r="Y21">
        <v>48</v>
      </c>
      <c r="Z21">
        <v>48</v>
      </c>
      <c r="AA21">
        <v>48</v>
      </c>
      <c r="AB21">
        <v>48</v>
      </c>
      <c r="AC21">
        <v>48</v>
      </c>
      <c r="AD21">
        <v>48</v>
      </c>
      <c r="AE21">
        <v>35</v>
      </c>
      <c r="AF21">
        <v>35</v>
      </c>
      <c r="AG21">
        <v>35</v>
      </c>
      <c r="AH21">
        <v>35</v>
      </c>
      <c r="AI21">
        <v>35</v>
      </c>
      <c r="AJ21">
        <v>35</v>
      </c>
      <c r="AK21">
        <v>35</v>
      </c>
      <c r="AL21">
        <v>35</v>
      </c>
      <c r="AM21">
        <v>35</v>
      </c>
      <c r="AN21">
        <v>35</v>
      </c>
      <c r="AO21">
        <v>35</v>
      </c>
      <c r="AP21">
        <v>35</v>
      </c>
      <c r="AQ21">
        <v>35</v>
      </c>
      <c r="AR21">
        <v>35</v>
      </c>
      <c r="AS21">
        <v>35</v>
      </c>
      <c r="AT21">
        <v>3</v>
      </c>
      <c r="AU21">
        <v>3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5</v>
      </c>
      <c r="BB21">
        <v>5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23</v>
      </c>
      <c r="BI21">
        <v>21</v>
      </c>
      <c r="BJ21">
        <v>21</v>
      </c>
      <c r="BK21">
        <v>21</v>
      </c>
      <c r="BL21">
        <v>21</v>
      </c>
      <c r="BM21">
        <v>21</v>
      </c>
      <c r="BN21">
        <v>21</v>
      </c>
      <c r="BO21">
        <v>53</v>
      </c>
      <c r="BP21">
        <v>53</v>
      </c>
      <c r="BQ21">
        <v>53</v>
      </c>
      <c r="BR21">
        <v>53</v>
      </c>
      <c r="BS21">
        <v>53</v>
      </c>
      <c r="BT21">
        <v>53</v>
      </c>
      <c r="BU21">
        <v>53</v>
      </c>
      <c r="BV21">
        <v>53</v>
      </c>
      <c r="BW21">
        <v>53</v>
      </c>
      <c r="BX21">
        <v>53</v>
      </c>
      <c r="BY21">
        <v>53</v>
      </c>
      <c r="BZ21">
        <v>53</v>
      </c>
      <c r="CA21">
        <v>54</v>
      </c>
      <c r="CB21">
        <v>54</v>
      </c>
      <c r="CC21">
        <v>53</v>
      </c>
      <c r="CD21">
        <v>53</v>
      </c>
      <c r="CE21">
        <v>52</v>
      </c>
      <c r="CF21">
        <v>52</v>
      </c>
      <c r="CG21">
        <v>52</v>
      </c>
      <c r="CH21">
        <v>52</v>
      </c>
      <c r="CI21">
        <v>52</v>
      </c>
      <c r="CJ21">
        <v>130</v>
      </c>
      <c r="CK21">
        <v>118</v>
      </c>
      <c r="CL21">
        <v>108</v>
      </c>
      <c r="CM21">
        <v>108</v>
      </c>
      <c r="CN21">
        <v>108</v>
      </c>
      <c r="CO21">
        <v>107</v>
      </c>
      <c r="CP21">
        <v>107</v>
      </c>
      <c r="CQ21">
        <v>105</v>
      </c>
      <c r="CR21">
        <v>64</v>
      </c>
      <c r="CS21">
        <v>63</v>
      </c>
      <c r="CT21">
        <v>63</v>
      </c>
      <c r="CU21">
        <v>62</v>
      </c>
      <c r="CV21">
        <v>53</v>
      </c>
      <c r="CW21">
        <v>53</v>
      </c>
      <c r="CX21">
        <v>53</v>
      </c>
      <c r="CY21">
        <v>51</v>
      </c>
      <c r="CZ21">
        <v>39</v>
      </c>
      <c r="DA21">
        <v>36</v>
      </c>
      <c r="DB21">
        <v>36</v>
      </c>
      <c r="DC21">
        <v>36</v>
      </c>
      <c r="DD21">
        <v>36</v>
      </c>
      <c r="DE21">
        <v>15</v>
      </c>
      <c r="DF21">
        <v>15</v>
      </c>
      <c r="DG21">
        <v>14</v>
      </c>
      <c r="DH21">
        <v>14</v>
      </c>
      <c r="DI21">
        <v>14</v>
      </c>
      <c r="DJ21">
        <v>14</v>
      </c>
      <c r="DK21">
        <v>14</v>
      </c>
      <c r="DL21">
        <v>14</v>
      </c>
      <c r="DM21">
        <v>13</v>
      </c>
      <c r="DN21">
        <v>13</v>
      </c>
      <c r="DO21">
        <v>12</v>
      </c>
      <c r="DP21">
        <v>11</v>
      </c>
      <c r="DQ21">
        <v>11</v>
      </c>
    </row>
    <row r="22" spans="1:121" x14ac:dyDescent="0.25">
      <c r="A22" t="s">
        <v>197</v>
      </c>
    </row>
    <row r="23" spans="1:121" x14ac:dyDescent="0.25">
      <c r="A23" t="s">
        <v>198</v>
      </c>
    </row>
    <row r="24" spans="1:121" x14ac:dyDescent="0.25">
      <c r="A24" t="s">
        <v>199</v>
      </c>
    </row>
    <row r="25" spans="1:121" x14ac:dyDescent="0.25">
      <c r="A25" t="s">
        <v>200</v>
      </c>
    </row>
    <row r="26" spans="1:121" x14ac:dyDescent="0.25">
      <c r="A26" t="s">
        <v>201</v>
      </c>
    </row>
    <row r="27" spans="1:121" x14ac:dyDescent="0.25">
      <c r="A27" t="s">
        <v>202</v>
      </c>
    </row>
    <row r="28" spans="1:121" x14ac:dyDescent="0.25">
      <c r="A28" t="s">
        <v>203</v>
      </c>
    </row>
    <row r="29" spans="1:121" x14ac:dyDescent="0.25">
      <c r="A29" t="s">
        <v>204</v>
      </c>
    </row>
    <row r="30" spans="1:121" x14ac:dyDescent="0.25">
      <c r="A30" t="s">
        <v>205</v>
      </c>
    </row>
    <row r="31" spans="1:121" x14ac:dyDescent="0.25">
      <c r="A31" t="s">
        <v>206</v>
      </c>
    </row>
    <row r="32" spans="1:121" x14ac:dyDescent="0.25">
      <c r="A32" t="s">
        <v>207</v>
      </c>
    </row>
    <row r="33" spans="1:4" x14ac:dyDescent="0.25">
      <c r="A33" t="s">
        <v>208</v>
      </c>
    </row>
    <row r="34" spans="1:4" x14ac:dyDescent="0.25">
      <c r="A34" t="s">
        <v>209</v>
      </c>
    </row>
    <row r="35" spans="1:4" x14ac:dyDescent="0.25">
      <c r="A35" t="s">
        <v>210</v>
      </c>
    </row>
    <row r="36" spans="1:4" x14ac:dyDescent="0.25">
      <c r="A36" t="s">
        <v>211</v>
      </c>
    </row>
    <row r="37" spans="1:4" x14ac:dyDescent="0.25">
      <c r="A37" t="s">
        <v>212</v>
      </c>
    </row>
    <row r="38" spans="1:4" x14ac:dyDescent="0.25">
      <c r="A38" t="s">
        <v>213</v>
      </c>
    </row>
    <row r="43" spans="1:4" x14ac:dyDescent="0.25">
      <c r="B43" s="4"/>
      <c r="D43" s="5"/>
    </row>
    <row r="44" spans="1:4" x14ac:dyDescent="0.25">
      <c r="B44" s="4"/>
      <c r="D44" s="5"/>
    </row>
    <row r="45" spans="1:4" x14ac:dyDescent="0.25">
      <c r="B45" s="4"/>
      <c r="D45" s="5"/>
    </row>
    <row r="46" spans="1:4" x14ac:dyDescent="0.25">
      <c r="B46" s="4"/>
      <c r="D46" s="5"/>
    </row>
    <row r="47" spans="1:4" x14ac:dyDescent="0.25">
      <c r="B47" s="4"/>
      <c r="D47" s="5"/>
    </row>
    <row r="48" spans="1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  <c r="D70" s="5"/>
    </row>
    <row r="71" spans="2:4" x14ac:dyDescent="0.25">
      <c r="B71" s="4"/>
      <c r="D71" s="5"/>
    </row>
    <row r="72" spans="2:4" x14ac:dyDescent="0.25">
      <c r="B72" s="4"/>
      <c r="D7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97C-34EC-4C58-A0CE-0DF4D6114CBE}">
  <dimension ref="A1:JSM40"/>
  <sheetViews>
    <sheetView workbookViewId="0">
      <selection activeCell="E6" sqref="E6"/>
    </sheetView>
  </sheetViews>
  <sheetFormatPr defaultRowHeight="15" x14ac:dyDescent="0.25"/>
  <cols>
    <col min="1" max="1" width="26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7071" width="14.140625" bestFit="1" customWidth="1"/>
    <col min="7072" max="7267" width="14.140625" customWidth="1"/>
  </cols>
  <sheetData>
    <row r="1" spans="1:7267" x14ac:dyDescent="0.25">
      <c r="A1" t="s">
        <v>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242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t="s">
        <v>267</v>
      </c>
      <c r="ER1" t="s">
        <v>268</v>
      </c>
      <c r="ES1" t="s">
        <v>269</v>
      </c>
      <c r="ET1" t="s">
        <v>270</v>
      </c>
      <c r="EU1" t="s">
        <v>271</v>
      </c>
      <c r="EV1" t="s">
        <v>272</v>
      </c>
      <c r="EW1" t="s">
        <v>273</v>
      </c>
      <c r="EX1" t="s">
        <v>274</v>
      </c>
      <c r="EY1" t="s">
        <v>275</v>
      </c>
      <c r="EZ1" t="s">
        <v>276</v>
      </c>
      <c r="FA1" t="s">
        <v>277</v>
      </c>
      <c r="FB1" t="s">
        <v>278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289</v>
      </c>
      <c r="FN1" t="s">
        <v>290</v>
      </c>
      <c r="FO1" t="s">
        <v>291</v>
      </c>
      <c r="FP1" t="s">
        <v>292</v>
      </c>
      <c r="FQ1" t="s">
        <v>293</v>
      </c>
      <c r="FR1" t="s">
        <v>294</v>
      </c>
      <c r="FS1" t="s">
        <v>295</v>
      </c>
      <c r="FT1" t="s">
        <v>296</v>
      </c>
      <c r="FU1" t="s">
        <v>297</v>
      </c>
      <c r="FV1" t="s">
        <v>298</v>
      </c>
      <c r="FW1" t="s">
        <v>299</v>
      </c>
      <c r="FX1" t="s">
        <v>300</v>
      </c>
      <c r="FY1" t="s">
        <v>301</v>
      </c>
      <c r="FZ1" t="s">
        <v>302</v>
      </c>
      <c r="GA1" t="s">
        <v>303</v>
      </c>
      <c r="GB1" t="s">
        <v>304</v>
      </c>
      <c r="GC1" t="s">
        <v>305</v>
      </c>
      <c r="GD1" t="s">
        <v>306</v>
      </c>
      <c r="GE1" t="s">
        <v>307</v>
      </c>
      <c r="GF1" t="s">
        <v>308</v>
      </c>
      <c r="GG1" t="s">
        <v>309</v>
      </c>
      <c r="GH1" t="s">
        <v>310</v>
      </c>
      <c r="GI1" t="s">
        <v>311</v>
      </c>
      <c r="GJ1" t="s">
        <v>312</v>
      </c>
      <c r="GK1" t="s">
        <v>313</v>
      </c>
      <c r="GL1" t="s">
        <v>314</v>
      </c>
      <c r="GM1" t="s">
        <v>315</v>
      </c>
      <c r="GN1" t="s">
        <v>316</v>
      </c>
      <c r="GO1" t="s">
        <v>317</v>
      </c>
      <c r="GP1" t="s">
        <v>318</v>
      </c>
      <c r="GQ1" t="s">
        <v>319</v>
      </c>
      <c r="GR1" t="s">
        <v>320</v>
      </c>
      <c r="GS1" t="s">
        <v>321</v>
      </c>
      <c r="GT1" t="s">
        <v>322</v>
      </c>
      <c r="GU1" t="s">
        <v>323</v>
      </c>
      <c r="GV1" t="s">
        <v>324</v>
      </c>
      <c r="GW1" t="s">
        <v>325</v>
      </c>
      <c r="GX1" t="s">
        <v>326</v>
      </c>
      <c r="GY1" t="s">
        <v>327</v>
      </c>
      <c r="GZ1" t="s">
        <v>328</v>
      </c>
      <c r="HA1" t="s">
        <v>329</v>
      </c>
      <c r="HB1" t="s">
        <v>330</v>
      </c>
      <c r="HC1" t="s">
        <v>331</v>
      </c>
      <c r="HD1" t="s">
        <v>332</v>
      </c>
      <c r="HE1" t="s">
        <v>333</v>
      </c>
      <c r="HF1" t="s">
        <v>334</v>
      </c>
      <c r="HG1" t="s">
        <v>335</v>
      </c>
      <c r="HH1" t="s">
        <v>336</v>
      </c>
      <c r="HI1" t="s">
        <v>337</v>
      </c>
      <c r="HJ1" t="s">
        <v>338</v>
      </c>
      <c r="HK1" t="s">
        <v>339</v>
      </c>
      <c r="HL1" t="s">
        <v>340</v>
      </c>
      <c r="HM1" t="s">
        <v>341</v>
      </c>
      <c r="HN1" t="s">
        <v>342</v>
      </c>
      <c r="HO1" t="s">
        <v>343</v>
      </c>
      <c r="HP1" t="s">
        <v>344</v>
      </c>
      <c r="HQ1" t="s">
        <v>345</v>
      </c>
      <c r="HR1" t="s">
        <v>346</v>
      </c>
      <c r="HS1" t="s">
        <v>347</v>
      </c>
      <c r="HT1" t="s">
        <v>348</v>
      </c>
      <c r="HU1" t="s">
        <v>349</v>
      </c>
      <c r="HV1" t="s">
        <v>350</v>
      </c>
      <c r="HW1" t="s">
        <v>351</v>
      </c>
      <c r="HX1" t="s">
        <v>352</v>
      </c>
      <c r="HY1" t="s">
        <v>353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360</v>
      </c>
      <c r="IG1" t="s">
        <v>361</v>
      </c>
      <c r="IH1" t="s">
        <v>362</v>
      </c>
      <c r="II1" t="s">
        <v>363</v>
      </c>
      <c r="IJ1" t="s">
        <v>364</v>
      </c>
      <c r="IK1" t="s">
        <v>365</v>
      </c>
      <c r="IL1" t="s">
        <v>366</v>
      </c>
      <c r="IM1" t="s">
        <v>367</v>
      </c>
      <c r="IN1" t="s">
        <v>368</v>
      </c>
      <c r="IO1" t="s">
        <v>369</v>
      </c>
      <c r="IP1" t="s">
        <v>370</v>
      </c>
      <c r="IQ1" t="s">
        <v>371</v>
      </c>
      <c r="IR1" t="s">
        <v>372</v>
      </c>
      <c r="IS1" t="s">
        <v>373</v>
      </c>
      <c r="IT1" t="s">
        <v>374</v>
      </c>
      <c r="IU1" t="s">
        <v>375</v>
      </c>
      <c r="IV1" t="s">
        <v>376</v>
      </c>
      <c r="IW1" t="s">
        <v>377</v>
      </c>
      <c r="IX1" t="s">
        <v>378</v>
      </c>
      <c r="IY1" t="s">
        <v>379</v>
      </c>
      <c r="IZ1" t="s">
        <v>380</v>
      </c>
      <c r="JA1" t="s">
        <v>381</v>
      </c>
      <c r="JB1" t="s">
        <v>382</v>
      </c>
      <c r="JC1" t="s">
        <v>383</v>
      </c>
      <c r="JD1" t="s">
        <v>384</v>
      </c>
      <c r="JE1" t="s">
        <v>385</v>
      </c>
      <c r="JF1" t="s">
        <v>386</v>
      </c>
      <c r="JG1" t="s">
        <v>387</v>
      </c>
      <c r="JH1" t="s">
        <v>388</v>
      </c>
      <c r="JI1" t="s">
        <v>389</v>
      </c>
      <c r="JJ1" t="s">
        <v>390</v>
      </c>
      <c r="JK1" t="s">
        <v>391</v>
      </c>
      <c r="JL1" t="s">
        <v>392</v>
      </c>
      <c r="JM1" t="s">
        <v>393</v>
      </c>
      <c r="JN1" t="s">
        <v>394</v>
      </c>
      <c r="JO1" t="s">
        <v>395</v>
      </c>
      <c r="JP1" t="s">
        <v>396</v>
      </c>
      <c r="JQ1" t="s">
        <v>397</v>
      </c>
      <c r="JR1" t="s">
        <v>398</v>
      </c>
      <c r="JS1" t="s">
        <v>399</v>
      </c>
      <c r="JT1" t="s">
        <v>400</v>
      </c>
      <c r="JU1" t="s">
        <v>401</v>
      </c>
      <c r="JV1" t="s">
        <v>402</v>
      </c>
      <c r="JW1" t="s">
        <v>403</v>
      </c>
      <c r="JX1" t="s">
        <v>404</v>
      </c>
      <c r="JY1" t="s">
        <v>405</v>
      </c>
      <c r="JZ1" t="s">
        <v>406</v>
      </c>
      <c r="KA1" t="s">
        <v>407</v>
      </c>
      <c r="KB1" t="s">
        <v>408</v>
      </c>
      <c r="KC1" t="s">
        <v>409</v>
      </c>
      <c r="KD1" t="s">
        <v>410</v>
      </c>
      <c r="KE1" t="s">
        <v>411</v>
      </c>
      <c r="KF1" t="s">
        <v>412</v>
      </c>
      <c r="KG1" t="s">
        <v>413</v>
      </c>
      <c r="KH1" t="s">
        <v>414</v>
      </c>
      <c r="KI1" t="s">
        <v>415</v>
      </c>
      <c r="KJ1" t="s">
        <v>416</v>
      </c>
      <c r="KK1" t="s">
        <v>417</v>
      </c>
      <c r="KL1" t="s">
        <v>418</v>
      </c>
      <c r="KM1" t="s">
        <v>419</v>
      </c>
      <c r="KN1" t="s">
        <v>420</v>
      </c>
      <c r="KO1" t="s">
        <v>421</v>
      </c>
      <c r="KP1" t="s">
        <v>422</v>
      </c>
      <c r="KQ1" t="s">
        <v>423</v>
      </c>
      <c r="KR1" t="s">
        <v>424</v>
      </c>
      <c r="KS1" t="s">
        <v>425</v>
      </c>
      <c r="KT1" t="s">
        <v>426</v>
      </c>
      <c r="KU1" t="s">
        <v>427</v>
      </c>
      <c r="KV1" t="s">
        <v>428</v>
      </c>
      <c r="KW1" t="s">
        <v>429</v>
      </c>
      <c r="KX1" t="s">
        <v>430</v>
      </c>
      <c r="KY1" t="s">
        <v>431</v>
      </c>
      <c r="KZ1" t="s">
        <v>432</v>
      </c>
      <c r="LA1" t="s">
        <v>433</v>
      </c>
      <c r="LB1" t="s">
        <v>434</v>
      </c>
      <c r="LC1" t="s">
        <v>435</v>
      </c>
      <c r="LD1" t="s">
        <v>436</v>
      </c>
      <c r="LE1" t="s">
        <v>437</v>
      </c>
      <c r="LF1" t="s">
        <v>438</v>
      </c>
      <c r="LG1" t="s">
        <v>439</v>
      </c>
      <c r="LH1" t="s">
        <v>440</v>
      </c>
      <c r="LI1" t="s">
        <v>441</v>
      </c>
      <c r="LJ1" t="s">
        <v>442</v>
      </c>
      <c r="LK1" t="s">
        <v>443</v>
      </c>
      <c r="LL1" t="s">
        <v>444</v>
      </c>
      <c r="LM1" t="s">
        <v>445</v>
      </c>
      <c r="LN1" t="s">
        <v>446</v>
      </c>
      <c r="LO1" t="s">
        <v>447</v>
      </c>
      <c r="LP1" t="s">
        <v>448</v>
      </c>
      <c r="LQ1" t="s">
        <v>449</v>
      </c>
      <c r="LR1" t="s">
        <v>450</v>
      </c>
      <c r="LS1" t="s">
        <v>451</v>
      </c>
      <c r="LT1" t="s">
        <v>452</v>
      </c>
      <c r="LU1" t="s">
        <v>453</v>
      </c>
      <c r="LV1" t="s">
        <v>454</v>
      </c>
      <c r="LW1" t="s">
        <v>455</v>
      </c>
      <c r="LX1" t="s">
        <v>456</v>
      </c>
      <c r="LY1" t="s">
        <v>457</v>
      </c>
      <c r="LZ1" t="s">
        <v>458</v>
      </c>
      <c r="MA1" t="s">
        <v>459</v>
      </c>
      <c r="MB1" t="s">
        <v>460</v>
      </c>
      <c r="MC1" t="s">
        <v>461</v>
      </c>
      <c r="MD1" t="s">
        <v>462</v>
      </c>
      <c r="ME1" t="s">
        <v>463</v>
      </c>
      <c r="MF1" t="s">
        <v>464</v>
      </c>
      <c r="MG1" t="s">
        <v>465</v>
      </c>
      <c r="MH1" t="s">
        <v>466</v>
      </c>
      <c r="MI1" t="s">
        <v>467</v>
      </c>
      <c r="MJ1" t="s">
        <v>468</v>
      </c>
      <c r="MK1" t="s">
        <v>469</v>
      </c>
      <c r="ML1" t="s">
        <v>470</v>
      </c>
      <c r="MM1" t="s">
        <v>471</v>
      </c>
      <c r="MN1" t="s">
        <v>472</v>
      </c>
      <c r="MO1" t="s">
        <v>473</v>
      </c>
      <c r="MP1" t="s">
        <v>474</v>
      </c>
      <c r="MQ1" t="s">
        <v>475</v>
      </c>
      <c r="MR1" t="s">
        <v>476</v>
      </c>
      <c r="MS1" t="s">
        <v>477</v>
      </c>
      <c r="MT1" t="s">
        <v>478</v>
      </c>
      <c r="MU1" t="s">
        <v>479</v>
      </c>
      <c r="MV1" t="s">
        <v>480</v>
      </c>
      <c r="MW1" t="s">
        <v>481</v>
      </c>
      <c r="MX1" t="s">
        <v>482</v>
      </c>
      <c r="MY1" t="s">
        <v>483</v>
      </c>
      <c r="MZ1" t="s">
        <v>484</v>
      </c>
      <c r="NA1" t="s">
        <v>485</v>
      </c>
      <c r="NB1" t="s">
        <v>486</v>
      </c>
      <c r="NC1" t="s">
        <v>487</v>
      </c>
      <c r="ND1" t="s">
        <v>488</v>
      </c>
      <c r="NE1" t="s">
        <v>489</v>
      </c>
      <c r="NF1" t="s">
        <v>490</v>
      </c>
      <c r="NG1" t="s">
        <v>491</v>
      </c>
      <c r="NH1" t="s">
        <v>492</v>
      </c>
      <c r="NI1" t="s">
        <v>493</v>
      </c>
      <c r="NJ1" t="s">
        <v>494</v>
      </c>
      <c r="NK1" t="s">
        <v>495</v>
      </c>
      <c r="NL1" t="s">
        <v>496</v>
      </c>
      <c r="NM1" t="s">
        <v>497</v>
      </c>
      <c r="NN1" t="s">
        <v>498</v>
      </c>
      <c r="NO1" t="s">
        <v>499</v>
      </c>
      <c r="NP1" t="s">
        <v>500</v>
      </c>
      <c r="NQ1" t="s">
        <v>501</v>
      </c>
      <c r="NR1" t="s">
        <v>502</v>
      </c>
      <c r="NS1" t="s">
        <v>503</v>
      </c>
      <c r="NT1" t="s">
        <v>504</v>
      </c>
      <c r="NU1" t="s">
        <v>505</v>
      </c>
      <c r="NV1" t="s">
        <v>506</v>
      </c>
      <c r="NW1" t="s">
        <v>507</v>
      </c>
      <c r="NX1" t="s">
        <v>508</v>
      </c>
      <c r="NY1" t="s">
        <v>509</v>
      </c>
      <c r="NZ1" t="s">
        <v>510</v>
      </c>
      <c r="OA1" t="s">
        <v>511</v>
      </c>
      <c r="OB1" t="s">
        <v>512</v>
      </c>
      <c r="OC1" t="s">
        <v>513</v>
      </c>
      <c r="OD1" t="s">
        <v>514</v>
      </c>
      <c r="OE1" t="s">
        <v>515</v>
      </c>
      <c r="OF1" t="s">
        <v>516</v>
      </c>
      <c r="OG1" t="s">
        <v>517</v>
      </c>
      <c r="OH1" t="s">
        <v>518</v>
      </c>
      <c r="OI1" t="s">
        <v>519</v>
      </c>
      <c r="OJ1" t="s">
        <v>520</v>
      </c>
      <c r="OK1" t="s">
        <v>521</v>
      </c>
      <c r="OL1" t="s">
        <v>522</v>
      </c>
      <c r="OM1" t="s">
        <v>523</v>
      </c>
      <c r="ON1" t="s">
        <v>524</v>
      </c>
      <c r="OO1" t="s">
        <v>525</v>
      </c>
      <c r="OP1" t="s">
        <v>526</v>
      </c>
      <c r="OQ1" t="s">
        <v>527</v>
      </c>
      <c r="OR1" t="s">
        <v>528</v>
      </c>
      <c r="OS1" t="s">
        <v>529</v>
      </c>
      <c r="OT1" t="s">
        <v>530</v>
      </c>
      <c r="OU1" t="s">
        <v>531</v>
      </c>
      <c r="OV1" t="s">
        <v>532</v>
      </c>
      <c r="OW1" t="s">
        <v>533</v>
      </c>
      <c r="OX1" t="s">
        <v>534</v>
      </c>
      <c r="OY1" t="s">
        <v>535</v>
      </c>
      <c r="OZ1" t="s">
        <v>536</v>
      </c>
      <c r="PA1" t="s">
        <v>537</v>
      </c>
      <c r="PB1" t="s">
        <v>538</v>
      </c>
      <c r="PC1" t="s">
        <v>539</v>
      </c>
      <c r="PD1" t="s">
        <v>540</v>
      </c>
      <c r="PE1" t="s">
        <v>541</v>
      </c>
      <c r="PF1" t="s">
        <v>542</v>
      </c>
      <c r="PG1" t="s">
        <v>543</v>
      </c>
      <c r="PH1" t="s">
        <v>544</v>
      </c>
      <c r="PI1" t="s">
        <v>545</v>
      </c>
      <c r="PJ1" t="s">
        <v>546</v>
      </c>
      <c r="PK1" t="s">
        <v>547</v>
      </c>
      <c r="PL1" t="s">
        <v>548</v>
      </c>
      <c r="PM1" t="s">
        <v>549</v>
      </c>
      <c r="PN1" t="s">
        <v>550</v>
      </c>
      <c r="PO1" t="s">
        <v>551</v>
      </c>
      <c r="PP1" t="s">
        <v>552</v>
      </c>
      <c r="PQ1" t="s">
        <v>553</v>
      </c>
      <c r="PR1" t="s">
        <v>554</v>
      </c>
      <c r="PS1" t="s">
        <v>555</v>
      </c>
      <c r="PT1" t="s">
        <v>556</v>
      </c>
      <c r="PU1" t="s">
        <v>557</v>
      </c>
      <c r="PV1" t="s">
        <v>558</v>
      </c>
      <c r="PW1" t="s">
        <v>559</v>
      </c>
      <c r="PX1" t="s">
        <v>560</v>
      </c>
      <c r="PY1" t="s">
        <v>561</v>
      </c>
      <c r="PZ1" t="s">
        <v>562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573</v>
      </c>
      <c r="QL1" t="s">
        <v>574</v>
      </c>
      <c r="QM1" t="s">
        <v>575</v>
      </c>
      <c r="QN1" t="s">
        <v>576</v>
      </c>
      <c r="QO1" t="s">
        <v>577</v>
      </c>
      <c r="QP1" t="s">
        <v>578</v>
      </c>
      <c r="QQ1" t="s">
        <v>579</v>
      </c>
      <c r="QR1" t="s">
        <v>580</v>
      </c>
      <c r="QS1" t="s">
        <v>581</v>
      </c>
      <c r="QT1" t="s">
        <v>582</v>
      </c>
      <c r="QU1" t="s">
        <v>583</v>
      </c>
      <c r="QV1" t="s">
        <v>584</v>
      </c>
      <c r="QW1" t="s">
        <v>585</v>
      </c>
      <c r="QX1" t="s">
        <v>586</v>
      </c>
      <c r="QY1" t="s">
        <v>587</v>
      </c>
      <c r="QZ1" t="s">
        <v>588</v>
      </c>
      <c r="RA1" t="s">
        <v>589</v>
      </c>
      <c r="RB1" t="s">
        <v>590</v>
      </c>
      <c r="RC1" t="s">
        <v>591</v>
      </c>
      <c r="RD1" t="s">
        <v>592</v>
      </c>
      <c r="RE1" t="s">
        <v>593</v>
      </c>
      <c r="RF1" t="s">
        <v>594</v>
      </c>
      <c r="RG1" t="s">
        <v>595</v>
      </c>
      <c r="RH1" t="s">
        <v>596</v>
      </c>
      <c r="RI1" t="s">
        <v>597</v>
      </c>
      <c r="RJ1" t="s">
        <v>598</v>
      </c>
      <c r="RK1" t="s">
        <v>599</v>
      </c>
      <c r="RL1" t="s">
        <v>600</v>
      </c>
      <c r="RM1" t="s">
        <v>601</v>
      </c>
      <c r="RN1" t="s">
        <v>602</v>
      </c>
      <c r="RO1" t="s">
        <v>603</v>
      </c>
      <c r="RP1" t="s">
        <v>604</v>
      </c>
      <c r="RQ1" t="s">
        <v>605</v>
      </c>
      <c r="RR1" t="s">
        <v>606</v>
      </c>
      <c r="RS1" t="s">
        <v>607</v>
      </c>
      <c r="RT1" t="s">
        <v>608</v>
      </c>
      <c r="RU1" t="s">
        <v>609</v>
      </c>
      <c r="RV1" t="s">
        <v>610</v>
      </c>
      <c r="RW1" t="s">
        <v>611</v>
      </c>
      <c r="RX1" t="s">
        <v>612</v>
      </c>
      <c r="RY1" t="s">
        <v>613</v>
      </c>
      <c r="RZ1" t="s">
        <v>614</v>
      </c>
      <c r="SA1" t="s">
        <v>615</v>
      </c>
      <c r="SB1" t="s">
        <v>616</v>
      </c>
      <c r="SC1" t="s">
        <v>617</v>
      </c>
      <c r="SD1" t="s">
        <v>618</v>
      </c>
      <c r="SE1" t="s">
        <v>619</v>
      </c>
      <c r="SF1" t="s">
        <v>620</v>
      </c>
      <c r="SG1" t="s">
        <v>621</v>
      </c>
      <c r="SH1" t="s">
        <v>622</v>
      </c>
      <c r="SI1" t="s">
        <v>623</v>
      </c>
      <c r="SJ1" t="s">
        <v>624</v>
      </c>
      <c r="SK1" t="s">
        <v>625</v>
      </c>
      <c r="SL1" t="s">
        <v>626</v>
      </c>
      <c r="SM1" t="s">
        <v>627</v>
      </c>
      <c r="SN1" t="s">
        <v>628</v>
      </c>
      <c r="SO1" t="s">
        <v>629</v>
      </c>
      <c r="SP1" t="s">
        <v>630</v>
      </c>
      <c r="SQ1" t="s">
        <v>631</v>
      </c>
      <c r="SR1" t="s">
        <v>632</v>
      </c>
      <c r="SS1" t="s">
        <v>633</v>
      </c>
      <c r="ST1" t="s">
        <v>634</v>
      </c>
      <c r="SU1" t="s">
        <v>635</v>
      </c>
      <c r="SV1" t="s">
        <v>636</v>
      </c>
      <c r="SW1" t="s">
        <v>637</v>
      </c>
      <c r="SX1" t="s">
        <v>638</v>
      </c>
      <c r="SY1" t="s">
        <v>639</v>
      </c>
      <c r="SZ1" t="s">
        <v>640</v>
      </c>
      <c r="TA1" t="s">
        <v>641</v>
      </c>
      <c r="TB1" t="s">
        <v>642</v>
      </c>
      <c r="TC1" t="s">
        <v>643</v>
      </c>
      <c r="TD1" t="s">
        <v>644</v>
      </c>
      <c r="TE1" t="s">
        <v>645</v>
      </c>
      <c r="TF1" t="s">
        <v>646</v>
      </c>
      <c r="TG1" t="s">
        <v>647</v>
      </c>
      <c r="TH1" t="s">
        <v>648</v>
      </c>
      <c r="TI1" t="s">
        <v>649</v>
      </c>
      <c r="TJ1" t="s">
        <v>650</v>
      </c>
      <c r="TK1" t="s">
        <v>651</v>
      </c>
      <c r="TL1" t="s">
        <v>652</v>
      </c>
      <c r="TM1" t="s">
        <v>653</v>
      </c>
      <c r="TN1" t="s">
        <v>654</v>
      </c>
      <c r="TO1" t="s">
        <v>655</v>
      </c>
      <c r="TP1" t="s">
        <v>656</v>
      </c>
      <c r="TQ1" t="s">
        <v>657</v>
      </c>
      <c r="TR1" t="s">
        <v>658</v>
      </c>
      <c r="TS1" t="s">
        <v>659</v>
      </c>
      <c r="TT1" t="s">
        <v>660</v>
      </c>
      <c r="TU1" t="s">
        <v>661</v>
      </c>
      <c r="TV1" t="s">
        <v>662</v>
      </c>
      <c r="TW1" t="s">
        <v>663</v>
      </c>
      <c r="TX1" t="s">
        <v>664</v>
      </c>
      <c r="TY1" t="s">
        <v>665</v>
      </c>
      <c r="TZ1" t="s">
        <v>666</v>
      </c>
      <c r="UA1" t="s">
        <v>667</v>
      </c>
      <c r="UB1" t="s">
        <v>668</v>
      </c>
      <c r="UC1" t="s">
        <v>669</v>
      </c>
      <c r="UD1" t="s">
        <v>670</v>
      </c>
      <c r="UE1" t="s">
        <v>671</v>
      </c>
      <c r="UF1" t="s">
        <v>672</v>
      </c>
      <c r="UG1" t="s">
        <v>673</v>
      </c>
      <c r="UH1" t="s">
        <v>674</v>
      </c>
      <c r="UI1" t="s">
        <v>675</v>
      </c>
      <c r="UJ1" t="s">
        <v>676</v>
      </c>
      <c r="UK1" t="s">
        <v>677</v>
      </c>
      <c r="UL1" t="s">
        <v>678</v>
      </c>
      <c r="UM1" t="s">
        <v>679</v>
      </c>
      <c r="UN1" t="s">
        <v>680</v>
      </c>
      <c r="UO1" t="s">
        <v>681</v>
      </c>
      <c r="UP1" t="s">
        <v>682</v>
      </c>
      <c r="UQ1" t="s">
        <v>683</v>
      </c>
      <c r="UR1" t="s">
        <v>684</v>
      </c>
      <c r="US1" t="s">
        <v>685</v>
      </c>
      <c r="UT1" t="s">
        <v>686</v>
      </c>
      <c r="UU1" t="s">
        <v>687</v>
      </c>
      <c r="UV1" t="s">
        <v>688</v>
      </c>
      <c r="UW1" t="s">
        <v>689</v>
      </c>
      <c r="UX1" t="s">
        <v>690</v>
      </c>
      <c r="UY1" t="s">
        <v>691</v>
      </c>
      <c r="UZ1" t="s">
        <v>692</v>
      </c>
      <c r="VA1" t="s">
        <v>693</v>
      </c>
      <c r="VB1" t="s">
        <v>694</v>
      </c>
      <c r="VC1" t="s">
        <v>695</v>
      </c>
      <c r="VD1" t="s">
        <v>696</v>
      </c>
      <c r="VE1" t="s">
        <v>697</v>
      </c>
      <c r="VF1" t="s">
        <v>698</v>
      </c>
      <c r="VG1" t="s">
        <v>699</v>
      </c>
      <c r="VH1" t="s">
        <v>700</v>
      </c>
      <c r="VI1" t="s">
        <v>701</v>
      </c>
      <c r="VJ1" t="s">
        <v>702</v>
      </c>
      <c r="VK1" t="s">
        <v>703</v>
      </c>
      <c r="VL1" t="s">
        <v>704</v>
      </c>
      <c r="VM1" t="s">
        <v>705</v>
      </c>
      <c r="VN1" t="s">
        <v>706</v>
      </c>
      <c r="VO1" t="s">
        <v>707</v>
      </c>
      <c r="VP1" t="s">
        <v>708</v>
      </c>
      <c r="VQ1" t="s">
        <v>709</v>
      </c>
      <c r="VR1" t="s">
        <v>710</v>
      </c>
      <c r="VS1" t="s">
        <v>711</v>
      </c>
      <c r="VT1" t="s">
        <v>712</v>
      </c>
      <c r="VU1" t="s">
        <v>713</v>
      </c>
      <c r="VV1" t="s">
        <v>714</v>
      </c>
      <c r="VW1" t="s">
        <v>715</v>
      </c>
      <c r="VX1" t="s">
        <v>716</v>
      </c>
      <c r="VY1" t="s">
        <v>717</v>
      </c>
      <c r="VZ1" t="s">
        <v>718</v>
      </c>
      <c r="WA1" t="s">
        <v>719</v>
      </c>
      <c r="WB1" t="s">
        <v>720</v>
      </c>
      <c r="WC1" t="s">
        <v>721</v>
      </c>
      <c r="WD1" t="s">
        <v>722</v>
      </c>
      <c r="WE1" t="s">
        <v>723</v>
      </c>
      <c r="WF1" t="s">
        <v>724</v>
      </c>
      <c r="WG1" t="s">
        <v>725</v>
      </c>
      <c r="WH1" t="s">
        <v>726</v>
      </c>
      <c r="WI1" t="s">
        <v>727</v>
      </c>
      <c r="WJ1" t="s">
        <v>728</v>
      </c>
      <c r="WK1" t="s">
        <v>729</v>
      </c>
      <c r="WL1" t="s">
        <v>730</v>
      </c>
      <c r="WM1" t="s">
        <v>731</v>
      </c>
      <c r="WN1" t="s">
        <v>732</v>
      </c>
      <c r="WO1" t="s">
        <v>733</v>
      </c>
      <c r="WP1" t="s">
        <v>734</v>
      </c>
      <c r="WQ1" t="s">
        <v>735</v>
      </c>
      <c r="WR1" t="s">
        <v>736</v>
      </c>
      <c r="WS1" t="s">
        <v>737</v>
      </c>
      <c r="WT1" t="s">
        <v>738</v>
      </c>
      <c r="WU1" t="s">
        <v>739</v>
      </c>
      <c r="WV1" t="s">
        <v>740</v>
      </c>
      <c r="WW1" t="s">
        <v>741</v>
      </c>
      <c r="WX1" t="s">
        <v>742</v>
      </c>
      <c r="WY1" t="s">
        <v>743</v>
      </c>
      <c r="WZ1" t="s">
        <v>744</v>
      </c>
      <c r="XA1" t="s">
        <v>745</v>
      </c>
      <c r="XB1" t="s">
        <v>746</v>
      </c>
      <c r="XC1" t="s">
        <v>747</v>
      </c>
      <c r="XD1" t="s">
        <v>748</v>
      </c>
      <c r="XE1" t="s">
        <v>749</v>
      </c>
      <c r="XF1" t="s">
        <v>750</v>
      </c>
      <c r="XG1" t="s">
        <v>751</v>
      </c>
      <c r="XH1" t="s">
        <v>752</v>
      </c>
      <c r="XI1" t="s">
        <v>753</v>
      </c>
      <c r="XJ1" t="s">
        <v>754</v>
      </c>
      <c r="XK1" t="s">
        <v>755</v>
      </c>
      <c r="XL1" t="s">
        <v>756</v>
      </c>
      <c r="XM1" t="s">
        <v>757</v>
      </c>
      <c r="XN1" t="s">
        <v>758</v>
      </c>
      <c r="XO1" t="s">
        <v>759</v>
      </c>
      <c r="XP1" t="s">
        <v>760</v>
      </c>
      <c r="XQ1" t="s">
        <v>761</v>
      </c>
      <c r="XR1" t="s">
        <v>762</v>
      </c>
      <c r="XS1" t="s">
        <v>763</v>
      </c>
      <c r="XT1" t="s">
        <v>764</v>
      </c>
      <c r="XU1" t="s">
        <v>765</v>
      </c>
      <c r="XV1" t="s">
        <v>766</v>
      </c>
      <c r="XW1" t="s">
        <v>767</v>
      </c>
      <c r="XX1" t="s">
        <v>768</v>
      </c>
      <c r="XY1" t="s">
        <v>769</v>
      </c>
      <c r="XZ1" t="s">
        <v>770</v>
      </c>
      <c r="YA1" t="s">
        <v>771</v>
      </c>
      <c r="YB1" t="s">
        <v>772</v>
      </c>
      <c r="YC1" t="s">
        <v>773</v>
      </c>
      <c r="YD1" t="s">
        <v>774</v>
      </c>
      <c r="YE1" t="s">
        <v>775</v>
      </c>
      <c r="YF1" t="s">
        <v>776</v>
      </c>
      <c r="YG1" t="s">
        <v>777</v>
      </c>
      <c r="YH1" t="s">
        <v>778</v>
      </c>
      <c r="YI1" t="s">
        <v>779</v>
      </c>
      <c r="YJ1" t="s">
        <v>780</v>
      </c>
      <c r="YK1" t="s">
        <v>781</v>
      </c>
      <c r="YL1" t="s">
        <v>782</v>
      </c>
      <c r="YM1" t="s">
        <v>783</v>
      </c>
      <c r="YN1" t="s">
        <v>784</v>
      </c>
      <c r="YO1" t="s">
        <v>785</v>
      </c>
      <c r="YP1" t="s">
        <v>786</v>
      </c>
      <c r="YQ1" t="s">
        <v>787</v>
      </c>
      <c r="YR1" t="s">
        <v>788</v>
      </c>
      <c r="YS1" t="s">
        <v>789</v>
      </c>
      <c r="YT1" t="s">
        <v>790</v>
      </c>
      <c r="YU1" t="s">
        <v>791</v>
      </c>
      <c r="YV1" t="s">
        <v>792</v>
      </c>
      <c r="YW1" t="s">
        <v>793</v>
      </c>
      <c r="YX1" t="s">
        <v>794</v>
      </c>
      <c r="YY1" t="s">
        <v>795</v>
      </c>
      <c r="YZ1" t="s">
        <v>796</v>
      </c>
      <c r="ZA1" t="s">
        <v>797</v>
      </c>
      <c r="ZB1" t="s">
        <v>798</v>
      </c>
      <c r="ZC1" t="s">
        <v>799</v>
      </c>
      <c r="ZD1" t="s">
        <v>800</v>
      </c>
      <c r="ZE1" t="s">
        <v>801</v>
      </c>
      <c r="ZF1" t="s">
        <v>802</v>
      </c>
      <c r="ZG1" t="s">
        <v>803</v>
      </c>
      <c r="ZH1" t="s">
        <v>804</v>
      </c>
      <c r="ZI1" t="s">
        <v>805</v>
      </c>
      <c r="ZJ1" t="s">
        <v>806</v>
      </c>
      <c r="ZK1" t="s">
        <v>807</v>
      </c>
      <c r="ZL1" t="s">
        <v>808</v>
      </c>
      <c r="ZM1" t="s">
        <v>809</v>
      </c>
      <c r="ZN1" t="s">
        <v>810</v>
      </c>
      <c r="ZO1" t="s">
        <v>811</v>
      </c>
      <c r="ZP1" t="s">
        <v>812</v>
      </c>
      <c r="ZQ1" t="s">
        <v>813</v>
      </c>
      <c r="ZR1" t="s">
        <v>814</v>
      </c>
      <c r="ZS1" t="s">
        <v>815</v>
      </c>
      <c r="ZT1" t="s">
        <v>816</v>
      </c>
      <c r="ZU1" t="s">
        <v>817</v>
      </c>
      <c r="ZV1" t="s">
        <v>818</v>
      </c>
      <c r="ZW1" t="s">
        <v>819</v>
      </c>
      <c r="ZX1" t="s">
        <v>820</v>
      </c>
      <c r="ZY1" t="s">
        <v>821</v>
      </c>
      <c r="ZZ1" t="s">
        <v>822</v>
      </c>
      <c r="AAA1" t="s">
        <v>823</v>
      </c>
      <c r="AAB1" t="s">
        <v>824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831</v>
      </c>
      <c r="AAJ1" t="s">
        <v>832</v>
      </c>
      <c r="AAK1" t="s">
        <v>833</v>
      </c>
      <c r="AAL1" t="s">
        <v>834</v>
      </c>
      <c r="AAM1" t="s">
        <v>835</v>
      </c>
      <c r="AAN1" t="s">
        <v>836</v>
      </c>
      <c r="AAO1" t="s">
        <v>837</v>
      </c>
      <c r="AAP1" t="s">
        <v>838</v>
      </c>
      <c r="AAQ1" t="s">
        <v>839</v>
      </c>
      <c r="AAR1" t="s">
        <v>840</v>
      </c>
      <c r="AAS1" t="s">
        <v>841</v>
      </c>
      <c r="AAT1" t="s">
        <v>842</v>
      </c>
      <c r="AAU1" t="s">
        <v>843</v>
      </c>
      <c r="AAV1" t="s">
        <v>844</v>
      </c>
      <c r="AAW1" t="s">
        <v>845</v>
      </c>
      <c r="AAX1" t="s">
        <v>846</v>
      </c>
      <c r="AAY1" t="s">
        <v>847</v>
      </c>
      <c r="AAZ1" t="s">
        <v>848</v>
      </c>
      <c r="ABA1" t="s">
        <v>849</v>
      </c>
      <c r="ABB1" t="s">
        <v>850</v>
      </c>
      <c r="ABC1" t="s">
        <v>851</v>
      </c>
      <c r="ABD1" t="s">
        <v>852</v>
      </c>
      <c r="ABE1" t="s">
        <v>853</v>
      </c>
      <c r="ABF1" t="s">
        <v>854</v>
      </c>
      <c r="ABG1" t="s">
        <v>855</v>
      </c>
      <c r="ABH1" t="s">
        <v>856</v>
      </c>
      <c r="ABI1" t="s">
        <v>857</v>
      </c>
      <c r="ABJ1" t="s">
        <v>858</v>
      </c>
      <c r="ABK1" t="s">
        <v>859</v>
      </c>
      <c r="ABL1" t="s">
        <v>860</v>
      </c>
      <c r="ABM1" t="s">
        <v>861</v>
      </c>
      <c r="ABN1" t="s">
        <v>862</v>
      </c>
      <c r="ABO1" t="s">
        <v>863</v>
      </c>
      <c r="ABP1" t="s">
        <v>864</v>
      </c>
      <c r="ABQ1" t="s">
        <v>865</v>
      </c>
      <c r="ABR1" t="s">
        <v>866</v>
      </c>
      <c r="ABS1" t="s">
        <v>867</v>
      </c>
      <c r="ABT1" t="s">
        <v>868</v>
      </c>
      <c r="ABU1" t="s">
        <v>869</v>
      </c>
      <c r="ABV1" t="s">
        <v>870</v>
      </c>
      <c r="ABW1" t="s">
        <v>871</v>
      </c>
      <c r="ABX1" t="s">
        <v>872</v>
      </c>
      <c r="ABY1" t="s">
        <v>873</v>
      </c>
      <c r="ABZ1" t="s">
        <v>874</v>
      </c>
      <c r="ACA1" t="s">
        <v>875</v>
      </c>
      <c r="ACB1" t="s">
        <v>876</v>
      </c>
      <c r="ACC1" t="s">
        <v>877</v>
      </c>
      <c r="ACD1" t="s">
        <v>878</v>
      </c>
      <c r="ACE1" t="s">
        <v>879</v>
      </c>
      <c r="ACF1" t="s">
        <v>880</v>
      </c>
      <c r="ACG1" t="s">
        <v>881</v>
      </c>
      <c r="ACH1" t="s">
        <v>882</v>
      </c>
      <c r="ACI1" t="s">
        <v>883</v>
      </c>
      <c r="ACJ1" t="s">
        <v>884</v>
      </c>
      <c r="ACK1" t="s">
        <v>885</v>
      </c>
      <c r="ACL1" t="s">
        <v>886</v>
      </c>
      <c r="ACM1" t="s">
        <v>887</v>
      </c>
      <c r="ACN1" t="s">
        <v>888</v>
      </c>
      <c r="ACO1" t="s">
        <v>889</v>
      </c>
      <c r="ACP1" t="s">
        <v>890</v>
      </c>
      <c r="ACQ1" t="s">
        <v>891</v>
      </c>
      <c r="ACR1" t="s">
        <v>892</v>
      </c>
      <c r="ACS1" t="s">
        <v>893</v>
      </c>
      <c r="ACT1" t="s">
        <v>894</v>
      </c>
      <c r="ACU1" t="s">
        <v>895</v>
      </c>
      <c r="ACV1" t="s">
        <v>896</v>
      </c>
      <c r="ACW1" t="s">
        <v>897</v>
      </c>
      <c r="ACX1" t="s">
        <v>898</v>
      </c>
      <c r="ACY1" t="s">
        <v>899</v>
      </c>
      <c r="ACZ1" t="s">
        <v>900</v>
      </c>
      <c r="ADA1" t="s">
        <v>901</v>
      </c>
      <c r="ADB1" t="s">
        <v>902</v>
      </c>
      <c r="ADC1" t="s">
        <v>903</v>
      </c>
      <c r="ADD1" t="s">
        <v>904</v>
      </c>
      <c r="ADE1" t="s">
        <v>905</v>
      </c>
      <c r="ADF1" t="s">
        <v>906</v>
      </c>
      <c r="ADG1" t="s">
        <v>907</v>
      </c>
      <c r="ADH1" t="s">
        <v>908</v>
      </c>
      <c r="ADI1" t="s">
        <v>909</v>
      </c>
      <c r="ADJ1" t="s">
        <v>910</v>
      </c>
      <c r="ADK1" t="s">
        <v>911</v>
      </c>
      <c r="ADL1" t="s">
        <v>912</v>
      </c>
      <c r="ADM1" t="s">
        <v>913</v>
      </c>
      <c r="ADN1" t="s">
        <v>914</v>
      </c>
      <c r="ADO1" t="s">
        <v>915</v>
      </c>
      <c r="ADP1" t="s">
        <v>916</v>
      </c>
      <c r="ADQ1" t="s">
        <v>917</v>
      </c>
      <c r="ADR1" t="s">
        <v>918</v>
      </c>
      <c r="ADS1" t="s">
        <v>919</v>
      </c>
      <c r="ADT1" t="s">
        <v>920</v>
      </c>
      <c r="ADU1" t="s">
        <v>921</v>
      </c>
      <c r="ADV1" t="s">
        <v>922</v>
      </c>
      <c r="ADW1" t="s">
        <v>923</v>
      </c>
      <c r="ADX1" t="s">
        <v>924</v>
      </c>
      <c r="ADY1" t="s">
        <v>925</v>
      </c>
      <c r="ADZ1" t="s">
        <v>926</v>
      </c>
      <c r="AEA1" t="s">
        <v>927</v>
      </c>
      <c r="AEB1" t="s">
        <v>928</v>
      </c>
      <c r="AEC1" t="s">
        <v>929</v>
      </c>
      <c r="AED1" t="s">
        <v>930</v>
      </c>
      <c r="AEE1" t="s">
        <v>931</v>
      </c>
      <c r="AEF1" t="s">
        <v>932</v>
      </c>
      <c r="AEG1" t="s">
        <v>933</v>
      </c>
      <c r="AEH1" t="s">
        <v>934</v>
      </c>
      <c r="AEI1" t="s">
        <v>935</v>
      </c>
      <c r="AEJ1" t="s">
        <v>936</v>
      </c>
      <c r="AEK1" t="s">
        <v>937</v>
      </c>
      <c r="AEL1" t="s">
        <v>938</v>
      </c>
      <c r="AEM1" t="s">
        <v>939</v>
      </c>
      <c r="AEN1" t="s">
        <v>940</v>
      </c>
      <c r="AEO1" t="s">
        <v>941</v>
      </c>
      <c r="AEP1" t="s">
        <v>942</v>
      </c>
      <c r="AEQ1" t="s">
        <v>943</v>
      </c>
      <c r="AER1" t="s">
        <v>944</v>
      </c>
      <c r="AES1" t="s">
        <v>945</v>
      </c>
      <c r="AET1" t="s">
        <v>946</v>
      </c>
      <c r="AEU1" t="s">
        <v>947</v>
      </c>
      <c r="AEV1" t="s">
        <v>948</v>
      </c>
      <c r="AEW1" t="s">
        <v>949</v>
      </c>
      <c r="AEX1" t="s">
        <v>950</v>
      </c>
      <c r="AEY1" t="s">
        <v>951</v>
      </c>
      <c r="AEZ1" t="s">
        <v>952</v>
      </c>
      <c r="AFA1" t="s">
        <v>953</v>
      </c>
      <c r="AFB1" t="s">
        <v>954</v>
      </c>
      <c r="AFC1" t="s">
        <v>955</v>
      </c>
      <c r="AFD1" t="s">
        <v>956</v>
      </c>
      <c r="AFE1" t="s">
        <v>957</v>
      </c>
      <c r="AFF1" t="s">
        <v>958</v>
      </c>
      <c r="AFG1" t="s">
        <v>959</v>
      </c>
      <c r="AFH1" t="s">
        <v>960</v>
      </c>
      <c r="AFI1" t="s">
        <v>961</v>
      </c>
      <c r="AFJ1" t="s">
        <v>962</v>
      </c>
      <c r="AFK1" t="s">
        <v>963</v>
      </c>
      <c r="AFL1" t="s">
        <v>964</v>
      </c>
      <c r="AFM1" t="s">
        <v>965</v>
      </c>
      <c r="AFN1" t="s">
        <v>966</v>
      </c>
      <c r="AFO1" t="s">
        <v>967</v>
      </c>
      <c r="AFP1" t="s">
        <v>968</v>
      </c>
      <c r="AFQ1" t="s">
        <v>969</v>
      </c>
      <c r="AFR1" t="s">
        <v>970</v>
      </c>
      <c r="AFS1" t="s">
        <v>971</v>
      </c>
      <c r="AFT1" t="s">
        <v>972</v>
      </c>
      <c r="AFU1" t="s">
        <v>973</v>
      </c>
      <c r="AFV1" t="s">
        <v>974</v>
      </c>
      <c r="AFW1" t="s">
        <v>975</v>
      </c>
      <c r="AFX1" t="s">
        <v>976</v>
      </c>
      <c r="AFY1" t="s">
        <v>977</v>
      </c>
      <c r="AFZ1" t="s">
        <v>978</v>
      </c>
      <c r="AGA1" t="s">
        <v>979</v>
      </c>
      <c r="AGB1" t="s">
        <v>980</v>
      </c>
      <c r="AGC1" t="s">
        <v>981</v>
      </c>
      <c r="AGD1" t="s">
        <v>982</v>
      </c>
      <c r="AGE1" t="s">
        <v>983</v>
      </c>
      <c r="AGF1" t="s">
        <v>984</v>
      </c>
      <c r="AGG1" t="s">
        <v>985</v>
      </c>
      <c r="AGH1" t="s">
        <v>986</v>
      </c>
      <c r="AGI1" t="s">
        <v>987</v>
      </c>
      <c r="AGJ1" t="s">
        <v>988</v>
      </c>
      <c r="AGK1" t="s">
        <v>989</v>
      </c>
      <c r="AGL1" t="s">
        <v>990</v>
      </c>
      <c r="AGM1" t="s">
        <v>991</v>
      </c>
      <c r="AGN1" t="s">
        <v>992</v>
      </c>
      <c r="AGO1" t="s">
        <v>993</v>
      </c>
      <c r="AGP1" t="s">
        <v>994</v>
      </c>
      <c r="AGQ1" t="s">
        <v>995</v>
      </c>
      <c r="AGR1" t="s">
        <v>996</v>
      </c>
      <c r="AGS1" t="s">
        <v>997</v>
      </c>
      <c r="AGT1" t="s">
        <v>998</v>
      </c>
      <c r="AGU1" t="s">
        <v>999</v>
      </c>
      <c r="AGV1" t="s">
        <v>1000</v>
      </c>
      <c r="AGW1" t="s">
        <v>1001</v>
      </c>
      <c r="AGX1" t="s">
        <v>1002</v>
      </c>
      <c r="AGY1" t="s">
        <v>1003</v>
      </c>
      <c r="AGZ1" t="s">
        <v>1004</v>
      </c>
      <c r="AHA1" t="s">
        <v>1005</v>
      </c>
      <c r="AHB1" t="s">
        <v>1006</v>
      </c>
      <c r="AHC1" t="s">
        <v>1007</v>
      </c>
      <c r="AHD1" t="s">
        <v>1008</v>
      </c>
      <c r="AHE1" t="s">
        <v>1009</v>
      </c>
      <c r="AHF1" t="s">
        <v>1010</v>
      </c>
      <c r="AHG1" t="s">
        <v>1011</v>
      </c>
      <c r="AHH1" t="s">
        <v>1012</v>
      </c>
      <c r="AHI1" t="s">
        <v>1013</v>
      </c>
      <c r="AHJ1" t="s">
        <v>1014</v>
      </c>
      <c r="AHK1" t="s">
        <v>1015</v>
      </c>
      <c r="AHL1" t="s">
        <v>1016</v>
      </c>
      <c r="AHM1" t="s">
        <v>1017</v>
      </c>
      <c r="AHN1" t="s">
        <v>1018</v>
      </c>
      <c r="AHO1" t="s">
        <v>1019</v>
      </c>
      <c r="AHP1" t="s">
        <v>1020</v>
      </c>
      <c r="AHQ1" t="s">
        <v>1021</v>
      </c>
      <c r="AHR1" t="s">
        <v>1022</v>
      </c>
      <c r="AHS1" t="s">
        <v>1023</v>
      </c>
      <c r="AHT1" t="s">
        <v>1024</v>
      </c>
      <c r="AHU1" t="s">
        <v>1025</v>
      </c>
      <c r="AHV1" t="s">
        <v>1026</v>
      </c>
      <c r="AHW1" t="s">
        <v>1027</v>
      </c>
      <c r="AHX1" t="s">
        <v>1028</v>
      </c>
      <c r="AHY1" t="s">
        <v>1029</v>
      </c>
      <c r="AHZ1" t="s">
        <v>1030</v>
      </c>
      <c r="AIA1" t="s">
        <v>1031</v>
      </c>
      <c r="AIB1" t="s">
        <v>1032</v>
      </c>
      <c r="AIC1" t="s">
        <v>1033</v>
      </c>
      <c r="AID1" t="s">
        <v>1034</v>
      </c>
      <c r="AIE1" t="s">
        <v>1035</v>
      </c>
      <c r="AIF1" t="s">
        <v>1036</v>
      </c>
      <c r="AIG1" t="s">
        <v>1037</v>
      </c>
      <c r="AIH1" t="s">
        <v>1038</v>
      </c>
      <c r="AII1" t="s">
        <v>1039</v>
      </c>
      <c r="AIJ1" t="s">
        <v>1040</v>
      </c>
      <c r="AIK1" t="s">
        <v>1041</v>
      </c>
      <c r="AIL1" t="s">
        <v>1042</v>
      </c>
      <c r="AIM1" t="s">
        <v>1043</v>
      </c>
      <c r="AIN1" t="s">
        <v>1044</v>
      </c>
      <c r="AIO1" t="s">
        <v>1045</v>
      </c>
      <c r="AIP1" t="s">
        <v>1046</v>
      </c>
      <c r="AIQ1" t="s">
        <v>1047</v>
      </c>
      <c r="AIR1" t="s">
        <v>1048</v>
      </c>
      <c r="AIS1" t="s">
        <v>1049</v>
      </c>
      <c r="AIT1" t="s">
        <v>1050</v>
      </c>
      <c r="AIU1" t="s">
        <v>1051</v>
      </c>
      <c r="AIV1" t="s">
        <v>1052</v>
      </c>
      <c r="AIW1" t="s">
        <v>1053</v>
      </c>
      <c r="AIX1" t="s">
        <v>1054</v>
      </c>
      <c r="AIY1" t="s">
        <v>1055</v>
      </c>
      <c r="AIZ1" t="s">
        <v>1056</v>
      </c>
      <c r="AJA1" t="s">
        <v>1057</v>
      </c>
      <c r="AJB1" t="s">
        <v>1058</v>
      </c>
      <c r="AJC1" t="s">
        <v>1059</v>
      </c>
      <c r="AJD1" t="s">
        <v>1060</v>
      </c>
      <c r="AJE1" t="s">
        <v>1061</v>
      </c>
      <c r="AJF1" t="s">
        <v>1062</v>
      </c>
      <c r="AJG1" t="s">
        <v>1063</v>
      </c>
      <c r="AJH1" t="s">
        <v>1064</v>
      </c>
      <c r="AJI1" t="s">
        <v>1065</v>
      </c>
      <c r="AJJ1" t="s">
        <v>1066</v>
      </c>
      <c r="AJK1" t="s">
        <v>1067</v>
      </c>
      <c r="AJL1" t="s">
        <v>1068</v>
      </c>
      <c r="AJM1" t="s">
        <v>1069</v>
      </c>
      <c r="AJN1" t="s">
        <v>1070</v>
      </c>
      <c r="AJO1" t="s">
        <v>1071</v>
      </c>
      <c r="AJP1" t="s">
        <v>1072</v>
      </c>
      <c r="AJQ1" t="s">
        <v>1073</v>
      </c>
      <c r="AJR1" t="s">
        <v>1074</v>
      </c>
      <c r="AJS1" t="s">
        <v>1075</v>
      </c>
      <c r="AJT1" t="s">
        <v>1076</v>
      </c>
      <c r="AJU1" t="s">
        <v>1077</v>
      </c>
      <c r="AJV1" t="s">
        <v>1078</v>
      </c>
      <c r="AJW1" t="s">
        <v>1079</v>
      </c>
      <c r="AJX1" t="s">
        <v>1080</v>
      </c>
      <c r="AJY1" t="s">
        <v>1081</v>
      </c>
      <c r="AJZ1" t="s">
        <v>1082</v>
      </c>
      <c r="AKA1" t="s">
        <v>1083</v>
      </c>
      <c r="AKB1" t="s">
        <v>1084</v>
      </c>
      <c r="AKC1" t="s">
        <v>1085</v>
      </c>
      <c r="AKD1" t="s">
        <v>1086</v>
      </c>
      <c r="AKE1" t="s">
        <v>1087</v>
      </c>
      <c r="AKF1" t="s">
        <v>1088</v>
      </c>
      <c r="AKG1" t="s">
        <v>1089</v>
      </c>
      <c r="AKH1" t="s">
        <v>1090</v>
      </c>
      <c r="AKI1" t="s">
        <v>1091</v>
      </c>
      <c r="AKJ1" t="s">
        <v>1092</v>
      </c>
      <c r="AKK1" t="s">
        <v>1093</v>
      </c>
      <c r="AKL1" t="s">
        <v>1094</v>
      </c>
      <c r="AKM1" t="s">
        <v>1095</v>
      </c>
      <c r="AKN1" t="s">
        <v>1096</v>
      </c>
      <c r="AKO1" t="s">
        <v>1097</v>
      </c>
      <c r="AKP1" t="s">
        <v>1098</v>
      </c>
      <c r="AKQ1" t="s">
        <v>1099</v>
      </c>
      <c r="AKR1" t="s">
        <v>1100</v>
      </c>
      <c r="AKS1" t="s">
        <v>1101</v>
      </c>
      <c r="AKT1" t="s">
        <v>1102</v>
      </c>
      <c r="AKU1" t="s">
        <v>1103</v>
      </c>
      <c r="AKV1" t="s">
        <v>1104</v>
      </c>
      <c r="AKW1" t="s">
        <v>1105</v>
      </c>
      <c r="AKX1" t="s">
        <v>1106</v>
      </c>
      <c r="AKY1" t="s">
        <v>1107</v>
      </c>
      <c r="AKZ1" t="s">
        <v>1108</v>
      </c>
      <c r="ALA1" t="s">
        <v>1109</v>
      </c>
      <c r="ALB1" t="s">
        <v>1110</v>
      </c>
      <c r="ALC1" t="s">
        <v>1111</v>
      </c>
      <c r="ALD1" t="s">
        <v>1112</v>
      </c>
      <c r="ALE1" t="s">
        <v>1113</v>
      </c>
      <c r="ALF1" t="s">
        <v>1114</v>
      </c>
      <c r="ALG1" t="s">
        <v>1115</v>
      </c>
      <c r="ALH1" t="s">
        <v>1116</v>
      </c>
      <c r="ALI1" t="s">
        <v>1117</v>
      </c>
      <c r="ALJ1" t="s">
        <v>1118</v>
      </c>
      <c r="ALK1" t="s">
        <v>1119</v>
      </c>
      <c r="ALL1" t="s">
        <v>1120</v>
      </c>
      <c r="ALM1" t="s">
        <v>1121</v>
      </c>
      <c r="ALN1" t="s">
        <v>1122</v>
      </c>
      <c r="ALO1" t="s">
        <v>1123</v>
      </c>
      <c r="ALP1" t="s">
        <v>1124</v>
      </c>
      <c r="ALQ1" t="s">
        <v>1125</v>
      </c>
      <c r="ALR1" t="s">
        <v>1126</v>
      </c>
      <c r="ALS1" t="s">
        <v>1127</v>
      </c>
      <c r="ALT1" t="s">
        <v>1128</v>
      </c>
      <c r="ALU1" t="s">
        <v>1129</v>
      </c>
      <c r="ALV1" t="s">
        <v>1130</v>
      </c>
      <c r="ALW1" t="s">
        <v>1131</v>
      </c>
      <c r="ALX1" t="s">
        <v>1132</v>
      </c>
      <c r="ALY1" t="s">
        <v>1133</v>
      </c>
      <c r="ALZ1" t="s">
        <v>1134</v>
      </c>
      <c r="AMA1" t="s">
        <v>1135</v>
      </c>
      <c r="AMB1" t="s">
        <v>1136</v>
      </c>
      <c r="AMC1" t="s">
        <v>1137</v>
      </c>
      <c r="AMD1" t="s">
        <v>1138</v>
      </c>
      <c r="AME1" t="s">
        <v>1139</v>
      </c>
      <c r="AMF1" t="s">
        <v>1140</v>
      </c>
      <c r="AMG1" t="s">
        <v>1141</v>
      </c>
      <c r="AMH1" t="s">
        <v>1142</v>
      </c>
      <c r="AMI1" t="s">
        <v>1143</v>
      </c>
      <c r="AMJ1" t="s">
        <v>1144</v>
      </c>
      <c r="AMK1" t="s">
        <v>1145</v>
      </c>
      <c r="AML1" t="s">
        <v>1146</v>
      </c>
      <c r="AMM1" t="s">
        <v>1147</v>
      </c>
      <c r="AMN1" t="s">
        <v>1148</v>
      </c>
      <c r="AMO1" t="s">
        <v>1149</v>
      </c>
      <c r="AMP1" t="s">
        <v>1150</v>
      </c>
      <c r="AMQ1" t="s">
        <v>1151</v>
      </c>
      <c r="AMR1" t="s">
        <v>1152</v>
      </c>
      <c r="AMS1" t="s">
        <v>1153</v>
      </c>
      <c r="AMT1" t="s">
        <v>1154</v>
      </c>
      <c r="AMU1" t="s">
        <v>1155</v>
      </c>
      <c r="AMV1" t="s">
        <v>1156</v>
      </c>
      <c r="AMW1" t="s">
        <v>1157</v>
      </c>
      <c r="AMX1" t="s">
        <v>1158</v>
      </c>
      <c r="AMY1" t="s">
        <v>1159</v>
      </c>
      <c r="AMZ1" t="s">
        <v>1160</v>
      </c>
      <c r="ANA1" t="s">
        <v>1161</v>
      </c>
      <c r="ANB1" t="s">
        <v>1162</v>
      </c>
      <c r="ANC1" t="s">
        <v>1163</v>
      </c>
      <c r="AND1" t="s">
        <v>1164</v>
      </c>
      <c r="ANE1" t="s">
        <v>1165</v>
      </c>
      <c r="ANF1" t="s">
        <v>1166</v>
      </c>
      <c r="ANG1" t="s">
        <v>1167</v>
      </c>
      <c r="ANH1" t="s">
        <v>1168</v>
      </c>
      <c r="ANI1" t="s">
        <v>1169</v>
      </c>
      <c r="ANJ1" t="s">
        <v>1170</v>
      </c>
      <c r="ANK1" t="s">
        <v>1171</v>
      </c>
      <c r="ANL1" t="s">
        <v>1172</v>
      </c>
      <c r="ANM1" t="s">
        <v>1173</v>
      </c>
      <c r="ANN1" t="s">
        <v>1174</v>
      </c>
      <c r="ANO1" t="s">
        <v>1175</v>
      </c>
      <c r="ANP1" t="s">
        <v>1176</v>
      </c>
      <c r="ANQ1" t="s">
        <v>1177</v>
      </c>
      <c r="ANR1" t="s">
        <v>1178</v>
      </c>
      <c r="ANS1" t="s">
        <v>1179</v>
      </c>
      <c r="ANT1" t="s">
        <v>1180</v>
      </c>
      <c r="ANU1" t="s">
        <v>1181</v>
      </c>
      <c r="ANV1" t="s">
        <v>1182</v>
      </c>
      <c r="ANW1" t="s">
        <v>1183</v>
      </c>
      <c r="ANX1" t="s">
        <v>1184</v>
      </c>
      <c r="ANY1" t="s">
        <v>1185</v>
      </c>
      <c r="ANZ1" t="s">
        <v>1186</v>
      </c>
      <c r="AOA1" t="s">
        <v>1187</v>
      </c>
      <c r="AOB1" t="s">
        <v>1188</v>
      </c>
      <c r="AOC1" t="s">
        <v>1189</v>
      </c>
      <c r="AOD1" t="s">
        <v>1190</v>
      </c>
      <c r="AOE1" t="s">
        <v>1191</v>
      </c>
      <c r="AOF1" t="s">
        <v>1192</v>
      </c>
      <c r="AOG1" t="s">
        <v>1193</v>
      </c>
      <c r="AOH1" t="s">
        <v>1194</v>
      </c>
      <c r="AOI1" t="s">
        <v>1195</v>
      </c>
      <c r="AOJ1" t="s">
        <v>1196</v>
      </c>
      <c r="AOK1" t="s">
        <v>1197</v>
      </c>
      <c r="AOL1" t="s">
        <v>1198</v>
      </c>
      <c r="AOM1" t="s">
        <v>1199</v>
      </c>
      <c r="AON1" t="s">
        <v>1200</v>
      </c>
      <c r="AOO1" t="s">
        <v>1201</v>
      </c>
      <c r="AOP1" t="s">
        <v>1202</v>
      </c>
      <c r="AOQ1" t="s">
        <v>1203</v>
      </c>
      <c r="AOR1" t="s">
        <v>1204</v>
      </c>
      <c r="AOS1" t="s">
        <v>1205</v>
      </c>
      <c r="AOT1" t="s">
        <v>1206</v>
      </c>
      <c r="AOU1" t="s">
        <v>1207</v>
      </c>
      <c r="AOV1" t="s">
        <v>1208</v>
      </c>
      <c r="AOW1" t="s">
        <v>1209</v>
      </c>
      <c r="AOX1" t="s">
        <v>1210</v>
      </c>
      <c r="AOY1" t="s">
        <v>1211</v>
      </c>
      <c r="AOZ1" t="s">
        <v>1212</v>
      </c>
      <c r="APA1" t="s">
        <v>1213</v>
      </c>
      <c r="APB1" t="s">
        <v>1214</v>
      </c>
      <c r="APC1" t="s">
        <v>1215</v>
      </c>
      <c r="APD1" t="s">
        <v>1216</v>
      </c>
      <c r="APE1" t="s">
        <v>1217</v>
      </c>
      <c r="APF1" t="s">
        <v>1218</v>
      </c>
      <c r="APG1" t="s">
        <v>1219</v>
      </c>
      <c r="APH1" t="s">
        <v>1220</v>
      </c>
      <c r="API1" t="s">
        <v>1221</v>
      </c>
      <c r="APJ1" t="s">
        <v>1222</v>
      </c>
      <c r="APK1" t="s">
        <v>1223</v>
      </c>
      <c r="APL1" t="s">
        <v>1224</v>
      </c>
      <c r="APM1" t="s">
        <v>1225</v>
      </c>
      <c r="APN1" t="s">
        <v>1226</v>
      </c>
      <c r="APO1" t="s">
        <v>1227</v>
      </c>
      <c r="APP1" t="s">
        <v>1228</v>
      </c>
      <c r="APQ1" t="s">
        <v>1229</v>
      </c>
      <c r="APR1" t="s">
        <v>1230</v>
      </c>
      <c r="APS1" t="s">
        <v>1231</v>
      </c>
      <c r="APT1" t="s">
        <v>1232</v>
      </c>
      <c r="APU1" t="s">
        <v>1233</v>
      </c>
      <c r="APV1" t="s">
        <v>1234</v>
      </c>
      <c r="APW1" t="s">
        <v>1235</v>
      </c>
      <c r="APX1" t="s">
        <v>1236</v>
      </c>
      <c r="APY1" t="s">
        <v>1237</v>
      </c>
      <c r="APZ1" t="s">
        <v>1238</v>
      </c>
      <c r="AQA1" t="s">
        <v>1239</v>
      </c>
      <c r="AQB1" t="s">
        <v>1240</v>
      </c>
      <c r="AQC1" t="s">
        <v>1241</v>
      </c>
      <c r="AQD1" t="s">
        <v>1242</v>
      </c>
      <c r="AQE1" t="s">
        <v>1243</v>
      </c>
      <c r="AQF1" t="s">
        <v>1244</v>
      </c>
      <c r="AQG1" t="s">
        <v>1245</v>
      </c>
      <c r="AQH1" t="s">
        <v>1246</v>
      </c>
      <c r="AQI1" t="s">
        <v>1247</v>
      </c>
      <c r="AQJ1" t="s">
        <v>1248</v>
      </c>
      <c r="AQK1" t="s">
        <v>1249</v>
      </c>
      <c r="AQL1" t="s">
        <v>1250</v>
      </c>
      <c r="AQM1" t="s">
        <v>1251</v>
      </c>
      <c r="AQN1" t="s">
        <v>1252</v>
      </c>
      <c r="AQO1" t="s">
        <v>1253</v>
      </c>
      <c r="AQP1" t="s">
        <v>1254</v>
      </c>
      <c r="AQQ1" t="s">
        <v>1255</v>
      </c>
      <c r="AQR1" t="s">
        <v>1256</v>
      </c>
      <c r="AQS1" t="s">
        <v>1257</v>
      </c>
      <c r="AQT1" t="s">
        <v>1258</v>
      </c>
      <c r="AQU1" t="s">
        <v>1259</v>
      </c>
      <c r="AQV1" t="s">
        <v>1260</v>
      </c>
      <c r="AQW1" t="s">
        <v>1261</v>
      </c>
      <c r="AQX1" t="s">
        <v>1262</v>
      </c>
      <c r="AQY1" t="s">
        <v>1263</v>
      </c>
      <c r="AQZ1" t="s">
        <v>1264</v>
      </c>
      <c r="ARA1" t="s">
        <v>1265</v>
      </c>
      <c r="ARB1" t="s">
        <v>1266</v>
      </c>
      <c r="ARC1" t="s">
        <v>1267</v>
      </c>
      <c r="ARD1" t="s">
        <v>1268</v>
      </c>
      <c r="ARE1" t="s">
        <v>1269</v>
      </c>
      <c r="ARF1" t="s">
        <v>1270</v>
      </c>
      <c r="ARG1" t="s">
        <v>1271</v>
      </c>
      <c r="ARH1" t="s">
        <v>1272</v>
      </c>
      <c r="ARI1" t="s">
        <v>1273</v>
      </c>
      <c r="ARJ1" t="s">
        <v>1274</v>
      </c>
      <c r="ARK1" t="s">
        <v>1275</v>
      </c>
      <c r="ARL1" t="s">
        <v>1276</v>
      </c>
      <c r="ARM1" t="s">
        <v>1277</v>
      </c>
      <c r="ARN1" t="s">
        <v>1278</v>
      </c>
      <c r="ARO1" t="s">
        <v>1279</v>
      </c>
      <c r="ARP1" t="s">
        <v>1280</v>
      </c>
      <c r="ARQ1" t="s">
        <v>1281</v>
      </c>
      <c r="ARR1" t="s">
        <v>1282</v>
      </c>
      <c r="ARS1" t="s">
        <v>1283</v>
      </c>
      <c r="ART1" t="s">
        <v>1284</v>
      </c>
      <c r="ARU1" t="s">
        <v>1285</v>
      </c>
      <c r="ARV1" t="s">
        <v>1286</v>
      </c>
      <c r="ARW1" t="s">
        <v>1287</v>
      </c>
      <c r="ARX1" t="s">
        <v>1288</v>
      </c>
      <c r="ARY1" t="s">
        <v>1289</v>
      </c>
      <c r="ARZ1" t="s">
        <v>1290</v>
      </c>
      <c r="ASA1" t="s">
        <v>1291</v>
      </c>
      <c r="ASB1" t="s">
        <v>1292</v>
      </c>
      <c r="ASC1" t="s">
        <v>1293</v>
      </c>
      <c r="ASD1" t="s">
        <v>1294</v>
      </c>
      <c r="ASE1" t="s">
        <v>1295</v>
      </c>
      <c r="ASF1" t="s">
        <v>1296</v>
      </c>
      <c r="ASG1" t="s">
        <v>1297</v>
      </c>
      <c r="ASH1" t="s">
        <v>1298</v>
      </c>
      <c r="ASI1" t="s">
        <v>1299</v>
      </c>
      <c r="ASJ1" t="s">
        <v>1300</v>
      </c>
      <c r="ASK1" t="s">
        <v>1301</v>
      </c>
      <c r="ASL1" t="s">
        <v>1302</v>
      </c>
      <c r="ASM1" t="s">
        <v>1303</v>
      </c>
      <c r="ASN1" t="s">
        <v>1304</v>
      </c>
      <c r="ASO1" t="s">
        <v>1305</v>
      </c>
      <c r="ASP1" t="s">
        <v>1306</v>
      </c>
      <c r="ASQ1" t="s">
        <v>1307</v>
      </c>
      <c r="ASR1" t="s">
        <v>1308</v>
      </c>
      <c r="ASS1" t="s">
        <v>1309</v>
      </c>
      <c r="AST1" t="s">
        <v>1310</v>
      </c>
      <c r="ASU1" t="s">
        <v>1311</v>
      </c>
      <c r="ASV1" t="s">
        <v>1312</v>
      </c>
      <c r="ASW1" t="s">
        <v>1313</v>
      </c>
      <c r="ASX1" t="s">
        <v>1314</v>
      </c>
      <c r="ASY1" t="s">
        <v>1315</v>
      </c>
      <c r="ASZ1" t="s">
        <v>1316</v>
      </c>
      <c r="ATA1" t="s">
        <v>1317</v>
      </c>
      <c r="ATB1" t="s">
        <v>1318</v>
      </c>
      <c r="ATC1" t="s">
        <v>1319</v>
      </c>
      <c r="ATD1" t="s">
        <v>1320</v>
      </c>
      <c r="ATE1" t="s">
        <v>1321</v>
      </c>
      <c r="ATF1" t="s">
        <v>1322</v>
      </c>
      <c r="ATG1" t="s">
        <v>1323</v>
      </c>
      <c r="ATH1" t="s">
        <v>1324</v>
      </c>
      <c r="ATI1" t="s">
        <v>1325</v>
      </c>
      <c r="ATJ1" t="s">
        <v>1326</v>
      </c>
      <c r="ATK1" t="s">
        <v>1327</v>
      </c>
      <c r="ATL1" t="s">
        <v>1328</v>
      </c>
      <c r="ATM1" t="s">
        <v>1329</v>
      </c>
      <c r="ATN1" t="s">
        <v>1330</v>
      </c>
      <c r="ATO1" t="s">
        <v>1331</v>
      </c>
      <c r="ATP1" t="s">
        <v>1332</v>
      </c>
      <c r="ATQ1" t="s">
        <v>1333</v>
      </c>
      <c r="ATR1" t="s">
        <v>1334</v>
      </c>
      <c r="ATS1" t="s">
        <v>1335</v>
      </c>
      <c r="ATT1" t="s">
        <v>1336</v>
      </c>
      <c r="ATU1" t="s">
        <v>1337</v>
      </c>
      <c r="ATV1" t="s">
        <v>1338</v>
      </c>
      <c r="ATW1" t="s">
        <v>1339</v>
      </c>
      <c r="ATX1" t="s">
        <v>1340</v>
      </c>
      <c r="ATY1" t="s">
        <v>1341</v>
      </c>
      <c r="ATZ1" t="s">
        <v>1342</v>
      </c>
      <c r="AUA1" t="s">
        <v>1343</v>
      </c>
      <c r="AUB1" t="s">
        <v>1344</v>
      </c>
      <c r="AUC1" t="s">
        <v>1345</v>
      </c>
      <c r="AUD1" t="s">
        <v>1346</v>
      </c>
      <c r="AUE1" t="s">
        <v>1347</v>
      </c>
      <c r="AUF1" t="s">
        <v>1348</v>
      </c>
      <c r="AUG1" t="s">
        <v>1349</v>
      </c>
      <c r="AUH1" t="s">
        <v>1350</v>
      </c>
      <c r="AUI1" t="s">
        <v>1351</v>
      </c>
      <c r="AUJ1" t="s">
        <v>1352</v>
      </c>
      <c r="AUK1" t="s">
        <v>1353</v>
      </c>
      <c r="AUL1" t="s">
        <v>1354</v>
      </c>
      <c r="AUM1" t="s">
        <v>1355</v>
      </c>
      <c r="AUN1" t="s">
        <v>1356</v>
      </c>
      <c r="AUO1" t="s">
        <v>1357</v>
      </c>
      <c r="AUP1" t="s">
        <v>1358</v>
      </c>
      <c r="AUQ1" t="s">
        <v>1359</v>
      </c>
      <c r="AUR1" t="s">
        <v>1360</v>
      </c>
      <c r="AUS1" t="s">
        <v>1361</v>
      </c>
      <c r="AUT1" t="s">
        <v>1362</v>
      </c>
      <c r="AUU1" t="s">
        <v>1363</v>
      </c>
      <c r="AUV1" t="s">
        <v>1364</v>
      </c>
      <c r="AUW1" t="s">
        <v>1365</v>
      </c>
      <c r="AUX1" t="s">
        <v>1366</v>
      </c>
      <c r="AUY1" t="s">
        <v>1367</v>
      </c>
      <c r="AUZ1" t="s">
        <v>1368</v>
      </c>
      <c r="AVA1" t="s">
        <v>1369</v>
      </c>
      <c r="AVB1" t="s">
        <v>1370</v>
      </c>
      <c r="AVC1" t="s">
        <v>1371</v>
      </c>
      <c r="AVD1" t="s">
        <v>1372</v>
      </c>
      <c r="AVE1" t="s">
        <v>1373</v>
      </c>
      <c r="AVF1" t="s">
        <v>1374</v>
      </c>
      <c r="AVG1" t="s">
        <v>1375</v>
      </c>
      <c r="AVH1" t="s">
        <v>1376</v>
      </c>
      <c r="AVI1" t="s">
        <v>1377</v>
      </c>
      <c r="AVJ1" t="s">
        <v>1378</v>
      </c>
      <c r="AVK1" t="s">
        <v>1379</v>
      </c>
      <c r="AVL1" t="s">
        <v>1380</v>
      </c>
      <c r="AVM1" t="s">
        <v>1381</v>
      </c>
      <c r="AVN1" t="s">
        <v>1382</v>
      </c>
      <c r="AVO1" t="s">
        <v>1383</v>
      </c>
      <c r="AVP1" t="s">
        <v>1384</v>
      </c>
      <c r="AVQ1" t="s">
        <v>1385</v>
      </c>
      <c r="AVR1" t="s">
        <v>1386</v>
      </c>
      <c r="AVS1" t="s">
        <v>1387</v>
      </c>
      <c r="AVT1" t="s">
        <v>1388</v>
      </c>
      <c r="AVU1" t="s">
        <v>1389</v>
      </c>
      <c r="AVV1" t="s">
        <v>1390</v>
      </c>
      <c r="AVW1" t="s">
        <v>1391</v>
      </c>
      <c r="AVX1" t="s">
        <v>1392</v>
      </c>
      <c r="AVY1" t="s">
        <v>1393</v>
      </c>
      <c r="AVZ1" t="s">
        <v>1394</v>
      </c>
      <c r="AWA1" t="s">
        <v>1395</v>
      </c>
      <c r="AWB1" t="s">
        <v>1396</v>
      </c>
      <c r="AWC1" t="s">
        <v>1397</v>
      </c>
      <c r="AWD1" t="s">
        <v>1398</v>
      </c>
      <c r="AWE1" t="s">
        <v>1399</v>
      </c>
      <c r="AWF1" t="s">
        <v>1400</v>
      </c>
      <c r="AWG1" t="s">
        <v>1401</v>
      </c>
      <c r="AWH1" t="s">
        <v>1402</v>
      </c>
      <c r="AWI1" t="s">
        <v>1403</v>
      </c>
      <c r="AWJ1" t="s">
        <v>1404</v>
      </c>
      <c r="AWK1" t="s">
        <v>1405</v>
      </c>
      <c r="AWL1" t="s">
        <v>1406</v>
      </c>
      <c r="AWM1" t="s">
        <v>1407</v>
      </c>
      <c r="AWN1" t="s">
        <v>1408</v>
      </c>
      <c r="AWO1" t="s">
        <v>1409</v>
      </c>
      <c r="AWP1" t="s">
        <v>1410</v>
      </c>
      <c r="AWQ1" t="s">
        <v>1411</v>
      </c>
      <c r="AWR1" t="s">
        <v>1412</v>
      </c>
      <c r="AWS1" t="s">
        <v>1413</v>
      </c>
      <c r="AWT1" t="s">
        <v>1414</v>
      </c>
      <c r="AWU1" t="s">
        <v>1415</v>
      </c>
      <c r="AWV1" t="s">
        <v>1416</v>
      </c>
      <c r="AWW1" t="s">
        <v>1417</v>
      </c>
      <c r="AWX1" t="s">
        <v>1418</v>
      </c>
      <c r="AWY1" t="s">
        <v>1419</v>
      </c>
      <c r="AWZ1" t="s">
        <v>1420</v>
      </c>
      <c r="AXA1" t="s">
        <v>1421</v>
      </c>
      <c r="AXB1" t="s">
        <v>1422</v>
      </c>
      <c r="AXC1" t="s">
        <v>1423</v>
      </c>
      <c r="AXD1" t="s">
        <v>1424</v>
      </c>
      <c r="AXE1" t="s">
        <v>1425</v>
      </c>
      <c r="AXF1" t="s">
        <v>1426</v>
      </c>
      <c r="AXG1" t="s">
        <v>1427</v>
      </c>
      <c r="AXH1" t="s">
        <v>1428</v>
      </c>
      <c r="AXI1" t="s">
        <v>1429</v>
      </c>
      <c r="AXJ1" t="s">
        <v>1430</v>
      </c>
      <c r="AXK1" t="s">
        <v>1431</v>
      </c>
      <c r="AXL1" t="s">
        <v>1432</v>
      </c>
      <c r="AXM1" t="s">
        <v>1433</v>
      </c>
      <c r="AXN1" t="s">
        <v>1434</v>
      </c>
      <c r="AXO1" t="s">
        <v>1435</v>
      </c>
      <c r="AXP1" t="s">
        <v>1436</v>
      </c>
      <c r="AXQ1" t="s">
        <v>1437</v>
      </c>
      <c r="AXR1" t="s">
        <v>1438</v>
      </c>
      <c r="AXS1" t="s">
        <v>1439</v>
      </c>
      <c r="AXT1" t="s">
        <v>1440</v>
      </c>
      <c r="AXU1" t="s">
        <v>1441</v>
      </c>
      <c r="AXV1" t="s">
        <v>1442</v>
      </c>
      <c r="AXW1" t="s">
        <v>1443</v>
      </c>
      <c r="AXX1" t="s">
        <v>1444</v>
      </c>
      <c r="AXY1" t="s">
        <v>1445</v>
      </c>
      <c r="AXZ1" t="s">
        <v>1446</v>
      </c>
      <c r="AYA1" t="s">
        <v>1447</v>
      </c>
      <c r="AYB1" t="s">
        <v>1448</v>
      </c>
      <c r="AYC1" t="s">
        <v>1449</v>
      </c>
      <c r="AYD1" t="s">
        <v>1450</v>
      </c>
      <c r="AYE1" t="s">
        <v>1451</v>
      </c>
      <c r="AYF1" t="s">
        <v>1452</v>
      </c>
      <c r="AYG1" t="s">
        <v>1453</v>
      </c>
      <c r="AYH1" t="s">
        <v>1454</v>
      </c>
      <c r="AYI1" t="s">
        <v>1455</v>
      </c>
      <c r="AYJ1" t="s">
        <v>1456</v>
      </c>
      <c r="AYK1" t="s">
        <v>1457</v>
      </c>
      <c r="AYL1" t="s">
        <v>1458</v>
      </c>
      <c r="AYM1" t="s">
        <v>1459</v>
      </c>
      <c r="AYN1" t="s">
        <v>1460</v>
      </c>
      <c r="AYO1" t="s">
        <v>1461</v>
      </c>
      <c r="AYP1" t="s">
        <v>1462</v>
      </c>
      <c r="AYQ1" t="s">
        <v>1463</v>
      </c>
      <c r="AYR1" t="s">
        <v>1464</v>
      </c>
      <c r="AYS1" t="s">
        <v>1465</v>
      </c>
      <c r="AYT1" t="s">
        <v>1466</v>
      </c>
      <c r="AYU1" t="s">
        <v>1467</v>
      </c>
      <c r="AYV1" t="s">
        <v>1468</v>
      </c>
      <c r="AYW1" t="s">
        <v>1469</v>
      </c>
      <c r="AYX1" t="s">
        <v>1470</v>
      </c>
      <c r="AYY1" t="s">
        <v>1471</v>
      </c>
      <c r="AYZ1" t="s">
        <v>1472</v>
      </c>
      <c r="AZA1" t="s">
        <v>1473</v>
      </c>
      <c r="AZB1" t="s">
        <v>1474</v>
      </c>
      <c r="AZC1" t="s">
        <v>1475</v>
      </c>
      <c r="AZD1" t="s">
        <v>1476</v>
      </c>
      <c r="AZE1" t="s">
        <v>1477</v>
      </c>
      <c r="AZF1" t="s">
        <v>1478</v>
      </c>
      <c r="AZG1" t="s">
        <v>1479</v>
      </c>
      <c r="AZH1" t="s">
        <v>1480</v>
      </c>
      <c r="AZI1" t="s">
        <v>1481</v>
      </c>
      <c r="AZJ1" t="s">
        <v>1482</v>
      </c>
      <c r="AZK1" t="s">
        <v>1483</v>
      </c>
      <c r="AZL1" t="s">
        <v>1484</v>
      </c>
      <c r="AZM1" t="s">
        <v>1485</v>
      </c>
      <c r="AZN1" t="s">
        <v>1486</v>
      </c>
      <c r="AZO1" t="s">
        <v>1487</v>
      </c>
      <c r="AZP1" t="s">
        <v>1488</v>
      </c>
      <c r="AZQ1" t="s">
        <v>1489</v>
      </c>
      <c r="AZR1" t="s">
        <v>1490</v>
      </c>
      <c r="AZS1" t="s">
        <v>1491</v>
      </c>
      <c r="AZT1" t="s">
        <v>1492</v>
      </c>
      <c r="AZU1" t="s">
        <v>1493</v>
      </c>
      <c r="AZV1" t="s">
        <v>1494</v>
      </c>
      <c r="AZW1" t="s">
        <v>1495</v>
      </c>
      <c r="AZX1" t="s">
        <v>1496</v>
      </c>
      <c r="AZY1" t="s">
        <v>1497</v>
      </c>
      <c r="AZZ1" t="s">
        <v>1498</v>
      </c>
      <c r="BAA1" t="s">
        <v>1499</v>
      </c>
      <c r="BAB1" t="s">
        <v>1500</v>
      </c>
      <c r="BAC1" t="s">
        <v>1501</v>
      </c>
      <c r="BAD1" t="s">
        <v>1502</v>
      </c>
      <c r="BAE1" t="s">
        <v>1503</v>
      </c>
      <c r="BAF1" t="s">
        <v>1504</v>
      </c>
      <c r="BAG1" t="s">
        <v>1505</v>
      </c>
      <c r="BAH1" t="s">
        <v>1506</v>
      </c>
      <c r="BAI1" t="s">
        <v>1507</v>
      </c>
      <c r="BAJ1" t="s">
        <v>1508</v>
      </c>
      <c r="BAK1" t="s">
        <v>1509</v>
      </c>
      <c r="BAL1" t="s">
        <v>1510</v>
      </c>
      <c r="BAM1" t="s">
        <v>1511</v>
      </c>
      <c r="BAN1" t="s">
        <v>1512</v>
      </c>
      <c r="BAO1" t="s">
        <v>1513</v>
      </c>
      <c r="BAP1" t="s">
        <v>1514</v>
      </c>
      <c r="BAQ1" t="s">
        <v>1515</v>
      </c>
      <c r="BAR1" t="s">
        <v>1516</v>
      </c>
      <c r="BAS1" t="s">
        <v>1517</v>
      </c>
      <c r="BAT1" t="s">
        <v>1518</v>
      </c>
      <c r="BAU1" t="s">
        <v>1519</v>
      </c>
      <c r="BAV1" t="s">
        <v>1520</v>
      </c>
      <c r="BAW1" t="s">
        <v>1521</v>
      </c>
      <c r="BAX1" t="s">
        <v>1522</v>
      </c>
      <c r="BAY1" t="s">
        <v>1523</v>
      </c>
      <c r="BAZ1" t="s">
        <v>1524</v>
      </c>
      <c r="BBA1" t="s">
        <v>1525</v>
      </c>
      <c r="BBB1" t="s">
        <v>1526</v>
      </c>
      <c r="BBC1" t="s">
        <v>1527</v>
      </c>
      <c r="BBD1" t="s">
        <v>1528</v>
      </c>
      <c r="BBE1" t="s">
        <v>1529</v>
      </c>
      <c r="BBF1" t="s">
        <v>1530</v>
      </c>
      <c r="BBG1" t="s">
        <v>1531</v>
      </c>
      <c r="BBH1" t="s">
        <v>1532</v>
      </c>
      <c r="BBI1" t="s">
        <v>1533</v>
      </c>
      <c r="BBJ1" t="s">
        <v>1534</v>
      </c>
      <c r="BBK1" t="s">
        <v>1535</v>
      </c>
      <c r="BBL1" t="s">
        <v>1536</v>
      </c>
      <c r="BBM1" t="s">
        <v>1537</v>
      </c>
      <c r="BBN1" t="s">
        <v>1538</v>
      </c>
      <c r="BBO1" t="s">
        <v>1539</v>
      </c>
      <c r="BBP1" t="s">
        <v>1540</v>
      </c>
      <c r="BBQ1" t="s">
        <v>1541</v>
      </c>
      <c r="BBR1" t="s">
        <v>1542</v>
      </c>
      <c r="BBS1" t="s">
        <v>1543</v>
      </c>
      <c r="BBT1" t="s">
        <v>1544</v>
      </c>
      <c r="BBU1" t="s">
        <v>1545</v>
      </c>
      <c r="BBV1" t="s">
        <v>1546</v>
      </c>
      <c r="BBW1" t="s">
        <v>1547</v>
      </c>
      <c r="BBX1" t="s">
        <v>1548</v>
      </c>
      <c r="BBY1" t="s">
        <v>1549</v>
      </c>
      <c r="BBZ1" t="s">
        <v>1550</v>
      </c>
      <c r="BCA1" t="s">
        <v>1551</v>
      </c>
      <c r="BCB1" t="s">
        <v>1552</v>
      </c>
      <c r="BCC1" t="s">
        <v>1553</v>
      </c>
      <c r="BCD1" t="s">
        <v>1554</v>
      </c>
      <c r="BCE1" t="s">
        <v>1555</v>
      </c>
      <c r="BCF1" t="s">
        <v>1556</v>
      </c>
      <c r="BCG1" t="s">
        <v>1557</v>
      </c>
      <c r="BCH1" t="s">
        <v>1558</v>
      </c>
      <c r="BCI1" t="s">
        <v>1559</v>
      </c>
      <c r="BCJ1" t="s">
        <v>1560</v>
      </c>
      <c r="BCK1" t="s">
        <v>1561</v>
      </c>
      <c r="BCL1" t="s">
        <v>1562</v>
      </c>
      <c r="BCM1" t="s">
        <v>1563</v>
      </c>
      <c r="BCN1" t="s">
        <v>1564</v>
      </c>
      <c r="BCO1" t="s">
        <v>1565</v>
      </c>
      <c r="BCP1" t="s">
        <v>1566</v>
      </c>
      <c r="BCQ1" t="s">
        <v>1567</v>
      </c>
      <c r="BCR1" t="s">
        <v>1568</v>
      </c>
      <c r="BCS1" t="s">
        <v>1569</v>
      </c>
      <c r="BCT1" t="s">
        <v>1570</v>
      </c>
      <c r="BCU1" t="s">
        <v>1571</v>
      </c>
      <c r="BCV1" t="s">
        <v>1572</v>
      </c>
      <c r="BCW1" t="s">
        <v>1573</v>
      </c>
      <c r="BCX1" t="s">
        <v>1574</v>
      </c>
      <c r="BCY1" t="s">
        <v>1575</v>
      </c>
      <c r="BCZ1" t="s">
        <v>1576</v>
      </c>
      <c r="BDA1" t="s">
        <v>1577</v>
      </c>
      <c r="BDB1" t="s">
        <v>1578</v>
      </c>
      <c r="BDC1" t="s">
        <v>1579</v>
      </c>
      <c r="BDD1" t="s">
        <v>1580</v>
      </c>
      <c r="BDE1" t="s">
        <v>1581</v>
      </c>
      <c r="BDF1" t="s">
        <v>1582</v>
      </c>
      <c r="BDG1" t="s">
        <v>1583</v>
      </c>
      <c r="BDH1" t="s">
        <v>1584</v>
      </c>
      <c r="BDI1" t="s">
        <v>1585</v>
      </c>
      <c r="BDJ1" t="s">
        <v>1586</v>
      </c>
      <c r="BDK1" t="s">
        <v>1587</v>
      </c>
      <c r="BDL1" t="s">
        <v>1588</v>
      </c>
      <c r="BDM1" t="s">
        <v>1589</v>
      </c>
      <c r="BDN1" t="s">
        <v>1590</v>
      </c>
      <c r="BDO1" t="s">
        <v>1591</v>
      </c>
      <c r="BDP1" t="s">
        <v>1592</v>
      </c>
      <c r="BDQ1" t="s">
        <v>1593</v>
      </c>
      <c r="BDR1" t="s">
        <v>1594</v>
      </c>
      <c r="BDS1" t="s">
        <v>1595</v>
      </c>
      <c r="BDT1" t="s">
        <v>1596</v>
      </c>
      <c r="BDU1" t="s">
        <v>1597</v>
      </c>
      <c r="BDV1" t="s">
        <v>1598</v>
      </c>
      <c r="BDW1" t="s">
        <v>1599</v>
      </c>
      <c r="BDX1" t="s">
        <v>1600</v>
      </c>
      <c r="BDY1" t="s">
        <v>1601</v>
      </c>
      <c r="BDZ1" t="s">
        <v>1602</v>
      </c>
      <c r="BEA1" t="s">
        <v>1603</v>
      </c>
      <c r="BEB1" t="s">
        <v>1604</v>
      </c>
      <c r="BEC1" t="s">
        <v>1605</v>
      </c>
      <c r="BED1" t="s">
        <v>1606</v>
      </c>
      <c r="BEE1" t="s">
        <v>1607</v>
      </c>
      <c r="BEF1" t="s">
        <v>1608</v>
      </c>
      <c r="BEG1" t="s">
        <v>1609</v>
      </c>
      <c r="BEH1" t="s">
        <v>1610</v>
      </c>
      <c r="BEI1" t="s">
        <v>1611</v>
      </c>
      <c r="BEJ1" t="s">
        <v>1612</v>
      </c>
      <c r="BEK1" t="s">
        <v>1613</v>
      </c>
      <c r="BEL1" t="s">
        <v>1614</v>
      </c>
      <c r="BEM1" t="s">
        <v>1615</v>
      </c>
      <c r="BEN1" t="s">
        <v>1616</v>
      </c>
      <c r="BEO1" t="s">
        <v>1617</v>
      </c>
      <c r="BEP1" t="s">
        <v>1618</v>
      </c>
      <c r="BEQ1" t="s">
        <v>1619</v>
      </c>
      <c r="BER1" t="s">
        <v>1620</v>
      </c>
      <c r="BES1" t="s">
        <v>1621</v>
      </c>
      <c r="BET1" t="s">
        <v>1622</v>
      </c>
      <c r="BEU1" t="s">
        <v>1623</v>
      </c>
      <c r="BEV1" t="s">
        <v>1624</v>
      </c>
      <c r="BEW1" t="s">
        <v>1625</v>
      </c>
      <c r="BEX1" t="s">
        <v>1626</v>
      </c>
      <c r="BEY1" t="s">
        <v>1627</v>
      </c>
      <c r="BEZ1" t="s">
        <v>1628</v>
      </c>
      <c r="BFA1" t="s">
        <v>1629</v>
      </c>
      <c r="BFB1" t="s">
        <v>1630</v>
      </c>
      <c r="BFC1" t="s">
        <v>1631</v>
      </c>
      <c r="BFD1" t="s">
        <v>1632</v>
      </c>
      <c r="BFE1" t="s">
        <v>1633</v>
      </c>
      <c r="BFF1" t="s">
        <v>1634</v>
      </c>
      <c r="BFG1" t="s">
        <v>1635</v>
      </c>
      <c r="BFH1" t="s">
        <v>1636</v>
      </c>
      <c r="BFI1" t="s">
        <v>1637</v>
      </c>
      <c r="BFJ1" t="s">
        <v>1638</v>
      </c>
      <c r="BFK1" t="s">
        <v>1639</v>
      </c>
      <c r="BFL1" t="s">
        <v>1640</v>
      </c>
      <c r="BFM1" t="s">
        <v>1641</v>
      </c>
      <c r="BFN1" t="s">
        <v>1642</v>
      </c>
      <c r="BFO1" t="s">
        <v>1643</v>
      </c>
      <c r="BFP1" t="s">
        <v>1644</v>
      </c>
      <c r="BFQ1" t="s">
        <v>1645</v>
      </c>
      <c r="BFR1" t="s">
        <v>1646</v>
      </c>
      <c r="BFS1" t="s">
        <v>1647</v>
      </c>
      <c r="BFT1" t="s">
        <v>1648</v>
      </c>
      <c r="BFU1" t="s">
        <v>1649</v>
      </c>
      <c r="BFV1" t="s">
        <v>1650</v>
      </c>
      <c r="BFW1" t="s">
        <v>1651</v>
      </c>
      <c r="BFX1" t="s">
        <v>1652</v>
      </c>
      <c r="BFY1" t="s">
        <v>1653</v>
      </c>
      <c r="BFZ1" t="s">
        <v>1654</v>
      </c>
      <c r="BGA1" t="s">
        <v>1655</v>
      </c>
      <c r="BGB1" t="s">
        <v>1656</v>
      </c>
      <c r="BGC1" t="s">
        <v>1657</v>
      </c>
      <c r="BGD1" t="s">
        <v>1658</v>
      </c>
      <c r="BGE1" t="s">
        <v>1659</v>
      </c>
      <c r="BGF1" t="s">
        <v>1660</v>
      </c>
      <c r="BGG1" t="s">
        <v>1661</v>
      </c>
      <c r="BGH1" t="s">
        <v>1662</v>
      </c>
      <c r="BGI1" t="s">
        <v>1663</v>
      </c>
      <c r="BGJ1" t="s">
        <v>1664</v>
      </c>
      <c r="BGK1" t="s">
        <v>1665</v>
      </c>
      <c r="BGL1" t="s">
        <v>1666</v>
      </c>
      <c r="BGM1" t="s">
        <v>1667</v>
      </c>
      <c r="BGN1" t="s">
        <v>1668</v>
      </c>
      <c r="BGO1" t="s">
        <v>1669</v>
      </c>
      <c r="BGP1" t="s">
        <v>1670</v>
      </c>
      <c r="BGQ1" t="s">
        <v>1671</v>
      </c>
      <c r="BGR1" t="s">
        <v>1672</v>
      </c>
      <c r="BGS1" t="s">
        <v>1673</v>
      </c>
      <c r="BGT1" t="s">
        <v>1674</v>
      </c>
      <c r="BGU1" t="s">
        <v>1675</v>
      </c>
      <c r="BGV1" t="s">
        <v>1676</v>
      </c>
      <c r="BGW1" t="s">
        <v>1677</v>
      </c>
      <c r="BGX1" t="s">
        <v>1678</v>
      </c>
      <c r="BGY1" t="s">
        <v>1679</v>
      </c>
      <c r="BGZ1" t="s">
        <v>1680</v>
      </c>
      <c r="BHA1" t="s">
        <v>1681</v>
      </c>
      <c r="BHB1" t="s">
        <v>1682</v>
      </c>
      <c r="BHC1" t="s">
        <v>1683</v>
      </c>
      <c r="BHD1" t="s">
        <v>1684</v>
      </c>
      <c r="BHE1" t="s">
        <v>1685</v>
      </c>
      <c r="BHF1" t="s">
        <v>1686</v>
      </c>
      <c r="BHG1" t="s">
        <v>1687</v>
      </c>
      <c r="BHH1" t="s">
        <v>1688</v>
      </c>
      <c r="BHI1" t="s">
        <v>1689</v>
      </c>
      <c r="BHJ1" t="s">
        <v>1690</v>
      </c>
      <c r="BHK1" t="s">
        <v>1691</v>
      </c>
      <c r="BHL1" t="s">
        <v>1692</v>
      </c>
      <c r="BHM1" t="s">
        <v>1693</v>
      </c>
      <c r="BHN1" t="s">
        <v>1694</v>
      </c>
      <c r="BHO1" t="s">
        <v>1695</v>
      </c>
      <c r="BHP1" t="s">
        <v>1696</v>
      </c>
      <c r="BHQ1" t="s">
        <v>1697</v>
      </c>
      <c r="BHR1" t="s">
        <v>1698</v>
      </c>
      <c r="BHS1" t="s">
        <v>1699</v>
      </c>
      <c r="BHT1" t="s">
        <v>1700</v>
      </c>
      <c r="BHU1" t="s">
        <v>1701</v>
      </c>
      <c r="BHV1" t="s">
        <v>1702</v>
      </c>
      <c r="BHW1" t="s">
        <v>1703</v>
      </c>
      <c r="BHX1" t="s">
        <v>1704</v>
      </c>
      <c r="BHY1" t="s">
        <v>1705</v>
      </c>
      <c r="BHZ1" t="s">
        <v>1706</v>
      </c>
      <c r="BIA1" t="s">
        <v>1707</v>
      </c>
      <c r="BIB1" t="s">
        <v>1708</v>
      </c>
      <c r="BIC1" t="s">
        <v>1709</v>
      </c>
      <c r="BID1" t="s">
        <v>1710</v>
      </c>
      <c r="BIE1" t="s">
        <v>1711</v>
      </c>
      <c r="BIF1" t="s">
        <v>1712</v>
      </c>
      <c r="BIG1" t="s">
        <v>1713</v>
      </c>
      <c r="BIH1" t="s">
        <v>1714</v>
      </c>
      <c r="BII1" t="s">
        <v>1715</v>
      </c>
      <c r="BIJ1" t="s">
        <v>1716</v>
      </c>
      <c r="BIK1" t="s">
        <v>1717</v>
      </c>
      <c r="BIL1" t="s">
        <v>1718</v>
      </c>
      <c r="BIM1" t="s">
        <v>1719</v>
      </c>
      <c r="BIN1" t="s">
        <v>1720</v>
      </c>
      <c r="BIO1" t="s">
        <v>1721</v>
      </c>
      <c r="BIP1" t="s">
        <v>1722</v>
      </c>
      <c r="BIQ1" t="s">
        <v>1723</v>
      </c>
      <c r="BIR1" t="s">
        <v>1724</v>
      </c>
      <c r="BIS1" t="s">
        <v>1725</v>
      </c>
      <c r="BIT1" t="s">
        <v>1726</v>
      </c>
      <c r="BIU1" t="s">
        <v>1727</v>
      </c>
      <c r="BIV1" t="s">
        <v>1728</v>
      </c>
      <c r="BIW1" t="s">
        <v>1729</v>
      </c>
      <c r="BIX1" t="s">
        <v>1730</v>
      </c>
      <c r="BIY1" t="s">
        <v>1731</v>
      </c>
      <c r="BIZ1" t="s">
        <v>1732</v>
      </c>
      <c r="BJA1" t="s">
        <v>1733</v>
      </c>
      <c r="BJB1" t="s">
        <v>1734</v>
      </c>
      <c r="BJC1" t="s">
        <v>1735</v>
      </c>
      <c r="BJD1" t="s">
        <v>1736</v>
      </c>
      <c r="BJE1" t="s">
        <v>1737</v>
      </c>
      <c r="BJF1" t="s">
        <v>1738</v>
      </c>
      <c r="BJG1" t="s">
        <v>1739</v>
      </c>
      <c r="BJH1" t="s">
        <v>1740</v>
      </c>
      <c r="BJI1" t="s">
        <v>1741</v>
      </c>
      <c r="BJJ1" t="s">
        <v>1742</v>
      </c>
      <c r="BJK1" t="s">
        <v>1743</v>
      </c>
      <c r="BJL1" t="s">
        <v>1744</v>
      </c>
      <c r="BJM1" t="s">
        <v>1745</v>
      </c>
      <c r="BJN1" t="s">
        <v>1746</v>
      </c>
      <c r="BJO1" t="s">
        <v>1747</v>
      </c>
      <c r="BJP1" t="s">
        <v>1748</v>
      </c>
      <c r="BJQ1" t="s">
        <v>1749</v>
      </c>
      <c r="BJR1" t="s">
        <v>1750</v>
      </c>
      <c r="BJS1" t="s">
        <v>1751</v>
      </c>
      <c r="BJT1" t="s">
        <v>1752</v>
      </c>
      <c r="BJU1" t="s">
        <v>1753</v>
      </c>
      <c r="BJV1" t="s">
        <v>1754</v>
      </c>
      <c r="BJW1" t="s">
        <v>1755</v>
      </c>
      <c r="BJX1" t="s">
        <v>1756</v>
      </c>
      <c r="BJY1" t="s">
        <v>1757</v>
      </c>
      <c r="BJZ1" t="s">
        <v>1758</v>
      </c>
      <c r="BKA1" t="s">
        <v>1759</v>
      </c>
      <c r="BKB1" t="s">
        <v>1760</v>
      </c>
      <c r="BKC1" t="s">
        <v>1761</v>
      </c>
      <c r="BKD1" t="s">
        <v>1762</v>
      </c>
      <c r="BKE1" t="s">
        <v>1763</v>
      </c>
      <c r="BKF1" t="s">
        <v>1764</v>
      </c>
      <c r="BKG1" t="s">
        <v>1765</v>
      </c>
      <c r="BKH1" t="s">
        <v>1766</v>
      </c>
      <c r="BKI1" t="s">
        <v>1767</v>
      </c>
      <c r="BKJ1" t="s">
        <v>1768</v>
      </c>
      <c r="BKK1" t="s">
        <v>1769</v>
      </c>
      <c r="BKL1" t="s">
        <v>1770</v>
      </c>
      <c r="BKM1" t="s">
        <v>1771</v>
      </c>
      <c r="BKN1" t="s">
        <v>1772</v>
      </c>
      <c r="BKO1" t="s">
        <v>1773</v>
      </c>
      <c r="BKP1" t="s">
        <v>1774</v>
      </c>
      <c r="BKQ1" t="s">
        <v>1775</v>
      </c>
      <c r="BKR1" t="s">
        <v>1776</v>
      </c>
      <c r="BKS1" t="s">
        <v>1777</v>
      </c>
      <c r="BKT1" t="s">
        <v>1778</v>
      </c>
      <c r="BKU1" t="s">
        <v>1779</v>
      </c>
      <c r="BKV1" t="s">
        <v>1780</v>
      </c>
      <c r="BKW1" t="s">
        <v>1781</v>
      </c>
      <c r="BKX1" t="s">
        <v>1782</v>
      </c>
      <c r="BKY1" t="s">
        <v>1783</v>
      </c>
      <c r="BKZ1" t="s">
        <v>1784</v>
      </c>
      <c r="BLA1" t="s">
        <v>1785</v>
      </c>
      <c r="BLB1" t="s">
        <v>1786</v>
      </c>
      <c r="BLC1" t="s">
        <v>1787</v>
      </c>
      <c r="BLD1" t="s">
        <v>1788</v>
      </c>
      <c r="BLE1" t="s">
        <v>1789</v>
      </c>
      <c r="BLF1" t="s">
        <v>1790</v>
      </c>
      <c r="BLG1" t="s">
        <v>1791</v>
      </c>
      <c r="BLH1" t="s">
        <v>1792</v>
      </c>
      <c r="BLI1" t="s">
        <v>1793</v>
      </c>
      <c r="BLJ1" t="s">
        <v>1794</v>
      </c>
      <c r="BLK1" t="s">
        <v>1795</v>
      </c>
      <c r="BLL1" t="s">
        <v>1796</v>
      </c>
      <c r="BLM1" t="s">
        <v>1797</v>
      </c>
      <c r="BLN1" t="s">
        <v>1798</v>
      </c>
      <c r="BLO1" t="s">
        <v>1799</v>
      </c>
      <c r="BLP1" t="s">
        <v>1800</v>
      </c>
      <c r="BLQ1" t="s">
        <v>1801</v>
      </c>
      <c r="BLR1" t="s">
        <v>1802</v>
      </c>
      <c r="BLS1" t="s">
        <v>1803</v>
      </c>
      <c r="BLT1" t="s">
        <v>1804</v>
      </c>
      <c r="BLU1" t="s">
        <v>1805</v>
      </c>
      <c r="BLV1" t="s">
        <v>1806</v>
      </c>
      <c r="BLW1" t="s">
        <v>1807</v>
      </c>
      <c r="BLX1" t="s">
        <v>1808</v>
      </c>
      <c r="BLY1" t="s">
        <v>1809</v>
      </c>
      <c r="BLZ1" t="s">
        <v>1810</v>
      </c>
      <c r="BMA1" t="s">
        <v>1811</v>
      </c>
      <c r="BMB1" t="s">
        <v>1812</v>
      </c>
      <c r="BMC1" t="s">
        <v>1813</v>
      </c>
      <c r="BMD1" t="s">
        <v>1814</v>
      </c>
      <c r="BME1" t="s">
        <v>1815</v>
      </c>
      <c r="BMF1" t="s">
        <v>1816</v>
      </c>
      <c r="BMG1" t="s">
        <v>1817</v>
      </c>
      <c r="BMH1" t="s">
        <v>1818</v>
      </c>
      <c r="BMI1" t="s">
        <v>1819</v>
      </c>
      <c r="BMJ1" t="s">
        <v>1820</v>
      </c>
      <c r="BMK1" t="s">
        <v>1821</v>
      </c>
      <c r="BML1" t="s">
        <v>1822</v>
      </c>
      <c r="BMM1" t="s">
        <v>1823</v>
      </c>
      <c r="BMN1" t="s">
        <v>1824</v>
      </c>
      <c r="BMO1" t="s">
        <v>1825</v>
      </c>
      <c r="BMP1" t="s">
        <v>1826</v>
      </c>
      <c r="BMQ1" t="s">
        <v>1827</v>
      </c>
      <c r="BMR1" t="s">
        <v>1828</v>
      </c>
      <c r="BMS1" t="s">
        <v>1829</v>
      </c>
      <c r="BMT1" t="s">
        <v>1830</v>
      </c>
      <c r="BMU1" t="s">
        <v>1831</v>
      </c>
      <c r="BMV1" t="s">
        <v>1832</v>
      </c>
      <c r="BMW1" t="s">
        <v>1833</v>
      </c>
      <c r="BMX1" t="s">
        <v>1834</v>
      </c>
      <c r="BMY1" t="s">
        <v>1835</v>
      </c>
      <c r="BMZ1" t="s">
        <v>1836</v>
      </c>
      <c r="BNA1" t="s">
        <v>1837</v>
      </c>
      <c r="BNB1" t="s">
        <v>1838</v>
      </c>
      <c r="BNC1" t="s">
        <v>1839</v>
      </c>
      <c r="BND1" t="s">
        <v>1840</v>
      </c>
      <c r="BNE1" t="s">
        <v>1841</v>
      </c>
      <c r="BNF1" t="s">
        <v>1842</v>
      </c>
      <c r="BNG1" t="s">
        <v>1843</v>
      </c>
      <c r="BNH1" t="s">
        <v>1844</v>
      </c>
      <c r="BNI1" t="s">
        <v>1845</v>
      </c>
      <c r="BNJ1" t="s">
        <v>1846</v>
      </c>
      <c r="BNK1" t="s">
        <v>1847</v>
      </c>
      <c r="BNL1" t="s">
        <v>1848</v>
      </c>
      <c r="BNM1" t="s">
        <v>1849</v>
      </c>
      <c r="BNN1" t="s">
        <v>1850</v>
      </c>
      <c r="BNO1" t="s">
        <v>1851</v>
      </c>
      <c r="BNP1" t="s">
        <v>1852</v>
      </c>
      <c r="BNQ1" t="s">
        <v>1853</v>
      </c>
      <c r="BNR1" t="s">
        <v>1854</v>
      </c>
      <c r="BNS1" t="s">
        <v>1855</v>
      </c>
      <c r="BNT1" t="s">
        <v>1856</v>
      </c>
      <c r="BNU1" t="s">
        <v>1857</v>
      </c>
      <c r="BNV1" t="s">
        <v>1858</v>
      </c>
      <c r="BNW1" t="s">
        <v>1859</v>
      </c>
      <c r="BNX1" t="s">
        <v>1860</v>
      </c>
      <c r="BNY1" t="s">
        <v>1861</v>
      </c>
      <c r="BNZ1" t="s">
        <v>1862</v>
      </c>
      <c r="BOA1" t="s">
        <v>1863</v>
      </c>
      <c r="BOB1" t="s">
        <v>1864</v>
      </c>
      <c r="BOC1" t="s">
        <v>1865</v>
      </c>
      <c r="BOD1" t="s">
        <v>1866</v>
      </c>
      <c r="BOE1" t="s">
        <v>1867</v>
      </c>
      <c r="BOF1" t="s">
        <v>1868</v>
      </c>
      <c r="BOG1" t="s">
        <v>1869</v>
      </c>
      <c r="BOH1" t="s">
        <v>1870</v>
      </c>
      <c r="BOI1" t="s">
        <v>1871</v>
      </c>
      <c r="BOJ1" t="s">
        <v>1872</v>
      </c>
      <c r="BOK1" t="s">
        <v>1873</v>
      </c>
      <c r="BOL1" t="s">
        <v>1874</v>
      </c>
      <c r="BOM1" t="s">
        <v>1875</v>
      </c>
      <c r="BON1" t="s">
        <v>1876</v>
      </c>
      <c r="BOO1" t="s">
        <v>1877</v>
      </c>
      <c r="BOP1" t="s">
        <v>1878</v>
      </c>
      <c r="BOQ1" t="s">
        <v>1879</v>
      </c>
      <c r="BOR1" t="s">
        <v>1880</v>
      </c>
      <c r="BOS1" t="s">
        <v>1881</v>
      </c>
      <c r="BOT1" t="s">
        <v>1882</v>
      </c>
      <c r="BOU1" t="s">
        <v>1883</v>
      </c>
      <c r="BOV1" t="s">
        <v>1884</v>
      </c>
      <c r="BOW1" t="s">
        <v>1885</v>
      </c>
      <c r="BOX1" t="s">
        <v>1886</v>
      </c>
      <c r="BOY1" t="s">
        <v>1887</v>
      </c>
      <c r="BOZ1" t="s">
        <v>1888</v>
      </c>
      <c r="BPA1" t="s">
        <v>1889</v>
      </c>
      <c r="BPB1" t="s">
        <v>1890</v>
      </c>
      <c r="BPC1" t="s">
        <v>1891</v>
      </c>
      <c r="BPD1" t="s">
        <v>1892</v>
      </c>
      <c r="BPE1" t="s">
        <v>1893</v>
      </c>
      <c r="BPF1" t="s">
        <v>1894</v>
      </c>
      <c r="BPG1" t="s">
        <v>1895</v>
      </c>
      <c r="BPH1" t="s">
        <v>1896</v>
      </c>
      <c r="BPI1" t="s">
        <v>1897</v>
      </c>
      <c r="BPJ1" t="s">
        <v>1898</v>
      </c>
      <c r="BPK1" t="s">
        <v>1899</v>
      </c>
      <c r="BPL1" t="s">
        <v>1900</v>
      </c>
      <c r="BPM1" t="s">
        <v>1901</v>
      </c>
      <c r="BPN1" t="s">
        <v>1902</v>
      </c>
      <c r="BPO1" t="s">
        <v>1903</v>
      </c>
      <c r="BPP1" t="s">
        <v>1904</v>
      </c>
      <c r="BPQ1" t="s">
        <v>1905</v>
      </c>
      <c r="BPR1" t="s">
        <v>1906</v>
      </c>
      <c r="BPS1" t="s">
        <v>1907</v>
      </c>
      <c r="BPT1" t="s">
        <v>1908</v>
      </c>
      <c r="BPU1" t="s">
        <v>1909</v>
      </c>
      <c r="BPV1" t="s">
        <v>1910</v>
      </c>
      <c r="BPW1" t="s">
        <v>1911</v>
      </c>
      <c r="BPX1" t="s">
        <v>1912</v>
      </c>
      <c r="BPY1" t="s">
        <v>1913</v>
      </c>
      <c r="BPZ1" t="s">
        <v>1914</v>
      </c>
      <c r="BQA1" t="s">
        <v>1915</v>
      </c>
      <c r="BQB1" t="s">
        <v>1916</v>
      </c>
      <c r="BQC1" t="s">
        <v>1917</v>
      </c>
      <c r="BQD1" t="s">
        <v>1918</v>
      </c>
      <c r="BQE1" t="s">
        <v>1919</v>
      </c>
      <c r="BQF1" t="s">
        <v>1920</v>
      </c>
      <c r="BQG1" t="s">
        <v>1921</v>
      </c>
      <c r="BQH1" t="s">
        <v>1922</v>
      </c>
      <c r="BQI1" t="s">
        <v>1923</v>
      </c>
      <c r="BQJ1" t="s">
        <v>1924</v>
      </c>
      <c r="BQK1" t="s">
        <v>1925</v>
      </c>
      <c r="BQL1" t="s">
        <v>1926</v>
      </c>
      <c r="BQM1" t="s">
        <v>1927</v>
      </c>
      <c r="BQN1" t="s">
        <v>1928</v>
      </c>
      <c r="BQO1" t="s">
        <v>1929</v>
      </c>
      <c r="BQP1" t="s">
        <v>1930</v>
      </c>
      <c r="BQQ1" t="s">
        <v>1931</v>
      </c>
      <c r="BQR1" t="s">
        <v>1932</v>
      </c>
      <c r="BQS1" t="s">
        <v>1933</v>
      </c>
      <c r="BQT1" t="s">
        <v>1934</v>
      </c>
      <c r="BQU1" t="s">
        <v>1935</v>
      </c>
      <c r="BQV1" t="s">
        <v>1936</v>
      </c>
      <c r="BQW1" t="s">
        <v>1937</v>
      </c>
      <c r="BQX1" t="s">
        <v>1938</v>
      </c>
      <c r="BQY1" t="s">
        <v>1939</v>
      </c>
      <c r="BQZ1" t="s">
        <v>1940</v>
      </c>
      <c r="BRA1" t="s">
        <v>1941</v>
      </c>
      <c r="BRB1" t="s">
        <v>1942</v>
      </c>
      <c r="BRC1" t="s">
        <v>1943</v>
      </c>
      <c r="BRD1" t="s">
        <v>1944</v>
      </c>
      <c r="BRE1" t="s">
        <v>1945</v>
      </c>
      <c r="BRF1" t="s">
        <v>1946</v>
      </c>
      <c r="BRG1" t="s">
        <v>1947</v>
      </c>
      <c r="BRH1" t="s">
        <v>1948</v>
      </c>
      <c r="BRI1" t="s">
        <v>1949</v>
      </c>
      <c r="BRJ1" t="s">
        <v>1950</v>
      </c>
      <c r="BRK1" t="s">
        <v>1951</v>
      </c>
      <c r="BRL1" t="s">
        <v>1952</v>
      </c>
      <c r="BRM1" t="s">
        <v>1953</v>
      </c>
      <c r="BRN1" t="s">
        <v>1954</v>
      </c>
      <c r="BRO1" t="s">
        <v>1955</v>
      </c>
      <c r="BRP1" t="s">
        <v>1956</v>
      </c>
      <c r="BRQ1" t="s">
        <v>1957</v>
      </c>
      <c r="BRR1" t="s">
        <v>1958</v>
      </c>
      <c r="BRS1" t="s">
        <v>1959</v>
      </c>
      <c r="BRT1" t="s">
        <v>1960</v>
      </c>
      <c r="BRU1" t="s">
        <v>1961</v>
      </c>
      <c r="BRV1" t="s">
        <v>1962</v>
      </c>
      <c r="BRW1" t="s">
        <v>1963</v>
      </c>
      <c r="BRX1" t="s">
        <v>1964</v>
      </c>
      <c r="BRY1" t="s">
        <v>1965</v>
      </c>
      <c r="BRZ1" t="s">
        <v>1966</v>
      </c>
      <c r="BSA1" t="s">
        <v>1967</v>
      </c>
      <c r="BSB1" t="s">
        <v>1968</v>
      </c>
      <c r="BSC1" t="s">
        <v>1969</v>
      </c>
      <c r="BSD1" t="s">
        <v>1970</v>
      </c>
      <c r="BSE1" t="s">
        <v>1971</v>
      </c>
      <c r="BSF1" t="s">
        <v>1972</v>
      </c>
      <c r="BSG1" t="s">
        <v>1973</v>
      </c>
      <c r="BSH1" t="s">
        <v>1974</v>
      </c>
      <c r="BSI1" t="s">
        <v>1975</v>
      </c>
      <c r="BSJ1" t="s">
        <v>1976</v>
      </c>
      <c r="BSK1" t="s">
        <v>1977</v>
      </c>
      <c r="BSL1" t="s">
        <v>1978</v>
      </c>
      <c r="BSM1" t="s">
        <v>1979</v>
      </c>
      <c r="BSN1" t="s">
        <v>1980</v>
      </c>
      <c r="BSO1" t="s">
        <v>1981</v>
      </c>
      <c r="BSP1" t="s">
        <v>1982</v>
      </c>
      <c r="BSQ1" t="s">
        <v>1983</v>
      </c>
      <c r="BSR1" t="s">
        <v>1984</v>
      </c>
      <c r="BSS1" t="s">
        <v>1985</v>
      </c>
      <c r="BST1" t="s">
        <v>1986</v>
      </c>
      <c r="BSU1" t="s">
        <v>1987</v>
      </c>
      <c r="BSV1" t="s">
        <v>1988</v>
      </c>
      <c r="BSW1" t="s">
        <v>1989</v>
      </c>
      <c r="BSX1" t="s">
        <v>1990</v>
      </c>
      <c r="BSY1" t="s">
        <v>1991</v>
      </c>
      <c r="BSZ1" t="s">
        <v>1992</v>
      </c>
      <c r="BTA1" t="s">
        <v>1993</v>
      </c>
      <c r="BTB1" t="s">
        <v>1994</v>
      </c>
      <c r="BTC1" t="s">
        <v>1995</v>
      </c>
      <c r="BTD1" t="s">
        <v>1996</v>
      </c>
      <c r="BTE1" t="s">
        <v>1997</v>
      </c>
      <c r="BTF1" t="s">
        <v>1998</v>
      </c>
      <c r="BTG1" t="s">
        <v>1999</v>
      </c>
      <c r="BTH1" t="s">
        <v>2000</v>
      </c>
      <c r="BTI1" t="s">
        <v>2001</v>
      </c>
      <c r="BTJ1" t="s">
        <v>2002</v>
      </c>
      <c r="BTK1" t="s">
        <v>2003</v>
      </c>
      <c r="BTL1" t="s">
        <v>2004</v>
      </c>
      <c r="BTM1" t="s">
        <v>2005</v>
      </c>
      <c r="BTN1" t="s">
        <v>2006</v>
      </c>
      <c r="BTO1" t="s">
        <v>2007</v>
      </c>
      <c r="BTP1" t="s">
        <v>2008</v>
      </c>
      <c r="BTQ1" t="s">
        <v>2009</v>
      </c>
      <c r="BTR1" t="s">
        <v>2010</v>
      </c>
      <c r="BTS1" t="s">
        <v>2011</v>
      </c>
      <c r="BTT1" t="s">
        <v>2012</v>
      </c>
      <c r="BTU1" t="s">
        <v>2013</v>
      </c>
      <c r="BTV1" t="s">
        <v>2014</v>
      </c>
      <c r="BTW1" t="s">
        <v>2015</v>
      </c>
      <c r="BTX1" t="s">
        <v>2016</v>
      </c>
      <c r="BTY1" t="s">
        <v>2017</v>
      </c>
      <c r="BTZ1" t="s">
        <v>2018</v>
      </c>
      <c r="BUA1" t="s">
        <v>2019</v>
      </c>
      <c r="BUB1" t="s">
        <v>2020</v>
      </c>
      <c r="BUC1" t="s">
        <v>2021</v>
      </c>
      <c r="BUD1" t="s">
        <v>2022</v>
      </c>
      <c r="BUE1" t="s">
        <v>2023</v>
      </c>
      <c r="BUF1" t="s">
        <v>2024</v>
      </c>
      <c r="BUG1" t="s">
        <v>2025</v>
      </c>
      <c r="BUH1" t="s">
        <v>2026</v>
      </c>
      <c r="BUI1" t="s">
        <v>2027</v>
      </c>
      <c r="BUJ1" t="s">
        <v>2028</v>
      </c>
      <c r="BUK1" t="s">
        <v>2029</v>
      </c>
      <c r="BUL1" t="s">
        <v>2030</v>
      </c>
      <c r="BUM1" t="s">
        <v>2031</v>
      </c>
      <c r="BUN1" t="s">
        <v>2032</v>
      </c>
      <c r="BUO1" t="s">
        <v>2033</v>
      </c>
      <c r="BUP1" t="s">
        <v>2034</v>
      </c>
      <c r="BUQ1" t="s">
        <v>2035</v>
      </c>
      <c r="BUR1" t="s">
        <v>2036</v>
      </c>
      <c r="BUS1" t="s">
        <v>2037</v>
      </c>
      <c r="BUT1" t="s">
        <v>2038</v>
      </c>
      <c r="BUU1" t="s">
        <v>2039</v>
      </c>
      <c r="BUV1" t="s">
        <v>2040</v>
      </c>
      <c r="BUW1" t="s">
        <v>2041</v>
      </c>
      <c r="BUX1" t="s">
        <v>2042</v>
      </c>
      <c r="BUY1" t="s">
        <v>2043</v>
      </c>
      <c r="BUZ1" t="s">
        <v>2044</v>
      </c>
      <c r="BVA1" t="s">
        <v>2045</v>
      </c>
      <c r="BVB1" t="s">
        <v>2046</v>
      </c>
      <c r="BVC1" t="s">
        <v>2047</v>
      </c>
      <c r="BVD1" t="s">
        <v>2048</v>
      </c>
      <c r="BVE1" t="s">
        <v>2049</v>
      </c>
      <c r="BVF1" t="s">
        <v>2050</v>
      </c>
      <c r="BVG1" t="s">
        <v>2051</v>
      </c>
      <c r="BVH1" t="s">
        <v>2052</v>
      </c>
      <c r="BVI1" t="s">
        <v>2053</v>
      </c>
      <c r="BVJ1" t="s">
        <v>2054</v>
      </c>
      <c r="BVK1" t="s">
        <v>2055</v>
      </c>
      <c r="BVL1" t="s">
        <v>2056</v>
      </c>
      <c r="BVM1" t="s">
        <v>2057</v>
      </c>
      <c r="BVN1" t="s">
        <v>2058</v>
      </c>
      <c r="BVO1" t="s">
        <v>2059</v>
      </c>
      <c r="BVP1" t="s">
        <v>2060</v>
      </c>
      <c r="BVQ1" t="s">
        <v>2061</v>
      </c>
      <c r="BVR1" t="s">
        <v>2062</v>
      </c>
      <c r="BVS1" t="s">
        <v>2063</v>
      </c>
      <c r="BVT1" t="s">
        <v>2064</v>
      </c>
      <c r="BVU1" t="s">
        <v>2065</v>
      </c>
      <c r="BVV1" t="s">
        <v>2066</v>
      </c>
      <c r="BVW1" t="s">
        <v>2067</v>
      </c>
      <c r="BVX1" t="s">
        <v>2068</v>
      </c>
      <c r="BVY1" t="s">
        <v>2069</v>
      </c>
      <c r="BVZ1" t="s">
        <v>2070</v>
      </c>
      <c r="BWA1" t="s">
        <v>2071</v>
      </c>
      <c r="BWB1" t="s">
        <v>2072</v>
      </c>
      <c r="BWC1" t="s">
        <v>2073</v>
      </c>
      <c r="BWD1" t="s">
        <v>2074</v>
      </c>
      <c r="BWE1" t="s">
        <v>2075</v>
      </c>
      <c r="BWF1" t="s">
        <v>2076</v>
      </c>
      <c r="BWG1" t="s">
        <v>2077</v>
      </c>
      <c r="BWH1" t="s">
        <v>2078</v>
      </c>
      <c r="BWI1" t="s">
        <v>2079</v>
      </c>
      <c r="BWJ1" t="s">
        <v>2080</v>
      </c>
      <c r="BWK1" t="s">
        <v>2081</v>
      </c>
      <c r="BWL1" t="s">
        <v>2082</v>
      </c>
      <c r="BWM1" t="s">
        <v>2083</v>
      </c>
      <c r="BWN1" t="s">
        <v>2084</v>
      </c>
      <c r="BWO1" t="s">
        <v>2085</v>
      </c>
      <c r="BWP1" t="s">
        <v>2086</v>
      </c>
      <c r="BWQ1" t="s">
        <v>2087</v>
      </c>
      <c r="BWR1" t="s">
        <v>2088</v>
      </c>
      <c r="BWS1" t="s">
        <v>2089</v>
      </c>
      <c r="BWT1" t="s">
        <v>2090</v>
      </c>
      <c r="BWU1" t="s">
        <v>2091</v>
      </c>
      <c r="BWV1" t="s">
        <v>2092</v>
      </c>
      <c r="BWW1" t="s">
        <v>2093</v>
      </c>
      <c r="BWX1" t="s">
        <v>2094</v>
      </c>
      <c r="BWY1" t="s">
        <v>2095</v>
      </c>
      <c r="BWZ1" t="s">
        <v>2096</v>
      </c>
      <c r="BXA1" t="s">
        <v>2097</v>
      </c>
      <c r="BXB1" t="s">
        <v>2098</v>
      </c>
      <c r="BXC1" t="s">
        <v>2099</v>
      </c>
      <c r="BXD1" t="s">
        <v>2100</v>
      </c>
      <c r="BXE1" t="s">
        <v>2101</v>
      </c>
      <c r="BXF1" t="s">
        <v>2102</v>
      </c>
      <c r="BXG1" t="s">
        <v>2103</v>
      </c>
      <c r="BXH1" t="s">
        <v>2104</v>
      </c>
      <c r="BXI1" t="s">
        <v>2105</v>
      </c>
      <c r="BXJ1" t="s">
        <v>2106</v>
      </c>
      <c r="BXK1" t="s">
        <v>2107</v>
      </c>
      <c r="BXL1" t="s">
        <v>2108</v>
      </c>
      <c r="BXM1" t="s">
        <v>2109</v>
      </c>
      <c r="BXN1" t="s">
        <v>2110</v>
      </c>
      <c r="BXO1" t="s">
        <v>2111</v>
      </c>
      <c r="BXP1" t="s">
        <v>2112</v>
      </c>
      <c r="BXQ1" t="s">
        <v>2113</v>
      </c>
      <c r="BXR1" t="s">
        <v>2114</v>
      </c>
      <c r="BXS1" t="s">
        <v>2115</v>
      </c>
      <c r="BXT1" t="s">
        <v>2116</v>
      </c>
      <c r="BXU1" t="s">
        <v>2117</v>
      </c>
      <c r="BXV1" t="s">
        <v>2118</v>
      </c>
      <c r="BXW1" t="s">
        <v>2119</v>
      </c>
      <c r="BXX1" t="s">
        <v>2120</v>
      </c>
      <c r="BXY1" t="s">
        <v>2121</v>
      </c>
      <c r="BXZ1" t="s">
        <v>2122</v>
      </c>
      <c r="BYA1" t="s">
        <v>2123</v>
      </c>
      <c r="BYB1" t="s">
        <v>2124</v>
      </c>
      <c r="BYC1" t="s">
        <v>2125</v>
      </c>
      <c r="BYD1" t="s">
        <v>2126</v>
      </c>
      <c r="BYE1" t="s">
        <v>2127</v>
      </c>
      <c r="BYF1" t="s">
        <v>2128</v>
      </c>
      <c r="BYG1" t="s">
        <v>2129</v>
      </c>
      <c r="BYH1" t="s">
        <v>2130</v>
      </c>
      <c r="BYI1" t="s">
        <v>2131</v>
      </c>
      <c r="BYJ1" t="s">
        <v>2132</v>
      </c>
      <c r="BYK1" t="s">
        <v>2133</v>
      </c>
      <c r="BYL1" t="s">
        <v>2134</v>
      </c>
      <c r="BYM1" t="s">
        <v>2135</v>
      </c>
      <c r="BYN1" t="s">
        <v>2136</v>
      </c>
      <c r="BYO1" t="s">
        <v>2137</v>
      </c>
      <c r="BYP1" t="s">
        <v>2138</v>
      </c>
      <c r="BYQ1" t="s">
        <v>2139</v>
      </c>
      <c r="BYR1" t="s">
        <v>2140</v>
      </c>
      <c r="BYS1" t="s">
        <v>2141</v>
      </c>
      <c r="BYT1" t="s">
        <v>2142</v>
      </c>
      <c r="BYU1" t="s">
        <v>2143</v>
      </c>
      <c r="BYV1" t="s">
        <v>2144</v>
      </c>
      <c r="BYW1" t="s">
        <v>2145</v>
      </c>
      <c r="BYX1" t="s">
        <v>2146</v>
      </c>
      <c r="BYY1" t="s">
        <v>2147</v>
      </c>
      <c r="BYZ1" t="s">
        <v>2148</v>
      </c>
      <c r="BZA1" t="s">
        <v>2149</v>
      </c>
      <c r="BZB1" t="s">
        <v>2150</v>
      </c>
      <c r="BZC1" t="s">
        <v>2151</v>
      </c>
      <c r="BZD1" t="s">
        <v>2152</v>
      </c>
      <c r="BZE1" t="s">
        <v>2153</v>
      </c>
      <c r="BZF1" t="s">
        <v>2154</v>
      </c>
      <c r="BZG1" t="s">
        <v>2155</v>
      </c>
      <c r="BZH1" t="s">
        <v>2156</v>
      </c>
      <c r="BZI1" t="s">
        <v>2157</v>
      </c>
      <c r="BZJ1" t="s">
        <v>2158</v>
      </c>
      <c r="BZK1" t="s">
        <v>2159</v>
      </c>
      <c r="BZL1" t="s">
        <v>2160</v>
      </c>
      <c r="BZM1" t="s">
        <v>2161</v>
      </c>
      <c r="BZN1" t="s">
        <v>2162</v>
      </c>
      <c r="BZO1" t="s">
        <v>2163</v>
      </c>
      <c r="BZP1" t="s">
        <v>2164</v>
      </c>
      <c r="BZQ1" t="s">
        <v>2165</v>
      </c>
      <c r="BZR1" t="s">
        <v>2166</v>
      </c>
      <c r="BZS1" t="s">
        <v>2167</v>
      </c>
      <c r="BZT1" t="s">
        <v>2168</v>
      </c>
      <c r="BZU1" t="s">
        <v>2169</v>
      </c>
      <c r="BZV1" t="s">
        <v>2170</v>
      </c>
      <c r="BZW1" t="s">
        <v>2171</v>
      </c>
      <c r="BZX1" t="s">
        <v>2172</v>
      </c>
      <c r="BZY1" t="s">
        <v>2173</v>
      </c>
      <c r="BZZ1" t="s">
        <v>2174</v>
      </c>
      <c r="CAA1" t="s">
        <v>2175</v>
      </c>
      <c r="CAB1" t="s">
        <v>2176</v>
      </c>
      <c r="CAC1" t="s">
        <v>2177</v>
      </c>
      <c r="CAD1" t="s">
        <v>2178</v>
      </c>
      <c r="CAE1" t="s">
        <v>2179</v>
      </c>
      <c r="CAF1" t="s">
        <v>2180</v>
      </c>
      <c r="CAG1" t="s">
        <v>2181</v>
      </c>
      <c r="CAH1" t="s">
        <v>2182</v>
      </c>
      <c r="CAI1" t="s">
        <v>2183</v>
      </c>
      <c r="CAJ1" t="s">
        <v>2184</v>
      </c>
      <c r="CAK1" t="s">
        <v>2185</v>
      </c>
      <c r="CAL1" t="s">
        <v>2186</v>
      </c>
      <c r="CAM1" t="s">
        <v>2187</v>
      </c>
      <c r="CAN1" t="s">
        <v>2188</v>
      </c>
      <c r="CAO1" t="s">
        <v>2189</v>
      </c>
      <c r="CAP1" t="s">
        <v>2190</v>
      </c>
      <c r="CAQ1" t="s">
        <v>2191</v>
      </c>
      <c r="CAR1" t="s">
        <v>2192</v>
      </c>
      <c r="CAS1" t="s">
        <v>2193</v>
      </c>
      <c r="CAT1" t="s">
        <v>2194</v>
      </c>
      <c r="CAU1" t="s">
        <v>2195</v>
      </c>
      <c r="CAV1" t="s">
        <v>2196</v>
      </c>
      <c r="CAW1" t="s">
        <v>2197</v>
      </c>
      <c r="CAX1" t="s">
        <v>2198</v>
      </c>
      <c r="CAY1" t="s">
        <v>2199</v>
      </c>
      <c r="CAZ1" t="s">
        <v>2200</v>
      </c>
      <c r="CBA1" t="s">
        <v>2201</v>
      </c>
      <c r="CBB1" t="s">
        <v>2202</v>
      </c>
      <c r="CBC1" t="s">
        <v>2203</v>
      </c>
      <c r="CBD1" t="s">
        <v>2204</v>
      </c>
      <c r="CBE1" t="s">
        <v>2205</v>
      </c>
      <c r="CBF1" t="s">
        <v>2206</v>
      </c>
      <c r="CBG1" t="s">
        <v>2207</v>
      </c>
      <c r="CBH1" t="s">
        <v>2208</v>
      </c>
      <c r="CBI1" t="s">
        <v>2209</v>
      </c>
      <c r="CBJ1" t="s">
        <v>2210</v>
      </c>
      <c r="CBK1" t="s">
        <v>2211</v>
      </c>
      <c r="CBL1" t="s">
        <v>2212</v>
      </c>
      <c r="CBM1" t="s">
        <v>2213</v>
      </c>
      <c r="CBN1" t="s">
        <v>2214</v>
      </c>
      <c r="CBO1" t="s">
        <v>2215</v>
      </c>
      <c r="CBP1" t="s">
        <v>2216</v>
      </c>
      <c r="CBQ1" t="s">
        <v>2217</v>
      </c>
      <c r="CBR1" t="s">
        <v>2218</v>
      </c>
      <c r="CBS1" t="s">
        <v>2219</v>
      </c>
      <c r="CBT1" t="s">
        <v>2220</v>
      </c>
      <c r="CBU1" t="s">
        <v>2221</v>
      </c>
      <c r="CBV1" t="s">
        <v>2222</v>
      </c>
      <c r="CBW1" t="s">
        <v>2223</v>
      </c>
      <c r="CBX1" t="s">
        <v>2224</v>
      </c>
      <c r="CBY1" t="s">
        <v>2225</v>
      </c>
      <c r="CBZ1" t="s">
        <v>2226</v>
      </c>
      <c r="CCA1" t="s">
        <v>2227</v>
      </c>
      <c r="CCB1" t="s">
        <v>2228</v>
      </c>
      <c r="CCC1" t="s">
        <v>2229</v>
      </c>
      <c r="CCD1" t="s">
        <v>2230</v>
      </c>
      <c r="CCE1" t="s">
        <v>2231</v>
      </c>
      <c r="CCF1" t="s">
        <v>2232</v>
      </c>
      <c r="CCG1" t="s">
        <v>2233</v>
      </c>
      <c r="CCH1" t="s">
        <v>2234</v>
      </c>
      <c r="CCI1" t="s">
        <v>2235</v>
      </c>
      <c r="CCJ1" t="s">
        <v>2236</v>
      </c>
      <c r="CCK1" t="s">
        <v>2237</v>
      </c>
      <c r="CCL1" t="s">
        <v>2238</v>
      </c>
      <c r="CCM1" t="s">
        <v>2239</v>
      </c>
      <c r="CCN1" t="s">
        <v>2240</v>
      </c>
      <c r="CCO1" t="s">
        <v>2241</v>
      </c>
      <c r="CCP1" t="s">
        <v>2242</v>
      </c>
      <c r="CCQ1" t="s">
        <v>2243</v>
      </c>
      <c r="CCR1" t="s">
        <v>2244</v>
      </c>
      <c r="CCS1" t="s">
        <v>2245</v>
      </c>
      <c r="CCT1" t="s">
        <v>2246</v>
      </c>
      <c r="CCU1" t="s">
        <v>2247</v>
      </c>
      <c r="CCV1" t="s">
        <v>2248</v>
      </c>
      <c r="CCW1" t="s">
        <v>2249</v>
      </c>
      <c r="CCX1" t="s">
        <v>2250</v>
      </c>
      <c r="CCY1" t="s">
        <v>2251</v>
      </c>
      <c r="CCZ1" t="s">
        <v>2252</v>
      </c>
      <c r="CDA1" t="s">
        <v>2253</v>
      </c>
      <c r="CDB1" t="s">
        <v>2254</v>
      </c>
      <c r="CDC1" t="s">
        <v>2255</v>
      </c>
      <c r="CDD1" t="s">
        <v>2256</v>
      </c>
      <c r="CDE1" t="s">
        <v>2257</v>
      </c>
      <c r="CDF1" t="s">
        <v>2258</v>
      </c>
      <c r="CDG1" t="s">
        <v>2259</v>
      </c>
      <c r="CDH1" t="s">
        <v>2260</v>
      </c>
      <c r="CDI1" t="s">
        <v>2261</v>
      </c>
      <c r="CDJ1" t="s">
        <v>2262</v>
      </c>
      <c r="CDK1" t="s">
        <v>2263</v>
      </c>
      <c r="CDL1" t="s">
        <v>2264</v>
      </c>
      <c r="CDM1" t="s">
        <v>2265</v>
      </c>
      <c r="CDN1" t="s">
        <v>2266</v>
      </c>
      <c r="CDO1" t="s">
        <v>2267</v>
      </c>
      <c r="CDP1" t="s">
        <v>2268</v>
      </c>
      <c r="CDQ1" t="s">
        <v>2269</v>
      </c>
      <c r="CDR1" t="s">
        <v>2270</v>
      </c>
      <c r="CDS1" t="s">
        <v>2271</v>
      </c>
      <c r="CDT1" t="s">
        <v>2272</v>
      </c>
      <c r="CDU1" t="s">
        <v>2273</v>
      </c>
      <c r="CDV1" t="s">
        <v>2274</v>
      </c>
      <c r="CDW1" t="s">
        <v>2275</v>
      </c>
      <c r="CDX1" t="s">
        <v>2276</v>
      </c>
      <c r="CDY1" t="s">
        <v>2277</v>
      </c>
      <c r="CDZ1" t="s">
        <v>2278</v>
      </c>
      <c r="CEA1" t="s">
        <v>2279</v>
      </c>
      <c r="CEB1" t="s">
        <v>2280</v>
      </c>
      <c r="CEC1" t="s">
        <v>2281</v>
      </c>
      <c r="CED1" t="s">
        <v>2282</v>
      </c>
      <c r="CEE1" t="s">
        <v>2283</v>
      </c>
      <c r="CEF1" t="s">
        <v>2284</v>
      </c>
      <c r="CEG1" t="s">
        <v>2285</v>
      </c>
      <c r="CEH1" t="s">
        <v>2286</v>
      </c>
      <c r="CEI1" t="s">
        <v>2287</v>
      </c>
      <c r="CEJ1" t="s">
        <v>2288</v>
      </c>
      <c r="CEK1" t="s">
        <v>2289</v>
      </c>
      <c r="CEL1" t="s">
        <v>2290</v>
      </c>
      <c r="CEM1" t="s">
        <v>2291</v>
      </c>
      <c r="CEN1" t="s">
        <v>2292</v>
      </c>
      <c r="CEO1" t="s">
        <v>2293</v>
      </c>
      <c r="CEP1" t="s">
        <v>2294</v>
      </c>
      <c r="CEQ1" t="s">
        <v>2295</v>
      </c>
      <c r="CER1" t="s">
        <v>2296</v>
      </c>
      <c r="CES1" t="s">
        <v>2297</v>
      </c>
      <c r="CET1" t="s">
        <v>2298</v>
      </c>
      <c r="CEU1" t="s">
        <v>2299</v>
      </c>
      <c r="CEV1" t="s">
        <v>2300</v>
      </c>
      <c r="CEW1" t="s">
        <v>2301</v>
      </c>
      <c r="CEX1" t="s">
        <v>2302</v>
      </c>
      <c r="CEY1" t="s">
        <v>2303</v>
      </c>
      <c r="CEZ1" t="s">
        <v>2304</v>
      </c>
      <c r="CFA1" t="s">
        <v>2305</v>
      </c>
      <c r="CFB1" t="s">
        <v>2306</v>
      </c>
      <c r="CFC1" t="s">
        <v>2307</v>
      </c>
      <c r="CFD1" t="s">
        <v>2308</v>
      </c>
      <c r="CFE1" t="s">
        <v>2309</v>
      </c>
      <c r="CFF1" t="s">
        <v>2310</v>
      </c>
      <c r="CFG1" t="s">
        <v>2311</v>
      </c>
      <c r="CFH1" t="s">
        <v>2312</v>
      </c>
      <c r="CFI1" t="s">
        <v>2313</v>
      </c>
      <c r="CFJ1" t="s">
        <v>2314</v>
      </c>
      <c r="CFK1" t="s">
        <v>2315</v>
      </c>
      <c r="CFL1" t="s">
        <v>2316</v>
      </c>
      <c r="CFM1" t="s">
        <v>2317</v>
      </c>
      <c r="CFN1" t="s">
        <v>2318</v>
      </c>
      <c r="CFO1" t="s">
        <v>2319</v>
      </c>
      <c r="CFP1" t="s">
        <v>2320</v>
      </c>
      <c r="CFQ1" t="s">
        <v>2321</v>
      </c>
      <c r="CFR1" t="s">
        <v>2322</v>
      </c>
      <c r="CFS1" t="s">
        <v>2323</v>
      </c>
      <c r="CFT1" t="s">
        <v>2324</v>
      </c>
      <c r="CFU1" t="s">
        <v>2325</v>
      </c>
      <c r="CFV1" t="s">
        <v>2326</v>
      </c>
      <c r="CFW1" t="s">
        <v>2327</v>
      </c>
      <c r="CFX1" t="s">
        <v>2328</v>
      </c>
      <c r="CFY1" t="s">
        <v>2329</v>
      </c>
      <c r="CFZ1" t="s">
        <v>2330</v>
      </c>
      <c r="CGA1" t="s">
        <v>2331</v>
      </c>
      <c r="CGB1" t="s">
        <v>2332</v>
      </c>
      <c r="CGC1" t="s">
        <v>2333</v>
      </c>
      <c r="CGD1" t="s">
        <v>2334</v>
      </c>
      <c r="CGE1" t="s">
        <v>2335</v>
      </c>
      <c r="CGF1" t="s">
        <v>2336</v>
      </c>
      <c r="CGG1" t="s">
        <v>2337</v>
      </c>
      <c r="CGH1" t="s">
        <v>2338</v>
      </c>
      <c r="CGI1" t="s">
        <v>2339</v>
      </c>
      <c r="CGJ1" t="s">
        <v>2340</v>
      </c>
      <c r="CGK1" t="s">
        <v>2341</v>
      </c>
      <c r="CGL1" t="s">
        <v>2342</v>
      </c>
      <c r="CGM1" t="s">
        <v>2343</v>
      </c>
      <c r="CGN1" t="s">
        <v>2344</v>
      </c>
      <c r="CGO1" t="s">
        <v>2345</v>
      </c>
      <c r="CGP1" t="s">
        <v>2346</v>
      </c>
      <c r="CGQ1" t="s">
        <v>2347</v>
      </c>
      <c r="CGR1" t="s">
        <v>2348</v>
      </c>
      <c r="CGS1" t="s">
        <v>2349</v>
      </c>
      <c r="CGT1" t="s">
        <v>2350</v>
      </c>
      <c r="CGU1" t="s">
        <v>2351</v>
      </c>
      <c r="CGV1" t="s">
        <v>2352</v>
      </c>
      <c r="CGW1" t="s">
        <v>2353</v>
      </c>
      <c r="CGX1" t="s">
        <v>2354</v>
      </c>
      <c r="CGY1" t="s">
        <v>2355</v>
      </c>
      <c r="CGZ1" t="s">
        <v>2356</v>
      </c>
      <c r="CHA1" t="s">
        <v>2357</v>
      </c>
      <c r="CHB1" t="s">
        <v>2358</v>
      </c>
      <c r="CHC1" t="s">
        <v>2359</v>
      </c>
      <c r="CHD1" t="s">
        <v>2360</v>
      </c>
      <c r="CHE1" t="s">
        <v>2361</v>
      </c>
      <c r="CHF1" t="s">
        <v>2362</v>
      </c>
      <c r="CHG1" t="s">
        <v>2363</v>
      </c>
      <c r="CHH1" t="s">
        <v>2364</v>
      </c>
      <c r="CHI1" t="s">
        <v>2365</v>
      </c>
      <c r="CHJ1" t="s">
        <v>2366</v>
      </c>
      <c r="CHK1" t="s">
        <v>2367</v>
      </c>
      <c r="CHL1" t="s">
        <v>2368</v>
      </c>
      <c r="CHM1" t="s">
        <v>2369</v>
      </c>
      <c r="CHN1" t="s">
        <v>2370</v>
      </c>
      <c r="CHO1" t="s">
        <v>2371</v>
      </c>
      <c r="CHP1" t="s">
        <v>2372</v>
      </c>
      <c r="CHQ1" t="s">
        <v>2373</v>
      </c>
      <c r="CHR1" t="s">
        <v>2374</v>
      </c>
      <c r="CHS1" t="s">
        <v>2375</v>
      </c>
      <c r="CHT1" t="s">
        <v>2376</v>
      </c>
      <c r="CHU1" t="s">
        <v>2377</v>
      </c>
      <c r="CHV1" t="s">
        <v>2378</v>
      </c>
      <c r="CHW1" t="s">
        <v>2379</v>
      </c>
      <c r="CHX1" t="s">
        <v>2380</v>
      </c>
      <c r="CHY1" t="s">
        <v>2381</v>
      </c>
      <c r="CHZ1" t="s">
        <v>2382</v>
      </c>
      <c r="CIA1" t="s">
        <v>2383</v>
      </c>
      <c r="CIB1" t="s">
        <v>2384</v>
      </c>
      <c r="CIC1" t="s">
        <v>2385</v>
      </c>
      <c r="CID1" t="s">
        <v>2386</v>
      </c>
      <c r="CIE1" t="s">
        <v>2387</v>
      </c>
      <c r="CIF1" t="s">
        <v>2388</v>
      </c>
      <c r="CIG1" t="s">
        <v>2389</v>
      </c>
      <c r="CIH1" t="s">
        <v>2390</v>
      </c>
      <c r="CII1" t="s">
        <v>2391</v>
      </c>
      <c r="CIJ1" t="s">
        <v>2392</v>
      </c>
      <c r="CIK1" t="s">
        <v>2393</v>
      </c>
      <c r="CIL1" t="s">
        <v>2394</v>
      </c>
      <c r="CIM1" t="s">
        <v>2395</v>
      </c>
      <c r="CIN1" t="s">
        <v>2396</v>
      </c>
      <c r="CIO1" t="s">
        <v>2397</v>
      </c>
      <c r="CIP1" t="s">
        <v>2398</v>
      </c>
      <c r="CIQ1" t="s">
        <v>2399</v>
      </c>
      <c r="CIR1" t="s">
        <v>2400</v>
      </c>
      <c r="CIS1" t="s">
        <v>2401</v>
      </c>
      <c r="CIT1" t="s">
        <v>2402</v>
      </c>
      <c r="CIU1" t="s">
        <v>2403</v>
      </c>
      <c r="CIV1" t="s">
        <v>2404</v>
      </c>
      <c r="CIW1" t="s">
        <v>2405</v>
      </c>
      <c r="CIX1" t="s">
        <v>2406</v>
      </c>
      <c r="CIY1" t="s">
        <v>2407</v>
      </c>
      <c r="CIZ1" t="s">
        <v>2408</v>
      </c>
      <c r="CJA1" t="s">
        <v>2409</v>
      </c>
      <c r="CJB1" t="s">
        <v>2410</v>
      </c>
      <c r="CJC1" t="s">
        <v>2411</v>
      </c>
      <c r="CJD1" t="s">
        <v>2412</v>
      </c>
      <c r="CJE1" t="s">
        <v>2413</v>
      </c>
      <c r="CJF1" t="s">
        <v>2414</v>
      </c>
      <c r="CJG1" t="s">
        <v>2415</v>
      </c>
      <c r="CJH1" t="s">
        <v>2416</v>
      </c>
      <c r="CJI1" t="s">
        <v>2417</v>
      </c>
      <c r="CJJ1" t="s">
        <v>2418</v>
      </c>
      <c r="CJK1" t="s">
        <v>2419</v>
      </c>
      <c r="CJL1" t="s">
        <v>2420</v>
      </c>
      <c r="CJM1" t="s">
        <v>2421</v>
      </c>
      <c r="CJN1" t="s">
        <v>2422</v>
      </c>
      <c r="CJO1" t="s">
        <v>2423</v>
      </c>
      <c r="CJP1" t="s">
        <v>2424</v>
      </c>
      <c r="CJQ1" t="s">
        <v>2425</v>
      </c>
      <c r="CJR1" t="s">
        <v>2426</v>
      </c>
      <c r="CJS1" t="s">
        <v>2427</v>
      </c>
      <c r="CJT1" t="s">
        <v>2428</v>
      </c>
      <c r="CJU1" t="s">
        <v>2429</v>
      </c>
      <c r="CJV1" t="s">
        <v>2430</v>
      </c>
      <c r="CJW1" t="s">
        <v>2431</v>
      </c>
      <c r="CJX1" t="s">
        <v>2432</v>
      </c>
      <c r="CJY1" t="s">
        <v>2433</v>
      </c>
      <c r="CJZ1" t="s">
        <v>2434</v>
      </c>
      <c r="CKA1" t="s">
        <v>2435</v>
      </c>
      <c r="CKB1" t="s">
        <v>2436</v>
      </c>
      <c r="CKC1" t="s">
        <v>2437</v>
      </c>
      <c r="CKD1" t="s">
        <v>2438</v>
      </c>
      <c r="CKE1" t="s">
        <v>2439</v>
      </c>
      <c r="CKF1" t="s">
        <v>2440</v>
      </c>
      <c r="CKG1" t="s">
        <v>2441</v>
      </c>
      <c r="CKH1" t="s">
        <v>2442</v>
      </c>
      <c r="CKI1" t="s">
        <v>2443</v>
      </c>
      <c r="CKJ1" t="s">
        <v>2444</v>
      </c>
      <c r="CKK1" t="s">
        <v>2445</v>
      </c>
      <c r="CKL1" t="s">
        <v>2446</v>
      </c>
      <c r="CKM1" t="s">
        <v>2447</v>
      </c>
      <c r="CKN1" t="s">
        <v>2448</v>
      </c>
      <c r="CKO1" t="s">
        <v>2449</v>
      </c>
      <c r="CKP1" t="s">
        <v>2450</v>
      </c>
      <c r="CKQ1" t="s">
        <v>2451</v>
      </c>
      <c r="CKR1" t="s">
        <v>2452</v>
      </c>
      <c r="CKS1" t="s">
        <v>2453</v>
      </c>
      <c r="CKT1" t="s">
        <v>2454</v>
      </c>
      <c r="CKU1" t="s">
        <v>2455</v>
      </c>
      <c r="CKV1" t="s">
        <v>2456</v>
      </c>
      <c r="CKW1" t="s">
        <v>2457</v>
      </c>
      <c r="CKX1" t="s">
        <v>2458</v>
      </c>
      <c r="CKY1" t="s">
        <v>2459</v>
      </c>
      <c r="CKZ1" t="s">
        <v>2460</v>
      </c>
      <c r="CLA1" t="s">
        <v>2461</v>
      </c>
      <c r="CLB1" t="s">
        <v>2462</v>
      </c>
      <c r="CLC1" t="s">
        <v>2463</v>
      </c>
      <c r="CLD1" t="s">
        <v>2464</v>
      </c>
      <c r="CLE1" t="s">
        <v>2465</v>
      </c>
      <c r="CLF1" t="s">
        <v>2466</v>
      </c>
      <c r="CLG1" t="s">
        <v>2467</v>
      </c>
      <c r="CLH1" t="s">
        <v>2468</v>
      </c>
      <c r="CLI1" t="s">
        <v>2469</v>
      </c>
      <c r="CLJ1" t="s">
        <v>2470</v>
      </c>
      <c r="CLK1" t="s">
        <v>2471</v>
      </c>
      <c r="CLL1" t="s">
        <v>2472</v>
      </c>
      <c r="CLM1" t="s">
        <v>2473</v>
      </c>
      <c r="CLN1" t="s">
        <v>2474</v>
      </c>
      <c r="CLO1" t="s">
        <v>2475</v>
      </c>
      <c r="CLP1" t="s">
        <v>2476</v>
      </c>
      <c r="CLQ1" t="s">
        <v>2477</v>
      </c>
      <c r="CLR1" t="s">
        <v>2478</v>
      </c>
      <c r="CLS1" t="s">
        <v>2479</v>
      </c>
      <c r="CLT1" t="s">
        <v>2480</v>
      </c>
      <c r="CLU1" t="s">
        <v>2481</v>
      </c>
      <c r="CLV1" t="s">
        <v>2482</v>
      </c>
      <c r="CLW1" t="s">
        <v>2483</v>
      </c>
      <c r="CLX1" t="s">
        <v>2484</v>
      </c>
      <c r="CLY1" t="s">
        <v>2485</v>
      </c>
      <c r="CLZ1" t="s">
        <v>2486</v>
      </c>
      <c r="CMA1" t="s">
        <v>2487</v>
      </c>
      <c r="CMB1" t="s">
        <v>2488</v>
      </c>
      <c r="CMC1" t="s">
        <v>2489</v>
      </c>
      <c r="CMD1" t="s">
        <v>2490</v>
      </c>
      <c r="CME1" t="s">
        <v>2491</v>
      </c>
      <c r="CMF1" t="s">
        <v>2492</v>
      </c>
      <c r="CMG1" t="s">
        <v>2493</v>
      </c>
      <c r="CMH1" t="s">
        <v>2494</v>
      </c>
      <c r="CMI1" t="s">
        <v>2495</v>
      </c>
      <c r="CMJ1" t="s">
        <v>2496</v>
      </c>
      <c r="CMK1" t="s">
        <v>2497</v>
      </c>
      <c r="CML1" t="s">
        <v>2498</v>
      </c>
      <c r="CMM1" t="s">
        <v>2499</v>
      </c>
      <c r="CMN1" t="s">
        <v>2500</v>
      </c>
      <c r="CMO1" t="s">
        <v>2501</v>
      </c>
      <c r="CMP1" t="s">
        <v>2502</v>
      </c>
      <c r="CMQ1" t="s">
        <v>2503</v>
      </c>
      <c r="CMR1" t="s">
        <v>2504</v>
      </c>
      <c r="CMS1" t="s">
        <v>2505</v>
      </c>
      <c r="CMT1" t="s">
        <v>2506</v>
      </c>
      <c r="CMU1" t="s">
        <v>2507</v>
      </c>
      <c r="CMV1" t="s">
        <v>2508</v>
      </c>
      <c r="CMW1" t="s">
        <v>2509</v>
      </c>
      <c r="CMX1" t="s">
        <v>2510</v>
      </c>
      <c r="CMY1" t="s">
        <v>2511</v>
      </c>
      <c r="CMZ1" t="s">
        <v>2512</v>
      </c>
      <c r="CNA1" t="s">
        <v>2513</v>
      </c>
      <c r="CNB1" t="s">
        <v>2514</v>
      </c>
      <c r="CNC1" t="s">
        <v>2515</v>
      </c>
      <c r="CND1" t="s">
        <v>2516</v>
      </c>
      <c r="CNE1" t="s">
        <v>2517</v>
      </c>
      <c r="CNF1" t="s">
        <v>2518</v>
      </c>
      <c r="CNG1" t="s">
        <v>2519</v>
      </c>
      <c r="CNH1" t="s">
        <v>2520</v>
      </c>
      <c r="CNI1" t="s">
        <v>2521</v>
      </c>
      <c r="CNJ1" t="s">
        <v>2522</v>
      </c>
      <c r="CNK1" t="s">
        <v>2523</v>
      </c>
      <c r="CNL1" t="s">
        <v>2524</v>
      </c>
      <c r="CNM1" t="s">
        <v>2525</v>
      </c>
      <c r="CNN1" t="s">
        <v>2526</v>
      </c>
      <c r="CNO1" t="s">
        <v>2527</v>
      </c>
      <c r="CNP1" t="s">
        <v>2528</v>
      </c>
      <c r="CNQ1" t="s">
        <v>2529</v>
      </c>
      <c r="CNR1" t="s">
        <v>2530</v>
      </c>
      <c r="CNS1" t="s">
        <v>2531</v>
      </c>
      <c r="CNT1" t="s">
        <v>2532</v>
      </c>
      <c r="CNU1" t="s">
        <v>2533</v>
      </c>
      <c r="CNV1" t="s">
        <v>2534</v>
      </c>
      <c r="CNW1" t="s">
        <v>2535</v>
      </c>
      <c r="CNX1" t="s">
        <v>2536</v>
      </c>
      <c r="CNY1" t="s">
        <v>2537</v>
      </c>
      <c r="CNZ1" t="s">
        <v>2538</v>
      </c>
      <c r="COA1" t="s">
        <v>2539</v>
      </c>
      <c r="COB1" t="s">
        <v>2540</v>
      </c>
      <c r="COC1" t="s">
        <v>2541</v>
      </c>
      <c r="COD1" t="s">
        <v>2542</v>
      </c>
      <c r="COE1" t="s">
        <v>2543</v>
      </c>
      <c r="COF1" t="s">
        <v>2544</v>
      </c>
      <c r="COG1" t="s">
        <v>2545</v>
      </c>
      <c r="COH1" t="s">
        <v>2546</v>
      </c>
      <c r="COI1" t="s">
        <v>2547</v>
      </c>
      <c r="COJ1" t="s">
        <v>2548</v>
      </c>
      <c r="COK1" t="s">
        <v>2549</v>
      </c>
      <c r="COL1" t="s">
        <v>2550</v>
      </c>
      <c r="COM1" t="s">
        <v>2551</v>
      </c>
      <c r="CON1" t="s">
        <v>2552</v>
      </c>
      <c r="COO1" t="s">
        <v>2553</v>
      </c>
      <c r="COP1" t="s">
        <v>2554</v>
      </c>
      <c r="COQ1" t="s">
        <v>2555</v>
      </c>
      <c r="COR1" t="s">
        <v>2556</v>
      </c>
      <c r="COS1" t="s">
        <v>2557</v>
      </c>
      <c r="COT1" t="s">
        <v>2558</v>
      </c>
      <c r="COU1" t="s">
        <v>2559</v>
      </c>
      <c r="COV1" t="s">
        <v>2560</v>
      </c>
      <c r="COW1" t="s">
        <v>2561</v>
      </c>
      <c r="COX1" t="s">
        <v>2562</v>
      </c>
      <c r="COY1" t="s">
        <v>2563</v>
      </c>
      <c r="COZ1" t="s">
        <v>2564</v>
      </c>
      <c r="CPA1" t="s">
        <v>2565</v>
      </c>
      <c r="CPB1" t="s">
        <v>2566</v>
      </c>
      <c r="CPC1" t="s">
        <v>2567</v>
      </c>
      <c r="CPD1" t="s">
        <v>2568</v>
      </c>
      <c r="CPE1" t="s">
        <v>2569</v>
      </c>
      <c r="CPF1" t="s">
        <v>2570</v>
      </c>
      <c r="CPG1" t="s">
        <v>2571</v>
      </c>
      <c r="CPH1" t="s">
        <v>2572</v>
      </c>
      <c r="CPI1" t="s">
        <v>2573</v>
      </c>
      <c r="CPJ1" t="s">
        <v>2574</v>
      </c>
      <c r="CPK1" t="s">
        <v>2575</v>
      </c>
      <c r="CPL1" t="s">
        <v>2576</v>
      </c>
      <c r="CPM1" t="s">
        <v>2577</v>
      </c>
      <c r="CPN1" t="s">
        <v>2578</v>
      </c>
      <c r="CPO1" t="s">
        <v>2579</v>
      </c>
      <c r="CPP1" t="s">
        <v>2580</v>
      </c>
      <c r="CPQ1" t="s">
        <v>2581</v>
      </c>
      <c r="CPR1" t="s">
        <v>2582</v>
      </c>
      <c r="CPS1" t="s">
        <v>2583</v>
      </c>
      <c r="CPT1" t="s">
        <v>2584</v>
      </c>
      <c r="CPU1" t="s">
        <v>2585</v>
      </c>
      <c r="CPV1" t="s">
        <v>2586</v>
      </c>
      <c r="CPW1" t="s">
        <v>2587</v>
      </c>
      <c r="CPX1" t="s">
        <v>2588</v>
      </c>
      <c r="CPY1" t="s">
        <v>2589</v>
      </c>
      <c r="CPZ1" t="s">
        <v>2590</v>
      </c>
      <c r="CQA1" t="s">
        <v>2591</v>
      </c>
      <c r="CQB1" t="s">
        <v>2592</v>
      </c>
      <c r="CQC1" t="s">
        <v>2593</v>
      </c>
      <c r="CQD1" t="s">
        <v>2594</v>
      </c>
      <c r="CQE1" t="s">
        <v>2595</v>
      </c>
      <c r="CQF1" t="s">
        <v>2596</v>
      </c>
      <c r="CQG1" t="s">
        <v>2597</v>
      </c>
      <c r="CQH1" t="s">
        <v>2598</v>
      </c>
      <c r="CQI1" t="s">
        <v>2599</v>
      </c>
      <c r="CQJ1" t="s">
        <v>2600</v>
      </c>
      <c r="CQK1" t="s">
        <v>2601</v>
      </c>
      <c r="CQL1" t="s">
        <v>2602</v>
      </c>
      <c r="CQM1" t="s">
        <v>2603</v>
      </c>
      <c r="CQN1" t="s">
        <v>2604</v>
      </c>
      <c r="CQO1" t="s">
        <v>2605</v>
      </c>
      <c r="CQP1" t="s">
        <v>2606</v>
      </c>
      <c r="CQQ1" t="s">
        <v>2607</v>
      </c>
      <c r="CQR1" t="s">
        <v>2608</v>
      </c>
      <c r="CQS1" t="s">
        <v>2609</v>
      </c>
      <c r="CQT1" t="s">
        <v>2610</v>
      </c>
      <c r="CQU1" t="s">
        <v>2611</v>
      </c>
      <c r="CQV1" t="s">
        <v>2612</v>
      </c>
      <c r="CQW1" t="s">
        <v>2613</v>
      </c>
      <c r="CQX1" t="s">
        <v>2614</v>
      </c>
      <c r="CQY1" t="s">
        <v>2615</v>
      </c>
      <c r="CQZ1" t="s">
        <v>2616</v>
      </c>
      <c r="CRA1" t="s">
        <v>2617</v>
      </c>
      <c r="CRB1" t="s">
        <v>2618</v>
      </c>
      <c r="CRC1" t="s">
        <v>2619</v>
      </c>
      <c r="CRD1" t="s">
        <v>2620</v>
      </c>
      <c r="CRE1" t="s">
        <v>2621</v>
      </c>
      <c r="CRF1" t="s">
        <v>2622</v>
      </c>
      <c r="CRG1" t="s">
        <v>2623</v>
      </c>
      <c r="CRH1" t="s">
        <v>2624</v>
      </c>
      <c r="CRI1" t="s">
        <v>2625</v>
      </c>
      <c r="CRJ1" t="s">
        <v>2626</v>
      </c>
      <c r="CRK1" t="s">
        <v>2627</v>
      </c>
      <c r="CRL1" t="s">
        <v>2628</v>
      </c>
      <c r="CRM1" t="s">
        <v>2629</v>
      </c>
      <c r="CRN1" t="s">
        <v>2630</v>
      </c>
      <c r="CRO1" t="s">
        <v>2631</v>
      </c>
      <c r="CRP1" t="s">
        <v>2632</v>
      </c>
      <c r="CRQ1" t="s">
        <v>2633</v>
      </c>
      <c r="CRR1" t="s">
        <v>2634</v>
      </c>
      <c r="CRS1" t="s">
        <v>2635</v>
      </c>
      <c r="CRT1" t="s">
        <v>2636</v>
      </c>
      <c r="CRU1" t="s">
        <v>2637</v>
      </c>
      <c r="CRV1" t="s">
        <v>2638</v>
      </c>
      <c r="CRW1" t="s">
        <v>2639</v>
      </c>
      <c r="CRX1" t="s">
        <v>2640</v>
      </c>
      <c r="CRY1" t="s">
        <v>2641</v>
      </c>
      <c r="CRZ1" t="s">
        <v>2642</v>
      </c>
      <c r="CSA1" t="s">
        <v>2643</v>
      </c>
      <c r="CSB1" t="s">
        <v>2644</v>
      </c>
      <c r="CSC1" t="s">
        <v>2645</v>
      </c>
      <c r="CSD1" t="s">
        <v>2646</v>
      </c>
      <c r="CSE1" t="s">
        <v>2647</v>
      </c>
      <c r="CSF1" t="s">
        <v>2648</v>
      </c>
      <c r="CSG1" t="s">
        <v>2649</v>
      </c>
      <c r="CSH1" t="s">
        <v>2650</v>
      </c>
      <c r="CSI1" t="s">
        <v>2651</v>
      </c>
      <c r="CSJ1" t="s">
        <v>2652</v>
      </c>
      <c r="CSK1" t="s">
        <v>2653</v>
      </c>
      <c r="CSL1" t="s">
        <v>2654</v>
      </c>
      <c r="CSM1" t="s">
        <v>2655</v>
      </c>
      <c r="CSN1" t="s">
        <v>2656</v>
      </c>
      <c r="CSO1" t="s">
        <v>2657</v>
      </c>
      <c r="CSP1" t="s">
        <v>2658</v>
      </c>
      <c r="CSQ1" t="s">
        <v>2659</v>
      </c>
      <c r="CSR1" t="s">
        <v>2660</v>
      </c>
      <c r="CSS1" t="s">
        <v>2661</v>
      </c>
      <c r="CST1" t="s">
        <v>2662</v>
      </c>
      <c r="CSU1" t="s">
        <v>2663</v>
      </c>
      <c r="CSV1" t="s">
        <v>2664</v>
      </c>
      <c r="CSW1" t="s">
        <v>2665</v>
      </c>
      <c r="CSX1" t="s">
        <v>2666</v>
      </c>
      <c r="CSY1" t="s">
        <v>2667</v>
      </c>
      <c r="CSZ1" t="s">
        <v>2668</v>
      </c>
      <c r="CTA1" t="s">
        <v>2669</v>
      </c>
      <c r="CTB1" t="s">
        <v>2670</v>
      </c>
      <c r="CTC1" t="s">
        <v>2671</v>
      </c>
      <c r="CTD1" t="s">
        <v>2672</v>
      </c>
      <c r="CTE1" t="s">
        <v>2673</v>
      </c>
      <c r="CTF1" t="s">
        <v>2674</v>
      </c>
      <c r="CTG1" t="s">
        <v>2675</v>
      </c>
      <c r="CTH1" t="s">
        <v>2676</v>
      </c>
      <c r="CTI1" t="s">
        <v>2677</v>
      </c>
      <c r="CTJ1" t="s">
        <v>2678</v>
      </c>
      <c r="CTK1" t="s">
        <v>2679</v>
      </c>
      <c r="CTL1" t="s">
        <v>2680</v>
      </c>
      <c r="CTM1" t="s">
        <v>2681</v>
      </c>
      <c r="CTN1" t="s">
        <v>2682</v>
      </c>
      <c r="CTO1" t="s">
        <v>2683</v>
      </c>
      <c r="CTP1" t="s">
        <v>2684</v>
      </c>
      <c r="CTQ1" t="s">
        <v>2685</v>
      </c>
      <c r="CTR1" t="s">
        <v>2686</v>
      </c>
      <c r="CTS1" t="s">
        <v>2687</v>
      </c>
      <c r="CTT1" t="s">
        <v>2688</v>
      </c>
      <c r="CTU1" t="s">
        <v>2689</v>
      </c>
      <c r="CTV1" t="s">
        <v>2690</v>
      </c>
      <c r="CTW1" t="s">
        <v>2691</v>
      </c>
      <c r="CTX1" t="s">
        <v>2692</v>
      </c>
      <c r="CTY1" t="s">
        <v>2693</v>
      </c>
      <c r="CTZ1" t="s">
        <v>2694</v>
      </c>
      <c r="CUA1" t="s">
        <v>2695</v>
      </c>
      <c r="CUB1" t="s">
        <v>2696</v>
      </c>
      <c r="CUC1" t="s">
        <v>2697</v>
      </c>
      <c r="CUD1" t="s">
        <v>2698</v>
      </c>
      <c r="CUE1" t="s">
        <v>2699</v>
      </c>
      <c r="CUF1" t="s">
        <v>2700</v>
      </c>
      <c r="CUG1" t="s">
        <v>2701</v>
      </c>
      <c r="CUH1" t="s">
        <v>2702</v>
      </c>
      <c r="CUI1" t="s">
        <v>2703</v>
      </c>
      <c r="CUJ1" t="s">
        <v>2704</v>
      </c>
      <c r="CUK1" t="s">
        <v>2705</v>
      </c>
      <c r="CUL1" t="s">
        <v>2706</v>
      </c>
      <c r="CUM1" t="s">
        <v>2707</v>
      </c>
      <c r="CUN1" t="s">
        <v>2708</v>
      </c>
      <c r="CUO1" t="s">
        <v>2709</v>
      </c>
      <c r="CUP1" t="s">
        <v>2710</v>
      </c>
      <c r="CUQ1" t="s">
        <v>2711</v>
      </c>
      <c r="CUR1" t="s">
        <v>2712</v>
      </c>
      <c r="CUS1" t="s">
        <v>2713</v>
      </c>
      <c r="CUT1" t="s">
        <v>2714</v>
      </c>
      <c r="CUU1" t="s">
        <v>2715</v>
      </c>
      <c r="CUV1" t="s">
        <v>2716</v>
      </c>
      <c r="CUW1" t="s">
        <v>2717</v>
      </c>
      <c r="CUX1" t="s">
        <v>2718</v>
      </c>
      <c r="CUY1" t="s">
        <v>2719</v>
      </c>
      <c r="CUZ1" t="s">
        <v>2720</v>
      </c>
      <c r="CVA1" t="s">
        <v>2721</v>
      </c>
      <c r="CVB1" t="s">
        <v>2722</v>
      </c>
      <c r="CVC1" t="s">
        <v>2723</v>
      </c>
      <c r="CVD1" t="s">
        <v>2724</v>
      </c>
      <c r="CVE1" t="s">
        <v>2725</v>
      </c>
      <c r="CVF1" t="s">
        <v>2726</v>
      </c>
      <c r="CVG1" t="s">
        <v>2727</v>
      </c>
      <c r="CVH1" t="s">
        <v>2728</v>
      </c>
      <c r="CVI1" t="s">
        <v>2729</v>
      </c>
      <c r="CVJ1" t="s">
        <v>2730</v>
      </c>
      <c r="CVK1" t="s">
        <v>2731</v>
      </c>
      <c r="CVL1" t="s">
        <v>2732</v>
      </c>
      <c r="CVM1" t="s">
        <v>2733</v>
      </c>
      <c r="CVN1" t="s">
        <v>2734</v>
      </c>
      <c r="CVO1" t="s">
        <v>2735</v>
      </c>
      <c r="CVP1" t="s">
        <v>2736</v>
      </c>
      <c r="CVQ1" t="s">
        <v>2737</v>
      </c>
      <c r="CVR1" t="s">
        <v>2738</v>
      </c>
      <c r="CVS1" t="s">
        <v>2739</v>
      </c>
      <c r="CVT1" t="s">
        <v>2740</v>
      </c>
      <c r="CVU1" t="s">
        <v>2741</v>
      </c>
      <c r="CVV1" t="s">
        <v>2742</v>
      </c>
      <c r="CVW1" t="s">
        <v>2743</v>
      </c>
      <c r="CVX1" t="s">
        <v>2744</v>
      </c>
      <c r="CVY1" t="s">
        <v>2745</v>
      </c>
      <c r="CVZ1" t="s">
        <v>2746</v>
      </c>
      <c r="CWA1" t="s">
        <v>2747</v>
      </c>
      <c r="CWB1" t="s">
        <v>2748</v>
      </c>
      <c r="CWC1" t="s">
        <v>2749</v>
      </c>
      <c r="CWD1" t="s">
        <v>2750</v>
      </c>
      <c r="CWE1" t="s">
        <v>2751</v>
      </c>
      <c r="CWF1" t="s">
        <v>2752</v>
      </c>
      <c r="CWG1" t="s">
        <v>2753</v>
      </c>
      <c r="CWH1" t="s">
        <v>2754</v>
      </c>
      <c r="CWI1" t="s">
        <v>2755</v>
      </c>
      <c r="CWJ1" t="s">
        <v>2756</v>
      </c>
      <c r="CWK1" t="s">
        <v>2757</v>
      </c>
      <c r="CWL1" t="s">
        <v>2758</v>
      </c>
      <c r="CWM1" t="s">
        <v>2759</v>
      </c>
      <c r="CWN1" t="s">
        <v>2760</v>
      </c>
      <c r="CWO1" t="s">
        <v>2761</v>
      </c>
      <c r="CWP1" t="s">
        <v>2762</v>
      </c>
      <c r="CWQ1" t="s">
        <v>2763</v>
      </c>
      <c r="CWR1" t="s">
        <v>2764</v>
      </c>
      <c r="CWS1" t="s">
        <v>2765</v>
      </c>
      <c r="CWT1" t="s">
        <v>2766</v>
      </c>
      <c r="CWU1" t="s">
        <v>2767</v>
      </c>
      <c r="CWV1" t="s">
        <v>2768</v>
      </c>
      <c r="CWW1" t="s">
        <v>2769</v>
      </c>
      <c r="CWX1" t="s">
        <v>2770</v>
      </c>
      <c r="CWY1" t="s">
        <v>2771</v>
      </c>
      <c r="CWZ1" t="s">
        <v>2772</v>
      </c>
      <c r="CXA1" t="s">
        <v>2773</v>
      </c>
      <c r="CXB1" t="s">
        <v>2774</v>
      </c>
      <c r="CXC1" t="s">
        <v>2775</v>
      </c>
      <c r="CXD1" t="s">
        <v>2776</v>
      </c>
      <c r="CXE1" t="s">
        <v>2777</v>
      </c>
      <c r="CXF1" t="s">
        <v>2778</v>
      </c>
      <c r="CXG1" t="s">
        <v>2779</v>
      </c>
      <c r="CXH1" t="s">
        <v>2780</v>
      </c>
      <c r="CXI1" t="s">
        <v>2781</v>
      </c>
      <c r="CXJ1" t="s">
        <v>2782</v>
      </c>
      <c r="CXK1" t="s">
        <v>2783</v>
      </c>
      <c r="CXL1" t="s">
        <v>2784</v>
      </c>
      <c r="CXM1" t="s">
        <v>2785</v>
      </c>
      <c r="CXN1" t="s">
        <v>2786</v>
      </c>
      <c r="CXO1" t="s">
        <v>2787</v>
      </c>
      <c r="CXP1" t="s">
        <v>2788</v>
      </c>
      <c r="CXQ1" t="s">
        <v>2789</v>
      </c>
      <c r="CXR1" t="s">
        <v>2790</v>
      </c>
      <c r="CXS1" t="s">
        <v>2791</v>
      </c>
      <c r="CXT1" t="s">
        <v>2792</v>
      </c>
      <c r="CXU1" t="s">
        <v>2793</v>
      </c>
      <c r="CXV1" t="s">
        <v>2794</v>
      </c>
      <c r="CXW1" t="s">
        <v>2795</v>
      </c>
      <c r="CXX1" t="s">
        <v>2796</v>
      </c>
      <c r="CXY1" t="s">
        <v>2797</v>
      </c>
      <c r="CXZ1" t="s">
        <v>2798</v>
      </c>
      <c r="CYA1" t="s">
        <v>2799</v>
      </c>
      <c r="CYB1" t="s">
        <v>2800</v>
      </c>
      <c r="CYC1" t="s">
        <v>2801</v>
      </c>
      <c r="CYD1" t="s">
        <v>2802</v>
      </c>
      <c r="CYE1" t="s">
        <v>2803</v>
      </c>
      <c r="CYF1" t="s">
        <v>2804</v>
      </c>
      <c r="CYG1" t="s">
        <v>2805</v>
      </c>
      <c r="CYH1" t="s">
        <v>2806</v>
      </c>
      <c r="CYI1" t="s">
        <v>2807</v>
      </c>
      <c r="CYJ1" t="s">
        <v>2808</v>
      </c>
      <c r="CYK1" t="s">
        <v>2809</v>
      </c>
      <c r="CYL1" t="s">
        <v>2810</v>
      </c>
      <c r="CYM1" t="s">
        <v>2811</v>
      </c>
      <c r="CYN1" t="s">
        <v>2812</v>
      </c>
      <c r="CYO1" t="s">
        <v>2813</v>
      </c>
      <c r="CYP1" t="s">
        <v>2814</v>
      </c>
      <c r="CYQ1" t="s">
        <v>2815</v>
      </c>
      <c r="CYR1" t="s">
        <v>2816</v>
      </c>
      <c r="CYS1" t="s">
        <v>2817</v>
      </c>
      <c r="CYT1" t="s">
        <v>2818</v>
      </c>
      <c r="CYU1" t="s">
        <v>2819</v>
      </c>
      <c r="CYV1" t="s">
        <v>2820</v>
      </c>
      <c r="CYW1" t="s">
        <v>2821</v>
      </c>
      <c r="CYX1" t="s">
        <v>2822</v>
      </c>
      <c r="CYY1" t="s">
        <v>2823</v>
      </c>
      <c r="CYZ1" t="s">
        <v>2824</v>
      </c>
      <c r="CZA1" t="s">
        <v>2825</v>
      </c>
      <c r="CZB1" t="s">
        <v>2826</v>
      </c>
      <c r="CZC1" t="s">
        <v>2827</v>
      </c>
      <c r="CZD1" t="s">
        <v>2828</v>
      </c>
      <c r="CZE1" t="s">
        <v>2829</v>
      </c>
      <c r="CZF1" t="s">
        <v>2830</v>
      </c>
      <c r="CZG1" t="s">
        <v>2831</v>
      </c>
      <c r="CZH1" t="s">
        <v>2832</v>
      </c>
      <c r="CZI1" t="s">
        <v>2833</v>
      </c>
      <c r="CZJ1" t="s">
        <v>2834</v>
      </c>
      <c r="CZK1" t="s">
        <v>2835</v>
      </c>
      <c r="CZL1" t="s">
        <v>2836</v>
      </c>
      <c r="CZM1" t="s">
        <v>2837</v>
      </c>
      <c r="CZN1" t="s">
        <v>2838</v>
      </c>
      <c r="CZO1" t="s">
        <v>2839</v>
      </c>
      <c r="CZP1" t="s">
        <v>2840</v>
      </c>
      <c r="CZQ1" t="s">
        <v>2841</v>
      </c>
      <c r="CZR1" t="s">
        <v>2842</v>
      </c>
      <c r="CZS1" t="s">
        <v>2843</v>
      </c>
      <c r="CZT1" t="s">
        <v>2844</v>
      </c>
      <c r="CZU1" t="s">
        <v>2845</v>
      </c>
      <c r="CZV1" t="s">
        <v>2846</v>
      </c>
      <c r="CZW1" t="s">
        <v>2847</v>
      </c>
      <c r="CZX1" t="s">
        <v>2848</v>
      </c>
      <c r="CZY1" t="s">
        <v>2849</v>
      </c>
      <c r="CZZ1" t="s">
        <v>2850</v>
      </c>
      <c r="DAA1" t="s">
        <v>2851</v>
      </c>
      <c r="DAB1" t="s">
        <v>2852</v>
      </c>
      <c r="DAC1" t="s">
        <v>2853</v>
      </c>
      <c r="DAD1" t="s">
        <v>2854</v>
      </c>
      <c r="DAE1" t="s">
        <v>2855</v>
      </c>
      <c r="DAF1" t="s">
        <v>2856</v>
      </c>
      <c r="DAG1" t="s">
        <v>2857</v>
      </c>
      <c r="DAH1" t="s">
        <v>2858</v>
      </c>
      <c r="DAI1" t="s">
        <v>2859</v>
      </c>
      <c r="DAJ1" t="s">
        <v>2860</v>
      </c>
      <c r="DAK1" t="s">
        <v>2861</v>
      </c>
      <c r="DAL1" t="s">
        <v>2862</v>
      </c>
      <c r="DAM1" t="s">
        <v>2863</v>
      </c>
      <c r="DAN1" t="s">
        <v>2864</v>
      </c>
      <c r="DAO1" t="s">
        <v>2865</v>
      </c>
      <c r="DAP1" t="s">
        <v>2866</v>
      </c>
      <c r="DAQ1" t="s">
        <v>2867</v>
      </c>
      <c r="DAR1" t="s">
        <v>2868</v>
      </c>
      <c r="DAS1" t="s">
        <v>2869</v>
      </c>
      <c r="DAT1" t="s">
        <v>2870</v>
      </c>
      <c r="DAU1" t="s">
        <v>2871</v>
      </c>
      <c r="DAV1" t="s">
        <v>2872</v>
      </c>
      <c r="DAW1" t="s">
        <v>2873</v>
      </c>
      <c r="DAX1" t="s">
        <v>2874</v>
      </c>
      <c r="DAY1" t="s">
        <v>2875</v>
      </c>
      <c r="DAZ1" t="s">
        <v>2876</v>
      </c>
      <c r="DBA1" t="s">
        <v>2877</v>
      </c>
      <c r="DBB1" t="s">
        <v>2878</v>
      </c>
      <c r="DBC1" t="s">
        <v>2879</v>
      </c>
      <c r="DBD1" t="s">
        <v>2880</v>
      </c>
      <c r="DBE1" t="s">
        <v>2881</v>
      </c>
      <c r="DBF1" t="s">
        <v>2882</v>
      </c>
      <c r="DBG1" t="s">
        <v>2883</v>
      </c>
      <c r="DBH1" t="s">
        <v>2884</v>
      </c>
      <c r="DBI1" t="s">
        <v>2885</v>
      </c>
      <c r="DBJ1" t="s">
        <v>2886</v>
      </c>
      <c r="DBK1" t="s">
        <v>2887</v>
      </c>
      <c r="DBL1" t="s">
        <v>2888</v>
      </c>
      <c r="DBM1" t="s">
        <v>2889</v>
      </c>
      <c r="DBN1" t="s">
        <v>2890</v>
      </c>
      <c r="DBO1" t="s">
        <v>2891</v>
      </c>
      <c r="DBP1" t="s">
        <v>2892</v>
      </c>
      <c r="DBQ1" t="s">
        <v>2893</v>
      </c>
      <c r="DBR1" t="s">
        <v>2894</v>
      </c>
      <c r="DBS1" t="s">
        <v>2895</v>
      </c>
      <c r="DBT1" t="s">
        <v>2896</v>
      </c>
      <c r="DBU1" t="s">
        <v>2897</v>
      </c>
      <c r="DBV1" t="s">
        <v>2898</v>
      </c>
      <c r="DBW1" t="s">
        <v>2899</v>
      </c>
      <c r="DBX1" t="s">
        <v>2900</v>
      </c>
      <c r="DBY1" t="s">
        <v>2901</v>
      </c>
      <c r="DBZ1" t="s">
        <v>2902</v>
      </c>
      <c r="DCA1" t="s">
        <v>2903</v>
      </c>
      <c r="DCB1" t="s">
        <v>2904</v>
      </c>
      <c r="DCC1" t="s">
        <v>2905</v>
      </c>
      <c r="DCD1" t="s">
        <v>2906</v>
      </c>
      <c r="DCE1" t="s">
        <v>2907</v>
      </c>
      <c r="DCF1" t="s">
        <v>2908</v>
      </c>
      <c r="DCG1" t="s">
        <v>2909</v>
      </c>
      <c r="DCH1" t="s">
        <v>2910</v>
      </c>
      <c r="DCI1" t="s">
        <v>2911</v>
      </c>
      <c r="DCJ1" t="s">
        <v>2912</v>
      </c>
      <c r="DCK1" t="s">
        <v>2913</v>
      </c>
      <c r="DCL1" t="s">
        <v>2914</v>
      </c>
      <c r="DCM1" t="s">
        <v>2915</v>
      </c>
      <c r="DCN1" t="s">
        <v>2916</v>
      </c>
      <c r="DCO1" t="s">
        <v>2917</v>
      </c>
      <c r="DCP1" t="s">
        <v>2918</v>
      </c>
      <c r="DCQ1" t="s">
        <v>2919</v>
      </c>
      <c r="DCR1" t="s">
        <v>2920</v>
      </c>
      <c r="DCS1" t="s">
        <v>2921</v>
      </c>
      <c r="DCT1" t="s">
        <v>2922</v>
      </c>
      <c r="DCU1" t="s">
        <v>2923</v>
      </c>
      <c r="DCV1" t="s">
        <v>2924</v>
      </c>
      <c r="DCW1" t="s">
        <v>2925</v>
      </c>
      <c r="DCX1" t="s">
        <v>2926</v>
      </c>
      <c r="DCY1" t="s">
        <v>2927</v>
      </c>
      <c r="DCZ1" t="s">
        <v>2928</v>
      </c>
      <c r="DDA1" t="s">
        <v>2929</v>
      </c>
      <c r="DDB1" t="s">
        <v>2930</v>
      </c>
      <c r="DDC1" t="s">
        <v>2931</v>
      </c>
      <c r="DDD1" t="s">
        <v>2932</v>
      </c>
      <c r="DDE1" t="s">
        <v>2933</v>
      </c>
      <c r="DDF1" t="s">
        <v>2934</v>
      </c>
      <c r="DDG1" t="s">
        <v>2935</v>
      </c>
      <c r="DDH1" t="s">
        <v>2936</v>
      </c>
      <c r="DDI1" t="s">
        <v>2937</v>
      </c>
      <c r="DDJ1" t="s">
        <v>2938</v>
      </c>
      <c r="DDK1" t="s">
        <v>2939</v>
      </c>
      <c r="DDL1" t="s">
        <v>2940</v>
      </c>
      <c r="DDM1" t="s">
        <v>2941</v>
      </c>
      <c r="DDN1" t="s">
        <v>2942</v>
      </c>
      <c r="DDO1" t="s">
        <v>2943</v>
      </c>
      <c r="DDP1" t="s">
        <v>2944</v>
      </c>
      <c r="DDQ1" t="s">
        <v>2945</v>
      </c>
      <c r="DDR1" t="s">
        <v>2946</v>
      </c>
      <c r="DDS1" t="s">
        <v>2947</v>
      </c>
      <c r="DDT1" t="s">
        <v>2948</v>
      </c>
      <c r="DDU1" t="s">
        <v>2949</v>
      </c>
      <c r="DDV1" t="s">
        <v>2950</v>
      </c>
      <c r="DDW1" t="s">
        <v>2951</v>
      </c>
      <c r="DDX1" t="s">
        <v>2952</v>
      </c>
      <c r="DDY1" t="s">
        <v>2953</v>
      </c>
      <c r="DDZ1" t="s">
        <v>2954</v>
      </c>
      <c r="DEA1" t="s">
        <v>2955</v>
      </c>
      <c r="DEB1" t="s">
        <v>2956</v>
      </c>
      <c r="DEC1" t="s">
        <v>2957</v>
      </c>
      <c r="DED1" t="s">
        <v>2958</v>
      </c>
      <c r="DEE1" t="s">
        <v>2959</v>
      </c>
      <c r="DEF1" t="s">
        <v>2960</v>
      </c>
      <c r="DEG1" t="s">
        <v>2961</v>
      </c>
      <c r="DEH1" t="s">
        <v>2962</v>
      </c>
      <c r="DEI1" t="s">
        <v>2963</v>
      </c>
      <c r="DEJ1" t="s">
        <v>2964</v>
      </c>
      <c r="DEK1" t="s">
        <v>2965</v>
      </c>
      <c r="DEL1" t="s">
        <v>2966</v>
      </c>
      <c r="DEM1" t="s">
        <v>2967</v>
      </c>
      <c r="DEN1" t="s">
        <v>2968</v>
      </c>
      <c r="DEO1" t="s">
        <v>2969</v>
      </c>
      <c r="DEP1" t="s">
        <v>2970</v>
      </c>
      <c r="DEQ1" t="s">
        <v>2971</v>
      </c>
      <c r="DER1" t="s">
        <v>2972</v>
      </c>
      <c r="DES1" t="s">
        <v>2973</v>
      </c>
      <c r="DET1" t="s">
        <v>2974</v>
      </c>
      <c r="DEU1" t="s">
        <v>2975</v>
      </c>
      <c r="DEV1" t="s">
        <v>2976</v>
      </c>
      <c r="DEW1" t="s">
        <v>2977</v>
      </c>
      <c r="DEX1" t="s">
        <v>2978</v>
      </c>
      <c r="DEY1" t="s">
        <v>2979</v>
      </c>
      <c r="DEZ1" t="s">
        <v>2980</v>
      </c>
      <c r="DFA1" t="s">
        <v>2981</v>
      </c>
      <c r="DFB1" t="s">
        <v>2982</v>
      </c>
      <c r="DFC1" t="s">
        <v>2983</v>
      </c>
      <c r="DFD1" t="s">
        <v>2984</v>
      </c>
      <c r="DFE1" t="s">
        <v>2985</v>
      </c>
      <c r="DFF1" t="s">
        <v>2986</v>
      </c>
      <c r="DFG1" t="s">
        <v>2987</v>
      </c>
      <c r="DFH1" t="s">
        <v>2988</v>
      </c>
      <c r="DFI1" t="s">
        <v>2989</v>
      </c>
      <c r="DFJ1" t="s">
        <v>2990</v>
      </c>
      <c r="DFK1" t="s">
        <v>2991</v>
      </c>
      <c r="DFL1" t="s">
        <v>2992</v>
      </c>
      <c r="DFM1" t="s">
        <v>2993</v>
      </c>
      <c r="DFN1" t="s">
        <v>2994</v>
      </c>
      <c r="DFO1" t="s">
        <v>2995</v>
      </c>
      <c r="DFP1" t="s">
        <v>2996</v>
      </c>
      <c r="DFQ1" t="s">
        <v>2997</v>
      </c>
      <c r="DFR1" t="s">
        <v>2998</v>
      </c>
      <c r="DFS1" t="s">
        <v>2999</v>
      </c>
      <c r="DFT1" t="s">
        <v>3000</v>
      </c>
      <c r="DFU1" t="s">
        <v>3001</v>
      </c>
      <c r="DFV1" t="s">
        <v>3002</v>
      </c>
      <c r="DFW1" t="s">
        <v>3003</v>
      </c>
      <c r="DFX1" t="s">
        <v>3004</v>
      </c>
      <c r="DFY1" t="s">
        <v>3005</v>
      </c>
      <c r="DFZ1" t="s">
        <v>3006</v>
      </c>
      <c r="DGA1" t="s">
        <v>3007</v>
      </c>
      <c r="DGB1" t="s">
        <v>3008</v>
      </c>
      <c r="DGC1" t="s">
        <v>3009</v>
      </c>
      <c r="DGD1" t="s">
        <v>3010</v>
      </c>
      <c r="DGE1" t="s">
        <v>3011</v>
      </c>
      <c r="DGF1" t="s">
        <v>3012</v>
      </c>
      <c r="DGG1" t="s">
        <v>3013</v>
      </c>
      <c r="DGH1" t="s">
        <v>3014</v>
      </c>
      <c r="DGI1" t="s">
        <v>3015</v>
      </c>
      <c r="DGJ1" t="s">
        <v>3016</v>
      </c>
      <c r="DGK1" t="s">
        <v>3017</v>
      </c>
      <c r="DGL1" t="s">
        <v>3018</v>
      </c>
      <c r="DGM1" t="s">
        <v>3019</v>
      </c>
      <c r="DGN1" t="s">
        <v>3020</v>
      </c>
      <c r="DGO1" t="s">
        <v>3021</v>
      </c>
      <c r="DGP1" t="s">
        <v>3022</v>
      </c>
      <c r="DGQ1" t="s">
        <v>3023</v>
      </c>
      <c r="DGR1" t="s">
        <v>3024</v>
      </c>
      <c r="DGS1" t="s">
        <v>3025</v>
      </c>
      <c r="DGT1" t="s">
        <v>3026</v>
      </c>
      <c r="DGU1" t="s">
        <v>3027</v>
      </c>
      <c r="DGV1" t="s">
        <v>3028</v>
      </c>
      <c r="DGW1" t="s">
        <v>3029</v>
      </c>
      <c r="DGX1" t="s">
        <v>3030</v>
      </c>
      <c r="DGY1" t="s">
        <v>3031</v>
      </c>
      <c r="DGZ1" t="s">
        <v>3032</v>
      </c>
      <c r="DHA1" t="s">
        <v>3033</v>
      </c>
      <c r="DHB1" t="s">
        <v>3034</v>
      </c>
      <c r="DHC1" t="s">
        <v>3035</v>
      </c>
      <c r="DHD1" t="s">
        <v>3036</v>
      </c>
      <c r="DHE1" t="s">
        <v>3037</v>
      </c>
      <c r="DHF1" t="s">
        <v>3038</v>
      </c>
      <c r="DHG1" t="s">
        <v>3039</v>
      </c>
      <c r="DHH1" t="s">
        <v>3040</v>
      </c>
      <c r="DHI1" t="s">
        <v>3041</v>
      </c>
      <c r="DHJ1" t="s">
        <v>3042</v>
      </c>
      <c r="DHK1" t="s">
        <v>3043</v>
      </c>
      <c r="DHL1" t="s">
        <v>3044</v>
      </c>
      <c r="DHM1" t="s">
        <v>3045</v>
      </c>
      <c r="DHN1" t="s">
        <v>3046</v>
      </c>
      <c r="DHO1" t="s">
        <v>3047</v>
      </c>
      <c r="DHP1" t="s">
        <v>3048</v>
      </c>
      <c r="DHQ1" t="s">
        <v>3049</v>
      </c>
      <c r="DHR1" t="s">
        <v>3050</v>
      </c>
      <c r="DHS1" t="s">
        <v>3051</v>
      </c>
      <c r="DHT1" t="s">
        <v>3052</v>
      </c>
      <c r="DHU1" t="s">
        <v>3053</v>
      </c>
      <c r="DHV1" t="s">
        <v>3054</v>
      </c>
      <c r="DHW1" t="s">
        <v>3055</v>
      </c>
      <c r="DHX1" t="s">
        <v>3056</v>
      </c>
      <c r="DHY1" t="s">
        <v>3057</v>
      </c>
      <c r="DHZ1" t="s">
        <v>3058</v>
      </c>
      <c r="DIA1" t="s">
        <v>3059</v>
      </c>
      <c r="DIB1" t="s">
        <v>3060</v>
      </c>
      <c r="DIC1" t="s">
        <v>3061</v>
      </c>
      <c r="DID1" t="s">
        <v>3062</v>
      </c>
      <c r="DIE1" t="s">
        <v>3063</v>
      </c>
      <c r="DIF1" t="s">
        <v>3064</v>
      </c>
      <c r="DIG1" t="s">
        <v>3065</v>
      </c>
      <c r="DIH1" t="s">
        <v>3066</v>
      </c>
      <c r="DII1" t="s">
        <v>3067</v>
      </c>
      <c r="DIJ1" t="s">
        <v>3068</v>
      </c>
      <c r="DIK1" t="s">
        <v>3069</v>
      </c>
      <c r="DIL1" t="s">
        <v>3070</v>
      </c>
      <c r="DIM1" t="s">
        <v>3071</v>
      </c>
      <c r="DIN1" t="s">
        <v>3072</v>
      </c>
      <c r="DIO1" t="s">
        <v>3073</v>
      </c>
      <c r="DIP1" t="s">
        <v>3074</v>
      </c>
      <c r="DIQ1" t="s">
        <v>3075</v>
      </c>
      <c r="DIR1" t="s">
        <v>3076</v>
      </c>
      <c r="DIS1" t="s">
        <v>3077</v>
      </c>
      <c r="DIT1" t="s">
        <v>3078</v>
      </c>
      <c r="DIU1" t="s">
        <v>3079</v>
      </c>
      <c r="DIV1" t="s">
        <v>3080</v>
      </c>
      <c r="DIW1" t="s">
        <v>3081</v>
      </c>
      <c r="DIX1" t="s">
        <v>3082</v>
      </c>
      <c r="DIY1" t="s">
        <v>3083</v>
      </c>
      <c r="DIZ1" t="s">
        <v>3084</v>
      </c>
      <c r="DJA1" t="s">
        <v>3085</v>
      </c>
      <c r="DJB1" t="s">
        <v>3086</v>
      </c>
      <c r="DJC1" t="s">
        <v>3087</v>
      </c>
      <c r="DJD1" t="s">
        <v>3088</v>
      </c>
      <c r="DJE1" t="s">
        <v>3089</v>
      </c>
      <c r="DJF1" t="s">
        <v>3090</v>
      </c>
      <c r="DJG1" t="s">
        <v>3091</v>
      </c>
      <c r="DJH1" t="s">
        <v>3092</v>
      </c>
      <c r="DJI1" t="s">
        <v>3093</v>
      </c>
      <c r="DJJ1" t="s">
        <v>3094</v>
      </c>
      <c r="DJK1" t="s">
        <v>3095</v>
      </c>
      <c r="DJL1" t="s">
        <v>3096</v>
      </c>
      <c r="DJM1" t="s">
        <v>3097</v>
      </c>
      <c r="DJN1" t="s">
        <v>3098</v>
      </c>
      <c r="DJO1" t="s">
        <v>3099</v>
      </c>
      <c r="DJP1" t="s">
        <v>3100</v>
      </c>
      <c r="DJQ1" t="s">
        <v>3101</v>
      </c>
      <c r="DJR1" t="s">
        <v>3102</v>
      </c>
      <c r="DJS1" t="s">
        <v>3103</v>
      </c>
      <c r="DJT1" t="s">
        <v>3104</v>
      </c>
      <c r="DJU1" t="s">
        <v>3105</v>
      </c>
      <c r="DJV1" t="s">
        <v>3106</v>
      </c>
      <c r="DJW1" t="s">
        <v>3107</v>
      </c>
      <c r="DJX1" t="s">
        <v>3108</v>
      </c>
      <c r="DJY1" t="s">
        <v>3109</v>
      </c>
      <c r="DJZ1" t="s">
        <v>3110</v>
      </c>
      <c r="DKA1" t="s">
        <v>3111</v>
      </c>
      <c r="DKB1" t="s">
        <v>3112</v>
      </c>
      <c r="DKC1" t="s">
        <v>3113</v>
      </c>
      <c r="DKD1" t="s">
        <v>3114</v>
      </c>
      <c r="DKE1" t="s">
        <v>3115</v>
      </c>
      <c r="DKF1" t="s">
        <v>3116</v>
      </c>
      <c r="DKG1" t="s">
        <v>3117</v>
      </c>
      <c r="DKH1" t="s">
        <v>3118</v>
      </c>
      <c r="DKI1" t="s">
        <v>3119</v>
      </c>
      <c r="DKJ1" t="s">
        <v>3120</v>
      </c>
      <c r="DKK1" t="s">
        <v>3121</v>
      </c>
      <c r="DKL1" t="s">
        <v>3122</v>
      </c>
      <c r="DKM1" t="s">
        <v>3123</v>
      </c>
      <c r="DKN1" t="s">
        <v>3124</v>
      </c>
      <c r="DKO1" t="s">
        <v>3125</v>
      </c>
      <c r="DKP1" t="s">
        <v>3126</v>
      </c>
      <c r="DKQ1" t="s">
        <v>3127</v>
      </c>
      <c r="DKR1" t="s">
        <v>3128</v>
      </c>
      <c r="DKS1" t="s">
        <v>3129</v>
      </c>
      <c r="DKT1" t="s">
        <v>3130</v>
      </c>
      <c r="DKU1" t="s">
        <v>3131</v>
      </c>
      <c r="DKV1" t="s">
        <v>3132</v>
      </c>
      <c r="DKW1" t="s">
        <v>3133</v>
      </c>
      <c r="DKX1" t="s">
        <v>3134</v>
      </c>
      <c r="DKY1" t="s">
        <v>3135</v>
      </c>
      <c r="DKZ1" t="s">
        <v>3136</v>
      </c>
      <c r="DLA1" t="s">
        <v>3137</v>
      </c>
      <c r="DLB1" t="s">
        <v>3138</v>
      </c>
      <c r="DLC1" t="s">
        <v>3139</v>
      </c>
      <c r="DLD1" t="s">
        <v>3140</v>
      </c>
      <c r="DLE1" t="s">
        <v>3141</v>
      </c>
      <c r="DLF1" t="s">
        <v>3142</v>
      </c>
      <c r="DLG1" t="s">
        <v>3143</v>
      </c>
      <c r="DLH1" t="s">
        <v>3144</v>
      </c>
      <c r="DLI1" t="s">
        <v>3145</v>
      </c>
      <c r="DLJ1" t="s">
        <v>3146</v>
      </c>
      <c r="DLK1" t="s">
        <v>3147</v>
      </c>
      <c r="DLL1" t="s">
        <v>3148</v>
      </c>
      <c r="DLM1" t="s">
        <v>3149</v>
      </c>
      <c r="DLN1" t="s">
        <v>3150</v>
      </c>
      <c r="DLO1" t="s">
        <v>3151</v>
      </c>
      <c r="DLP1" t="s">
        <v>3152</v>
      </c>
      <c r="DLQ1" t="s">
        <v>3153</v>
      </c>
      <c r="DLR1" t="s">
        <v>3154</v>
      </c>
      <c r="DLS1" t="s">
        <v>3155</v>
      </c>
      <c r="DLT1" t="s">
        <v>3156</v>
      </c>
      <c r="DLU1" t="s">
        <v>3157</v>
      </c>
      <c r="DLV1" t="s">
        <v>3158</v>
      </c>
      <c r="DLW1" t="s">
        <v>3159</v>
      </c>
      <c r="DLX1" t="s">
        <v>3160</v>
      </c>
      <c r="DLY1" t="s">
        <v>3161</v>
      </c>
      <c r="DLZ1" t="s">
        <v>3162</v>
      </c>
      <c r="DMA1" t="s">
        <v>3163</v>
      </c>
      <c r="DMB1" t="s">
        <v>3164</v>
      </c>
      <c r="DMC1" t="s">
        <v>3165</v>
      </c>
      <c r="DMD1" t="s">
        <v>3166</v>
      </c>
      <c r="DME1" t="s">
        <v>3167</v>
      </c>
      <c r="DMF1" t="s">
        <v>3168</v>
      </c>
      <c r="DMG1" t="s">
        <v>3169</v>
      </c>
      <c r="DMH1" t="s">
        <v>3170</v>
      </c>
      <c r="DMI1" t="s">
        <v>3171</v>
      </c>
      <c r="DMJ1" t="s">
        <v>3172</v>
      </c>
      <c r="DMK1" t="s">
        <v>3173</v>
      </c>
      <c r="DML1" t="s">
        <v>3174</v>
      </c>
      <c r="DMM1" t="s">
        <v>3175</v>
      </c>
      <c r="DMN1" t="s">
        <v>3176</v>
      </c>
      <c r="DMO1" t="s">
        <v>3177</v>
      </c>
      <c r="DMP1" t="s">
        <v>3178</v>
      </c>
      <c r="DMQ1" t="s">
        <v>3179</v>
      </c>
      <c r="DMR1" t="s">
        <v>3180</v>
      </c>
      <c r="DMS1" t="s">
        <v>3181</v>
      </c>
      <c r="DMT1" t="s">
        <v>3182</v>
      </c>
      <c r="DMU1" t="s">
        <v>3183</v>
      </c>
      <c r="DMV1" t="s">
        <v>3184</v>
      </c>
      <c r="DMW1" t="s">
        <v>3185</v>
      </c>
      <c r="DMX1" t="s">
        <v>3186</v>
      </c>
      <c r="DMY1" t="s">
        <v>3187</v>
      </c>
      <c r="DMZ1" t="s">
        <v>3188</v>
      </c>
      <c r="DNA1" t="s">
        <v>3189</v>
      </c>
      <c r="DNB1" t="s">
        <v>3190</v>
      </c>
      <c r="DNC1" t="s">
        <v>3191</v>
      </c>
      <c r="DND1" t="s">
        <v>3192</v>
      </c>
      <c r="DNE1" t="s">
        <v>3193</v>
      </c>
      <c r="DNF1" t="s">
        <v>3194</v>
      </c>
      <c r="DNG1" t="s">
        <v>3195</v>
      </c>
      <c r="DNH1" t="s">
        <v>3196</v>
      </c>
      <c r="DNI1" t="s">
        <v>3197</v>
      </c>
      <c r="DNJ1" t="s">
        <v>3198</v>
      </c>
      <c r="DNK1" t="s">
        <v>3199</v>
      </c>
      <c r="DNL1" t="s">
        <v>3200</v>
      </c>
      <c r="DNM1" t="s">
        <v>3201</v>
      </c>
      <c r="DNN1" t="s">
        <v>3202</v>
      </c>
      <c r="DNO1" t="s">
        <v>3203</v>
      </c>
      <c r="DNP1" t="s">
        <v>3204</v>
      </c>
      <c r="DNQ1" t="s">
        <v>3205</v>
      </c>
      <c r="DNR1" t="s">
        <v>3206</v>
      </c>
      <c r="DNS1" t="s">
        <v>3207</v>
      </c>
      <c r="DNT1" t="s">
        <v>3208</v>
      </c>
      <c r="DNU1" t="s">
        <v>3209</v>
      </c>
      <c r="DNV1" t="s">
        <v>3210</v>
      </c>
      <c r="DNW1" t="s">
        <v>3211</v>
      </c>
      <c r="DNX1" t="s">
        <v>3212</v>
      </c>
      <c r="DNY1" t="s">
        <v>3213</v>
      </c>
      <c r="DNZ1" t="s">
        <v>3214</v>
      </c>
      <c r="DOA1" t="s">
        <v>3215</v>
      </c>
      <c r="DOB1" t="s">
        <v>3216</v>
      </c>
      <c r="DOC1" t="s">
        <v>3217</v>
      </c>
      <c r="DOD1" t="s">
        <v>3218</v>
      </c>
      <c r="DOE1" t="s">
        <v>3219</v>
      </c>
      <c r="DOF1" t="s">
        <v>3220</v>
      </c>
      <c r="DOG1" t="s">
        <v>3221</v>
      </c>
      <c r="DOH1" t="s">
        <v>3222</v>
      </c>
      <c r="DOI1" t="s">
        <v>3223</v>
      </c>
      <c r="DOJ1" t="s">
        <v>3224</v>
      </c>
      <c r="DOK1" t="s">
        <v>3225</v>
      </c>
      <c r="DOL1" t="s">
        <v>3226</v>
      </c>
      <c r="DOM1" t="s">
        <v>3227</v>
      </c>
      <c r="DON1" t="s">
        <v>3228</v>
      </c>
      <c r="DOO1" t="s">
        <v>3229</v>
      </c>
      <c r="DOP1" t="s">
        <v>3230</v>
      </c>
      <c r="DOQ1" t="s">
        <v>3231</v>
      </c>
      <c r="DOR1" t="s">
        <v>3232</v>
      </c>
      <c r="DOS1" t="s">
        <v>3233</v>
      </c>
      <c r="DOT1" t="s">
        <v>3234</v>
      </c>
      <c r="DOU1" t="s">
        <v>3235</v>
      </c>
      <c r="DOV1" t="s">
        <v>3236</v>
      </c>
      <c r="DOW1" t="s">
        <v>3237</v>
      </c>
      <c r="DOX1" t="s">
        <v>3238</v>
      </c>
      <c r="DOY1" t="s">
        <v>3239</v>
      </c>
      <c r="DOZ1" t="s">
        <v>3240</v>
      </c>
      <c r="DPA1" t="s">
        <v>3241</v>
      </c>
      <c r="DPB1" t="s">
        <v>3242</v>
      </c>
      <c r="DPC1" t="s">
        <v>3243</v>
      </c>
      <c r="DPD1" t="s">
        <v>3244</v>
      </c>
      <c r="DPE1" t="s">
        <v>3245</v>
      </c>
      <c r="DPF1" t="s">
        <v>3246</v>
      </c>
      <c r="DPG1" t="s">
        <v>3247</v>
      </c>
      <c r="DPH1" t="s">
        <v>3248</v>
      </c>
      <c r="DPI1" t="s">
        <v>3249</v>
      </c>
      <c r="DPJ1" t="s">
        <v>3250</v>
      </c>
      <c r="DPK1" t="s">
        <v>3251</v>
      </c>
      <c r="DPL1" t="s">
        <v>3252</v>
      </c>
      <c r="DPM1" t="s">
        <v>3253</v>
      </c>
      <c r="DPN1" t="s">
        <v>3254</v>
      </c>
      <c r="DPO1" t="s">
        <v>3255</v>
      </c>
      <c r="DPP1" t="s">
        <v>3256</v>
      </c>
      <c r="DPQ1" t="s">
        <v>3257</v>
      </c>
      <c r="DPR1" t="s">
        <v>3258</v>
      </c>
      <c r="DPS1" t="s">
        <v>3259</v>
      </c>
      <c r="DPT1" t="s">
        <v>3260</v>
      </c>
      <c r="DPU1" t="s">
        <v>3261</v>
      </c>
      <c r="DPV1" t="s">
        <v>3262</v>
      </c>
      <c r="DPW1" t="s">
        <v>3263</v>
      </c>
      <c r="DPX1" t="s">
        <v>3264</v>
      </c>
      <c r="DPY1" t="s">
        <v>3265</v>
      </c>
      <c r="DPZ1" t="s">
        <v>3266</v>
      </c>
      <c r="DQA1" t="s">
        <v>3267</v>
      </c>
      <c r="DQB1" t="s">
        <v>3268</v>
      </c>
      <c r="DQC1" t="s">
        <v>3269</v>
      </c>
      <c r="DQD1" t="s">
        <v>3270</v>
      </c>
      <c r="DQE1" t="s">
        <v>3271</v>
      </c>
      <c r="DQF1" t="s">
        <v>3272</v>
      </c>
      <c r="DQG1" t="s">
        <v>3273</v>
      </c>
      <c r="DQH1" t="s">
        <v>3274</v>
      </c>
      <c r="DQI1" t="s">
        <v>3275</v>
      </c>
      <c r="DQJ1" t="s">
        <v>3276</v>
      </c>
      <c r="DQK1" t="s">
        <v>3277</v>
      </c>
      <c r="DQL1" t="s">
        <v>3278</v>
      </c>
      <c r="DQM1" t="s">
        <v>3279</v>
      </c>
      <c r="DQN1" t="s">
        <v>3280</v>
      </c>
      <c r="DQO1" t="s">
        <v>3281</v>
      </c>
      <c r="DQP1" t="s">
        <v>3282</v>
      </c>
      <c r="DQQ1" t="s">
        <v>3283</v>
      </c>
      <c r="DQR1" t="s">
        <v>3284</v>
      </c>
      <c r="DQS1" t="s">
        <v>3285</v>
      </c>
      <c r="DQT1" t="s">
        <v>3286</v>
      </c>
      <c r="DQU1" t="s">
        <v>3287</v>
      </c>
      <c r="DQV1" t="s">
        <v>3288</v>
      </c>
      <c r="DQW1" t="s">
        <v>3289</v>
      </c>
      <c r="DQX1" t="s">
        <v>3290</v>
      </c>
      <c r="DQY1" t="s">
        <v>3291</v>
      </c>
      <c r="DQZ1" t="s">
        <v>3292</v>
      </c>
      <c r="DRA1" t="s">
        <v>3293</v>
      </c>
      <c r="DRB1" t="s">
        <v>3294</v>
      </c>
      <c r="DRC1" t="s">
        <v>3295</v>
      </c>
      <c r="DRD1" t="s">
        <v>3296</v>
      </c>
      <c r="DRE1" t="s">
        <v>3297</v>
      </c>
      <c r="DRF1" t="s">
        <v>3298</v>
      </c>
      <c r="DRG1" t="s">
        <v>3299</v>
      </c>
      <c r="DRH1" t="s">
        <v>3300</v>
      </c>
      <c r="DRI1" t="s">
        <v>3301</v>
      </c>
      <c r="DRJ1" t="s">
        <v>3302</v>
      </c>
      <c r="DRK1" t="s">
        <v>3303</v>
      </c>
      <c r="DRL1" t="s">
        <v>3304</v>
      </c>
      <c r="DRM1" t="s">
        <v>3305</v>
      </c>
      <c r="DRN1" t="s">
        <v>3306</v>
      </c>
      <c r="DRO1" t="s">
        <v>3307</v>
      </c>
      <c r="DRP1" t="s">
        <v>3308</v>
      </c>
      <c r="DRQ1" t="s">
        <v>3309</v>
      </c>
      <c r="DRR1" t="s">
        <v>3310</v>
      </c>
      <c r="DRS1" t="s">
        <v>3311</v>
      </c>
      <c r="DRT1" t="s">
        <v>3312</v>
      </c>
      <c r="DRU1" t="s">
        <v>3313</v>
      </c>
      <c r="DRV1" t="s">
        <v>3314</v>
      </c>
      <c r="DRW1" t="s">
        <v>3315</v>
      </c>
      <c r="DRX1" t="s">
        <v>3316</v>
      </c>
      <c r="DRY1" t="s">
        <v>3317</v>
      </c>
      <c r="DRZ1" t="s">
        <v>3318</v>
      </c>
      <c r="DSA1" t="s">
        <v>3319</v>
      </c>
      <c r="DSB1" t="s">
        <v>3320</v>
      </c>
      <c r="DSC1" t="s">
        <v>3321</v>
      </c>
      <c r="DSD1" t="s">
        <v>3322</v>
      </c>
      <c r="DSE1" t="s">
        <v>3323</v>
      </c>
      <c r="DSF1" t="s">
        <v>3324</v>
      </c>
      <c r="DSG1" t="s">
        <v>3325</v>
      </c>
      <c r="DSH1" t="s">
        <v>3326</v>
      </c>
      <c r="DSI1" t="s">
        <v>3327</v>
      </c>
      <c r="DSJ1" t="s">
        <v>3328</v>
      </c>
      <c r="DSK1" t="s">
        <v>3329</v>
      </c>
      <c r="DSL1" t="s">
        <v>3330</v>
      </c>
      <c r="DSM1" t="s">
        <v>3331</v>
      </c>
      <c r="DSN1" t="s">
        <v>3332</v>
      </c>
      <c r="DSO1" t="s">
        <v>3333</v>
      </c>
      <c r="DSP1" t="s">
        <v>3334</v>
      </c>
      <c r="DSQ1" t="s">
        <v>3335</v>
      </c>
      <c r="DSR1" t="s">
        <v>3336</v>
      </c>
      <c r="DSS1" t="s">
        <v>3337</v>
      </c>
      <c r="DST1" t="s">
        <v>3338</v>
      </c>
      <c r="DSU1" t="s">
        <v>3339</v>
      </c>
      <c r="DSV1" t="s">
        <v>3340</v>
      </c>
      <c r="DSW1" t="s">
        <v>3341</v>
      </c>
      <c r="DSX1" t="s">
        <v>3342</v>
      </c>
      <c r="DSY1" t="s">
        <v>3343</v>
      </c>
      <c r="DSZ1" t="s">
        <v>3344</v>
      </c>
      <c r="DTA1" t="s">
        <v>3345</v>
      </c>
      <c r="DTB1" t="s">
        <v>3346</v>
      </c>
      <c r="DTC1" t="s">
        <v>3347</v>
      </c>
      <c r="DTD1" t="s">
        <v>3348</v>
      </c>
      <c r="DTE1" t="s">
        <v>3349</v>
      </c>
      <c r="DTF1" t="s">
        <v>3350</v>
      </c>
      <c r="DTG1" t="s">
        <v>3351</v>
      </c>
      <c r="DTH1" t="s">
        <v>3352</v>
      </c>
      <c r="DTI1" t="s">
        <v>3353</v>
      </c>
      <c r="DTJ1" t="s">
        <v>3354</v>
      </c>
      <c r="DTK1" t="s">
        <v>3355</v>
      </c>
      <c r="DTL1" t="s">
        <v>3356</v>
      </c>
      <c r="DTM1" t="s">
        <v>3357</v>
      </c>
      <c r="DTN1" t="s">
        <v>3358</v>
      </c>
      <c r="DTO1" t="s">
        <v>3359</v>
      </c>
      <c r="DTP1" t="s">
        <v>3360</v>
      </c>
      <c r="DTQ1" t="s">
        <v>3361</v>
      </c>
      <c r="DTR1" t="s">
        <v>3362</v>
      </c>
      <c r="DTS1" t="s">
        <v>3363</v>
      </c>
      <c r="DTT1" t="s">
        <v>3364</v>
      </c>
      <c r="DTU1" t="s">
        <v>3365</v>
      </c>
      <c r="DTV1" t="s">
        <v>3366</v>
      </c>
      <c r="DTW1" t="s">
        <v>3367</v>
      </c>
      <c r="DTX1" t="s">
        <v>3368</v>
      </c>
      <c r="DTY1" t="s">
        <v>3369</v>
      </c>
      <c r="DTZ1" t="s">
        <v>3370</v>
      </c>
      <c r="DUA1" t="s">
        <v>3371</v>
      </c>
      <c r="DUB1" t="s">
        <v>3372</v>
      </c>
      <c r="DUC1" t="s">
        <v>3373</v>
      </c>
      <c r="DUD1" t="s">
        <v>3374</v>
      </c>
      <c r="DUE1" t="s">
        <v>3375</v>
      </c>
      <c r="DUF1" t="s">
        <v>3376</v>
      </c>
      <c r="DUG1" t="s">
        <v>3377</v>
      </c>
      <c r="DUH1" t="s">
        <v>3378</v>
      </c>
      <c r="DUI1" t="s">
        <v>3379</v>
      </c>
      <c r="DUJ1" t="s">
        <v>3380</v>
      </c>
      <c r="DUK1" t="s">
        <v>3381</v>
      </c>
      <c r="DUL1" t="s">
        <v>3382</v>
      </c>
      <c r="DUM1" t="s">
        <v>3383</v>
      </c>
      <c r="DUN1" t="s">
        <v>3384</v>
      </c>
      <c r="DUO1" t="s">
        <v>3385</v>
      </c>
      <c r="DUP1" t="s">
        <v>3386</v>
      </c>
      <c r="DUQ1" t="s">
        <v>3387</v>
      </c>
      <c r="DUR1" t="s">
        <v>3388</v>
      </c>
      <c r="DUS1" t="s">
        <v>3389</v>
      </c>
      <c r="DUT1" t="s">
        <v>3390</v>
      </c>
      <c r="DUU1" t="s">
        <v>3391</v>
      </c>
      <c r="DUV1" t="s">
        <v>3392</v>
      </c>
      <c r="DUW1" t="s">
        <v>3393</v>
      </c>
      <c r="DUX1" t="s">
        <v>3394</v>
      </c>
      <c r="DUY1" t="s">
        <v>3395</v>
      </c>
      <c r="DUZ1" t="s">
        <v>3396</v>
      </c>
      <c r="DVA1" t="s">
        <v>3397</v>
      </c>
      <c r="DVB1" t="s">
        <v>3398</v>
      </c>
      <c r="DVC1" t="s">
        <v>3399</v>
      </c>
      <c r="DVD1" t="s">
        <v>3400</v>
      </c>
      <c r="DVE1" t="s">
        <v>3401</v>
      </c>
      <c r="DVF1" t="s">
        <v>3402</v>
      </c>
      <c r="DVG1" t="s">
        <v>3403</v>
      </c>
      <c r="DVH1" t="s">
        <v>3404</v>
      </c>
      <c r="DVI1" t="s">
        <v>3405</v>
      </c>
      <c r="DVJ1" t="s">
        <v>3406</v>
      </c>
      <c r="DVK1" t="s">
        <v>3407</v>
      </c>
      <c r="DVL1" t="s">
        <v>3408</v>
      </c>
      <c r="DVM1" t="s">
        <v>3409</v>
      </c>
      <c r="DVN1" t="s">
        <v>3410</v>
      </c>
      <c r="DVO1" t="s">
        <v>3411</v>
      </c>
      <c r="DVP1" t="s">
        <v>3412</v>
      </c>
      <c r="DVQ1" t="s">
        <v>3413</v>
      </c>
      <c r="DVR1" t="s">
        <v>3414</v>
      </c>
      <c r="DVS1" t="s">
        <v>3415</v>
      </c>
      <c r="DVT1" t="s">
        <v>3416</v>
      </c>
      <c r="DVU1" t="s">
        <v>3417</v>
      </c>
      <c r="DVV1" t="s">
        <v>3418</v>
      </c>
      <c r="DVW1" t="s">
        <v>3419</v>
      </c>
      <c r="DVX1" t="s">
        <v>3420</v>
      </c>
      <c r="DVY1" t="s">
        <v>3421</v>
      </c>
      <c r="DVZ1" t="s">
        <v>3422</v>
      </c>
      <c r="DWA1" t="s">
        <v>3423</v>
      </c>
      <c r="DWB1" t="s">
        <v>3424</v>
      </c>
      <c r="DWC1" t="s">
        <v>3425</v>
      </c>
      <c r="DWD1" t="s">
        <v>3426</v>
      </c>
      <c r="DWE1" t="s">
        <v>3427</v>
      </c>
      <c r="DWF1" t="s">
        <v>3428</v>
      </c>
      <c r="DWG1" t="s">
        <v>3429</v>
      </c>
      <c r="DWH1" t="s">
        <v>3430</v>
      </c>
      <c r="DWI1" t="s">
        <v>3431</v>
      </c>
      <c r="DWJ1" t="s">
        <v>3432</v>
      </c>
      <c r="DWK1" t="s">
        <v>3433</v>
      </c>
      <c r="DWL1" t="s">
        <v>3434</v>
      </c>
      <c r="DWM1" t="s">
        <v>3435</v>
      </c>
      <c r="DWN1" t="s">
        <v>3436</v>
      </c>
      <c r="DWO1" t="s">
        <v>3437</v>
      </c>
      <c r="DWP1" t="s">
        <v>3438</v>
      </c>
      <c r="DWQ1" t="s">
        <v>3439</v>
      </c>
      <c r="DWR1" t="s">
        <v>3440</v>
      </c>
      <c r="DWS1" t="s">
        <v>3441</v>
      </c>
      <c r="DWT1" t="s">
        <v>3442</v>
      </c>
      <c r="DWU1" t="s">
        <v>3443</v>
      </c>
      <c r="DWV1" t="s">
        <v>3444</v>
      </c>
      <c r="DWW1" t="s">
        <v>3445</v>
      </c>
      <c r="DWX1" t="s">
        <v>3446</v>
      </c>
      <c r="DWY1" t="s">
        <v>3447</v>
      </c>
      <c r="DWZ1" t="s">
        <v>3448</v>
      </c>
      <c r="DXA1" t="s">
        <v>3449</v>
      </c>
      <c r="DXB1" t="s">
        <v>3450</v>
      </c>
      <c r="DXC1" t="s">
        <v>3451</v>
      </c>
      <c r="DXD1" t="s">
        <v>3452</v>
      </c>
      <c r="DXE1" t="s">
        <v>3453</v>
      </c>
      <c r="DXF1" t="s">
        <v>3454</v>
      </c>
      <c r="DXG1" t="s">
        <v>3455</v>
      </c>
      <c r="DXH1" t="s">
        <v>3456</v>
      </c>
      <c r="DXI1" t="s">
        <v>3457</v>
      </c>
      <c r="DXJ1" t="s">
        <v>3458</v>
      </c>
      <c r="DXK1" t="s">
        <v>3459</v>
      </c>
      <c r="DXL1" t="s">
        <v>3460</v>
      </c>
      <c r="DXM1" t="s">
        <v>3461</v>
      </c>
      <c r="DXN1" t="s">
        <v>3462</v>
      </c>
      <c r="DXO1" t="s">
        <v>3463</v>
      </c>
      <c r="DXP1" t="s">
        <v>3464</v>
      </c>
      <c r="DXQ1" t="s">
        <v>3465</v>
      </c>
      <c r="DXR1" t="s">
        <v>3466</v>
      </c>
      <c r="DXS1" t="s">
        <v>3467</v>
      </c>
      <c r="DXT1" t="s">
        <v>3468</v>
      </c>
      <c r="DXU1" t="s">
        <v>3469</v>
      </c>
      <c r="DXV1" t="s">
        <v>3470</v>
      </c>
      <c r="DXW1" t="s">
        <v>3471</v>
      </c>
      <c r="DXX1" t="s">
        <v>3472</v>
      </c>
      <c r="DXY1" t="s">
        <v>3473</v>
      </c>
      <c r="DXZ1" t="s">
        <v>3474</v>
      </c>
      <c r="DYA1" t="s">
        <v>3475</v>
      </c>
      <c r="DYB1" t="s">
        <v>3476</v>
      </c>
      <c r="DYC1" t="s">
        <v>3477</v>
      </c>
      <c r="DYD1" t="s">
        <v>3478</v>
      </c>
      <c r="DYE1" t="s">
        <v>3479</v>
      </c>
      <c r="DYF1" t="s">
        <v>3480</v>
      </c>
      <c r="DYG1" t="s">
        <v>3481</v>
      </c>
      <c r="DYH1" t="s">
        <v>3482</v>
      </c>
      <c r="DYI1" t="s">
        <v>3483</v>
      </c>
      <c r="DYJ1" t="s">
        <v>3484</v>
      </c>
      <c r="DYK1" t="s">
        <v>3485</v>
      </c>
      <c r="DYL1" t="s">
        <v>3486</v>
      </c>
      <c r="DYM1" t="s">
        <v>3487</v>
      </c>
      <c r="DYN1" t="s">
        <v>3488</v>
      </c>
      <c r="DYO1" t="s">
        <v>3489</v>
      </c>
      <c r="DYP1" t="s">
        <v>3490</v>
      </c>
      <c r="DYQ1" t="s">
        <v>3491</v>
      </c>
      <c r="DYR1" t="s">
        <v>3492</v>
      </c>
      <c r="DYS1" t="s">
        <v>3493</v>
      </c>
      <c r="DYT1" t="s">
        <v>3494</v>
      </c>
      <c r="DYU1" t="s">
        <v>3495</v>
      </c>
      <c r="DYV1" t="s">
        <v>3496</v>
      </c>
      <c r="DYW1" t="s">
        <v>3497</v>
      </c>
      <c r="DYX1" t="s">
        <v>3498</v>
      </c>
      <c r="DYY1" t="s">
        <v>3499</v>
      </c>
      <c r="DYZ1" t="s">
        <v>3500</v>
      </c>
      <c r="DZA1" t="s">
        <v>3501</v>
      </c>
      <c r="DZB1" t="s">
        <v>3502</v>
      </c>
      <c r="DZC1" t="s">
        <v>3503</v>
      </c>
      <c r="DZD1" t="s">
        <v>3504</v>
      </c>
      <c r="DZE1" t="s">
        <v>3505</v>
      </c>
      <c r="DZF1" t="s">
        <v>3506</v>
      </c>
      <c r="DZG1" t="s">
        <v>3507</v>
      </c>
      <c r="DZH1" t="s">
        <v>3508</v>
      </c>
      <c r="DZI1" t="s">
        <v>3509</v>
      </c>
      <c r="DZJ1" t="s">
        <v>3510</v>
      </c>
      <c r="DZK1" t="s">
        <v>3511</v>
      </c>
      <c r="DZL1" t="s">
        <v>3512</v>
      </c>
      <c r="DZM1" t="s">
        <v>3513</v>
      </c>
      <c r="DZN1" t="s">
        <v>3514</v>
      </c>
      <c r="DZO1" t="s">
        <v>3515</v>
      </c>
      <c r="DZP1" t="s">
        <v>3516</v>
      </c>
      <c r="DZQ1" t="s">
        <v>3517</v>
      </c>
      <c r="DZR1" t="s">
        <v>3518</v>
      </c>
      <c r="DZS1" t="s">
        <v>3519</v>
      </c>
      <c r="DZT1" t="s">
        <v>3520</v>
      </c>
      <c r="DZU1" t="s">
        <v>3521</v>
      </c>
      <c r="DZV1" t="s">
        <v>3522</v>
      </c>
      <c r="DZW1" t="s">
        <v>3523</v>
      </c>
      <c r="DZX1" t="s">
        <v>3524</v>
      </c>
      <c r="DZY1" t="s">
        <v>3525</v>
      </c>
      <c r="DZZ1" t="s">
        <v>3526</v>
      </c>
      <c r="EAA1" t="s">
        <v>3527</v>
      </c>
      <c r="EAB1" t="s">
        <v>3528</v>
      </c>
      <c r="EAC1" t="s">
        <v>3529</v>
      </c>
      <c r="EAD1" t="s">
        <v>3530</v>
      </c>
      <c r="EAE1" t="s">
        <v>3531</v>
      </c>
      <c r="EAF1" t="s">
        <v>3532</v>
      </c>
      <c r="EAG1" t="s">
        <v>3533</v>
      </c>
      <c r="EAH1" t="s">
        <v>3534</v>
      </c>
      <c r="EAI1" t="s">
        <v>3535</v>
      </c>
      <c r="EAJ1" t="s">
        <v>3536</v>
      </c>
      <c r="EAK1" t="s">
        <v>3537</v>
      </c>
      <c r="EAL1" t="s">
        <v>3538</v>
      </c>
      <c r="EAM1" t="s">
        <v>3539</v>
      </c>
      <c r="EAN1" t="s">
        <v>3540</v>
      </c>
      <c r="EAO1" t="s">
        <v>3541</v>
      </c>
      <c r="EAP1" t="s">
        <v>3542</v>
      </c>
      <c r="EAQ1" t="s">
        <v>3543</v>
      </c>
      <c r="EAR1" t="s">
        <v>3544</v>
      </c>
      <c r="EAS1" t="s">
        <v>3545</v>
      </c>
      <c r="EAT1" t="s">
        <v>3546</v>
      </c>
      <c r="EAU1" t="s">
        <v>3547</v>
      </c>
      <c r="EAV1" t="s">
        <v>3548</v>
      </c>
      <c r="EAW1" t="s">
        <v>3549</v>
      </c>
      <c r="EAX1" t="s">
        <v>3550</v>
      </c>
      <c r="EAY1" t="s">
        <v>3551</v>
      </c>
      <c r="EAZ1" t="s">
        <v>3552</v>
      </c>
      <c r="EBA1" t="s">
        <v>3553</v>
      </c>
      <c r="EBB1" t="s">
        <v>3554</v>
      </c>
      <c r="EBC1" t="s">
        <v>3555</v>
      </c>
      <c r="EBD1" t="s">
        <v>3556</v>
      </c>
      <c r="EBE1" t="s">
        <v>3557</v>
      </c>
      <c r="EBF1" t="s">
        <v>3558</v>
      </c>
      <c r="EBG1" t="s">
        <v>3559</v>
      </c>
      <c r="EBH1" t="s">
        <v>3560</v>
      </c>
      <c r="EBI1" t="s">
        <v>3561</v>
      </c>
      <c r="EBJ1" t="s">
        <v>3562</v>
      </c>
      <c r="EBK1" t="s">
        <v>3563</v>
      </c>
      <c r="EBL1" t="s">
        <v>3564</v>
      </c>
      <c r="EBM1" t="s">
        <v>3565</v>
      </c>
      <c r="EBN1" t="s">
        <v>3566</v>
      </c>
      <c r="EBO1" t="s">
        <v>3567</v>
      </c>
      <c r="EBP1" t="s">
        <v>3568</v>
      </c>
      <c r="EBQ1" t="s">
        <v>3569</v>
      </c>
      <c r="EBR1" t="s">
        <v>3570</v>
      </c>
      <c r="EBS1" t="s">
        <v>3571</v>
      </c>
      <c r="EBT1" t="s">
        <v>3572</v>
      </c>
      <c r="EBU1" t="s">
        <v>3573</v>
      </c>
      <c r="EBV1" t="s">
        <v>3574</v>
      </c>
      <c r="EBW1" t="s">
        <v>3575</v>
      </c>
      <c r="EBX1" t="s">
        <v>3576</v>
      </c>
      <c r="EBY1" t="s">
        <v>3577</v>
      </c>
      <c r="EBZ1" t="s">
        <v>3578</v>
      </c>
      <c r="ECA1" t="s">
        <v>3579</v>
      </c>
      <c r="ECB1" t="s">
        <v>3580</v>
      </c>
      <c r="ECC1" t="s">
        <v>3581</v>
      </c>
      <c r="ECD1" t="s">
        <v>3582</v>
      </c>
      <c r="ECE1" t="s">
        <v>3583</v>
      </c>
      <c r="ECF1" t="s">
        <v>3584</v>
      </c>
      <c r="ECG1" t="s">
        <v>3585</v>
      </c>
      <c r="ECH1" t="s">
        <v>3586</v>
      </c>
      <c r="ECI1" t="s">
        <v>3587</v>
      </c>
      <c r="ECJ1" t="s">
        <v>3588</v>
      </c>
      <c r="ECK1" t="s">
        <v>3589</v>
      </c>
      <c r="ECL1" t="s">
        <v>3590</v>
      </c>
      <c r="ECM1" t="s">
        <v>3591</v>
      </c>
      <c r="ECN1" t="s">
        <v>3592</v>
      </c>
      <c r="ECO1" t="s">
        <v>3593</v>
      </c>
      <c r="ECP1" t="s">
        <v>3594</v>
      </c>
      <c r="ECQ1" t="s">
        <v>3595</v>
      </c>
      <c r="ECR1" t="s">
        <v>3596</v>
      </c>
      <c r="ECS1" t="s">
        <v>3597</v>
      </c>
      <c r="ECT1" t="s">
        <v>3598</v>
      </c>
      <c r="ECU1" t="s">
        <v>3599</v>
      </c>
      <c r="ECV1" t="s">
        <v>3600</v>
      </c>
      <c r="ECW1" t="s">
        <v>3601</v>
      </c>
      <c r="ECX1" t="s">
        <v>3602</v>
      </c>
      <c r="ECY1" t="s">
        <v>3603</v>
      </c>
      <c r="ECZ1" t="s">
        <v>3604</v>
      </c>
      <c r="EDA1" t="s">
        <v>3605</v>
      </c>
      <c r="EDB1" t="s">
        <v>3606</v>
      </c>
      <c r="EDC1" t="s">
        <v>3607</v>
      </c>
      <c r="EDD1" t="s">
        <v>3608</v>
      </c>
      <c r="EDE1" t="s">
        <v>3609</v>
      </c>
      <c r="EDF1" t="s">
        <v>3610</v>
      </c>
      <c r="EDG1" t="s">
        <v>3611</v>
      </c>
      <c r="EDH1" t="s">
        <v>3612</v>
      </c>
      <c r="EDI1" t="s">
        <v>3613</v>
      </c>
      <c r="EDJ1" t="s">
        <v>3614</v>
      </c>
      <c r="EDK1" t="s">
        <v>3615</v>
      </c>
      <c r="EDL1" t="s">
        <v>3616</v>
      </c>
      <c r="EDM1" t="s">
        <v>3617</v>
      </c>
      <c r="EDN1" t="s">
        <v>3618</v>
      </c>
      <c r="EDO1" t="s">
        <v>3619</v>
      </c>
      <c r="EDP1" t="s">
        <v>3620</v>
      </c>
      <c r="EDQ1" t="s">
        <v>3621</v>
      </c>
      <c r="EDR1" t="s">
        <v>3622</v>
      </c>
      <c r="EDS1" t="s">
        <v>3623</v>
      </c>
      <c r="EDT1" t="s">
        <v>3624</v>
      </c>
      <c r="EDU1" t="s">
        <v>3625</v>
      </c>
      <c r="EDV1" t="s">
        <v>3626</v>
      </c>
      <c r="EDW1" t="s">
        <v>3627</v>
      </c>
      <c r="EDX1" t="s">
        <v>3628</v>
      </c>
      <c r="EDY1" t="s">
        <v>3629</v>
      </c>
      <c r="EDZ1" t="s">
        <v>3630</v>
      </c>
      <c r="EEA1" t="s">
        <v>3631</v>
      </c>
      <c r="EEB1" t="s">
        <v>3632</v>
      </c>
      <c r="EEC1" t="s">
        <v>3633</v>
      </c>
      <c r="EED1" t="s">
        <v>3634</v>
      </c>
      <c r="EEE1" t="s">
        <v>3635</v>
      </c>
      <c r="EEF1" t="s">
        <v>3636</v>
      </c>
      <c r="EEG1" t="s">
        <v>3637</v>
      </c>
      <c r="EEH1" t="s">
        <v>3638</v>
      </c>
      <c r="EEI1" t="s">
        <v>3639</v>
      </c>
      <c r="EEJ1" t="s">
        <v>3640</v>
      </c>
      <c r="EEK1" t="s">
        <v>3641</v>
      </c>
      <c r="EEL1" t="s">
        <v>3642</v>
      </c>
      <c r="EEM1" t="s">
        <v>3643</v>
      </c>
      <c r="EEN1" t="s">
        <v>3644</v>
      </c>
      <c r="EEO1" t="s">
        <v>3645</v>
      </c>
      <c r="EEP1" t="s">
        <v>3646</v>
      </c>
      <c r="EEQ1" t="s">
        <v>3647</v>
      </c>
      <c r="EER1" t="s">
        <v>3648</v>
      </c>
      <c r="EES1" t="s">
        <v>3649</v>
      </c>
      <c r="EET1" t="s">
        <v>3650</v>
      </c>
      <c r="EEU1" t="s">
        <v>3651</v>
      </c>
      <c r="EEV1" t="s">
        <v>3652</v>
      </c>
      <c r="EEW1" t="s">
        <v>3653</v>
      </c>
      <c r="EEX1" t="s">
        <v>3654</v>
      </c>
      <c r="EEY1" t="s">
        <v>3655</v>
      </c>
      <c r="EEZ1" t="s">
        <v>3656</v>
      </c>
      <c r="EFA1" t="s">
        <v>3657</v>
      </c>
      <c r="EFB1" t="s">
        <v>3658</v>
      </c>
      <c r="EFC1" t="s">
        <v>3659</v>
      </c>
      <c r="EFD1" t="s">
        <v>3660</v>
      </c>
      <c r="EFE1" t="s">
        <v>3661</v>
      </c>
      <c r="EFF1" t="s">
        <v>3662</v>
      </c>
      <c r="EFG1" t="s">
        <v>3663</v>
      </c>
      <c r="EFH1" t="s">
        <v>3664</v>
      </c>
      <c r="EFI1" t="s">
        <v>3665</v>
      </c>
      <c r="EFJ1" t="s">
        <v>3666</v>
      </c>
      <c r="EFK1" t="s">
        <v>3667</v>
      </c>
      <c r="EFL1" t="s">
        <v>3668</v>
      </c>
      <c r="EFM1" t="s">
        <v>3669</v>
      </c>
      <c r="EFN1" t="s">
        <v>3670</v>
      </c>
      <c r="EFO1" t="s">
        <v>3671</v>
      </c>
      <c r="EFP1" t="s">
        <v>3672</v>
      </c>
      <c r="EFQ1" t="s">
        <v>3673</v>
      </c>
      <c r="EFR1" t="s">
        <v>3674</v>
      </c>
      <c r="EFS1" t="s">
        <v>3675</v>
      </c>
      <c r="EFT1" t="s">
        <v>3676</v>
      </c>
      <c r="EFU1" t="s">
        <v>3677</v>
      </c>
      <c r="EFV1" t="s">
        <v>3678</v>
      </c>
      <c r="EFW1" t="s">
        <v>3679</v>
      </c>
      <c r="EFX1" t="s">
        <v>3680</v>
      </c>
      <c r="EFY1" t="s">
        <v>3681</v>
      </c>
      <c r="EFZ1" t="s">
        <v>3682</v>
      </c>
      <c r="EGA1" t="s">
        <v>3683</v>
      </c>
      <c r="EGB1" t="s">
        <v>3684</v>
      </c>
      <c r="EGC1" t="s">
        <v>3685</v>
      </c>
      <c r="EGD1" t="s">
        <v>3686</v>
      </c>
      <c r="EGE1" t="s">
        <v>3687</v>
      </c>
      <c r="EGF1" t="s">
        <v>3688</v>
      </c>
      <c r="EGG1" t="s">
        <v>3689</v>
      </c>
      <c r="EGH1" t="s">
        <v>3690</v>
      </c>
      <c r="EGI1" t="s">
        <v>3691</v>
      </c>
      <c r="EGJ1" t="s">
        <v>3692</v>
      </c>
      <c r="EGK1" t="s">
        <v>3693</v>
      </c>
      <c r="EGL1" t="s">
        <v>3694</v>
      </c>
      <c r="EGM1" t="s">
        <v>3695</v>
      </c>
      <c r="EGN1" t="s">
        <v>3696</v>
      </c>
      <c r="EGO1" t="s">
        <v>3697</v>
      </c>
      <c r="EGP1" t="s">
        <v>3698</v>
      </c>
      <c r="EGQ1" t="s">
        <v>3699</v>
      </c>
      <c r="EGR1" t="s">
        <v>3700</v>
      </c>
      <c r="EGS1" t="s">
        <v>3701</v>
      </c>
      <c r="EGT1" t="s">
        <v>3702</v>
      </c>
      <c r="EGU1" t="s">
        <v>3703</v>
      </c>
      <c r="EGV1" t="s">
        <v>3704</v>
      </c>
      <c r="EGW1" t="s">
        <v>3705</v>
      </c>
      <c r="EGX1" t="s">
        <v>3706</v>
      </c>
      <c r="EGY1" t="s">
        <v>3707</v>
      </c>
      <c r="EGZ1" t="s">
        <v>3708</v>
      </c>
      <c r="EHA1" t="s">
        <v>3709</v>
      </c>
      <c r="EHB1" t="s">
        <v>3710</v>
      </c>
      <c r="EHC1" t="s">
        <v>3711</v>
      </c>
      <c r="EHD1" t="s">
        <v>3712</v>
      </c>
      <c r="EHE1" t="s">
        <v>3713</v>
      </c>
      <c r="EHF1" t="s">
        <v>3714</v>
      </c>
      <c r="EHG1" t="s">
        <v>3715</v>
      </c>
      <c r="EHH1" t="s">
        <v>3716</v>
      </c>
      <c r="EHI1" t="s">
        <v>3717</v>
      </c>
      <c r="EHJ1" t="s">
        <v>3718</v>
      </c>
      <c r="EHK1" t="s">
        <v>3719</v>
      </c>
      <c r="EHL1" t="s">
        <v>3720</v>
      </c>
      <c r="EHM1" t="s">
        <v>3721</v>
      </c>
      <c r="EHN1" t="s">
        <v>3722</v>
      </c>
      <c r="EHO1" t="s">
        <v>3723</v>
      </c>
      <c r="EHP1" t="s">
        <v>3724</v>
      </c>
      <c r="EHQ1" t="s">
        <v>3725</v>
      </c>
      <c r="EHR1" t="s">
        <v>3726</v>
      </c>
      <c r="EHS1" t="s">
        <v>3727</v>
      </c>
      <c r="EHT1" t="s">
        <v>3728</v>
      </c>
      <c r="EHU1" t="s">
        <v>3729</v>
      </c>
      <c r="EHV1" t="s">
        <v>3730</v>
      </c>
      <c r="EHW1" t="s">
        <v>3731</v>
      </c>
      <c r="EHX1" t="s">
        <v>3732</v>
      </c>
      <c r="EHY1" t="s">
        <v>3733</v>
      </c>
      <c r="EHZ1" t="s">
        <v>3734</v>
      </c>
      <c r="EIA1" t="s">
        <v>3735</v>
      </c>
      <c r="EIB1" t="s">
        <v>3736</v>
      </c>
      <c r="EIC1" t="s">
        <v>3737</v>
      </c>
      <c r="EID1" t="s">
        <v>3738</v>
      </c>
      <c r="EIE1" t="s">
        <v>3739</v>
      </c>
      <c r="EIF1" t="s">
        <v>3740</v>
      </c>
      <c r="EIG1" t="s">
        <v>3741</v>
      </c>
      <c r="EIH1" t="s">
        <v>3742</v>
      </c>
      <c r="EII1" t="s">
        <v>3743</v>
      </c>
      <c r="EIJ1" t="s">
        <v>3744</v>
      </c>
      <c r="EIK1" t="s">
        <v>3745</v>
      </c>
      <c r="EIL1" t="s">
        <v>3746</v>
      </c>
      <c r="EIM1" t="s">
        <v>3747</v>
      </c>
      <c r="EIN1" t="s">
        <v>3748</v>
      </c>
      <c r="EIO1" t="s">
        <v>3749</v>
      </c>
      <c r="EIP1" t="s">
        <v>3750</v>
      </c>
      <c r="EIQ1" t="s">
        <v>3751</v>
      </c>
      <c r="EIR1" t="s">
        <v>3752</v>
      </c>
      <c r="EIS1" t="s">
        <v>3753</v>
      </c>
      <c r="EIT1" t="s">
        <v>3754</v>
      </c>
      <c r="EIU1" t="s">
        <v>3755</v>
      </c>
      <c r="EIV1" t="s">
        <v>3756</v>
      </c>
      <c r="EIW1" t="s">
        <v>3757</v>
      </c>
      <c r="EIX1" t="s">
        <v>3758</v>
      </c>
      <c r="EIY1" t="s">
        <v>3759</v>
      </c>
      <c r="EIZ1" t="s">
        <v>3760</v>
      </c>
      <c r="EJA1" t="s">
        <v>3761</v>
      </c>
      <c r="EJB1" t="s">
        <v>3762</v>
      </c>
      <c r="EJC1" t="s">
        <v>3763</v>
      </c>
      <c r="EJD1" t="s">
        <v>3764</v>
      </c>
      <c r="EJE1" t="s">
        <v>3765</v>
      </c>
      <c r="EJF1" t="s">
        <v>3766</v>
      </c>
      <c r="EJG1" t="s">
        <v>3767</v>
      </c>
      <c r="EJH1" t="s">
        <v>3768</v>
      </c>
      <c r="EJI1" t="s">
        <v>3769</v>
      </c>
      <c r="EJJ1" t="s">
        <v>3770</v>
      </c>
      <c r="EJK1" t="s">
        <v>3771</v>
      </c>
      <c r="EJL1" t="s">
        <v>3772</v>
      </c>
      <c r="EJM1" t="s">
        <v>3773</v>
      </c>
      <c r="EJN1" t="s">
        <v>3774</v>
      </c>
      <c r="EJO1" t="s">
        <v>3775</v>
      </c>
      <c r="EJP1" t="s">
        <v>3776</v>
      </c>
      <c r="EJQ1" t="s">
        <v>3777</v>
      </c>
      <c r="EJR1" t="s">
        <v>3778</v>
      </c>
      <c r="EJS1" t="s">
        <v>3779</v>
      </c>
      <c r="EJT1" t="s">
        <v>3780</v>
      </c>
      <c r="EJU1" t="s">
        <v>3781</v>
      </c>
      <c r="EJV1" t="s">
        <v>3782</v>
      </c>
      <c r="EJW1" t="s">
        <v>3783</v>
      </c>
      <c r="EJX1" t="s">
        <v>3784</v>
      </c>
      <c r="EJY1" t="s">
        <v>3785</v>
      </c>
      <c r="EJZ1" t="s">
        <v>3786</v>
      </c>
      <c r="EKA1" t="s">
        <v>3787</v>
      </c>
      <c r="EKB1" t="s">
        <v>3788</v>
      </c>
      <c r="EKC1" t="s">
        <v>3789</v>
      </c>
      <c r="EKD1" t="s">
        <v>3790</v>
      </c>
      <c r="EKE1" t="s">
        <v>3791</v>
      </c>
      <c r="EKF1" t="s">
        <v>3792</v>
      </c>
      <c r="EKG1" t="s">
        <v>3793</v>
      </c>
      <c r="EKH1" t="s">
        <v>3794</v>
      </c>
      <c r="EKI1" t="s">
        <v>3795</v>
      </c>
      <c r="EKJ1" t="s">
        <v>3796</v>
      </c>
      <c r="EKK1" t="s">
        <v>3797</v>
      </c>
      <c r="EKL1" t="s">
        <v>3798</v>
      </c>
      <c r="EKM1" t="s">
        <v>3799</v>
      </c>
      <c r="EKN1" t="s">
        <v>3800</v>
      </c>
      <c r="EKO1" t="s">
        <v>3801</v>
      </c>
      <c r="EKP1" t="s">
        <v>3802</v>
      </c>
      <c r="EKQ1" t="s">
        <v>3803</v>
      </c>
      <c r="EKR1" t="s">
        <v>3804</v>
      </c>
      <c r="EKS1" t="s">
        <v>3805</v>
      </c>
      <c r="EKT1" t="s">
        <v>3806</v>
      </c>
      <c r="EKU1" t="s">
        <v>3807</v>
      </c>
      <c r="EKV1" t="s">
        <v>3808</v>
      </c>
      <c r="EKW1" t="s">
        <v>3809</v>
      </c>
      <c r="EKX1" t="s">
        <v>3810</v>
      </c>
      <c r="EKY1" t="s">
        <v>3811</v>
      </c>
      <c r="EKZ1" t="s">
        <v>3812</v>
      </c>
      <c r="ELA1" t="s">
        <v>3813</v>
      </c>
      <c r="ELB1" t="s">
        <v>3814</v>
      </c>
      <c r="ELC1" t="s">
        <v>3815</v>
      </c>
      <c r="ELD1" t="s">
        <v>3816</v>
      </c>
      <c r="ELE1" t="s">
        <v>3817</v>
      </c>
      <c r="ELF1" t="s">
        <v>3818</v>
      </c>
      <c r="ELG1" t="s">
        <v>3819</v>
      </c>
      <c r="ELH1" t="s">
        <v>3820</v>
      </c>
      <c r="ELI1" t="s">
        <v>3821</v>
      </c>
      <c r="ELJ1" t="s">
        <v>3822</v>
      </c>
      <c r="ELK1" t="s">
        <v>3823</v>
      </c>
      <c r="ELL1" t="s">
        <v>3824</v>
      </c>
      <c r="ELM1" t="s">
        <v>3825</v>
      </c>
      <c r="ELN1" t="s">
        <v>3826</v>
      </c>
      <c r="ELO1" t="s">
        <v>3827</v>
      </c>
      <c r="ELP1" t="s">
        <v>3828</v>
      </c>
      <c r="ELQ1" t="s">
        <v>3829</v>
      </c>
      <c r="ELR1" t="s">
        <v>3830</v>
      </c>
      <c r="ELS1" t="s">
        <v>3831</v>
      </c>
      <c r="ELT1" t="s">
        <v>3832</v>
      </c>
      <c r="ELU1" t="s">
        <v>3833</v>
      </c>
      <c r="ELV1" t="s">
        <v>3834</v>
      </c>
      <c r="ELW1" t="s">
        <v>3835</v>
      </c>
      <c r="ELX1" t="s">
        <v>3836</v>
      </c>
      <c r="ELY1" t="s">
        <v>3837</v>
      </c>
      <c r="ELZ1" t="s">
        <v>3838</v>
      </c>
      <c r="EMA1" t="s">
        <v>3839</v>
      </c>
      <c r="EMB1" t="s">
        <v>3840</v>
      </c>
      <c r="EMC1" t="s">
        <v>3841</v>
      </c>
      <c r="EMD1" t="s">
        <v>3842</v>
      </c>
      <c r="EME1" t="s">
        <v>3843</v>
      </c>
      <c r="EMF1" t="s">
        <v>3844</v>
      </c>
      <c r="EMG1" t="s">
        <v>3845</v>
      </c>
      <c r="EMH1" t="s">
        <v>3846</v>
      </c>
      <c r="EMI1" t="s">
        <v>3847</v>
      </c>
      <c r="EMJ1" t="s">
        <v>3848</v>
      </c>
      <c r="EMK1" t="s">
        <v>3849</v>
      </c>
      <c r="EML1" t="s">
        <v>3850</v>
      </c>
      <c r="EMM1" t="s">
        <v>3851</v>
      </c>
      <c r="EMN1" t="s">
        <v>3852</v>
      </c>
      <c r="EMO1" t="s">
        <v>3853</v>
      </c>
      <c r="EMP1" t="s">
        <v>3854</v>
      </c>
      <c r="EMQ1" t="s">
        <v>3855</v>
      </c>
      <c r="EMR1" t="s">
        <v>3856</v>
      </c>
      <c r="EMS1" t="s">
        <v>3857</v>
      </c>
      <c r="EMT1" t="s">
        <v>3858</v>
      </c>
      <c r="EMU1" t="s">
        <v>3859</v>
      </c>
      <c r="EMV1" t="s">
        <v>3860</v>
      </c>
      <c r="EMW1" t="s">
        <v>3861</v>
      </c>
      <c r="EMX1" t="s">
        <v>3862</v>
      </c>
      <c r="EMY1" t="s">
        <v>3863</v>
      </c>
      <c r="EMZ1" t="s">
        <v>3864</v>
      </c>
      <c r="ENA1" t="s">
        <v>3865</v>
      </c>
      <c r="ENB1" t="s">
        <v>3866</v>
      </c>
      <c r="ENC1" t="s">
        <v>3867</v>
      </c>
      <c r="END1" t="s">
        <v>3868</v>
      </c>
      <c r="ENE1" t="s">
        <v>3869</v>
      </c>
      <c r="ENF1" t="s">
        <v>3870</v>
      </c>
      <c r="ENG1" t="s">
        <v>3871</v>
      </c>
      <c r="ENH1" t="s">
        <v>3872</v>
      </c>
      <c r="ENI1" t="s">
        <v>3873</v>
      </c>
      <c r="ENJ1" t="s">
        <v>3874</v>
      </c>
      <c r="ENK1" t="s">
        <v>3875</v>
      </c>
      <c r="ENL1" t="s">
        <v>3876</v>
      </c>
      <c r="ENM1" t="s">
        <v>3877</v>
      </c>
      <c r="ENN1" t="s">
        <v>3878</v>
      </c>
      <c r="ENO1" t="s">
        <v>3879</v>
      </c>
      <c r="ENP1" t="s">
        <v>3880</v>
      </c>
      <c r="ENQ1" t="s">
        <v>3881</v>
      </c>
      <c r="ENR1" t="s">
        <v>3882</v>
      </c>
      <c r="ENS1" t="s">
        <v>3883</v>
      </c>
      <c r="ENT1" t="s">
        <v>3884</v>
      </c>
      <c r="ENU1" t="s">
        <v>3885</v>
      </c>
      <c r="ENV1" t="s">
        <v>3886</v>
      </c>
      <c r="ENW1" t="s">
        <v>3887</v>
      </c>
      <c r="ENX1" t="s">
        <v>3888</v>
      </c>
      <c r="ENY1" t="s">
        <v>3889</v>
      </c>
      <c r="ENZ1" t="s">
        <v>3890</v>
      </c>
      <c r="EOA1" t="s">
        <v>3891</v>
      </c>
      <c r="EOB1" t="s">
        <v>3892</v>
      </c>
      <c r="EOC1" t="s">
        <v>3893</v>
      </c>
      <c r="EOD1" t="s">
        <v>3894</v>
      </c>
      <c r="EOE1" t="s">
        <v>3895</v>
      </c>
      <c r="EOF1" t="s">
        <v>3896</v>
      </c>
      <c r="EOG1" t="s">
        <v>3897</v>
      </c>
      <c r="EOH1" t="s">
        <v>3898</v>
      </c>
      <c r="EOI1" t="s">
        <v>3899</v>
      </c>
      <c r="EOJ1" t="s">
        <v>3900</v>
      </c>
      <c r="EOK1" t="s">
        <v>3901</v>
      </c>
      <c r="EOL1" t="s">
        <v>3902</v>
      </c>
      <c r="EOM1" t="s">
        <v>3903</v>
      </c>
      <c r="EON1" t="s">
        <v>3904</v>
      </c>
      <c r="EOO1" t="s">
        <v>3905</v>
      </c>
      <c r="EOP1" t="s">
        <v>3906</v>
      </c>
      <c r="EOQ1" t="s">
        <v>3907</v>
      </c>
      <c r="EOR1" t="s">
        <v>3908</v>
      </c>
      <c r="EOS1" t="s">
        <v>3909</v>
      </c>
      <c r="EOT1" t="s">
        <v>3910</v>
      </c>
      <c r="EOU1" t="s">
        <v>3911</v>
      </c>
      <c r="EOV1" t="s">
        <v>3912</v>
      </c>
      <c r="EOW1" t="s">
        <v>3913</v>
      </c>
      <c r="EOX1" t="s">
        <v>3914</v>
      </c>
      <c r="EOY1" t="s">
        <v>3915</v>
      </c>
      <c r="EOZ1" t="s">
        <v>3916</v>
      </c>
      <c r="EPA1" t="s">
        <v>3917</v>
      </c>
      <c r="EPB1" t="s">
        <v>3918</v>
      </c>
      <c r="EPC1" t="s">
        <v>3919</v>
      </c>
      <c r="EPD1" t="s">
        <v>3920</v>
      </c>
      <c r="EPE1" t="s">
        <v>3921</v>
      </c>
      <c r="EPF1" t="s">
        <v>3922</v>
      </c>
      <c r="EPG1" t="s">
        <v>3923</v>
      </c>
      <c r="EPH1" t="s">
        <v>3924</v>
      </c>
      <c r="EPI1" t="s">
        <v>3925</v>
      </c>
      <c r="EPJ1" t="s">
        <v>3926</v>
      </c>
      <c r="EPK1" t="s">
        <v>3927</v>
      </c>
      <c r="EPL1" t="s">
        <v>3928</v>
      </c>
      <c r="EPM1" t="s">
        <v>3929</v>
      </c>
      <c r="EPN1" t="s">
        <v>3930</v>
      </c>
      <c r="EPO1" t="s">
        <v>3931</v>
      </c>
      <c r="EPP1" t="s">
        <v>3932</v>
      </c>
      <c r="EPQ1" t="s">
        <v>3933</v>
      </c>
      <c r="EPR1" t="s">
        <v>3934</v>
      </c>
      <c r="EPS1" t="s">
        <v>3935</v>
      </c>
      <c r="EPT1" t="s">
        <v>3936</v>
      </c>
      <c r="EPU1" t="s">
        <v>3937</v>
      </c>
      <c r="EPV1" t="s">
        <v>3938</v>
      </c>
      <c r="EPW1" t="s">
        <v>3939</v>
      </c>
      <c r="EPX1" t="s">
        <v>3940</v>
      </c>
      <c r="EPY1" t="s">
        <v>3941</v>
      </c>
      <c r="EPZ1" t="s">
        <v>3942</v>
      </c>
      <c r="EQA1" t="s">
        <v>3943</v>
      </c>
      <c r="EQB1" t="s">
        <v>3944</v>
      </c>
      <c r="EQC1" t="s">
        <v>3945</v>
      </c>
      <c r="EQD1" t="s">
        <v>3946</v>
      </c>
      <c r="EQE1" t="s">
        <v>3947</v>
      </c>
      <c r="EQF1" t="s">
        <v>3948</v>
      </c>
      <c r="EQG1" t="s">
        <v>3949</v>
      </c>
      <c r="EQH1" t="s">
        <v>3950</v>
      </c>
      <c r="EQI1" t="s">
        <v>3951</v>
      </c>
      <c r="EQJ1" t="s">
        <v>3952</v>
      </c>
      <c r="EQK1" t="s">
        <v>3953</v>
      </c>
      <c r="EQL1" t="s">
        <v>3954</v>
      </c>
      <c r="EQM1" t="s">
        <v>3955</v>
      </c>
      <c r="EQN1" t="s">
        <v>3956</v>
      </c>
      <c r="EQO1" t="s">
        <v>3957</v>
      </c>
      <c r="EQP1" t="s">
        <v>3958</v>
      </c>
      <c r="EQQ1" t="s">
        <v>3959</v>
      </c>
      <c r="EQR1" t="s">
        <v>3960</v>
      </c>
      <c r="EQS1" t="s">
        <v>3961</v>
      </c>
      <c r="EQT1" t="s">
        <v>3962</v>
      </c>
      <c r="EQU1" t="s">
        <v>3963</v>
      </c>
      <c r="EQV1" t="s">
        <v>3964</v>
      </c>
      <c r="EQW1" t="s">
        <v>3965</v>
      </c>
      <c r="EQX1" t="s">
        <v>3966</v>
      </c>
      <c r="EQY1" t="s">
        <v>3967</v>
      </c>
      <c r="EQZ1" t="s">
        <v>3968</v>
      </c>
      <c r="ERA1" t="s">
        <v>3969</v>
      </c>
      <c r="ERB1" t="s">
        <v>3970</v>
      </c>
      <c r="ERC1" t="s">
        <v>3971</v>
      </c>
      <c r="ERD1" t="s">
        <v>3972</v>
      </c>
      <c r="ERE1" t="s">
        <v>3973</v>
      </c>
      <c r="ERF1" t="s">
        <v>3974</v>
      </c>
      <c r="ERG1" t="s">
        <v>3975</v>
      </c>
      <c r="ERH1" t="s">
        <v>3976</v>
      </c>
      <c r="ERI1" t="s">
        <v>3977</v>
      </c>
      <c r="ERJ1" t="s">
        <v>3978</v>
      </c>
      <c r="ERK1" t="s">
        <v>3979</v>
      </c>
      <c r="ERL1" t="s">
        <v>3980</v>
      </c>
      <c r="ERM1" t="s">
        <v>3981</v>
      </c>
      <c r="ERN1" t="s">
        <v>3982</v>
      </c>
      <c r="ERO1" t="s">
        <v>3983</v>
      </c>
      <c r="ERP1" t="s">
        <v>3984</v>
      </c>
      <c r="ERQ1" t="s">
        <v>3985</v>
      </c>
      <c r="ERR1" t="s">
        <v>3986</v>
      </c>
      <c r="ERS1" t="s">
        <v>3987</v>
      </c>
      <c r="ERT1" t="s">
        <v>3988</v>
      </c>
      <c r="ERU1" t="s">
        <v>3989</v>
      </c>
      <c r="ERV1" t="s">
        <v>3990</v>
      </c>
      <c r="ERW1" t="s">
        <v>3991</v>
      </c>
      <c r="ERX1" t="s">
        <v>3992</v>
      </c>
      <c r="ERY1" t="s">
        <v>3993</v>
      </c>
      <c r="ERZ1" t="s">
        <v>3994</v>
      </c>
      <c r="ESA1" t="s">
        <v>3995</v>
      </c>
      <c r="ESB1" t="s">
        <v>3996</v>
      </c>
      <c r="ESC1" t="s">
        <v>3997</v>
      </c>
      <c r="ESD1" t="s">
        <v>3998</v>
      </c>
      <c r="ESE1" t="s">
        <v>3999</v>
      </c>
      <c r="ESF1" t="s">
        <v>4000</v>
      </c>
      <c r="ESG1" t="s">
        <v>4001</v>
      </c>
      <c r="ESH1" t="s">
        <v>4002</v>
      </c>
      <c r="ESI1" t="s">
        <v>4003</v>
      </c>
      <c r="ESJ1" t="s">
        <v>4004</v>
      </c>
      <c r="ESK1" t="s">
        <v>4005</v>
      </c>
      <c r="ESL1" t="s">
        <v>4006</v>
      </c>
      <c r="ESM1" t="s">
        <v>4007</v>
      </c>
      <c r="ESN1" t="s">
        <v>4008</v>
      </c>
      <c r="ESO1" t="s">
        <v>4009</v>
      </c>
      <c r="ESP1" t="s">
        <v>4010</v>
      </c>
      <c r="ESQ1" t="s">
        <v>4011</v>
      </c>
      <c r="ESR1" t="s">
        <v>4012</v>
      </c>
      <c r="ESS1" t="s">
        <v>4013</v>
      </c>
      <c r="EST1" t="s">
        <v>4014</v>
      </c>
      <c r="ESU1" t="s">
        <v>4015</v>
      </c>
      <c r="ESV1" t="s">
        <v>4016</v>
      </c>
      <c r="ESW1" t="s">
        <v>4017</v>
      </c>
      <c r="ESX1" t="s">
        <v>4018</v>
      </c>
      <c r="ESY1" t="s">
        <v>4019</v>
      </c>
      <c r="ESZ1" t="s">
        <v>4020</v>
      </c>
      <c r="ETA1" t="s">
        <v>4021</v>
      </c>
      <c r="ETB1" t="s">
        <v>4022</v>
      </c>
      <c r="ETC1" t="s">
        <v>4023</v>
      </c>
      <c r="ETD1" t="s">
        <v>4024</v>
      </c>
      <c r="ETE1" t="s">
        <v>4025</v>
      </c>
      <c r="ETF1" t="s">
        <v>4026</v>
      </c>
      <c r="ETG1" t="s">
        <v>4027</v>
      </c>
      <c r="ETH1" t="s">
        <v>4028</v>
      </c>
      <c r="ETI1" t="s">
        <v>4029</v>
      </c>
      <c r="ETJ1" t="s">
        <v>4030</v>
      </c>
      <c r="ETK1" t="s">
        <v>4031</v>
      </c>
      <c r="ETL1" t="s">
        <v>4032</v>
      </c>
      <c r="ETM1" t="s">
        <v>4033</v>
      </c>
      <c r="ETN1" t="s">
        <v>4034</v>
      </c>
      <c r="ETO1" t="s">
        <v>4035</v>
      </c>
      <c r="ETP1" t="s">
        <v>4036</v>
      </c>
      <c r="ETQ1" t="s">
        <v>4037</v>
      </c>
      <c r="ETR1" t="s">
        <v>4038</v>
      </c>
      <c r="ETS1" t="s">
        <v>4039</v>
      </c>
      <c r="ETT1" t="s">
        <v>4040</v>
      </c>
      <c r="ETU1" t="s">
        <v>4041</v>
      </c>
      <c r="ETV1" t="s">
        <v>4042</v>
      </c>
      <c r="ETW1" t="s">
        <v>4043</v>
      </c>
      <c r="ETX1" t="s">
        <v>4044</v>
      </c>
      <c r="ETY1" t="s">
        <v>4045</v>
      </c>
      <c r="ETZ1" t="s">
        <v>4046</v>
      </c>
      <c r="EUA1" t="s">
        <v>4047</v>
      </c>
      <c r="EUB1" t="s">
        <v>4048</v>
      </c>
      <c r="EUC1" t="s">
        <v>4049</v>
      </c>
      <c r="EUD1" t="s">
        <v>4050</v>
      </c>
      <c r="EUE1" t="s">
        <v>4051</v>
      </c>
      <c r="EUF1" t="s">
        <v>4052</v>
      </c>
      <c r="EUG1" t="s">
        <v>4053</v>
      </c>
      <c r="EUH1" t="s">
        <v>4054</v>
      </c>
      <c r="EUI1" t="s">
        <v>4055</v>
      </c>
      <c r="EUJ1" t="s">
        <v>4056</v>
      </c>
      <c r="EUK1" t="s">
        <v>4057</v>
      </c>
      <c r="EUL1" t="s">
        <v>4058</v>
      </c>
      <c r="EUM1" t="s">
        <v>4059</v>
      </c>
      <c r="EUN1" t="s">
        <v>4060</v>
      </c>
      <c r="EUO1" t="s">
        <v>4061</v>
      </c>
      <c r="EUP1" t="s">
        <v>4062</v>
      </c>
      <c r="EUQ1" t="s">
        <v>4063</v>
      </c>
      <c r="EUR1" t="s">
        <v>4064</v>
      </c>
      <c r="EUS1" t="s">
        <v>4065</v>
      </c>
      <c r="EUT1" t="s">
        <v>4066</v>
      </c>
      <c r="EUU1" t="s">
        <v>4067</v>
      </c>
      <c r="EUV1" t="s">
        <v>4068</v>
      </c>
      <c r="EUW1" t="s">
        <v>4069</v>
      </c>
      <c r="EUX1" t="s">
        <v>4070</v>
      </c>
      <c r="EUY1" t="s">
        <v>4071</v>
      </c>
      <c r="EUZ1" t="s">
        <v>4072</v>
      </c>
      <c r="EVA1" t="s">
        <v>4073</v>
      </c>
      <c r="EVB1" t="s">
        <v>4074</v>
      </c>
      <c r="EVC1" t="s">
        <v>4075</v>
      </c>
      <c r="EVD1" t="s">
        <v>4076</v>
      </c>
      <c r="EVE1" t="s">
        <v>4077</v>
      </c>
      <c r="EVF1" t="s">
        <v>4078</v>
      </c>
      <c r="EVG1" t="s">
        <v>4079</v>
      </c>
      <c r="EVH1" t="s">
        <v>4080</v>
      </c>
      <c r="EVI1" t="s">
        <v>4081</v>
      </c>
      <c r="EVJ1" t="s">
        <v>4082</v>
      </c>
      <c r="EVK1" t="s">
        <v>4083</v>
      </c>
      <c r="EVL1" t="s">
        <v>4084</v>
      </c>
      <c r="EVM1" t="s">
        <v>4085</v>
      </c>
      <c r="EVN1" t="s">
        <v>4086</v>
      </c>
      <c r="EVO1" t="s">
        <v>4087</v>
      </c>
      <c r="EVP1" t="s">
        <v>4088</v>
      </c>
      <c r="EVQ1" t="s">
        <v>4089</v>
      </c>
      <c r="EVR1" t="s">
        <v>4090</v>
      </c>
      <c r="EVS1" t="s">
        <v>4091</v>
      </c>
      <c r="EVT1" t="s">
        <v>4092</v>
      </c>
      <c r="EVU1" t="s">
        <v>4093</v>
      </c>
      <c r="EVV1" t="s">
        <v>4094</v>
      </c>
      <c r="EVW1" t="s">
        <v>4095</v>
      </c>
      <c r="EVX1" t="s">
        <v>4096</v>
      </c>
      <c r="EVY1" t="s">
        <v>4097</v>
      </c>
      <c r="EVZ1" t="s">
        <v>4098</v>
      </c>
      <c r="EWA1" t="s">
        <v>4099</v>
      </c>
      <c r="EWB1" t="s">
        <v>4100</v>
      </c>
      <c r="EWC1" t="s">
        <v>4101</v>
      </c>
      <c r="EWD1" t="s">
        <v>4102</v>
      </c>
      <c r="EWE1" t="s">
        <v>4103</v>
      </c>
      <c r="EWF1" t="s">
        <v>4104</v>
      </c>
      <c r="EWG1" t="s">
        <v>4105</v>
      </c>
      <c r="EWH1" t="s">
        <v>4106</v>
      </c>
      <c r="EWI1" t="s">
        <v>4107</v>
      </c>
      <c r="EWJ1" t="s">
        <v>4108</v>
      </c>
      <c r="EWK1" t="s">
        <v>4109</v>
      </c>
      <c r="EWL1" t="s">
        <v>4110</v>
      </c>
      <c r="EWM1" t="s">
        <v>4111</v>
      </c>
      <c r="EWN1" t="s">
        <v>4112</v>
      </c>
      <c r="EWO1" t="s">
        <v>4113</v>
      </c>
      <c r="EWP1" t="s">
        <v>4114</v>
      </c>
      <c r="EWQ1" t="s">
        <v>4115</v>
      </c>
      <c r="EWR1" t="s">
        <v>4116</v>
      </c>
      <c r="EWS1" t="s">
        <v>4117</v>
      </c>
      <c r="EWT1" t="s">
        <v>4118</v>
      </c>
      <c r="EWU1" t="s">
        <v>4119</v>
      </c>
      <c r="EWV1" t="s">
        <v>4120</v>
      </c>
      <c r="EWW1" t="s">
        <v>4121</v>
      </c>
      <c r="EWX1" t="s">
        <v>4122</v>
      </c>
      <c r="EWY1" t="s">
        <v>4123</v>
      </c>
      <c r="EWZ1" t="s">
        <v>4124</v>
      </c>
      <c r="EXA1" t="s">
        <v>4125</v>
      </c>
      <c r="EXB1" t="s">
        <v>4126</v>
      </c>
      <c r="EXC1" t="s">
        <v>4127</v>
      </c>
      <c r="EXD1" t="s">
        <v>4128</v>
      </c>
      <c r="EXE1" t="s">
        <v>4129</v>
      </c>
      <c r="EXF1" t="s">
        <v>4130</v>
      </c>
      <c r="EXG1" t="s">
        <v>4131</v>
      </c>
      <c r="EXH1" t="s">
        <v>4132</v>
      </c>
      <c r="EXI1" t="s">
        <v>4133</v>
      </c>
      <c r="EXJ1" t="s">
        <v>4134</v>
      </c>
      <c r="EXK1" t="s">
        <v>4135</v>
      </c>
      <c r="EXL1" t="s">
        <v>4136</v>
      </c>
      <c r="EXM1" t="s">
        <v>4137</v>
      </c>
      <c r="EXN1" t="s">
        <v>4138</v>
      </c>
      <c r="EXO1" t="s">
        <v>4139</v>
      </c>
      <c r="EXP1" t="s">
        <v>4140</v>
      </c>
      <c r="EXQ1" t="s">
        <v>4141</v>
      </c>
      <c r="EXR1" t="s">
        <v>4142</v>
      </c>
      <c r="EXS1" t="s">
        <v>4143</v>
      </c>
      <c r="EXT1" t="s">
        <v>4144</v>
      </c>
      <c r="EXU1" t="s">
        <v>4145</v>
      </c>
      <c r="EXV1" t="s">
        <v>4146</v>
      </c>
      <c r="EXW1" t="s">
        <v>4147</v>
      </c>
      <c r="EXX1" t="s">
        <v>4148</v>
      </c>
      <c r="EXY1" t="s">
        <v>4149</v>
      </c>
      <c r="EXZ1" t="s">
        <v>4150</v>
      </c>
      <c r="EYA1" t="s">
        <v>4151</v>
      </c>
      <c r="EYB1" t="s">
        <v>4152</v>
      </c>
      <c r="EYC1" t="s">
        <v>4153</v>
      </c>
      <c r="EYD1" t="s">
        <v>4154</v>
      </c>
      <c r="EYE1" t="s">
        <v>4155</v>
      </c>
      <c r="EYF1" t="s">
        <v>4156</v>
      </c>
      <c r="EYG1" t="s">
        <v>4157</v>
      </c>
      <c r="EYH1" t="s">
        <v>4158</v>
      </c>
      <c r="EYI1" t="s">
        <v>4159</v>
      </c>
      <c r="EYJ1" t="s">
        <v>4160</v>
      </c>
      <c r="EYK1" t="s">
        <v>4161</v>
      </c>
      <c r="EYL1" t="s">
        <v>4162</v>
      </c>
      <c r="EYM1" t="s">
        <v>4163</v>
      </c>
      <c r="EYN1" t="s">
        <v>4164</v>
      </c>
      <c r="EYO1" t="s">
        <v>4165</v>
      </c>
      <c r="EYP1" t="s">
        <v>4166</v>
      </c>
      <c r="EYQ1" t="s">
        <v>4167</v>
      </c>
      <c r="EYR1" t="s">
        <v>4168</v>
      </c>
      <c r="EYS1" t="s">
        <v>4169</v>
      </c>
      <c r="EYT1" t="s">
        <v>4170</v>
      </c>
      <c r="EYU1" t="s">
        <v>4171</v>
      </c>
      <c r="EYV1" t="s">
        <v>4172</v>
      </c>
      <c r="EYW1" t="s">
        <v>4173</v>
      </c>
      <c r="EYX1" t="s">
        <v>4174</v>
      </c>
      <c r="EYY1" t="s">
        <v>4175</v>
      </c>
      <c r="EYZ1" t="s">
        <v>4176</v>
      </c>
      <c r="EZA1" t="s">
        <v>4177</v>
      </c>
      <c r="EZB1" t="s">
        <v>4178</v>
      </c>
      <c r="EZC1" t="s">
        <v>4179</v>
      </c>
      <c r="EZD1" t="s">
        <v>4180</v>
      </c>
      <c r="EZE1" t="s">
        <v>4181</v>
      </c>
      <c r="EZF1" t="s">
        <v>4182</v>
      </c>
      <c r="EZG1" t="s">
        <v>4183</v>
      </c>
      <c r="EZH1" t="s">
        <v>4184</v>
      </c>
      <c r="EZI1" t="s">
        <v>4185</v>
      </c>
      <c r="EZJ1" t="s">
        <v>4186</v>
      </c>
      <c r="EZK1" t="s">
        <v>4187</v>
      </c>
      <c r="EZL1" t="s">
        <v>4188</v>
      </c>
      <c r="EZM1" t="s">
        <v>4189</v>
      </c>
      <c r="EZN1" t="s">
        <v>4190</v>
      </c>
      <c r="EZO1" t="s">
        <v>4191</v>
      </c>
      <c r="EZP1" t="s">
        <v>4192</v>
      </c>
      <c r="EZQ1" t="s">
        <v>4193</v>
      </c>
      <c r="EZR1" t="s">
        <v>4194</v>
      </c>
      <c r="EZS1" t="s">
        <v>4195</v>
      </c>
      <c r="EZT1" t="s">
        <v>4196</v>
      </c>
      <c r="EZU1" t="s">
        <v>4197</v>
      </c>
      <c r="EZV1" t="s">
        <v>4198</v>
      </c>
      <c r="EZW1" t="s">
        <v>4199</v>
      </c>
      <c r="EZX1" t="s">
        <v>4200</v>
      </c>
      <c r="EZY1" t="s">
        <v>4201</v>
      </c>
      <c r="EZZ1" t="s">
        <v>4202</v>
      </c>
      <c r="FAA1" t="s">
        <v>4203</v>
      </c>
      <c r="FAB1" t="s">
        <v>4204</v>
      </c>
      <c r="FAC1" t="s">
        <v>4205</v>
      </c>
      <c r="FAD1" t="s">
        <v>4206</v>
      </c>
      <c r="FAE1" t="s">
        <v>4207</v>
      </c>
      <c r="FAF1" t="s">
        <v>4208</v>
      </c>
      <c r="FAG1" t="s">
        <v>4209</v>
      </c>
      <c r="FAH1" t="s">
        <v>4210</v>
      </c>
      <c r="FAI1" t="s">
        <v>4211</v>
      </c>
      <c r="FAJ1" t="s">
        <v>4212</v>
      </c>
      <c r="FAK1" t="s">
        <v>4213</v>
      </c>
      <c r="FAL1" t="s">
        <v>4214</v>
      </c>
      <c r="FAM1" t="s">
        <v>4215</v>
      </c>
      <c r="FAN1" t="s">
        <v>4216</v>
      </c>
      <c r="FAO1" t="s">
        <v>4217</v>
      </c>
      <c r="FAP1" t="s">
        <v>4218</v>
      </c>
      <c r="FAQ1" t="s">
        <v>4219</v>
      </c>
      <c r="FAR1" t="s">
        <v>4220</v>
      </c>
      <c r="FAS1" t="s">
        <v>4221</v>
      </c>
      <c r="FAT1" t="s">
        <v>4222</v>
      </c>
      <c r="FAU1" t="s">
        <v>4223</v>
      </c>
      <c r="FAV1" t="s">
        <v>4224</v>
      </c>
      <c r="FAW1" t="s">
        <v>4225</v>
      </c>
      <c r="FAX1" t="s">
        <v>4226</v>
      </c>
      <c r="FAY1" t="s">
        <v>4227</v>
      </c>
      <c r="FAZ1" t="s">
        <v>4228</v>
      </c>
      <c r="FBA1" t="s">
        <v>4229</v>
      </c>
      <c r="FBB1" t="s">
        <v>4230</v>
      </c>
      <c r="FBC1" t="s">
        <v>4231</v>
      </c>
      <c r="FBD1" t="s">
        <v>4232</v>
      </c>
      <c r="FBE1" t="s">
        <v>4233</v>
      </c>
      <c r="FBF1" t="s">
        <v>4234</v>
      </c>
      <c r="FBG1" t="s">
        <v>4235</v>
      </c>
      <c r="FBH1" t="s">
        <v>4236</v>
      </c>
      <c r="FBI1" t="s">
        <v>4237</v>
      </c>
      <c r="FBJ1" t="s">
        <v>4238</v>
      </c>
      <c r="FBK1" t="s">
        <v>4239</v>
      </c>
      <c r="FBL1" t="s">
        <v>4240</v>
      </c>
      <c r="FBM1" t="s">
        <v>4241</v>
      </c>
      <c r="FBN1" t="s">
        <v>4242</v>
      </c>
      <c r="FBO1" t="s">
        <v>4243</v>
      </c>
      <c r="FBP1" t="s">
        <v>4244</v>
      </c>
      <c r="FBQ1" t="s">
        <v>4245</v>
      </c>
      <c r="FBR1" t="s">
        <v>4246</v>
      </c>
      <c r="FBS1" t="s">
        <v>4247</v>
      </c>
      <c r="FBT1" t="s">
        <v>4248</v>
      </c>
      <c r="FBU1" t="s">
        <v>4249</v>
      </c>
      <c r="FBV1" t="s">
        <v>4250</v>
      </c>
      <c r="FBW1" t="s">
        <v>4251</v>
      </c>
      <c r="FBX1" t="s">
        <v>4252</v>
      </c>
      <c r="FBY1" t="s">
        <v>4253</v>
      </c>
      <c r="FBZ1" t="s">
        <v>4254</v>
      </c>
      <c r="FCA1" t="s">
        <v>4255</v>
      </c>
      <c r="FCB1" t="s">
        <v>4256</v>
      </c>
      <c r="FCC1" t="s">
        <v>4257</v>
      </c>
      <c r="FCD1" t="s">
        <v>4258</v>
      </c>
      <c r="FCE1" t="s">
        <v>4259</v>
      </c>
      <c r="FCF1" t="s">
        <v>4260</v>
      </c>
      <c r="FCG1" t="s">
        <v>4261</v>
      </c>
      <c r="FCH1" t="s">
        <v>4262</v>
      </c>
      <c r="FCI1" t="s">
        <v>4263</v>
      </c>
      <c r="FCJ1" t="s">
        <v>4264</v>
      </c>
      <c r="FCK1" t="s">
        <v>4265</v>
      </c>
      <c r="FCL1" t="s">
        <v>4266</v>
      </c>
      <c r="FCM1" t="s">
        <v>4267</v>
      </c>
      <c r="FCN1" t="s">
        <v>4268</v>
      </c>
      <c r="FCO1" t="s">
        <v>4269</v>
      </c>
      <c r="FCP1" t="s">
        <v>4270</v>
      </c>
      <c r="FCQ1" t="s">
        <v>4271</v>
      </c>
      <c r="FCR1" t="s">
        <v>4272</v>
      </c>
      <c r="FCS1" t="s">
        <v>4273</v>
      </c>
      <c r="FCT1" t="s">
        <v>4274</v>
      </c>
      <c r="FCU1" t="s">
        <v>4275</v>
      </c>
      <c r="FCV1" t="s">
        <v>4276</v>
      </c>
      <c r="FCW1" t="s">
        <v>4277</v>
      </c>
      <c r="FCX1" t="s">
        <v>4278</v>
      </c>
      <c r="FCY1" t="s">
        <v>4279</v>
      </c>
      <c r="FCZ1" t="s">
        <v>4280</v>
      </c>
      <c r="FDA1" t="s">
        <v>4281</v>
      </c>
      <c r="FDB1" t="s">
        <v>4282</v>
      </c>
      <c r="FDC1" t="s">
        <v>4283</v>
      </c>
      <c r="FDD1" t="s">
        <v>4284</v>
      </c>
      <c r="FDE1" t="s">
        <v>4285</v>
      </c>
      <c r="FDF1" t="s">
        <v>4286</v>
      </c>
      <c r="FDG1" t="s">
        <v>4287</v>
      </c>
      <c r="FDH1" t="s">
        <v>4288</v>
      </c>
      <c r="FDI1" t="s">
        <v>4289</v>
      </c>
      <c r="FDJ1" t="s">
        <v>4290</v>
      </c>
      <c r="FDK1" t="s">
        <v>4291</v>
      </c>
      <c r="FDL1" t="s">
        <v>4292</v>
      </c>
      <c r="FDM1" t="s">
        <v>4293</v>
      </c>
      <c r="FDN1" t="s">
        <v>4294</v>
      </c>
      <c r="FDO1" t="s">
        <v>4295</v>
      </c>
      <c r="FDP1" t="s">
        <v>4296</v>
      </c>
      <c r="FDQ1" t="s">
        <v>4297</v>
      </c>
      <c r="FDR1" t="s">
        <v>4298</v>
      </c>
      <c r="FDS1" t="s">
        <v>4299</v>
      </c>
      <c r="FDT1" t="s">
        <v>4300</v>
      </c>
      <c r="FDU1" t="s">
        <v>4301</v>
      </c>
      <c r="FDV1" t="s">
        <v>4302</v>
      </c>
      <c r="FDW1" t="s">
        <v>4303</v>
      </c>
      <c r="FDX1" t="s">
        <v>4304</v>
      </c>
      <c r="FDY1" t="s">
        <v>4305</v>
      </c>
      <c r="FDZ1" t="s">
        <v>4306</v>
      </c>
      <c r="FEA1" t="s">
        <v>4307</v>
      </c>
      <c r="FEB1" t="s">
        <v>4308</v>
      </c>
      <c r="FEC1" t="s">
        <v>4309</v>
      </c>
      <c r="FED1" t="s">
        <v>4310</v>
      </c>
      <c r="FEE1" t="s">
        <v>4311</v>
      </c>
      <c r="FEF1" t="s">
        <v>4312</v>
      </c>
      <c r="FEG1" t="s">
        <v>4313</v>
      </c>
      <c r="FEH1" t="s">
        <v>4314</v>
      </c>
      <c r="FEI1" t="s">
        <v>4315</v>
      </c>
      <c r="FEJ1" t="s">
        <v>4316</v>
      </c>
      <c r="FEK1" t="s">
        <v>4317</v>
      </c>
      <c r="FEL1" t="s">
        <v>4318</v>
      </c>
      <c r="FEM1" t="s">
        <v>4319</v>
      </c>
      <c r="FEN1" t="s">
        <v>4320</v>
      </c>
      <c r="FEO1" t="s">
        <v>4321</v>
      </c>
      <c r="FEP1" t="s">
        <v>4322</v>
      </c>
      <c r="FEQ1" t="s">
        <v>4323</v>
      </c>
      <c r="FER1" t="s">
        <v>4324</v>
      </c>
      <c r="FES1" t="s">
        <v>4325</v>
      </c>
      <c r="FET1" t="s">
        <v>4326</v>
      </c>
      <c r="FEU1" t="s">
        <v>4327</v>
      </c>
      <c r="FEV1" t="s">
        <v>4328</v>
      </c>
      <c r="FEW1" t="s">
        <v>4329</v>
      </c>
      <c r="FEX1" t="s">
        <v>4330</v>
      </c>
      <c r="FEY1" t="s">
        <v>4331</v>
      </c>
      <c r="FEZ1" t="s">
        <v>4332</v>
      </c>
      <c r="FFA1" t="s">
        <v>4333</v>
      </c>
      <c r="FFB1" t="s">
        <v>4334</v>
      </c>
      <c r="FFC1" t="s">
        <v>4335</v>
      </c>
      <c r="FFD1" t="s">
        <v>4336</v>
      </c>
      <c r="FFE1" t="s">
        <v>4337</v>
      </c>
      <c r="FFF1" t="s">
        <v>4338</v>
      </c>
      <c r="FFG1" t="s">
        <v>4339</v>
      </c>
      <c r="FFH1" t="s">
        <v>4340</v>
      </c>
      <c r="FFI1" t="s">
        <v>4341</v>
      </c>
      <c r="FFJ1" t="s">
        <v>4342</v>
      </c>
      <c r="FFK1" t="s">
        <v>4343</v>
      </c>
      <c r="FFL1" t="s">
        <v>4344</v>
      </c>
      <c r="FFM1" t="s">
        <v>4345</v>
      </c>
      <c r="FFN1" t="s">
        <v>4346</v>
      </c>
      <c r="FFO1" t="s">
        <v>4347</v>
      </c>
      <c r="FFP1" t="s">
        <v>4348</v>
      </c>
      <c r="FFQ1" t="s">
        <v>4349</v>
      </c>
      <c r="FFR1" t="s">
        <v>4350</v>
      </c>
      <c r="FFS1" t="s">
        <v>4351</v>
      </c>
      <c r="FFT1" t="s">
        <v>4352</v>
      </c>
      <c r="FFU1" t="s">
        <v>4353</v>
      </c>
      <c r="FFV1" t="s">
        <v>4354</v>
      </c>
      <c r="FFW1" t="s">
        <v>4355</v>
      </c>
      <c r="FFX1" t="s">
        <v>4356</v>
      </c>
      <c r="FFY1" t="s">
        <v>4357</v>
      </c>
      <c r="FFZ1" t="s">
        <v>4358</v>
      </c>
      <c r="FGA1" t="s">
        <v>4359</v>
      </c>
      <c r="FGB1" t="s">
        <v>4360</v>
      </c>
      <c r="FGC1" t="s">
        <v>4361</v>
      </c>
      <c r="FGD1" t="s">
        <v>4362</v>
      </c>
      <c r="FGE1" t="s">
        <v>4363</v>
      </c>
      <c r="FGF1" t="s">
        <v>4364</v>
      </c>
      <c r="FGG1" t="s">
        <v>4365</v>
      </c>
      <c r="FGH1" t="s">
        <v>4366</v>
      </c>
      <c r="FGI1" t="s">
        <v>4367</v>
      </c>
      <c r="FGJ1" t="s">
        <v>4368</v>
      </c>
      <c r="FGK1" t="s">
        <v>4369</v>
      </c>
      <c r="FGL1" t="s">
        <v>4370</v>
      </c>
      <c r="FGM1" t="s">
        <v>4371</v>
      </c>
      <c r="FGN1" t="s">
        <v>4372</v>
      </c>
      <c r="FGO1" t="s">
        <v>4373</v>
      </c>
      <c r="FGP1" t="s">
        <v>4374</v>
      </c>
      <c r="FGQ1" t="s">
        <v>4375</v>
      </c>
      <c r="FGR1" t="s">
        <v>4376</v>
      </c>
      <c r="FGS1" t="s">
        <v>4377</v>
      </c>
      <c r="FGT1" t="s">
        <v>4378</v>
      </c>
      <c r="FGU1" t="s">
        <v>4379</v>
      </c>
      <c r="FGV1" t="s">
        <v>4380</v>
      </c>
      <c r="FGW1" t="s">
        <v>4381</v>
      </c>
      <c r="FGX1" t="s">
        <v>4382</v>
      </c>
      <c r="FGY1" t="s">
        <v>4383</v>
      </c>
      <c r="FGZ1" t="s">
        <v>4384</v>
      </c>
      <c r="FHA1" t="s">
        <v>4385</v>
      </c>
      <c r="FHB1" t="s">
        <v>4386</v>
      </c>
      <c r="FHC1" t="s">
        <v>4387</v>
      </c>
      <c r="FHD1" t="s">
        <v>4388</v>
      </c>
      <c r="FHE1" t="s">
        <v>4389</v>
      </c>
      <c r="FHF1" t="s">
        <v>4390</v>
      </c>
      <c r="FHG1" t="s">
        <v>4391</v>
      </c>
      <c r="FHH1" t="s">
        <v>4392</v>
      </c>
      <c r="FHI1" t="s">
        <v>4393</v>
      </c>
      <c r="FHJ1" t="s">
        <v>4394</v>
      </c>
      <c r="FHK1" t="s">
        <v>4395</v>
      </c>
      <c r="FHL1" t="s">
        <v>4396</v>
      </c>
      <c r="FHM1" t="s">
        <v>4397</v>
      </c>
      <c r="FHN1" t="s">
        <v>4398</v>
      </c>
      <c r="FHO1" t="s">
        <v>4399</v>
      </c>
      <c r="FHP1" t="s">
        <v>4400</v>
      </c>
      <c r="FHQ1" t="s">
        <v>4401</v>
      </c>
      <c r="FHR1" t="s">
        <v>4402</v>
      </c>
      <c r="FHS1" t="s">
        <v>4403</v>
      </c>
      <c r="FHT1" t="s">
        <v>4404</v>
      </c>
      <c r="FHU1" t="s">
        <v>4405</v>
      </c>
      <c r="FHV1" t="s">
        <v>4406</v>
      </c>
      <c r="FHW1" t="s">
        <v>4407</v>
      </c>
      <c r="FHX1" t="s">
        <v>4408</v>
      </c>
      <c r="FHY1" t="s">
        <v>4409</v>
      </c>
      <c r="FHZ1" t="s">
        <v>4410</v>
      </c>
      <c r="FIA1" t="s">
        <v>4411</v>
      </c>
      <c r="FIB1" t="s">
        <v>4412</v>
      </c>
      <c r="FIC1" t="s">
        <v>4413</v>
      </c>
      <c r="FID1" t="s">
        <v>4414</v>
      </c>
      <c r="FIE1" t="s">
        <v>4415</v>
      </c>
      <c r="FIF1" t="s">
        <v>4416</v>
      </c>
      <c r="FIG1" t="s">
        <v>4417</v>
      </c>
      <c r="FIH1" t="s">
        <v>4418</v>
      </c>
      <c r="FII1" t="s">
        <v>4419</v>
      </c>
      <c r="FIJ1" t="s">
        <v>4420</v>
      </c>
      <c r="FIK1" t="s">
        <v>4421</v>
      </c>
      <c r="FIL1" t="s">
        <v>4422</v>
      </c>
      <c r="FIM1" t="s">
        <v>4423</v>
      </c>
      <c r="FIN1" t="s">
        <v>4424</v>
      </c>
      <c r="FIO1" t="s">
        <v>4425</v>
      </c>
      <c r="FIP1" t="s">
        <v>4426</v>
      </c>
      <c r="FIQ1" t="s">
        <v>4427</v>
      </c>
      <c r="FIR1" t="s">
        <v>4428</v>
      </c>
      <c r="FIS1" t="s">
        <v>4429</v>
      </c>
      <c r="FIT1" t="s">
        <v>4430</v>
      </c>
      <c r="FIU1" t="s">
        <v>4431</v>
      </c>
      <c r="FIV1" t="s">
        <v>4432</v>
      </c>
      <c r="FIW1" t="s">
        <v>4433</v>
      </c>
      <c r="FIX1" t="s">
        <v>4434</v>
      </c>
      <c r="FIY1" t="s">
        <v>4435</v>
      </c>
      <c r="FIZ1" t="s">
        <v>4436</v>
      </c>
      <c r="FJA1" t="s">
        <v>4437</v>
      </c>
      <c r="FJB1" t="s">
        <v>4438</v>
      </c>
      <c r="FJC1" t="s">
        <v>4439</v>
      </c>
      <c r="FJD1" t="s">
        <v>4440</v>
      </c>
      <c r="FJE1" t="s">
        <v>4441</v>
      </c>
      <c r="FJF1" t="s">
        <v>4442</v>
      </c>
      <c r="FJG1" t="s">
        <v>4443</v>
      </c>
      <c r="FJH1" t="s">
        <v>4444</v>
      </c>
      <c r="FJI1" t="s">
        <v>4445</v>
      </c>
      <c r="FJJ1" t="s">
        <v>4446</v>
      </c>
      <c r="FJK1" t="s">
        <v>4447</v>
      </c>
      <c r="FJL1" t="s">
        <v>4448</v>
      </c>
      <c r="FJM1" t="s">
        <v>4449</v>
      </c>
      <c r="FJN1" t="s">
        <v>4450</v>
      </c>
      <c r="FJO1" t="s">
        <v>4451</v>
      </c>
      <c r="FJP1" t="s">
        <v>4452</v>
      </c>
      <c r="FJQ1" t="s">
        <v>4453</v>
      </c>
      <c r="FJR1" t="s">
        <v>4454</v>
      </c>
      <c r="FJS1" t="s">
        <v>4455</v>
      </c>
      <c r="FJT1" t="s">
        <v>4456</v>
      </c>
      <c r="FJU1" t="s">
        <v>4457</v>
      </c>
      <c r="FJV1" t="s">
        <v>4458</v>
      </c>
      <c r="FJW1" t="s">
        <v>4459</v>
      </c>
      <c r="FJX1" t="s">
        <v>4460</v>
      </c>
      <c r="FJY1" t="s">
        <v>4461</v>
      </c>
      <c r="FJZ1" t="s">
        <v>4462</v>
      </c>
      <c r="FKA1" t="s">
        <v>4463</v>
      </c>
      <c r="FKB1" t="s">
        <v>4464</v>
      </c>
      <c r="FKC1" t="s">
        <v>4465</v>
      </c>
      <c r="FKD1" t="s">
        <v>4466</v>
      </c>
      <c r="FKE1" t="s">
        <v>4467</v>
      </c>
      <c r="FKF1" t="s">
        <v>4468</v>
      </c>
      <c r="FKG1" t="s">
        <v>4469</v>
      </c>
      <c r="FKH1" t="s">
        <v>4470</v>
      </c>
      <c r="FKI1" t="s">
        <v>4471</v>
      </c>
      <c r="FKJ1" t="s">
        <v>4472</v>
      </c>
      <c r="FKK1" t="s">
        <v>4473</v>
      </c>
      <c r="FKL1" t="s">
        <v>4474</v>
      </c>
      <c r="FKM1" t="s">
        <v>4475</v>
      </c>
      <c r="FKN1" t="s">
        <v>4476</v>
      </c>
      <c r="FKO1" t="s">
        <v>4477</v>
      </c>
      <c r="FKP1" t="s">
        <v>4478</v>
      </c>
      <c r="FKQ1" t="s">
        <v>4479</v>
      </c>
      <c r="FKR1" t="s">
        <v>4480</v>
      </c>
      <c r="FKS1" t="s">
        <v>4481</v>
      </c>
      <c r="FKT1" t="s">
        <v>4482</v>
      </c>
      <c r="FKU1" t="s">
        <v>4483</v>
      </c>
      <c r="FKV1" t="s">
        <v>4484</v>
      </c>
      <c r="FKW1" t="s">
        <v>4485</v>
      </c>
      <c r="FKX1" t="s">
        <v>4486</v>
      </c>
      <c r="FKY1" t="s">
        <v>4487</v>
      </c>
      <c r="FKZ1" t="s">
        <v>4488</v>
      </c>
      <c r="FLA1" t="s">
        <v>4489</v>
      </c>
      <c r="FLB1" t="s">
        <v>4490</v>
      </c>
      <c r="FLC1" t="s">
        <v>4491</v>
      </c>
      <c r="FLD1" t="s">
        <v>4492</v>
      </c>
      <c r="FLE1" t="s">
        <v>4493</v>
      </c>
      <c r="FLF1" t="s">
        <v>4494</v>
      </c>
      <c r="FLG1" t="s">
        <v>4495</v>
      </c>
      <c r="FLH1" t="s">
        <v>4496</v>
      </c>
      <c r="FLI1" t="s">
        <v>4497</v>
      </c>
      <c r="FLJ1" t="s">
        <v>4498</v>
      </c>
      <c r="FLK1" t="s">
        <v>4499</v>
      </c>
      <c r="FLL1" t="s">
        <v>4500</v>
      </c>
      <c r="FLM1" t="s">
        <v>4501</v>
      </c>
      <c r="FLN1" t="s">
        <v>4502</v>
      </c>
      <c r="FLO1" t="s">
        <v>4503</v>
      </c>
      <c r="FLP1" t="s">
        <v>4504</v>
      </c>
      <c r="FLQ1" t="s">
        <v>4505</v>
      </c>
      <c r="FLR1" t="s">
        <v>4506</v>
      </c>
      <c r="FLS1" t="s">
        <v>4507</v>
      </c>
      <c r="FLT1" t="s">
        <v>4508</v>
      </c>
      <c r="FLU1" t="s">
        <v>4509</v>
      </c>
      <c r="FLV1" t="s">
        <v>4510</v>
      </c>
      <c r="FLW1" t="s">
        <v>4511</v>
      </c>
      <c r="FLX1" t="s">
        <v>4512</v>
      </c>
      <c r="FLY1" t="s">
        <v>4513</v>
      </c>
      <c r="FLZ1" t="s">
        <v>4514</v>
      </c>
      <c r="FMA1" t="s">
        <v>4515</v>
      </c>
      <c r="FMB1" t="s">
        <v>4516</v>
      </c>
      <c r="FMC1" t="s">
        <v>4517</v>
      </c>
      <c r="FMD1" t="s">
        <v>4518</v>
      </c>
      <c r="FME1" t="s">
        <v>4519</v>
      </c>
      <c r="FMF1" t="s">
        <v>4520</v>
      </c>
      <c r="FMG1" t="s">
        <v>4521</v>
      </c>
      <c r="FMH1" t="s">
        <v>4522</v>
      </c>
      <c r="FMI1" t="s">
        <v>4523</v>
      </c>
      <c r="FMJ1" t="s">
        <v>4524</v>
      </c>
      <c r="FMK1" t="s">
        <v>4525</v>
      </c>
      <c r="FML1" t="s">
        <v>4526</v>
      </c>
      <c r="FMM1" t="s">
        <v>4527</v>
      </c>
      <c r="FMN1" t="s">
        <v>4528</v>
      </c>
      <c r="FMO1" t="s">
        <v>4529</v>
      </c>
      <c r="FMP1" t="s">
        <v>4530</v>
      </c>
      <c r="FMQ1" t="s">
        <v>4531</v>
      </c>
      <c r="FMR1" t="s">
        <v>4532</v>
      </c>
      <c r="FMS1" t="s">
        <v>4533</v>
      </c>
      <c r="FMT1" t="s">
        <v>4534</v>
      </c>
      <c r="FMU1" t="s">
        <v>4535</v>
      </c>
      <c r="FMV1" t="s">
        <v>4536</v>
      </c>
      <c r="FMW1" t="s">
        <v>4537</v>
      </c>
      <c r="FMX1" t="s">
        <v>4538</v>
      </c>
      <c r="FMY1" t="s">
        <v>4539</v>
      </c>
      <c r="FMZ1" t="s">
        <v>4540</v>
      </c>
      <c r="FNA1" t="s">
        <v>4541</v>
      </c>
      <c r="FNB1" t="s">
        <v>4542</v>
      </c>
      <c r="FNC1" t="s">
        <v>4543</v>
      </c>
      <c r="FND1" t="s">
        <v>4544</v>
      </c>
      <c r="FNE1" t="s">
        <v>4545</v>
      </c>
      <c r="FNF1" t="s">
        <v>4546</v>
      </c>
      <c r="FNG1" t="s">
        <v>4547</v>
      </c>
      <c r="FNH1" t="s">
        <v>4548</v>
      </c>
      <c r="FNI1" t="s">
        <v>4549</v>
      </c>
      <c r="FNJ1" t="s">
        <v>4550</v>
      </c>
      <c r="FNK1" t="s">
        <v>4551</v>
      </c>
      <c r="FNL1" t="s">
        <v>4552</v>
      </c>
      <c r="FNM1" t="s">
        <v>4553</v>
      </c>
      <c r="FNN1" t="s">
        <v>4554</v>
      </c>
      <c r="FNO1" t="s">
        <v>4555</v>
      </c>
      <c r="FNP1" t="s">
        <v>4556</v>
      </c>
      <c r="FNQ1" t="s">
        <v>4557</v>
      </c>
      <c r="FNR1" t="s">
        <v>4558</v>
      </c>
      <c r="FNS1" t="s">
        <v>4559</v>
      </c>
      <c r="FNT1" t="s">
        <v>4560</v>
      </c>
      <c r="FNU1" t="s">
        <v>4561</v>
      </c>
      <c r="FNV1" t="s">
        <v>4562</v>
      </c>
      <c r="FNW1" t="s">
        <v>4563</v>
      </c>
      <c r="FNX1" t="s">
        <v>4564</v>
      </c>
      <c r="FNY1" t="s">
        <v>4565</v>
      </c>
      <c r="FNZ1" t="s">
        <v>4566</v>
      </c>
      <c r="FOA1" t="s">
        <v>4567</v>
      </c>
      <c r="FOB1" t="s">
        <v>4568</v>
      </c>
      <c r="FOC1" t="s">
        <v>4569</v>
      </c>
      <c r="FOD1" t="s">
        <v>4570</v>
      </c>
      <c r="FOE1" t="s">
        <v>4571</v>
      </c>
      <c r="FOF1" t="s">
        <v>4572</v>
      </c>
      <c r="FOG1" t="s">
        <v>4573</v>
      </c>
      <c r="FOH1" t="s">
        <v>4574</v>
      </c>
      <c r="FOI1" t="s">
        <v>4575</v>
      </c>
      <c r="FOJ1" t="s">
        <v>4576</v>
      </c>
      <c r="FOK1" t="s">
        <v>4577</v>
      </c>
      <c r="FOL1" t="s">
        <v>4578</v>
      </c>
      <c r="FOM1" t="s">
        <v>4579</v>
      </c>
      <c r="FON1" t="s">
        <v>4580</v>
      </c>
      <c r="FOO1" t="s">
        <v>4581</v>
      </c>
      <c r="FOP1" t="s">
        <v>4582</v>
      </c>
      <c r="FOQ1" t="s">
        <v>4583</v>
      </c>
      <c r="FOR1" t="s">
        <v>4584</v>
      </c>
      <c r="FOS1" t="s">
        <v>4585</v>
      </c>
      <c r="FOT1" t="s">
        <v>4586</v>
      </c>
      <c r="FOU1" t="s">
        <v>4587</v>
      </c>
      <c r="FOV1" t="s">
        <v>4588</v>
      </c>
      <c r="FOW1" t="s">
        <v>4589</v>
      </c>
      <c r="FOX1" t="s">
        <v>4590</v>
      </c>
      <c r="FOY1" t="s">
        <v>4591</v>
      </c>
      <c r="FOZ1" t="s">
        <v>4592</v>
      </c>
      <c r="FPA1" t="s">
        <v>4593</v>
      </c>
      <c r="FPB1" t="s">
        <v>4594</v>
      </c>
      <c r="FPC1" t="s">
        <v>4595</v>
      </c>
      <c r="FPD1" t="s">
        <v>4596</v>
      </c>
      <c r="FPE1" t="s">
        <v>4597</v>
      </c>
      <c r="FPF1" t="s">
        <v>4598</v>
      </c>
      <c r="FPG1" t="s">
        <v>4599</v>
      </c>
      <c r="FPH1" t="s">
        <v>4600</v>
      </c>
      <c r="FPI1" t="s">
        <v>4601</v>
      </c>
      <c r="FPJ1" t="s">
        <v>4602</v>
      </c>
      <c r="FPK1" t="s">
        <v>4603</v>
      </c>
      <c r="FPL1" t="s">
        <v>4604</v>
      </c>
      <c r="FPM1" t="s">
        <v>4605</v>
      </c>
      <c r="FPN1" t="s">
        <v>4606</v>
      </c>
      <c r="FPO1" t="s">
        <v>4607</v>
      </c>
      <c r="FPP1" t="s">
        <v>4608</v>
      </c>
      <c r="FPQ1" t="s">
        <v>4609</v>
      </c>
      <c r="FPR1" t="s">
        <v>4610</v>
      </c>
      <c r="FPS1" t="s">
        <v>4611</v>
      </c>
      <c r="FPT1" t="s">
        <v>4612</v>
      </c>
      <c r="FPU1" t="s">
        <v>4613</v>
      </c>
      <c r="FPV1" t="s">
        <v>4614</v>
      </c>
      <c r="FPW1" t="s">
        <v>4615</v>
      </c>
      <c r="FPX1" t="s">
        <v>4616</v>
      </c>
      <c r="FPY1" t="s">
        <v>4617</v>
      </c>
      <c r="FPZ1" t="s">
        <v>4618</v>
      </c>
      <c r="FQA1" t="s">
        <v>4619</v>
      </c>
      <c r="FQB1" t="s">
        <v>4620</v>
      </c>
      <c r="FQC1" t="s">
        <v>4621</v>
      </c>
      <c r="FQD1" t="s">
        <v>4622</v>
      </c>
      <c r="FQE1" t="s">
        <v>4623</v>
      </c>
      <c r="FQF1" t="s">
        <v>4624</v>
      </c>
      <c r="FQG1" t="s">
        <v>4625</v>
      </c>
      <c r="FQH1" t="s">
        <v>4626</v>
      </c>
      <c r="FQI1" t="s">
        <v>4627</v>
      </c>
      <c r="FQJ1" t="s">
        <v>4628</v>
      </c>
      <c r="FQK1" t="s">
        <v>4629</v>
      </c>
      <c r="FQL1" t="s">
        <v>4630</v>
      </c>
      <c r="FQM1" t="s">
        <v>4631</v>
      </c>
      <c r="FQN1" t="s">
        <v>4632</v>
      </c>
      <c r="FQO1" t="s">
        <v>4633</v>
      </c>
      <c r="FQP1" t="s">
        <v>4634</v>
      </c>
      <c r="FQQ1" t="s">
        <v>4635</v>
      </c>
      <c r="FQR1" t="s">
        <v>4636</v>
      </c>
      <c r="FQS1" t="s">
        <v>4637</v>
      </c>
      <c r="FQT1" t="s">
        <v>4638</v>
      </c>
      <c r="FQU1" t="s">
        <v>4639</v>
      </c>
      <c r="FQV1" t="s">
        <v>4640</v>
      </c>
      <c r="FQW1" t="s">
        <v>4641</v>
      </c>
      <c r="FQX1" t="s">
        <v>4642</v>
      </c>
      <c r="FQY1" t="s">
        <v>4643</v>
      </c>
      <c r="FQZ1" t="s">
        <v>4644</v>
      </c>
      <c r="FRA1" t="s">
        <v>4645</v>
      </c>
      <c r="FRB1" t="s">
        <v>4646</v>
      </c>
      <c r="FRC1" t="s">
        <v>4647</v>
      </c>
      <c r="FRD1" t="s">
        <v>4648</v>
      </c>
      <c r="FRE1" t="s">
        <v>4649</v>
      </c>
      <c r="FRF1" t="s">
        <v>4650</v>
      </c>
      <c r="FRG1" t="s">
        <v>4651</v>
      </c>
      <c r="FRH1" t="s">
        <v>4652</v>
      </c>
      <c r="FRI1" t="s">
        <v>4653</v>
      </c>
      <c r="FRJ1" t="s">
        <v>4654</v>
      </c>
      <c r="FRK1" t="s">
        <v>4655</v>
      </c>
      <c r="FRL1" t="s">
        <v>4656</v>
      </c>
      <c r="FRM1" t="s">
        <v>4657</v>
      </c>
      <c r="FRN1" t="s">
        <v>4658</v>
      </c>
      <c r="FRO1" t="s">
        <v>4659</v>
      </c>
      <c r="FRP1" t="s">
        <v>4660</v>
      </c>
      <c r="FRQ1" t="s">
        <v>4661</v>
      </c>
      <c r="FRR1" t="s">
        <v>4662</v>
      </c>
      <c r="FRS1" t="s">
        <v>4663</v>
      </c>
      <c r="FRT1" t="s">
        <v>4664</v>
      </c>
      <c r="FRU1" t="s">
        <v>4665</v>
      </c>
      <c r="FRV1" t="s">
        <v>4666</v>
      </c>
      <c r="FRW1" t="s">
        <v>4667</v>
      </c>
      <c r="FRX1" t="s">
        <v>4668</v>
      </c>
      <c r="FRY1" t="s">
        <v>4669</v>
      </c>
      <c r="FRZ1" t="s">
        <v>4670</v>
      </c>
      <c r="FSA1" t="s">
        <v>4671</v>
      </c>
      <c r="FSB1" t="s">
        <v>4672</v>
      </c>
      <c r="FSC1" t="s">
        <v>4673</v>
      </c>
      <c r="FSD1" t="s">
        <v>4674</v>
      </c>
      <c r="FSE1" t="s">
        <v>4675</v>
      </c>
      <c r="FSF1" t="s">
        <v>4676</v>
      </c>
      <c r="FSG1" t="s">
        <v>4677</v>
      </c>
      <c r="FSH1" t="s">
        <v>4678</v>
      </c>
      <c r="FSI1" t="s">
        <v>4679</v>
      </c>
      <c r="FSJ1" t="s">
        <v>4680</v>
      </c>
      <c r="FSK1" t="s">
        <v>4681</v>
      </c>
      <c r="FSL1" t="s">
        <v>4682</v>
      </c>
      <c r="FSM1" t="s">
        <v>4683</v>
      </c>
      <c r="FSN1" t="s">
        <v>4684</v>
      </c>
      <c r="FSO1" t="s">
        <v>4685</v>
      </c>
      <c r="FSP1" t="s">
        <v>4686</v>
      </c>
      <c r="FSQ1" t="s">
        <v>4687</v>
      </c>
      <c r="FSR1" t="s">
        <v>4688</v>
      </c>
      <c r="FSS1" t="s">
        <v>4689</v>
      </c>
      <c r="FST1" t="s">
        <v>4690</v>
      </c>
      <c r="FSU1" t="s">
        <v>4691</v>
      </c>
      <c r="FSV1" t="s">
        <v>4692</v>
      </c>
      <c r="FSW1" t="s">
        <v>4693</v>
      </c>
      <c r="FSX1" t="s">
        <v>4694</v>
      </c>
      <c r="FSY1" t="s">
        <v>4695</v>
      </c>
      <c r="FSZ1" t="s">
        <v>4696</v>
      </c>
      <c r="FTA1" t="s">
        <v>4697</v>
      </c>
      <c r="FTB1" t="s">
        <v>4698</v>
      </c>
      <c r="FTC1" t="s">
        <v>4699</v>
      </c>
      <c r="FTD1" t="s">
        <v>4700</v>
      </c>
      <c r="FTE1" t="s">
        <v>4701</v>
      </c>
      <c r="FTF1" t="s">
        <v>4702</v>
      </c>
      <c r="FTG1" t="s">
        <v>4703</v>
      </c>
      <c r="FTH1" t="s">
        <v>4704</v>
      </c>
      <c r="FTI1" t="s">
        <v>4705</v>
      </c>
      <c r="FTJ1" t="s">
        <v>4706</v>
      </c>
      <c r="FTK1" t="s">
        <v>4707</v>
      </c>
      <c r="FTL1" t="s">
        <v>4708</v>
      </c>
      <c r="FTM1" t="s">
        <v>4709</v>
      </c>
      <c r="FTN1" t="s">
        <v>4710</v>
      </c>
      <c r="FTO1" t="s">
        <v>4711</v>
      </c>
      <c r="FTP1" t="s">
        <v>4712</v>
      </c>
      <c r="FTQ1" t="s">
        <v>4713</v>
      </c>
      <c r="FTR1" t="s">
        <v>4714</v>
      </c>
      <c r="FTS1" t="s">
        <v>4715</v>
      </c>
      <c r="FTT1" t="s">
        <v>4716</v>
      </c>
      <c r="FTU1" t="s">
        <v>4717</v>
      </c>
      <c r="FTV1" t="s">
        <v>4718</v>
      </c>
      <c r="FTW1" t="s">
        <v>4719</v>
      </c>
      <c r="FTX1" t="s">
        <v>4720</v>
      </c>
      <c r="FTY1" t="s">
        <v>4721</v>
      </c>
      <c r="FTZ1" t="s">
        <v>4722</v>
      </c>
      <c r="FUA1" t="s">
        <v>4723</v>
      </c>
      <c r="FUB1" t="s">
        <v>4724</v>
      </c>
      <c r="FUC1" t="s">
        <v>4725</v>
      </c>
      <c r="FUD1" t="s">
        <v>4726</v>
      </c>
      <c r="FUE1" t="s">
        <v>4727</v>
      </c>
      <c r="FUF1" t="s">
        <v>4728</v>
      </c>
      <c r="FUG1" t="s">
        <v>4729</v>
      </c>
      <c r="FUH1" t="s">
        <v>4730</v>
      </c>
      <c r="FUI1" t="s">
        <v>4731</v>
      </c>
      <c r="FUJ1" t="s">
        <v>4732</v>
      </c>
      <c r="FUK1" t="s">
        <v>4733</v>
      </c>
      <c r="FUL1" t="s">
        <v>4734</v>
      </c>
      <c r="FUM1" t="s">
        <v>4735</v>
      </c>
      <c r="FUN1" t="s">
        <v>4736</v>
      </c>
      <c r="FUO1" t="s">
        <v>4737</v>
      </c>
      <c r="FUP1" t="s">
        <v>4738</v>
      </c>
      <c r="FUQ1" t="s">
        <v>4739</v>
      </c>
      <c r="FUR1" t="s">
        <v>4740</v>
      </c>
      <c r="FUS1" t="s">
        <v>4741</v>
      </c>
      <c r="FUT1" t="s">
        <v>4742</v>
      </c>
      <c r="FUU1" t="s">
        <v>4743</v>
      </c>
      <c r="FUV1" t="s">
        <v>4744</v>
      </c>
      <c r="FUW1" t="s">
        <v>4745</v>
      </c>
      <c r="FUX1" t="s">
        <v>4746</v>
      </c>
      <c r="FUY1" t="s">
        <v>4747</v>
      </c>
      <c r="FUZ1" t="s">
        <v>4748</v>
      </c>
      <c r="FVA1" t="s">
        <v>4749</v>
      </c>
      <c r="FVB1" t="s">
        <v>4750</v>
      </c>
      <c r="FVC1" t="s">
        <v>4751</v>
      </c>
      <c r="FVD1" t="s">
        <v>4752</v>
      </c>
      <c r="FVE1" t="s">
        <v>4753</v>
      </c>
      <c r="FVF1" t="s">
        <v>4754</v>
      </c>
      <c r="FVG1" t="s">
        <v>4755</v>
      </c>
      <c r="FVH1" t="s">
        <v>4756</v>
      </c>
      <c r="FVI1" t="s">
        <v>4757</v>
      </c>
      <c r="FVJ1" t="s">
        <v>4758</v>
      </c>
      <c r="FVK1" t="s">
        <v>4759</v>
      </c>
      <c r="FVL1" t="s">
        <v>4760</v>
      </c>
      <c r="FVM1" t="s">
        <v>4761</v>
      </c>
      <c r="FVN1" t="s">
        <v>4762</v>
      </c>
      <c r="FVO1" t="s">
        <v>4763</v>
      </c>
      <c r="FVP1" t="s">
        <v>4764</v>
      </c>
      <c r="FVQ1" t="s">
        <v>4765</v>
      </c>
      <c r="FVR1" t="s">
        <v>4766</v>
      </c>
      <c r="FVS1" t="s">
        <v>4767</v>
      </c>
      <c r="FVT1" t="s">
        <v>4768</v>
      </c>
      <c r="FVU1" t="s">
        <v>4769</v>
      </c>
      <c r="FVV1" t="s">
        <v>4770</v>
      </c>
      <c r="FVW1" t="s">
        <v>4771</v>
      </c>
      <c r="FVX1" t="s">
        <v>4772</v>
      </c>
      <c r="FVY1" t="s">
        <v>4773</v>
      </c>
      <c r="FVZ1" t="s">
        <v>4774</v>
      </c>
      <c r="FWA1" t="s">
        <v>4775</v>
      </c>
      <c r="FWB1" t="s">
        <v>4776</v>
      </c>
      <c r="FWC1" t="s">
        <v>4777</v>
      </c>
      <c r="FWD1" t="s">
        <v>4778</v>
      </c>
      <c r="FWE1" t="s">
        <v>4779</v>
      </c>
      <c r="FWF1" t="s">
        <v>4780</v>
      </c>
      <c r="FWG1" t="s">
        <v>4781</v>
      </c>
      <c r="FWH1" t="s">
        <v>4782</v>
      </c>
      <c r="FWI1" t="s">
        <v>4783</v>
      </c>
      <c r="FWJ1" t="s">
        <v>4784</v>
      </c>
      <c r="FWK1" t="s">
        <v>4785</v>
      </c>
      <c r="FWL1" t="s">
        <v>4786</v>
      </c>
      <c r="FWM1" t="s">
        <v>4787</v>
      </c>
      <c r="FWN1" t="s">
        <v>4788</v>
      </c>
      <c r="FWO1" t="s">
        <v>4789</v>
      </c>
      <c r="FWP1" t="s">
        <v>4790</v>
      </c>
      <c r="FWQ1" t="s">
        <v>4791</v>
      </c>
      <c r="FWR1" t="s">
        <v>4792</v>
      </c>
      <c r="FWS1" t="s">
        <v>4793</v>
      </c>
      <c r="FWT1" t="s">
        <v>4794</v>
      </c>
      <c r="FWU1" t="s">
        <v>4795</v>
      </c>
      <c r="FWV1" t="s">
        <v>4796</v>
      </c>
      <c r="FWW1" t="s">
        <v>4797</v>
      </c>
      <c r="FWX1" t="s">
        <v>4798</v>
      </c>
      <c r="FWY1" t="s">
        <v>4799</v>
      </c>
      <c r="FWZ1" t="s">
        <v>4800</v>
      </c>
      <c r="FXA1" t="s">
        <v>4801</v>
      </c>
      <c r="FXB1" t="s">
        <v>4802</v>
      </c>
      <c r="FXC1" t="s">
        <v>4803</v>
      </c>
      <c r="FXD1" t="s">
        <v>4804</v>
      </c>
      <c r="FXE1" t="s">
        <v>4805</v>
      </c>
      <c r="FXF1" t="s">
        <v>4806</v>
      </c>
      <c r="FXG1" t="s">
        <v>4807</v>
      </c>
      <c r="FXH1" t="s">
        <v>4808</v>
      </c>
      <c r="FXI1" t="s">
        <v>4809</v>
      </c>
      <c r="FXJ1" t="s">
        <v>4810</v>
      </c>
      <c r="FXK1" t="s">
        <v>4811</v>
      </c>
      <c r="FXL1" t="s">
        <v>4812</v>
      </c>
      <c r="FXM1" t="s">
        <v>4813</v>
      </c>
      <c r="FXN1" t="s">
        <v>4814</v>
      </c>
      <c r="FXO1" t="s">
        <v>4815</v>
      </c>
      <c r="FXP1" t="s">
        <v>4816</v>
      </c>
      <c r="FXQ1" t="s">
        <v>4817</v>
      </c>
      <c r="FXR1" t="s">
        <v>4818</v>
      </c>
      <c r="FXS1" t="s">
        <v>4819</v>
      </c>
      <c r="FXT1" t="s">
        <v>4820</v>
      </c>
      <c r="FXU1" t="s">
        <v>4821</v>
      </c>
      <c r="FXV1" t="s">
        <v>4822</v>
      </c>
      <c r="FXW1" t="s">
        <v>4823</v>
      </c>
      <c r="FXX1" t="s">
        <v>4824</v>
      </c>
      <c r="FXY1" t="s">
        <v>4825</v>
      </c>
      <c r="FXZ1" t="s">
        <v>4826</v>
      </c>
      <c r="FYA1" t="s">
        <v>4827</v>
      </c>
      <c r="FYB1" t="s">
        <v>4828</v>
      </c>
      <c r="FYC1" t="s">
        <v>4829</v>
      </c>
      <c r="FYD1" t="s">
        <v>4830</v>
      </c>
      <c r="FYE1" t="s">
        <v>4831</v>
      </c>
      <c r="FYF1" t="s">
        <v>4832</v>
      </c>
      <c r="FYG1" t="s">
        <v>4833</v>
      </c>
      <c r="FYH1" t="s">
        <v>4834</v>
      </c>
      <c r="FYI1" t="s">
        <v>4835</v>
      </c>
      <c r="FYJ1" t="s">
        <v>4836</v>
      </c>
      <c r="FYK1" t="s">
        <v>4837</v>
      </c>
      <c r="FYL1" t="s">
        <v>4838</v>
      </c>
      <c r="FYM1" t="s">
        <v>4839</v>
      </c>
      <c r="FYN1" t="s">
        <v>4840</v>
      </c>
      <c r="FYO1" t="s">
        <v>4841</v>
      </c>
      <c r="FYP1" t="s">
        <v>4842</v>
      </c>
      <c r="FYQ1" t="s">
        <v>4843</v>
      </c>
      <c r="FYR1" t="s">
        <v>4844</v>
      </c>
      <c r="FYS1" t="s">
        <v>4845</v>
      </c>
      <c r="FYT1" t="s">
        <v>4846</v>
      </c>
      <c r="FYU1" t="s">
        <v>4847</v>
      </c>
      <c r="FYV1" t="s">
        <v>4848</v>
      </c>
      <c r="FYW1" t="s">
        <v>4849</v>
      </c>
      <c r="FYX1" t="s">
        <v>4850</v>
      </c>
      <c r="FYY1" t="s">
        <v>4851</v>
      </c>
      <c r="FYZ1" t="s">
        <v>4852</v>
      </c>
      <c r="FZA1" t="s">
        <v>4853</v>
      </c>
      <c r="FZB1" t="s">
        <v>4854</v>
      </c>
      <c r="FZC1" t="s">
        <v>4855</v>
      </c>
      <c r="FZD1" t="s">
        <v>4856</v>
      </c>
      <c r="FZE1" t="s">
        <v>4857</v>
      </c>
      <c r="FZF1" t="s">
        <v>4858</v>
      </c>
      <c r="FZG1" t="s">
        <v>4859</v>
      </c>
      <c r="FZH1" t="s">
        <v>4860</v>
      </c>
      <c r="FZI1" t="s">
        <v>4861</v>
      </c>
      <c r="FZJ1" t="s">
        <v>4862</v>
      </c>
      <c r="FZK1" t="s">
        <v>4863</v>
      </c>
      <c r="FZL1" t="s">
        <v>4864</v>
      </c>
      <c r="FZM1" t="s">
        <v>4865</v>
      </c>
      <c r="FZN1" t="s">
        <v>4866</v>
      </c>
      <c r="FZO1" t="s">
        <v>4867</v>
      </c>
      <c r="FZP1" t="s">
        <v>4868</v>
      </c>
      <c r="FZQ1" t="s">
        <v>4869</v>
      </c>
      <c r="FZR1" t="s">
        <v>4870</v>
      </c>
      <c r="FZS1" t="s">
        <v>4871</v>
      </c>
      <c r="FZT1" t="s">
        <v>4872</v>
      </c>
      <c r="FZU1" t="s">
        <v>4873</v>
      </c>
      <c r="FZV1" t="s">
        <v>4874</v>
      </c>
      <c r="FZW1" t="s">
        <v>4875</v>
      </c>
      <c r="FZX1" t="s">
        <v>4876</v>
      </c>
      <c r="FZY1" t="s">
        <v>4877</v>
      </c>
      <c r="FZZ1" t="s">
        <v>4878</v>
      </c>
      <c r="GAA1" t="s">
        <v>4879</v>
      </c>
      <c r="GAB1" t="s">
        <v>4880</v>
      </c>
      <c r="GAC1" t="s">
        <v>4881</v>
      </c>
      <c r="GAD1" t="s">
        <v>4882</v>
      </c>
      <c r="GAE1" t="s">
        <v>4883</v>
      </c>
      <c r="GAF1" t="s">
        <v>4884</v>
      </c>
      <c r="GAG1" t="s">
        <v>4885</v>
      </c>
      <c r="GAH1" t="s">
        <v>4886</v>
      </c>
      <c r="GAI1" t="s">
        <v>4887</v>
      </c>
      <c r="GAJ1" t="s">
        <v>4888</v>
      </c>
      <c r="GAK1" t="s">
        <v>4889</v>
      </c>
      <c r="GAL1" t="s">
        <v>4890</v>
      </c>
      <c r="GAM1" t="s">
        <v>4891</v>
      </c>
      <c r="GAN1" t="s">
        <v>4892</v>
      </c>
      <c r="GAO1" t="s">
        <v>4893</v>
      </c>
      <c r="GAP1" t="s">
        <v>4894</v>
      </c>
      <c r="GAQ1" t="s">
        <v>4895</v>
      </c>
      <c r="GAR1" t="s">
        <v>4896</v>
      </c>
      <c r="GAS1" t="s">
        <v>4897</v>
      </c>
      <c r="GAT1" t="s">
        <v>4898</v>
      </c>
      <c r="GAU1" t="s">
        <v>4899</v>
      </c>
      <c r="GAV1" t="s">
        <v>4900</v>
      </c>
      <c r="GAW1" t="s">
        <v>4901</v>
      </c>
      <c r="GAX1" t="s">
        <v>4902</v>
      </c>
      <c r="GAY1" t="s">
        <v>4903</v>
      </c>
      <c r="GAZ1" t="s">
        <v>4904</v>
      </c>
      <c r="GBA1" t="s">
        <v>4905</v>
      </c>
      <c r="GBB1" t="s">
        <v>4906</v>
      </c>
      <c r="GBC1" t="s">
        <v>4907</v>
      </c>
      <c r="GBD1" t="s">
        <v>4908</v>
      </c>
      <c r="GBE1" t="s">
        <v>4909</v>
      </c>
      <c r="GBF1" t="s">
        <v>4910</v>
      </c>
      <c r="GBG1" t="s">
        <v>4911</v>
      </c>
      <c r="GBH1" t="s">
        <v>4912</v>
      </c>
      <c r="GBI1" t="s">
        <v>4913</v>
      </c>
      <c r="GBJ1" t="s">
        <v>4914</v>
      </c>
      <c r="GBK1" t="s">
        <v>4915</v>
      </c>
      <c r="GBL1" t="s">
        <v>4916</v>
      </c>
      <c r="GBM1" t="s">
        <v>4917</v>
      </c>
      <c r="GBN1" t="s">
        <v>4918</v>
      </c>
      <c r="GBO1" t="s">
        <v>4919</v>
      </c>
      <c r="GBP1" t="s">
        <v>4920</v>
      </c>
      <c r="GBQ1" t="s">
        <v>4921</v>
      </c>
      <c r="GBR1" t="s">
        <v>4922</v>
      </c>
      <c r="GBS1" t="s">
        <v>4923</v>
      </c>
      <c r="GBT1" t="s">
        <v>4924</v>
      </c>
      <c r="GBU1" t="s">
        <v>4925</v>
      </c>
      <c r="GBV1" t="s">
        <v>4926</v>
      </c>
      <c r="GBW1" t="s">
        <v>4927</v>
      </c>
      <c r="GBX1" t="s">
        <v>4928</v>
      </c>
      <c r="GBY1" t="s">
        <v>4929</v>
      </c>
      <c r="GBZ1" t="s">
        <v>4930</v>
      </c>
      <c r="GCA1" t="s">
        <v>4931</v>
      </c>
      <c r="GCB1" t="s">
        <v>4932</v>
      </c>
      <c r="GCC1" t="s">
        <v>4933</v>
      </c>
      <c r="GCD1" t="s">
        <v>4934</v>
      </c>
      <c r="GCE1" t="s">
        <v>4935</v>
      </c>
      <c r="GCF1" t="s">
        <v>4936</v>
      </c>
      <c r="GCG1" t="s">
        <v>4937</v>
      </c>
      <c r="GCH1" t="s">
        <v>4938</v>
      </c>
      <c r="GCI1" t="s">
        <v>4939</v>
      </c>
      <c r="GCJ1" t="s">
        <v>4940</v>
      </c>
      <c r="GCK1" t="s">
        <v>4941</v>
      </c>
      <c r="GCL1" t="s">
        <v>4942</v>
      </c>
      <c r="GCM1" t="s">
        <v>4943</v>
      </c>
      <c r="GCN1" t="s">
        <v>4944</v>
      </c>
      <c r="GCO1" t="s">
        <v>4945</v>
      </c>
      <c r="GCP1" t="s">
        <v>4946</v>
      </c>
      <c r="GCQ1" t="s">
        <v>4947</v>
      </c>
      <c r="GCR1" t="s">
        <v>4948</v>
      </c>
      <c r="GCS1" t="s">
        <v>4949</v>
      </c>
      <c r="GCT1" t="s">
        <v>4950</v>
      </c>
      <c r="GCU1" t="s">
        <v>4951</v>
      </c>
      <c r="GCV1" t="s">
        <v>4952</v>
      </c>
      <c r="GCW1" t="s">
        <v>4953</v>
      </c>
      <c r="GCX1" t="s">
        <v>4954</v>
      </c>
      <c r="GCY1" t="s">
        <v>4955</v>
      </c>
      <c r="GCZ1" t="s">
        <v>4956</v>
      </c>
      <c r="GDA1" t="s">
        <v>4957</v>
      </c>
      <c r="GDB1" t="s">
        <v>4958</v>
      </c>
      <c r="GDC1" t="s">
        <v>4959</v>
      </c>
      <c r="GDD1" t="s">
        <v>4960</v>
      </c>
      <c r="GDE1" t="s">
        <v>4961</v>
      </c>
      <c r="GDF1" t="s">
        <v>4962</v>
      </c>
      <c r="GDG1" t="s">
        <v>4963</v>
      </c>
      <c r="GDH1" t="s">
        <v>4964</v>
      </c>
      <c r="GDI1" t="s">
        <v>4965</v>
      </c>
      <c r="GDJ1" t="s">
        <v>4966</v>
      </c>
      <c r="GDK1" t="s">
        <v>4967</v>
      </c>
      <c r="GDL1" t="s">
        <v>4968</v>
      </c>
      <c r="GDM1" t="s">
        <v>4969</v>
      </c>
      <c r="GDN1" t="s">
        <v>4970</v>
      </c>
      <c r="GDO1" t="s">
        <v>4971</v>
      </c>
      <c r="GDP1" t="s">
        <v>4972</v>
      </c>
      <c r="GDQ1" t="s">
        <v>4973</v>
      </c>
      <c r="GDR1" t="s">
        <v>4974</v>
      </c>
      <c r="GDS1" t="s">
        <v>4975</v>
      </c>
      <c r="GDT1" t="s">
        <v>4976</v>
      </c>
      <c r="GDU1" t="s">
        <v>4977</v>
      </c>
      <c r="GDV1" t="s">
        <v>4978</v>
      </c>
      <c r="GDW1" t="s">
        <v>4979</v>
      </c>
      <c r="GDX1" t="s">
        <v>4980</v>
      </c>
      <c r="GDY1" t="s">
        <v>4981</v>
      </c>
      <c r="GDZ1" t="s">
        <v>4982</v>
      </c>
      <c r="GEA1" t="s">
        <v>4983</v>
      </c>
      <c r="GEB1" t="s">
        <v>4984</v>
      </c>
      <c r="GEC1" t="s">
        <v>4985</v>
      </c>
      <c r="GED1" t="s">
        <v>4986</v>
      </c>
      <c r="GEE1" t="s">
        <v>4987</v>
      </c>
      <c r="GEF1" t="s">
        <v>4988</v>
      </c>
      <c r="GEG1" t="s">
        <v>4989</v>
      </c>
      <c r="GEH1" t="s">
        <v>4990</v>
      </c>
      <c r="GEI1" t="s">
        <v>4991</v>
      </c>
      <c r="GEJ1" t="s">
        <v>4992</v>
      </c>
      <c r="GEK1" t="s">
        <v>4993</v>
      </c>
      <c r="GEL1" t="s">
        <v>4994</v>
      </c>
      <c r="GEM1" t="s">
        <v>4995</v>
      </c>
      <c r="GEN1" t="s">
        <v>4996</v>
      </c>
      <c r="GEO1" t="s">
        <v>4997</v>
      </c>
      <c r="GEP1" t="s">
        <v>4998</v>
      </c>
      <c r="GEQ1" t="s">
        <v>4999</v>
      </c>
      <c r="GER1" t="s">
        <v>5000</v>
      </c>
      <c r="GES1" t="s">
        <v>5001</v>
      </c>
      <c r="GET1" t="s">
        <v>5002</v>
      </c>
      <c r="GEU1" t="s">
        <v>5003</v>
      </c>
      <c r="GEV1" t="s">
        <v>5004</v>
      </c>
      <c r="GEW1" t="s">
        <v>5005</v>
      </c>
      <c r="GEX1" t="s">
        <v>5006</v>
      </c>
      <c r="GEY1" t="s">
        <v>5007</v>
      </c>
      <c r="GEZ1" t="s">
        <v>5008</v>
      </c>
      <c r="GFA1" t="s">
        <v>5009</v>
      </c>
      <c r="GFB1" t="s">
        <v>5010</v>
      </c>
      <c r="GFC1" t="s">
        <v>5011</v>
      </c>
      <c r="GFD1" t="s">
        <v>5012</v>
      </c>
      <c r="GFE1" t="s">
        <v>5013</v>
      </c>
      <c r="GFF1" t="s">
        <v>5014</v>
      </c>
      <c r="GFG1" t="s">
        <v>5015</v>
      </c>
      <c r="GFH1" t="s">
        <v>5016</v>
      </c>
      <c r="GFI1" t="s">
        <v>5017</v>
      </c>
      <c r="GFJ1" t="s">
        <v>5018</v>
      </c>
      <c r="GFK1" t="s">
        <v>5019</v>
      </c>
      <c r="GFL1" t="s">
        <v>5020</v>
      </c>
      <c r="GFM1" t="s">
        <v>5021</v>
      </c>
      <c r="GFN1" t="s">
        <v>5022</v>
      </c>
      <c r="GFO1" t="s">
        <v>5023</v>
      </c>
      <c r="GFP1" t="s">
        <v>5024</v>
      </c>
      <c r="GFQ1" t="s">
        <v>5025</v>
      </c>
      <c r="GFR1" t="s">
        <v>5026</v>
      </c>
      <c r="GFS1" t="s">
        <v>5027</v>
      </c>
      <c r="GFT1" t="s">
        <v>5028</v>
      </c>
      <c r="GFU1" t="s">
        <v>5029</v>
      </c>
      <c r="GFV1" t="s">
        <v>5030</v>
      </c>
      <c r="GFW1" t="s">
        <v>5031</v>
      </c>
      <c r="GFX1" t="s">
        <v>5032</v>
      </c>
      <c r="GFY1" t="s">
        <v>5033</v>
      </c>
      <c r="GFZ1" t="s">
        <v>5034</v>
      </c>
      <c r="GGA1" t="s">
        <v>5035</v>
      </c>
      <c r="GGB1" t="s">
        <v>5036</v>
      </c>
      <c r="GGC1" t="s">
        <v>5037</v>
      </c>
      <c r="GGD1" t="s">
        <v>5038</v>
      </c>
      <c r="GGE1" t="s">
        <v>5039</v>
      </c>
      <c r="GGF1" t="s">
        <v>5040</v>
      </c>
      <c r="GGG1" t="s">
        <v>5041</v>
      </c>
      <c r="GGH1" t="s">
        <v>5042</v>
      </c>
      <c r="GGI1" t="s">
        <v>5043</v>
      </c>
      <c r="GGJ1" t="s">
        <v>5044</v>
      </c>
      <c r="GGK1" t="s">
        <v>5045</v>
      </c>
      <c r="GGL1" t="s">
        <v>5046</v>
      </c>
      <c r="GGM1" t="s">
        <v>5047</v>
      </c>
      <c r="GGN1" t="s">
        <v>5048</v>
      </c>
      <c r="GGO1" t="s">
        <v>5049</v>
      </c>
      <c r="GGP1" t="s">
        <v>5050</v>
      </c>
      <c r="GGQ1" t="s">
        <v>5051</v>
      </c>
      <c r="GGR1" t="s">
        <v>5052</v>
      </c>
      <c r="GGS1" t="s">
        <v>5053</v>
      </c>
      <c r="GGT1" t="s">
        <v>5054</v>
      </c>
      <c r="GGU1" t="s">
        <v>5055</v>
      </c>
      <c r="GGV1" t="s">
        <v>5056</v>
      </c>
      <c r="GGW1" t="s">
        <v>5057</v>
      </c>
      <c r="GGX1" t="s">
        <v>5058</v>
      </c>
      <c r="GGY1" t="s">
        <v>5059</v>
      </c>
      <c r="GGZ1" t="s">
        <v>5060</v>
      </c>
      <c r="GHA1" t="s">
        <v>5061</v>
      </c>
      <c r="GHB1" t="s">
        <v>5062</v>
      </c>
      <c r="GHC1" t="s">
        <v>5063</v>
      </c>
      <c r="GHD1" t="s">
        <v>5064</v>
      </c>
      <c r="GHE1" t="s">
        <v>5065</v>
      </c>
      <c r="GHF1" t="s">
        <v>5066</v>
      </c>
      <c r="GHG1" t="s">
        <v>5067</v>
      </c>
      <c r="GHH1" t="s">
        <v>5068</v>
      </c>
      <c r="GHI1" t="s">
        <v>5069</v>
      </c>
      <c r="GHJ1" t="s">
        <v>5070</v>
      </c>
      <c r="GHK1" t="s">
        <v>5071</v>
      </c>
      <c r="GHL1" t="s">
        <v>5072</v>
      </c>
      <c r="GHM1" t="s">
        <v>5073</v>
      </c>
      <c r="GHN1" t="s">
        <v>5074</v>
      </c>
      <c r="GHO1" t="s">
        <v>5075</v>
      </c>
      <c r="GHP1" t="s">
        <v>5076</v>
      </c>
      <c r="GHQ1" t="s">
        <v>5077</v>
      </c>
      <c r="GHR1" t="s">
        <v>5078</v>
      </c>
      <c r="GHS1" t="s">
        <v>5079</v>
      </c>
      <c r="GHT1" t="s">
        <v>5080</v>
      </c>
      <c r="GHU1" t="s">
        <v>5081</v>
      </c>
      <c r="GHV1" t="s">
        <v>5082</v>
      </c>
      <c r="GHW1" t="s">
        <v>5083</v>
      </c>
      <c r="GHX1" t="s">
        <v>5084</v>
      </c>
      <c r="GHY1" t="s">
        <v>5085</v>
      </c>
      <c r="GHZ1" t="s">
        <v>5086</v>
      </c>
      <c r="GIA1" t="s">
        <v>5087</v>
      </c>
      <c r="GIB1" t="s">
        <v>5088</v>
      </c>
      <c r="GIC1" t="s">
        <v>5089</v>
      </c>
      <c r="GID1" t="s">
        <v>5090</v>
      </c>
      <c r="GIE1" t="s">
        <v>5091</v>
      </c>
      <c r="GIF1" t="s">
        <v>5092</v>
      </c>
      <c r="GIG1" t="s">
        <v>5093</v>
      </c>
      <c r="GIH1" t="s">
        <v>5094</v>
      </c>
      <c r="GII1" t="s">
        <v>5095</v>
      </c>
      <c r="GIJ1" t="s">
        <v>5096</v>
      </c>
      <c r="GIK1" t="s">
        <v>5097</v>
      </c>
      <c r="GIL1" t="s">
        <v>5098</v>
      </c>
      <c r="GIM1" t="s">
        <v>5099</v>
      </c>
      <c r="GIN1" t="s">
        <v>5100</v>
      </c>
      <c r="GIO1" t="s">
        <v>5101</v>
      </c>
      <c r="GIP1" t="s">
        <v>5102</v>
      </c>
      <c r="GIQ1" t="s">
        <v>5103</v>
      </c>
      <c r="GIR1" t="s">
        <v>5104</v>
      </c>
      <c r="GIS1" t="s">
        <v>5105</v>
      </c>
      <c r="GIT1" t="s">
        <v>5106</v>
      </c>
      <c r="GIU1" t="s">
        <v>5107</v>
      </c>
      <c r="GIV1" t="s">
        <v>5108</v>
      </c>
      <c r="GIW1" t="s">
        <v>5109</v>
      </c>
      <c r="GIX1" t="s">
        <v>5110</v>
      </c>
      <c r="GIY1" t="s">
        <v>5111</v>
      </c>
      <c r="GIZ1" t="s">
        <v>5112</v>
      </c>
      <c r="GJA1" t="s">
        <v>5113</v>
      </c>
      <c r="GJB1" t="s">
        <v>5114</v>
      </c>
      <c r="GJC1" t="s">
        <v>5115</v>
      </c>
      <c r="GJD1" t="s">
        <v>5116</v>
      </c>
      <c r="GJE1" t="s">
        <v>5117</v>
      </c>
      <c r="GJF1" t="s">
        <v>5118</v>
      </c>
      <c r="GJG1" t="s">
        <v>5119</v>
      </c>
      <c r="GJH1" t="s">
        <v>5120</v>
      </c>
      <c r="GJI1" t="s">
        <v>5121</v>
      </c>
      <c r="GJJ1" t="s">
        <v>5122</v>
      </c>
      <c r="GJK1" t="s">
        <v>5123</v>
      </c>
      <c r="GJL1" t="s">
        <v>5124</v>
      </c>
      <c r="GJM1" t="s">
        <v>5125</v>
      </c>
      <c r="GJN1" t="s">
        <v>5126</v>
      </c>
      <c r="GJO1" t="s">
        <v>5127</v>
      </c>
      <c r="GJP1" t="s">
        <v>5128</v>
      </c>
      <c r="GJQ1" t="s">
        <v>5129</v>
      </c>
      <c r="GJR1" t="s">
        <v>5130</v>
      </c>
      <c r="GJS1" t="s">
        <v>5131</v>
      </c>
      <c r="GJT1" t="s">
        <v>5132</v>
      </c>
      <c r="GJU1" t="s">
        <v>5133</v>
      </c>
      <c r="GJV1" t="s">
        <v>5134</v>
      </c>
      <c r="GJW1" t="s">
        <v>5135</v>
      </c>
      <c r="GJX1" t="s">
        <v>5136</v>
      </c>
      <c r="GJY1" t="s">
        <v>5137</v>
      </c>
      <c r="GJZ1" t="s">
        <v>5138</v>
      </c>
      <c r="GKA1" t="s">
        <v>5139</v>
      </c>
      <c r="GKB1" t="s">
        <v>5140</v>
      </c>
      <c r="GKC1" t="s">
        <v>5141</v>
      </c>
      <c r="GKD1" t="s">
        <v>5142</v>
      </c>
      <c r="GKE1" t="s">
        <v>5143</v>
      </c>
      <c r="GKF1" t="s">
        <v>5144</v>
      </c>
      <c r="GKG1" t="s">
        <v>5145</v>
      </c>
      <c r="GKH1" t="s">
        <v>5146</v>
      </c>
      <c r="GKI1" t="s">
        <v>5147</v>
      </c>
      <c r="GKJ1" t="s">
        <v>5148</v>
      </c>
      <c r="GKK1" t="s">
        <v>5149</v>
      </c>
      <c r="GKL1" t="s">
        <v>5150</v>
      </c>
      <c r="GKM1" t="s">
        <v>5151</v>
      </c>
      <c r="GKN1" t="s">
        <v>5152</v>
      </c>
      <c r="GKO1" t="s">
        <v>5153</v>
      </c>
      <c r="GKP1" t="s">
        <v>5154</v>
      </c>
      <c r="GKQ1" t="s">
        <v>5155</v>
      </c>
      <c r="GKR1" t="s">
        <v>5156</v>
      </c>
      <c r="GKS1" t="s">
        <v>5157</v>
      </c>
      <c r="GKT1" t="s">
        <v>5158</v>
      </c>
      <c r="GKU1" t="s">
        <v>5159</v>
      </c>
      <c r="GKV1" t="s">
        <v>5160</v>
      </c>
      <c r="GKW1" t="s">
        <v>5161</v>
      </c>
      <c r="GKX1" t="s">
        <v>5162</v>
      </c>
      <c r="GKY1" t="s">
        <v>5163</v>
      </c>
      <c r="GKZ1" t="s">
        <v>5164</v>
      </c>
      <c r="GLA1" t="s">
        <v>5165</v>
      </c>
      <c r="GLB1" t="s">
        <v>5166</v>
      </c>
      <c r="GLC1" t="s">
        <v>5167</v>
      </c>
      <c r="GLD1" t="s">
        <v>5168</v>
      </c>
      <c r="GLE1" t="s">
        <v>5169</v>
      </c>
      <c r="GLF1" t="s">
        <v>5170</v>
      </c>
      <c r="GLG1" t="s">
        <v>5171</v>
      </c>
      <c r="GLH1" t="s">
        <v>5172</v>
      </c>
      <c r="GLI1" t="s">
        <v>5173</v>
      </c>
      <c r="GLJ1" t="s">
        <v>5174</v>
      </c>
      <c r="GLK1" t="s">
        <v>5175</v>
      </c>
      <c r="GLL1" t="s">
        <v>5176</v>
      </c>
      <c r="GLM1" t="s">
        <v>5177</v>
      </c>
      <c r="GLN1" t="s">
        <v>5178</v>
      </c>
      <c r="GLO1" t="s">
        <v>5179</v>
      </c>
      <c r="GLP1" t="s">
        <v>5180</v>
      </c>
      <c r="GLQ1" t="s">
        <v>5181</v>
      </c>
      <c r="GLR1" t="s">
        <v>5182</v>
      </c>
      <c r="GLS1" t="s">
        <v>5183</v>
      </c>
      <c r="GLT1" t="s">
        <v>5184</v>
      </c>
      <c r="GLU1" t="s">
        <v>5185</v>
      </c>
      <c r="GLV1" t="s">
        <v>5186</v>
      </c>
      <c r="GLW1" t="s">
        <v>5187</v>
      </c>
      <c r="GLX1" t="s">
        <v>5188</v>
      </c>
      <c r="GLY1" t="s">
        <v>5189</v>
      </c>
      <c r="GLZ1" t="s">
        <v>5190</v>
      </c>
      <c r="GMA1" t="s">
        <v>5191</v>
      </c>
      <c r="GMB1" t="s">
        <v>5192</v>
      </c>
      <c r="GMC1" t="s">
        <v>5193</v>
      </c>
      <c r="GMD1" t="s">
        <v>5194</v>
      </c>
      <c r="GME1" t="s">
        <v>5195</v>
      </c>
      <c r="GMF1" t="s">
        <v>5196</v>
      </c>
      <c r="GMG1" t="s">
        <v>5197</v>
      </c>
      <c r="GMH1" t="s">
        <v>5198</v>
      </c>
      <c r="GMI1" t="s">
        <v>5199</v>
      </c>
      <c r="GMJ1" t="s">
        <v>5200</v>
      </c>
      <c r="GMK1" t="s">
        <v>5201</v>
      </c>
      <c r="GML1" t="s">
        <v>5202</v>
      </c>
      <c r="GMM1" t="s">
        <v>5203</v>
      </c>
      <c r="GMN1" t="s">
        <v>5204</v>
      </c>
      <c r="GMO1" t="s">
        <v>5205</v>
      </c>
      <c r="GMP1" t="s">
        <v>5206</v>
      </c>
      <c r="GMQ1" t="s">
        <v>5207</v>
      </c>
      <c r="GMR1" t="s">
        <v>5208</v>
      </c>
      <c r="GMS1" t="s">
        <v>5209</v>
      </c>
      <c r="GMT1" t="s">
        <v>5210</v>
      </c>
      <c r="GMU1" t="s">
        <v>5211</v>
      </c>
      <c r="GMV1" t="s">
        <v>5212</v>
      </c>
      <c r="GMW1" t="s">
        <v>5213</v>
      </c>
      <c r="GMX1" t="s">
        <v>5214</v>
      </c>
      <c r="GMY1" t="s">
        <v>5215</v>
      </c>
      <c r="GMZ1" t="s">
        <v>5216</v>
      </c>
      <c r="GNA1" t="s">
        <v>5217</v>
      </c>
      <c r="GNB1" t="s">
        <v>5218</v>
      </c>
      <c r="GNC1" t="s">
        <v>5219</v>
      </c>
      <c r="GND1" t="s">
        <v>5220</v>
      </c>
      <c r="GNE1" t="s">
        <v>5221</v>
      </c>
      <c r="GNF1" t="s">
        <v>5222</v>
      </c>
      <c r="GNG1" t="s">
        <v>5223</v>
      </c>
      <c r="GNH1" t="s">
        <v>5224</v>
      </c>
      <c r="GNI1" t="s">
        <v>5225</v>
      </c>
      <c r="GNJ1" t="s">
        <v>5226</v>
      </c>
      <c r="GNK1" t="s">
        <v>5227</v>
      </c>
      <c r="GNL1" t="s">
        <v>5228</v>
      </c>
      <c r="GNM1" t="s">
        <v>5229</v>
      </c>
      <c r="GNN1" t="s">
        <v>5230</v>
      </c>
      <c r="GNO1" t="s">
        <v>5231</v>
      </c>
      <c r="GNP1" t="s">
        <v>5232</v>
      </c>
      <c r="GNQ1" t="s">
        <v>5233</v>
      </c>
      <c r="GNR1" t="s">
        <v>5234</v>
      </c>
      <c r="GNS1" t="s">
        <v>5235</v>
      </c>
      <c r="GNT1" t="s">
        <v>5236</v>
      </c>
      <c r="GNU1" t="s">
        <v>5237</v>
      </c>
      <c r="GNV1" t="s">
        <v>5238</v>
      </c>
      <c r="GNW1" t="s">
        <v>5239</v>
      </c>
      <c r="GNX1" t="s">
        <v>5240</v>
      </c>
      <c r="GNY1" t="s">
        <v>5241</v>
      </c>
      <c r="GNZ1" t="s">
        <v>5242</v>
      </c>
      <c r="GOA1" t="s">
        <v>5243</v>
      </c>
      <c r="GOB1" t="s">
        <v>5244</v>
      </c>
      <c r="GOC1" t="s">
        <v>5245</v>
      </c>
      <c r="GOD1" t="s">
        <v>5246</v>
      </c>
      <c r="GOE1" t="s">
        <v>5247</v>
      </c>
      <c r="GOF1" t="s">
        <v>5248</v>
      </c>
      <c r="GOG1" t="s">
        <v>5249</v>
      </c>
      <c r="GOH1" t="s">
        <v>5250</v>
      </c>
      <c r="GOI1" t="s">
        <v>5251</v>
      </c>
      <c r="GOJ1" t="s">
        <v>5252</v>
      </c>
      <c r="GOK1" t="s">
        <v>5253</v>
      </c>
      <c r="GOL1" t="s">
        <v>5254</v>
      </c>
      <c r="GOM1" t="s">
        <v>5255</v>
      </c>
      <c r="GON1" t="s">
        <v>5256</v>
      </c>
      <c r="GOO1" t="s">
        <v>5257</v>
      </c>
      <c r="GOP1" t="s">
        <v>5258</v>
      </c>
      <c r="GOQ1" t="s">
        <v>5259</v>
      </c>
      <c r="GOR1" t="s">
        <v>5260</v>
      </c>
      <c r="GOS1" t="s">
        <v>5261</v>
      </c>
      <c r="GOT1" t="s">
        <v>5262</v>
      </c>
      <c r="GOU1" t="s">
        <v>5263</v>
      </c>
      <c r="GOV1" t="s">
        <v>5264</v>
      </c>
      <c r="GOW1" t="s">
        <v>5265</v>
      </c>
      <c r="GOX1" t="s">
        <v>5266</v>
      </c>
      <c r="GOY1" t="s">
        <v>5267</v>
      </c>
      <c r="GOZ1" t="s">
        <v>5268</v>
      </c>
      <c r="GPA1" t="s">
        <v>5269</v>
      </c>
      <c r="GPB1" t="s">
        <v>5270</v>
      </c>
      <c r="GPC1" t="s">
        <v>5271</v>
      </c>
      <c r="GPD1" t="s">
        <v>5272</v>
      </c>
      <c r="GPE1" t="s">
        <v>5273</v>
      </c>
      <c r="GPF1" t="s">
        <v>5274</v>
      </c>
      <c r="GPG1" t="s">
        <v>5275</v>
      </c>
      <c r="GPH1" t="s">
        <v>5276</v>
      </c>
      <c r="GPI1" t="s">
        <v>5277</v>
      </c>
      <c r="GPJ1" t="s">
        <v>5278</v>
      </c>
      <c r="GPK1" t="s">
        <v>5279</v>
      </c>
      <c r="GPL1" t="s">
        <v>5280</v>
      </c>
      <c r="GPM1" t="s">
        <v>5281</v>
      </c>
      <c r="GPN1" t="s">
        <v>5282</v>
      </c>
      <c r="GPO1" t="s">
        <v>5283</v>
      </c>
      <c r="GPP1" t="s">
        <v>5284</v>
      </c>
      <c r="GPQ1" t="s">
        <v>5285</v>
      </c>
      <c r="GPR1" t="s">
        <v>5286</v>
      </c>
      <c r="GPS1" t="s">
        <v>5287</v>
      </c>
      <c r="GPT1" t="s">
        <v>5288</v>
      </c>
      <c r="GPU1" t="s">
        <v>5289</v>
      </c>
      <c r="GPV1" t="s">
        <v>5290</v>
      </c>
      <c r="GPW1" t="s">
        <v>5291</v>
      </c>
      <c r="GPX1" t="s">
        <v>5292</v>
      </c>
      <c r="GPY1" t="s">
        <v>5293</v>
      </c>
      <c r="GPZ1" t="s">
        <v>5294</v>
      </c>
      <c r="GQA1" t="s">
        <v>5295</v>
      </c>
      <c r="GQB1" t="s">
        <v>5296</v>
      </c>
      <c r="GQC1" t="s">
        <v>5297</v>
      </c>
      <c r="GQD1" t="s">
        <v>5298</v>
      </c>
      <c r="GQE1" t="s">
        <v>5299</v>
      </c>
      <c r="GQF1" t="s">
        <v>5300</v>
      </c>
      <c r="GQG1" t="s">
        <v>5301</v>
      </c>
      <c r="GQH1" t="s">
        <v>5302</v>
      </c>
      <c r="GQI1" t="s">
        <v>5303</v>
      </c>
      <c r="GQJ1" t="s">
        <v>5304</v>
      </c>
      <c r="GQK1" t="s">
        <v>5305</v>
      </c>
      <c r="GQL1" t="s">
        <v>5306</v>
      </c>
      <c r="GQM1" t="s">
        <v>5307</v>
      </c>
      <c r="GQN1" t="s">
        <v>5308</v>
      </c>
      <c r="GQO1" t="s">
        <v>5309</v>
      </c>
      <c r="GQP1" t="s">
        <v>5310</v>
      </c>
      <c r="GQQ1" t="s">
        <v>5311</v>
      </c>
      <c r="GQR1" t="s">
        <v>5312</v>
      </c>
      <c r="GQS1" t="s">
        <v>5313</v>
      </c>
      <c r="GQT1" t="s">
        <v>5314</v>
      </c>
      <c r="GQU1" t="s">
        <v>5315</v>
      </c>
      <c r="GQV1" t="s">
        <v>5316</v>
      </c>
      <c r="GQW1" t="s">
        <v>5317</v>
      </c>
      <c r="GQX1" t="s">
        <v>5318</v>
      </c>
      <c r="GQY1" t="s">
        <v>5319</v>
      </c>
      <c r="GQZ1" t="s">
        <v>5320</v>
      </c>
      <c r="GRA1" t="s">
        <v>5321</v>
      </c>
      <c r="GRB1" t="s">
        <v>5322</v>
      </c>
      <c r="GRC1" t="s">
        <v>5323</v>
      </c>
      <c r="GRD1" t="s">
        <v>5324</v>
      </c>
      <c r="GRE1" t="s">
        <v>5325</v>
      </c>
      <c r="GRF1" t="s">
        <v>5326</v>
      </c>
      <c r="GRG1" t="s">
        <v>5327</v>
      </c>
      <c r="GRH1" t="s">
        <v>5328</v>
      </c>
      <c r="GRI1" t="s">
        <v>5329</v>
      </c>
      <c r="GRJ1" t="s">
        <v>5330</v>
      </c>
      <c r="GRK1" t="s">
        <v>5331</v>
      </c>
      <c r="GRL1" t="s">
        <v>5332</v>
      </c>
      <c r="GRM1" t="s">
        <v>5333</v>
      </c>
      <c r="GRN1" t="s">
        <v>5334</v>
      </c>
      <c r="GRO1" t="s">
        <v>5335</v>
      </c>
      <c r="GRP1" t="s">
        <v>5336</v>
      </c>
      <c r="GRQ1" t="s">
        <v>5337</v>
      </c>
      <c r="GRR1" t="s">
        <v>5338</v>
      </c>
      <c r="GRS1" t="s">
        <v>5339</v>
      </c>
      <c r="GRT1" t="s">
        <v>5340</v>
      </c>
      <c r="GRU1" t="s">
        <v>5341</v>
      </c>
      <c r="GRV1" t="s">
        <v>5342</v>
      </c>
      <c r="GRW1" t="s">
        <v>5343</v>
      </c>
      <c r="GRX1" t="s">
        <v>5344</v>
      </c>
      <c r="GRY1" t="s">
        <v>5345</v>
      </c>
      <c r="GRZ1" t="s">
        <v>5346</v>
      </c>
      <c r="GSA1" t="s">
        <v>5347</v>
      </c>
      <c r="GSB1" t="s">
        <v>5348</v>
      </c>
      <c r="GSC1" t="s">
        <v>5349</v>
      </c>
      <c r="GSD1" t="s">
        <v>5350</v>
      </c>
      <c r="GSE1" t="s">
        <v>5351</v>
      </c>
      <c r="GSF1" t="s">
        <v>5352</v>
      </c>
      <c r="GSG1" t="s">
        <v>5353</v>
      </c>
      <c r="GSH1" t="s">
        <v>5354</v>
      </c>
      <c r="GSI1" t="s">
        <v>5355</v>
      </c>
      <c r="GSJ1" t="s">
        <v>5356</v>
      </c>
      <c r="GSK1" t="s">
        <v>5357</v>
      </c>
      <c r="GSL1" t="s">
        <v>5358</v>
      </c>
      <c r="GSM1" t="s">
        <v>5359</v>
      </c>
      <c r="GSN1" t="s">
        <v>5360</v>
      </c>
      <c r="GSO1" t="s">
        <v>5361</v>
      </c>
      <c r="GSP1" t="s">
        <v>5362</v>
      </c>
      <c r="GSQ1" t="s">
        <v>5363</v>
      </c>
      <c r="GSR1" t="s">
        <v>5364</v>
      </c>
      <c r="GSS1" t="s">
        <v>5365</v>
      </c>
      <c r="GST1" t="s">
        <v>5366</v>
      </c>
      <c r="GSU1" t="s">
        <v>5367</v>
      </c>
      <c r="GSV1" t="s">
        <v>5368</v>
      </c>
      <c r="GSW1" t="s">
        <v>5369</v>
      </c>
      <c r="GSX1" t="s">
        <v>5370</v>
      </c>
      <c r="GSY1" t="s">
        <v>5371</v>
      </c>
      <c r="GSZ1" t="s">
        <v>5372</v>
      </c>
      <c r="GTA1" t="s">
        <v>5373</v>
      </c>
      <c r="GTB1" t="s">
        <v>5374</v>
      </c>
      <c r="GTC1" t="s">
        <v>5375</v>
      </c>
      <c r="GTD1" t="s">
        <v>5376</v>
      </c>
      <c r="GTE1" t="s">
        <v>5377</v>
      </c>
      <c r="GTF1" t="s">
        <v>5378</v>
      </c>
      <c r="GTG1" t="s">
        <v>5379</v>
      </c>
      <c r="GTH1" t="s">
        <v>5380</v>
      </c>
      <c r="GTI1" t="s">
        <v>5381</v>
      </c>
      <c r="GTJ1" t="s">
        <v>5382</v>
      </c>
      <c r="GTK1" t="s">
        <v>5383</v>
      </c>
      <c r="GTL1" t="s">
        <v>5384</v>
      </c>
      <c r="GTM1" t="s">
        <v>5385</v>
      </c>
      <c r="GTN1" t="s">
        <v>5386</v>
      </c>
      <c r="GTO1" t="s">
        <v>5387</v>
      </c>
      <c r="GTP1" t="s">
        <v>5388</v>
      </c>
      <c r="GTQ1" t="s">
        <v>5389</v>
      </c>
      <c r="GTR1" t="s">
        <v>5390</v>
      </c>
      <c r="GTS1" t="s">
        <v>5391</v>
      </c>
      <c r="GTT1" t="s">
        <v>5392</v>
      </c>
      <c r="GTU1" t="s">
        <v>5393</v>
      </c>
      <c r="GTV1" t="s">
        <v>5394</v>
      </c>
      <c r="GTW1" t="s">
        <v>5395</v>
      </c>
      <c r="GTX1" t="s">
        <v>5396</v>
      </c>
      <c r="GTY1" t="s">
        <v>5397</v>
      </c>
      <c r="GTZ1" t="s">
        <v>5398</v>
      </c>
      <c r="GUA1" t="s">
        <v>5399</v>
      </c>
      <c r="GUB1" t="s">
        <v>5400</v>
      </c>
      <c r="GUC1" t="s">
        <v>5401</v>
      </c>
      <c r="GUD1" t="s">
        <v>5402</v>
      </c>
      <c r="GUE1" t="s">
        <v>5403</v>
      </c>
      <c r="GUF1" t="s">
        <v>5404</v>
      </c>
      <c r="GUG1" t="s">
        <v>5405</v>
      </c>
      <c r="GUH1" t="s">
        <v>5406</v>
      </c>
      <c r="GUI1" t="s">
        <v>5407</v>
      </c>
      <c r="GUJ1" t="s">
        <v>5408</v>
      </c>
      <c r="GUK1" t="s">
        <v>5409</v>
      </c>
      <c r="GUL1" t="s">
        <v>5410</v>
      </c>
      <c r="GUM1" t="s">
        <v>5411</v>
      </c>
      <c r="GUN1" t="s">
        <v>5412</v>
      </c>
      <c r="GUO1" t="s">
        <v>5413</v>
      </c>
      <c r="GUP1" t="s">
        <v>5414</v>
      </c>
      <c r="GUQ1" t="s">
        <v>5415</v>
      </c>
      <c r="GUR1" t="s">
        <v>5416</v>
      </c>
      <c r="GUS1" t="s">
        <v>5417</v>
      </c>
      <c r="GUT1" t="s">
        <v>5418</v>
      </c>
      <c r="GUU1" t="s">
        <v>5419</v>
      </c>
      <c r="GUV1" t="s">
        <v>5420</v>
      </c>
      <c r="GUW1" t="s">
        <v>5421</v>
      </c>
      <c r="GUX1" t="s">
        <v>5422</v>
      </c>
      <c r="GUY1" t="s">
        <v>5423</v>
      </c>
      <c r="GUZ1" t="s">
        <v>5424</v>
      </c>
      <c r="GVA1" t="s">
        <v>5425</v>
      </c>
      <c r="GVB1" t="s">
        <v>5426</v>
      </c>
      <c r="GVC1" t="s">
        <v>5427</v>
      </c>
      <c r="GVD1" t="s">
        <v>5428</v>
      </c>
      <c r="GVE1" t="s">
        <v>5429</v>
      </c>
      <c r="GVF1" t="s">
        <v>5430</v>
      </c>
      <c r="GVG1" t="s">
        <v>5431</v>
      </c>
      <c r="GVH1" t="s">
        <v>5432</v>
      </c>
      <c r="GVI1" t="s">
        <v>5433</v>
      </c>
      <c r="GVJ1" t="s">
        <v>5434</v>
      </c>
      <c r="GVK1" t="s">
        <v>5435</v>
      </c>
      <c r="GVL1" t="s">
        <v>5436</v>
      </c>
      <c r="GVM1" t="s">
        <v>5437</v>
      </c>
      <c r="GVN1" t="s">
        <v>5438</v>
      </c>
      <c r="GVO1" t="s">
        <v>5439</v>
      </c>
      <c r="GVP1" t="s">
        <v>5440</v>
      </c>
      <c r="GVQ1" t="s">
        <v>5441</v>
      </c>
      <c r="GVR1" t="s">
        <v>5442</v>
      </c>
      <c r="GVS1" t="s">
        <v>5443</v>
      </c>
      <c r="GVT1" t="s">
        <v>5444</v>
      </c>
      <c r="GVU1" t="s">
        <v>5445</v>
      </c>
      <c r="GVV1" t="s">
        <v>5446</v>
      </c>
      <c r="GVW1" t="s">
        <v>5447</v>
      </c>
      <c r="GVX1" t="s">
        <v>5448</v>
      </c>
      <c r="GVY1" t="s">
        <v>5449</v>
      </c>
      <c r="GVZ1" t="s">
        <v>5450</v>
      </c>
      <c r="GWA1" t="s">
        <v>5451</v>
      </c>
      <c r="GWB1" t="s">
        <v>5452</v>
      </c>
      <c r="GWC1" t="s">
        <v>5453</v>
      </c>
      <c r="GWD1" t="s">
        <v>5454</v>
      </c>
      <c r="GWE1" t="s">
        <v>5455</v>
      </c>
      <c r="GWF1" t="s">
        <v>5456</v>
      </c>
      <c r="GWG1" t="s">
        <v>5457</v>
      </c>
      <c r="GWH1" t="s">
        <v>5458</v>
      </c>
      <c r="GWI1" t="s">
        <v>5459</v>
      </c>
      <c r="GWJ1" t="s">
        <v>5460</v>
      </c>
      <c r="GWK1" t="s">
        <v>5461</v>
      </c>
      <c r="GWL1" t="s">
        <v>5462</v>
      </c>
      <c r="GWM1" t="s">
        <v>5463</v>
      </c>
      <c r="GWN1" t="s">
        <v>5464</v>
      </c>
      <c r="GWO1" t="s">
        <v>5465</v>
      </c>
      <c r="GWP1" t="s">
        <v>5466</v>
      </c>
      <c r="GWQ1" t="s">
        <v>5467</v>
      </c>
      <c r="GWR1" t="s">
        <v>5468</v>
      </c>
      <c r="GWS1" t="s">
        <v>5469</v>
      </c>
      <c r="GWT1" t="s">
        <v>5470</v>
      </c>
      <c r="GWU1" t="s">
        <v>5471</v>
      </c>
      <c r="GWV1" t="s">
        <v>5472</v>
      </c>
      <c r="GWW1" t="s">
        <v>5473</v>
      </c>
      <c r="GWX1" t="s">
        <v>5474</v>
      </c>
      <c r="GWY1" t="s">
        <v>5475</v>
      </c>
      <c r="GWZ1" t="s">
        <v>5476</v>
      </c>
      <c r="GXA1" t="s">
        <v>5477</v>
      </c>
      <c r="GXB1" t="s">
        <v>5478</v>
      </c>
      <c r="GXC1" t="s">
        <v>5479</v>
      </c>
      <c r="GXD1" t="s">
        <v>5480</v>
      </c>
      <c r="GXE1" t="s">
        <v>5481</v>
      </c>
      <c r="GXF1" t="s">
        <v>5482</v>
      </c>
      <c r="GXG1" t="s">
        <v>5483</v>
      </c>
      <c r="GXH1" t="s">
        <v>5484</v>
      </c>
      <c r="GXI1" t="s">
        <v>5485</v>
      </c>
      <c r="GXJ1" t="s">
        <v>5486</v>
      </c>
      <c r="GXK1" t="s">
        <v>5487</v>
      </c>
      <c r="GXL1" t="s">
        <v>5488</v>
      </c>
      <c r="GXM1" t="s">
        <v>5489</v>
      </c>
      <c r="GXN1" t="s">
        <v>5490</v>
      </c>
      <c r="GXO1" t="s">
        <v>5491</v>
      </c>
      <c r="GXP1" t="s">
        <v>5492</v>
      </c>
      <c r="GXQ1" t="s">
        <v>5493</v>
      </c>
      <c r="GXR1" t="s">
        <v>5494</v>
      </c>
      <c r="GXS1" t="s">
        <v>5495</v>
      </c>
      <c r="GXT1" t="s">
        <v>5496</v>
      </c>
      <c r="GXU1" t="s">
        <v>5497</v>
      </c>
      <c r="GXV1" t="s">
        <v>5498</v>
      </c>
      <c r="GXW1" t="s">
        <v>5499</v>
      </c>
      <c r="GXX1" t="s">
        <v>5500</v>
      </c>
      <c r="GXY1" t="s">
        <v>5501</v>
      </c>
      <c r="GXZ1" t="s">
        <v>5502</v>
      </c>
      <c r="GYA1" t="s">
        <v>5503</v>
      </c>
      <c r="GYB1" t="s">
        <v>5504</v>
      </c>
      <c r="GYC1" t="s">
        <v>5505</v>
      </c>
      <c r="GYD1" t="s">
        <v>5506</v>
      </c>
      <c r="GYE1" t="s">
        <v>5507</v>
      </c>
      <c r="GYF1" t="s">
        <v>5508</v>
      </c>
      <c r="GYG1" t="s">
        <v>5509</v>
      </c>
      <c r="GYH1" t="s">
        <v>5510</v>
      </c>
      <c r="GYI1" t="s">
        <v>5511</v>
      </c>
      <c r="GYJ1" t="s">
        <v>5512</v>
      </c>
      <c r="GYK1" t="s">
        <v>5513</v>
      </c>
      <c r="GYL1" t="s">
        <v>5514</v>
      </c>
      <c r="GYM1" t="s">
        <v>5515</v>
      </c>
      <c r="GYN1" t="s">
        <v>5516</v>
      </c>
      <c r="GYO1" t="s">
        <v>5517</v>
      </c>
      <c r="GYP1" t="s">
        <v>5518</v>
      </c>
      <c r="GYQ1" t="s">
        <v>5519</v>
      </c>
      <c r="GYR1" t="s">
        <v>5520</v>
      </c>
      <c r="GYS1" t="s">
        <v>5521</v>
      </c>
      <c r="GYT1" t="s">
        <v>5522</v>
      </c>
      <c r="GYU1" t="s">
        <v>5523</v>
      </c>
      <c r="GYV1" t="s">
        <v>5524</v>
      </c>
      <c r="GYW1" t="s">
        <v>5525</v>
      </c>
      <c r="GYX1" t="s">
        <v>5526</v>
      </c>
      <c r="GYY1" t="s">
        <v>5527</v>
      </c>
      <c r="GYZ1" t="s">
        <v>5528</v>
      </c>
      <c r="GZA1" t="s">
        <v>5529</v>
      </c>
      <c r="GZB1" t="s">
        <v>5530</v>
      </c>
      <c r="GZC1" t="s">
        <v>5531</v>
      </c>
      <c r="GZD1" t="s">
        <v>5532</v>
      </c>
      <c r="GZE1" t="s">
        <v>5533</v>
      </c>
      <c r="GZF1" t="s">
        <v>5534</v>
      </c>
      <c r="GZG1" t="s">
        <v>5535</v>
      </c>
      <c r="GZH1" t="s">
        <v>5536</v>
      </c>
      <c r="GZI1" t="s">
        <v>5537</v>
      </c>
      <c r="GZJ1" t="s">
        <v>5538</v>
      </c>
      <c r="GZK1" t="s">
        <v>5539</v>
      </c>
      <c r="GZL1" t="s">
        <v>5540</v>
      </c>
      <c r="GZM1" t="s">
        <v>5541</v>
      </c>
      <c r="GZN1" t="s">
        <v>5542</v>
      </c>
      <c r="GZO1" t="s">
        <v>5543</v>
      </c>
      <c r="GZP1" t="s">
        <v>5544</v>
      </c>
      <c r="GZQ1" t="s">
        <v>5545</v>
      </c>
      <c r="GZR1" t="s">
        <v>5546</v>
      </c>
      <c r="GZS1" t="s">
        <v>5547</v>
      </c>
      <c r="GZT1" t="s">
        <v>5548</v>
      </c>
      <c r="GZU1" t="s">
        <v>5549</v>
      </c>
      <c r="GZV1" t="s">
        <v>5550</v>
      </c>
      <c r="GZW1" t="s">
        <v>5551</v>
      </c>
      <c r="GZX1" t="s">
        <v>5552</v>
      </c>
      <c r="GZY1" t="s">
        <v>5553</v>
      </c>
      <c r="GZZ1" t="s">
        <v>5554</v>
      </c>
      <c r="HAA1" t="s">
        <v>5555</v>
      </c>
      <c r="HAB1" t="s">
        <v>5556</v>
      </c>
      <c r="HAC1" t="s">
        <v>5557</v>
      </c>
      <c r="HAD1" t="s">
        <v>5558</v>
      </c>
      <c r="HAE1" t="s">
        <v>5559</v>
      </c>
      <c r="HAF1" t="s">
        <v>5560</v>
      </c>
      <c r="HAG1" t="s">
        <v>5561</v>
      </c>
      <c r="HAH1" t="s">
        <v>5562</v>
      </c>
      <c r="HAI1" t="s">
        <v>5563</v>
      </c>
      <c r="HAJ1" t="s">
        <v>5564</v>
      </c>
      <c r="HAK1" t="s">
        <v>5565</v>
      </c>
      <c r="HAL1" t="s">
        <v>5566</v>
      </c>
      <c r="HAM1" t="s">
        <v>5567</v>
      </c>
      <c r="HAN1" t="s">
        <v>5568</v>
      </c>
      <c r="HAO1" t="s">
        <v>5569</v>
      </c>
      <c r="HAP1" t="s">
        <v>5570</v>
      </c>
      <c r="HAQ1" t="s">
        <v>5571</v>
      </c>
      <c r="HAR1" t="s">
        <v>5572</v>
      </c>
      <c r="HAS1" t="s">
        <v>5573</v>
      </c>
      <c r="HAT1" t="s">
        <v>5574</v>
      </c>
      <c r="HAU1" t="s">
        <v>5575</v>
      </c>
      <c r="HAV1" t="s">
        <v>5576</v>
      </c>
      <c r="HAW1" t="s">
        <v>5577</v>
      </c>
      <c r="HAX1" t="s">
        <v>5578</v>
      </c>
      <c r="HAY1" t="s">
        <v>5579</v>
      </c>
      <c r="HAZ1" t="s">
        <v>5580</v>
      </c>
      <c r="HBA1" t="s">
        <v>5581</v>
      </c>
      <c r="HBB1" t="s">
        <v>5582</v>
      </c>
      <c r="HBC1" t="s">
        <v>5583</v>
      </c>
      <c r="HBD1" t="s">
        <v>5584</v>
      </c>
      <c r="HBE1" t="s">
        <v>5585</v>
      </c>
      <c r="HBF1" t="s">
        <v>5586</v>
      </c>
      <c r="HBG1" t="s">
        <v>5587</v>
      </c>
      <c r="HBH1" t="s">
        <v>5588</v>
      </c>
      <c r="HBI1" t="s">
        <v>5589</v>
      </c>
      <c r="HBJ1" t="s">
        <v>5590</v>
      </c>
      <c r="HBK1" t="s">
        <v>5591</v>
      </c>
      <c r="HBL1" t="s">
        <v>5592</v>
      </c>
      <c r="HBM1" t="s">
        <v>5593</v>
      </c>
      <c r="HBN1" t="s">
        <v>5594</v>
      </c>
      <c r="HBO1" t="s">
        <v>5595</v>
      </c>
      <c r="HBP1" t="s">
        <v>5596</v>
      </c>
      <c r="HBQ1" t="s">
        <v>5597</v>
      </c>
      <c r="HBR1" t="s">
        <v>5598</v>
      </c>
      <c r="HBS1" t="s">
        <v>5599</v>
      </c>
      <c r="HBT1" t="s">
        <v>5600</v>
      </c>
      <c r="HBU1" t="s">
        <v>5601</v>
      </c>
      <c r="HBV1" t="s">
        <v>5602</v>
      </c>
      <c r="HBW1" t="s">
        <v>5603</v>
      </c>
      <c r="HBX1" t="s">
        <v>5604</v>
      </c>
      <c r="HBY1" t="s">
        <v>5605</v>
      </c>
      <c r="HBZ1" t="s">
        <v>5606</v>
      </c>
      <c r="HCA1" t="s">
        <v>5607</v>
      </c>
      <c r="HCB1" t="s">
        <v>5608</v>
      </c>
      <c r="HCC1" t="s">
        <v>5609</v>
      </c>
      <c r="HCD1" t="s">
        <v>5610</v>
      </c>
      <c r="HCE1" t="s">
        <v>5611</v>
      </c>
      <c r="HCF1" t="s">
        <v>5612</v>
      </c>
      <c r="HCG1" t="s">
        <v>5613</v>
      </c>
      <c r="HCH1" t="s">
        <v>5614</v>
      </c>
      <c r="HCI1" t="s">
        <v>5615</v>
      </c>
      <c r="HCJ1" t="s">
        <v>5616</v>
      </c>
      <c r="HCK1" t="s">
        <v>5617</v>
      </c>
      <c r="HCL1" t="s">
        <v>5618</v>
      </c>
      <c r="HCM1" t="s">
        <v>5619</v>
      </c>
      <c r="HCN1" t="s">
        <v>5620</v>
      </c>
      <c r="HCO1" t="s">
        <v>5621</v>
      </c>
      <c r="HCP1" t="s">
        <v>5622</v>
      </c>
      <c r="HCQ1" t="s">
        <v>5623</v>
      </c>
      <c r="HCR1" t="s">
        <v>5624</v>
      </c>
      <c r="HCS1" t="s">
        <v>5625</v>
      </c>
      <c r="HCT1" t="s">
        <v>5626</v>
      </c>
      <c r="HCU1" t="s">
        <v>5627</v>
      </c>
      <c r="HCV1" t="s">
        <v>5628</v>
      </c>
      <c r="HCW1" t="s">
        <v>5629</v>
      </c>
      <c r="HCX1" t="s">
        <v>5630</v>
      </c>
      <c r="HCY1" t="s">
        <v>5631</v>
      </c>
      <c r="HCZ1" t="s">
        <v>5632</v>
      </c>
      <c r="HDA1" t="s">
        <v>5633</v>
      </c>
      <c r="HDB1" t="s">
        <v>5634</v>
      </c>
      <c r="HDC1" t="s">
        <v>5635</v>
      </c>
      <c r="HDD1" t="s">
        <v>5636</v>
      </c>
      <c r="HDE1" t="s">
        <v>5637</v>
      </c>
      <c r="HDF1" t="s">
        <v>5638</v>
      </c>
      <c r="HDG1" t="s">
        <v>5639</v>
      </c>
      <c r="HDH1" t="s">
        <v>5640</v>
      </c>
      <c r="HDI1" t="s">
        <v>5641</v>
      </c>
      <c r="HDJ1" t="s">
        <v>5642</v>
      </c>
      <c r="HDK1" t="s">
        <v>5643</v>
      </c>
      <c r="HDL1" t="s">
        <v>5644</v>
      </c>
      <c r="HDM1" t="s">
        <v>5645</v>
      </c>
      <c r="HDN1" t="s">
        <v>5646</v>
      </c>
      <c r="HDO1" t="s">
        <v>5647</v>
      </c>
      <c r="HDP1" t="s">
        <v>5648</v>
      </c>
      <c r="HDQ1" t="s">
        <v>5649</v>
      </c>
      <c r="HDR1" t="s">
        <v>5650</v>
      </c>
      <c r="HDS1" t="s">
        <v>5651</v>
      </c>
      <c r="HDT1" t="s">
        <v>5652</v>
      </c>
      <c r="HDU1" t="s">
        <v>5653</v>
      </c>
      <c r="HDV1" t="s">
        <v>5654</v>
      </c>
      <c r="HDW1" t="s">
        <v>5655</v>
      </c>
      <c r="HDX1" t="s">
        <v>5656</v>
      </c>
      <c r="HDY1" t="s">
        <v>5657</v>
      </c>
      <c r="HDZ1" t="s">
        <v>5658</v>
      </c>
      <c r="HEA1" t="s">
        <v>5659</v>
      </c>
      <c r="HEB1" t="s">
        <v>5660</v>
      </c>
      <c r="HEC1" t="s">
        <v>5661</v>
      </c>
      <c r="HED1" t="s">
        <v>5662</v>
      </c>
      <c r="HEE1" t="s">
        <v>5663</v>
      </c>
      <c r="HEF1" t="s">
        <v>5664</v>
      </c>
      <c r="HEG1" t="s">
        <v>5665</v>
      </c>
      <c r="HEH1" t="s">
        <v>5666</v>
      </c>
      <c r="HEI1" t="s">
        <v>5667</v>
      </c>
      <c r="HEJ1" t="s">
        <v>5668</v>
      </c>
      <c r="HEK1" t="s">
        <v>5669</v>
      </c>
      <c r="HEL1" t="s">
        <v>5670</v>
      </c>
      <c r="HEM1" t="s">
        <v>5671</v>
      </c>
      <c r="HEN1" t="s">
        <v>5672</v>
      </c>
      <c r="HEO1" t="s">
        <v>5673</v>
      </c>
      <c r="HEP1" t="s">
        <v>5674</v>
      </c>
      <c r="HEQ1" t="s">
        <v>5675</v>
      </c>
      <c r="HER1" t="s">
        <v>5676</v>
      </c>
      <c r="HES1" t="s">
        <v>5677</v>
      </c>
      <c r="HET1" t="s">
        <v>5678</v>
      </c>
      <c r="HEU1" t="s">
        <v>5679</v>
      </c>
      <c r="HEV1" t="s">
        <v>5680</v>
      </c>
      <c r="HEW1" t="s">
        <v>5681</v>
      </c>
      <c r="HEX1" t="s">
        <v>5682</v>
      </c>
      <c r="HEY1" t="s">
        <v>5683</v>
      </c>
      <c r="HEZ1" t="s">
        <v>5684</v>
      </c>
      <c r="HFA1" t="s">
        <v>5685</v>
      </c>
      <c r="HFB1" t="s">
        <v>5686</v>
      </c>
      <c r="HFC1" t="s">
        <v>5687</v>
      </c>
      <c r="HFD1" t="s">
        <v>5688</v>
      </c>
      <c r="HFE1" t="s">
        <v>5689</v>
      </c>
      <c r="HFF1" t="s">
        <v>5690</v>
      </c>
      <c r="HFG1" t="s">
        <v>5691</v>
      </c>
      <c r="HFH1" t="s">
        <v>5692</v>
      </c>
      <c r="HFI1" t="s">
        <v>5693</v>
      </c>
      <c r="HFJ1" t="s">
        <v>5694</v>
      </c>
      <c r="HFK1" t="s">
        <v>5695</v>
      </c>
      <c r="HFL1" t="s">
        <v>5696</v>
      </c>
      <c r="HFM1" t="s">
        <v>5697</v>
      </c>
      <c r="HFN1" t="s">
        <v>5698</v>
      </c>
      <c r="HFO1" t="s">
        <v>5699</v>
      </c>
      <c r="HFP1" t="s">
        <v>5700</v>
      </c>
      <c r="HFQ1" t="s">
        <v>5701</v>
      </c>
      <c r="HFR1" t="s">
        <v>5702</v>
      </c>
      <c r="HFS1" t="s">
        <v>5703</v>
      </c>
      <c r="HFT1" t="s">
        <v>5704</v>
      </c>
      <c r="HFU1" t="s">
        <v>5705</v>
      </c>
      <c r="HFV1" t="s">
        <v>5706</v>
      </c>
      <c r="HFW1" t="s">
        <v>5707</v>
      </c>
      <c r="HFX1" t="s">
        <v>5708</v>
      </c>
      <c r="HFY1" t="s">
        <v>5709</v>
      </c>
      <c r="HFZ1" t="s">
        <v>5710</v>
      </c>
      <c r="HGA1" t="s">
        <v>5711</v>
      </c>
      <c r="HGB1" t="s">
        <v>5712</v>
      </c>
      <c r="HGC1" t="s">
        <v>5713</v>
      </c>
      <c r="HGD1" t="s">
        <v>5714</v>
      </c>
      <c r="HGE1" t="s">
        <v>5715</v>
      </c>
      <c r="HGF1" t="s">
        <v>5716</v>
      </c>
      <c r="HGG1" t="s">
        <v>5717</v>
      </c>
      <c r="HGH1" t="s">
        <v>5718</v>
      </c>
      <c r="HGI1" t="s">
        <v>5719</v>
      </c>
      <c r="HGJ1" t="s">
        <v>5720</v>
      </c>
      <c r="HGK1" t="s">
        <v>5721</v>
      </c>
      <c r="HGL1" t="s">
        <v>5722</v>
      </c>
      <c r="HGM1" t="s">
        <v>5723</v>
      </c>
      <c r="HGN1" t="s">
        <v>5724</v>
      </c>
      <c r="HGO1" t="s">
        <v>5725</v>
      </c>
      <c r="HGP1" t="s">
        <v>5726</v>
      </c>
      <c r="HGQ1" t="s">
        <v>5727</v>
      </c>
      <c r="HGR1" t="s">
        <v>5728</v>
      </c>
      <c r="HGS1" t="s">
        <v>5729</v>
      </c>
      <c r="HGT1" t="s">
        <v>5730</v>
      </c>
      <c r="HGU1" t="s">
        <v>5731</v>
      </c>
      <c r="HGV1" t="s">
        <v>5732</v>
      </c>
      <c r="HGW1" t="s">
        <v>5733</v>
      </c>
      <c r="HGX1" t="s">
        <v>5734</v>
      </c>
      <c r="HGY1" t="s">
        <v>5735</v>
      </c>
      <c r="HGZ1" t="s">
        <v>5736</v>
      </c>
      <c r="HHA1" t="s">
        <v>5737</v>
      </c>
      <c r="HHB1" t="s">
        <v>5738</v>
      </c>
      <c r="HHC1" t="s">
        <v>5739</v>
      </c>
      <c r="HHD1" t="s">
        <v>5740</v>
      </c>
      <c r="HHE1" t="s">
        <v>5741</v>
      </c>
      <c r="HHF1" t="s">
        <v>5742</v>
      </c>
      <c r="HHG1" t="s">
        <v>5743</v>
      </c>
      <c r="HHH1" t="s">
        <v>5744</v>
      </c>
      <c r="HHI1" t="s">
        <v>5745</v>
      </c>
      <c r="HHJ1" t="s">
        <v>5746</v>
      </c>
      <c r="HHK1" t="s">
        <v>5747</v>
      </c>
      <c r="HHL1" t="s">
        <v>5748</v>
      </c>
      <c r="HHM1" t="s">
        <v>5749</v>
      </c>
      <c r="HHN1" t="s">
        <v>5750</v>
      </c>
      <c r="HHO1" t="s">
        <v>5751</v>
      </c>
      <c r="HHP1" t="s">
        <v>5752</v>
      </c>
      <c r="HHQ1" t="s">
        <v>5753</v>
      </c>
      <c r="HHR1" t="s">
        <v>5754</v>
      </c>
      <c r="HHS1" t="s">
        <v>5755</v>
      </c>
      <c r="HHT1" t="s">
        <v>5756</v>
      </c>
      <c r="HHU1" t="s">
        <v>5757</v>
      </c>
      <c r="HHV1" t="s">
        <v>5758</v>
      </c>
      <c r="HHW1" t="s">
        <v>5759</v>
      </c>
      <c r="HHX1" t="s">
        <v>5760</v>
      </c>
      <c r="HHY1" t="s">
        <v>5761</v>
      </c>
      <c r="HHZ1" t="s">
        <v>5762</v>
      </c>
      <c r="HIA1" t="s">
        <v>5763</v>
      </c>
      <c r="HIB1" t="s">
        <v>5764</v>
      </c>
      <c r="HIC1" t="s">
        <v>5765</v>
      </c>
      <c r="HID1" t="s">
        <v>5766</v>
      </c>
      <c r="HIE1" t="s">
        <v>5767</v>
      </c>
      <c r="HIF1" t="s">
        <v>5768</v>
      </c>
      <c r="HIG1" t="s">
        <v>5769</v>
      </c>
      <c r="HIH1" t="s">
        <v>5770</v>
      </c>
      <c r="HII1" t="s">
        <v>5771</v>
      </c>
      <c r="HIJ1" t="s">
        <v>5772</v>
      </c>
      <c r="HIK1" t="s">
        <v>5773</v>
      </c>
      <c r="HIL1" t="s">
        <v>5774</v>
      </c>
      <c r="HIM1" t="s">
        <v>5775</v>
      </c>
      <c r="HIN1" t="s">
        <v>5776</v>
      </c>
      <c r="HIO1" t="s">
        <v>5777</v>
      </c>
      <c r="HIP1" t="s">
        <v>5778</v>
      </c>
      <c r="HIQ1" t="s">
        <v>5779</v>
      </c>
      <c r="HIR1" t="s">
        <v>5780</v>
      </c>
      <c r="HIS1" t="s">
        <v>5781</v>
      </c>
      <c r="HIT1" t="s">
        <v>5782</v>
      </c>
      <c r="HIU1" t="s">
        <v>5783</v>
      </c>
      <c r="HIV1" t="s">
        <v>5784</v>
      </c>
      <c r="HIW1" t="s">
        <v>5785</v>
      </c>
      <c r="HIX1" t="s">
        <v>5786</v>
      </c>
      <c r="HIY1" t="s">
        <v>5787</v>
      </c>
      <c r="HIZ1" t="s">
        <v>5788</v>
      </c>
      <c r="HJA1" t="s">
        <v>5789</v>
      </c>
      <c r="HJB1" t="s">
        <v>5790</v>
      </c>
      <c r="HJC1" t="s">
        <v>5791</v>
      </c>
      <c r="HJD1" t="s">
        <v>5792</v>
      </c>
      <c r="HJE1" t="s">
        <v>5793</v>
      </c>
      <c r="HJF1" t="s">
        <v>5794</v>
      </c>
      <c r="HJG1" t="s">
        <v>5795</v>
      </c>
      <c r="HJH1" t="s">
        <v>5796</v>
      </c>
      <c r="HJI1" t="s">
        <v>5797</v>
      </c>
      <c r="HJJ1" t="s">
        <v>5798</v>
      </c>
      <c r="HJK1" t="s">
        <v>5799</v>
      </c>
      <c r="HJL1" t="s">
        <v>5800</v>
      </c>
      <c r="HJM1" t="s">
        <v>5801</v>
      </c>
      <c r="HJN1" t="s">
        <v>5802</v>
      </c>
      <c r="HJO1" t="s">
        <v>5803</v>
      </c>
      <c r="HJP1" t="s">
        <v>5804</v>
      </c>
      <c r="HJQ1" t="s">
        <v>5805</v>
      </c>
      <c r="HJR1" t="s">
        <v>5806</v>
      </c>
      <c r="HJS1" t="s">
        <v>5807</v>
      </c>
      <c r="HJT1" t="s">
        <v>5808</v>
      </c>
      <c r="HJU1" t="s">
        <v>5809</v>
      </c>
      <c r="HJV1" t="s">
        <v>5810</v>
      </c>
      <c r="HJW1" t="s">
        <v>5811</v>
      </c>
      <c r="HJX1" t="s">
        <v>5812</v>
      </c>
      <c r="HJY1" t="s">
        <v>5813</v>
      </c>
      <c r="HJZ1" t="s">
        <v>5814</v>
      </c>
      <c r="HKA1" t="s">
        <v>5815</v>
      </c>
      <c r="HKB1" t="s">
        <v>5816</v>
      </c>
      <c r="HKC1" t="s">
        <v>5817</v>
      </c>
      <c r="HKD1" t="s">
        <v>5818</v>
      </c>
      <c r="HKE1" t="s">
        <v>5819</v>
      </c>
      <c r="HKF1" t="s">
        <v>5820</v>
      </c>
      <c r="HKG1" t="s">
        <v>5821</v>
      </c>
      <c r="HKH1" t="s">
        <v>5822</v>
      </c>
      <c r="HKI1" t="s">
        <v>5823</v>
      </c>
      <c r="HKJ1" t="s">
        <v>5824</v>
      </c>
      <c r="HKK1" t="s">
        <v>5825</v>
      </c>
      <c r="HKL1" t="s">
        <v>5826</v>
      </c>
      <c r="HKM1" t="s">
        <v>5827</v>
      </c>
      <c r="HKN1" t="s">
        <v>5828</v>
      </c>
      <c r="HKO1" t="s">
        <v>5829</v>
      </c>
      <c r="HKP1" t="s">
        <v>5830</v>
      </c>
      <c r="HKQ1" t="s">
        <v>5831</v>
      </c>
      <c r="HKR1" t="s">
        <v>5832</v>
      </c>
      <c r="HKS1" t="s">
        <v>5833</v>
      </c>
      <c r="HKT1" t="s">
        <v>5834</v>
      </c>
      <c r="HKU1" t="s">
        <v>5835</v>
      </c>
      <c r="HKV1" t="s">
        <v>5836</v>
      </c>
      <c r="HKW1" t="s">
        <v>5837</v>
      </c>
      <c r="HKX1" t="s">
        <v>5838</v>
      </c>
      <c r="HKY1" t="s">
        <v>5839</v>
      </c>
      <c r="HKZ1" t="s">
        <v>5840</v>
      </c>
      <c r="HLA1" t="s">
        <v>5841</v>
      </c>
      <c r="HLB1" t="s">
        <v>5842</v>
      </c>
      <c r="HLC1" t="s">
        <v>5843</v>
      </c>
      <c r="HLD1" t="s">
        <v>5844</v>
      </c>
      <c r="HLE1" t="s">
        <v>5845</v>
      </c>
      <c r="HLF1" t="s">
        <v>5846</v>
      </c>
      <c r="HLG1" t="s">
        <v>5847</v>
      </c>
      <c r="HLH1" t="s">
        <v>5848</v>
      </c>
      <c r="HLI1" t="s">
        <v>5849</v>
      </c>
      <c r="HLJ1" t="s">
        <v>5850</v>
      </c>
      <c r="HLK1" t="s">
        <v>5851</v>
      </c>
      <c r="HLL1" t="s">
        <v>5852</v>
      </c>
      <c r="HLM1" t="s">
        <v>5853</v>
      </c>
      <c r="HLN1" t="s">
        <v>5854</v>
      </c>
      <c r="HLO1" t="s">
        <v>5855</v>
      </c>
      <c r="HLP1" t="s">
        <v>5856</v>
      </c>
      <c r="HLQ1" t="s">
        <v>5857</v>
      </c>
      <c r="HLR1" t="s">
        <v>5858</v>
      </c>
      <c r="HLS1" t="s">
        <v>5859</v>
      </c>
      <c r="HLT1" t="s">
        <v>5860</v>
      </c>
      <c r="HLU1" t="s">
        <v>5861</v>
      </c>
      <c r="HLV1" t="s">
        <v>5862</v>
      </c>
      <c r="HLW1" t="s">
        <v>5863</v>
      </c>
      <c r="HLX1" t="s">
        <v>5864</v>
      </c>
      <c r="HLY1" t="s">
        <v>5865</v>
      </c>
      <c r="HLZ1" t="s">
        <v>5866</v>
      </c>
      <c r="HMA1" t="s">
        <v>5867</v>
      </c>
      <c r="HMB1" t="s">
        <v>5868</v>
      </c>
      <c r="HMC1" t="s">
        <v>5869</v>
      </c>
      <c r="HMD1" t="s">
        <v>5870</v>
      </c>
      <c r="HME1" t="s">
        <v>5871</v>
      </c>
      <c r="HMF1" t="s">
        <v>5872</v>
      </c>
      <c r="HMG1" t="s">
        <v>5873</v>
      </c>
      <c r="HMH1" t="s">
        <v>5874</v>
      </c>
      <c r="HMI1" t="s">
        <v>5875</v>
      </c>
      <c r="HMJ1" t="s">
        <v>5876</v>
      </c>
      <c r="HMK1" t="s">
        <v>5877</v>
      </c>
      <c r="HML1" t="s">
        <v>5878</v>
      </c>
      <c r="HMM1" t="s">
        <v>5879</v>
      </c>
      <c r="HMN1" t="s">
        <v>5880</v>
      </c>
      <c r="HMO1" t="s">
        <v>5881</v>
      </c>
      <c r="HMP1" t="s">
        <v>5882</v>
      </c>
      <c r="HMQ1" t="s">
        <v>5883</v>
      </c>
      <c r="HMR1" t="s">
        <v>5884</v>
      </c>
      <c r="HMS1" t="s">
        <v>5885</v>
      </c>
      <c r="HMT1" t="s">
        <v>5886</v>
      </c>
      <c r="HMU1" t="s">
        <v>5887</v>
      </c>
      <c r="HMV1" t="s">
        <v>5888</v>
      </c>
      <c r="HMW1" t="s">
        <v>5889</v>
      </c>
      <c r="HMX1" t="s">
        <v>5890</v>
      </c>
      <c r="HMY1" t="s">
        <v>5891</v>
      </c>
      <c r="HMZ1" t="s">
        <v>5892</v>
      </c>
      <c r="HNA1" t="s">
        <v>5893</v>
      </c>
      <c r="HNB1" t="s">
        <v>5894</v>
      </c>
      <c r="HNC1" t="s">
        <v>5895</v>
      </c>
      <c r="HND1" t="s">
        <v>5896</v>
      </c>
      <c r="HNE1" t="s">
        <v>5897</v>
      </c>
      <c r="HNF1" t="s">
        <v>5898</v>
      </c>
      <c r="HNG1" t="s">
        <v>5899</v>
      </c>
      <c r="HNH1" t="s">
        <v>5900</v>
      </c>
      <c r="HNI1" t="s">
        <v>5901</v>
      </c>
      <c r="HNJ1" t="s">
        <v>5902</v>
      </c>
      <c r="HNK1" t="s">
        <v>5903</v>
      </c>
      <c r="HNL1" t="s">
        <v>5904</v>
      </c>
      <c r="HNM1" t="s">
        <v>5905</v>
      </c>
      <c r="HNN1" t="s">
        <v>5906</v>
      </c>
      <c r="HNO1" t="s">
        <v>5907</v>
      </c>
      <c r="HNP1" t="s">
        <v>5908</v>
      </c>
      <c r="HNQ1" t="s">
        <v>5909</v>
      </c>
      <c r="HNR1" t="s">
        <v>5910</v>
      </c>
      <c r="HNS1" t="s">
        <v>5911</v>
      </c>
      <c r="HNT1" t="s">
        <v>5912</v>
      </c>
      <c r="HNU1" t="s">
        <v>5913</v>
      </c>
      <c r="HNV1" t="s">
        <v>5914</v>
      </c>
      <c r="HNW1" t="s">
        <v>5915</v>
      </c>
      <c r="HNX1" t="s">
        <v>5916</v>
      </c>
      <c r="HNY1" t="s">
        <v>5917</v>
      </c>
      <c r="HNZ1" t="s">
        <v>5918</v>
      </c>
      <c r="HOA1" t="s">
        <v>5919</v>
      </c>
      <c r="HOB1" t="s">
        <v>5920</v>
      </c>
      <c r="HOC1" t="s">
        <v>5921</v>
      </c>
      <c r="HOD1" t="s">
        <v>5922</v>
      </c>
      <c r="HOE1" t="s">
        <v>5923</v>
      </c>
      <c r="HOF1" t="s">
        <v>5924</v>
      </c>
      <c r="HOG1" t="s">
        <v>5925</v>
      </c>
      <c r="HOH1" t="s">
        <v>5926</v>
      </c>
      <c r="HOI1" t="s">
        <v>5927</v>
      </c>
      <c r="HOJ1" t="s">
        <v>5928</v>
      </c>
      <c r="HOK1" t="s">
        <v>5929</v>
      </c>
      <c r="HOL1" t="s">
        <v>5930</v>
      </c>
      <c r="HOM1" t="s">
        <v>5931</v>
      </c>
      <c r="HON1" t="s">
        <v>5932</v>
      </c>
      <c r="HOO1" t="s">
        <v>5933</v>
      </c>
      <c r="HOP1" t="s">
        <v>5934</v>
      </c>
      <c r="HOQ1" t="s">
        <v>5935</v>
      </c>
      <c r="HOR1" t="s">
        <v>5936</v>
      </c>
      <c r="HOS1" t="s">
        <v>5937</v>
      </c>
      <c r="HOT1" t="s">
        <v>5938</v>
      </c>
      <c r="HOU1" t="s">
        <v>5939</v>
      </c>
      <c r="HOV1" t="s">
        <v>5940</v>
      </c>
      <c r="HOW1" t="s">
        <v>5941</v>
      </c>
      <c r="HOX1" t="s">
        <v>5942</v>
      </c>
      <c r="HOY1" t="s">
        <v>5943</v>
      </c>
      <c r="HOZ1" t="s">
        <v>5944</v>
      </c>
      <c r="HPA1" t="s">
        <v>5945</v>
      </c>
      <c r="HPB1" t="s">
        <v>5946</v>
      </c>
      <c r="HPC1" t="s">
        <v>5947</v>
      </c>
      <c r="HPD1" t="s">
        <v>5948</v>
      </c>
      <c r="HPE1" t="s">
        <v>5949</v>
      </c>
      <c r="HPF1" t="s">
        <v>5950</v>
      </c>
      <c r="HPG1" t="s">
        <v>5951</v>
      </c>
      <c r="HPH1" t="s">
        <v>5952</v>
      </c>
      <c r="HPI1" t="s">
        <v>5953</v>
      </c>
      <c r="HPJ1" t="s">
        <v>5954</v>
      </c>
      <c r="HPK1" t="s">
        <v>5955</v>
      </c>
      <c r="HPL1" t="s">
        <v>5956</v>
      </c>
      <c r="HPM1" t="s">
        <v>5957</v>
      </c>
      <c r="HPN1" t="s">
        <v>5958</v>
      </c>
      <c r="HPO1" t="s">
        <v>5959</v>
      </c>
      <c r="HPP1" t="s">
        <v>5960</v>
      </c>
      <c r="HPQ1" t="s">
        <v>5961</v>
      </c>
      <c r="HPR1" t="s">
        <v>5962</v>
      </c>
      <c r="HPS1" t="s">
        <v>5963</v>
      </c>
      <c r="HPT1" t="s">
        <v>5964</v>
      </c>
      <c r="HPU1" t="s">
        <v>5965</v>
      </c>
      <c r="HPV1" t="s">
        <v>5966</v>
      </c>
      <c r="HPW1" t="s">
        <v>5967</v>
      </c>
      <c r="HPX1" t="s">
        <v>5968</v>
      </c>
      <c r="HPY1" t="s">
        <v>5969</v>
      </c>
      <c r="HPZ1" t="s">
        <v>5970</v>
      </c>
      <c r="HQA1" t="s">
        <v>5971</v>
      </c>
      <c r="HQB1" t="s">
        <v>5972</v>
      </c>
      <c r="HQC1" t="s">
        <v>5973</v>
      </c>
      <c r="HQD1" t="s">
        <v>5974</v>
      </c>
      <c r="HQE1" t="s">
        <v>5975</v>
      </c>
      <c r="HQF1" t="s">
        <v>5976</v>
      </c>
      <c r="HQG1" t="s">
        <v>5977</v>
      </c>
      <c r="HQH1" t="s">
        <v>5978</v>
      </c>
      <c r="HQI1" t="s">
        <v>5979</v>
      </c>
      <c r="HQJ1" t="s">
        <v>5980</v>
      </c>
      <c r="HQK1" t="s">
        <v>5981</v>
      </c>
      <c r="HQL1" t="s">
        <v>5982</v>
      </c>
      <c r="HQM1" t="s">
        <v>5983</v>
      </c>
      <c r="HQN1" t="s">
        <v>5984</v>
      </c>
      <c r="HQO1" t="s">
        <v>5985</v>
      </c>
      <c r="HQP1" t="s">
        <v>5986</v>
      </c>
      <c r="HQQ1" t="s">
        <v>5987</v>
      </c>
      <c r="HQR1" t="s">
        <v>5988</v>
      </c>
      <c r="HQS1" t="s">
        <v>5989</v>
      </c>
      <c r="HQT1" t="s">
        <v>5990</v>
      </c>
      <c r="HQU1" t="s">
        <v>5991</v>
      </c>
      <c r="HQV1" t="s">
        <v>5992</v>
      </c>
      <c r="HQW1" t="s">
        <v>5993</v>
      </c>
      <c r="HQX1" t="s">
        <v>5994</v>
      </c>
      <c r="HQY1" t="s">
        <v>5995</v>
      </c>
      <c r="HQZ1" t="s">
        <v>5996</v>
      </c>
      <c r="HRA1" t="s">
        <v>5997</v>
      </c>
      <c r="HRB1" t="s">
        <v>5998</v>
      </c>
      <c r="HRC1" t="s">
        <v>5999</v>
      </c>
      <c r="HRD1" t="s">
        <v>6000</v>
      </c>
      <c r="HRE1" t="s">
        <v>6001</v>
      </c>
      <c r="HRF1" t="s">
        <v>6002</v>
      </c>
      <c r="HRG1" t="s">
        <v>6003</v>
      </c>
      <c r="HRH1" t="s">
        <v>6004</v>
      </c>
      <c r="HRI1" t="s">
        <v>6005</v>
      </c>
      <c r="HRJ1" t="s">
        <v>6006</v>
      </c>
      <c r="HRK1" t="s">
        <v>6007</v>
      </c>
      <c r="HRL1" t="s">
        <v>6008</v>
      </c>
      <c r="HRM1" t="s">
        <v>6009</v>
      </c>
      <c r="HRN1" t="s">
        <v>6010</v>
      </c>
      <c r="HRO1" t="s">
        <v>6011</v>
      </c>
      <c r="HRP1" t="s">
        <v>6012</v>
      </c>
      <c r="HRQ1" t="s">
        <v>6013</v>
      </c>
      <c r="HRR1" t="s">
        <v>6014</v>
      </c>
      <c r="HRS1" t="s">
        <v>6015</v>
      </c>
      <c r="HRT1" t="s">
        <v>6016</v>
      </c>
      <c r="HRU1" t="s">
        <v>6017</v>
      </c>
      <c r="HRV1" t="s">
        <v>6018</v>
      </c>
      <c r="HRW1" t="s">
        <v>6019</v>
      </c>
      <c r="HRX1" t="s">
        <v>6020</v>
      </c>
      <c r="HRY1" t="s">
        <v>6021</v>
      </c>
      <c r="HRZ1" t="s">
        <v>6022</v>
      </c>
      <c r="HSA1" t="s">
        <v>6023</v>
      </c>
      <c r="HSB1" t="s">
        <v>6024</v>
      </c>
      <c r="HSC1" t="s">
        <v>6025</v>
      </c>
      <c r="HSD1" t="s">
        <v>6026</v>
      </c>
      <c r="HSE1" t="s">
        <v>6027</v>
      </c>
      <c r="HSF1" t="s">
        <v>6028</v>
      </c>
      <c r="HSG1" t="s">
        <v>6029</v>
      </c>
      <c r="HSH1" t="s">
        <v>6030</v>
      </c>
      <c r="HSI1" t="s">
        <v>6031</v>
      </c>
      <c r="HSJ1" t="s">
        <v>6032</v>
      </c>
      <c r="HSK1" t="s">
        <v>6033</v>
      </c>
      <c r="HSL1" t="s">
        <v>6034</v>
      </c>
      <c r="HSM1" t="s">
        <v>6035</v>
      </c>
      <c r="HSN1" t="s">
        <v>6036</v>
      </c>
      <c r="HSO1" t="s">
        <v>6037</v>
      </c>
      <c r="HSP1" t="s">
        <v>6038</v>
      </c>
      <c r="HSQ1" t="s">
        <v>6039</v>
      </c>
      <c r="HSR1" t="s">
        <v>6040</v>
      </c>
      <c r="HSS1" t="s">
        <v>6041</v>
      </c>
      <c r="HST1" t="s">
        <v>6042</v>
      </c>
      <c r="HSU1" t="s">
        <v>6043</v>
      </c>
      <c r="HSV1" t="s">
        <v>6044</v>
      </c>
      <c r="HSW1" t="s">
        <v>6045</v>
      </c>
      <c r="HSX1" t="s">
        <v>6046</v>
      </c>
      <c r="HSY1" t="s">
        <v>6047</v>
      </c>
      <c r="HSZ1" t="s">
        <v>6048</v>
      </c>
      <c r="HTA1" t="s">
        <v>6049</v>
      </c>
      <c r="HTB1" t="s">
        <v>6050</v>
      </c>
      <c r="HTC1" t="s">
        <v>6051</v>
      </c>
      <c r="HTD1" t="s">
        <v>6052</v>
      </c>
      <c r="HTE1" t="s">
        <v>6053</v>
      </c>
      <c r="HTF1" t="s">
        <v>6054</v>
      </c>
      <c r="HTG1" t="s">
        <v>6055</v>
      </c>
      <c r="HTH1" t="s">
        <v>6056</v>
      </c>
      <c r="HTI1" t="s">
        <v>6057</v>
      </c>
      <c r="HTJ1" t="s">
        <v>6058</v>
      </c>
      <c r="HTK1" t="s">
        <v>6059</v>
      </c>
      <c r="HTL1" t="s">
        <v>6060</v>
      </c>
      <c r="HTM1" t="s">
        <v>6061</v>
      </c>
      <c r="HTN1" t="s">
        <v>6062</v>
      </c>
      <c r="HTO1" t="s">
        <v>6063</v>
      </c>
      <c r="HTP1" t="s">
        <v>6064</v>
      </c>
      <c r="HTQ1" t="s">
        <v>6065</v>
      </c>
      <c r="HTR1" t="s">
        <v>6066</v>
      </c>
      <c r="HTS1" t="s">
        <v>6067</v>
      </c>
      <c r="HTT1" t="s">
        <v>6068</v>
      </c>
      <c r="HTU1" t="s">
        <v>6069</v>
      </c>
      <c r="HTV1" t="s">
        <v>6070</v>
      </c>
      <c r="HTW1" t="s">
        <v>6071</v>
      </c>
      <c r="HTX1" t="s">
        <v>6072</v>
      </c>
      <c r="HTY1" t="s">
        <v>6073</v>
      </c>
      <c r="HTZ1" t="s">
        <v>6074</v>
      </c>
      <c r="HUA1" t="s">
        <v>6075</v>
      </c>
      <c r="HUB1" t="s">
        <v>6076</v>
      </c>
      <c r="HUC1" t="s">
        <v>6077</v>
      </c>
      <c r="HUD1" t="s">
        <v>6078</v>
      </c>
      <c r="HUE1" t="s">
        <v>6079</v>
      </c>
      <c r="HUF1" t="s">
        <v>6080</v>
      </c>
      <c r="HUG1" t="s">
        <v>6081</v>
      </c>
      <c r="HUH1" t="s">
        <v>6082</v>
      </c>
      <c r="HUI1" t="s">
        <v>6083</v>
      </c>
      <c r="HUJ1" t="s">
        <v>6084</v>
      </c>
      <c r="HUK1" t="s">
        <v>6085</v>
      </c>
      <c r="HUL1" t="s">
        <v>6086</v>
      </c>
      <c r="HUM1" t="s">
        <v>6087</v>
      </c>
      <c r="HUN1" t="s">
        <v>6088</v>
      </c>
      <c r="HUO1" t="s">
        <v>6089</v>
      </c>
      <c r="HUP1" t="s">
        <v>6090</v>
      </c>
      <c r="HUQ1" t="s">
        <v>6091</v>
      </c>
      <c r="HUR1" t="s">
        <v>6092</v>
      </c>
      <c r="HUS1" t="s">
        <v>6093</v>
      </c>
      <c r="HUT1" t="s">
        <v>6094</v>
      </c>
      <c r="HUU1" t="s">
        <v>6095</v>
      </c>
      <c r="HUV1" t="s">
        <v>6096</v>
      </c>
      <c r="HUW1" t="s">
        <v>6097</v>
      </c>
      <c r="HUX1" t="s">
        <v>6098</v>
      </c>
      <c r="HUY1" t="s">
        <v>6099</v>
      </c>
      <c r="HUZ1" t="s">
        <v>6100</v>
      </c>
      <c r="HVA1" t="s">
        <v>6101</v>
      </c>
      <c r="HVB1" t="s">
        <v>6102</v>
      </c>
      <c r="HVC1" t="s">
        <v>6103</v>
      </c>
      <c r="HVD1" t="s">
        <v>6104</v>
      </c>
      <c r="HVE1" t="s">
        <v>6105</v>
      </c>
      <c r="HVF1" t="s">
        <v>6106</v>
      </c>
      <c r="HVG1" t="s">
        <v>6107</v>
      </c>
      <c r="HVH1" t="s">
        <v>6108</v>
      </c>
      <c r="HVI1" t="s">
        <v>6109</v>
      </c>
      <c r="HVJ1" t="s">
        <v>6110</v>
      </c>
      <c r="HVK1" t="s">
        <v>6111</v>
      </c>
      <c r="HVL1" t="s">
        <v>6112</v>
      </c>
      <c r="HVM1" t="s">
        <v>6113</v>
      </c>
      <c r="HVN1" t="s">
        <v>6114</v>
      </c>
      <c r="HVO1" t="s">
        <v>6115</v>
      </c>
      <c r="HVP1" t="s">
        <v>6116</v>
      </c>
      <c r="HVQ1" t="s">
        <v>6117</v>
      </c>
      <c r="HVR1" t="s">
        <v>6118</v>
      </c>
      <c r="HVS1" t="s">
        <v>6119</v>
      </c>
      <c r="HVT1" t="s">
        <v>6120</v>
      </c>
      <c r="HVU1" t="s">
        <v>6121</v>
      </c>
      <c r="HVV1" t="s">
        <v>6122</v>
      </c>
      <c r="HVW1" t="s">
        <v>6123</v>
      </c>
      <c r="HVX1" t="s">
        <v>6124</v>
      </c>
      <c r="HVY1" t="s">
        <v>6125</v>
      </c>
      <c r="HVZ1" t="s">
        <v>6126</v>
      </c>
      <c r="HWA1" t="s">
        <v>6127</v>
      </c>
      <c r="HWB1" t="s">
        <v>6128</v>
      </c>
      <c r="HWC1" t="s">
        <v>6129</v>
      </c>
      <c r="HWD1" t="s">
        <v>6130</v>
      </c>
      <c r="HWE1" t="s">
        <v>6131</v>
      </c>
      <c r="HWF1" t="s">
        <v>6132</v>
      </c>
      <c r="HWG1" t="s">
        <v>6133</v>
      </c>
      <c r="HWH1" t="s">
        <v>6134</v>
      </c>
      <c r="HWI1" t="s">
        <v>6135</v>
      </c>
      <c r="HWJ1" t="s">
        <v>6136</v>
      </c>
      <c r="HWK1" t="s">
        <v>6137</v>
      </c>
      <c r="HWL1" t="s">
        <v>6138</v>
      </c>
      <c r="HWM1" t="s">
        <v>6139</v>
      </c>
      <c r="HWN1" t="s">
        <v>6140</v>
      </c>
      <c r="HWO1" t="s">
        <v>6141</v>
      </c>
      <c r="HWP1" t="s">
        <v>6142</v>
      </c>
      <c r="HWQ1" t="s">
        <v>6143</v>
      </c>
      <c r="HWR1" t="s">
        <v>6144</v>
      </c>
      <c r="HWS1" t="s">
        <v>6145</v>
      </c>
      <c r="HWT1" t="s">
        <v>6146</v>
      </c>
      <c r="HWU1" t="s">
        <v>6147</v>
      </c>
      <c r="HWV1" t="s">
        <v>6148</v>
      </c>
      <c r="HWW1" t="s">
        <v>6149</v>
      </c>
      <c r="HWX1" t="s">
        <v>6150</v>
      </c>
      <c r="HWY1" t="s">
        <v>6151</v>
      </c>
      <c r="HWZ1" t="s">
        <v>6152</v>
      </c>
      <c r="HXA1" t="s">
        <v>6153</v>
      </c>
      <c r="HXB1" t="s">
        <v>6154</v>
      </c>
      <c r="HXC1" t="s">
        <v>6155</v>
      </c>
      <c r="HXD1" t="s">
        <v>6156</v>
      </c>
      <c r="HXE1" t="s">
        <v>6157</v>
      </c>
      <c r="HXF1" t="s">
        <v>6158</v>
      </c>
      <c r="HXG1" t="s">
        <v>6159</v>
      </c>
      <c r="HXH1" t="s">
        <v>6160</v>
      </c>
      <c r="HXI1" t="s">
        <v>6161</v>
      </c>
      <c r="HXJ1" t="s">
        <v>6162</v>
      </c>
      <c r="HXK1" t="s">
        <v>6163</v>
      </c>
      <c r="HXL1" t="s">
        <v>6164</v>
      </c>
      <c r="HXM1" t="s">
        <v>6165</v>
      </c>
      <c r="HXN1" t="s">
        <v>6166</v>
      </c>
      <c r="HXO1" t="s">
        <v>6167</v>
      </c>
      <c r="HXP1" t="s">
        <v>6168</v>
      </c>
      <c r="HXQ1" t="s">
        <v>6169</v>
      </c>
      <c r="HXR1" t="s">
        <v>6170</v>
      </c>
      <c r="HXS1" t="s">
        <v>6171</v>
      </c>
      <c r="HXT1" t="s">
        <v>6172</v>
      </c>
      <c r="HXU1" t="s">
        <v>6173</v>
      </c>
      <c r="HXV1" t="s">
        <v>6174</v>
      </c>
      <c r="HXW1" t="s">
        <v>6175</v>
      </c>
      <c r="HXX1" t="s">
        <v>6176</v>
      </c>
      <c r="HXY1" t="s">
        <v>6177</v>
      </c>
      <c r="HXZ1" t="s">
        <v>6178</v>
      </c>
      <c r="HYA1" t="s">
        <v>6179</v>
      </c>
      <c r="HYB1" t="s">
        <v>6180</v>
      </c>
      <c r="HYC1" t="s">
        <v>6181</v>
      </c>
      <c r="HYD1" t="s">
        <v>6182</v>
      </c>
      <c r="HYE1" t="s">
        <v>6183</v>
      </c>
      <c r="HYF1" t="s">
        <v>6184</v>
      </c>
      <c r="HYG1" t="s">
        <v>6185</v>
      </c>
      <c r="HYH1" t="s">
        <v>6186</v>
      </c>
      <c r="HYI1" t="s">
        <v>6187</v>
      </c>
      <c r="HYJ1" t="s">
        <v>6188</v>
      </c>
      <c r="HYK1" t="s">
        <v>6189</v>
      </c>
      <c r="HYL1" t="s">
        <v>6190</v>
      </c>
      <c r="HYM1" t="s">
        <v>6191</v>
      </c>
      <c r="HYN1" t="s">
        <v>6192</v>
      </c>
      <c r="HYO1" t="s">
        <v>6193</v>
      </c>
      <c r="HYP1" t="s">
        <v>6194</v>
      </c>
      <c r="HYQ1" t="s">
        <v>6195</v>
      </c>
      <c r="HYR1" t="s">
        <v>6196</v>
      </c>
      <c r="HYS1" t="s">
        <v>6197</v>
      </c>
      <c r="HYT1" t="s">
        <v>6198</v>
      </c>
      <c r="HYU1" t="s">
        <v>6199</v>
      </c>
      <c r="HYV1" t="s">
        <v>6200</v>
      </c>
      <c r="HYW1" t="s">
        <v>6201</v>
      </c>
      <c r="HYX1" t="s">
        <v>6202</v>
      </c>
      <c r="HYY1" t="s">
        <v>6203</v>
      </c>
      <c r="HYZ1" t="s">
        <v>6204</v>
      </c>
      <c r="HZA1" t="s">
        <v>6205</v>
      </c>
      <c r="HZB1" t="s">
        <v>6206</v>
      </c>
      <c r="HZC1" t="s">
        <v>6207</v>
      </c>
      <c r="HZD1" t="s">
        <v>6208</v>
      </c>
      <c r="HZE1" t="s">
        <v>6209</v>
      </c>
      <c r="HZF1" t="s">
        <v>6210</v>
      </c>
      <c r="HZG1" t="s">
        <v>6211</v>
      </c>
      <c r="HZH1" t="s">
        <v>6212</v>
      </c>
      <c r="HZI1" t="s">
        <v>6213</v>
      </c>
      <c r="HZJ1" t="s">
        <v>6214</v>
      </c>
      <c r="HZK1" t="s">
        <v>6215</v>
      </c>
      <c r="HZL1" t="s">
        <v>6216</v>
      </c>
      <c r="HZM1" t="s">
        <v>6217</v>
      </c>
      <c r="HZN1" t="s">
        <v>6218</v>
      </c>
      <c r="HZO1" t="s">
        <v>6219</v>
      </c>
      <c r="HZP1" t="s">
        <v>6220</v>
      </c>
      <c r="HZQ1" t="s">
        <v>6221</v>
      </c>
      <c r="HZR1" t="s">
        <v>6222</v>
      </c>
      <c r="HZS1" t="s">
        <v>6223</v>
      </c>
      <c r="HZT1" t="s">
        <v>6224</v>
      </c>
      <c r="HZU1" t="s">
        <v>6225</v>
      </c>
      <c r="HZV1" t="s">
        <v>6226</v>
      </c>
      <c r="HZW1" t="s">
        <v>6227</v>
      </c>
      <c r="HZX1" t="s">
        <v>6228</v>
      </c>
      <c r="HZY1" t="s">
        <v>6229</v>
      </c>
      <c r="HZZ1" t="s">
        <v>6230</v>
      </c>
      <c r="IAA1" t="s">
        <v>6231</v>
      </c>
      <c r="IAB1" t="s">
        <v>6232</v>
      </c>
      <c r="IAC1" t="s">
        <v>6233</v>
      </c>
      <c r="IAD1" t="s">
        <v>6234</v>
      </c>
      <c r="IAE1" t="s">
        <v>6235</v>
      </c>
      <c r="IAF1" t="s">
        <v>6236</v>
      </c>
      <c r="IAG1" t="s">
        <v>6237</v>
      </c>
      <c r="IAH1" t="s">
        <v>6238</v>
      </c>
      <c r="IAI1" t="s">
        <v>6239</v>
      </c>
      <c r="IAJ1" t="s">
        <v>6240</v>
      </c>
      <c r="IAK1" t="s">
        <v>6241</v>
      </c>
      <c r="IAL1" t="s">
        <v>6242</v>
      </c>
      <c r="IAM1" t="s">
        <v>6243</v>
      </c>
      <c r="IAN1" t="s">
        <v>6244</v>
      </c>
      <c r="IAO1" t="s">
        <v>6245</v>
      </c>
      <c r="IAP1" t="s">
        <v>6246</v>
      </c>
      <c r="IAQ1" t="s">
        <v>6247</v>
      </c>
      <c r="IAR1" t="s">
        <v>6248</v>
      </c>
      <c r="IAS1" t="s">
        <v>6249</v>
      </c>
      <c r="IAT1" t="s">
        <v>6250</v>
      </c>
      <c r="IAU1" t="s">
        <v>6251</v>
      </c>
      <c r="IAV1" t="s">
        <v>6252</v>
      </c>
      <c r="IAW1" t="s">
        <v>6253</v>
      </c>
      <c r="IAX1" t="s">
        <v>6254</v>
      </c>
      <c r="IAY1" t="s">
        <v>6255</v>
      </c>
      <c r="IAZ1" t="s">
        <v>6256</v>
      </c>
      <c r="IBA1" t="s">
        <v>6257</v>
      </c>
      <c r="IBB1" t="s">
        <v>6258</v>
      </c>
      <c r="IBC1" t="s">
        <v>6259</v>
      </c>
      <c r="IBD1" t="s">
        <v>6260</v>
      </c>
      <c r="IBE1" t="s">
        <v>6261</v>
      </c>
      <c r="IBF1" t="s">
        <v>6262</v>
      </c>
      <c r="IBG1" t="s">
        <v>6263</v>
      </c>
      <c r="IBH1" t="s">
        <v>6264</v>
      </c>
      <c r="IBI1" t="s">
        <v>6265</v>
      </c>
      <c r="IBJ1" t="s">
        <v>6266</v>
      </c>
      <c r="IBK1" t="s">
        <v>6267</v>
      </c>
      <c r="IBL1" t="s">
        <v>6268</v>
      </c>
      <c r="IBM1" t="s">
        <v>6269</v>
      </c>
      <c r="IBN1" t="s">
        <v>6270</v>
      </c>
      <c r="IBO1" t="s">
        <v>6271</v>
      </c>
      <c r="IBP1" t="s">
        <v>6272</v>
      </c>
      <c r="IBQ1" t="s">
        <v>6273</v>
      </c>
      <c r="IBR1" t="s">
        <v>6274</v>
      </c>
      <c r="IBS1" t="s">
        <v>6275</v>
      </c>
      <c r="IBT1" t="s">
        <v>6276</v>
      </c>
      <c r="IBU1" t="s">
        <v>6277</v>
      </c>
      <c r="IBV1" t="s">
        <v>6278</v>
      </c>
      <c r="IBW1" t="s">
        <v>6279</v>
      </c>
      <c r="IBX1" t="s">
        <v>6280</v>
      </c>
      <c r="IBY1" t="s">
        <v>6281</v>
      </c>
      <c r="IBZ1" t="s">
        <v>6282</v>
      </c>
      <c r="ICA1" t="s">
        <v>6283</v>
      </c>
      <c r="ICB1" t="s">
        <v>6284</v>
      </c>
      <c r="ICC1" t="s">
        <v>6285</v>
      </c>
      <c r="ICD1" t="s">
        <v>6286</v>
      </c>
      <c r="ICE1" t="s">
        <v>6287</v>
      </c>
      <c r="ICF1" t="s">
        <v>6288</v>
      </c>
      <c r="ICG1" t="s">
        <v>6289</v>
      </c>
      <c r="ICH1" t="s">
        <v>6290</v>
      </c>
      <c r="ICI1" t="s">
        <v>6291</v>
      </c>
      <c r="ICJ1" t="s">
        <v>6292</v>
      </c>
      <c r="ICK1" t="s">
        <v>6293</v>
      </c>
      <c r="ICL1" t="s">
        <v>6294</v>
      </c>
      <c r="ICM1" t="s">
        <v>6295</v>
      </c>
      <c r="ICN1" t="s">
        <v>6296</v>
      </c>
      <c r="ICO1" t="s">
        <v>6297</v>
      </c>
      <c r="ICP1" t="s">
        <v>6298</v>
      </c>
      <c r="ICQ1" t="s">
        <v>6299</v>
      </c>
      <c r="ICR1" t="s">
        <v>6300</v>
      </c>
      <c r="ICS1" t="s">
        <v>6301</v>
      </c>
      <c r="ICT1" t="s">
        <v>6302</v>
      </c>
      <c r="ICU1" t="s">
        <v>6303</v>
      </c>
      <c r="ICV1" t="s">
        <v>6304</v>
      </c>
      <c r="ICW1" t="s">
        <v>6305</v>
      </c>
      <c r="ICX1" t="s">
        <v>6306</v>
      </c>
      <c r="ICY1" t="s">
        <v>6307</v>
      </c>
      <c r="ICZ1" t="s">
        <v>6308</v>
      </c>
      <c r="IDA1" t="s">
        <v>6309</v>
      </c>
      <c r="IDB1" t="s">
        <v>6310</v>
      </c>
      <c r="IDC1" t="s">
        <v>6311</v>
      </c>
      <c r="IDD1" t="s">
        <v>6312</v>
      </c>
      <c r="IDE1" t="s">
        <v>6313</v>
      </c>
      <c r="IDF1" t="s">
        <v>6314</v>
      </c>
      <c r="IDG1" t="s">
        <v>6315</v>
      </c>
      <c r="IDH1" t="s">
        <v>6316</v>
      </c>
      <c r="IDI1" t="s">
        <v>6317</v>
      </c>
      <c r="IDJ1" t="s">
        <v>6318</v>
      </c>
      <c r="IDK1" t="s">
        <v>6319</v>
      </c>
      <c r="IDL1" t="s">
        <v>6320</v>
      </c>
      <c r="IDM1" t="s">
        <v>6321</v>
      </c>
      <c r="IDN1" t="s">
        <v>6322</v>
      </c>
      <c r="IDO1" t="s">
        <v>6323</v>
      </c>
      <c r="IDP1" t="s">
        <v>6324</v>
      </c>
      <c r="IDQ1" t="s">
        <v>6325</v>
      </c>
      <c r="IDR1" t="s">
        <v>6326</v>
      </c>
      <c r="IDS1" t="s">
        <v>6327</v>
      </c>
      <c r="IDT1" t="s">
        <v>6328</v>
      </c>
      <c r="IDU1" t="s">
        <v>6329</v>
      </c>
      <c r="IDV1" t="s">
        <v>6330</v>
      </c>
      <c r="IDW1" t="s">
        <v>6331</v>
      </c>
      <c r="IDX1" t="s">
        <v>6332</v>
      </c>
      <c r="IDY1" t="s">
        <v>6333</v>
      </c>
      <c r="IDZ1" t="s">
        <v>6334</v>
      </c>
      <c r="IEA1" t="s">
        <v>6335</v>
      </c>
      <c r="IEB1" t="s">
        <v>6336</v>
      </c>
      <c r="IEC1" t="s">
        <v>6337</v>
      </c>
      <c r="IED1" t="s">
        <v>6338</v>
      </c>
      <c r="IEE1" t="s">
        <v>6339</v>
      </c>
      <c r="IEF1" t="s">
        <v>6340</v>
      </c>
      <c r="IEG1" t="s">
        <v>6341</v>
      </c>
      <c r="IEH1" t="s">
        <v>6342</v>
      </c>
      <c r="IEI1" t="s">
        <v>6343</v>
      </c>
      <c r="IEJ1" t="s">
        <v>6344</v>
      </c>
      <c r="IEK1" t="s">
        <v>6345</v>
      </c>
      <c r="IEL1" t="s">
        <v>6346</v>
      </c>
      <c r="IEM1" t="s">
        <v>6347</v>
      </c>
      <c r="IEN1" t="s">
        <v>6348</v>
      </c>
      <c r="IEO1" t="s">
        <v>6349</v>
      </c>
      <c r="IEP1" t="s">
        <v>6350</v>
      </c>
      <c r="IEQ1" t="s">
        <v>6351</v>
      </c>
      <c r="IER1" t="s">
        <v>6352</v>
      </c>
      <c r="IES1" t="s">
        <v>6353</v>
      </c>
      <c r="IET1" t="s">
        <v>6354</v>
      </c>
      <c r="IEU1" t="s">
        <v>6355</v>
      </c>
      <c r="IEV1" t="s">
        <v>6356</v>
      </c>
      <c r="IEW1" t="s">
        <v>6357</v>
      </c>
      <c r="IEX1" t="s">
        <v>6358</v>
      </c>
      <c r="IEY1" t="s">
        <v>6359</v>
      </c>
      <c r="IEZ1" t="s">
        <v>6360</v>
      </c>
      <c r="IFA1" t="s">
        <v>6361</v>
      </c>
      <c r="IFB1" t="s">
        <v>6362</v>
      </c>
      <c r="IFC1" t="s">
        <v>6363</v>
      </c>
      <c r="IFD1" t="s">
        <v>6364</v>
      </c>
      <c r="IFE1" t="s">
        <v>6365</v>
      </c>
      <c r="IFF1" t="s">
        <v>6366</v>
      </c>
      <c r="IFG1" t="s">
        <v>6367</v>
      </c>
      <c r="IFH1" t="s">
        <v>6368</v>
      </c>
      <c r="IFI1" t="s">
        <v>6369</v>
      </c>
      <c r="IFJ1" t="s">
        <v>6370</v>
      </c>
      <c r="IFK1" t="s">
        <v>6371</v>
      </c>
      <c r="IFL1" t="s">
        <v>6372</v>
      </c>
      <c r="IFM1" t="s">
        <v>6373</v>
      </c>
      <c r="IFN1" t="s">
        <v>6374</v>
      </c>
      <c r="IFO1" t="s">
        <v>6375</v>
      </c>
      <c r="IFP1" t="s">
        <v>6376</v>
      </c>
      <c r="IFQ1" t="s">
        <v>6377</v>
      </c>
      <c r="IFR1" t="s">
        <v>6378</v>
      </c>
      <c r="IFS1" t="s">
        <v>6379</v>
      </c>
      <c r="IFT1" t="s">
        <v>6380</v>
      </c>
      <c r="IFU1" t="s">
        <v>6381</v>
      </c>
      <c r="IFV1" t="s">
        <v>6382</v>
      </c>
      <c r="IFW1" t="s">
        <v>6383</v>
      </c>
      <c r="IFX1" t="s">
        <v>6384</v>
      </c>
      <c r="IFY1" t="s">
        <v>6385</v>
      </c>
      <c r="IFZ1" t="s">
        <v>6386</v>
      </c>
      <c r="IGA1" t="s">
        <v>6387</v>
      </c>
      <c r="IGB1" t="s">
        <v>6388</v>
      </c>
      <c r="IGC1" t="s">
        <v>6389</v>
      </c>
      <c r="IGD1" t="s">
        <v>6390</v>
      </c>
      <c r="IGE1" t="s">
        <v>6391</v>
      </c>
      <c r="IGF1" t="s">
        <v>6392</v>
      </c>
      <c r="IGG1" t="s">
        <v>6393</v>
      </c>
      <c r="IGH1" t="s">
        <v>6394</v>
      </c>
      <c r="IGI1" t="s">
        <v>6395</v>
      </c>
      <c r="IGJ1" t="s">
        <v>6396</v>
      </c>
      <c r="IGK1" t="s">
        <v>6397</v>
      </c>
      <c r="IGL1" t="s">
        <v>6398</v>
      </c>
      <c r="IGM1" t="s">
        <v>6399</v>
      </c>
      <c r="IGN1" t="s">
        <v>6400</v>
      </c>
      <c r="IGO1" t="s">
        <v>6401</v>
      </c>
      <c r="IGP1" t="s">
        <v>6402</v>
      </c>
      <c r="IGQ1" t="s">
        <v>6403</v>
      </c>
      <c r="IGR1" t="s">
        <v>6404</v>
      </c>
      <c r="IGS1" t="s">
        <v>6405</v>
      </c>
      <c r="IGT1" t="s">
        <v>6406</v>
      </c>
      <c r="IGU1" t="s">
        <v>6407</v>
      </c>
      <c r="IGV1" t="s">
        <v>6408</v>
      </c>
      <c r="IGW1" t="s">
        <v>6409</v>
      </c>
      <c r="IGX1" t="s">
        <v>6410</v>
      </c>
      <c r="IGY1" t="s">
        <v>6411</v>
      </c>
      <c r="IGZ1" t="s">
        <v>6412</v>
      </c>
      <c r="IHA1" t="s">
        <v>6413</v>
      </c>
      <c r="IHB1" t="s">
        <v>6414</v>
      </c>
      <c r="IHC1" t="s">
        <v>6415</v>
      </c>
      <c r="IHD1" t="s">
        <v>6416</v>
      </c>
      <c r="IHE1" t="s">
        <v>6417</v>
      </c>
      <c r="IHF1" t="s">
        <v>6418</v>
      </c>
      <c r="IHG1" t="s">
        <v>6419</v>
      </c>
      <c r="IHH1" t="s">
        <v>6420</v>
      </c>
      <c r="IHI1" t="s">
        <v>6421</v>
      </c>
      <c r="IHJ1" t="s">
        <v>6422</v>
      </c>
      <c r="IHK1" t="s">
        <v>6423</v>
      </c>
      <c r="IHL1" t="s">
        <v>6424</v>
      </c>
      <c r="IHM1" t="s">
        <v>6425</v>
      </c>
      <c r="IHN1" t="s">
        <v>6426</v>
      </c>
      <c r="IHO1" t="s">
        <v>6427</v>
      </c>
      <c r="IHP1" t="s">
        <v>6428</v>
      </c>
      <c r="IHQ1" t="s">
        <v>6429</v>
      </c>
      <c r="IHR1" t="s">
        <v>6430</v>
      </c>
      <c r="IHS1" t="s">
        <v>6431</v>
      </c>
      <c r="IHT1" t="s">
        <v>6432</v>
      </c>
      <c r="IHU1" t="s">
        <v>6433</v>
      </c>
      <c r="IHV1" t="s">
        <v>6434</v>
      </c>
      <c r="IHW1" t="s">
        <v>6435</v>
      </c>
      <c r="IHX1" t="s">
        <v>6436</v>
      </c>
      <c r="IHY1" t="s">
        <v>6437</v>
      </c>
      <c r="IHZ1" t="s">
        <v>6438</v>
      </c>
      <c r="IIA1" t="s">
        <v>6439</v>
      </c>
      <c r="IIB1" t="s">
        <v>6440</v>
      </c>
      <c r="IIC1" t="s">
        <v>6441</v>
      </c>
      <c r="IID1" t="s">
        <v>6442</v>
      </c>
      <c r="IIE1" t="s">
        <v>6443</v>
      </c>
      <c r="IIF1" t="s">
        <v>6444</v>
      </c>
      <c r="IIG1" t="s">
        <v>6445</v>
      </c>
      <c r="IIH1" t="s">
        <v>6446</v>
      </c>
      <c r="III1" t="s">
        <v>6447</v>
      </c>
      <c r="IIJ1" t="s">
        <v>6448</v>
      </c>
      <c r="IIK1" t="s">
        <v>6449</v>
      </c>
      <c r="IIL1" t="s">
        <v>6450</v>
      </c>
      <c r="IIM1" t="s">
        <v>6451</v>
      </c>
      <c r="IIN1" t="s">
        <v>6452</v>
      </c>
      <c r="IIO1" t="s">
        <v>6453</v>
      </c>
      <c r="IIP1" t="s">
        <v>6454</v>
      </c>
      <c r="IIQ1" t="s">
        <v>6455</v>
      </c>
      <c r="IIR1" t="s">
        <v>6456</v>
      </c>
      <c r="IIS1" t="s">
        <v>6457</v>
      </c>
      <c r="IIT1" t="s">
        <v>6458</v>
      </c>
      <c r="IIU1" t="s">
        <v>6459</v>
      </c>
      <c r="IIV1" t="s">
        <v>6460</v>
      </c>
      <c r="IIW1" t="s">
        <v>6461</v>
      </c>
      <c r="IIX1" t="s">
        <v>6462</v>
      </c>
      <c r="IIY1" t="s">
        <v>6463</v>
      </c>
      <c r="IIZ1" t="s">
        <v>6464</v>
      </c>
      <c r="IJA1" t="s">
        <v>6465</v>
      </c>
      <c r="IJB1" t="s">
        <v>6466</v>
      </c>
      <c r="IJC1" t="s">
        <v>6467</v>
      </c>
      <c r="IJD1" t="s">
        <v>6468</v>
      </c>
      <c r="IJE1" t="s">
        <v>6469</v>
      </c>
      <c r="IJF1" t="s">
        <v>6470</v>
      </c>
      <c r="IJG1" t="s">
        <v>6471</v>
      </c>
      <c r="IJH1" t="s">
        <v>6472</v>
      </c>
      <c r="IJI1" t="s">
        <v>6473</v>
      </c>
      <c r="IJJ1" t="s">
        <v>6474</v>
      </c>
      <c r="IJK1" t="s">
        <v>6475</v>
      </c>
      <c r="IJL1" t="s">
        <v>6476</v>
      </c>
      <c r="IJM1" t="s">
        <v>6477</v>
      </c>
      <c r="IJN1" t="s">
        <v>6478</v>
      </c>
      <c r="IJO1" t="s">
        <v>6479</v>
      </c>
      <c r="IJP1" t="s">
        <v>6480</v>
      </c>
      <c r="IJQ1" t="s">
        <v>6481</v>
      </c>
      <c r="IJR1" t="s">
        <v>6482</v>
      </c>
      <c r="IJS1" t="s">
        <v>6483</v>
      </c>
      <c r="IJT1" t="s">
        <v>6484</v>
      </c>
      <c r="IJU1" t="s">
        <v>6485</v>
      </c>
      <c r="IJV1" t="s">
        <v>6486</v>
      </c>
      <c r="IJW1" t="s">
        <v>6487</v>
      </c>
      <c r="IJX1" t="s">
        <v>6488</v>
      </c>
      <c r="IJY1" t="s">
        <v>6489</v>
      </c>
      <c r="IJZ1" t="s">
        <v>6490</v>
      </c>
      <c r="IKA1" t="s">
        <v>6491</v>
      </c>
      <c r="IKB1" t="s">
        <v>6492</v>
      </c>
      <c r="IKC1" t="s">
        <v>6493</v>
      </c>
      <c r="IKD1" t="s">
        <v>6494</v>
      </c>
      <c r="IKE1" t="s">
        <v>6495</v>
      </c>
      <c r="IKF1" t="s">
        <v>6496</v>
      </c>
      <c r="IKG1" t="s">
        <v>6497</v>
      </c>
      <c r="IKH1" t="s">
        <v>6498</v>
      </c>
      <c r="IKI1" t="s">
        <v>6499</v>
      </c>
      <c r="IKJ1" t="s">
        <v>6500</v>
      </c>
      <c r="IKK1" t="s">
        <v>6501</v>
      </c>
      <c r="IKL1" t="s">
        <v>6502</v>
      </c>
      <c r="IKM1" t="s">
        <v>6503</v>
      </c>
      <c r="IKN1" t="s">
        <v>6504</v>
      </c>
      <c r="IKO1" t="s">
        <v>6505</v>
      </c>
      <c r="IKP1" t="s">
        <v>6506</v>
      </c>
      <c r="IKQ1" t="s">
        <v>6507</v>
      </c>
      <c r="IKR1" t="s">
        <v>6508</v>
      </c>
      <c r="IKS1" t="s">
        <v>6509</v>
      </c>
      <c r="IKT1" t="s">
        <v>6510</v>
      </c>
      <c r="IKU1" t="s">
        <v>6511</v>
      </c>
      <c r="IKV1" t="s">
        <v>6512</v>
      </c>
      <c r="IKW1" t="s">
        <v>6513</v>
      </c>
      <c r="IKX1" t="s">
        <v>6514</v>
      </c>
      <c r="IKY1" t="s">
        <v>6515</v>
      </c>
      <c r="IKZ1" t="s">
        <v>6516</v>
      </c>
      <c r="ILA1" t="s">
        <v>6517</v>
      </c>
      <c r="ILB1" t="s">
        <v>6518</v>
      </c>
      <c r="ILC1" t="s">
        <v>6519</v>
      </c>
      <c r="ILD1" t="s">
        <v>6520</v>
      </c>
      <c r="ILE1" t="s">
        <v>6521</v>
      </c>
      <c r="ILF1" t="s">
        <v>6522</v>
      </c>
      <c r="ILG1" t="s">
        <v>6523</v>
      </c>
      <c r="ILH1" t="s">
        <v>6524</v>
      </c>
      <c r="ILI1" t="s">
        <v>6525</v>
      </c>
      <c r="ILJ1" t="s">
        <v>6526</v>
      </c>
      <c r="ILK1" t="s">
        <v>6527</v>
      </c>
      <c r="ILL1" t="s">
        <v>6528</v>
      </c>
      <c r="ILM1" t="s">
        <v>6529</v>
      </c>
      <c r="ILN1" t="s">
        <v>6530</v>
      </c>
      <c r="ILO1" t="s">
        <v>6531</v>
      </c>
      <c r="ILP1" t="s">
        <v>6532</v>
      </c>
      <c r="ILQ1" t="s">
        <v>6533</v>
      </c>
      <c r="ILR1" t="s">
        <v>6534</v>
      </c>
      <c r="ILS1" t="s">
        <v>6535</v>
      </c>
      <c r="ILT1" t="s">
        <v>6536</v>
      </c>
      <c r="ILU1" t="s">
        <v>6537</v>
      </c>
      <c r="ILV1" t="s">
        <v>6538</v>
      </c>
      <c r="ILW1" t="s">
        <v>6539</v>
      </c>
      <c r="ILX1" t="s">
        <v>6540</v>
      </c>
      <c r="ILY1" t="s">
        <v>6541</v>
      </c>
      <c r="ILZ1" t="s">
        <v>6542</v>
      </c>
      <c r="IMA1" t="s">
        <v>6543</v>
      </c>
      <c r="IMB1" t="s">
        <v>6544</v>
      </c>
      <c r="IMC1" t="s">
        <v>6545</v>
      </c>
      <c r="IMD1" t="s">
        <v>6546</v>
      </c>
      <c r="IME1" t="s">
        <v>6547</v>
      </c>
      <c r="IMF1" t="s">
        <v>6548</v>
      </c>
      <c r="IMG1" t="s">
        <v>6549</v>
      </c>
      <c r="IMH1" t="s">
        <v>6550</v>
      </c>
      <c r="IMI1" t="s">
        <v>6551</v>
      </c>
      <c r="IMJ1" t="s">
        <v>6552</v>
      </c>
      <c r="IMK1" t="s">
        <v>6553</v>
      </c>
      <c r="IML1" t="s">
        <v>6554</v>
      </c>
      <c r="IMM1" t="s">
        <v>6555</v>
      </c>
      <c r="IMN1" t="s">
        <v>6556</v>
      </c>
      <c r="IMO1" t="s">
        <v>6557</v>
      </c>
      <c r="IMP1" t="s">
        <v>6558</v>
      </c>
      <c r="IMQ1" t="s">
        <v>6559</v>
      </c>
      <c r="IMR1" t="s">
        <v>6560</v>
      </c>
      <c r="IMS1" t="s">
        <v>6561</v>
      </c>
      <c r="IMT1" t="s">
        <v>6562</v>
      </c>
      <c r="IMU1" t="s">
        <v>6563</v>
      </c>
      <c r="IMV1" t="s">
        <v>6564</v>
      </c>
      <c r="IMW1" t="s">
        <v>6565</v>
      </c>
      <c r="IMX1" t="s">
        <v>6566</v>
      </c>
      <c r="IMY1" t="s">
        <v>6567</v>
      </c>
      <c r="IMZ1" t="s">
        <v>6568</v>
      </c>
      <c r="INA1" t="s">
        <v>6569</v>
      </c>
      <c r="INB1" t="s">
        <v>6570</v>
      </c>
      <c r="INC1" t="s">
        <v>6571</v>
      </c>
      <c r="IND1" t="s">
        <v>6572</v>
      </c>
      <c r="INE1" t="s">
        <v>6573</v>
      </c>
      <c r="INF1" t="s">
        <v>6574</v>
      </c>
      <c r="ING1" t="s">
        <v>6575</v>
      </c>
      <c r="INH1" t="s">
        <v>6576</v>
      </c>
      <c r="INI1" t="s">
        <v>6577</v>
      </c>
      <c r="INJ1" t="s">
        <v>6578</v>
      </c>
      <c r="INK1" t="s">
        <v>6579</v>
      </c>
      <c r="INL1" t="s">
        <v>6580</v>
      </c>
      <c r="INM1" t="s">
        <v>6581</v>
      </c>
      <c r="INN1" t="s">
        <v>6582</v>
      </c>
      <c r="INO1" t="s">
        <v>6583</v>
      </c>
      <c r="INP1" t="s">
        <v>6584</v>
      </c>
      <c r="INQ1" t="s">
        <v>6585</v>
      </c>
      <c r="INR1" t="s">
        <v>6586</v>
      </c>
      <c r="INS1" t="s">
        <v>6587</v>
      </c>
      <c r="INT1" t="s">
        <v>6588</v>
      </c>
      <c r="INU1" t="s">
        <v>6589</v>
      </c>
      <c r="INV1" t="s">
        <v>6590</v>
      </c>
      <c r="INW1" t="s">
        <v>6591</v>
      </c>
      <c r="INX1" t="s">
        <v>6592</v>
      </c>
      <c r="INY1" t="s">
        <v>6593</v>
      </c>
      <c r="INZ1" t="s">
        <v>6594</v>
      </c>
      <c r="IOA1" t="s">
        <v>6595</v>
      </c>
      <c r="IOB1" t="s">
        <v>6596</v>
      </c>
      <c r="IOC1" t="s">
        <v>6597</v>
      </c>
      <c r="IOD1" t="s">
        <v>6598</v>
      </c>
      <c r="IOE1" t="s">
        <v>6599</v>
      </c>
      <c r="IOF1" t="s">
        <v>6600</v>
      </c>
      <c r="IOG1" t="s">
        <v>6601</v>
      </c>
      <c r="IOH1" t="s">
        <v>6602</v>
      </c>
      <c r="IOI1" t="s">
        <v>6603</v>
      </c>
      <c r="IOJ1" t="s">
        <v>6604</v>
      </c>
      <c r="IOK1" t="s">
        <v>6605</v>
      </c>
      <c r="IOL1" t="s">
        <v>6606</v>
      </c>
      <c r="IOM1" t="s">
        <v>6607</v>
      </c>
      <c r="ION1" t="s">
        <v>6608</v>
      </c>
      <c r="IOO1" t="s">
        <v>6609</v>
      </c>
      <c r="IOP1" t="s">
        <v>6610</v>
      </c>
      <c r="IOQ1" t="s">
        <v>6611</v>
      </c>
      <c r="IOR1" t="s">
        <v>6612</v>
      </c>
      <c r="IOS1" t="s">
        <v>6613</v>
      </c>
      <c r="IOT1" t="s">
        <v>6614</v>
      </c>
      <c r="IOU1" t="s">
        <v>6615</v>
      </c>
      <c r="IOV1" t="s">
        <v>6616</v>
      </c>
      <c r="IOW1" t="s">
        <v>6617</v>
      </c>
      <c r="IOX1" t="s">
        <v>6618</v>
      </c>
      <c r="IOY1" t="s">
        <v>6619</v>
      </c>
      <c r="IOZ1" t="s">
        <v>6620</v>
      </c>
      <c r="IPA1" t="s">
        <v>6621</v>
      </c>
      <c r="IPB1" t="s">
        <v>6622</v>
      </c>
      <c r="IPC1" t="s">
        <v>6623</v>
      </c>
      <c r="IPD1" t="s">
        <v>6624</v>
      </c>
      <c r="IPE1" t="s">
        <v>6625</v>
      </c>
      <c r="IPF1" t="s">
        <v>6626</v>
      </c>
      <c r="IPG1" t="s">
        <v>6627</v>
      </c>
      <c r="IPH1" t="s">
        <v>6628</v>
      </c>
      <c r="IPI1" t="s">
        <v>6629</v>
      </c>
      <c r="IPJ1" t="s">
        <v>6630</v>
      </c>
      <c r="IPK1" t="s">
        <v>6631</v>
      </c>
      <c r="IPL1" t="s">
        <v>6632</v>
      </c>
      <c r="IPM1" t="s">
        <v>6633</v>
      </c>
      <c r="IPN1" t="s">
        <v>6634</v>
      </c>
      <c r="IPO1" t="s">
        <v>6635</v>
      </c>
      <c r="IPP1" t="s">
        <v>6636</v>
      </c>
      <c r="IPQ1" t="s">
        <v>6637</v>
      </c>
      <c r="IPR1" t="s">
        <v>6638</v>
      </c>
      <c r="IPS1" t="s">
        <v>6639</v>
      </c>
      <c r="IPT1" t="s">
        <v>6640</v>
      </c>
      <c r="IPU1" t="s">
        <v>6641</v>
      </c>
      <c r="IPV1" t="s">
        <v>6642</v>
      </c>
      <c r="IPW1" t="s">
        <v>6643</v>
      </c>
      <c r="IPX1" t="s">
        <v>6644</v>
      </c>
      <c r="IPY1" t="s">
        <v>6645</v>
      </c>
      <c r="IPZ1" t="s">
        <v>6646</v>
      </c>
      <c r="IQA1" t="s">
        <v>6647</v>
      </c>
      <c r="IQB1" t="s">
        <v>6648</v>
      </c>
      <c r="IQC1" t="s">
        <v>6649</v>
      </c>
      <c r="IQD1" t="s">
        <v>6650</v>
      </c>
      <c r="IQE1" t="s">
        <v>6651</v>
      </c>
      <c r="IQF1" t="s">
        <v>6652</v>
      </c>
      <c r="IQG1" t="s">
        <v>6653</v>
      </c>
      <c r="IQH1" t="s">
        <v>6654</v>
      </c>
      <c r="IQI1" t="s">
        <v>6655</v>
      </c>
      <c r="IQJ1" t="s">
        <v>6656</v>
      </c>
      <c r="IQK1" t="s">
        <v>6657</v>
      </c>
      <c r="IQL1" t="s">
        <v>6658</v>
      </c>
      <c r="IQM1" t="s">
        <v>6659</v>
      </c>
      <c r="IQN1" t="s">
        <v>6660</v>
      </c>
      <c r="IQO1" t="s">
        <v>6661</v>
      </c>
      <c r="IQP1" t="s">
        <v>6662</v>
      </c>
      <c r="IQQ1" t="s">
        <v>6663</v>
      </c>
      <c r="IQR1" t="s">
        <v>6664</v>
      </c>
      <c r="IQS1" t="s">
        <v>6665</v>
      </c>
      <c r="IQT1" t="s">
        <v>6666</v>
      </c>
      <c r="IQU1" t="s">
        <v>6667</v>
      </c>
      <c r="IQV1" t="s">
        <v>6668</v>
      </c>
      <c r="IQW1" t="s">
        <v>6669</v>
      </c>
      <c r="IQX1" t="s">
        <v>6670</v>
      </c>
      <c r="IQY1" t="s">
        <v>6671</v>
      </c>
      <c r="IQZ1" t="s">
        <v>6672</v>
      </c>
      <c r="IRA1" t="s">
        <v>6673</v>
      </c>
      <c r="IRB1" t="s">
        <v>6674</v>
      </c>
      <c r="IRC1" t="s">
        <v>6675</v>
      </c>
      <c r="IRD1" t="s">
        <v>6676</v>
      </c>
      <c r="IRE1" t="s">
        <v>6677</v>
      </c>
      <c r="IRF1" t="s">
        <v>6678</v>
      </c>
      <c r="IRG1" t="s">
        <v>6679</v>
      </c>
      <c r="IRH1" t="s">
        <v>6680</v>
      </c>
      <c r="IRI1" t="s">
        <v>6681</v>
      </c>
      <c r="IRJ1" t="s">
        <v>6682</v>
      </c>
      <c r="IRK1" t="s">
        <v>6683</v>
      </c>
      <c r="IRL1" t="s">
        <v>6684</v>
      </c>
      <c r="IRM1" t="s">
        <v>6685</v>
      </c>
      <c r="IRN1" t="s">
        <v>6686</v>
      </c>
      <c r="IRO1" t="s">
        <v>6687</v>
      </c>
      <c r="IRP1" t="s">
        <v>6688</v>
      </c>
      <c r="IRQ1" t="s">
        <v>6689</v>
      </c>
      <c r="IRR1" t="s">
        <v>6690</v>
      </c>
      <c r="IRS1" t="s">
        <v>6691</v>
      </c>
      <c r="IRT1" t="s">
        <v>6692</v>
      </c>
      <c r="IRU1" t="s">
        <v>6693</v>
      </c>
      <c r="IRV1" t="s">
        <v>6694</v>
      </c>
      <c r="IRW1" t="s">
        <v>6695</v>
      </c>
      <c r="IRX1" t="s">
        <v>6696</v>
      </c>
      <c r="IRY1" t="s">
        <v>6697</v>
      </c>
      <c r="IRZ1" t="s">
        <v>6698</v>
      </c>
      <c r="ISA1" t="s">
        <v>6699</v>
      </c>
      <c r="ISB1" t="s">
        <v>6700</v>
      </c>
      <c r="ISC1" t="s">
        <v>6701</v>
      </c>
      <c r="ISD1" t="s">
        <v>6702</v>
      </c>
      <c r="ISE1" t="s">
        <v>6703</v>
      </c>
      <c r="ISF1" t="s">
        <v>6704</v>
      </c>
      <c r="ISG1" t="s">
        <v>6705</v>
      </c>
      <c r="ISH1" t="s">
        <v>6706</v>
      </c>
      <c r="ISI1" t="s">
        <v>6707</v>
      </c>
      <c r="ISJ1" t="s">
        <v>6708</v>
      </c>
      <c r="ISK1" t="s">
        <v>6709</v>
      </c>
      <c r="ISL1" t="s">
        <v>6710</v>
      </c>
      <c r="ISM1" t="s">
        <v>6711</v>
      </c>
      <c r="ISN1" t="s">
        <v>6712</v>
      </c>
      <c r="ISO1" t="s">
        <v>6713</v>
      </c>
      <c r="ISP1" t="s">
        <v>6714</v>
      </c>
      <c r="ISQ1" t="s">
        <v>6715</v>
      </c>
      <c r="ISR1" t="s">
        <v>6716</v>
      </c>
      <c r="ISS1" t="s">
        <v>6717</v>
      </c>
      <c r="IST1" t="s">
        <v>6718</v>
      </c>
      <c r="ISU1" t="s">
        <v>6719</v>
      </c>
      <c r="ISV1" t="s">
        <v>6720</v>
      </c>
      <c r="ISW1" t="s">
        <v>6721</v>
      </c>
      <c r="ISX1" t="s">
        <v>6722</v>
      </c>
      <c r="ISY1" t="s">
        <v>6723</v>
      </c>
      <c r="ISZ1" t="s">
        <v>6724</v>
      </c>
      <c r="ITA1" t="s">
        <v>6725</v>
      </c>
      <c r="ITB1" t="s">
        <v>6726</v>
      </c>
      <c r="ITC1" t="s">
        <v>6727</v>
      </c>
      <c r="ITD1" t="s">
        <v>6728</v>
      </c>
      <c r="ITE1" t="s">
        <v>6729</v>
      </c>
      <c r="ITF1" t="s">
        <v>6730</v>
      </c>
      <c r="ITG1" t="s">
        <v>6731</v>
      </c>
      <c r="ITH1" t="s">
        <v>6732</v>
      </c>
      <c r="ITI1" t="s">
        <v>6733</v>
      </c>
      <c r="ITJ1" t="s">
        <v>6734</v>
      </c>
      <c r="ITK1" t="s">
        <v>6735</v>
      </c>
      <c r="ITL1" t="s">
        <v>6736</v>
      </c>
      <c r="ITM1" t="s">
        <v>6737</v>
      </c>
      <c r="ITN1" t="s">
        <v>6738</v>
      </c>
      <c r="ITO1" t="s">
        <v>6739</v>
      </c>
      <c r="ITP1" t="s">
        <v>6740</v>
      </c>
      <c r="ITQ1" t="s">
        <v>6741</v>
      </c>
      <c r="ITR1" t="s">
        <v>6742</v>
      </c>
      <c r="ITS1" t="s">
        <v>6743</v>
      </c>
      <c r="ITT1" t="s">
        <v>6744</v>
      </c>
      <c r="ITU1" t="s">
        <v>6745</v>
      </c>
      <c r="ITV1" t="s">
        <v>6746</v>
      </c>
      <c r="ITW1" t="s">
        <v>6747</v>
      </c>
      <c r="ITX1" t="s">
        <v>6748</v>
      </c>
      <c r="ITY1" t="s">
        <v>6749</v>
      </c>
      <c r="ITZ1" t="s">
        <v>6750</v>
      </c>
      <c r="IUA1" t="s">
        <v>6751</v>
      </c>
      <c r="IUB1" t="s">
        <v>6752</v>
      </c>
      <c r="IUC1" t="s">
        <v>6753</v>
      </c>
      <c r="IUD1" t="s">
        <v>6754</v>
      </c>
      <c r="IUE1" t="s">
        <v>6755</v>
      </c>
      <c r="IUF1" t="s">
        <v>6756</v>
      </c>
      <c r="IUG1" t="s">
        <v>6757</v>
      </c>
      <c r="IUH1" t="s">
        <v>6758</v>
      </c>
      <c r="IUI1" t="s">
        <v>6759</v>
      </c>
      <c r="IUJ1" t="s">
        <v>6760</v>
      </c>
      <c r="IUK1" t="s">
        <v>6761</v>
      </c>
      <c r="IUL1" t="s">
        <v>6762</v>
      </c>
      <c r="IUM1" t="s">
        <v>6763</v>
      </c>
      <c r="IUN1" t="s">
        <v>6764</v>
      </c>
      <c r="IUO1" t="s">
        <v>6765</v>
      </c>
      <c r="IUP1" t="s">
        <v>6766</v>
      </c>
      <c r="IUQ1" t="s">
        <v>6767</v>
      </c>
      <c r="IUR1" t="s">
        <v>6768</v>
      </c>
      <c r="IUS1" t="s">
        <v>6769</v>
      </c>
      <c r="IUT1" t="s">
        <v>6770</v>
      </c>
      <c r="IUU1" t="s">
        <v>6771</v>
      </c>
      <c r="IUV1" t="s">
        <v>6772</v>
      </c>
      <c r="IUW1" t="s">
        <v>6773</v>
      </c>
      <c r="IUX1" t="s">
        <v>6774</v>
      </c>
      <c r="IUY1" t="s">
        <v>6775</v>
      </c>
      <c r="IUZ1" t="s">
        <v>6776</v>
      </c>
      <c r="IVA1" t="s">
        <v>6777</v>
      </c>
      <c r="IVB1" t="s">
        <v>6778</v>
      </c>
      <c r="IVC1" t="s">
        <v>6779</v>
      </c>
      <c r="IVD1" t="s">
        <v>6780</v>
      </c>
      <c r="IVE1" t="s">
        <v>6781</v>
      </c>
      <c r="IVF1" t="s">
        <v>6782</v>
      </c>
      <c r="IVG1" t="s">
        <v>6783</v>
      </c>
      <c r="IVH1" t="s">
        <v>6784</v>
      </c>
      <c r="IVI1" t="s">
        <v>6785</v>
      </c>
      <c r="IVJ1" t="s">
        <v>6786</v>
      </c>
      <c r="IVK1" t="s">
        <v>6787</v>
      </c>
      <c r="IVL1" t="s">
        <v>6788</v>
      </c>
      <c r="IVM1" t="s">
        <v>6789</v>
      </c>
      <c r="IVN1" t="s">
        <v>6790</v>
      </c>
      <c r="IVO1" t="s">
        <v>6791</v>
      </c>
      <c r="IVP1" t="s">
        <v>6792</v>
      </c>
      <c r="IVQ1" t="s">
        <v>6793</v>
      </c>
      <c r="IVR1" t="s">
        <v>6794</v>
      </c>
      <c r="IVS1" t="s">
        <v>6795</v>
      </c>
      <c r="IVT1" t="s">
        <v>6796</v>
      </c>
      <c r="IVU1" t="s">
        <v>6797</v>
      </c>
      <c r="IVV1" t="s">
        <v>6798</v>
      </c>
      <c r="IVW1" t="s">
        <v>6799</v>
      </c>
      <c r="IVX1" t="s">
        <v>6800</v>
      </c>
      <c r="IVY1" t="s">
        <v>6801</v>
      </c>
      <c r="IVZ1" t="s">
        <v>6802</v>
      </c>
      <c r="IWA1" t="s">
        <v>6803</v>
      </c>
      <c r="IWB1" t="s">
        <v>6804</v>
      </c>
      <c r="IWC1" t="s">
        <v>6805</v>
      </c>
      <c r="IWD1" t="s">
        <v>6806</v>
      </c>
      <c r="IWE1" t="s">
        <v>6807</v>
      </c>
      <c r="IWF1" t="s">
        <v>6808</v>
      </c>
      <c r="IWG1" t="s">
        <v>6809</v>
      </c>
      <c r="IWH1" t="s">
        <v>6810</v>
      </c>
      <c r="IWI1" t="s">
        <v>6811</v>
      </c>
      <c r="IWJ1" t="s">
        <v>6812</v>
      </c>
      <c r="IWK1" t="s">
        <v>6813</v>
      </c>
      <c r="IWL1" t="s">
        <v>6814</v>
      </c>
      <c r="IWM1" t="s">
        <v>6815</v>
      </c>
      <c r="IWN1" t="s">
        <v>6816</v>
      </c>
      <c r="IWO1" t="s">
        <v>6817</v>
      </c>
      <c r="IWP1" t="s">
        <v>6818</v>
      </c>
      <c r="IWQ1" t="s">
        <v>6819</v>
      </c>
      <c r="IWR1" t="s">
        <v>6820</v>
      </c>
      <c r="IWS1" t="s">
        <v>6821</v>
      </c>
      <c r="IWT1" t="s">
        <v>6822</v>
      </c>
      <c r="IWU1" t="s">
        <v>6823</v>
      </c>
      <c r="IWV1" t="s">
        <v>6824</v>
      </c>
      <c r="IWW1" t="s">
        <v>6825</v>
      </c>
      <c r="IWX1" t="s">
        <v>6826</v>
      </c>
      <c r="IWY1" t="s">
        <v>6827</v>
      </c>
      <c r="IWZ1" t="s">
        <v>6828</v>
      </c>
      <c r="IXA1" t="s">
        <v>6829</v>
      </c>
      <c r="IXB1" t="s">
        <v>6830</v>
      </c>
      <c r="IXC1" t="s">
        <v>6831</v>
      </c>
      <c r="IXD1" t="s">
        <v>6832</v>
      </c>
      <c r="IXE1" t="s">
        <v>6833</v>
      </c>
      <c r="IXF1" t="s">
        <v>6834</v>
      </c>
      <c r="IXG1" t="s">
        <v>6835</v>
      </c>
      <c r="IXH1" t="s">
        <v>6836</v>
      </c>
      <c r="IXI1" t="s">
        <v>6837</v>
      </c>
      <c r="IXJ1" t="s">
        <v>6838</v>
      </c>
      <c r="IXK1" t="s">
        <v>6839</v>
      </c>
      <c r="IXL1" t="s">
        <v>6840</v>
      </c>
      <c r="IXM1" t="s">
        <v>6841</v>
      </c>
      <c r="IXN1" t="s">
        <v>6842</v>
      </c>
      <c r="IXO1" t="s">
        <v>6843</v>
      </c>
      <c r="IXP1" t="s">
        <v>6844</v>
      </c>
      <c r="IXQ1" t="s">
        <v>6845</v>
      </c>
      <c r="IXR1" t="s">
        <v>6846</v>
      </c>
      <c r="IXS1" t="s">
        <v>6847</v>
      </c>
      <c r="IXT1" t="s">
        <v>6848</v>
      </c>
      <c r="IXU1" t="s">
        <v>6849</v>
      </c>
      <c r="IXV1" t="s">
        <v>6850</v>
      </c>
      <c r="IXW1" t="s">
        <v>6851</v>
      </c>
      <c r="IXX1" t="s">
        <v>6852</v>
      </c>
      <c r="IXY1" t="s">
        <v>6853</v>
      </c>
      <c r="IXZ1" t="s">
        <v>6854</v>
      </c>
      <c r="IYA1" t="s">
        <v>6855</v>
      </c>
      <c r="IYB1" t="s">
        <v>6856</v>
      </c>
      <c r="IYC1" t="s">
        <v>6857</v>
      </c>
      <c r="IYD1" t="s">
        <v>6858</v>
      </c>
      <c r="IYE1" t="s">
        <v>6859</v>
      </c>
      <c r="IYF1" t="s">
        <v>6860</v>
      </c>
      <c r="IYG1" t="s">
        <v>6861</v>
      </c>
      <c r="IYH1" t="s">
        <v>6862</v>
      </c>
      <c r="IYI1" t="s">
        <v>6863</v>
      </c>
      <c r="IYJ1" t="s">
        <v>6864</v>
      </c>
      <c r="IYK1" t="s">
        <v>6865</v>
      </c>
      <c r="IYL1" t="s">
        <v>6866</v>
      </c>
      <c r="IYM1" t="s">
        <v>6867</v>
      </c>
      <c r="IYN1" t="s">
        <v>6868</v>
      </c>
      <c r="IYO1" t="s">
        <v>6869</v>
      </c>
      <c r="IYP1" t="s">
        <v>6870</v>
      </c>
      <c r="IYQ1" t="s">
        <v>6871</v>
      </c>
      <c r="IYR1" t="s">
        <v>6872</v>
      </c>
      <c r="IYS1" t="s">
        <v>6873</v>
      </c>
      <c r="IYT1" t="s">
        <v>6874</v>
      </c>
      <c r="IYU1" t="s">
        <v>6875</v>
      </c>
      <c r="IYV1" t="s">
        <v>6876</v>
      </c>
      <c r="IYW1" t="s">
        <v>6877</v>
      </c>
      <c r="IYX1" t="s">
        <v>6878</v>
      </c>
      <c r="IYY1" t="s">
        <v>6879</v>
      </c>
      <c r="IYZ1" t="s">
        <v>6880</v>
      </c>
      <c r="IZA1" t="s">
        <v>6881</v>
      </c>
      <c r="IZB1" t="s">
        <v>6882</v>
      </c>
      <c r="IZC1" t="s">
        <v>6883</v>
      </c>
      <c r="IZD1" t="s">
        <v>6884</v>
      </c>
      <c r="IZE1" t="s">
        <v>6885</v>
      </c>
      <c r="IZF1" t="s">
        <v>6886</v>
      </c>
      <c r="IZG1" t="s">
        <v>6887</v>
      </c>
      <c r="IZH1" t="s">
        <v>6888</v>
      </c>
      <c r="IZI1" t="s">
        <v>6889</v>
      </c>
      <c r="IZJ1" t="s">
        <v>6890</v>
      </c>
      <c r="IZK1" t="s">
        <v>6891</v>
      </c>
      <c r="IZL1" t="s">
        <v>6892</v>
      </c>
      <c r="IZM1" t="s">
        <v>6893</v>
      </c>
      <c r="IZN1" t="s">
        <v>6894</v>
      </c>
      <c r="IZO1" t="s">
        <v>6895</v>
      </c>
      <c r="IZP1" t="s">
        <v>6896</v>
      </c>
      <c r="IZQ1" t="s">
        <v>6897</v>
      </c>
      <c r="IZR1" t="s">
        <v>6898</v>
      </c>
      <c r="IZS1" t="s">
        <v>6899</v>
      </c>
      <c r="IZT1" t="s">
        <v>6900</v>
      </c>
      <c r="IZU1" t="s">
        <v>6901</v>
      </c>
      <c r="IZV1" t="s">
        <v>6902</v>
      </c>
      <c r="IZW1" t="s">
        <v>6903</v>
      </c>
      <c r="IZX1" t="s">
        <v>6904</v>
      </c>
      <c r="IZY1" t="s">
        <v>6905</v>
      </c>
      <c r="IZZ1" t="s">
        <v>6906</v>
      </c>
      <c r="JAA1" t="s">
        <v>6907</v>
      </c>
      <c r="JAB1" t="s">
        <v>6908</v>
      </c>
      <c r="JAC1" t="s">
        <v>6909</v>
      </c>
      <c r="JAD1" t="s">
        <v>6910</v>
      </c>
      <c r="JAE1" t="s">
        <v>6911</v>
      </c>
      <c r="JAF1" t="s">
        <v>6912</v>
      </c>
      <c r="JAG1" t="s">
        <v>6913</v>
      </c>
      <c r="JAH1" t="s">
        <v>6914</v>
      </c>
      <c r="JAI1" t="s">
        <v>6915</v>
      </c>
      <c r="JAJ1" t="s">
        <v>6916</v>
      </c>
      <c r="JAK1" t="s">
        <v>6917</v>
      </c>
      <c r="JAL1" t="s">
        <v>6918</v>
      </c>
      <c r="JAM1" t="s">
        <v>6919</v>
      </c>
      <c r="JAN1" t="s">
        <v>6920</v>
      </c>
      <c r="JAO1" t="s">
        <v>6921</v>
      </c>
      <c r="JAP1" t="s">
        <v>6922</v>
      </c>
      <c r="JAQ1" t="s">
        <v>6923</v>
      </c>
      <c r="JAR1" t="s">
        <v>6924</v>
      </c>
      <c r="JAS1" t="s">
        <v>6925</v>
      </c>
      <c r="JAT1" t="s">
        <v>6926</v>
      </c>
      <c r="JAU1" t="s">
        <v>6927</v>
      </c>
      <c r="JAV1" t="s">
        <v>6928</v>
      </c>
      <c r="JAW1" t="s">
        <v>6929</v>
      </c>
      <c r="JAX1" t="s">
        <v>6930</v>
      </c>
      <c r="JAY1" t="s">
        <v>6931</v>
      </c>
      <c r="JAZ1" t="s">
        <v>6932</v>
      </c>
      <c r="JBA1" t="s">
        <v>6933</v>
      </c>
      <c r="JBB1" t="s">
        <v>6934</v>
      </c>
      <c r="JBC1" t="s">
        <v>6935</v>
      </c>
      <c r="JBD1" t="s">
        <v>6936</v>
      </c>
      <c r="JBE1" t="s">
        <v>6937</v>
      </c>
      <c r="JBF1" t="s">
        <v>6938</v>
      </c>
      <c r="JBG1" t="s">
        <v>6939</v>
      </c>
      <c r="JBH1" t="s">
        <v>6940</v>
      </c>
      <c r="JBI1" t="s">
        <v>6941</v>
      </c>
      <c r="JBJ1" t="s">
        <v>6942</v>
      </c>
      <c r="JBK1" t="s">
        <v>6943</v>
      </c>
      <c r="JBL1" t="s">
        <v>6944</v>
      </c>
      <c r="JBM1" t="s">
        <v>6945</v>
      </c>
      <c r="JBN1" t="s">
        <v>6946</v>
      </c>
      <c r="JBO1" t="s">
        <v>6947</v>
      </c>
      <c r="JBP1" t="s">
        <v>6948</v>
      </c>
      <c r="JBQ1" t="s">
        <v>6949</v>
      </c>
      <c r="JBR1" t="s">
        <v>6950</v>
      </c>
      <c r="JBS1" t="s">
        <v>6951</v>
      </c>
      <c r="JBT1" t="s">
        <v>6952</v>
      </c>
      <c r="JBU1" t="s">
        <v>6953</v>
      </c>
      <c r="JBV1" t="s">
        <v>6954</v>
      </c>
      <c r="JBW1" t="s">
        <v>6955</v>
      </c>
      <c r="JBX1" t="s">
        <v>6956</v>
      </c>
      <c r="JBY1" t="s">
        <v>6957</v>
      </c>
      <c r="JBZ1" t="s">
        <v>6958</v>
      </c>
      <c r="JCA1" t="s">
        <v>6959</v>
      </c>
      <c r="JCB1" t="s">
        <v>6960</v>
      </c>
      <c r="JCC1" t="s">
        <v>6961</v>
      </c>
      <c r="JCD1" t="s">
        <v>6962</v>
      </c>
      <c r="JCE1" t="s">
        <v>6963</v>
      </c>
      <c r="JCF1" t="s">
        <v>6964</v>
      </c>
      <c r="JCG1" t="s">
        <v>6965</v>
      </c>
      <c r="JCH1" t="s">
        <v>6966</v>
      </c>
      <c r="JCI1" t="s">
        <v>6967</v>
      </c>
      <c r="JCJ1" t="s">
        <v>6968</v>
      </c>
      <c r="JCK1" t="s">
        <v>6969</v>
      </c>
      <c r="JCL1" t="s">
        <v>6970</v>
      </c>
      <c r="JCM1" t="s">
        <v>6971</v>
      </c>
      <c r="JCN1" t="s">
        <v>6972</v>
      </c>
      <c r="JCO1" t="s">
        <v>6973</v>
      </c>
      <c r="JCP1" t="s">
        <v>6974</v>
      </c>
      <c r="JCQ1" t="s">
        <v>6975</v>
      </c>
      <c r="JCR1" t="s">
        <v>6976</v>
      </c>
      <c r="JCS1" t="s">
        <v>6977</v>
      </c>
      <c r="JCT1" t="s">
        <v>6978</v>
      </c>
      <c r="JCU1" t="s">
        <v>6979</v>
      </c>
      <c r="JCV1" t="s">
        <v>6980</v>
      </c>
      <c r="JCW1" t="s">
        <v>6981</v>
      </c>
      <c r="JCX1" t="s">
        <v>6982</v>
      </c>
      <c r="JCY1" t="s">
        <v>6983</v>
      </c>
      <c r="JCZ1" t="s">
        <v>6984</v>
      </c>
      <c r="JDA1" t="s">
        <v>6985</v>
      </c>
      <c r="JDB1" t="s">
        <v>6986</v>
      </c>
      <c r="JDC1" t="s">
        <v>6987</v>
      </c>
      <c r="JDD1" t="s">
        <v>6988</v>
      </c>
      <c r="JDE1" t="s">
        <v>6989</v>
      </c>
      <c r="JDF1" t="s">
        <v>6990</v>
      </c>
      <c r="JDG1" t="s">
        <v>6991</v>
      </c>
      <c r="JDH1" t="s">
        <v>6992</v>
      </c>
      <c r="JDI1" t="s">
        <v>6993</v>
      </c>
      <c r="JDJ1" t="s">
        <v>6994</v>
      </c>
      <c r="JDK1" t="s">
        <v>6995</v>
      </c>
      <c r="JDL1" t="s">
        <v>6996</v>
      </c>
      <c r="JDM1" t="s">
        <v>6997</v>
      </c>
      <c r="JDN1" t="s">
        <v>6998</v>
      </c>
      <c r="JDO1" t="s">
        <v>6999</v>
      </c>
      <c r="JDP1" t="s">
        <v>7000</v>
      </c>
      <c r="JDQ1" t="s">
        <v>7001</v>
      </c>
      <c r="JDR1" t="s">
        <v>7002</v>
      </c>
      <c r="JDS1" t="s">
        <v>7003</v>
      </c>
      <c r="JDT1" t="s">
        <v>7004</v>
      </c>
      <c r="JDU1" t="s">
        <v>7005</v>
      </c>
      <c r="JDV1" t="s">
        <v>7006</v>
      </c>
      <c r="JDW1" t="s">
        <v>7007</v>
      </c>
      <c r="JDX1" t="s">
        <v>7008</v>
      </c>
      <c r="JDY1" t="s">
        <v>7009</v>
      </c>
      <c r="JDZ1" t="s">
        <v>7010</v>
      </c>
      <c r="JEA1" t="s">
        <v>7011</v>
      </c>
      <c r="JEB1" t="s">
        <v>7012</v>
      </c>
      <c r="JEC1" t="s">
        <v>7013</v>
      </c>
      <c r="JED1" t="s">
        <v>7014</v>
      </c>
      <c r="JEE1" t="s">
        <v>7015</v>
      </c>
      <c r="JEF1" t="s">
        <v>7016</v>
      </c>
      <c r="JEG1" t="s">
        <v>7017</v>
      </c>
      <c r="JEH1" t="s">
        <v>7018</v>
      </c>
      <c r="JEI1" t="s">
        <v>7019</v>
      </c>
      <c r="JEJ1" t="s">
        <v>7020</v>
      </c>
      <c r="JEK1" t="s">
        <v>7021</v>
      </c>
      <c r="JEL1" t="s">
        <v>7022</v>
      </c>
      <c r="JEM1" t="s">
        <v>7023</v>
      </c>
      <c r="JEN1" t="s">
        <v>7024</v>
      </c>
      <c r="JEO1" t="s">
        <v>7025</v>
      </c>
      <c r="JEP1" t="s">
        <v>7026</v>
      </c>
      <c r="JEQ1" t="s">
        <v>7027</v>
      </c>
      <c r="JER1" t="s">
        <v>7028</v>
      </c>
      <c r="JES1" t="s">
        <v>7029</v>
      </c>
      <c r="JET1" t="s">
        <v>7030</v>
      </c>
      <c r="JEU1" t="s">
        <v>7031</v>
      </c>
      <c r="JEV1" t="s">
        <v>7032</v>
      </c>
      <c r="JEW1" t="s">
        <v>7033</v>
      </c>
      <c r="JEX1" t="s">
        <v>7034</v>
      </c>
      <c r="JEY1" t="s">
        <v>7035</v>
      </c>
      <c r="JEZ1" t="s">
        <v>7036</v>
      </c>
      <c r="JFA1" t="s">
        <v>7037</v>
      </c>
      <c r="JFB1" t="s">
        <v>7038</v>
      </c>
      <c r="JFC1" t="s">
        <v>7039</v>
      </c>
      <c r="JFD1" t="s">
        <v>7040</v>
      </c>
      <c r="JFE1" t="s">
        <v>7041</v>
      </c>
      <c r="JFF1" t="s">
        <v>7042</v>
      </c>
      <c r="JFG1" t="s">
        <v>7043</v>
      </c>
      <c r="JFH1" t="s">
        <v>7044</v>
      </c>
      <c r="JFI1" t="s">
        <v>7045</v>
      </c>
      <c r="JFJ1" t="s">
        <v>7046</v>
      </c>
      <c r="JFK1" t="s">
        <v>7047</v>
      </c>
      <c r="JFL1" t="s">
        <v>7048</v>
      </c>
      <c r="JFM1" t="s">
        <v>7049</v>
      </c>
      <c r="JFN1" t="s">
        <v>7050</v>
      </c>
      <c r="JFO1" t="s">
        <v>7051</v>
      </c>
      <c r="JFP1" t="s">
        <v>7052</v>
      </c>
      <c r="JFQ1" t="s">
        <v>7053</v>
      </c>
      <c r="JFR1" t="s">
        <v>7054</v>
      </c>
      <c r="JFS1" t="s">
        <v>7055</v>
      </c>
      <c r="JFT1" t="s">
        <v>7056</v>
      </c>
      <c r="JFU1" t="s">
        <v>7057</v>
      </c>
      <c r="JFV1" t="s">
        <v>7058</v>
      </c>
      <c r="JFW1" t="s">
        <v>7059</v>
      </c>
      <c r="JFX1" t="s">
        <v>7060</v>
      </c>
      <c r="JFY1" t="s">
        <v>7061</v>
      </c>
      <c r="JFZ1" t="s">
        <v>7062</v>
      </c>
      <c r="JGA1" t="s">
        <v>7063</v>
      </c>
      <c r="JGB1" t="s">
        <v>7064</v>
      </c>
      <c r="JGC1" t="s">
        <v>7065</v>
      </c>
      <c r="JGD1" t="s">
        <v>7066</v>
      </c>
      <c r="JGE1" t="s">
        <v>7067</v>
      </c>
      <c r="JGF1" t="s">
        <v>7068</v>
      </c>
      <c r="JGG1" t="s">
        <v>7069</v>
      </c>
      <c r="JGH1" t="s">
        <v>7070</v>
      </c>
      <c r="JGI1" t="s">
        <v>7071</v>
      </c>
      <c r="JGJ1" t="s">
        <v>7072</v>
      </c>
      <c r="JGK1" t="s">
        <v>7073</v>
      </c>
      <c r="JGL1" t="s">
        <v>7074</v>
      </c>
      <c r="JGM1" t="s">
        <v>7075</v>
      </c>
      <c r="JGN1" t="s">
        <v>7076</v>
      </c>
      <c r="JGO1" t="s">
        <v>7077</v>
      </c>
      <c r="JGP1" t="s">
        <v>7078</v>
      </c>
      <c r="JGQ1" t="s">
        <v>7079</v>
      </c>
      <c r="JGR1" t="s">
        <v>7080</v>
      </c>
      <c r="JGS1" t="s">
        <v>7081</v>
      </c>
      <c r="JGT1" t="s">
        <v>7082</v>
      </c>
      <c r="JGU1" t="s">
        <v>7083</v>
      </c>
      <c r="JGV1" t="s">
        <v>7084</v>
      </c>
      <c r="JGW1" t="s">
        <v>7085</v>
      </c>
      <c r="JGX1" t="s">
        <v>7086</v>
      </c>
      <c r="JGY1" t="s">
        <v>7087</v>
      </c>
      <c r="JGZ1" t="s">
        <v>7088</v>
      </c>
      <c r="JHA1" t="s">
        <v>7089</v>
      </c>
      <c r="JHB1" t="s">
        <v>7090</v>
      </c>
      <c r="JHC1" t="s">
        <v>7091</v>
      </c>
      <c r="JHD1" t="s">
        <v>7092</v>
      </c>
      <c r="JHE1" t="s">
        <v>7093</v>
      </c>
      <c r="JHF1" t="s">
        <v>7094</v>
      </c>
      <c r="JHG1" t="s">
        <v>7095</v>
      </c>
      <c r="JHH1" t="s">
        <v>7096</v>
      </c>
      <c r="JHI1" t="s">
        <v>7097</v>
      </c>
      <c r="JHJ1" t="s">
        <v>7098</v>
      </c>
      <c r="JHK1" t="s">
        <v>7099</v>
      </c>
      <c r="JHL1" t="s">
        <v>7100</v>
      </c>
      <c r="JHM1" t="s">
        <v>7101</v>
      </c>
      <c r="JHN1" t="s">
        <v>7102</v>
      </c>
      <c r="JHO1" t="s">
        <v>7103</v>
      </c>
      <c r="JHP1" t="s">
        <v>7104</v>
      </c>
      <c r="JHQ1" t="s">
        <v>7105</v>
      </c>
      <c r="JHR1" t="s">
        <v>7106</v>
      </c>
      <c r="JHS1" t="s">
        <v>7107</v>
      </c>
      <c r="JHT1" t="s">
        <v>7108</v>
      </c>
      <c r="JHU1" t="s">
        <v>7109</v>
      </c>
      <c r="JHV1" t="s">
        <v>7110</v>
      </c>
      <c r="JHW1" t="s">
        <v>7111</v>
      </c>
      <c r="JHX1" t="s">
        <v>7112</v>
      </c>
      <c r="JHY1" t="s">
        <v>7113</v>
      </c>
      <c r="JHZ1" t="s">
        <v>7114</v>
      </c>
      <c r="JIA1" t="s">
        <v>7115</v>
      </c>
      <c r="JIB1" t="s">
        <v>7116</v>
      </c>
      <c r="JIC1" t="s">
        <v>7117</v>
      </c>
      <c r="JID1" t="s">
        <v>7118</v>
      </c>
      <c r="JIE1" t="s">
        <v>7119</v>
      </c>
      <c r="JIF1" t="s">
        <v>7120</v>
      </c>
      <c r="JIG1" t="s">
        <v>7121</v>
      </c>
      <c r="JIH1" t="s">
        <v>7122</v>
      </c>
      <c r="JII1" t="s">
        <v>7123</v>
      </c>
      <c r="JIJ1" t="s">
        <v>7124</v>
      </c>
      <c r="JIK1" t="s">
        <v>7125</v>
      </c>
      <c r="JIL1" t="s">
        <v>7126</v>
      </c>
      <c r="JIM1" t="s">
        <v>7127</v>
      </c>
      <c r="JIN1" t="s">
        <v>7128</v>
      </c>
      <c r="JIO1" t="s">
        <v>7129</v>
      </c>
      <c r="JIP1" t="s">
        <v>7130</v>
      </c>
      <c r="JIQ1" t="s">
        <v>7131</v>
      </c>
      <c r="JIR1" t="s">
        <v>7132</v>
      </c>
      <c r="JIS1" t="s">
        <v>7133</v>
      </c>
      <c r="JIT1" t="s">
        <v>7134</v>
      </c>
      <c r="JIU1" t="s">
        <v>7135</v>
      </c>
      <c r="JIV1" t="s">
        <v>7136</v>
      </c>
      <c r="JIW1" t="s">
        <v>7137</v>
      </c>
      <c r="JIX1" t="s">
        <v>7138</v>
      </c>
      <c r="JIY1" t="s">
        <v>7139</v>
      </c>
      <c r="JIZ1" t="s">
        <v>7140</v>
      </c>
      <c r="JJA1" t="s">
        <v>7141</v>
      </c>
      <c r="JJB1" t="s">
        <v>7142</v>
      </c>
      <c r="JJC1" t="s">
        <v>7143</v>
      </c>
      <c r="JJD1" t="s">
        <v>7144</v>
      </c>
      <c r="JJE1" t="s">
        <v>7145</v>
      </c>
      <c r="JJF1" t="s">
        <v>7146</v>
      </c>
      <c r="JJG1" t="s">
        <v>7147</v>
      </c>
      <c r="JJH1" t="s">
        <v>7148</v>
      </c>
      <c r="JJI1" t="s">
        <v>7149</v>
      </c>
      <c r="JJJ1" t="s">
        <v>7150</v>
      </c>
      <c r="JJK1" t="s">
        <v>7151</v>
      </c>
      <c r="JJL1" t="s">
        <v>7152</v>
      </c>
      <c r="JJM1" t="s">
        <v>7153</v>
      </c>
      <c r="JJN1" t="s">
        <v>7154</v>
      </c>
      <c r="JJO1" t="s">
        <v>7155</v>
      </c>
      <c r="JJP1" t="s">
        <v>7156</v>
      </c>
      <c r="JJQ1" t="s">
        <v>7157</v>
      </c>
      <c r="JJR1" t="s">
        <v>7158</v>
      </c>
      <c r="JJS1" t="s">
        <v>7159</v>
      </c>
      <c r="JJT1" t="s">
        <v>7160</v>
      </c>
      <c r="JJU1" t="s">
        <v>7161</v>
      </c>
      <c r="JJV1" t="s">
        <v>7162</v>
      </c>
      <c r="JJW1" t="s">
        <v>7163</v>
      </c>
      <c r="JJX1" t="s">
        <v>7164</v>
      </c>
      <c r="JJY1" t="s">
        <v>7165</v>
      </c>
      <c r="JJZ1" t="s">
        <v>7166</v>
      </c>
      <c r="JKA1" t="s">
        <v>7167</v>
      </c>
      <c r="JKB1" t="s">
        <v>7168</v>
      </c>
      <c r="JKC1" t="s">
        <v>7169</v>
      </c>
      <c r="JKD1" t="s">
        <v>7170</v>
      </c>
      <c r="JKE1" t="s">
        <v>7171</v>
      </c>
      <c r="JKF1" t="s">
        <v>7172</v>
      </c>
      <c r="JKG1" t="s">
        <v>7173</v>
      </c>
      <c r="JKH1" t="s">
        <v>7174</v>
      </c>
      <c r="JKI1" t="s">
        <v>7175</v>
      </c>
      <c r="JKJ1" t="s">
        <v>7176</v>
      </c>
      <c r="JKK1" t="s">
        <v>7177</v>
      </c>
      <c r="JKL1" t="s">
        <v>7178</v>
      </c>
      <c r="JKM1" t="s">
        <v>7179</v>
      </c>
      <c r="JKN1" t="s">
        <v>7180</v>
      </c>
      <c r="JKO1" t="s">
        <v>7181</v>
      </c>
      <c r="JKP1" t="s">
        <v>7182</v>
      </c>
      <c r="JKQ1" t="s">
        <v>7183</v>
      </c>
      <c r="JKR1" t="s">
        <v>7184</v>
      </c>
      <c r="JKS1" t="s">
        <v>7185</v>
      </c>
      <c r="JKT1" t="s">
        <v>7186</v>
      </c>
      <c r="JKU1" t="s">
        <v>7187</v>
      </c>
      <c r="JKV1" t="s">
        <v>7188</v>
      </c>
      <c r="JKW1" t="s">
        <v>7189</v>
      </c>
      <c r="JKX1" t="s">
        <v>7190</v>
      </c>
      <c r="JKY1" t="s">
        <v>7191</v>
      </c>
      <c r="JKZ1" t="s">
        <v>7211</v>
      </c>
      <c r="JLA1" t="s">
        <v>7212</v>
      </c>
      <c r="JLB1" t="s">
        <v>7213</v>
      </c>
      <c r="JLC1" t="s">
        <v>7214</v>
      </c>
      <c r="JLD1" t="s">
        <v>7215</v>
      </c>
      <c r="JLE1" t="s">
        <v>7216</v>
      </c>
      <c r="JLF1" t="s">
        <v>7217</v>
      </c>
      <c r="JLG1" t="s">
        <v>7218</v>
      </c>
      <c r="JLH1" t="s">
        <v>7219</v>
      </c>
      <c r="JLI1" t="s">
        <v>7220</v>
      </c>
      <c r="JLJ1" t="s">
        <v>7221</v>
      </c>
      <c r="JLK1" t="s">
        <v>7222</v>
      </c>
      <c r="JLL1" t="s">
        <v>7223</v>
      </c>
      <c r="JLM1" t="s">
        <v>7224</v>
      </c>
      <c r="JLN1" t="s">
        <v>7225</v>
      </c>
      <c r="JLO1" t="s">
        <v>7226</v>
      </c>
      <c r="JLP1" t="s">
        <v>7227</v>
      </c>
      <c r="JLQ1" t="s">
        <v>7228</v>
      </c>
      <c r="JLR1" t="s">
        <v>7229</v>
      </c>
      <c r="JLS1" t="s">
        <v>7230</v>
      </c>
      <c r="JLT1" t="s">
        <v>7231</v>
      </c>
      <c r="JLU1" t="s">
        <v>7232</v>
      </c>
      <c r="JLV1" t="s">
        <v>7233</v>
      </c>
      <c r="JLW1" t="s">
        <v>7234</v>
      </c>
      <c r="JLX1" t="s">
        <v>7235</v>
      </c>
      <c r="JLY1" t="s">
        <v>7236</v>
      </c>
      <c r="JLZ1" t="s">
        <v>7237</v>
      </c>
      <c r="JMA1" t="s">
        <v>7238</v>
      </c>
      <c r="JMB1" t="s">
        <v>7239</v>
      </c>
      <c r="JMC1" t="s">
        <v>7240</v>
      </c>
      <c r="JMD1" t="s">
        <v>7241</v>
      </c>
      <c r="JME1" t="s">
        <v>7242</v>
      </c>
      <c r="JMF1" t="s">
        <v>7243</v>
      </c>
      <c r="JMG1" t="s">
        <v>7244</v>
      </c>
      <c r="JMH1" t="s">
        <v>7245</v>
      </c>
      <c r="JMI1" t="s">
        <v>7246</v>
      </c>
      <c r="JMJ1" t="s">
        <v>7247</v>
      </c>
      <c r="JMK1" t="s">
        <v>7248</v>
      </c>
      <c r="JML1" t="s">
        <v>7249</v>
      </c>
      <c r="JMM1" t="s">
        <v>7250</v>
      </c>
      <c r="JMN1" t="s">
        <v>7251</v>
      </c>
      <c r="JMO1" t="s">
        <v>7252</v>
      </c>
      <c r="JMP1" t="s">
        <v>7253</v>
      </c>
      <c r="JMQ1" t="s">
        <v>7254</v>
      </c>
      <c r="JMR1" t="s">
        <v>7255</v>
      </c>
      <c r="JMS1" t="s">
        <v>7256</v>
      </c>
      <c r="JMT1" t="s">
        <v>7257</v>
      </c>
      <c r="JMU1" t="s">
        <v>7258</v>
      </c>
      <c r="JMV1" t="s">
        <v>7259</v>
      </c>
      <c r="JMW1" t="s">
        <v>7260</v>
      </c>
      <c r="JMX1" t="s">
        <v>7261</v>
      </c>
      <c r="JMY1" t="s">
        <v>7262</v>
      </c>
      <c r="JMZ1" t="s">
        <v>7263</v>
      </c>
      <c r="JNA1" t="s">
        <v>7264</v>
      </c>
      <c r="JNB1" t="s">
        <v>7265</v>
      </c>
      <c r="JNC1" t="s">
        <v>7266</v>
      </c>
      <c r="JND1" t="s">
        <v>7267</v>
      </c>
      <c r="JNE1" t="s">
        <v>7268</v>
      </c>
      <c r="JNF1" t="s">
        <v>7269</v>
      </c>
      <c r="JNG1" t="s">
        <v>7270</v>
      </c>
      <c r="JNH1" t="s">
        <v>7271</v>
      </c>
      <c r="JNI1" t="s">
        <v>7272</v>
      </c>
      <c r="JNJ1" t="s">
        <v>7273</v>
      </c>
      <c r="JNK1" t="s">
        <v>7274</v>
      </c>
      <c r="JNL1" t="s">
        <v>7275</v>
      </c>
      <c r="JNM1" t="s">
        <v>7276</v>
      </c>
      <c r="JNN1" t="s">
        <v>7277</v>
      </c>
      <c r="JNO1" t="s">
        <v>7278</v>
      </c>
      <c r="JNP1" t="s">
        <v>7279</v>
      </c>
      <c r="JNQ1" t="s">
        <v>7280</v>
      </c>
      <c r="JNR1" t="s">
        <v>7281</v>
      </c>
      <c r="JNS1" t="s">
        <v>7282</v>
      </c>
      <c r="JNT1" t="s">
        <v>7283</v>
      </c>
      <c r="JNU1" t="s">
        <v>7284</v>
      </c>
      <c r="JNV1" t="s">
        <v>7285</v>
      </c>
      <c r="JNW1" t="s">
        <v>7286</v>
      </c>
      <c r="JNX1" t="s">
        <v>7287</v>
      </c>
      <c r="JNY1" t="s">
        <v>7288</v>
      </c>
      <c r="JNZ1" t="s">
        <v>7289</v>
      </c>
      <c r="JOA1" t="s">
        <v>7290</v>
      </c>
      <c r="JOB1" t="s">
        <v>7291</v>
      </c>
      <c r="JOC1" t="s">
        <v>7292</v>
      </c>
      <c r="JOD1" t="s">
        <v>7293</v>
      </c>
      <c r="JOE1" t="s">
        <v>7294</v>
      </c>
      <c r="JOF1" t="s">
        <v>7295</v>
      </c>
      <c r="JOG1" t="s">
        <v>7296</v>
      </c>
      <c r="JOH1" t="s">
        <v>7297</v>
      </c>
      <c r="JOI1" t="s">
        <v>7298</v>
      </c>
      <c r="JOJ1" t="s">
        <v>7299</v>
      </c>
      <c r="JOK1" t="s">
        <v>7300</v>
      </c>
      <c r="JOL1" t="s">
        <v>7301</v>
      </c>
      <c r="JOM1" t="s">
        <v>7302</v>
      </c>
      <c r="JON1" t="s">
        <v>7303</v>
      </c>
      <c r="JOO1" t="s">
        <v>7304</v>
      </c>
      <c r="JOP1" t="s">
        <v>7305</v>
      </c>
      <c r="JOQ1" t="s">
        <v>7306</v>
      </c>
      <c r="JOR1" t="s">
        <v>7307</v>
      </c>
      <c r="JOS1" t="s">
        <v>7308</v>
      </c>
      <c r="JOT1" t="s">
        <v>7309</v>
      </c>
      <c r="JOU1" t="s">
        <v>7310</v>
      </c>
      <c r="JOV1" t="s">
        <v>7311</v>
      </c>
      <c r="JOW1" t="s">
        <v>7312</v>
      </c>
      <c r="JOX1" t="s">
        <v>7313</v>
      </c>
      <c r="JOY1" t="s">
        <v>7314</v>
      </c>
      <c r="JOZ1" t="s">
        <v>7315</v>
      </c>
      <c r="JPA1" t="s">
        <v>7316</v>
      </c>
      <c r="JPB1" t="s">
        <v>7317</v>
      </c>
      <c r="JPC1" t="s">
        <v>7318</v>
      </c>
      <c r="JPD1" t="s">
        <v>7319</v>
      </c>
      <c r="JPE1" t="s">
        <v>7320</v>
      </c>
      <c r="JPF1" t="s">
        <v>7321</v>
      </c>
      <c r="JPG1" t="s">
        <v>7322</v>
      </c>
      <c r="JPH1" t="s">
        <v>7323</v>
      </c>
      <c r="JPI1" t="s">
        <v>7324</v>
      </c>
      <c r="JPJ1" t="s">
        <v>7325</v>
      </c>
      <c r="JPK1" t="s">
        <v>7326</v>
      </c>
      <c r="JPL1" t="s">
        <v>7327</v>
      </c>
      <c r="JPM1" t="s">
        <v>7328</v>
      </c>
      <c r="JPN1" t="s">
        <v>7329</v>
      </c>
      <c r="JPO1" t="s">
        <v>7330</v>
      </c>
      <c r="JPP1" t="s">
        <v>7331</v>
      </c>
      <c r="JPQ1" t="s">
        <v>7332</v>
      </c>
      <c r="JPR1" t="s">
        <v>7333</v>
      </c>
      <c r="JPS1" t="s">
        <v>7334</v>
      </c>
      <c r="JPT1" t="s">
        <v>7335</v>
      </c>
      <c r="JPU1" t="s">
        <v>7336</v>
      </c>
      <c r="JPV1" t="s">
        <v>7338</v>
      </c>
      <c r="JPW1" t="s">
        <v>7339</v>
      </c>
      <c r="JPX1" t="s">
        <v>7340</v>
      </c>
      <c r="JPY1" t="s">
        <v>7341</v>
      </c>
      <c r="JPZ1" t="s">
        <v>7342</v>
      </c>
      <c r="JQA1" t="s">
        <v>7343</v>
      </c>
      <c r="JQB1" t="s">
        <v>7344</v>
      </c>
      <c r="JQC1" t="s">
        <v>7345</v>
      </c>
      <c r="JQD1" t="s">
        <v>7346</v>
      </c>
      <c r="JQE1" t="s">
        <v>7347</v>
      </c>
      <c r="JQF1" t="s">
        <v>7348</v>
      </c>
      <c r="JQG1" t="s">
        <v>7349</v>
      </c>
      <c r="JQH1" t="s">
        <v>7350</v>
      </c>
      <c r="JQI1" t="s">
        <v>7351</v>
      </c>
      <c r="JQJ1" t="s">
        <v>7352</v>
      </c>
      <c r="JQK1" t="s">
        <v>7353</v>
      </c>
      <c r="JQL1" t="s">
        <v>7354</v>
      </c>
      <c r="JQM1" t="s">
        <v>7355</v>
      </c>
      <c r="JQN1" t="s">
        <v>7356</v>
      </c>
      <c r="JQO1" t="s">
        <v>7357</v>
      </c>
      <c r="JQP1" t="s">
        <v>7358</v>
      </c>
      <c r="JQQ1" t="s">
        <v>7359</v>
      </c>
      <c r="JQR1" t="s">
        <v>7360</v>
      </c>
      <c r="JQS1" t="s">
        <v>7361</v>
      </c>
      <c r="JQT1" t="s">
        <v>7362</v>
      </c>
      <c r="JQU1" t="s">
        <v>7363</v>
      </c>
      <c r="JQV1" t="s">
        <v>7364</v>
      </c>
      <c r="JQW1" t="s">
        <v>7365</v>
      </c>
      <c r="JQX1" t="s">
        <v>7366</v>
      </c>
      <c r="JQY1" t="s">
        <v>7367</v>
      </c>
      <c r="JQZ1" t="s">
        <v>7368</v>
      </c>
      <c r="JRA1" t="s">
        <v>7369</v>
      </c>
      <c r="JRB1" t="s">
        <v>7370</v>
      </c>
      <c r="JRC1" t="s">
        <v>7469</v>
      </c>
      <c r="JRD1" t="s">
        <v>7470</v>
      </c>
      <c r="JRE1" t="s">
        <v>7471</v>
      </c>
      <c r="JRF1" t="s">
        <v>7472</v>
      </c>
      <c r="JRG1" t="s">
        <v>7473</v>
      </c>
      <c r="JRH1" t="s">
        <v>7639</v>
      </c>
      <c r="JRI1" t="s">
        <v>7654</v>
      </c>
      <c r="JRJ1" t="s">
        <v>7655</v>
      </c>
      <c r="JRK1" t="s">
        <v>7656</v>
      </c>
      <c r="JRL1" t="s">
        <v>7657</v>
      </c>
      <c r="JRM1" t="s">
        <v>7658</v>
      </c>
      <c r="JRN1" t="s">
        <v>7659</v>
      </c>
      <c r="JRO1" t="s">
        <v>7660</v>
      </c>
      <c r="JRP1" t="s">
        <v>7661</v>
      </c>
      <c r="JRQ1" t="s">
        <v>7662</v>
      </c>
      <c r="JRR1" t="s">
        <v>7663</v>
      </c>
      <c r="JRS1" t="s">
        <v>7664</v>
      </c>
      <c r="JRT1" t="s">
        <v>7665</v>
      </c>
      <c r="JRU1" t="s">
        <v>7666</v>
      </c>
      <c r="JRV1" t="s">
        <v>7667</v>
      </c>
      <c r="JRW1" t="s">
        <v>7668</v>
      </c>
      <c r="JRX1" t="s">
        <v>7669</v>
      </c>
      <c r="JRY1" t="s">
        <v>7670</v>
      </c>
      <c r="JRZ1" t="s">
        <v>7671</v>
      </c>
      <c r="JSA1" t="s">
        <v>7672</v>
      </c>
      <c r="JSB1" t="s">
        <v>7673</v>
      </c>
      <c r="JSC1" t="s">
        <v>7674</v>
      </c>
      <c r="JSD1" t="s">
        <v>7675</v>
      </c>
      <c r="JSE1" t="s">
        <v>7676</v>
      </c>
      <c r="JSF1" t="s">
        <v>7677</v>
      </c>
      <c r="JSG1" t="s">
        <v>7678</v>
      </c>
      <c r="JSH1" t="s">
        <v>7679</v>
      </c>
      <c r="JSI1" t="s">
        <v>7680</v>
      </c>
      <c r="JSJ1" t="s">
        <v>7681</v>
      </c>
      <c r="JSK1" t="s">
        <v>7682</v>
      </c>
      <c r="JSL1" t="s">
        <v>7683</v>
      </c>
      <c r="JSM1" t="s">
        <v>7684</v>
      </c>
    </row>
    <row r="2" spans="1:7267" s="4" customFormat="1" x14ac:dyDescent="0.25">
      <c r="A2" s="4" t="s">
        <v>121</v>
      </c>
      <c r="B2" s="4">
        <v>46174</v>
      </c>
      <c r="C2" s="4">
        <v>46171</v>
      </c>
      <c r="D2" s="4">
        <v>46170</v>
      </c>
      <c r="E2" s="4">
        <v>46169</v>
      </c>
      <c r="F2" s="4">
        <v>46168</v>
      </c>
      <c r="G2" s="4">
        <v>46167</v>
      </c>
      <c r="H2" s="4">
        <v>46164</v>
      </c>
      <c r="I2" s="4">
        <v>46163</v>
      </c>
      <c r="J2" s="4">
        <v>46162</v>
      </c>
      <c r="K2" s="4">
        <v>46161</v>
      </c>
      <c r="L2" s="4">
        <v>46160</v>
      </c>
      <c r="M2" s="4">
        <v>46157</v>
      </c>
      <c r="N2" s="4">
        <v>46156</v>
      </c>
      <c r="O2" s="4">
        <v>46155</v>
      </c>
      <c r="P2" s="4">
        <v>46154</v>
      </c>
      <c r="Q2" s="4">
        <v>46153</v>
      </c>
      <c r="R2" s="4">
        <v>46150</v>
      </c>
      <c r="S2" s="4">
        <v>46149</v>
      </c>
      <c r="T2" s="4">
        <v>46148</v>
      </c>
      <c r="U2" s="4">
        <v>46147</v>
      </c>
      <c r="V2" s="4">
        <v>46146</v>
      </c>
      <c r="W2" s="4">
        <v>46143</v>
      </c>
      <c r="X2" s="4">
        <v>46142</v>
      </c>
      <c r="Y2" s="4">
        <v>46141</v>
      </c>
      <c r="Z2" s="4">
        <v>46140</v>
      </c>
      <c r="AA2" s="4">
        <v>46139</v>
      </c>
      <c r="AB2" s="4">
        <v>46136</v>
      </c>
      <c r="AC2" s="4">
        <v>46135</v>
      </c>
      <c r="AD2" s="4">
        <v>46134</v>
      </c>
      <c r="AE2" s="4">
        <v>46133</v>
      </c>
      <c r="AF2" s="4">
        <v>46132</v>
      </c>
      <c r="AG2" s="4">
        <v>46129</v>
      </c>
      <c r="AH2" s="4">
        <v>46128</v>
      </c>
      <c r="AI2" s="4">
        <v>46127</v>
      </c>
      <c r="AJ2" s="4">
        <v>46126</v>
      </c>
      <c r="AK2" s="4">
        <v>46125</v>
      </c>
      <c r="AL2" s="4">
        <v>46122</v>
      </c>
      <c r="AM2" s="4">
        <v>46121</v>
      </c>
      <c r="AN2" s="4">
        <v>46120</v>
      </c>
      <c r="AO2" s="4">
        <v>46119</v>
      </c>
      <c r="AP2" s="4">
        <v>46118</v>
      </c>
      <c r="AQ2" s="4">
        <v>46115</v>
      </c>
      <c r="AR2" s="4">
        <v>46114</v>
      </c>
      <c r="AS2" s="4">
        <v>46113</v>
      </c>
      <c r="AT2" s="4">
        <v>46112</v>
      </c>
      <c r="AU2" s="4">
        <v>46111</v>
      </c>
      <c r="AV2" s="4">
        <v>46108</v>
      </c>
      <c r="AW2" s="4">
        <v>46107</v>
      </c>
      <c r="AX2" s="4">
        <v>46106</v>
      </c>
      <c r="AY2" s="4">
        <v>46105</v>
      </c>
      <c r="AZ2" s="4">
        <v>46104</v>
      </c>
      <c r="BA2" s="4">
        <v>46101</v>
      </c>
      <c r="BB2" s="4">
        <v>46100</v>
      </c>
      <c r="BC2" s="4">
        <v>46099</v>
      </c>
      <c r="BD2" s="4">
        <v>46098</v>
      </c>
      <c r="BE2" s="4">
        <v>46097</v>
      </c>
      <c r="BF2" s="4">
        <v>46094</v>
      </c>
      <c r="BG2" s="4">
        <v>46093</v>
      </c>
      <c r="BH2" s="4">
        <v>46092</v>
      </c>
      <c r="BI2" s="4">
        <v>46091</v>
      </c>
      <c r="BJ2" s="4">
        <v>46090</v>
      </c>
      <c r="BK2" s="4">
        <v>46087</v>
      </c>
      <c r="BL2" s="4">
        <v>46086</v>
      </c>
      <c r="BM2" s="4">
        <v>46085</v>
      </c>
      <c r="BN2" s="4">
        <v>46084</v>
      </c>
      <c r="BO2" s="4">
        <v>46083</v>
      </c>
      <c r="BP2" s="4">
        <v>46080</v>
      </c>
      <c r="BQ2" s="4">
        <v>46079</v>
      </c>
      <c r="BR2" s="4">
        <v>46078</v>
      </c>
      <c r="BS2" s="4">
        <v>46077</v>
      </c>
      <c r="BT2" s="4">
        <v>46076</v>
      </c>
      <c r="BU2" s="4">
        <v>46073</v>
      </c>
      <c r="BV2" s="4">
        <v>46072</v>
      </c>
      <c r="BW2" s="4">
        <v>46071</v>
      </c>
      <c r="BX2" s="4">
        <v>46070</v>
      </c>
      <c r="BY2" s="4">
        <v>46069</v>
      </c>
      <c r="BZ2" s="4">
        <v>46066</v>
      </c>
      <c r="CA2" s="4">
        <v>46065</v>
      </c>
      <c r="CB2" s="4">
        <v>46064</v>
      </c>
      <c r="CC2" s="4">
        <v>46063</v>
      </c>
      <c r="CD2" s="4">
        <v>46062</v>
      </c>
      <c r="CE2" s="4">
        <v>46059</v>
      </c>
      <c r="CF2" s="4">
        <v>46058</v>
      </c>
      <c r="CG2" s="4">
        <v>46057</v>
      </c>
      <c r="CH2" s="4">
        <v>46056</v>
      </c>
      <c r="CI2" s="4">
        <v>46055</v>
      </c>
      <c r="CJ2" s="4">
        <v>46052</v>
      </c>
      <c r="CK2" s="4">
        <v>46051</v>
      </c>
      <c r="CL2" s="4">
        <v>46050</v>
      </c>
      <c r="CM2" s="4">
        <v>46049</v>
      </c>
      <c r="CN2" s="4">
        <v>46048</v>
      </c>
      <c r="CO2" s="4">
        <v>46045</v>
      </c>
      <c r="CP2" s="4">
        <v>46044</v>
      </c>
      <c r="CQ2" s="4">
        <v>46043</v>
      </c>
      <c r="CR2" s="4">
        <v>46042</v>
      </c>
      <c r="CS2" s="4">
        <v>46041</v>
      </c>
      <c r="CT2" s="4">
        <v>46038</v>
      </c>
      <c r="CU2" s="4">
        <v>46037</v>
      </c>
      <c r="CV2" s="4">
        <v>46036</v>
      </c>
      <c r="CW2" s="4">
        <v>46035</v>
      </c>
      <c r="CX2" s="4">
        <v>46034</v>
      </c>
      <c r="CY2" s="4">
        <v>46031</v>
      </c>
      <c r="CZ2" s="4">
        <v>46030</v>
      </c>
      <c r="DA2" s="4">
        <v>46029</v>
      </c>
      <c r="DB2" s="4">
        <v>46028</v>
      </c>
      <c r="DC2" s="4">
        <v>46027</v>
      </c>
      <c r="DD2" s="4">
        <v>46024</v>
      </c>
      <c r="DE2" s="4">
        <v>46023</v>
      </c>
      <c r="DF2" s="4">
        <v>46022</v>
      </c>
      <c r="DG2" s="4">
        <v>46021</v>
      </c>
      <c r="DH2" s="4">
        <v>46020</v>
      </c>
      <c r="DI2" s="4">
        <v>46017</v>
      </c>
      <c r="DJ2" s="4">
        <v>46016</v>
      </c>
      <c r="DK2" s="4">
        <v>46015</v>
      </c>
      <c r="DL2" s="4">
        <v>46014</v>
      </c>
      <c r="DM2" s="4">
        <v>46013</v>
      </c>
      <c r="DN2" s="4">
        <v>46010</v>
      </c>
      <c r="DO2" s="4">
        <v>46009</v>
      </c>
      <c r="DP2" s="4">
        <v>46008</v>
      </c>
      <c r="DQ2" s="4">
        <v>46007</v>
      </c>
      <c r="DR2" s="4">
        <v>46006</v>
      </c>
      <c r="DS2" s="4">
        <v>46003</v>
      </c>
      <c r="DT2" s="4">
        <v>46002</v>
      </c>
      <c r="DU2" s="4">
        <v>46001</v>
      </c>
      <c r="DV2" s="4">
        <v>46000</v>
      </c>
      <c r="DW2" s="4">
        <v>45999</v>
      </c>
      <c r="DX2" s="4">
        <v>45996</v>
      </c>
      <c r="DY2" s="4">
        <v>45995</v>
      </c>
      <c r="DZ2" s="4">
        <v>45994</v>
      </c>
      <c r="EA2" s="4">
        <v>45993</v>
      </c>
      <c r="EB2" s="4">
        <v>45992</v>
      </c>
      <c r="EC2" s="4">
        <v>45989</v>
      </c>
      <c r="ED2" s="4">
        <v>45988</v>
      </c>
      <c r="EE2" s="4">
        <v>45987</v>
      </c>
      <c r="EF2" s="4">
        <v>45986</v>
      </c>
      <c r="EG2" s="4">
        <v>45985</v>
      </c>
      <c r="EH2" s="4">
        <v>45982</v>
      </c>
      <c r="EI2" s="4">
        <v>45981</v>
      </c>
      <c r="EJ2" s="4">
        <v>45980</v>
      </c>
      <c r="EK2" s="4">
        <v>45979</v>
      </c>
      <c r="EL2" s="4">
        <v>45978</v>
      </c>
      <c r="EM2" s="4">
        <v>45975</v>
      </c>
      <c r="EN2" s="4">
        <v>45974</v>
      </c>
      <c r="EO2" s="4">
        <v>45973</v>
      </c>
      <c r="EP2" s="4">
        <v>45972</v>
      </c>
      <c r="EQ2" s="4">
        <v>45971</v>
      </c>
      <c r="ER2" s="4">
        <v>45968</v>
      </c>
      <c r="ES2" s="4">
        <v>45967</v>
      </c>
      <c r="ET2" s="4">
        <v>45966</v>
      </c>
      <c r="EU2" s="4">
        <v>45965</v>
      </c>
      <c r="EV2" s="4">
        <v>45964</v>
      </c>
      <c r="EW2" s="4">
        <v>45961</v>
      </c>
      <c r="EX2" s="4">
        <v>45960</v>
      </c>
      <c r="EY2" s="4">
        <v>45959</v>
      </c>
      <c r="EZ2" s="4">
        <v>45958</v>
      </c>
      <c r="FA2" s="4">
        <v>45957</v>
      </c>
      <c r="FB2" s="4">
        <v>45954</v>
      </c>
      <c r="FC2" s="4">
        <v>45953</v>
      </c>
      <c r="FD2" s="4">
        <v>45952</v>
      </c>
      <c r="FE2" s="4">
        <v>45951</v>
      </c>
      <c r="FF2" s="4">
        <v>45950</v>
      </c>
      <c r="FG2" s="4">
        <v>45947</v>
      </c>
      <c r="FH2" s="4">
        <v>45946</v>
      </c>
      <c r="FI2" s="4">
        <v>45945</v>
      </c>
      <c r="FJ2" s="4">
        <v>45944</v>
      </c>
      <c r="FK2" s="4">
        <v>45943</v>
      </c>
      <c r="FL2" s="4">
        <v>45940</v>
      </c>
      <c r="FM2" s="4">
        <v>45939</v>
      </c>
      <c r="FN2" s="4">
        <v>45938</v>
      </c>
      <c r="FO2" s="4">
        <v>45937</v>
      </c>
      <c r="FP2" s="4">
        <v>45936</v>
      </c>
      <c r="FQ2" s="4">
        <v>45933</v>
      </c>
      <c r="FR2" s="4">
        <v>45932</v>
      </c>
      <c r="FS2" s="4">
        <v>45931</v>
      </c>
      <c r="FT2" s="4">
        <v>45930</v>
      </c>
      <c r="FU2" s="4">
        <v>45929</v>
      </c>
      <c r="FV2" s="4">
        <v>45926</v>
      </c>
      <c r="FW2" s="4">
        <v>45925</v>
      </c>
      <c r="FX2" s="4">
        <v>45924</v>
      </c>
      <c r="FY2" s="4">
        <v>45923</v>
      </c>
      <c r="FZ2" s="4">
        <v>45922</v>
      </c>
      <c r="GA2" s="4">
        <v>45919</v>
      </c>
      <c r="GB2" s="4">
        <v>45918</v>
      </c>
      <c r="GC2" s="4">
        <v>45917</v>
      </c>
      <c r="GD2" s="4">
        <v>45916</v>
      </c>
      <c r="GE2" s="4">
        <v>45915</v>
      </c>
      <c r="GF2" s="4">
        <v>45912</v>
      </c>
      <c r="GG2" s="4">
        <v>45911</v>
      </c>
      <c r="GH2" s="4">
        <v>45910</v>
      </c>
      <c r="GI2" s="4">
        <v>45909</v>
      </c>
      <c r="GJ2" s="4">
        <v>45908</v>
      </c>
      <c r="GK2" s="4">
        <v>45905</v>
      </c>
      <c r="GL2" s="4">
        <v>45904</v>
      </c>
      <c r="GM2" s="4">
        <v>45903</v>
      </c>
      <c r="GN2" s="4">
        <v>45902</v>
      </c>
      <c r="GO2" s="4">
        <v>45901</v>
      </c>
      <c r="GP2" s="4">
        <v>45898</v>
      </c>
      <c r="GQ2" s="4">
        <v>45897</v>
      </c>
      <c r="GR2" s="4">
        <v>45896</v>
      </c>
      <c r="GS2" s="4">
        <v>45895</v>
      </c>
      <c r="GT2" s="4">
        <v>45894</v>
      </c>
      <c r="GU2" s="4">
        <v>45891</v>
      </c>
      <c r="GV2" s="4">
        <v>45890</v>
      </c>
      <c r="GW2" s="4">
        <v>45889</v>
      </c>
      <c r="GX2" s="4">
        <v>45888</v>
      </c>
      <c r="GY2" s="4">
        <v>45887</v>
      </c>
      <c r="GZ2" s="4">
        <v>45884</v>
      </c>
      <c r="HA2" s="4">
        <v>45883</v>
      </c>
      <c r="HB2" s="4">
        <v>45882</v>
      </c>
      <c r="HC2" s="4">
        <v>45881</v>
      </c>
      <c r="HD2" s="4">
        <v>45880</v>
      </c>
      <c r="HE2" s="4">
        <v>45877</v>
      </c>
      <c r="HF2" s="4">
        <v>45876</v>
      </c>
      <c r="HG2" s="4">
        <v>45875</v>
      </c>
      <c r="HH2" s="4">
        <v>45874</v>
      </c>
      <c r="HI2" s="4">
        <v>45873</v>
      </c>
      <c r="HJ2" s="4">
        <v>45870</v>
      </c>
      <c r="HK2" s="4">
        <v>45869</v>
      </c>
      <c r="HL2" s="4">
        <v>45868</v>
      </c>
      <c r="HM2" s="4">
        <v>45867</v>
      </c>
      <c r="HN2" s="4">
        <v>45866</v>
      </c>
      <c r="HO2" s="4">
        <v>45863</v>
      </c>
      <c r="HP2" s="4">
        <v>45862</v>
      </c>
      <c r="HQ2" s="4">
        <v>45861</v>
      </c>
      <c r="HR2" s="4">
        <v>45860</v>
      </c>
      <c r="HS2" s="4">
        <v>45859</v>
      </c>
      <c r="HT2" s="4">
        <v>45856</v>
      </c>
      <c r="HU2" s="4">
        <v>45855</v>
      </c>
      <c r="HV2" s="4">
        <v>45854</v>
      </c>
      <c r="HW2" s="4">
        <v>45853</v>
      </c>
      <c r="HX2" s="4">
        <v>45852</v>
      </c>
      <c r="HY2" s="4">
        <v>45849</v>
      </c>
      <c r="HZ2" s="4">
        <v>45848</v>
      </c>
      <c r="IA2" s="4">
        <v>45847</v>
      </c>
      <c r="IB2" s="4">
        <v>45846</v>
      </c>
      <c r="IC2" s="4">
        <v>45845</v>
      </c>
      <c r="ID2" s="4">
        <v>45842</v>
      </c>
      <c r="IE2" s="4">
        <v>45841</v>
      </c>
      <c r="IF2" s="4">
        <v>45840</v>
      </c>
      <c r="IG2" s="4">
        <v>45839</v>
      </c>
      <c r="IH2" s="4">
        <v>45838</v>
      </c>
      <c r="II2" s="4">
        <v>45835</v>
      </c>
      <c r="IJ2" s="4">
        <v>45834</v>
      </c>
      <c r="IK2" s="4">
        <v>45833</v>
      </c>
      <c r="IL2" s="4">
        <v>45832</v>
      </c>
      <c r="IM2" s="4">
        <v>45831</v>
      </c>
      <c r="IN2" s="4">
        <v>45828</v>
      </c>
      <c r="IO2" s="4">
        <v>45827</v>
      </c>
      <c r="IP2" s="4">
        <v>45826</v>
      </c>
      <c r="IQ2" s="4">
        <v>45825</v>
      </c>
      <c r="IR2" s="4">
        <v>45824</v>
      </c>
      <c r="IS2" s="4">
        <v>45821</v>
      </c>
      <c r="IT2" s="4">
        <v>45820</v>
      </c>
      <c r="IU2" s="4">
        <v>45819</v>
      </c>
      <c r="IV2" s="4">
        <v>45818</v>
      </c>
      <c r="IW2" s="4">
        <v>45817</v>
      </c>
      <c r="IX2" s="4">
        <v>45814</v>
      </c>
      <c r="IY2" s="4">
        <v>45813</v>
      </c>
      <c r="IZ2" s="4">
        <v>45812</v>
      </c>
      <c r="JA2" s="4">
        <v>45811</v>
      </c>
      <c r="JB2" s="4">
        <v>45810</v>
      </c>
      <c r="JC2" s="4">
        <v>45807</v>
      </c>
      <c r="JD2" s="4">
        <v>45806</v>
      </c>
      <c r="JE2" s="4">
        <v>45805</v>
      </c>
      <c r="JF2" s="4">
        <v>45804</v>
      </c>
      <c r="JG2" s="4">
        <v>45803</v>
      </c>
      <c r="JH2" s="4">
        <v>45800</v>
      </c>
      <c r="JI2" s="4">
        <v>45799</v>
      </c>
      <c r="JJ2" s="4">
        <v>45798</v>
      </c>
      <c r="JK2" s="4">
        <v>45797</v>
      </c>
      <c r="JL2" s="4">
        <v>45796</v>
      </c>
      <c r="JM2" s="4">
        <v>45793</v>
      </c>
      <c r="JN2" s="4">
        <v>45792</v>
      </c>
      <c r="JO2" s="4">
        <v>45791</v>
      </c>
      <c r="JP2" s="4">
        <v>45790</v>
      </c>
      <c r="JQ2" s="4">
        <v>45789</v>
      </c>
      <c r="JR2" s="4">
        <v>45786</v>
      </c>
      <c r="JS2" s="4">
        <v>45785</v>
      </c>
      <c r="JT2" s="4">
        <v>45784</v>
      </c>
      <c r="JU2" s="4">
        <v>45783</v>
      </c>
      <c r="JV2" s="4">
        <v>45782</v>
      </c>
      <c r="JW2" s="4">
        <v>45779</v>
      </c>
      <c r="JX2" s="4">
        <v>45778</v>
      </c>
      <c r="JY2" s="4">
        <v>45777</v>
      </c>
      <c r="JZ2" s="4">
        <v>45776</v>
      </c>
      <c r="KA2" s="4">
        <v>45775</v>
      </c>
      <c r="KB2" s="4">
        <v>45772</v>
      </c>
      <c r="KC2" s="4">
        <v>45771</v>
      </c>
      <c r="KD2" s="4">
        <v>45770</v>
      </c>
      <c r="KE2" s="4">
        <v>45769</v>
      </c>
      <c r="KF2" s="4">
        <v>45768</v>
      </c>
      <c r="KG2" s="4">
        <v>45765</v>
      </c>
      <c r="KH2" s="4">
        <v>45764</v>
      </c>
      <c r="KI2" s="4">
        <v>45763</v>
      </c>
      <c r="KJ2" s="4">
        <v>45762</v>
      </c>
      <c r="KK2" s="4">
        <v>45761</v>
      </c>
      <c r="KL2" s="4">
        <v>45758</v>
      </c>
      <c r="KM2" s="4">
        <v>45757</v>
      </c>
      <c r="KN2" s="4">
        <v>45756</v>
      </c>
      <c r="KO2" s="4">
        <v>45755</v>
      </c>
      <c r="KP2" s="4">
        <v>45754</v>
      </c>
      <c r="KQ2" s="4">
        <v>45751</v>
      </c>
      <c r="KR2" s="4">
        <v>45750</v>
      </c>
      <c r="KS2" s="4">
        <v>45749</v>
      </c>
      <c r="KT2" s="4">
        <v>45748</v>
      </c>
      <c r="KU2" s="4">
        <v>45747</v>
      </c>
      <c r="KV2" s="4">
        <v>45744</v>
      </c>
      <c r="KW2" s="4">
        <v>45743</v>
      </c>
      <c r="KX2" s="4">
        <v>45742</v>
      </c>
      <c r="KY2" s="4">
        <v>45741</v>
      </c>
      <c r="KZ2" s="4">
        <v>45740</v>
      </c>
      <c r="LA2" s="4">
        <v>45737</v>
      </c>
      <c r="LB2" s="4">
        <v>45736</v>
      </c>
      <c r="LC2" s="4">
        <v>45735</v>
      </c>
      <c r="LD2" s="4">
        <v>45734</v>
      </c>
      <c r="LE2" s="4">
        <v>45733</v>
      </c>
      <c r="LF2" s="4">
        <v>45730</v>
      </c>
      <c r="LG2" s="4">
        <v>45729</v>
      </c>
      <c r="LH2" s="4">
        <v>45728</v>
      </c>
      <c r="LI2" s="4">
        <v>45727</v>
      </c>
      <c r="LJ2" s="4">
        <v>45726</v>
      </c>
      <c r="LK2" s="4">
        <v>45723</v>
      </c>
      <c r="LL2" s="4">
        <v>45722</v>
      </c>
      <c r="LM2" s="4">
        <v>45721</v>
      </c>
      <c r="LN2" s="4">
        <v>45720</v>
      </c>
      <c r="LO2" s="4">
        <v>45719</v>
      </c>
      <c r="LP2" s="4">
        <v>45716</v>
      </c>
      <c r="LQ2" s="4">
        <v>45715</v>
      </c>
      <c r="LR2" s="4">
        <v>45714</v>
      </c>
      <c r="LS2" s="4">
        <v>45713</v>
      </c>
      <c r="LT2" s="4">
        <v>45712</v>
      </c>
      <c r="LU2" s="4">
        <v>45709</v>
      </c>
      <c r="LV2" s="4">
        <v>45708</v>
      </c>
      <c r="LW2" s="4">
        <v>45707</v>
      </c>
      <c r="LX2" s="4">
        <v>45706</v>
      </c>
      <c r="LY2" s="4">
        <v>45705</v>
      </c>
      <c r="LZ2" s="4">
        <v>45702</v>
      </c>
      <c r="MA2" s="4">
        <v>45701</v>
      </c>
      <c r="MB2" s="4">
        <v>45700</v>
      </c>
      <c r="MC2" s="4">
        <v>45699</v>
      </c>
      <c r="MD2" s="4">
        <v>45698</v>
      </c>
      <c r="ME2" s="4">
        <v>45695</v>
      </c>
      <c r="MF2" s="4">
        <v>45694</v>
      </c>
      <c r="MG2" s="4">
        <v>45693</v>
      </c>
      <c r="MH2" s="4">
        <v>45692</v>
      </c>
      <c r="MI2" s="4">
        <v>45691</v>
      </c>
      <c r="MJ2" s="4">
        <v>45688</v>
      </c>
      <c r="MK2" s="4">
        <v>45687</v>
      </c>
      <c r="ML2" s="4">
        <v>45686</v>
      </c>
      <c r="MM2" s="4">
        <v>45685</v>
      </c>
      <c r="MN2" s="4">
        <v>45684</v>
      </c>
      <c r="MO2" s="4">
        <v>45681</v>
      </c>
      <c r="MP2" s="4">
        <v>45680</v>
      </c>
      <c r="MQ2" s="4">
        <v>45679</v>
      </c>
      <c r="MR2" s="4">
        <v>45678</v>
      </c>
      <c r="MS2" s="4">
        <v>45677</v>
      </c>
      <c r="MT2" s="4">
        <v>45674</v>
      </c>
      <c r="MU2" s="4">
        <v>45673</v>
      </c>
      <c r="MV2" s="4">
        <v>45672</v>
      </c>
      <c r="MW2" s="4">
        <v>45671</v>
      </c>
      <c r="MX2" s="4">
        <v>45670</v>
      </c>
      <c r="MY2" s="4">
        <v>45667</v>
      </c>
      <c r="MZ2" s="4">
        <v>45666</v>
      </c>
      <c r="NA2" s="4">
        <v>45665</v>
      </c>
      <c r="NB2" s="4">
        <v>45664</v>
      </c>
      <c r="NC2" s="4">
        <v>45663</v>
      </c>
      <c r="ND2" s="4">
        <v>45660</v>
      </c>
      <c r="NE2" s="4">
        <v>45659</v>
      </c>
      <c r="NF2" s="4">
        <v>45658</v>
      </c>
      <c r="NG2" s="4">
        <v>45657</v>
      </c>
      <c r="NH2" s="4">
        <v>45656</v>
      </c>
      <c r="NI2" s="4">
        <v>45653</v>
      </c>
      <c r="NJ2" s="4">
        <v>45652</v>
      </c>
      <c r="NK2" s="4">
        <v>45651</v>
      </c>
      <c r="NL2" s="4">
        <v>45650</v>
      </c>
      <c r="NM2" s="4">
        <v>45649</v>
      </c>
      <c r="NN2" s="4">
        <v>45646</v>
      </c>
      <c r="NO2" s="4">
        <v>45645</v>
      </c>
      <c r="NP2" s="4">
        <v>45644</v>
      </c>
      <c r="NQ2" s="4">
        <v>45643</v>
      </c>
      <c r="NR2" s="4">
        <v>45642</v>
      </c>
      <c r="NS2" s="4">
        <v>45639</v>
      </c>
      <c r="NT2" s="4">
        <v>45638</v>
      </c>
      <c r="NU2" s="4">
        <v>45637</v>
      </c>
      <c r="NV2" s="4">
        <v>45636</v>
      </c>
      <c r="NW2" s="4">
        <v>45635</v>
      </c>
      <c r="NX2" s="4">
        <v>45632</v>
      </c>
      <c r="NY2" s="4">
        <v>45631</v>
      </c>
      <c r="NZ2" s="4">
        <v>45630</v>
      </c>
      <c r="OA2" s="4">
        <v>45629</v>
      </c>
      <c r="OB2" s="4">
        <v>45628</v>
      </c>
      <c r="OC2" s="4">
        <v>45625</v>
      </c>
      <c r="OD2" s="4">
        <v>45624</v>
      </c>
      <c r="OE2" s="4">
        <v>45623</v>
      </c>
      <c r="OF2" s="4">
        <v>45622</v>
      </c>
      <c r="OG2" s="4">
        <v>45621</v>
      </c>
      <c r="OH2" s="4">
        <v>45618</v>
      </c>
      <c r="OI2" s="4">
        <v>45617</v>
      </c>
      <c r="OJ2" s="4">
        <v>45616</v>
      </c>
      <c r="OK2" s="4">
        <v>45615</v>
      </c>
      <c r="OL2" s="4">
        <v>45614</v>
      </c>
      <c r="OM2" s="4">
        <v>45611</v>
      </c>
      <c r="ON2" s="4">
        <v>45610</v>
      </c>
      <c r="OO2" s="4">
        <v>45609</v>
      </c>
      <c r="OP2" s="4">
        <v>45608</v>
      </c>
      <c r="OQ2" s="4">
        <v>45607</v>
      </c>
      <c r="OR2" s="4">
        <v>45604</v>
      </c>
      <c r="OS2" s="4">
        <v>45603</v>
      </c>
      <c r="OT2" s="4">
        <v>45602</v>
      </c>
      <c r="OU2" s="4">
        <v>45601</v>
      </c>
      <c r="OV2" s="4">
        <v>45600</v>
      </c>
      <c r="OW2" s="4">
        <v>45597</v>
      </c>
      <c r="OX2" s="4">
        <v>45596</v>
      </c>
      <c r="OY2" s="4">
        <v>45595</v>
      </c>
      <c r="OZ2" s="4">
        <v>45594</v>
      </c>
      <c r="PA2" s="4">
        <v>45593</v>
      </c>
      <c r="PB2" s="4">
        <v>45590</v>
      </c>
      <c r="PC2" s="4">
        <v>45589</v>
      </c>
      <c r="PD2" s="4">
        <v>45588</v>
      </c>
      <c r="PE2" s="4">
        <v>45587</v>
      </c>
      <c r="PF2" s="4">
        <v>45586</v>
      </c>
      <c r="PG2" s="4">
        <v>45583</v>
      </c>
      <c r="PH2" s="4">
        <v>45582</v>
      </c>
      <c r="PI2" s="4">
        <v>45581</v>
      </c>
      <c r="PJ2" s="4">
        <v>45580</v>
      </c>
      <c r="PK2" s="4">
        <v>45579</v>
      </c>
      <c r="PL2" s="4">
        <v>45576</v>
      </c>
      <c r="PM2" s="4">
        <v>45575</v>
      </c>
      <c r="PN2" s="4">
        <v>45574</v>
      </c>
      <c r="PO2" s="4">
        <v>45573</v>
      </c>
      <c r="PP2" s="4">
        <v>45572</v>
      </c>
      <c r="PQ2" s="4">
        <v>45569</v>
      </c>
      <c r="PR2" s="4">
        <v>45568</v>
      </c>
      <c r="PS2" s="4">
        <v>45567</v>
      </c>
      <c r="PT2" s="4">
        <v>45566</v>
      </c>
      <c r="PU2" s="4">
        <v>45565</v>
      </c>
      <c r="PV2" s="4">
        <v>45562</v>
      </c>
      <c r="PW2" s="4">
        <v>45561</v>
      </c>
      <c r="PX2" s="4">
        <v>45560</v>
      </c>
      <c r="PY2" s="4">
        <v>45559</v>
      </c>
      <c r="PZ2" s="4">
        <v>45558</v>
      </c>
      <c r="QA2" s="4">
        <v>45555</v>
      </c>
      <c r="QB2" s="4">
        <v>45554</v>
      </c>
      <c r="QC2" s="4">
        <v>45553</v>
      </c>
      <c r="QD2" s="4">
        <v>45552</v>
      </c>
      <c r="QE2" s="4">
        <v>45551</v>
      </c>
      <c r="QF2" s="4">
        <v>45548</v>
      </c>
      <c r="QG2" s="4">
        <v>45547</v>
      </c>
      <c r="QH2" s="4">
        <v>45546</v>
      </c>
      <c r="QI2" s="4">
        <v>45545</v>
      </c>
      <c r="QJ2" s="4">
        <v>45544</v>
      </c>
      <c r="QK2" s="4">
        <v>45541</v>
      </c>
      <c r="QL2" s="4">
        <v>45540</v>
      </c>
      <c r="QM2" s="4">
        <v>45539</v>
      </c>
      <c r="QN2" s="4">
        <v>45538</v>
      </c>
      <c r="QO2" s="4">
        <v>45537</v>
      </c>
      <c r="QP2" s="4">
        <v>45534</v>
      </c>
      <c r="QQ2" s="4">
        <v>45533</v>
      </c>
      <c r="QR2" s="4">
        <v>45532</v>
      </c>
      <c r="QS2" s="4">
        <v>45531</v>
      </c>
      <c r="QT2" s="4">
        <v>45530</v>
      </c>
      <c r="QU2" s="4">
        <v>45527</v>
      </c>
      <c r="QV2" s="4">
        <v>45526</v>
      </c>
      <c r="QW2" s="4">
        <v>45525</v>
      </c>
      <c r="QX2" s="4">
        <v>45524</v>
      </c>
      <c r="QY2" s="4">
        <v>45523</v>
      </c>
      <c r="QZ2" s="4">
        <v>45520</v>
      </c>
      <c r="RA2" s="4">
        <v>45519</v>
      </c>
      <c r="RB2" s="4">
        <v>45518</v>
      </c>
      <c r="RC2" s="4">
        <v>45517</v>
      </c>
      <c r="RD2" s="4">
        <v>45516</v>
      </c>
      <c r="RE2" s="4">
        <v>45513</v>
      </c>
      <c r="RF2" s="4">
        <v>45512</v>
      </c>
      <c r="RG2" s="4">
        <v>45511</v>
      </c>
      <c r="RH2" s="4">
        <v>45510</v>
      </c>
      <c r="RI2" s="4">
        <v>45509</v>
      </c>
      <c r="RJ2" s="4">
        <v>45506</v>
      </c>
      <c r="RK2" s="4">
        <v>45505</v>
      </c>
      <c r="RL2" s="4">
        <v>45504</v>
      </c>
      <c r="RM2" s="4">
        <v>45503</v>
      </c>
      <c r="RN2" s="4">
        <v>45502</v>
      </c>
      <c r="RO2" s="4">
        <v>45499</v>
      </c>
      <c r="RP2" s="4">
        <v>45498</v>
      </c>
      <c r="RQ2" s="4">
        <v>45497</v>
      </c>
      <c r="RR2" s="4">
        <v>45496</v>
      </c>
      <c r="RS2" s="4">
        <v>45495</v>
      </c>
      <c r="RT2" s="4">
        <v>45492</v>
      </c>
      <c r="RU2" s="4">
        <v>45491</v>
      </c>
      <c r="RV2" s="4">
        <v>45490</v>
      </c>
      <c r="RW2" s="4">
        <v>45489</v>
      </c>
      <c r="RX2" s="4">
        <v>45488</v>
      </c>
      <c r="RY2" s="4">
        <v>45485</v>
      </c>
      <c r="RZ2" s="4">
        <v>45484</v>
      </c>
      <c r="SA2" s="4">
        <v>45483</v>
      </c>
      <c r="SB2" s="4">
        <v>45482</v>
      </c>
      <c r="SC2" s="4">
        <v>45481</v>
      </c>
      <c r="SD2" s="4">
        <v>45478</v>
      </c>
      <c r="SE2" s="4">
        <v>45477</v>
      </c>
      <c r="SF2" s="4">
        <v>45476</v>
      </c>
      <c r="SG2" s="4">
        <v>45475</v>
      </c>
      <c r="SH2" s="4">
        <v>45474</v>
      </c>
      <c r="SI2" s="4">
        <v>45471</v>
      </c>
      <c r="SJ2" s="4">
        <v>45470</v>
      </c>
      <c r="SK2" s="4">
        <v>45469</v>
      </c>
      <c r="SL2" s="4">
        <v>45468</v>
      </c>
      <c r="SM2" s="4">
        <v>45467</v>
      </c>
      <c r="SN2" s="4">
        <v>45464</v>
      </c>
      <c r="SO2" s="4">
        <v>45463</v>
      </c>
      <c r="SP2" s="4">
        <v>45462</v>
      </c>
      <c r="SQ2" s="4">
        <v>45461</v>
      </c>
      <c r="SR2" s="4">
        <v>45460</v>
      </c>
      <c r="SS2" s="4">
        <v>45457</v>
      </c>
      <c r="ST2" s="4">
        <v>45456</v>
      </c>
      <c r="SU2" s="4">
        <v>45455</v>
      </c>
      <c r="SV2" s="4">
        <v>45454</v>
      </c>
      <c r="SW2" s="4">
        <v>45453</v>
      </c>
      <c r="SX2" s="4">
        <v>45450</v>
      </c>
      <c r="SY2" s="4">
        <v>45449</v>
      </c>
      <c r="SZ2" s="4">
        <v>45448</v>
      </c>
      <c r="TA2" s="4">
        <v>45447</v>
      </c>
      <c r="TB2" s="4">
        <v>45446</v>
      </c>
      <c r="TC2" s="4">
        <v>45443</v>
      </c>
      <c r="TD2" s="4">
        <v>45442</v>
      </c>
      <c r="TE2" s="4">
        <v>45441</v>
      </c>
      <c r="TF2" s="4">
        <v>45440</v>
      </c>
      <c r="TG2" s="4">
        <v>45439</v>
      </c>
      <c r="TH2" s="4">
        <v>45436</v>
      </c>
      <c r="TI2" s="4">
        <v>45435</v>
      </c>
      <c r="TJ2" s="4">
        <v>45434</v>
      </c>
      <c r="TK2" s="4">
        <v>45433</v>
      </c>
      <c r="TL2" s="4">
        <v>45432</v>
      </c>
      <c r="TM2" s="4">
        <v>45429</v>
      </c>
      <c r="TN2" s="4">
        <v>45428</v>
      </c>
      <c r="TO2" s="4">
        <v>45427</v>
      </c>
      <c r="TP2" s="4">
        <v>45426</v>
      </c>
      <c r="TQ2" s="4">
        <v>45425</v>
      </c>
      <c r="TR2" s="4">
        <v>45422</v>
      </c>
      <c r="TS2" s="4">
        <v>45421</v>
      </c>
      <c r="TT2" s="4">
        <v>45420</v>
      </c>
      <c r="TU2" s="4">
        <v>45419</v>
      </c>
      <c r="TV2" s="4">
        <v>45418</v>
      </c>
      <c r="TW2" s="4">
        <v>45415</v>
      </c>
      <c r="TX2" s="4">
        <v>45414</v>
      </c>
      <c r="TY2" s="4">
        <v>45413</v>
      </c>
      <c r="TZ2" s="4">
        <v>45412</v>
      </c>
      <c r="UA2" s="4">
        <v>45411</v>
      </c>
      <c r="UB2" s="4">
        <v>45408</v>
      </c>
      <c r="UC2" s="4">
        <v>45407</v>
      </c>
      <c r="UD2" s="4">
        <v>45406</v>
      </c>
      <c r="UE2" s="4">
        <v>45405</v>
      </c>
      <c r="UF2" s="4">
        <v>45404</v>
      </c>
      <c r="UG2" s="4">
        <v>45401</v>
      </c>
      <c r="UH2" s="4">
        <v>45400</v>
      </c>
      <c r="UI2" s="4">
        <v>45399</v>
      </c>
      <c r="UJ2" s="4">
        <v>45398</v>
      </c>
      <c r="UK2" s="4">
        <v>45397</v>
      </c>
      <c r="UL2" s="4">
        <v>45394</v>
      </c>
      <c r="UM2" s="4">
        <v>45393</v>
      </c>
      <c r="UN2" s="4">
        <v>45392</v>
      </c>
      <c r="UO2" s="4">
        <v>45391</v>
      </c>
      <c r="UP2" s="4">
        <v>45390</v>
      </c>
      <c r="UQ2" s="4">
        <v>45387</v>
      </c>
      <c r="UR2" s="4">
        <v>45386</v>
      </c>
      <c r="US2" s="4">
        <v>45385</v>
      </c>
      <c r="UT2" s="4">
        <v>45384</v>
      </c>
      <c r="UU2" s="4">
        <v>45383</v>
      </c>
      <c r="UV2" s="4">
        <v>45380</v>
      </c>
      <c r="UW2" s="4">
        <v>45379</v>
      </c>
      <c r="UX2" s="4">
        <v>45378</v>
      </c>
      <c r="UY2" s="4">
        <v>45377</v>
      </c>
      <c r="UZ2" s="4">
        <v>45376</v>
      </c>
      <c r="VA2" s="4">
        <v>45373</v>
      </c>
      <c r="VB2" s="4">
        <v>45372</v>
      </c>
      <c r="VC2" s="4">
        <v>45371</v>
      </c>
      <c r="VD2" s="4">
        <v>45370</v>
      </c>
      <c r="VE2" s="4">
        <v>45369</v>
      </c>
      <c r="VF2" s="4">
        <v>45366</v>
      </c>
      <c r="VG2" s="4">
        <v>45365</v>
      </c>
      <c r="VH2" s="4">
        <v>45364</v>
      </c>
      <c r="VI2" s="4">
        <v>45363</v>
      </c>
      <c r="VJ2" s="4">
        <v>45362</v>
      </c>
      <c r="VK2" s="4">
        <v>45359</v>
      </c>
      <c r="VL2" s="4">
        <v>45358</v>
      </c>
      <c r="VM2" s="4">
        <v>45357</v>
      </c>
      <c r="VN2" s="4">
        <v>45356</v>
      </c>
      <c r="VO2" s="4">
        <v>45355</v>
      </c>
      <c r="VP2" s="4">
        <v>45352</v>
      </c>
      <c r="VQ2" s="4">
        <v>45351</v>
      </c>
      <c r="VR2" s="4">
        <v>45350</v>
      </c>
      <c r="VS2" s="4">
        <v>45349</v>
      </c>
      <c r="VT2" s="4">
        <v>45348</v>
      </c>
      <c r="VU2" s="4">
        <v>45345</v>
      </c>
      <c r="VV2" s="4">
        <v>45344</v>
      </c>
      <c r="VW2" s="4">
        <v>45343</v>
      </c>
      <c r="VX2" s="4">
        <v>45342</v>
      </c>
      <c r="VY2" s="4">
        <v>45341</v>
      </c>
      <c r="VZ2" s="4">
        <v>45338</v>
      </c>
      <c r="WA2" s="4">
        <v>45337</v>
      </c>
      <c r="WB2" s="4">
        <v>45336</v>
      </c>
      <c r="WC2" s="4">
        <v>45335</v>
      </c>
      <c r="WD2" s="4">
        <v>45334</v>
      </c>
      <c r="WE2" s="4">
        <v>45331</v>
      </c>
      <c r="WF2" s="4">
        <v>45330</v>
      </c>
      <c r="WG2" s="4">
        <v>45329</v>
      </c>
      <c r="WH2" s="4">
        <v>45328</v>
      </c>
      <c r="WI2" s="4">
        <v>45327</v>
      </c>
      <c r="WJ2" s="4">
        <v>45324</v>
      </c>
      <c r="WK2" s="4">
        <v>45323</v>
      </c>
      <c r="WL2" s="4">
        <v>45322</v>
      </c>
      <c r="WM2" s="4">
        <v>45321</v>
      </c>
      <c r="WN2" s="4">
        <v>45320</v>
      </c>
      <c r="WO2" s="4">
        <v>45317</v>
      </c>
      <c r="WP2" s="4">
        <v>45316</v>
      </c>
      <c r="WQ2" s="4">
        <v>45315</v>
      </c>
      <c r="WR2" s="4">
        <v>45314</v>
      </c>
      <c r="WS2" s="4">
        <v>45313</v>
      </c>
      <c r="WT2" s="4">
        <v>45310</v>
      </c>
      <c r="WU2" s="4">
        <v>45309</v>
      </c>
      <c r="WV2" s="4">
        <v>45308</v>
      </c>
      <c r="WW2" s="4">
        <v>45307</v>
      </c>
      <c r="WX2" s="4">
        <v>45306</v>
      </c>
      <c r="WY2" s="4">
        <v>45303</v>
      </c>
      <c r="WZ2" s="4">
        <v>45302</v>
      </c>
      <c r="XA2" s="4">
        <v>45301</v>
      </c>
      <c r="XB2" s="4">
        <v>45300</v>
      </c>
      <c r="XC2" s="4">
        <v>45299</v>
      </c>
      <c r="XD2" s="4">
        <v>45296</v>
      </c>
      <c r="XE2" s="4">
        <v>45295</v>
      </c>
      <c r="XF2" s="4">
        <v>45294</v>
      </c>
      <c r="XG2" s="4">
        <v>45293</v>
      </c>
      <c r="XH2" s="4">
        <v>45292</v>
      </c>
      <c r="XI2" s="4">
        <v>45289</v>
      </c>
      <c r="XJ2" s="4">
        <v>45288</v>
      </c>
      <c r="XK2" s="4">
        <v>45287</v>
      </c>
      <c r="XL2" s="4">
        <v>45286</v>
      </c>
      <c r="XM2" s="4">
        <v>45285</v>
      </c>
      <c r="XN2" s="4">
        <v>45282</v>
      </c>
      <c r="XO2" s="4">
        <v>45281</v>
      </c>
      <c r="XP2" s="4">
        <v>45280</v>
      </c>
      <c r="XQ2" s="4">
        <v>45279</v>
      </c>
      <c r="XR2" s="4">
        <v>45278</v>
      </c>
      <c r="XS2" s="4">
        <v>45275</v>
      </c>
      <c r="XT2" s="4">
        <v>45274</v>
      </c>
      <c r="XU2" s="4">
        <v>45273</v>
      </c>
      <c r="XV2" s="4">
        <v>45272</v>
      </c>
      <c r="XW2" s="4">
        <v>45271</v>
      </c>
      <c r="XX2" s="4">
        <v>45268</v>
      </c>
      <c r="XY2" s="4">
        <v>45267</v>
      </c>
      <c r="XZ2" s="4">
        <v>45266</v>
      </c>
      <c r="YA2" s="4">
        <v>45265</v>
      </c>
      <c r="YB2" s="4">
        <v>45264</v>
      </c>
      <c r="YC2" s="4">
        <v>45261</v>
      </c>
      <c r="YD2" s="4">
        <v>45260</v>
      </c>
      <c r="YE2" s="4">
        <v>45259</v>
      </c>
      <c r="YF2" s="4">
        <v>45258</v>
      </c>
      <c r="YG2" s="4">
        <v>45257</v>
      </c>
      <c r="YH2" s="4">
        <v>45254</v>
      </c>
      <c r="YI2" s="4">
        <v>45253</v>
      </c>
      <c r="YJ2" s="4">
        <v>45252</v>
      </c>
      <c r="YK2" s="4">
        <v>45251</v>
      </c>
      <c r="YL2" s="4">
        <v>45250</v>
      </c>
      <c r="YM2" s="4">
        <v>45247</v>
      </c>
      <c r="YN2" s="4">
        <v>45246</v>
      </c>
      <c r="YO2" s="4">
        <v>45245</v>
      </c>
      <c r="YP2" s="4">
        <v>45244</v>
      </c>
      <c r="YQ2" s="4">
        <v>45243</v>
      </c>
      <c r="YR2" s="4">
        <v>45240</v>
      </c>
      <c r="YS2" s="4">
        <v>45239</v>
      </c>
      <c r="YT2" s="4">
        <v>45238</v>
      </c>
      <c r="YU2" s="4">
        <v>45237</v>
      </c>
      <c r="YV2" s="4">
        <v>45236</v>
      </c>
      <c r="YW2" s="4">
        <v>45233</v>
      </c>
      <c r="YX2" s="4">
        <v>45232</v>
      </c>
      <c r="YY2" s="4">
        <v>45231</v>
      </c>
      <c r="YZ2" s="4">
        <v>45230</v>
      </c>
      <c r="ZA2" s="4">
        <v>45229</v>
      </c>
      <c r="ZB2" s="4">
        <v>45226</v>
      </c>
      <c r="ZC2" s="4">
        <v>45225</v>
      </c>
      <c r="ZD2" s="4">
        <v>45224</v>
      </c>
      <c r="ZE2" s="4">
        <v>45223</v>
      </c>
      <c r="ZF2" s="4">
        <v>45222</v>
      </c>
      <c r="ZG2" s="4">
        <v>45219</v>
      </c>
      <c r="ZH2" s="4">
        <v>45218</v>
      </c>
      <c r="ZI2" s="4">
        <v>45217</v>
      </c>
      <c r="ZJ2" s="4">
        <v>45216</v>
      </c>
      <c r="ZK2" s="4">
        <v>45215</v>
      </c>
      <c r="ZL2" s="4">
        <v>45212</v>
      </c>
      <c r="ZM2" s="4">
        <v>45211</v>
      </c>
      <c r="ZN2" s="4">
        <v>45210</v>
      </c>
      <c r="ZO2" s="4">
        <v>45209</v>
      </c>
      <c r="ZP2" s="4">
        <v>45208</v>
      </c>
      <c r="ZQ2" s="4">
        <v>45205</v>
      </c>
      <c r="ZR2" s="4">
        <v>45204</v>
      </c>
      <c r="ZS2" s="4">
        <v>45203</v>
      </c>
      <c r="ZT2" s="4">
        <v>45202</v>
      </c>
      <c r="ZU2" s="4">
        <v>45201</v>
      </c>
      <c r="ZV2" s="4">
        <v>45198</v>
      </c>
      <c r="ZW2" s="4">
        <v>45197</v>
      </c>
      <c r="ZX2" s="4">
        <v>45196</v>
      </c>
      <c r="ZY2" s="4">
        <v>45195</v>
      </c>
      <c r="ZZ2" s="4">
        <v>45194</v>
      </c>
      <c r="AAA2" s="4">
        <v>45191</v>
      </c>
      <c r="AAB2" s="4">
        <v>45190</v>
      </c>
      <c r="AAC2" s="4">
        <v>45189</v>
      </c>
      <c r="AAD2" s="4">
        <v>45188</v>
      </c>
      <c r="AAE2" s="4">
        <v>45187</v>
      </c>
      <c r="AAF2" s="4">
        <v>45184</v>
      </c>
      <c r="AAG2" s="4">
        <v>45183</v>
      </c>
      <c r="AAH2" s="4">
        <v>45182</v>
      </c>
      <c r="AAI2" s="4">
        <v>45181</v>
      </c>
      <c r="AAJ2" s="4">
        <v>45180</v>
      </c>
      <c r="AAK2" s="4">
        <v>45177</v>
      </c>
      <c r="AAL2" s="4">
        <v>45176</v>
      </c>
      <c r="AAM2" s="4">
        <v>45175</v>
      </c>
      <c r="AAN2" s="4">
        <v>45174</v>
      </c>
      <c r="AAO2" s="4">
        <v>45173</v>
      </c>
      <c r="AAP2" s="4">
        <v>45170</v>
      </c>
      <c r="AAQ2" s="4">
        <v>45169</v>
      </c>
      <c r="AAR2" s="4">
        <v>45168</v>
      </c>
      <c r="AAS2" s="4">
        <v>45167</v>
      </c>
      <c r="AAT2" s="4">
        <v>45166</v>
      </c>
      <c r="AAU2" s="4">
        <v>45163</v>
      </c>
      <c r="AAV2" s="4">
        <v>45162</v>
      </c>
      <c r="AAW2" s="4">
        <v>45161</v>
      </c>
      <c r="AAX2" s="4">
        <v>45160</v>
      </c>
      <c r="AAY2" s="4">
        <v>45159</v>
      </c>
      <c r="AAZ2" s="4">
        <v>45156</v>
      </c>
      <c r="ABA2" s="4">
        <v>45155</v>
      </c>
      <c r="ABB2" s="4">
        <v>45154</v>
      </c>
      <c r="ABC2" s="4">
        <v>45153</v>
      </c>
      <c r="ABD2" s="4">
        <v>45152</v>
      </c>
      <c r="ABE2" s="4">
        <v>45149</v>
      </c>
      <c r="ABF2" s="4">
        <v>45148</v>
      </c>
      <c r="ABG2" s="4">
        <v>45147</v>
      </c>
      <c r="ABH2" s="4">
        <v>45146</v>
      </c>
      <c r="ABI2" s="4">
        <v>45145</v>
      </c>
      <c r="ABJ2" s="4">
        <v>45142</v>
      </c>
      <c r="ABK2" s="4">
        <v>45141</v>
      </c>
      <c r="ABL2" s="4">
        <v>45140</v>
      </c>
      <c r="ABM2" s="4">
        <v>45139</v>
      </c>
      <c r="ABN2" s="4">
        <v>45138</v>
      </c>
      <c r="ABO2" s="4">
        <v>45135</v>
      </c>
      <c r="ABP2" s="4">
        <v>45134</v>
      </c>
      <c r="ABQ2" s="4">
        <v>45133</v>
      </c>
      <c r="ABR2" s="4">
        <v>45132</v>
      </c>
      <c r="ABS2" s="4">
        <v>45131</v>
      </c>
      <c r="ABT2" s="4">
        <v>45128</v>
      </c>
      <c r="ABU2" s="4">
        <v>45127</v>
      </c>
      <c r="ABV2" s="4">
        <v>45126</v>
      </c>
      <c r="ABW2" s="4">
        <v>45125</v>
      </c>
      <c r="ABX2" s="4">
        <v>45124</v>
      </c>
      <c r="ABY2" s="4">
        <v>45121</v>
      </c>
      <c r="ABZ2" s="4">
        <v>45120</v>
      </c>
      <c r="ACA2" s="4">
        <v>45119</v>
      </c>
      <c r="ACB2" s="4">
        <v>45118</v>
      </c>
      <c r="ACC2" s="4">
        <v>45117</v>
      </c>
      <c r="ACD2" s="4">
        <v>45114</v>
      </c>
      <c r="ACE2" s="4">
        <v>45113</v>
      </c>
      <c r="ACF2" s="4">
        <v>45112</v>
      </c>
      <c r="ACG2" s="4">
        <v>45111</v>
      </c>
      <c r="ACH2" s="4">
        <v>45110</v>
      </c>
      <c r="ACI2" s="4">
        <v>45107</v>
      </c>
      <c r="ACJ2" s="4">
        <v>45106</v>
      </c>
      <c r="ACK2" s="4">
        <v>45105</v>
      </c>
      <c r="ACL2" s="4">
        <v>45104</v>
      </c>
      <c r="ACM2" s="4">
        <v>45103</v>
      </c>
      <c r="ACN2" s="4">
        <v>45100</v>
      </c>
      <c r="ACO2" s="4">
        <v>45099</v>
      </c>
      <c r="ACP2" s="4">
        <v>45098</v>
      </c>
      <c r="ACQ2" s="4">
        <v>45097</v>
      </c>
      <c r="ACR2" s="4">
        <v>45096</v>
      </c>
      <c r="ACS2" s="4">
        <v>45093</v>
      </c>
      <c r="ACT2" s="4">
        <v>45092</v>
      </c>
      <c r="ACU2" s="4">
        <v>45091</v>
      </c>
      <c r="ACV2" s="4">
        <v>45090</v>
      </c>
      <c r="ACW2" s="4">
        <v>45089</v>
      </c>
      <c r="ACX2" s="4">
        <v>45086</v>
      </c>
      <c r="ACY2" s="4">
        <v>45085</v>
      </c>
      <c r="ACZ2" s="4">
        <v>45084</v>
      </c>
      <c r="ADA2" s="4">
        <v>45083</v>
      </c>
      <c r="ADB2" s="4">
        <v>45082</v>
      </c>
      <c r="ADC2" s="4">
        <v>45079</v>
      </c>
      <c r="ADD2" s="4">
        <v>45078</v>
      </c>
      <c r="ADE2" s="4">
        <v>45077</v>
      </c>
      <c r="ADF2" s="4">
        <v>45076</v>
      </c>
      <c r="ADG2" s="4">
        <v>45075</v>
      </c>
      <c r="ADH2" s="4">
        <v>45072</v>
      </c>
      <c r="ADI2" s="4">
        <v>45071</v>
      </c>
      <c r="ADJ2" s="4">
        <v>45070</v>
      </c>
      <c r="ADK2" s="4">
        <v>45069</v>
      </c>
      <c r="ADL2" s="4">
        <v>45068</v>
      </c>
      <c r="ADM2" s="4">
        <v>45065</v>
      </c>
      <c r="ADN2" s="4">
        <v>45064</v>
      </c>
      <c r="ADO2" s="4">
        <v>45063</v>
      </c>
      <c r="ADP2" s="4">
        <v>45062</v>
      </c>
      <c r="ADQ2" s="4">
        <v>45061</v>
      </c>
      <c r="ADR2" s="4">
        <v>45058</v>
      </c>
      <c r="ADS2" s="4">
        <v>45057</v>
      </c>
      <c r="ADT2" s="4">
        <v>45056</v>
      </c>
      <c r="ADU2" s="4">
        <v>45055</v>
      </c>
      <c r="ADV2" s="4">
        <v>45054</v>
      </c>
      <c r="ADW2" s="4">
        <v>45051</v>
      </c>
      <c r="ADX2" s="4">
        <v>45050</v>
      </c>
      <c r="ADY2" s="4">
        <v>45049</v>
      </c>
      <c r="ADZ2" s="4">
        <v>45048</v>
      </c>
      <c r="AEA2" s="4">
        <v>45047</v>
      </c>
      <c r="AEB2" s="4">
        <v>45044</v>
      </c>
      <c r="AEC2" s="4">
        <v>45043</v>
      </c>
      <c r="AED2" s="4">
        <v>45042</v>
      </c>
      <c r="AEE2" s="4">
        <v>45041</v>
      </c>
      <c r="AEF2" s="4">
        <v>45040</v>
      </c>
      <c r="AEG2" s="4">
        <v>45037</v>
      </c>
      <c r="AEH2" s="4">
        <v>45036</v>
      </c>
      <c r="AEI2" s="4">
        <v>45035</v>
      </c>
      <c r="AEJ2" s="4">
        <v>45034</v>
      </c>
      <c r="AEK2" s="4">
        <v>45033</v>
      </c>
      <c r="AEL2" s="4">
        <v>45030</v>
      </c>
      <c r="AEM2" s="4">
        <v>45029</v>
      </c>
      <c r="AEN2" s="4">
        <v>45028</v>
      </c>
      <c r="AEO2" s="4">
        <v>45027</v>
      </c>
      <c r="AEP2" s="4">
        <v>45026</v>
      </c>
      <c r="AEQ2" s="4">
        <v>45023</v>
      </c>
      <c r="AER2" s="4">
        <v>45022</v>
      </c>
      <c r="AES2" s="4">
        <v>45021</v>
      </c>
      <c r="AET2" s="4">
        <v>45020</v>
      </c>
      <c r="AEU2" s="4">
        <v>45019</v>
      </c>
      <c r="AEV2" s="4">
        <v>45016</v>
      </c>
      <c r="AEW2" s="4">
        <v>45015</v>
      </c>
      <c r="AEX2" s="4">
        <v>45014</v>
      </c>
      <c r="AEY2" s="4">
        <v>45013</v>
      </c>
      <c r="AEZ2" s="4">
        <v>45012</v>
      </c>
      <c r="AFA2" s="4">
        <v>45009</v>
      </c>
      <c r="AFB2" s="4">
        <v>45008</v>
      </c>
      <c r="AFC2" s="4">
        <v>45007</v>
      </c>
      <c r="AFD2" s="4">
        <v>45006</v>
      </c>
      <c r="AFE2" s="4">
        <v>45005</v>
      </c>
      <c r="AFF2" s="4">
        <v>45002</v>
      </c>
      <c r="AFG2" s="4">
        <v>45001</v>
      </c>
      <c r="AFH2" s="4">
        <v>45000</v>
      </c>
      <c r="AFI2" s="4">
        <v>44999</v>
      </c>
      <c r="AFJ2" s="4">
        <v>44998</v>
      </c>
      <c r="AFK2" s="4">
        <v>44995</v>
      </c>
      <c r="AFL2" s="4">
        <v>44994</v>
      </c>
      <c r="AFM2" s="4">
        <v>44993</v>
      </c>
      <c r="AFN2" s="4">
        <v>44992</v>
      </c>
      <c r="AFO2" s="4">
        <v>44991</v>
      </c>
      <c r="AFP2" s="4">
        <v>44988</v>
      </c>
      <c r="AFQ2" s="4">
        <v>44987</v>
      </c>
      <c r="AFR2" s="4">
        <v>44986</v>
      </c>
      <c r="AFS2" s="4">
        <v>44985</v>
      </c>
      <c r="AFT2" s="4">
        <v>44984</v>
      </c>
      <c r="AFU2" s="4">
        <v>44981</v>
      </c>
      <c r="AFV2" s="4">
        <v>44980</v>
      </c>
      <c r="AFW2" s="4">
        <v>44979</v>
      </c>
      <c r="AFX2" s="4">
        <v>44978</v>
      </c>
      <c r="AFY2" s="4">
        <v>44977</v>
      </c>
      <c r="AFZ2" s="4">
        <v>44974</v>
      </c>
      <c r="AGA2" s="4">
        <v>44973</v>
      </c>
      <c r="AGB2" s="4">
        <v>44972</v>
      </c>
      <c r="AGC2" s="4">
        <v>44971</v>
      </c>
      <c r="AGD2" s="4">
        <v>44970</v>
      </c>
      <c r="AGE2" s="4">
        <v>44967</v>
      </c>
      <c r="AGF2" s="4">
        <v>44966</v>
      </c>
      <c r="AGG2" s="4">
        <v>44965</v>
      </c>
      <c r="AGH2" s="4">
        <v>44964</v>
      </c>
      <c r="AGI2" s="4">
        <v>44963</v>
      </c>
      <c r="AGJ2" s="4">
        <v>44960</v>
      </c>
      <c r="AGK2" s="4">
        <v>44959</v>
      </c>
      <c r="AGL2" s="4">
        <v>44958</v>
      </c>
      <c r="AGM2" s="4">
        <v>44957</v>
      </c>
      <c r="AGN2" s="4">
        <v>44956</v>
      </c>
      <c r="AGO2" s="4">
        <v>44953</v>
      </c>
      <c r="AGP2" s="4">
        <v>44952</v>
      </c>
      <c r="AGQ2" s="4">
        <v>44951</v>
      </c>
      <c r="AGR2" s="4">
        <v>44950</v>
      </c>
      <c r="AGS2" s="4">
        <v>44949</v>
      </c>
      <c r="AGT2" s="4">
        <v>44946</v>
      </c>
      <c r="AGU2" s="4">
        <v>44945</v>
      </c>
      <c r="AGV2" s="4">
        <v>44944</v>
      </c>
      <c r="AGW2" s="4">
        <v>44943</v>
      </c>
      <c r="AGX2" s="4">
        <v>44942</v>
      </c>
      <c r="AGY2" s="4">
        <v>44939</v>
      </c>
      <c r="AGZ2" s="4">
        <v>44938</v>
      </c>
      <c r="AHA2" s="4">
        <v>44937</v>
      </c>
      <c r="AHB2" s="4">
        <v>44936</v>
      </c>
      <c r="AHC2" s="4">
        <v>44935</v>
      </c>
      <c r="AHD2" s="4">
        <v>44932</v>
      </c>
      <c r="AHE2" s="4">
        <v>44931</v>
      </c>
      <c r="AHF2" s="4">
        <v>44930</v>
      </c>
      <c r="AHG2" s="4">
        <v>44929</v>
      </c>
      <c r="AHH2" s="4">
        <v>44928</v>
      </c>
      <c r="AHI2" s="4">
        <v>44925</v>
      </c>
      <c r="AHJ2" s="4">
        <v>44924</v>
      </c>
      <c r="AHK2" s="4">
        <v>44923</v>
      </c>
      <c r="AHL2" s="4">
        <v>44922</v>
      </c>
      <c r="AHM2" s="4">
        <v>44921</v>
      </c>
      <c r="AHN2" s="4">
        <v>44918</v>
      </c>
      <c r="AHO2" s="4">
        <v>44917</v>
      </c>
      <c r="AHP2" s="4">
        <v>44916</v>
      </c>
      <c r="AHQ2" s="4">
        <v>44915</v>
      </c>
      <c r="AHR2" s="4">
        <v>44914</v>
      </c>
      <c r="AHS2" s="4">
        <v>44911</v>
      </c>
      <c r="AHT2" s="4">
        <v>44910</v>
      </c>
      <c r="AHU2" s="4">
        <v>44909</v>
      </c>
      <c r="AHV2" s="4">
        <v>44908</v>
      </c>
      <c r="AHW2" s="4">
        <v>44907</v>
      </c>
      <c r="AHX2" s="4">
        <v>44904</v>
      </c>
      <c r="AHY2" s="4">
        <v>44903</v>
      </c>
      <c r="AHZ2" s="4">
        <v>44902</v>
      </c>
      <c r="AIA2" s="4">
        <v>44901</v>
      </c>
      <c r="AIB2" s="4">
        <v>44900</v>
      </c>
      <c r="AIC2" s="4">
        <v>44897</v>
      </c>
      <c r="AID2" s="4">
        <v>44896</v>
      </c>
      <c r="AIE2" s="4">
        <v>44895</v>
      </c>
      <c r="AIF2" s="4">
        <v>44894</v>
      </c>
      <c r="AIG2" s="4">
        <v>44893</v>
      </c>
      <c r="AIH2" s="4">
        <v>44890</v>
      </c>
      <c r="AII2" s="4">
        <v>44889</v>
      </c>
      <c r="AIJ2" s="4">
        <v>44888</v>
      </c>
      <c r="AIK2" s="4">
        <v>44887</v>
      </c>
      <c r="AIL2" s="4">
        <v>44886</v>
      </c>
      <c r="AIM2" s="4">
        <v>44883</v>
      </c>
      <c r="AIN2" s="4">
        <v>44882</v>
      </c>
      <c r="AIO2" s="4">
        <v>44881</v>
      </c>
      <c r="AIP2" s="4">
        <v>44880</v>
      </c>
      <c r="AIQ2" s="4">
        <v>44879</v>
      </c>
      <c r="AIR2" s="4">
        <v>44876</v>
      </c>
      <c r="AIS2" s="4">
        <v>44875</v>
      </c>
      <c r="AIT2" s="4">
        <v>44874</v>
      </c>
      <c r="AIU2" s="4">
        <v>44873</v>
      </c>
      <c r="AIV2" s="4">
        <v>44872</v>
      </c>
      <c r="AIW2" s="4">
        <v>44869</v>
      </c>
      <c r="AIX2" s="4">
        <v>44868</v>
      </c>
      <c r="AIY2" s="4">
        <v>44867</v>
      </c>
      <c r="AIZ2" s="4">
        <v>44866</v>
      </c>
      <c r="AJA2" s="4">
        <v>44865</v>
      </c>
      <c r="AJB2" s="4">
        <v>44862</v>
      </c>
      <c r="AJC2" s="4">
        <v>44861</v>
      </c>
      <c r="AJD2" s="4">
        <v>44860</v>
      </c>
      <c r="AJE2" s="4">
        <v>44859</v>
      </c>
      <c r="AJF2" s="4">
        <v>44858</v>
      </c>
      <c r="AJG2" s="4">
        <v>44855</v>
      </c>
      <c r="AJH2" s="4">
        <v>44854</v>
      </c>
      <c r="AJI2" s="4">
        <v>44853</v>
      </c>
      <c r="AJJ2" s="4">
        <v>44852</v>
      </c>
      <c r="AJK2" s="4">
        <v>44851</v>
      </c>
      <c r="AJL2" s="4">
        <v>44848</v>
      </c>
      <c r="AJM2" s="4">
        <v>44847</v>
      </c>
      <c r="AJN2" s="4">
        <v>44846</v>
      </c>
      <c r="AJO2" s="4">
        <v>44845</v>
      </c>
      <c r="AJP2" s="4">
        <v>44844</v>
      </c>
      <c r="AJQ2" s="4">
        <v>44841</v>
      </c>
      <c r="AJR2" s="4">
        <v>44840</v>
      </c>
      <c r="AJS2" s="4">
        <v>44839</v>
      </c>
      <c r="AJT2" s="4">
        <v>44838</v>
      </c>
      <c r="AJU2" s="4">
        <v>44837</v>
      </c>
      <c r="AJV2" s="4">
        <v>44834</v>
      </c>
      <c r="AJW2" s="4">
        <v>44833</v>
      </c>
      <c r="AJX2" s="4">
        <v>44832</v>
      </c>
      <c r="AJY2" s="4">
        <v>44831</v>
      </c>
      <c r="AJZ2" s="4">
        <v>44830</v>
      </c>
      <c r="AKA2" s="4">
        <v>44827</v>
      </c>
      <c r="AKB2" s="4">
        <v>44826</v>
      </c>
      <c r="AKC2" s="4">
        <v>44825</v>
      </c>
      <c r="AKD2" s="4">
        <v>44824</v>
      </c>
      <c r="AKE2" s="4">
        <v>44823</v>
      </c>
      <c r="AKF2" s="4">
        <v>44820</v>
      </c>
      <c r="AKG2" s="4">
        <v>44819</v>
      </c>
      <c r="AKH2" s="4">
        <v>44818</v>
      </c>
      <c r="AKI2" s="4">
        <v>44817</v>
      </c>
      <c r="AKJ2" s="4">
        <v>44816</v>
      </c>
      <c r="AKK2" s="4">
        <v>44813</v>
      </c>
      <c r="AKL2" s="4">
        <v>44812</v>
      </c>
      <c r="AKM2" s="4">
        <v>44811</v>
      </c>
      <c r="AKN2" s="4">
        <v>44810</v>
      </c>
      <c r="AKO2" s="4">
        <v>44809</v>
      </c>
      <c r="AKP2" s="4">
        <v>44806</v>
      </c>
      <c r="AKQ2" s="4">
        <v>44805</v>
      </c>
      <c r="AKR2" s="4">
        <v>44804</v>
      </c>
      <c r="AKS2" s="4">
        <v>44803</v>
      </c>
      <c r="AKT2" s="4">
        <v>44802</v>
      </c>
      <c r="AKU2" s="4">
        <v>44799</v>
      </c>
      <c r="AKV2" s="4">
        <v>44798</v>
      </c>
      <c r="AKW2" s="4">
        <v>44797</v>
      </c>
      <c r="AKX2" s="4">
        <v>44796</v>
      </c>
      <c r="AKY2" s="4">
        <v>44795</v>
      </c>
      <c r="AKZ2" s="4">
        <v>44792</v>
      </c>
      <c r="ALA2" s="4">
        <v>44791</v>
      </c>
      <c r="ALB2" s="4">
        <v>44790</v>
      </c>
      <c r="ALC2" s="4">
        <v>44789</v>
      </c>
      <c r="ALD2" s="4">
        <v>44788</v>
      </c>
      <c r="ALE2" s="4">
        <v>44785</v>
      </c>
      <c r="ALF2" s="4">
        <v>44784</v>
      </c>
      <c r="ALG2" s="4">
        <v>44783</v>
      </c>
      <c r="ALH2" s="4">
        <v>44782</v>
      </c>
      <c r="ALI2" s="4">
        <v>44781</v>
      </c>
      <c r="ALJ2" s="4">
        <v>44778</v>
      </c>
      <c r="ALK2" s="4">
        <v>44777</v>
      </c>
      <c r="ALL2" s="4">
        <v>44776</v>
      </c>
      <c r="ALM2" s="4">
        <v>44775</v>
      </c>
      <c r="ALN2" s="4">
        <v>44774</v>
      </c>
      <c r="ALO2" s="4">
        <v>44771</v>
      </c>
      <c r="ALP2" s="4">
        <v>44770</v>
      </c>
      <c r="ALQ2" s="4">
        <v>44769</v>
      </c>
      <c r="ALR2" s="4">
        <v>44768</v>
      </c>
      <c r="ALS2" s="4">
        <v>44767</v>
      </c>
      <c r="ALT2" s="4">
        <v>44764</v>
      </c>
      <c r="ALU2" s="4">
        <v>44763</v>
      </c>
      <c r="ALV2" s="4">
        <v>44762</v>
      </c>
      <c r="ALW2" s="4">
        <v>44761</v>
      </c>
      <c r="ALX2" s="4">
        <v>44760</v>
      </c>
      <c r="ALY2" s="4">
        <v>44757</v>
      </c>
      <c r="ALZ2" s="4">
        <v>44756</v>
      </c>
      <c r="AMA2" s="4">
        <v>44755</v>
      </c>
      <c r="AMB2" s="4">
        <v>44754</v>
      </c>
      <c r="AMC2" s="4">
        <v>44753</v>
      </c>
      <c r="AMD2" s="4">
        <v>44750</v>
      </c>
      <c r="AME2" s="4">
        <v>44749</v>
      </c>
      <c r="AMF2" s="4">
        <v>44748</v>
      </c>
      <c r="AMG2" s="4">
        <v>44747</v>
      </c>
      <c r="AMH2" s="4">
        <v>44746</v>
      </c>
      <c r="AMI2" s="4">
        <v>44743</v>
      </c>
      <c r="AMJ2" s="4">
        <v>44742</v>
      </c>
      <c r="AMK2" s="4">
        <v>44741</v>
      </c>
      <c r="AML2" s="4">
        <v>44740</v>
      </c>
      <c r="AMM2" s="4">
        <v>44739</v>
      </c>
      <c r="AMN2" s="4">
        <v>44736</v>
      </c>
      <c r="AMO2" s="4">
        <v>44735</v>
      </c>
      <c r="AMP2" s="4">
        <v>44734</v>
      </c>
      <c r="AMQ2" s="4">
        <v>44733</v>
      </c>
      <c r="AMR2" s="4">
        <v>44732</v>
      </c>
      <c r="AMS2" s="4">
        <v>44729</v>
      </c>
      <c r="AMT2" s="4">
        <v>44728</v>
      </c>
      <c r="AMU2" s="4">
        <v>44727</v>
      </c>
      <c r="AMV2" s="4">
        <v>44726</v>
      </c>
      <c r="AMW2" s="4">
        <v>44725</v>
      </c>
      <c r="AMX2" s="4">
        <v>44722</v>
      </c>
      <c r="AMY2" s="4">
        <v>44721</v>
      </c>
      <c r="AMZ2" s="4">
        <v>44720</v>
      </c>
      <c r="ANA2" s="4">
        <v>44719</v>
      </c>
      <c r="ANB2" s="4">
        <v>44718</v>
      </c>
      <c r="ANC2" s="4">
        <v>44715</v>
      </c>
      <c r="AND2" s="4">
        <v>44714</v>
      </c>
      <c r="ANE2" s="4">
        <v>44713</v>
      </c>
      <c r="ANF2" s="4">
        <v>44712</v>
      </c>
      <c r="ANG2" s="4">
        <v>44711</v>
      </c>
      <c r="ANH2" s="4">
        <v>44708</v>
      </c>
      <c r="ANI2" s="4">
        <v>44707</v>
      </c>
      <c r="ANJ2" s="4">
        <v>44706</v>
      </c>
      <c r="ANK2" s="4">
        <v>44705</v>
      </c>
      <c r="ANL2" s="4">
        <v>44704</v>
      </c>
      <c r="ANM2" s="4">
        <v>44701</v>
      </c>
      <c r="ANN2" s="4">
        <v>44700</v>
      </c>
      <c r="ANO2" s="4">
        <v>44699</v>
      </c>
      <c r="ANP2" s="4">
        <v>44698</v>
      </c>
      <c r="ANQ2" s="4">
        <v>44697</v>
      </c>
      <c r="ANR2" s="4">
        <v>44694</v>
      </c>
      <c r="ANS2" s="4">
        <v>44693</v>
      </c>
      <c r="ANT2" s="4">
        <v>44692</v>
      </c>
      <c r="ANU2" s="4">
        <v>44691</v>
      </c>
      <c r="ANV2" s="4">
        <v>44690</v>
      </c>
      <c r="ANW2" s="4">
        <v>44687</v>
      </c>
      <c r="ANX2" s="4">
        <v>44686</v>
      </c>
      <c r="ANY2" s="4">
        <v>44685</v>
      </c>
      <c r="ANZ2" s="4">
        <v>44684</v>
      </c>
      <c r="AOA2" s="4">
        <v>44683</v>
      </c>
      <c r="AOB2" s="4">
        <v>44680</v>
      </c>
      <c r="AOC2" s="4">
        <v>44679</v>
      </c>
      <c r="AOD2" s="4">
        <v>44678</v>
      </c>
      <c r="AOE2" s="4">
        <v>44677</v>
      </c>
      <c r="AOF2" s="4">
        <v>44676</v>
      </c>
      <c r="AOG2" s="4">
        <v>44673</v>
      </c>
      <c r="AOH2" s="4">
        <v>44672</v>
      </c>
      <c r="AOI2" s="4">
        <v>44671</v>
      </c>
      <c r="AOJ2" s="4">
        <v>44670</v>
      </c>
      <c r="AOK2" s="4">
        <v>44669</v>
      </c>
      <c r="AOL2" s="4">
        <v>44666</v>
      </c>
      <c r="AOM2" s="4">
        <v>44665</v>
      </c>
      <c r="AON2" s="4">
        <v>44664</v>
      </c>
      <c r="AOO2" s="4">
        <v>44663</v>
      </c>
      <c r="AOP2" s="4">
        <v>44662</v>
      </c>
      <c r="AOQ2" s="4">
        <v>44659</v>
      </c>
      <c r="AOR2" s="4">
        <v>44658</v>
      </c>
      <c r="AOS2" s="4">
        <v>44657</v>
      </c>
      <c r="AOT2" s="4">
        <v>44656</v>
      </c>
      <c r="AOU2" s="4">
        <v>44655</v>
      </c>
      <c r="AOV2" s="4">
        <v>44652</v>
      </c>
      <c r="AOW2" s="4">
        <v>44651</v>
      </c>
      <c r="AOX2" s="4">
        <v>44650</v>
      </c>
      <c r="AOY2" s="4">
        <v>44649</v>
      </c>
      <c r="AOZ2" s="4">
        <v>44648</v>
      </c>
      <c r="APA2" s="4">
        <v>44645</v>
      </c>
      <c r="APB2" s="4">
        <v>44644</v>
      </c>
      <c r="APC2" s="4">
        <v>44643</v>
      </c>
      <c r="APD2" s="4">
        <v>44642</v>
      </c>
      <c r="APE2" s="4">
        <v>44641</v>
      </c>
      <c r="APF2" s="4">
        <v>44638</v>
      </c>
      <c r="APG2" s="4">
        <v>44637</v>
      </c>
      <c r="APH2" s="4">
        <v>44636</v>
      </c>
      <c r="API2" s="4">
        <v>44635</v>
      </c>
      <c r="APJ2" s="4">
        <v>44634</v>
      </c>
      <c r="APK2" s="4">
        <v>44631</v>
      </c>
      <c r="APL2" s="4">
        <v>44630</v>
      </c>
      <c r="APM2" s="4">
        <v>44629</v>
      </c>
      <c r="APN2" s="4">
        <v>44628</v>
      </c>
      <c r="APO2" s="4">
        <v>44627</v>
      </c>
      <c r="APP2" s="4">
        <v>44624</v>
      </c>
      <c r="APQ2" s="4">
        <v>44623</v>
      </c>
      <c r="APR2" s="4">
        <v>44622</v>
      </c>
      <c r="APS2" s="4">
        <v>44621</v>
      </c>
      <c r="APT2" s="4">
        <v>44620</v>
      </c>
      <c r="APU2" s="4">
        <v>44617</v>
      </c>
      <c r="APV2" s="4">
        <v>44616</v>
      </c>
      <c r="APW2" s="4">
        <v>44615</v>
      </c>
      <c r="APX2" s="4">
        <v>44614</v>
      </c>
      <c r="APY2" s="4">
        <v>44613</v>
      </c>
      <c r="APZ2" s="4">
        <v>44610</v>
      </c>
      <c r="AQA2" s="4">
        <v>44609</v>
      </c>
      <c r="AQB2" s="4">
        <v>44608</v>
      </c>
      <c r="AQC2" s="4">
        <v>44607</v>
      </c>
      <c r="AQD2" s="4">
        <v>44606</v>
      </c>
      <c r="AQE2" s="4">
        <v>44603</v>
      </c>
      <c r="AQF2" s="4">
        <v>44602</v>
      </c>
      <c r="AQG2" s="4">
        <v>44601</v>
      </c>
      <c r="AQH2" s="4">
        <v>44600</v>
      </c>
      <c r="AQI2" s="4">
        <v>44599</v>
      </c>
      <c r="AQJ2" s="4">
        <v>44596</v>
      </c>
      <c r="AQK2" s="4">
        <v>44595</v>
      </c>
      <c r="AQL2" s="4">
        <v>44594</v>
      </c>
      <c r="AQM2" s="4">
        <v>44593</v>
      </c>
      <c r="AQN2" s="4">
        <v>44592</v>
      </c>
      <c r="AQO2" s="4">
        <v>44589</v>
      </c>
      <c r="AQP2" s="4">
        <v>44588</v>
      </c>
      <c r="AQQ2" s="4">
        <v>44587</v>
      </c>
      <c r="AQR2" s="4">
        <v>44586</v>
      </c>
      <c r="AQS2" s="4">
        <v>44585</v>
      </c>
      <c r="AQT2" s="4">
        <v>44582</v>
      </c>
      <c r="AQU2" s="4">
        <v>44581</v>
      </c>
      <c r="AQV2" s="4">
        <v>44580</v>
      </c>
      <c r="AQW2" s="4">
        <v>44579</v>
      </c>
      <c r="AQX2" s="4">
        <v>44578</v>
      </c>
      <c r="AQY2" s="4">
        <v>44575</v>
      </c>
      <c r="AQZ2" s="4">
        <v>44574</v>
      </c>
      <c r="ARA2" s="4">
        <v>44573</v>
      </c>
      <c r="ARB2" s="4">
        <v>44572</v>
      </c>
      <c r="ARC2" s="4">
        <v>44571</v>
      </c>
      <c r="ARD2" s="4">
        <v>44568</v>
      </c>
      <c r="ARE2" s="4">
        <v>44567</v>
      </c>
      <c r="ARF2" s="4">
        <v>44566</v>
      </c>
      <c r="ARG2" s="4">
        <v>44565</v>
      </c>
      <c r="ARH2" s="4">
        <v>44564</v>
      </c>
      <c r="ARI2" s="4">
        <v>44561</v>
      </c>
      <c r="ARJ2" s="4">
        <v>44560</v>
      </c>
      <c r="ARK2" s="4">
        <v>44559</v>
      </c>
      <c r="ARL2" s="4">
        <v>44558</v>
      </c>
      <c r="ARM2" s="4">
        <v>44557</v>
      </c>
      <c r="ARN2" s="4">
        <v>44554</v>
      </c>
      <c r="ARO2" s="4">
        <v>44553</v>
      </c>
      <c r="ARP2" s="4">
        <v>44552</v>
      </c>
      <c r="ARQ2" s="4">
        <v>44551</v>
      </c>
      <c r="ARR2" s="4">
        <v>44550</v>
      </c>
      <c r="ARS2" s="4">
        <v>44547</v>
      </c>
      <c r="ART2" s="4">
        <v>44546</v>
      </c>
      <c r="ARU2" s="4">
        <v>44545</v>
      </c>
      <c r="ARV2" s="4">
        <v>44544</v>
      </c>
      <c r="ARW2" s="4">
        <v>44543</v>
      </c>
      <c r="ARX2" s="4">
        <v>44540</v>
      </c>
      <c r="ARY2" s="4">
        <v>44539</v>
      </c>
      <c r="ARZ2" s="4">
        <v>44538</v>
      </c>
      <c r="ASA2" s="4">
        <v>44537</v>
      </c>
      <c r="ASB2" s="4">
        <v>44536</v>
      </c>
      <c r="ASC2" s="4">
        <v>44533</v>
      </c>
      <c r="ASD2" s="4">
        <v>44532</v>
      </c>
      <c r="ASE2" s="4">
        <v>44531</v>
      </c>
      <c r="ASF2" s="4">
        <v>44530</v>
      </c>
      <c r="ASG2" s="4">
        <v>44529</v>
      </c>
      <c r="ASH2" s="4">
        <v>44526</v>
      </c>
      <c r="ASI2" s="4">
        <v>44525</v>
      </c>
      <c r="ASJ2" s="4">
        <v>44524</v>
      </c>
      <c r="ASK2" s="4">
        <v>44523</v>
      </c>
      <c r="ASL2" s="4">
        <v>44522</v>
      </c>
      <c r="ASM2" s="4">
        <v>44519</v>
      </c>
      <c r="ASN2" s="4">
        <v>44518</v>
      </c>
      <c r="ASO2" s="4">
        <v>44517</v>
      </c>
      <c r="ASP2" s="4">
        <v>44516</v>
      </c>
      <c r="ASQ2" s="4">
        <v>44515</v>
      </c>
      <c r="ASR2" s="4">
        <v>44512</v>
      </c>
      <c r="ASS2" s="4">
        <v>44511</v>
      </c>
      <c r="AST2" s="4">
        <v>44510</v>
      </c>
      <c r="ASU2" s="4">
        <v>44509</v>
      </c>
      <c r="ASV2" s="4">
        <v>44508</v>
      </c>
      <c r="ASW2" s="4">
        <v>44505</v>
      </c>
      <c r="ASX2" s="4">
        <v>44504</v>
      </c>
      <c r="ASY2" s="4">
        <v>44503</v>
      </c>
      <c r="ASZ2" s="4">
        <v>44502</v>
      </c>
      <c r="ATA2" s="4">
        <v>44501</v>
      </c>
      <c r="ATB2" s="4">
        <v>44498</v>
      </c>
      <c r="ATC2" s="4">
        <v>44497</v>
      </c>
      <c r="ATD2" s="4">
        <v>44496</v>
      </c>
      <c r="ATE2" s="4">
        <v>44495</v>
      </c>
      <c r="ATF2" s="4">
        <v>44494</v>
      </c>
      <c r="ATG2" s="4">
        <v>44491</v>
      </c>
      <c r="ATH2" s="4">
        <v>44490</v>
      </c>
      <c r="ATI2" s="4">
        <v>44489</v>
      </c>
      <c r="ATJ2" s="4">
        <v>44488</v>
      </c>
      <c r="ATK2" s="4">
        <v>44487</v>
      </c>
      <c r="ATL2" s="4">
        <v>44484</v>
      </c>
      <c r="ATM2" s="4">
        <v>44483</v>
      </c>
      <c r="ATN2" s="4">
        <v>44482</v>
      </c>
      <c r="ATO2" s="4">
        <v>44481</v>
      </c>
      <c r="ATP2" s="4">
        <v>44480</v>
      </c>
      <c r="ATQ2" s="4">
        <v>44477</v>
      </c>
      <c r="ATR2" s="4">
        <v>44476</v>
      </c>
      <c r="ATS2" s="4">
        <v>44475</v>
      </c>
      <c r="ATT2" s="4">
        <v>44474</v>
      </c>
      <c r="ATU2" s="4">
        <v>44473</v>
      </c>
      <c r="ATV2" s="4">
        <v>44470</v>
      </c>
      <c r="ATW2" s="4">
        <v>44469</v>
      </c>
      <c r="ATX2" s="4">
        <v>44468</v>
      </c>
      <c r="ATY2" s="4">
        <v>44467</v>
      </c>
      <c r="ATZ2" s="4">
        <v>44466</v>
      </c>
      <c r="AUA2" s="4">
        <v>44463</v>
      </c>
      <c r="AUB2" s="4">
        <v>44462</v>
      </c>
      <c r="AUC2" s="4">
        <v>44461</v>
      </c>
      <c r="AUD2" s="4">
        <v>44460</v>
      </c>
      <c r="AUE2" s="4">
        <v>44459</v>
      </c>
      <c r="AUF2" s="4">
        <v>44456</v>
      </c>
      <c r="AUG2" s="4">
        <v>44455</v>
      </c>
      <c r="AUH2" s="4">
        <v>44454</v>
      </c>
      <c r="AUI2" s="4">
        <v>44453</v>
      </c>
      <c r="AUJ2" s="4">
        <v>44452</v>
      </c>
      <c r="AUK2" s="4">
        <v>44449</v>
      </c>
      <c r="AUL2" s="4">
        <v>44448</v>
      </c>
      <c r="AUM2" s="4">
        <v>44447</v>
      </c>
      <c r="AUN2" s="4">
        <v>44446</v>
      </c>
      <c r="AUO2" s="4">
        <v>44445</v>
      </c>
      <c r="AUP2" s="4">
        <v>44442</v>
      </c>
      <c r="AUQ2" s="4">
        <v>44441</v>
      </c>
      <c r="AUR2" s="4">
        <v>44440</v>
      </c>
      <c r="AUS2" s="4">
        <v>44439</v>
      </c>
      <c r="AUT2" s="4">
        <v>44438</v>
      </c>
      <c r="AUU2" s="4">
        <v>44435</v>
      </c>
      <c r="AUV2" s="4">
        <v>44434</v>
      </c>
      <c r="AUW2" s="4">
        <v>44433</v>
      </c>
      <c r="AUX2" s="4">
        <v>44432</v>
      </c>
      <c r="AUY2" s="4">
        <v>44431</v>
      </c>
      <c r="AUZ2" s="4">
        <v>44428</v>
      </c>
      <c r="AVA2" s="4">
        <v>44427</v>
      </c>
      <c r="AVB2" s="4">
        <v>44426</v>
      </c>
      <c r="AVC2" s="4">
        <v>44425</v>
      </c>
      <c r="AVD2" s="4">
        <v>44424</v>
      </c>
      <c r="AVE2" s="4">
        <v>44421</v>
      </c>
      <c r="AVF2" s="4">
        <v>44420</v>
      </c>
      <c r="AVG2" s="4">
        <v>44419</v>
      </c>
      <c r="AVH2" s="4">
        <v>44418</v>
      </c>
      <c r="AVI2" s="4">
        <v>44417</v>
      </c>
      <c r="AVJ2" s="4">
        <v>44414</v>
      </c>
      <c r="AVK2" s="4">
        <v>44413</v>
      </c>
      <c r="AVL2" s="4">
        <v>44412</v>
      </c>
      <c r="AVM2" s="4">
        <v>44411</v>
      </c>
      <c r="AVN2" s="4">
        <v>44410</v>
      </c>
      <c r="AVO2" s="4">
        <v>44407</v>
      </c>
      <c r="AVP2" s="4">
        <v>44406</v>
      </c>
      <c r="AVQ2" s="4">
        <v>44405</v>
      </c>
      <c r="AVR2" s="4">
        <v>44404</v>
      </c>
      <c r="AVS2" s="4">
        <v>44403</v>
      </c>
      <c r="AVT2" s="4">
        <v>44400</v>
      </c>
      <c r="AVU2" s="4">
        <v>44399</v>
      </c>
      <c r="AVV2" s="4">
        <v>44398</v>
      </c>
      <c r="AVW2" s="4">
        <v>44397</v>
      </c>
      <c r="AVX2" s="4">
        <v>44396</v>
      </c>
      <c r="AVY2" s="4">
        <v>44393</v>
      </c>
      <c r="AVZ2" s="4">
        <v>44392</v>
      </c>
      <c r="AWA2" s="4">
        <v>44391</v>
      </c>
      <c r="AWB2" s="4">
        <v>44390</v>
      </c>
      <c r="AWC2" s="4">
        <v>44389</v>
      </c>
      <c r="AWD2" s="4">
        <v>44386</v>
      </c>
      <c r="AWE2" s="4">
        <v>44385</v>
      </c>
      <c r="AWF2" s="4">
        <v>44384</v>
      </c>
      <c r="AWG2" s="4">
        <v>44383</v>
      </c>
      <c r="AWH2" s="4">
        <v>44382</v>
      </c>
      <c r="AWI2" s="4">
        <v>44379</v>
      </c>
      <c r="AWJ2" s="4">
        <v>44378</v>
      </c>
      <c r="AWK2" s="4">
        <v>44377</v>
      </c>
      <c r="AWL2" s="4">
        <v>44376</v>
      </c>
      <c r="AWM2" s="4">
        <v>44375</v>
      </c>
      <c r="AWN2" s="4">
        <v>44372</v>
      </c>
      <c r="AWO2" s="4">
        <v>44371</v>
      </c>
      <c r="AWP2" s="4">
        <v>44370</v>
      </c>
      <c r="AWQ2" s="4">
        <v>44369</v>
      </c>
      <c r="AWR2" s="4">
        <v>44368</v>
      </c>
      <c r="AWS2" s="4">
        <v>44365</v>
      </c>
      <c r="AWT2" s="4">
        <v>44364</v>
      </c>
      <c r="AWU2" s="4">
        <v>44363</v>
      </c>
      <c r="AWV2" s="4">
        <v>44362</v>
      </c>
      <c r="AWW2" s="4">
        <v>44361</v>
      </c>
      <c r="AWX2" s="4">
        <v>44358</v>
      </c>
      <c r="AWY2" s="4">
        <v>44357</v>
      </c>
      <c r="AWZ2" s="4">
        <v>44356</v>
      </c>
      <c r="AXA2" s="4">
        <v>44355</v>
      </c>
      <c r="AXB2" s="4">
        <v>44354</v>
      </c>
      <c r="AXC2" s="4">
        <v>44351</v>
      </c>
      <c r="AXD2" s="4">
        <v>44350</v>
      </c>
      <c r="AXE2" s="4">
        <v>44349</v>
      </c>
      <c r="AXF2" s="4">
        <v>44348</v>
      </c>
      <c r="AXG2" s="4">
        <v>44347</v>
      </c>
      <c r="AXH2" s="4">
        <v>44344</v>
      </c>
      <c r="AXI2" s="4">
        <v>44343</v>
      </c>
      <c r="AXJ2" s="4">
        <v>44342</v>
      </c>
      <c r="AXK2" s="4">
        <v>44341</v>
      </c>
      <c r="AXL2" s="4">
        <v>44340</v>
      </c>
      <c r="AXM2" s="4">
        <v>44337</v>
      </c>
      <c r="AXN2" s="4">
        <v>44336</v>
      </c>
      <c r="AXO2" s="4">
        <v>44335</v>
      </c>
      <c r="AXP2" s="4">
        <v>44334</v>
      </c>
      <c r="AXQ2" s="4">
        <v>44333</v>
      </c>
      <c r="AXR2" s="4">
        <v>44330</v>
      </c>
      <c r="AXS2" s="4">
        <v>44329</v>
      </c>
      <c r="AXT2" s="4">
        <v>44328</v>
      </c>
      <c r="AXU2" s="4">
        <v>44327</v>
      </c>
      <c r="AXV2" s="4">
        <v>44326</v>
      </c>
      <c r="AXW2" s="4">
        <v>44323</v>
      </c>
      <c r="AXX2" s="4">
        <v>44322</v>
      </c>
      <c r="AXY2" s="4">
        <v>44321</v>
      </c>
      <c r="AXZ2" s="4">
        <v>44320</v>
      </c>
      <c r="AYA2" s="4">
        <v>44319</v>
      </c>
      <c r="AYB2" s="4">
        <v>44316</v>
      </c>
      <c r="AYC2" s="4">
        <v>44315</v>
      </c>
      <c r="AYD2" s="4">
        <v>44314</v>
      </c>
      <c r="AYE2" s="4">
        <v>44313</v>
      </c>
      <c r="AYF2" s="4">
        <v>44312</v>
      </c>
      <c r="AYG2" s="4">
        <v>44309</v>
      </c>
      <c r="AYH2" s="4">
        <v>44308</v>
      </c>
      <c r="AYI2" s="4">
        <v>44307</v>
      </c>
      <c r="AYJ2" s="4">
        <v>44306</v>
      </c>
      <c r="AYK2" s="4">
        <v>44305</v>
      </c>
      <c r="AYL2" s="4">
        <v>44302</v>
      </c>
      <c r="AYM2" s="4">
        <v>44301</v>
      </c>
      <c r="AYN2" s="4">
        <v>44300</v>
      </c>
      <c r="AYO2" s="4">
        <v>44299</v>
      </c>
      <c r="AYP2" s="4">
        <v>44298</v>
      </c>
      <c r="AYQ2" s="4">
        <v>44295</v>
      </c>
      <c r="AYR2" s="4">
        <v>44294</v>
      </c>
      <c r="AYS2" s="4">
        <v>44293</v>
      </c>
      <c r="AYT2" s="4">
        <v>44292</v>
      </c>
      <c r="AYU2" s="4">
        <v>44291</v>
      </c>
      <c r="AYV2" s="4">
        <v>44288</v>
      </c>
      <c r="AYW2" s="4">
        <v>44287</v>
      </c>
      <c r="AYX2" s="4">
        <v>44286</v>
      </c>
      <c r="AYY2" s="4">
        <v>44285</v>
      </c>
      <c r="AYZ2" s="4">
        <v>44284</v>
      </c>
      <c r="AZA2" s="4">
        <v>44281</v>
      </c>
      <c r="AZB2" s="4">
        <v>44280</v>
      </c>
      <c r="AZC2" s="4">
        <v>44279</v>
      </c>
      <c r="AZD2" s="4">
        <v>44278</v>
      </c>
      <c r="AZE2" s="4">
        <v>44277</v>
      </c>
      <c r="AZF2" s="4">
        <v>44274</v>
      </c>
      <c r="AZG2" s="4">
        <v>44273</v>
      </c>
      <c r="AZH2" s="4">
        <v>44272</v>
      </c>
      <c r="AZI2" s="4">
        <v>44271</v>
      </c>
      <c r="AZJ2" s="4">
        <v>44270</v>
      </c>
      <c r="AZK2" s="4">
        <v>44267</v>
      </c>
      <c r="AZL2" s="4">
        <v>44266</v>
      </c>
      <c r="AZM2" s="4">
        <v>44265</v>
      </c>
      <c r="AZN2" s="4">
        <v>44264</v>
      </c>
      <c r="AZO2" s="4">
        <v>44263</v>
      </c>
      <c r="AZP2" s="4">
        <v>44260</v>
      </c>
      <c r="AZQ2" s="4">
        <v>44259</v>
      </c>
      <c r="AZR2" s="4">
        <v>44258</v>
      </c>
      <c r="AZS2" s="4">
        <v>44257</v>
      </c>
      <c r="AZT2" s="4">
        <v>44256</v>
      </c>
      <c r="AZU2" s="4">
        <v>44253</v>
      </c>
      <c r="AZV2" s="4">
        <v>44252</v>
      </c>
      <c r="AZW2" s="4">
        <v>44251</v>
      </c>
      <c r="AZX2" s="4">
        <v>44250</v>
      </c>
      <c r="AZY2" s="4">
        <v>44249</v>
      </c>
      <c r="AZZ2" s="4">
        <v>44246</v>
      </c>
      <c r="BAA2" s="4">
        <v>44245</v>
      </c>
      <c r="BAB2" s="4">
        <v>44244</v>
      </c>
      <c r="BAC2" s="4">
        <v>44243</v>
      </c>
      <c r="BAD2" s="4">
        <v>44242</v>
      </c>
      <c r="BAE2" s="4">
        <v>44239</v>
      </c>
      <c r="BAF2" s="4">
        <v>44238</v>
      </c>
      <c r="BAG2" s="4">
        <v>44237</v>
      </c>
      <c r="BAH2" s="4">
        <v>44236</v>
      </c>
      <c r="BAI2" s="4">
        <v>44235</v>
      </c>
      <c r="BAJ2" s="4">
        <v>44232</v>
      </c>
      <c r="BAK2" s="4">
        <v>44231</v>
      </c>
      <c r="BAL2" s="4">
        <v>44230</v>
      </c>
      <c r="BAM2" s="4">
        <v>44229</v>
      </c>
      <c r="BAN2" s="4">
        <v>44228</v>
      </c>
      <c r="BAO2" s="4">
        <v>44225</v>
      </c>
      <c r="BAP2" s="4">
        <v>44224</v>
      </c>
      <c r="BAQ2" s="4">
        <v>44223</v>
      </c>
      <c r="BAR2" s="4">
        <v>44222</v>
      </c>
      <c r="BAS2" s="4">
        <v>44221</v>
      </c>
      <c r="BAT2" s="4">
        <v>44218</v>
      </c>
      <c r="BAU2" s="4">
        <v>44217</v>
      </c>
      <c r="BAV2" s="4">
        <v>44216</v>
      </c>
      <c r="BAW2" s="4">
        <v>44215</v>
      </c>
      <c r="BAX2" s="4">
        <v>44214</v>
      </c>
      <c r="BAY2" s="4">
        <v>44211</v>
      </c>
      <c r="BAZ2" s="4">
        <v>44210</v>
      </c>
      <c r="BBA2" s="4">
        <v>44209</v>
      </c>
      <c r="BBB2" s="4">
        <v>44208</v>
      </c>
      <c r="BBC2" s="4">
        <v>44207</v>
      </c>
      <c r="BBD2" s="4">
        <v>44204</v>
      </c>
      <c r="BBE2" s="4">
        <v>44203</v>
      </c>
      <c r="BBF2" s="4">
        <v>44202</v>
      </c>
      <c r="BBG2" s="4">
        <v>44201</v>
      </c>
      <c r="BBH2" s="4">
        <v>44200</v>
      </c>
      <c r="BBI2" s="4">
        <v>44197</v>
      </c>
      <c r="BBJ2" s="4">
        <v>44196</v>
      </c>
      <c r="BBK2" s="4">
        <v>44195</v>
      </c>
      <c r="BBL2" s="4">
        <v>44194</v>
      </c>
      <c r="BBM2" s="4">
        <v>44193</v>
      </c>
      <c r="BBN2" s="4">
        <v>44190</v>
      </c>
      <c r="BBO2" s="4">
        <v>44189</v>
      </c>
      <c r="BBP2" s="4">
        <v>44188</v>
      </c>
      <c r="BBQ2" s="4">
        <v>44187</v>
      </c>
      <c r="BBR2" s="4">
        <v>44186</v>
      </c>
      <c r="BBS2" s="4">
        <v>44183</v>
      </c>
      <c r="BBT2" s="4">
        <v>44182</v>
      </c>
      <c r="BBU2" s="4">
        <v>44181</v>
      </c>
      <c r="BBV2" s="4">
        <v>44180</v>
      </c>
      <c r="BBW2" s="4">
        <v>44179</v>
      </c>
      <c r="BBX2" s="4">
        <v>44176</v>
      </c>
      <c r="BBY2" s="4">
        <v>44175</v>
      </c>
      <c r="BBZ2" s="4">
        <v>44174</v>
      </c>
      <c r="BCA2" s="4">
        <v>44173</v>
      </c>
      <c r="BCB2" s="4">
        <v>44172</v>
      </c>
      <c r="BCC2" s="4">
        <v>44169</v>
      </c>
      <c r="BCD2" s="4">
        <v>44168</v>
      </c>
      <c r="BCE2" s="4">
        <v>44167</v>
      </c>
      <c r="BCF2" s="4">
        <v>44166</v>
      </c>
      <c r="BCG2" s="4">
        <v>44165</v>
      </c>
      <c r="BCH2" s="4">
        <v>44162</v>
      </c>
      <c r="BCI2" s="4">
        <v>44161</v>
      </c>
      <c r="BCJ2" s="4">
        <v>44160</v>
      </c>
      <c r="BCK2" s="4">
        <v>44159</v>
      </c>
      <c r="BCL2" s="4">
        <v>44158</v>
      </c>
      <c r="BCM2" s="4">
        <v>44155</v>
      </c>
      <c r="BCN2" s="4">
        <v>44154</v>
      </c>
      <c r="BCO2" s="4">
        <v>44153</v>
      </c>
      <c r="BCP2" s="4">
        <v>44152</v>
      </c>
      <c r="BCQ2" s="4">
        <v>44151</v>
      </c>
      <c r="BCR2" s="4">
        <v>44148</v>
      </c>
      <c r="BCS2" s="4">
        <v>44147</v>
      </c>
      <c r="BCT2" s="4">
        <v>44146</v>
      </c>
      <c r="BCU2" s="4">
        <v>44145</v>
      </c>
      <c r="BCV2" s="4">
        <v>44144</v>
      </c>
      <c r="BCW2" s="4">
        <v>44141</v>
      </c>
      <c r="BCX2" s="4">
        <v>44140</v>
      </c>
      <c r="BCY2" s="4">
        <v>44139</v>
      </c>
      <c r="BCZ2" s="4">
        <v>44138</v>
      </c>
      <c r="BDA2" s="4">
        <v>44137</v>
      </c>
      <c r="BDB2" s="4">
        <v>44134</v>
      </c>
      <c r="BDC2" s="4">
        <v>44133</v>
      </c>
      <c r="BDD2" s="4">
        <v>44132</v>
      </c>
      <c r="BDE2" s="4">
        <v>44131</v>
      </c>
      <c r="BDF2" s="4">
        <v>44130</v>
      </c>
      <c r="BDG2" s="4">
        <v>44127</v>
      </c>
      <c r="BDH2" s="4">
        <v>44126</v>
      </c>
      <c r="BDI2" s="4">
        <v>44125</v>
      </c>
      <c r="BDJ2" s="4">
        <v>44124</v>
      </c>
      <c r="BDK2" s="4">
        <v>44123</v>
      </c>
      <c r="BDL2" s="4">
        <v>44120</v>
      </c>
      <c r="BDM2" s="4">
        <v>44119</v>
      </c>
      <c r="BDN2" s="4">
        <v>44118</v>
      </c>
      <c r="BDO2" s="4">
        <v>44117</v>
      </c>
      <c r="BDP2" s="4">
        <v>44116</v>
      </c>
      <c r="BDQ2" s="4">
        <v>44113</v>
      </c>
      <c r="BDR2" s="4">
        <v>44112</v>
      </c>
      <c r="BDS2" s="4">
        <v>44111</v>
      </c>
      <c r="BDT2" s="4">
        <v>44110</v>
      </c>
      <c r="BDU2" s="4">
        <v>44109</v>
      </c>
      <c r="BDV2" s="4">
        <v>44106</v>
      </c>
      <c r="BDW2" s="4">
        <v>44105</v>
      </c>
      <c r="BDX2" s="4">
        <v>44104</v>
      </c>
      <c r="BDY2" s="4">
        <v>44103</v>
      </c>
      <c r="BDZ2" s="4">
        <v>44102</v>
      </c>
      <c r="BEA2" s="4">
        <v>44099</v>
      </c>
      <c r="BEB2" s="4">
        <v>44098</v>
      </c>
      <c r="BEC2" s="4">
        <v>44097</v>
      </c>
      <c r="BED2" s="4">
        <v>44096</v>
      </c>
      <c r="BEE2" s="4">
        <v>44095</v>
      </c>
      <c r="BEF2" s="4">
        <v>44092</v>
      </c>
      <c r="BEG2" s="4">
        <v>44091</v>
      </c>
      <c r="BEH2" s="4">
        <v>44090</v>
      </c>
      <c r="BEI2" s="4">
        <v>44089</v>
      </c>
      <c r="BEJ2" s="4">
        <v>44088</v>
      </c>
      <c r="BEK2" s="4">
        <v>44085</v>
      </c>
      <c r="BEL2" s="4">
        <v>44084</v>
      </c>
      <c r="BEM2" s="4">
        <v>44083</v>
      </c>
      <c r="BEN2" s="4">
        <v>44082</v>
      </c>
      <c r="BEO2" s="4">
        <v>44081</v>
      </c>
      <c r="BEP2" s="4">
        <v>44078</v>
      </c>
      <c r="BEQ2" s="4">
        <v>44077</v>
      </c>
      <c r="BER2" s="4">
        <v>44076</v>
      </c>
      <c r="BES2" s="4">
        <v>44075</v>
      </c>
      <c r="BET2" s="4">
        <v>44074</v>
      </c>
      <c r="BEU2" s="4">
        <v>44071</v>
      </c>
      <c r="BEV2" s="4">
        <v>44070</v>
      </c>
      <c r="BEW2" s="4">
        <v>44069</v>
      </c>
      <c r="BEX2" s="4">
        <v>44068</v>
      </c>
      <c r="BEY2" s="4">
        <v>44067</v>
      </c>
      <c r="BEZ2" s="4">
        <v>44064</v>
      </c>
      <c r="BFA2" s="4">
        <v>44063</v>
      </c>
      <c r="BFB2" s="4">
        <v>44062</v>
      </c>
      <c r="BFC2" s="4">
        <v>44061</v>
      </c>
      <c r="BFD2" s="4">
        <v>44060</v>
      </c>
      <c r="BFE2" s="4">
        <v>44057</v>
      </c>
      <c r="BFF2" s="4">
        <v>44056</v>
      </c>
      <c r="BFG2" s="4">
        <v>44055</v>
      </c>
      <c r="BFH2" s="4">
        <v>44054</v>
      </c>
      <c r="BFI2" s="4">
        <v>44053</v>
      </c>
      <c r="BFJ2" s="4">
        <v>44050</v>
      </c>
      <c r="BFK2" s="4">
        <v>44049</v>
      </c>
      <c r="BFL2" s="4">
        <v>44048</v>
      </c>
      <c r="BFM2" s="4">
        <v>44047</v>
      </c>
      <c r="BFN2" s="4">
        <v>44046</v>
      </c>
      <c r="BFO2" s="4">
        <v>44043</v>
      </c>
      <c r="BFP2" s="4">
        <v>44042</v>
      </c>
      <c r="BFQ2" s="4">
        <v>44041</v>
      </c>
      <c r="BFR2" s="4">
        <v>44040</v>
      </c>
      <c r="BFS2" s="4">
        <v>44039</v>
      </c>
      <c r="BFT2" s="4">
        <v>44036</v>
      </c>
      <c r="BFU2" s="4">
        <v>44035</v>
      </c>
      <c r="BFV2" s="4">
        <v>44034</v>
      </c>
      <c r="BFW2" s="4">
        <v>44033</v>
      </c>
      <c r="BFX2" s="4">
        <v>44032</v>
      </c>
      <c r="BFY2" s="4">
        <v>44029</v>
      </c>
      <c r="BFZ2" s="4">
        <v>44028</v>
      </c>
      <c r="BGA2" s="4">
        <v>44027</v>
      </c>
      <c r="BGB2" s="4">
        <v>44026</v>
      </c>
      <c r="BGC2" s="4">
        <v>44025</v>
      </c>
      <c r="BGD2" s="4">
        <v>44022</v>
      </c>
      <c r="BGE2" s="4">
        <v>44021</v>
      </c>
      <c r="BGF2" s="4">
        <v>44020</v>
      </c>
      <c r="BGG2" s="4">
        <v>44019</v>
      </c>
      <c r="BGH2" s="4">
        <v>44018</v>
      </c>
      <c r="BGI2" s="4">
        <v>44015</v>
      </c>
      <c r="BGJ2" s="4">
        <v>44014</v>
      </c>
      <c r="BGK2" s="4">
        <v>44013</v>
      </c>
      <c r="BGL2" s="4">
        <v>44012</v>
      </c>
      <c r="BGM2" s="4">
        <v>44011</v>
      </c>
      <c r="BGN2" s="4">
        <v>44008</v>
      </c>
      <c r="BGO2" s="4">
        <v>44007</v>
      </c>
      <c r="BGP2" s="4">
        <v>44006</v>
      </c>
      <c r="BGQ2" s="4">
        <v>44005</v>
      </c>
      <c r="BGR2" s="4">
        <v>44004</v>
      </c>
      <c r="BGS2" s="4">
        <v>44001</v>
      </c>
      <c r="BGT2" s="4">
        <v>44000</v>
      </c>
      <c r="BGU2" s="4">
        <v>43999</v>
      </c>
      <c r="BGV2" s="4">
        <v>43998</v>
      </c>
      <c r="BGW2" s="4">
        <v>43997</v>
      </c>
      <c r="BGX2" s="4">
        <v>43994</v>
      </c>
      <c r="BGY2" s="4">
        <v>43993</v>
      </c>
      <c r="BGZ2" s="4">
        <v>43992</v>
      </c>
      <c r="BHA2" s="4">
        <v>43991</v>
      </c>
      <c r="BHB2" s="4">
        <v>43990</v>
      </c>
      <c r="BHC2" s="4">
        <v>43987</v>
      </c>
      <c r="BHD2" s="4">
        <v>43986</v>
      </c>
      <c r="BHE2" s="4">
        <v>43985</v>
      </c>
      <c r="BHF2" s="4">
        <v>43984</v>
      </c>
      <c r="BHG2" s="4">
        <v>43983</v>
      </c>
      <c r="BHH2" s="4">
        <v>43980</v>
      </c>
      <c r="BHI2" s="4">
        <v>43979</v>
      </c>
      <c r="BHJ2" s="4">
        <v>43978</v>
      </c>
      <c r="BHK2" s="4">
        <v>43977</v>
      </c>
      <c r="BHL2" s="4">
        <v>43976</v>
      </c>
      <c r="BHM2" s="4">
        <v>43973</v>
      </c>
      <c r="BHN2" s="4">
        <v>43972</v>
      </c>
      <c r="BHO2" s="4">
        <v>43971</v>
      </c>
      <c r="BHP2" s="4">
        <v>43970</v>
      </c>
      <c r="BHQ2" s="4">
        <v>43969</v>
      </c>
      <c r="BHR2" s="4">
        <v>43966</v>
      </c>
      <c r="BHS2" s="4">
        <v>43965</v>
      </c>
      <c r="BHT2" s="4">
        <v>43964</v>
      </c>
      <c r="BHU2" s="4">
        <v>43963</v>
      </c>
      <c r="BHV2" s="4">
        <v>43962</v>
      </c>
      <c r="BHW2" s="4">
        <v>43959</v>
      </c>
      <c r="BHX2" s="4">
        <v>43958</v>
      </c>
      <c r="BHY2" s="4">
        <v>43957</v>
      </c>
      <c r="BHZ2" s="4">
        <v>43956</v>
      </c>
      <c r="BIA2" s="4">
        <v>43955</v>
      </c>
      <c r="BIB2" s="4">
        <v>43952</v>
      </c>
      <c r="BIC2" s="4">
        <v>43951</v>
      </c>
      <c r="BID2" s="4">
        <v>43950</v>
      </c>
      <c r="BIE2" s="4">
        <v>43949</v>
      </c>
      <c r="BIF2" s="4">
        <v>43948</v>
      </c>
      <c r="BIG2" s="4">
        <v>43945</v>
      </c>
      <c r="BIH2" s="4">
        <v>43944</v>
      </c>
      <c r="BII2" s="4">
        <v>43943</v>
      </c>
      <c r="BIJ2" s="4">
        <v>43942</v>
      </c>
      <c r="BIK2" s="4">
        <v>43941</v>
      </c>
      <c r="BIL2" s="4">
        <v>43938</v>
      </c>
      <c r="BIM2" s="4">
        <v>43937</v>
      </c>
      <c r="BIN2" s="4">
        <v>43936</v>
      </c>
      <c r="BIO2" s="4">
        <v>43935</v>
      </c>
      <c r="BIP2" s="4">
        <v>43934</v>
      </c>
      <c r="BIQ2" s="4">
        <v>43931</v>
      </c>
      <c r="BIR2" s="4">
        <v>43930</v>
      </c>
      <c r="BIS2" s="4">
        <v>43929</v>
      </c>
      <c r="BIT2" s="4">
        <v>43928</v>
      </c>
      <c r="BIU2" s="4">
        <v>43927</v>
      </c>
      <c r="BIV2" s="4">
        <v>43924</v>
      </c>
      <c r="BIW2" s="4">
        <v>43923</v>
      </c>
      <c r="BIX2" s="4">
        <v>43922</v>
      </c>
      <c r="BIY2" s="4">
        <v>43921</v>
      </c>
      <c r="BIZ2" s="4">
        <v>43920</v>
      </c>
      <c r="BJA2" s="4">
        <v>43917</v>
      </c>
      <c r="BJB2" s="4">
        <v>43916</v>
      </c>
      <c r="BJC2" s="4">
        <v>43915</v>
      </c>
      <c r="BJD2" s="4">
        <v>43914</v>
      </c>
      <c r="BJE2" s="4">
        <v>43913</v>
      </c>
      <c r="BJF2" s="4">
        <v>43910</v>
      </c>
      <c r="BJG2" s="4">
        <v>43909</v>
      </c>
      <c r="BJH2" s="4">
        <v>43908</v>
      </c>
      <c r="BJI2" s="4">
        <v>43907</v>
      </c>
      <c r="BJJ2" s="4">
        <v>43906</v>
      </c>
      <c r="BJK2" s="4">
        <v>43903</v>
      </c>
      <c r="BJL2" s="4">
        <v>43902</v>
      </c>
      <c r="BJM2" s="4">
        <v>43901</v>
      </c>
      <c r="BJN2" s="4">
        <v>43900</v>
      </c>
      <c r="BJO2" s="4">
        <v>43899</v>
      </c>
      <c r="BJP2" s="4">
        <v>43896</v>
      </c>
      <c r="BJQ2" s="4">
        <v>43895</v>
      </c>
      <c r="BJR2" s="4">
        <v>43894</v>
      </c>
      <c r="BJS2" s="4">
        <v>43893</v>
      </c>
      <c r="BJT2" s="4">
        <v>43892</v>
      </c>
      <c r="BJU2" s="4">
        <v>43889</v>
      </c>
      <c r="BJV2" s="4">
        <v>43888</v>
      </c>
      <c r="BJW2" s="4">
        <v>43887</v>
      </c>
      <c r="BJX2" s="4">
        <v>43886</v>
      </c>
      <c r="BJY2" s="4">
        <v>43885</v>
      </c>
      <c r="BJZ2" s="4">
        <v>43882</v>
      </c>
      <c r="BKA2" s="4">
        <v>43881</v>
      </c>
      <c r="BKB2" s="4">
        <v>43880</v>
      </c>
      <c r="BKC2" s="4">
        <v>43879</v>
      </c>
      <c r="BKD2" s="4">
        <v>43878</v>
      </c>
      <c r="BKE2" s="4">
        <v>43875</v>
      </c>
      <c r="BKF2" s="4">
        <v>43874</v>
      </c>
      <c r="BKG2" s="4">
        <v>43873</v>
      </c>
      <c r="BKH2" s="4">
        <v>43872</v>
      </c>
      <c r="BKI2" s="4">
        <v>43871</v>
      </c>
      <c r="BKJ2" s="4">
        <v>43868</v>
      </c>
      <c r="BKK2" s="4">
        <v>43867</v>
      </c>
      <c r="BKL2" s="4">
        <v>43866</v>
      </c>
      <c r="BKM2" s="4">
        <v>43865</v>
      </c>
      <c r="BKN2" s="4">
        <v>43864</v>
      </c>
      <c r="BKO2" s="4">
        <v>43861</v>
      </c>
      <c r="BKP2" s="4">
        <v>43860</v>
      </c>
      <c r="BKQ2" s="4">
        <v>43859</v>
      </c>
      <c r="BKR2" s="4">
        <v>43858</v>
      </c>
      <c r="BKS2" s="4">
        <v>43857</v>
      </c>
      <c r="BKT2" s="4">
        <v>43854</v>
      </c>
      <c r="BKU2" s="4">
        <v>43853</v>
      </c>
      <c r="BKV2" s="4">
        <v>43852</v>
      </c>
      <c r="BKW2" s="4">
        <v>43851</v>
      </c>
      <c r="BKX2" s="4">
        <v>43850</v>
      </c>
      <c r="BKY2" s="4">
        <v>43847</v>
      </c>
      <c r="BKZ2" s="4">
        <v>43846</v>
      </c>
      <c r="BLA2" s="4">
        <v>43845</v>
      </c>
      <c r="BLB2" s="4">
        <v>43844</v>
      </c>
      <c r="BLC2" s="4">
        <v>43843</v>
      </c>
      <c r="BLD2" s="4">
        <v>43840</v>
      </c>
      <c r="BLE2" s="4">
        <v>43839</v>
      </c>
      <c r="BLF2" s="4">
        <v>43838</v>
      </c>
      <c r="BLG2" s="4">
        <v>43837</v>
      </c>
      <c r="BLH2" s="4">
        <v>43836</v>
      </c>
      <c r="BLI2" s="4">
        <v>43833</v>
      </c>
      <c r="BLJ2" s="4">
        <v>43832</v>
      </c>
      <c r="BLK2" s="4">
        <v>43831</v>
      </c>
      <c r="BLL2" s="4">
        <v>43830</v>
      </c>
      <c r="BLM2" s="4">
        <v>43829</v>
      </c>
      <c r="BLN2" s="4">
        <v>43826</v>
      </c>
      <c r="BLO2" s="4">
        <v>43825</v>
      </c>
      <c r="BLP2" s="4">
        <v>43824</v>
      </c>
      <c r="BLQ2" s="4">
        <v>43823</v>
      </c>
      <c r="BLR2" s="4">
        <v>43822</v>
      </c>
      <c r="BLS2" s="4">
        <v>43819</v>
      </c>
      <c r="BLT2" s="4">
        <v>43818</v>
      </c>
      <c r="BLU2" s="4">
        <v>43817</v>
      </c>
      <c r="BLV2" s="4">
        <v>43816</v>
      </c>
      <c r="BLW2" s="4">
        <v>43815</v>
      </c>
      <c r="BLX2" s="4">
        <v>43812</v>
      </c>
      <c r="BLY2" s="4">
        <v>43811</v>
      </c>
      <c r="BLZ2" s="4">
        <v>43810</v>
      </c>
      <c r="BMA2" s="4">
        <v>43809</v>
      </c>
      <c r="BMB2" s="4">
        <v>43808</v>
      </c>
      <c r="BMC2" s="4">
        <v>43805</v>
      </c>
      <c r="BMD2" s="4">
        <v>43804</v>
      </c>
      <c r="BME2" s="4">
        <v>43803</v>
      </c>
      <c r="BMF2" s="4">
        <v>43802</v>
      </c>
      <c r="BMG2" s="4">
        <v>43801</v>
      </c>
      <c r="BMH2" s="4">
        <v>43798</v>
      </c>
      <c r="BMI2" s="4">
        <v>43797</v>
      </c>
      <c r="BMJ2" s="4">
        <v>43796</v>
      </c>
      <c r="BMK2" s="4">
        <v>43795</v>
      </c>
      <c r="BML2" s="4">
        <v>43794</v>
      </c>
      <c r="BMM2" s="4">
        <v>43791</v>
      </c>
      <c r="BMN2" s="4">
        <v>43790</v>
      </c>
      <c r="BMO2" s="4">
        <v>43789</v>
      </c>
      <c r="BMP2" s="4">
        <v>43788</v>
      </c>
      <c r="BMQ2" s="4">
        <v>43787</v>
      </c>
      <c r="BMR2" s="4">
        <v>43784</v>
      </c>
      <c r="BMS2" s="4">
        <v>43783</v>
      </c>
      <c r="BMT2" s="4">
        <v>43782</v>
      </c>
      <c r="BMU2" s="4">
        <v>43781</v>
      </c>
      <c r="BMV2" s="4">
        <v>43780</v>
      </c>
      <c r="BMW2" s="4">
        <v>43777</v>
      </c>
      <c r="BMX2" s="4">
        <v>43776</v>
      </c>
      <c r="BMY2" s="4">
        <v>43775</v>
      </c>
      <c r="BMZ2" s="4">
        <v>43774</v>
      </c>
      <c r="BNA2" s="4">
        <v>43773</v>
      </c>
      <c r="BNB2" s="4">
        <v>43770</v>
      </c>
      <c r="BNC2" s="4">
        <v>43769</v>
      </c>
      <c r="BND2" s="4">
        <v>43768</v>
      </c>
      <c r="BNE2" s="4">
        <v>43767</v>
      </c>
      <c r="BNF2" s="4">
        <v>43766</v>
      </c>
      <c r="BNG2" s="4">
        <v>43763</v>
      </c>
      <c r="BNH2" s="4">
        <v>43762</v>
      </c>
      <c r="BNI2" s="4">
        <v>43761</v>
      </c>
      <c r="BNJ2" s="4">
        <v>43760</v>
      </c>
      <c r="BNK2" s="4">
        <v>43759</v>
      </c>
      <c r="BNL2" s="4">
        <v>43756</v>
      </c>
      <c r="BNM2" s="4">
        <v>43755</v>
      </c>
      <c r="BNN2" s="4">
        <v>43754</v>
      </c>
      <c r="BNO2" s="4">
        <v>43753</v>
      </c>
      <c r="BNP2" s="4">
        <v>43752</v>
      </c>
      <c r="BNQ2" s="4">
        <v>43749</v>
      </c>
      <c r="BNR2" s="4">
        <v>43748</v>
      </c>
      <c r="BNS2" s="4">
        <v>43747</v>
      </c>
      <c r="BNT2" s="4">
        <v>43746</v>
      </c>
      <c r="BNU2" s="4">
        <v>43745</v>
      </c>
      <c r="BNV2" s="4">
        <v>43742</v>
      </c>
      <c r="BNW2" s="4">
        <v>43741</v>
      </c>
      <c r="BNX2" s="4">
        <v>43740</v>
      </c>
      <c r="BNY2" s="4">
        <v>43739</v>
      </c>
      <c r="BNZ2" s="4">
        <v>43738</v>
      </c>
      <c r="BOA2" s="4">
        <v>43735</v>
      </c>
      <c r="BOB2" s="4">
        <v>43734</v>
      </c>
      <c r="BOC2" s="4">
        <v>43733</v>
      </c>
      <c r="BOD2" s="4">
        <v>43732</v>
      </c>
      <c r="BOE2" s="4">
        <v>43731</v>
      </c>
      <c r="BOF2" s="4">
        <v>43728</v>
      </c>
      <c r="BOG2" s="4">
        <v>43727</v>
      </c>
      <c r="BOH2" s="4">
        <v>43726</v>
      </c>
      <c r="BOI2" s="4">
        <v>43725</v>
      </c>
      <c r="BOJ2" s="4">
        <v>43724</v>
      </c>
      <c r="BOK2" s="4">
        <v>43721</v>
      </c>
      <c r="BOL2" s="4">
        <v>43720</v>
      </c>
      <c r="BOM2" s="4">
        <v>43719</v>
      </c>
      <c r="BON2" s="4">
        <v>43718</v>
      </c>
      <c r="BOO2" s="4">
        <v>43717</v>
      </c>
      <c r="BOP2" s="4">
        <v>43714</v>
      </c>
      <c r="BOQ2" s="4">
        <v>43713</v>
      </c>
      <c r="BOR2" s="4">
        <v>43712</v>
      </c>
      <c r="BOS2" s="4">
        <v>43711</v>
      </c>
      <c r="BOT2" s="4">
        <v>43710</v>
      </c>
      <c r="BOU2" s="4">
        <v>43707</v>
      </c>
      <c r="BOV2" s="4">
        <v>43706</v>
      </c>
      <c r="BOW2" s="4">
        <v>43705</v>
      </c>
      <c r="BOX2" s="4">
        <v>43704</v>
      </c>
      <c r="BOY2" s="4">
        <v>43703</v>
      </c>
      <c r="BOZ2" s="4">
        <v>43700</v>
      </c>
      <c r="BPA2" s="4">
        <v>43699</v>
      </c>
      <c r="BPB2" s="4">
        <v>43698</v>
      </c>
      <c r="BPC2" s="4">
        <v>43697</v>
      </c>
      <c r="BPD2" s="4">
        <v>43696</v>
      </c>
      <c r="BPE2" s="4">
        <v>43693</v>
      </c>
      <c r="BPF2" s="4">
        <v>43692</v>
      </c>
      <c r="BPG2" s="4">
        <v>43691</v>
      </c>
      <c r="BPH2" s="4">
        <v>43690</v>
      </c>
      <c r="BPI2" s="4">
        <v>43689</v>
      </c>
      <c r="BPJ2" s="4">
        <v>43686</v>
      </c>
      <c r="BPK2" s="4">
        <v>43685</v>
      </c>
      <c r="BPL2" s="4">
        <v>43684</v>
      </c>
      <c r="BPM2" s="4">
        <v>43683</v>
      </c>
      <c r="BPN2" s="4">
        <v>43682</v>
      </c>
      <c r="BPO2" s="4">
        <v>43679</v>
      </c>
      <c r="BPP2" s="4">
        <v>43678</v>
      </c>
      <c r="BPQ2" s="4">
        <v>43677</v>
      </c>
      <c r="BPR2" s="4">
        <v>43676</v>
      </c>
      <c r="BPS2" s="4">
        <v>43675</v>
      </c>
      <c r="BPT2" s="4">
        <v>43672</v>
      </c>
      <c r="BPU2" s="4">
        <v>43671</v>
      </c>
      <c r="BPV2" s="4">
        <v>43670</v>
      </c>
      <c r="BPW2" s="4">
        <v>43669</v>
      </c>
      <c r="BPX2" s="4">
        <v>43668</v>
      </c>
      <c r="BPY2" s="4">
        <v>43665</v>
      </c>
      <c r="BPZ2" s="4">
        <v>43664</v>
      </c>
      <c r="BQA2" s="4">
        <v>43663</v>
      </c>
      <c r="BQB2" s="4">
        <v>43662</v>
      </c>
      <c r="BQC2" s="4">
        <v>43661</v>
      </c>
      <c r="BQD2" s="4">
        <v>43658</v>
      </c>
      <c r="BQE2" s="4">
        <v>43657</v>
      </c>
      <c r="BQF2" s="4">
        <v>43656</v>
      </c>
      <c r="BQG2" s="4">
        <v>43655</v>
      </c>
      <c r="BQH2" s="4">
        <v>43654</v>
      </c>
      <c r="BQI2" s="4">
        <v>43651</v>
      </c>
      <c r="BQJ2" s="4">
        <v>43650</v>
      </c>
      <c r="BQK2" s="4">
        <v>43649</v>
      </c>
      <c r="BQL2" s="4">
        <v>43648</v>
      </c>
      <c r="BQM2" s="4">
        <v>43647</v>
      </c>
      <c r="BQN2" s="4">
        <v>43644</v>
      </c>
      <c r="BQO2" s="4">
        <v>43643</v>
      </c>
      <c r="BQP2" s="4">
        <v>43642</v>
      </c>
      <c r="BQQ2" s="4">
        <v>43641</v>
      </c>
      <c r="BQR2" s="4">
        <v>43640</v>
      </c>
      <c r="BQS2" s="4">
        <v>43637</v>
      </c>
      <c r="BQT2" s="4">
        <v>43636</v>
      </c>
      <c r="BQU2" s="4">
        <v>43635</v>
      </c>
      <c r="BQV2" s="4">
        <v>43634</v>
      </c>
      <c r="BQW2" s="4">
        <v>43633</v>
      </c>
      <c r="BQX2" s="4">
        <v>43630</v>
      </c>
      <c r="BQY2" s="4">
        <v>43629</v>
      </c>
      <c r="BQZ2" s="4">
        <v>43628</v>
      </c>
      <c r="BRA2" s="4">
        <v>43627</v>
      </c>
      <c r="BRB2" s="4">
        <v>43626</v>
      </c>
      <c r="BRC2" s="4">
        <v>43623</v>
      </c>
      <c r="BRD2" s="4">
        <v>43622</v>
      </c>
      <c r="BRE2" s="4">
        <v>43621</v>
      </c>
      <c r="BRF2" s="4">
        <v>43620</v>
      </c>
      <c r="BRG2" s="4">
        <v>43619</v>
      </c>
      <c r="BRH2" s="4">
        <v>43616</v>
      </c>
      <c r="BRI2" s="4">
        <v>43615</v>
      </c>
      <c r="BRJ2" s="4">
        <v>43614</v>
      </c>
      <c r="BRK2" s="4">
        <v>43613</v>
      </c>
      <c r="BRL2" s="4">
        <v>43612</v>
      </c>
      <c r="BRM2" s="4">
        <v>43609</v>
      </c>
      <c r="BRN2" s="4">
        <v>43608</v>
      </c>
      <c r="BRO2" s="4">
        <v>43607</v>
      </c>
      <c r="BRP2" s="4">
        <v>43606</v>
      </c>
      <c r="BRQ2" s="4">
        <v>43605</v>
      </c>
      <c r="BRR2" s="4">
        <v>43602</v>
      </c>
      <c r="BRS2" s="4">
        <v>43601</v>
      </c>
      <c r="BRT2" s="4">
        <v>43600</v>
      </c>
      <c r="BRU2" s="4">
        <v>43599</v>
      </c>
      <c r="BRV2" s="4">
        <v>43598</v>
      </c>
      <c r="BRW2" s="4">
        <v>43595</v>
      </c>
      <c r="BRX2" s="4">
        <v>43594</v>
      </c>
      <c r="BRY2" s="4">
        <v>43593</v>
      </c>
      <c r="BRZ2" s="4">
        <v>43592</v>
      </c>
      <c r="BSA2" s="4">
        <v>43591</v>
      </c>
      <c r="BSB2" s="4">
        <v>43588</v>
      </c>
      <c r="BSC2" s="4">
        <v>43587</v>
      </c>
      <c r="BSD2" s="4">
        <v>43586</v>
      </c>
      <c r="BSE2" s="4">
        <v>43585</v>
      </c>
      <c r="BSF2" s="4">
        <v>43584</v>
      </c>
      <c r="BSG2" s="4">
        <v>43581</v>
      </c>
      <c r="BSH2" s="4">
        <v>43580</v>
      </c>
      <c r="BSI2" s="4">
        <v>43579</v>
      </c>
      <c r="BSJ2" s="4">
        <v>43578</v>
      </c>
      <c r="BSK2" s="4">
        <v>43577</v>
      </c>
      <c r="BSL2" s="4">
        <v>43574</v>
      </c>
      <c r="BSM2" s="4">
        <v>43573</v>
      </c>
      <c r="BSN2" s="4">
        <v>43572</v>
      </c>
      <c r="BSO2" s="4">
        <v>43571</v>
      </c>
      <c r="BSP2" s="4">
        <v>43570</v>
      </c>
      <c r="BSQ2" s="4">
        <v>43567</v>
      </c>
      <c r="BSR2" s="4">
        <v>43566</v>
      </c>
      <c r="BSS2" s="4">
        <v>43565</v>
      </c>
      <c r="BST2" s="4">
        <v>43564</v>
      </c>
      <c r="BSU2" s="4">
        <v>43563</v>
      </c>
      <c r="BSV2" s="4">
        <v>43560</v>
      </c>
      <c r="BSW2" s="4">
        <v>43559</v>
      </c>
      <c r="BSX2" s="4">
        <v>43558</v>
      </c>
      <c r="BSY2" s="4">
        <v>43557</v>
      </c>
      <c r="BSZ2" s="4">
        <v>43556</v>
      </c>
      <c r="BTA2" s="4">
        <v>43553</v>
      </c>
      <c r="BTB2" s="4">
        <v>43552</v>
      </c>
      <c r="BTC2" s="4">
        <v>43551</v>
      </c>
      <c r="BTD2" s="4">
        <v>43550</v>
      </c>
      <c r="BTE2" s="4">
        <v>43549</v>
      </c>
      <c r="BTF2" s="4">
        <v>43546</v>
      </c>
      <c r="BTG2" s="4">
        <v>43545</v>
      </c>
      <c r="BTH2" s="4">
        <v>43544</v>
      </c>
      <c r="BTI2" s="4">
        <v>43543</v>
      </c>
      <c r="BTJ2" s="4">
        <v>43542</v>
      </c>
      <c r="BTK2" s="4">
        <v>43539</v>
      </c>
      <c r="BTL2" s="4">
        <v>43538</v>
      </c>
      <c r="BTM2" s="4">
        <v>43537</v>
      </c>
      <c r="BTN2" s="4">
        <v>43536</v>
      </c>
      <c r="BTO2" s="4">
        <v>43535</v>
      </c>
      <c r="BTP2" s="4">
        <v>43532</v>
      </c>
      <c r="BTQ2" s="4">
        <v>43531</v>
      </c>
      <c r="BTR2" s="4">
        <v>43530</v>
      </c>
      <c r="BTS2" s="4">
        <v>43529</v>
      </c>
      <c r="BTT2" s="4">
        <v>43528</v>
      </c>
      <c r="BTU2" s="4">
        <v>43525</v>
      </c>
      <c r="BTV2" s="4">
        <v>43524</v>
      </c>
      <c r="BTW2" s="4">
        <v>43523</v>
      </c>
      <c r="BTX2" s="4">
        <v>43522</v>
      </c>
      <c r="BTY2" s="4">
        <v>43521</v>
      </c>
      <c r="BTZ2" s="4">
        <v>43518</v>
      </c>
      <c r="BUA2" s="4">
        <v>43517</v>
      </c>
      <c r="BUB2" s="4">
        <v>43516</v>
      </c>
      <c r="BUC2" s="4">
        <v>43515</v>
      </c>
      <c r="BUD2" s="4">
        <v>43514</v>
      </c>
      <c r="BUE2" s="4">
        <v>43511</v>
      </c>
      <c r="BUF2" s="4">
        <v>43510</v>
      </c>
      <c r="BUG2" s="4">
        <v>43509</v>
      </c>
      <c r="BUH2" s="4">
        <v>43508</v>
      </c>
      <c r="BUI2" s="4">
        <v>43507</v>
      </c>
      <c r="BUJ2" s="4">
        <v>43504</v>
      </c>
      <c r="BUK2" s="4">
        <v>43503</v>
      </c>
      <c r="BUL2" s="4">
        <v>43502</v>
      </c>
      <c r="BUM2" s="4">
        <v>43501</v>
      </c>
      <c r="BUN2" s="4">
        <v>43500</v>
      </c>
      <c r="BUO2" s="4">
        <v>43497</v>
      </c>
      <c r="BUP2" s="4">
        <v>43496</v>
      </c>
      <c r="BUQ2" s="4">
        <v>43495</v>
      </c>
      <c r="BUR2" s="4">
        <v>43494</v>
      </c>
      <c r="BUS2" s="4">
        <v>43493</v>
      </c>
      <c r="BUT2" s="4">
        <v>43490</v>
      </c>
      <c r="BUU2" s="4">
        <v>43489</v>
      </c>
      <c r="BUV2" s="4">
        <v>43488</v>
      </c>
      <c r="BUW2" s="4">
        <v>43487</v>
      </c>
      <c r="BUX2" s="4">
        <v>43486</v>
      </c>
      <c r="BUY2" s="4">
        <v>43483</v>
      </c>
      <c r="BUZ2" s="4">
        <v>43482</v>
      </c>
      <c r="BVA2" s="4">
        <v>43481</v>
      </c>
      <c r="BVB2" s="4">
        <v>43480</v>
      </c>
      <c r="BVC2" s="4">
        <v>43479</v>
      </c>
      <c r="BVD2" s="4">
        <v>43476</v>
      </c>
      <c r="BVE2" s="4">
        <v>43475</v>
      </c>
      <c r="BVF2" s="4">
        <v>43474</v>
      </c>
      <c r="BVG2" s="4">
        <v>43473</v>
      </c>
      <c r="BVH2" s="4">
        <v>43472</v>
      </c>
      <c r="BVI2" s="4">
        <v>43469</v>
      </c>
      <c r="BVJ2" s="4">
        <v>43468</v>
      </c>
      <c r="BVK2" s="4">
        <v>43467</v>
      </c>
      <c r="BVL2" s="4">
        <v>43466</v>
      </c>
      <c r="BVM2" s="4">
        <v>43465</v>
      </c>
      <c r="BVN2" s="4">
        <v>43462</v>
      </c>
      <c r="BVO2" s="4">
        <v>43461</v>
      </c>
      <c r="BVP2" s="4">
        <v>43460</v>
      </c>
      <c r="BVQ2" s="4">
        <v>43459</v>
      </c>
      <c r="BVR2" s="4">
        <v>43458</v>
      </c>
      <c r="BVS2" s="4">
        <v>43455</v>
      </c>
      <c r="BVT2" s="4">
        <v>43454</v>
      </c>
      <c r="BVU2" s="4">
        <v>43453</v>
      </c>
      <c r="BVV2" s="4">
        <v>43452</v>
      </c>
      <c r="BVW2" s="4">
        <v>43451</v>
      </c>
      <c r="BVX2" s="4">
        <v>43448</v>
      </c>
      <c r="BVY2" s="4">
        <v>43447</v>
      </c>
      <c r="BVZ2" s="4">
        <v>43446</v>
      </c>
      <c r="BWA2" s="4">
        <v>43445</v>
      </c>
      <c r="BWB2" s="4">
        <v>43444</v>
      </c>
      <c r="BWC2" s="4">
        <v>43441</v>
      </c>
      <c r="BWD2" s="4">
        <v>43440</v>
      </c>
      <c r="BWE2" s="4">
        <v>43439</v>
      </c>
      <c r="BWF2" s="4">
        <v>43438</v>
      </c>
      <c r="BWG2" s="4">
        <v>43437</v>
      </c>
      <c r="BWH2" s="4">
        <v>43434</v>
      </c>
      <c r="BWI2" s="4">
        <v>43433</v>
      </c>
      <c r="BWJ2" s="4">
        <v>43432</v>
      </c>
      <c r="BWK2" s="4">
        <v>43431</v>
      </c>
      <c r="BWL2" s="4">
        <v>43430</v>
      </c>
      <c r="BWM2" s="4">
        <v>43427</v>
      </c>
      <c r="BWN2" s="4">
        <v>43426</v>
      </c>
      <c r="BWO2" s="4">
        <v>43425</v>
      </c>
      <c r="BWP2" s="4">
        <v>43424</v>
      </c>
      <c r="BWQ2" s="4">
        <v>43423</v>
      </c>
      <c r="BWR2" s="4">
        <v>43420</v>
      </c>
      <c r="BWS2" s="4">
        <v>43419</v>
      </c>
      <c r="BWT2" s="4">
        <v>43418</v>
      </c>
      <c r="BWU2" s="4">
        <v>43417</v>
      </c>
      <c r="BWV2" s="4">
        <v>43416</v>
      </c>
      <c r="BWW2" s="4">
        <v>43413</v>
      </c>
      <c r="BWX2" s="4">
        <v>43412</v>
      </c>
      <c r="BWY2" s="4">
        <v>43411</v>
      </c>
      <c r="BWZ2" s="4">
        <v>43410</v>
      </c>
      <c r="BXA2" s="4">
        <v>43409</v>
      </c>
      <c r="BXB2" s="4">
        <v>43406</v>
      </c>
      <c r="BXC2" s="4">
        <v>43405</v>
      </c>
      <c r="BXD2" s="4">
        <v>43404</v>
      </c>
      <c r="BXE2" s="4">
        <v>43403</v>
      </c>
      <c r="BXF2" s="4">
        <v>43402</v>
      </c>
      <c r="BXG2" s="4">
        <v>43399</v>
      </c>
      <c r="BXH2" s="4">
        <v>43398</v>
      </c>
      <c r="BXI2" s="4">
        <v>43397</v>
      </c>
      <c r="BXJ2" s="4">
        <v>43396</v>
      </c>
      <c r="BXK2" s="4">
        <v>43395</v>
      </c>
      <c r="BXL2" s="4">
        <v>43392</v>
      </c>
      <c r="BXM2" s="4">
        <v>43391</v>
      </c>
      <c r="BXN2" s="4">
        <v>43390</v>
      </c>
      <c r="BXO2" s="4">
        <v>43389</v>
      </c>
      <c r="BXP2" s="4">
        <v>43388</v>
      </c>
      <c r="BXQ2" s="4">
        <v>43385</v>
      </c>
      <c r="BXR2" s="4">
        <v>43384</v>
      </c>
      <c r="BXS2" s="4">
        <v>43383</v>
      </c>
      <c r="BXT2" s="4">
        <v>43382</v>
      </c>
      <c r="BXU2" s="4">
        <v>43381</v>
      </c>
      <c r="BXV2" s="4">
        <v>43378</v>
      </c>
      <c r="BXW2" s="4">
        <v>43377</v>
      </c>
      <c r="BXX2" s="4">
        <v>43376</v>
      </c>
      <c r="BXY2" s="4">
        <v>43375</v>
      </c>
      <c r="BXZ2" s="4">
        <v>43374</v>
      </c>
      <c r="BYA2" s="4">
        <v>43371</v>
      </c>
      <c r="BYB2" s="4">
        <v>43370</v>
      </c>
      <c r="BYC2" s="4">
        <v>43369</v>
      </c>
      <c r="BYD2" s="4">
        <v>43368</v>
      </c>
      <c r="BYE2" s="4">
        <v>43367</v>
      </c>
      <c r="BYF2" s="4">
        <v>43364</v>
      </c>
      <c r="BYG2" s="4">
        <v>43363</v>
      </c>
      <c r="BYH2" s="4">
        <v>43362</v>
      </c>
      <c r="BYI2" s="4">
        <v>43361</v>
      </c>
      <c r="BYJ2" s="4">
        <v>43360</v>
      </c>
      <c r="BYK2" s="4">
        <v>43357</v>
      </c>
      <c r="BYL2" s="4">
        <v>43356</v>
      </c>
      <c r="BYM2" s="4">
        <v>43355</v>
      </c>
      <c r="BYN2" s="4">
        <v>43354</v>
      </c>
      <c r="BYO2" s="4">
        <v>43353</v>
      </c>
      <c r="BYP2" s="4">
        <v>43350</v>
      </c>
      <c r="BYQ2" s="4">
        <v>43349</v>
      </c>
      <c r="BYR2" s="4">
        <v>43348</v>
      </c>
      <c r="BYS2" s="4">
        <v>43347</v>
      </c>
      <c r="BYT2" s="4">
        <v>43346</v>
      </c>
      <c r="BYU2" s="4">
        <v>43343</v>
      </c>
      <c r="BYV2" s="4">
        <v>43342</v>
      </c>
      <c r="BYW2" s="4">
        <v>43341</v>
      </c>
      <c r="BYX2" s="4">
        <v>43340</v>
      </c>
      <c r="BYY2" s="4">
        <v>43339</v>
      </c>
      <c r="BYZ2" s="4">
        <v>43336</v>
      </c>
      <c r="BZA2" s="4">
        <v>43335</v>
      </c>
      <c r="BZB2" s="4">
        <v>43334</v>
      </c>
      <c r="BZC2" s="4">
        <v>43333</v>
      </c>
      <c r="BZD2" s="4">
        <v>43332</v>
      </c>
      <c r="BZE2" s="4">
        <v>43329</v>
      </c>
      <c r="BZF2" s="4">
        <v>43328</v>
      </c>
      <c r="BZG2" s="4">
        <v>43327</v>
      </c>
      <c r="BZH2" s="4">
        <v>43326</v>
      </c>
      <c r="BZI2" s="4">
        <v>43325</v>
      </c>
      <c r="BZJ2" s="4">
        <v>43322</v>
      </c>
      <c r="BZK2" s="4">
        <v>43321</v>
      </c>
      <c r="BZL2" s="4">
        <v>43320</v>
      </c>
      <c r="BZM2" s="4">
        <v>43319</v>
      </c>
      <c r="BZN2" s="4">
        <v>43318</v>
      </c>
      <c r="BZO2" s="4">
        <v>43315</v>
      </c>
      <c r="BZP2" s="4">
        <v>43314</v>
      </c>
      <c r="BZQ2" s="4">
        <v>43313</v>
      </c>
      <c r="BZR2" s="4">
        <v>43312</v>
      </c>
      <c r="BZS2" s="4">
        <v>43311</v>
      </c>
      <c r="BZT2" s="4">
        <v>43308</v>
      </c>
      <c r="BZU2" s="4">
        <v>43307</v>
      </c>
      <c r="BZV2" s="4">
        <v>43306</v>
      </c>
      <c r="BZW2" s="4">
        <v>43305</v>
      </c>
      <c r="BZX2" s="4">
        <v>43304</v>
      </c>
      <c r="BZY2" s="4">
        <v>43301</v>
      </c>
      <c r="BZZ2" s="4">
        <v>43300</v>
      </c>
      <c r="CAA2" s="4">
        <v>43299</v>
      </c>
      <c r="CAB2" s="4">
        <v>43298</v>
      </c>
      <c r="CAC2" s="4">
        <v>43297</v>
      </c>
      <c r="CAD2" s="4">
        <v>43294</v>
      </c>
      <c r="CAE2" s="4">
        <v>43293</v>
      </c>
      <c r="CAF2" s="4">
        <v>43292</v>
      </c>
      <c r="CAG2" s="4">
        <v>43291</v>
      </c>
      <c r="CAH2" s="4">
        <v>43290</v>
      </c>
      <c r="CAI2" s="4">
        <v>43287</v>
      </c>
      <c r="CAJ2" s="4">
        <v>43286</v>
      </c>
      <c r="CAK2" s="4">
        <v>43285</v>
      </c>
      <c r="CAL2" s="4">
        <v>43284</v>
      </c>
      <c r="CAM2" s="4">
        <v>43283</v>
      </c>
      <c r="CAN2" s="4">
        <v>43280</v>
      </c>
      <c r="CAO2" s="4">
        <v>43279</v>
      </c>
      <c r="CAP2" s="4">
        <v>43278</v>
      </c>
      <c r="CAQ2" s="4">
        <v>43277</v>
      </c>
      <c r="CAR2" s="4">
        <v>43276</v>
      </c>
      <c r="CAS2" s="4">
        <v>43273</v>
      </c>
      <c r="CAT2" s="4">
        <v>43272</v>
      </c>
      <c r="CAU2" s="4">
        <v>43271</v>
      </c>
      <c r="CAV2" s="4">
        <v>43270</v>
      </c>
      <c r="CAW2" s="4">
        <v>43269</v>
      </c>
      <c r="CAX2" s="4">
        <v>43266</v>
      </c>
      <c r="CAY2" s="4">
        <v>43265</v>
      </c>
      <c r="CAZ2" s="4">
        <v>43264</v>
      </c>
      <c r="CBA2" s="4">
        <v>43263</v>
      </c>
      <c r="CBB2" s="4">
        <v>43262</v>
      </c>
      <c r="CBC2" s="4">
        <v>43259</v>
      </c>
      <c r="CBD2" s="4">
        <v>43258</v>
      </c>
      <c r="CBE2" s="4">
        <v>43257</v>
      </c>
      <c r="CBF2" s="4">
        <v>43256</v>
      </c>
      <c r="CBG2" s="4">
        <v>43255</v>
      </c>
      <c r="CBH2" s="4">
        <v>43252</v>
      </c>
      <c r="CBI2" s="4">
        <v>43251</v>
      </c>
      <c r="CBJ2" s="4">
        <v>43250</v>
      </c>
      <c r="CBK2" s="4">
        <v>43249</v>
      </c>
      <c r="CBL2" s="4">
        <v>43248</v>
      </c>
      <c r="CBM2" s="4">
        <v>43245</v>
      </c>
      <c r="CBN2" s="4">
        <v>43244</v>
      </c>
      <c r="CBO2" s="4">
        <v>43243</v>
      </c>
      <c r="CBP2" s="4">
        <v>43242</v>
      </c>
      <c r="CBQ2" s="4">
        <v>43241</v>
      </c>
      <c r="CBR2" s="4">
        <v>43238</v>
      </c>
      <c r="CBS2" s="4">
        <v>43237</v>
      </c>
      <c r="CBT2" s="4">
        <v>43236</v>
      </c>
      <c r="CBU2" s="4">
        <v>43235</v>
      </c>
      <c r="CBV2" s="4">
        <v>43234</v>
      </c>
      <c r="CBW2" s="4">
        <v>43231</v>
      </c>
      <c r="CBX2" s="4">
        <v>43230</v>
      </c>
      <c r="CBY2" s="4">
        <v>43229</v>
      </c>
      <c r="CBZ2" s="4">
        <v>43228</v>
      </c>
      <c r="CCA2" s="4">
        <v>43227</v>
      </c>
      <c r="CCB2" s="4">
        <v>43224</v>
      </c>
      <c r="CCC2" s="4">
        <v>43223</v>
      </c>
      <c r="CCD2" s="4">
        <v>43222</v>
      </c>
      <c r="CCE2" s="4">
        <v>43221</v>
      </c>
      <c r="CCF2" s="4">
        <v>43220</v>
      </c>
      <c r="CCG2" s="4">
        <v>43217</v>
      </c>
      <c r="CCH2" s="4">
        <v>43216</v>
      </c>
      <c r="CCI2" s="4">
        <v>43215</v>
      </c>
      <c r="CCJ2" s="4">
        <v>43214</v>
      </c>
      <c r="CCK2" s="4">
        <v>43213</v>
      </c>
      <c r="CCL2" s="4">
        <v>43210</v>
      </c>
      <c r="CCM2" s="4">
        <v>43209</v>
      </c>
      <c r="CCN2" s="4">
        <v>43208</v>
      </c>
      <c r="CCO2" s="4">
        <v>43207</v>
      </c>
      <c r="CCP2" s="4">
        <v>43206</v>
      </c>
      <c r="CCQ2" s="4">
        <v>43203</v>
      </c>
      <c r="CCR2" s="4">
        <v>43202</v>
      </c>
      <c r="CCS2" s="4">
        <v>43201</v>
      </c>
      <c r="CCT2" s="4">
        <v>43200</v>
      </c>
      <c r="CCU2" s="4">
        <v>43199</v>
      </c>
      <c r="CCV2" s="4">
        <v>43196</v>
      </c>
      <c r="CCW2" s="4">
        <v>43195</v>
      </c>
      <c r="CCX2" s="4">
        <v>43194</v>
      </c>
      <c r="CCY2" s="4">
        <v>43193</v>
      </c>
      <c r="CCZ2" s="4">
        <v>43192</v>
      </c>
      <c r="CDA2" s="4">
        <v>43189</v>
      </c>
      <c r="CDB2" s="4">
        <v>43188</v>
      </c>
      <c r="CDC2" s="4">
        <v>43187</v>
      </c>
      <c r="CDD2" s="4">
        <v>43186</v>
      </c>
      <c r="CDE2" s="4">
        <v>43185</v>
      </c>
      <c r="CDF2" s="4">
        <v>43182</v>
      </c>
      <c r="CDG2" s="4">
        <v>43181</v>
      </c>
      <c r="CDH2" s="4">
        <v>43180</v>
      </c>
      <c r="CDI2" s="4">
        <v>43179</v>
      </c>
      <c r="CDJ2" s="4">
        <v>43178</v>
      </c>
      <c r="CDK2" s="4">
        <v>43175</v>
      </c>
      <c r="CDL2" s="4">
        <v>43174</v>
      </c>
      <c r="CDM2" s="4">
        <v>43173</v>
      </c>
      <c r="CDN2" s="4">
        <v>43172</v>
      </c>
      <c r="CDO2" s="4">
        <v>43171</v>
      </c>
      <c r="CDP2" s="4">
        <v>43168</v>
      </c>
      <c r="CDQ2" s="4">
        <v>43167</v>
      </c>
      <c r="CDR2" s="4">
        <v>43166</v>
      </c>
      <c r="CDS2" s="4">
        <v>43165</v>
      </c>
      <c r="CDT2" s="4">
        <v>43164</v>
      </c>
      <c r="CDU2" s="4">
        <v>43161</v>
      </c>
      <c r="CDV2" s="4">
        <v>43160</v>
      </c>
      <c r="CDW2" s="4">
        <v>43159</v>
      </c>
      <c r="CDX2" s="4">
        <v>43158</v>
      </c>
      <c r="CDY2" s="4">
        <v>43157</v>
      </c>
      <c r="CDZ2" s="4">
        <v>43154</v>
      </c>
      <c r="CEA2" s="4">
        <v>43153</v>
      </c>
      <c r="CEB2" s="4">
        <v>43152</v>
      </c>
      <c r="CEC2" s="4">
        <v>43151</v>
      </c>
      <c r="CED2" s="4">
        <v>43150</v>
      </c>
      <c r="CEE2" s="4">
        <v>43147</v>
      </c>
      <c r="CEF2" s="4">
        <v>43146</v>
      </c>
      <c r="CEG2" s="4">
        <v>43145</v>
      </c>
      <c r="CEH2" s="4">
        <v>43144</v>
      </c>
      <c r="CEI2" s="4">
        <v>43143</v>
      </c>
      <c r="CEJ2" s="4">
        <v>43140</v>
      </c>
      <c r="CEK2" s="4">
        <v>43139</v>
      </c>
      <c r="CEL2" s="4">
        <v>43138</v>
      </c>
      <c r="CEM2" s="4">
        <v>43137</v>
      </c>
      <c r="CEN2" s="4">
        <v>43136</v>
      </c>
      <c r="CEO2" s="4">
        <v>43133</v>
      </c>
      <c r="CEP2" s="4">
        <v>43132</v>
      </c>
      <c r="CEQ2" s="4">
        <v>43131</v>
      </c>
      <c r="CER2" s="4">
        <v>43130</v>
      </c>
      <c r="CES2" s="4">
        <v>43129</v>
      </c>
      <c r="CET2" s="4">
        <v>43126</v>
      </c>
      <c r="CEU2" s="4">
        <v>43125</v>
      </c>
      <c r="CEV2" s="4">
        <v>43124</v>
      </c>
      <c r="CEW2" s="4">
        <v>43123</v>
      </c>
      <c r="CEX2" s="4">
        <v>43122</v>
      </c>
      <c r="CEY2" s="4">
        <v>43119</v>
      </c>
      <c r="CEZ2" s="4">
        <v>43118</v>
      </c>
      <c r="CFA2" s="4">
        <v>43117</v>
      </c>
      <c r="CFB2" s="4">
        <v>43116</v>
      </c>
      <c r="CFC2" s="4">
        <v>43115</v>
      </c>
      <c r="CFD2" s="4">
        <v>43112</v>
      </c>
      <c r="CFE2" s="4">
        <v>43111</v>
      </c>
      <c r="CFF2" s="4">
        <v>43110</v>
      </c>
      <c r="CFG2" s="4">
        <v>43109</v>
      </c>
      <c r="CFH2" s="4">
        <v>43108</v>
      </c>
      <c r="CFI2" s="4">
        <v>43105</v>
      </c>
      <c r="CFJ2" s="4">
        <v>43104</v>
      </c>
      <c r="CFK2" s="4">
        <v>43103</v>
      </c>
      <c r="CFL2" s="4">
        <v>43102</v>
      </c>
      <c r="CFM2" s="4">
        <v>43101</v>
      </c>
      <c r="CFN2" s="4">
        <v>43098</v>
      </c>
      <c r="CFO2" s="4">
        <v>43097</v>
      </c>
      <c r="CFP2" s="4">
        <v>43096</v>
      </c>
      <c r="CFQ2" s="4">
        <v>43095</v>
      </c>
      <c r="CFR2" s="4">
        <v>43094</v>
      </c>
      <c r="CFS2" s="4">
        <v>43091</v>
      </c>
      <c r="CFT2" s="4">
        <v>43090</v>
      </c>
      <c r="CFU2" s="4">
        <v>43089</v>
      </c>
      <c r="CFV2" s="4">
        <v>43088</v>
      </c>
      <c r="CFW2" s="4">
        <v>43087</v>
      </c>
      <c r="CFX2" s="4">
        <v>43084</v>
      </c>
      <c r="CFY2" s="4">
        <v>43083</v>
      </c>
      <c r="CFZ2" s="4">
        <v>43082</v>
      </c>
      <c r="CGA2" s="4">
        <v>43081</v>
      </c>
      <c r="CGB2" s="4">
        <v>43080</v>
      </c>
      <c r="CGC2" s="4">
        <v>43077</v>
      </c>
      <c r="CGD2" s="4">
        <v>43076</v>
      </c>
      <c r="CGE2" s="4">
        <v>43075</v>
      </c>
      <c r="CGF2" s="4">
        <v>43074</v>
      </c>
      <c r="CGG2" s="4">
        <v>43073</v>
      </c>
      <c r="CGH2" s="4">
        <v>43070</v>
      </c>
      <c r="CGI2" s="4">
        <v>43069</v>
      </c>
      <c r="CGJ2" s="4">
        <v>43068</v>
      </c>
      <c r="CGK2" s="4">
        <v>43067</v>
      </c>
      <c r="CGL2" s="4">
        <v>43066</v>
      </c>
      <c r="CGM2" s="4">
        <v>43063</v>
      </c>
      <c r="CGN2" s="4">
        <v>43062</v>
      </c>
      <c r="CGO2" s="4">
        <v>43061</v>
      </c>
      <c r="CGP2" s="4">
        <v>43060</v>
      </c>
      <c r="CGQ2" s="4">
        <v>43059</v>
      </c>
      <c r="CGR2" s="4">
        <v>43056</v>
      </c>
      <c r="CGS2" s="4">
        <v>43055</v>
      </c>
      <c r="CGT2" s="4">
        <v>43054</v>
      </c>
      <c r="CGU2" s="4">
        <v>43053</v>
      </c>
      <c r="CGV2" s="4">
        <v>43052</v>
      </c>
      <c r="CGW2" s="4">
        <v>43049</v>
      </c>
      <c r="CGX2" s="4">
        <v>43048</v>
      </c>
      <c r="CGY2" s="4">
        <v>43047</v>
      </c>
      <c r="CGZ2" s="4">
        <v>43046</v>
      </c>
      <c r="CHA2" s="4">
        <v>43045</v>
      </c>
      <c r="CHB2" s="4">
        <v>43042</v>
      </c>
      <c r="CHC2" s="4">
        <v>43041</v>
      </c>
      <c r="CHD2" s="4">
        <v>43040</v>
      </c>
      <c r="CHE2" s="4">
        <v>43039</v>
      </c>
      <c r="CHF2" s="4">
        <v>43038</v>
      </c>
      <c r="CHG2" s="4">
        <v>43035</v>
      </c>
      <c r="CHH2" s="4">
        <v>43034</v>
      </c>
      <c r="CHI2" s="4">
        <v>43033</v>
      </c>
      <c r="CHJ2" s="4">
        <v>43032</v>
      </c>
      <c r="CHK2" s="4">
        <v>43031</v>
      </c>
      <c r="CHL2" s="4">
        <v>43028</v>
      </c>
      <c r="CHM2" s="4">
        <v>43027</v>
      </c>
      <c r="CHN2" s="4">
        <v>43026</v>
      </c>
      <c r="CHO2" s="4">
        <v>43025</v>
      </c>
      <c r="CHP2" s="4">
        <v>43024</v>
      </c>
      <c r="CHQ2" s="4">
        <v>43021</v>
      </c>
      <c r="CHR2" s="4">
        <v>43020</v>
      </c>
      <c r="CHS2" s="4">
        <v>43019</v>
      </c>
      <c r="CHT2" s="4">
        <v>43018</v>
      </c>
      <c r="CHU2" s="4">
        <v>43017</v>
      </c>
      <c r="CHV2" s="4">
        <v>43014</v>
      </c>
      <c r="CHW2" s="4">
        <v>43013</v>
      </c>
      <c r="CHX2" s="4">
        <v>43012</v>
      </c>
      <c r="CHY2" s="4">
        <v>43011</v>
      </c>
      <c r="CHZ2" s="4">
        <v>43010</v>
      </c>
      <c r="CIA2" s="4">
        <v>43007</v>
      </c>
      <c r="CIB2" s="4">
        <v>43006</v>
      </c>
      <c r="CIC2" s="4">
        <v>43005</v>
      </c>
      <c r="CID2" s="4">
        <v>43004</v>
      </c>
      <c r="CIE2" s="4">
        <v>43003</v>
      </c>
      <c r="CIF2" s="4">
        <v>43000</v>
      </c>
      <c r="CIG2" s="4">
        <v>42999</v>
      </c>
      <c r="CIH2" s="4">
        <v>42998</v>
      </c>
      <c r="CII2" s="4">
        <v>42997</v>
      </c>
      <c r="CIJ2" s="4">
        <v>42996</v>
      </c>
      <c r="CIK2" s="4">
        <v>42993</v>
      </c>
      <c r="CIL2" s="4">
        <v>42992</v>
      </c>
      <c r="CIM2" s="4">
        <v>42991</v>
      </c>
      <c r="CIN2" s="4">
        <v>42990</v>
      </c>
      <c r="CIO2" s="4">
        <v>42989</v>
      </c>
      <c r="CIP2" s="4">
        <v>42986</v>
      </c>
      <c r="CIQ2" s="4">
        <v>42985</v>
      </c>
      <c r="CIR2" s="4">
        <v>42984</v>
      </c>
      <c r="CIS2" s="4">
        <v>42983</v>
      </c>
      <c r="CIT2" s="4">
        <v>42982</v>
      </c>
      <c r="CIU2" s="4">
        <v>42979</v>
      </c>
      <c r="CIV2" s="4">
        <v>42978</v>
      </c>
      <c r="CIW2" s="4">
        <v>42977</v>
      </c>
      <c r="CIX2" s="4">
        <v>42976</v>
      </c>
      <c r="CIY2" s="4">
        <v>42975</v>
      </c>
      <c r="CIZ2" s="4">
        <v>42972</v>
      </c>
      <c r="CJA2" s="4">
        <v>42971</v>
      </c>
      <c r="CJB2" s="4">
        <v>42970</v>
      </c>
      <c r="CJC2" s="4">
        <v>42969</v>
      </c>
      <c r="CJD2" s="4">
        <v>42968</v>
      </c>
      <c r="CJE2" s="4">
        <v>42965</v>
      </c>
      <c r="CJF2" s="4">
        <v>42964</v>
      </c>
      <c r="CJG2" s="4">
        <v>42963</v>
      </c>
      <c r="CJH2" s="4">
        <v>42962</v>
      </c>
      <c r="CJI2" s="4">
        <v>42961</v>
      </c>
      <c r="CJJ2" s="4">
        <v>42958</v>
      </c>
      <c r="CJK2" s="4">
        <v>42957</v>
      </c>
      <c r="CJL2" s="4">
        <v>42956</v>
      </c>
      <c r="CJM2" s="4">
        <v>42955</v>
      </c>
      <c r="CJN2" s="4">
        <v>42954</v>
      </c>
      <c r="CJO2" s="4">
        <v>42951</v>
      </c>
      <c r="CJP2" s="4">
        <v>42950</v>
      </c>
      <c r="CJQ2" s="4">
        <v>42949</v>
      </c>
      <c r="CJR2" s="4">
        <v>42948</v>
      </c>
      <c r="CJS2" s="4">
        <v>42947</v>
      </c>
      <c r="CJT2" s="4">
        <v>42944</v>
      </c>
      <c r="CJU2" s="4">
        <v>42943</v>
      </c>
      <c r="CJV2" s="4">
        <v>42942</v>
      </c>
      <c r="CJW2" s="4">
        <v>42941</v>
      </c>
      <c r="CJX2" s="4">
        <v>42940</v>
      </c>
      <c r="CJY2" s="4">
        <v>42937</v>
      </c>
      <c r="CJZ2" s="4">
        <v>42936</v>
      </c>
      <c r="CKA2" s="4">
        <v>42935</v>
      </c>
      <c r="CKB2" s="4">
        <v>42934</v>
      </c>
      <c r="CKC2" s="4">
        <v>42933</v>
      </c>
      <c r="CKD2" s="4">
        <v>42930</v>
      </c>
      <c r="CKE2" s="4">
        <v>42929</v>
      </c>
      <c r="CKF2" s="4">
        <v>42928</v>
      </c>
      <c r="CKG2" s="4">
        <v>42927</v>
      </c>
      <c r="CKH2" s="4">
        <v>42926</v>
      </c>
      <c r="CKI2" s="4">
        <v>42923</v>
      </c>
      <c r="CKJ2" s="4">
        <v>42922</v>
      </c>
      <c r="CKK2" s="4">
        <v>42921</v>
      </c>
      <c r="CKL2" s="4">
        <v>42920</v>
      </c>
      <c r="CKM2" s="4">
        <v>42919</v>
      </c>
      <c r="CKN2" s="4">
        <v>42916</v>
      </c>
      <c r="CKO2" s="4">
        <v>42915</v>
      </c>
      <c r="CKP2" s="4">
        <v>42914</v>
      </c>
      <c r="CKQ2" s="4">
        <v>42913</v>
      </c>
      <c r="CKR2" s="4">
        <v>42912</v>
      </c>
      <c r="CKS2" s="4">
        <v>42909</v>
      </c>
      <c r="CKT2" s="4">
        <v>42908</v>
      </c>
      <c r="CKU2" s="4">
        <v>42907</v>
      </c>
      <c r="CKV2" s="4">
        <v>42906</v>
      </c>
      <c r="CKW2" s="4">
        <v>42905</v>
      </c>
      <c r="CKX2" s="4">
        <v>42902</v>
      </c>
      <c r="CKY2" s="4">
        <v>42901</v>
      </c>
      <c r="CKZ2" s="4">
        <v>42900</v>
      </c>
      <c r="CLA2" s="4">
        <v>42899</v>
      </c>
      <c r="CLB2" s="4">
        <v>42898</v>
      </c>
      <c r="CLC2" s="4">
        <v>42895</v>
      </c>
      <c r="CLD2" s="4">
        <v>42894</v>
      </c>
      <c r="CLE2" s="4">
        <v>42893</v>
      </c>
      <c r="CLF2" s="4">
        <v>42892</v>
      </c>
      <c r="CLG2" s="4">
        <v>42891</v>
      </c>
      <c r="CLH2" s="4">
        <v>42888</v>
      </c>
      <c r="CLI2" s="4">
        <v>42887</v>
      </c>
      <c r="CLJ2" s="4">
        <v>42886</v>
      </c>
      <c r="CLK2" s="4">
        <v>42885</v>
      </c>
      <c r="CLL2" s="4">
        <v>42884</v>
      </c>
      <c r="CLM2" s="4">
        <v>42881</v>
      </c>
      <c r="CLN2" s="4">
        <v>42880</v>
      </c>
      <c r="CLO2" s="4">
        <v>42879</v>
      </c>
      <c r="CLP2" s="4">
        <v>42878</v>
      </c>
      <c r="CLQ2" s="4">
        <v>42877</v>
      </c>
      <c r="CLR2" s="4">
        <v>42874</v>
      </c>
      <c r="CLS2" s="4">
        <v>42873</v>
      </c>
      <c r="CLT2" s="4">
        <v>42872</v>
      </c>
      <c r="CLU2" s="4">
        <v>42871</v>
      </c>
      <c r="CLV2" s="4">
        <v>42870</v>
      </c>
      <c r="CLW2" s="4">
        <v>42867</v>
      </c>
      <c r="CLX2" s="4">
        <v>42866</v>
      </c>
      <c r="CLY2" s="4">
        <v>42865</v>
      </c>
      <c r="CLZ2" s="4">
        <v>42864</v>
      </c>
      <c r="CMA2" s="4">
        <v>42863</v>
      </c>
      <c r="CMB2" s="4">
        <v>42860</v>
      </c>
      <c r="CMC2" s="4">
        <v>42859</v>
      </c>
      <c r="CMD2" s="4">
        <v>42858</v>
      </c>
      <c r="CME2" s="4">
        <v>42857</v>
      </c>
      <c r="CMF2" s="4">
        <v>42856</v>
      </c>
      <c r="CMG2" s="4">
        <v>42853</v>
      </c>
      <c r="CMH2" s="4">
        <v>42852</v>
      </c>
      <c r="CMI2" s="4">
        <v>42851</v>
      </c>
      <c r="CMJ2" s="4">
        <v>42850</v>
      </c>
      <c r="CMK2" s="4">
        <v>42849</v>
      </c>
      <c r="CML2" s="4">
        <v>42846</v>
      </c>
      <c r="CMM2" s="4">
        <v>42845</v>
      </c>
      <c r="CMN2" s="4">
        <v>42844</v>
      </c>
      <c r="CMO2" s="4">
        <v>42843</v>
      </c>
      <c r="CMP2" s="4">
        <v>42842</v>
      </c>
      <c r="CMQ2" s="4">
        <v>42839</v>
      </c>
      <c r="CMR2" s="4">
        <v>42838</v>
      </c>
      <c r="CMS2" s="4">
        <v>42837</v>
      </c>
      <c r="CMT2" s="4">
        <v>42836</v>
      </c>
      <c r="CMU2" s="4">
        <v>42835</v>
      </c>
      <c r="CMV2" s="4">
        <v>42832</v>
      </c>
      <c r="CMW2" s="4">
        <v>42831</v>
      </c>
      <c r="CMX2" s="4">
        <v>42830</v>
      </c>
      <c r="CMY2" s="4">
        <v>42829</v>
      </c>
      <c r="CMZ2" s="4">
        <v>42828</v>
      </c>
      <c r="CNA2" s="4">
        <v>42825</v>
      </c>
      <c r="CNB2" s="4">
        <v>42824</v>
      </c>
      <c r="CNC2" s="4">
        <v>42823</v>
      </c>
      <c r="CND2" s="4">
        <v>42822</v>
      </c>
      <c r="CNE2" s="4">
        <v>42821</v>
      </c>
      <c r="CNF2" s="4">
        <v>42818</v>
      </c>
      <c r="CNG2" s="4">
        <v>42817</v>
      </c>
      <c r="CNH2" s="4">
        <v>42816</v>
      </c>
      <c r="CNI2" s="4">
        <v>42815</v>
      </c>
      <c r="CNJ2" s="4">
        <v>42814</v>
      </c>
      <c r="CNK2" s="4">
        <v>42811</v>
      </c>
      <c r="CNL2" s="4">
        <v>42810</v>
      </c>
      <c r="CNM2" s="4">
        <v>42809</v>
      </c>
      <c r="CNN2" s="4">
        <v>42808</v>
      </c>
      <c r="CNO2" s="4">
        <v>42807</v>
      </c>
      <c r="CNP2" s="4">
        <v>42804</v>
      </c>
      <c r="CNQ2" s="4">
        <v>42803</v>
      </c>
      <c r="CNR2" s="4">
        <v>42802</v>
      </c>
      <c r="CNS2" s="4">
        <v>42801</v>
      </c>
      <c r="CNT2" s="4">
        <v>42800</v>
      </c>
      <c r="CNU2" s="4">
        <v>42797</v>
      </c>
      <c r="CNV2" s="4">
        <v>42796</v>
      </c>
      <c r="CNW2" s="4">
        <v>42795</v>
      </c>
      <c r="CNX2" s="4">
        <v>42794</v>
      </c>
      <c r="CNY2" s="4">
        <v>42793</v>
      </c>
      <c r="CNZ2" s="4">
        <v>42790</v>
      </c>
      <c r="COA2" s="4">
        <v>42789</v>
      </c>
      <c r="COB2" s="4">
        <v>42788</v>
      </c>
      <c r="COC2" s="4">
        <v>42787</v>
      </c>
      <c r="COD2" s="4">
        <v>42786</v>
      </c>
      <c r="COE2" s="4">
        <v>42783</v>
      </c>
      <c r="COF2" s="4">
        <v>42782</v>
      </c>
      <c r="COG2" s="4">
        <v>42781</v>
      </c>
      <c r="COH2" s="4">
        <v>42780</v>
      </c>
      <c r="COI2" s="4">
        <v>42779</v>
      </c>
      <c r="COJ2" s="4">
        <v>42776</v>
      </c>
      <c r="COK2" s="4">
        <v>42775</v>
      </c>
      <c r="COL2" s="4">
        <v>42774</v>
      </c>
      <c r="COM2" s="4">
        <v>42773</v>
      </c>
      <c r="CON2" s="4">
        <v>42772</v>
      </c>
      <c r="COO2" s="4">
        <v>42769</v>
      </c>
      <c r="COP2" s="4">
        <v>42768</v>
      </c>
      <c r="COQ2" s="4">
        <v>42767</v>
      </c>
      <c r="COR2" s="4">
        <v>42766</v>
      </c>
      <c r="COS2" s="4">
        <v>42765</v>
      </c>
      <c r="COT2" s="4">
        <v>42762</v>
      </c>
      <c r="COU2" s="4">
        <v>42761</v>
      </c>
      <c r="COV2" s="4">
        <v>42760</v>
      </c>
      <c r="COW2" s="4">
        <v>42759</v>
      </c>
      <c r="COX2" s="4">
        <v>42758</v>
      </c>
      <c r="COY2" s="4">
        <v>42755</v>
      </c>
      <c r="COZ2" s="4">
        <v>42754</v>
      </c>
      <c r="CPA2" s="4">
        <v>42753</v>
      </c>
      <c r="CPB2" s="4">
        <v>42752</v>
      </c>
      <c r="CPC2" s="4">
        <v>42751</v>
      </c>
      <c r="CPD2" s="4">
        <v>42748</v>
      </c>
      <c r="CPE2" s="4">
        <v>42747</v>
      </c>
      <c r="CPF2" s="4">
        <v>42746</v>
      </c>
      <c r="CPG2" s="4">
        <v>42745</v>
      </c>
      <c r="CPH2" s="4">
        <v>42744</v>
      </c>
      <c r="CPI2" s="4">
        <v>42741</v>
      </c>
      <c r="CPJ2" s="4">
        <v>42740</v>
      </c>
      <c r="CPK2" s="4">
        <v>42739</v>
      </c>
      <c r="CPL2" s="4">
        <v>42738</v>
      </c>
      <c r="CPM2" s="4">
        <v>42737</v>
      </c>
      <c r="CPN2" s="4">
        <v>42734</v>
      </c>
      <c r="CPO2" s="4">
        <v>42733</v>
      </c>
      <c r="CPP2" s="4">
        <v>42732</v>
      </c>
      <c r="CPQ2" s="4">
        <v>42731</v>
      </c>
      <c r="CPR2" s="4">
        <v>42730</v>
      </c>
      <c r="CPS2" s="4">
        <v>42727</v>
      </c>
      <c r="CPT2" s="4">
        <v>42726</v>
      </c>
      <c r="CPU2" s="4">
        <v>42725</v>
      </c>
      <c r="CPV2" s="4">
        <v>42724</v>
      </c>
      <c r="CPW2" s="4">
        <v>42723</v>
      </c>
      <c r="CPX2" s="4">
        <v>42720</v>
      </c>
      <c r="CPY2" s="4">
        <v>42719</v>
      </c>
      <c r="CPZ2" s="4">
        <v>42718</v>
      </c>
      <c r="CQA2" s="4">
        <v>42717</v>
      </c>
      <c r="CQB2" s="4">
        <v>42716</v>
      </c>
      <c r="CQC2" s="4">
        <v>42713</v>
      </c>
      <c r="CQD2" s="4">
        <v>42712</v>
      </c>
      <c r="CQE2" s="4">
        <v>42711</v>
      </c>
      <c r="CQF2" s="4">
        <v>42710</v>
      </c>
      <c r="CQG2" s="4">
        <v>42709</v>
      </c>
      <c r="CQH2" s="4">
        <v>42706</v>
      </c>
      <c r="CQI2" s="4">
        <v>42705</v>
      </c>
      <c r="CQJ2" s="4">
        <v>42704</v>
      </c>
      <c r="CQK2" s="4">
        <v>42703</v>
      </c>
      <c r="CQL2" s="4">
        <v>42702</v>
      </c>
      <c r="CQM2" s="4">
        <v>42699</v>
      </c>
      <c r="CQN2" s="4">
        <v>42698</v>
      </c>
      <c r="CQO2" s="4">
        <v>42697</v>
      </c>
      <c r="CQP2" s="4">
        <v>42696</v>
      </c>
      <c r="CQQ2" s="4">
        <v>42695</v>
      </c>
      <c r="CQR2" s="4">
        <v>42692</v>
      </c>
      <c r="CQS2" s="4">
        <v>42691</v>
      </c>
      <c r="CQT2" s="4">
        <v>42690</v>
      </c>
      <c r="CQU2" s="4">
        <v>42689</v>
      </c>
      <c r="CQV2" s="4">
        <v>42688</v>
      </c>
      <c r="CQW2" s="4">
        <v>42685</v>
      </c>
      <c r="CQX2" s="4">
        <v>42684</v>
      </c>
      <c r="CQY2" s="4">
        <v>42683</v>
      </c>
      <c r="CQZ2" s="4">
        <v>42682</v>
      </c>
      <c r="CRA2" s="4">
        <v>42681</v>
      </c>
      <c r="CRB2" s="4">
        <v>42678</v>
      </c>
      <c r="CRC2" s="4">
        <v>42677</v>
      </c>
      <c r="CRD2" s="4">
        <v>42676</v>
      </c>
      <c r="CRE2" s="4">
        <v>42675</v>
      </c>
      <c r="CRF2" s="4">
        <v>42674</v>
      </c>
      <c r="CRG2" s="4">
        <v>42671</v>
      </c>
      <c r="CRH2" s="4">
        <v>42670</v>
      </c>
      <c r="CRI2" s="4">
        <v>42669</v>
      </c>
      <c r="CRJ2" s="4">
        <v>42668</v>
      </c>
      <c r="CRK2" s="4">
        <v>42667</v>
      </c>
      <c r="CRL2" s="4">
        <v>42664</v>
      </c>
      <c r="CRM2" s="4">
        <v>42663</v>
      </c>
      <c r="CRN2" s="4">
        <v>42662</v>
      </c>
      <c r="CRO2" s="4">
        <v>42661</v>
      </c>
      <c r="CRP2" s="4">
        <v>42660</v>
      </c>
      <c r="CRQ2" s="4">
        <v>42657</v>
      </c>
      <c r="CRR2" s="4">
        <v>42656</v>
      </c>
      <c r="CRS2" s="4">
        <v>42655</v>
      </c>
      <c r="CRT2" s="4">
        <v>42654</v>
      </c>
      <c r="CRU2" s="4">
        <v>42653</v>
      </c>
      <c r="CRV2" s="4">
        <v>42650</v>
      </c>
      <c r="CRW2" s="4">
        <v>42649</v>
      </c>
      <c r="CRX2" s="4">
        <v>42648</v>
      </c>
      <c r="CRY2" s="4">
        <v>42647</v>
      </c>
      <c r="CRZ2" s="4">
        <v>42646</v>
      </c>
      <c r="CSA2" s="4">
        <v>42643</v>
      </c>
      <c r="CSB2" s="4">
        <v>42642</v>
      </c>
      <c r="CSC2" s="4">
        <v>42641</v>
      </c>
      <c r="CSD2" s="4">
        <v>42640</v>
      </c>
      <c r="CSE2" s="4">
        <v>42639</v>
      </c>
      <c r="CSF2" s="4">
        <v>42636</v>
      </c>
      <c r="CSG2" s="4">
        <v>42635</v>
      </c>
      <c r="CSH2" s="4">
        <v>42634</v>
      </c>
      <c r="CSI2" s="4">
        <v>42633</v>
      </c>
      <c r="CSJ2" s="4">
        <v>42632</v>
      </c>
      <c r="CSK2" s="4">
        <v>42629</v>
      </c>
      <c r="CSL2" s="4">
        <v>42628</v>
      </c>
      <c r="CSM2" s="4">
        <v>42627</v>
      </c>
      <c r="CSN2" s="4">
        <v>42626</v>
      </c>
      <c r="CSO2" s="4">
        <v>42625</v>
      </c>
      <c r="CSP2" s="4">
        <v>42622</v>
      </c>
      <c r="CSQ2" s="4">
        <v>42621</v>
      </c>
      <c r="CSR2" s="4">
        <v>42620</v>
      </c>
      <c r="CSS2" s="4">
        <v>42619</v>
      </c>
      <c r="CST2" s="4">
        <v>42618</v>
      </c>
      <c r="CSU2" s="4">
        <v>42615</v>
      </c>
      <c r="CSV2" s="4">
        <v>42614</v>
      </c>
      <c r="CSW2" s="4">
        <v>42613</v>
      </c>
      <c r="CSX2" s="4">
        <v>42612</v>
      </c>
      <c r="CSY2" s="4">
        <v>42611</v>
      </c>
      <c r="CSZ2" s="4">
        <v>42608</v>
      </c>
      <c r="CTA2" s="4">
        <v>42607</v>
      </c>
      <c r="CTB2" s="4">
        <v>42606</v>
      </c>
      <c r="CTC2" s="4">
        <v>42605</v>
      </c>
      <c r="CTD2" s="4">
        <v>42604</v>
      </c>
      <c r="CTE2" s="4">
        <v>42601</v>
      </c>
      <c r="CTF2" s="4">
        <v>42600</v>
      </c>
      <c r="CTG2" s="4">
        <v>42599</v>
      </c>
      <c r="CTH2" s="4">
        <v>42598</v>
      </c>
      <c r="CTI2" s="4">
        <v>42597</v>
      </c>
      <c r="CTJ2" s="4">
        <v>42594</v>
      </c>
      <c r="CTK2" s="4">
        <v>42593</v>
      </c>
      <c r="CTL2" s="4">
        <v>42592</v>
      </c>
      <c r="CTM2" s="4">
        <v>42591</v>
      </c>
      <c r="CTN2" s="4">
        <v>42590</v>
      </c>
      <c r="CTO2" s="4">
        <v>42587</v>
      </c>
      <c r="CTP2" s="4">
        <v>42586</v>
      </c>
      <c r="CTQ2" s="4">
        <v>42585</v>
      </c>
      <c r="CTR2" s="4">
        <v>42584</v>
      </c>
      <c r="CTS2" s="4">
        <v>42583</v>
      </c>
      <c r="CTT2" s="4">
        <v>42580</v>
      </c>
      <c r="CTU2" s="4">
        <v>42579</v>
      </c>
      <c r="CTV2" s="4">
        <v>42578</v>
      </c>
      <c r="CTW2" s="4">
        <v>42577</v>
      </c>
      <c r="CTX2" s="4">
        <v>42576</v>
      </c>
      <c r="CTY2" s="4">
        <v>42573</v>
      </c>
      <c r="CTZ2" s="4">
        <v>42572</v>
      </c>
      <c r="CUA2" s="4">
        <v>42571</v>
      </c>
      <c r="CUB2" s="4">
        <v>42570</v>
      </c>
      <c r="CUC2" s="4">
        <v>42569</v>
      </c>
      <c r="CUD2" s="4">
        <v>42566</v>
      </c>
      <c r="CUE2" s="4">
        <v>42565</v>
      </c>
      <c r="CUF2" s="4">
        <v>42564</v>
      </c>
      <c r="CUG2" s="4">
        <v>42563</v>
      </c>
      <c r="CUH2" s="4">
        <v>42562</v>
      </c>
      <c r="CUI2" s="4">
        <v>42559</v>
      </c>
      <c r="CUJ2" s="4">
        <v>42558</v>
      </c>
      <c r="CUK2" s="4">
        <v>42557</v>
      </c>
      <c r="CUL2" s="4">
        <v>42556</v>
      </c>
      <c r="CUM2" s="4">
        <v>42555</v>
      </c>
      <c r="CUN2" s="4">
        <v>42552</v>
      </c>
      <c r="CUO2" s="4">
        <v>42551</v>
      </c>
      <c r="CUP2" s="4">
        <v>42550</v>
      </c>
      <c r="CUQ2" s="4">
        <v>42549</v>
      </c>
      <c r="CUR2" s="4">
        <v>42548</v>
      </c>
      <c r="CUS2" s="4">
        <v>42545</v>
      </c>
      <c r="CUT2" s="4">
        <v>42544</v>
      </c>
      <c r="CUU2" s="4">
        <v>42543</v>
      </c>
      <c r="CUV2" s="4">
        <v>42542</v>
      </c>
      <c r="CUW2" s="4">
        <v>42541</v>
      </c>
      <c r="CUX2" s="4">
        <v>42538</v>
      </c>
      <c r="CUY2" s="4">
        <v>42537</v>
      </c>
      <c r="CUZ2" s="4">
        <v>42536</v>
      </c>
      <c r="CVA2" s="4">
        <v>42535</v>
      </c>
      <c r="CVB2" s="4">
        <v>42534</v>
      </c>
      <c r="CVC2" s="4">
        <v>42531</v>
      </c>
      <c r="CVD2" s="4">
        <v>42530</v>
      </c>
      <c r="CVE2" s="4">
        <v>42529</v>
      </c>
      <c r="CVF2" s="4">
        <v>42528</v>
      </c>
      <c r="CVG2" s="4">
        <v>42527</v>
      </c>
      <c r="CVH2" s="4">
        <v>42524</v>
      </c>
      <c r="CVI2" s="4">
        <v>42523</v>
      </c>
      <c r="CVJ2" s="4">
        <v>42522</v>
      </c>
      <c r="CVK2" s="4">
        <v>42521</v>
      </c>
      <c r="CVL2" s="4">
        <v>42520</v>
      </c>
      <c r="CVM2" s="4">
        <v>42517</v>
      </c>
      <c r="CVN2" s="4">
        <v>42516</v>
      </c>
      <c r="CVO2" s="4">
        <v>42515</v>
      </c>
      <c r="CVP2" s="4">
        <v>42514</v>
      </c>
      <c r="CVQ2" s="4">
        <v>42513</v>
      </c>
      <c r="CVR2" s="4">
        <v>42510</v>
      </c>
      <c r="CVS2" s="4">
        <v>42509</v>
      </c>
      <c r="CVT2" s="4">
        <v>42508</v>
      </c>
      <c r="CVU2" s="4">
        <v>42507</v>
      </c>
      <c r="CVV2" s="4">
        <v>42506</v>
      </c>
      <c r="CVW2" s="4">
        <v>42503</v>
      </c>
      <c r="CVX2" s="4">
        <v>42502</v>
      </c>
      <c r="CVY2" s="4">
        <v>42501</v>
      </c>
      <c r="CVZ2" s="4">
        <v>42500</v>
      </c>
      <c r="CWA2" s="4">
        <v>42499</v>
      </c>
      <c r="CWB2" s="4">
        <v>42496</v>
      </c>
      <c r="CWC2" s="4">
        <v>42495</v>
      </c>
      <c r="CWD2" s="4">
        <v>42494</v>
      </c>
      <c r="CWE2" s="4">
        <v>42493</v>
      </c>
      <c r="CWF2" s="4">
        <v>42492</v>
      </c>
      <c r="CWG2" s="4">
        <v>42489</v>
      </c>
      <c r="CWH2" s="4">
        <v>42488</v>
      </c>
      <c r="CWI2" s="4">
        <v>42487</v>
      </c>
      <c r="CWJ2" s="4">
        <v>42486</v>
      </c>
      <c r="CWK2" s="4">
        <v>42485</v>
      </c>
      <c r="CWL2" s="4">
        <v>42482</v>
      </c>
      <c r="CWM2" s="4">
        <v>42481</v>
      </c>
      <c r="CWN2" s="4">
        <v>42480</v>
      </c>
      <c r="CWO2" s="4">
        <v>42479</v>
      </c>
      <c r="CWP2" s="4">
        <v>42478</v>
      </c>
      <c r="CWQ2" s="4">
        <v>42475</v>
      </c>
      <c r="CWR2" s="4">
        <v>42474</v>
      </c>
      <c r="CWS2" s="4">
        <v>42473</v>
      </c>
      <c r="CWT2" s="4">
        <v>42472</v>
      </c>
      <c r="CWU2" s="4">
        <v>42471</v>
      </c>
      <c r="CWV2" s="4">
        <v>42468</v>
      </c>
      <c r="CWW2" s="4">
        <v>42467</v>
      </c>
      <c r="CWX2" s="4">
        <v>42466</v>
      </c>
      <c r="CWY2" s="4">
        <v>42465</v>
      </c>
      <c r="CWZ2" s="4">
        <v>42464</v>
      </c>
      <c r="CXA2" s="4">
        <v>42461</v>
      </c>
      <c r="CXB2" s="4">
        <v>42460</v>
      </c>
      <c r="CXC2" s="4">
        <v>42459</v>
      </c>
      <c r="CXD2" s="4">
        <v>42458</v>
      </c>
      <c r="CXE2" s="4">
        <v>42457</v>
      </c>
      <c r="CXF2" s="4">
        <v>42454</v>
      </c>
      <c r="CXG2" s="4">
        <v>42453</v>
      </c>
      <c r="CXH2" s="4">
        <v>42452</v>
      </c>
      <c r="CXI2" s="4">
        <v>42451</v>
      </c>
      <c r="CXJ2" s="4">
        <v>42450</v>
      </c>
      <c r="CXK2" s="4">
        <v>42447</v>
      </c>
      <c r="CXL2" s="4">
        <v>42446</v>
      </c>
      <c r="CXM2" s="4">
        <v>42445</v>
      </c>
      <c r="CXN2" s="4">
        <v>42444</v>
      </c>
      <c r="CXO2" s="4">
        <v>42443</v>
      </c>
      <c r="CXP2" s="4">
        <v>42440</v>
      </c>
      <c r="CXQ2" s="4">
        <v>42439</v>
      </c>
      <c r="CXR2" s="4">
        <v>42438</v>
      </c>
      <c r="CXS2" s="4">
        <v>42437</v>
      </c>
      <c r="CXT2" s="4">
        <v>42436</v>
      </c>
      <c r="CXU2" s="4">
        <v>42433</v>
      </c>
      <c r="CXV2" s="4">
        <v>42432</v>
      </c>
      <c r="CXW2" s="4">
        <v>42431</v>
      </c>
      <c r="CXX2" s="4">
        <v>42430</v>
      </c>
      <c r="CXY2" s="4">
        <v>42429</v>
      </c>
      <c r="CXZ2" s="4">
        <v>42426</v>
      </c>
      <c r="CYA2" s="4">
        <v>42425</v>
      </c>
      <c r="CYB2" s="4">
        <v>42424</v>
      </c>
      <c r="CYC2" s="4">
        <v>42423</v>
      </c>
      <c r="CYD2" s="4">
        <v>42422</v>
      </c>
      <c r="CYE2" s="4">
        <v>42419</v>
      </c>
      <c r="CYF2" s="4">
        <v>42418</v>
      </c>
      <c r="CYG2" s="4">
        <v>42417</v>
      </c>
      <c r="CYH2" s="4">
        <v>42416</v>
      </c>
      <c r="CYI2" s="4">
        <v>42415</v>
      </c>
      <c r="CYJ2" s="4">
        <v>42412</v>
      </c>
      <c r="CYK2" s="4">
        <v>42411</v>
      </c>
      <c r="CYL2" s="4">
        <v>42410</v>
      </c>
      <c r="CYM2" s="4">
        <v>42409</v>
      </c>
      <c r="CYN2" s="4">
        <v>42408</v>
      </c>
      <c r="CYO2" s="4">
        <v>42405</v>
      </c>
      <c r="CYP2" s="4">
        <v>42404</v>
      </c>
      <c r="CYQ2" s="4">
        <v>42403</v>
      </c>
      <c r="CYR2" s="4">
        <v>42402</v>
      </c>
      <c r="CYS2" s="4">
        <v>42401</v>
      </c>
      <c r="CYT2" s="4">
        <v>42398</v>
      </c>
      <c r="CYU2" s="4">
        <v>42397</v>
      </c>
      <c r="CYV2" s="4">
        <v>42396</v>
      </c>
      <c r="CYW2" s="4">
        <v>42395</v>
      </c>
      <c r="CYX2" s="4">
        <v>42394</v>
      </c>
      <c r="CYY2" s="4">
        <v>42391</v>
      </c>
      <c r="CYZ2" s="4">
        <v>42390</v>
      </c>
      <c r="CZA2" s="4">
        <v>42389</v>
      </c>
      <c r="CZB2" s="4">
        <v>42388</v>
      </c>
      <c r="CZC2" s="4">
        <v>42387</v>
      </c>
      <c r="CZD2" s="4">
        <v>42384</v>
      </c>
      <c r="CZE2" s="4">
        <v>42383</v>
      </c>
      <c r="CZF2" s="4">
        <v>42382</v>
      </c>
      <c r="CZG2" s="4">
        <v>42381</v>
      </c>
      <c r="CZH2" s="4">
        <v>42380</v>
      </c>
      <c r="CZI2" s="4">
        <v>42377</v>
      </c>
      <c r="CZJ2" s="4">
        <v>42376</v>
      </c>
      <c r="CZK2" s="4">
        <v>42375</v>
      </c>
      <c r="CZL2" s="4">
        <v>42374</v>
      </c>
      <c r="CZM2" s="4">
        <v>42373</v>
      </c>
      <c r="CZN2" s="4">
        <v>42370</v>
      </c>
      <c r="CZO2" s="4">
        <v>42369</v>
      </c>
      <c r="CZP2" s="4">
        <v>42368</v>
      </c>
      <c r="CZQ2" s="4">
        <v>42367</v>
      </c>
      <c r="CZR2" s="4">
        <v>42366</v>
      </c>
      <c r="CZS2" s="4">
        <v>42363</v>
      </c>
      <c r="CZT2" s="4">
        <v>42362</v>
      </c>
      <c r="CZU2" s="4">
        <v>42361</v>
      </c>
      <c r="CZV2" s="4">
        <v>42360</v>
      </c>
      <c r="CZW2" s="4">
        <v>42359</v>
      </c>
      <c r="CZX2" s="4">
        <v>42356</v>
      </c>
      <c r="CZY2" s="4">
        <v>42355</v>
      </c>
      <c r="CZZ2" s="4">
        <v>42354</v>
      </c>
      <c r="DAA2" s="4">
        <v>42353</v>
      </c>
      <c r="DAB2" s="4">
        <v>42352</v>
      </c>
      <c r="DAC2" s="4">
        <v>42349</v>
      </c>
      <c r="DAD2" s="4">
        <v>42348</v>
      </c>
      <c r="DAE2" s="4">
        <v>42347</v>
      </c>
      <c r="DAF2" s="4">
        <v>42346</v>
      </c>
      <c r="DAG2" s="4">
        <v>42345</v>
      </c>
      <c r="DAH2" s="4">
        <v>42342</v>
      </c>
      <c r="DAI2" s="4">
        <v>42341</v>
      </c>
      <c r="DAJ2" s="4">
        <v>42340</v>
      </c>
      <c r="DAK2" s="4">
        <v>42339</v>
      </c>
      <c r="DAL2" s="4">
        <v>42338</v>
      </c>
      <c r="DAM2" s="4">
        <v>42335</v>
      </c>
      <c r="DAN2" s="4">
        <v>42334</v>
      </c>
      <c r="DAO2" s="4">
        <v>42333</v>
      </c>
      <c r="DAP2" s="4">
        <v>42332</v>
      </c>
      <c r="DAQ2" s="4">
        <v>42331</v>
      </c>
      <c r="DAR2" s="4">
        <v>42328</v>
      </c>
      <c r="DAS2" s="4">
        <v>42327</v>
      </c>
      <c r="DAT2" s="4">
        <v>42326</v>
      </c>
      <c r="DAU2" s="4">
        <v>42325</v>
      </c>
      <c r="DAV2" s="4">
        <v>42324</v>
      </c>
      <c r="DAW2" s="4">
        <v>42321</v>
      </c>
      <c r="DAX2" s="4">
        <v>42320</v>
      </c>
      <c r="DAY2" s="4">
        <v>42319</v>
      </c>
      <c r="DAZ2" s="4">
        <v>42318</v>
      </c>
      <c r="DBA2" s="4">
        <v>42317</v>
      </c>
      <c r="DBB2" s="4">
        <v>42314</v>
      </c>
      <c r="DBC2" s="4">
        <v>42313</v>
      </c>
      <c r="DBD2" s="4">
        <v>42312</v>
      </c>
      <c r="DBE2" s="4">
        <v>42311</v>
      </c>
      <c r="DBF2" s="4">
        <v>42310</v>
      </c>
      <c r="DBG2" s="4">
        <v>42307</v>
      </c>
      <c r="DBH2" s="4">
        <v>42306</v>
      </c>
      <c r="DBI2" s="4">
        <v>42305</v>
      </c>
      <c r="DBJ2" s="4">
        <v>42304</v>
      </c>
      <c r="DBK2" s="4">
        <v>42303</v>
      </c>
      <c r="DBL2" s="4">
        <v>42300</v>
      </c>
      <c r="DBM2" s="4">
        <v>42299</v>
      </c>
      <c r="DBN2" s="4">
        <v>42298</v>
      </c>
      <c r="DBO2" s="4">
        <v>42297</v>
      </c>
      <c r="DBP2" s="4">
        <v>42296</v>
      </c>
      <c r="DBQ2" s="4">
        <v>42293</v>
      </c>
      <c r="DBR2" s="4">
        <v>42292</v>
      </c>
      <c r="DBS2" s="4">
        <v>42291</v>
      </c>
      <c r="DBT2" s="4">
        <v>42290</v>
      </c>
      <c r="DBU2" s="4">
        <v>42289</v>
      </c>
      <c r="DBV2" s="4">
        <v>42286</v>
      </c>
      <c r="DBW2" s="4">
        <v>42285</v>
      </c>
      <c r="DBX2" s="4">
        <v>42284</v>
      </c>
      <c r="DBY2" s="4">
        <v>42283</v>
      </c>
      <c r="DBZ2" s="4">
        <v>42282</v>
      </c>
      <c r="DCA2" s="4">
        <v>42279</v>
      </c>
      <c r="DCB2" s="4">
        <v>42278</v>
      </c>
      <c r="DCC2" s="4">
        <v>42277</v>
      </c>
      <c r="DCD2" s="4">
        <v>42276</v>
      </c>
      <c r="DCE2" s="4">
        <v>42275</v>
      </c>
      <c r="DCF2" s="4">
        <v>42272</v>
      </c>
      <c r="DCG2" s="4">
        <v>42271</v>
      </c>
      <c r="DCH2" s="4">
        <v>42270</v>
      </c>
      <c r="DCI2" s="4">
        <v>42269</v>
      </c>
      <c r="DCJ2" s="4">
        <v>42268</v>
      </c>
      <c r="DCK2" s="4">
        <v>42265</v>
      </c>
      <c r="DCL2" s="4">
        <v>42264</v>
      </c>
      <c r="DCM2" s="4">
        <v>42263</v>
      </c>
      <c r="DCN2" s="4">
        <v>42262</v>
      </c>
      <c r="DCO2" s="4">
        <v>42261</v>
      </c>
      <c r="DCP2" s="4">
        <v>42258</v>
      </c>
      <c r="DCQ2" s="4">
        <v>42257</v>
      </c>
      <c r="DCR2" s="4">
        <v>42256</v>
      </c>
      <c r="DCS2" s="4">
        <v>42255</v>
      </c>
      <c r="DCT2" s="4">
        <v>42254</v>
      </c>
      <c r="DCU2" s="4">
        <v>42251</v>
      </c>
      <c r="DCV2" s="4">
        <v>42250</v>
      </c>
      <c r="DCW2" s="4">
        <v>42249</v>
      </c>
      <c r="DCX2" s="4">
        <v>42248</v>
      </c>
      <c r="DCY2" s="4">
        <v>42247</v>
      </c>
      <c r="DCZ2" s="4">
        <v>42244</v>
      </c>
      <c r="DDA2" s="4">
        <v>42243</v>
      </c>
      <c r="DDB2" s="4">
        <v>42242</v>
      </c>
      <c r="DDC2" s="4">
        <v>42241</v>
      </c>
      <c r="DDD2" s="4">
        <v>42240</v>
      </c>
      <c r="DDE2" s="4">
        <v>42237</v>
      </c>
      <c r="DDF2" s="4">
        <v>42236</v>
      </c>
      <c r="DDG2" s="4">
        <v>42235</v>
      </c>
      <c r="DDH2" s="4">
        <v>42234</v>
      </c>
      <c r="DDI2" s="4">
        <v>42233</v>
      </c>
      <c r="DDJ2" s="4">
        <v>42230</v>
      </c>
      <c r="DDK2" s="4">
        <v>42229</v>
      </c>
      <c r="DDL2" s="4">
        <v>42228</v>
      </c>
      <c r="DDM2" s="4">
        <v>42227</v>
      </c>
      <c r="DDN2" s="4">
        <v>42226</v>
      </c>
      <c r="DDO2" s="4">
        <v>42223</v>
      </c>
      <c r="DDP2" s="4">
        <v>42222</v>
      </c>
      <c r="DDQ2" s="4">
        <v>42221</v>
      </c>
      <c r="DDR2" s="4">
        <v>42220</v>
      </c>
      <c r="DDS2" s="4">
        <v>42219</v>
      </c>
      <c r="DDT2" s="4">
        <v>42216</v>
      </c>
      <c r="DDU2" s="4">
        <v>42215</v>
      </c>
      <c r="DDV2" s="4">
        <v>42214</v>
      </c>
      <c r="DDW2" s="4">
        <v>42213</v>
      </c>
      <c r="DDX2" s="4">
        <v>42212</v>
      </c>
      <c r="DDY2" s="4">
        <v>42209</v>
      </c>
      <c r="DDZ2" s="4">
        <v>42208</v>
      </c>
      <c r="DEA2" s="4">
        <v>42207</v>
      </c>
      <c r="DEB2" s="4">
        <v>42206</v>
      </c>
      <c r="DEC2" s="4">
        <v>42205</v>
      </c>
      <c r="DED2" s="4">
        <v>42202</v>
      </c>
      <c r="DEE2" s="4">
        <v>42201</v>
      </c>
      <c r="DEF2" s="4">
        <v>42200</v>
      </c>
      <c r="DEG2" s="4">
        <v>42199</v>
      </c>
      <c r="DEH2" s="4">
        <v>42198</v>
      </c>
      <c r="DEI2" s="4">
        <v>42195</v>
      </c>
      <c r="DEJ2" s="4">
        <v>42194</v>
      </c>
      <c r="DEK2" s="4">
        <v>42193</v>
      </c>
      <c r="DEL2" s="4">
        <v>42192</v>
      </c>
      <c r="DEM2" s="4">
        <v>42191</v>
      </c>
      <c r="DEN2" s="4">
        <v>42188</v>
      </c>
      <c r="DEO2" s="4">
        <v>42187</v>
      </c>
      <c r="DEP2" s="4">
        <v>42186</v>
      </c>
      <c r="DEQ2" s="4">
        <v>42185</v>
      </c>
      <c r="DER2" s="4">
        <v>42184</v>
      </c>
      <c r="DES2" s="4">
        <v>42181</v>
      </c>
      <c r="DET2" s="4">
        <v>42180</v>
      </c>
      <c r="DEU2" s="4">
        <v>42179</v>
      </c>
      <c r="DEV2" s="4">
        <v>42178</v>
      </c>
      <c r="DEW2" s="4">
        <v>42177</v>
      </c>
      <c r="DEX2" s="4">
        <v>42174</v>
      </c>
      <c r="DEY2" s="4">
        <v>42173</v>
      </c>
      <c r="DEZ2" s="4">
        <v>42172</v>
      </c>
      <c r="DFA2" s="4">
        <v>42171</v>
      </c>
      <c r="DFB2" s="4">
        <v>42170</v>
      </c>
      <c r="DFC2" s="4">
        <v>42167</v>
      </c>
      <c r="DFD2" s="4">
        <v>42166</v>
      </c>
      <c r="DFE2" s="4">
        <v>42165</v>
      </c>
      <c r="DFF2" s="4">
        <v>42164</v>
      </c>
      <c r="DFG2" s="4">
        <v>42163</v>
      </c>
      <c r="DFH2" s="4">
        <v>42160</v>
      </c>
      <c r="DFI2" s="4">
        <v>42159</v>
      </c>
      <c r="DFJ2" s="4">
        <v>42158</v>
      </c>
      <c r="DFK2" s="4">
        <v>42157</v>
      </c>
      <c r="DFL2" s="4">
        <v>42156</v>
      </c>
      <c r="DFM2" s="4">
        <v>42153</v>
      </c>
      <c r="DFN2" s="4">
        <v>42152</v>
      </c>
      <c r="DFO2" s="4">
        <v>42151</v>
      </c>
      <c r="DFP2" s="4">
        <v>42150</v>
      </c>
      <c r="DFQ2" s="4">
        <v>42149</v>
      </c>
      <c r="DFR2" s="4">
        <v>42146</v>
      </c>
      <c r="DFS2" s="4">
        <v>42145</v>
      </c>
      <c r="DFT2" s="4">
        <v>42144</v>
      </c>
      <c r="DFU2" s="4">
        <v>42143</v>
      </c>
      <c r="DFV2" s="4">
        <v>42142</v>
      </c>
      <c r="DFW2" s="4">
        <v>42139</v>
      </c>
      <c r="DFX2" s="4">
        <v>42138</v>
      </c>
      <c r="DFY2" s="4">
        <v>42137</v>
      </c>
      <c r="DFZ2" s="4">
        <v>42136</v>
      </c>
      <c r="DGA2" s="4">
        <v>42135</v>
      </c>
      <c r="DGB2" s="4">
        <v>42132</v>
      </c>
      <c r="DGC2" s="4">
        <v>42131</v>
      </c>
      <c r="DGD2" s="4">
        <v>42130</v>
      </c>
      <c r="DGE2" s="4">
        <v>42129</v>
      </c>
      <c r="DGF2" s="4">
        <v>42128</v>
      </c>
      <c r="DGG2" s="4">
        <v>42125</v>
      </c>
      <c r="DGH2" s="4">
        <v>42124</v>
      </c>
      <c r="DGI2" s="4">
        <v>42123</v>
      </c>
      <c r="DGJ2" s="4">
        <v>42122</v>
      </c>
      <c r="DGK2" s="4">
        <v>42121</v>
      </c>
      <c r="DGL2" s="4">
        <v>42118</v>
      </c>
      <c r="DGM2" s="4">
        <v>42117</v>
      </c>
      <c r="DGN2" s="4">
        <v>42116</v>
      </c>
      <c r="DGO2" s="4">
        <v>42115</v>
      </c>
      <c r="DGP2" s="4">
        <v>42114</v>
      </c>
      <c r="DGQ2" s="4">
        <v>42111</v>
      </c>
      <c r="DGR2" s="4">
        <v>42110</v>
      </c>
      <c r="DGS2" s="4">
        <v>42109</v>
      </c>
      <c r="DGT2" s="4">
        <v>42108</v>
      </c>
      <c r="DGU2" s="4">
        <v>42107</v>
      </c>
      <c r="DGV2" s="4">
        <v>42104</v>
      </c>
      <c r="DGW2" s="4">
        <v>42103</v>
      </c>
      <c r="DGX2" s="4">
        <v>42102</v>
      </c>
      <c r="DGY2" s="4">
        <v>42101</v>
      </c>
      <c r="DGZ2" s="4">
        <v>42100</v>
      </c>
      <c r="DHA2" s="4">
        <v>42097</v>
      </c>
      <c r="DHB2" s="4">
        <v>42096</v>
      </c>
      <c r="DHC2" s="4">
        <v>42095</v>
      </c>
      <c r="DHD2" s="4">
        <v>42094</v>
      </c>
      <c r="DHE2" s="4">
        <v>42093</v>
      </c>
      <c r="DHF2" s="4">
        <v>42090</v>
      </c>
      <c r="DHG2" s="4">
        <v>42089</v>
      </c>
      <c r="DHH2" s="4">
        <v>42088</v>
      </c>
      <c r="DHI2" s="4">
        <v>42087</v>
      </c>
      <c r="DHJ2" s="4">
        <v>42086</v>
      </c>
      <c r="DHK2" s="4">
        <v>42083</v>
      </c>
      <c r="DHL2" s="4">
        <v>42082</v>
      </c>
      <c r="DHM2" s="4">
        <v>42081</v>
      </c>
      <c r="DHN2" s="4">
        <v>42080</v>
      </c>
      <c r="DHO2" s="4">
        <v>42079</v>
      </c>
      <c r="DHP2" s="4">
        <v>42076</v>
      </c>
      <c r="DHQ2" s="4">
        <v>42075</v>
      </c>
      <c r="DHR2" s="4">
        <v>42074</v>
      </c>
      <c r="DHS2" s="4">
        <v>42073</v>
      </c>
      <c r="DHT2" s="4">
        <v>42072</v>
      </c>
      <c r="DHU2" s="4">
        <v>42069</v>
      </c>
      <c r="DHV2" s="4">
        <v>42068</v>
      </c>
      <c r="DHW2" s="4">
        <v>42067</v>
      </c>
      <c r="DHX2" s="4">
        <v>42066</v>
      </c>
      <c r="DHY2" s="4">
        <v>42065</v>
      </c>
      <c r="DHZ2" s="4">
        <v>42062</v>
      </c>
      <c r="DIA2" s="4">
        <v>42061</v>
      </c>
      <c r="DIB2" s="4">
        <v>42060</v>
      </c>
      <c r="DIC2" s="4">
        <v>42059</v>
      </c>
      <c r="DID2" s="4">
        <v>42058</v>
      </c>
      <c r="DIE2" s="4">
        <v>42055</v>
      </c>
      <c r="DIF2" s="4">
        <v>42054</v>
      </c>
      <c r="DIG2" s="4">
        <v>42053</v>
      </c>
      <c r="DIH2" s="4">
        <v>42052</v>
      </c>
      <c r="DII2" s="4">
        <v>42051</v>
      </c>
      <c r="DIJ2" s="4">
        <v>42048</v>
      </c>
      <c r="DIK2" s="4">
        <v>42047</v>
      </c>
      <c r="DIL2" s="4">
        <v>42046</v>
      </c>
      <c r="DIM2" s="4">
        <v>42045</v>
      </c>
      <c r="DIN2" s="4">
        <v>42044</v>
      </c>
      <c r="DIO2" s="4">
        <v>42041</v>
      </c>
      <c r="DIP2" s="4">
        <v>42040</v>
      </c>
      <c r="DIQ2" s="4">
        <v>42039</v>
      </c>
      <c r="DIR2" s="4">
        <v>42038</v>
      </c>
      <c r="DIS2" s="4">
        <v>42037</v>
      </c>
      <c r="DIT2" s="4">
        <v>42034</v>
      </c>
      <c r="DIU2" s="4">
        <v>42033</v>
      </c>
      <c r="DIV2" s="4">
        <v>42032</v>
      </c>
      <c r="DIW2" s="4">
        <v>42031</v>
      </c>
      <c r="DIX2" s="4">
        <v>42030</v>
      </c>
      <c r="DIY2" s="4">
        <v>42027</v>
      </c>
      <c r="DIZ2" s="4">
        <v>42026</v>
      </c>
      <c r="DJA2" s="4">
        <v>42025</v>
      </c>
      <c r="DJB2" s="4">
        <v>42024</v>
      </c>
      <c r="DJC2" s="4">
        <v>42023</v>
      </c>
      <c r="DJD2" s="4">
        <v>42020</v>
      </c>
      <c r="DJE2" s="4">
        <v>42019</v>
      </c>
      <c r="DJF2" s="4">
        <v>42018</v>
      </c>
      <c r="DJG2" s="4">
        <v>42017</v>
      </c>
      <c r="DJH2" s="4">
        <v>42016</v>
      </c>
      <c r="DJI2" s="4">
        <v>42013</v>
      </c>
      <c r="DJJ2" s="4">
        <v>42012</v>
      </c>
      <c r="DJK2" s="4">
        <v>42011</v>
      </c>
      <c r="DJL2" s="4">
        <v>42010</v>
      </c>
      <c r="DJM2" s="4">
        <v>42009</v>
      </c>
      <c r="DJN2" s="4">
        <v>42006</v>
      </c>
      <c r="DJO2" s="4">
        <v>42005</v>
      </c>
      <c r="DJP2" s="4">
        <v>42004</v>
      </c>
      <c r="DJQ2" s="4">
        <v>42003</v>
      </c>
      <c r="DJR2" s="4">
        <v>42002</v>
      </c>
      <c r="DJS2" s="4">
        <v>41999</v>
      </c>
      <c r="DJT2" s="4">
        <v>41998</v>
      </c>
      <c r="DJU2" s="4">
        <v>41997</v>
      </c>
      <c r="DJV2" s="4">
        <v>41996</v>
      </c>
      <c r="DJW2" s="4">
        <v>41995</v>
      </c>
      <c r="DJX2" s="4">
        <v>41992</v>
      </c>
      <c r="DJY2" s="4">
        <v>41991</v>
      </c>
      <c r="DJZ2" s="4">
        <v>41990</v>
      </c>
      <c r="DKA2" s="4">
        <v>41989</v>
      </c>
      <c r="DKB2" s="4">
        <v>41988</v>
      </c>
      <c r="DKC2" s="4">
        <v>41985</v>
      </c>
      <c r="DKD2" s="4">
        <v>41984</v>
      </c>
      <c r="DKE2" s="4">
        <v>41983</v>
      </c>
      <c r="DKF2" s="4">
        <v>41982</v>
      </c>
      <c r="DKG2" s="4">
        <v>41981</v>
      </c>
      <c r="DKH2" s="4">
        <v>41978</v>
      </c>
      <c r="DKI2" s="4">
        <v>41977</v>
      </c>
      <c r="DKJ2" s="4">
        <v>41976</v>
      </c>
      <c r="DKK2" s="4">
        <v>41975</v>
      </c>
      <c r="DKL2" s="4">
        <v>41974</v>
      </c>
      <c r="DKM2" s="4">
        <v>41971</v>
      </c>
      <c r="DKN2" s="4">
        <v>41970</v>
      </c>
      <c r="DKO2" s="4">
        <v>41969</v>
      </c>
      <c r="DKP2" s="4">
        <v>41968</v>
      </c>
      <c r="DKQ2" s="4">
        <v>41967</v>
      </c>
      <c r="DKR2" s="4">
        <v>41964</v>
      </c>
      <c r="DKS2" s="4">
        <v>41963</v>
      </c>
      <c r="DKT2" s="4">
        <v>41962</v>
      </c>
      <c r="DKU2" s="4">
        <v>41961</v>
      </c>
      <c r="DKV2" s="4">
        <v>41960</v>
      </c>
      <c r="DKW2" s="4">
        <v>41957</v>
      </c>
      <c r="DKX2" s="4">
        <v>41956</v>
      </c>
      <c r="DKY2" s="4">
        <v>41955</v>
      </c>
      <c r="DKZ2" s="4">
        <v>41954</v>
      </c>
      <c r="DLA2" s="4">
        <v>41953</v>
      </c>
      <c r="DLB2" s="4">
        <v>41950</v>
      </c>
      <c r="DLC2" s="4">
        <v>41949</v>
      </c>
      <c r="DLD2" s="4">
        <v>41948</v>
      </c>
      <c r="DLE2" s="4">
        <v>41947</v>
      </c>
      <c r="DLF2" s="4">
        <v>41946</v>
      </c>
      <c r="DLG2" s="4">
        <v>41943</v>
      </c>
      <c r="DLH2" s="4">
        <v>41942</v>
      </c>
      <c r="DLI2" s="4">
        <v>41941</v>
      </c>
      <c r="DLJ2" s="4">
        <v>41940</v>
      </c>
      <c r="DLK2" s="4">
        <v>41939</v>
      </c>
      <c r="DLL2" s="4">
        <v>41936</v>
      </c>
      <c r="DLM2" s="4">
        <v>41935</v>
      </c>
      <c r="DLN2" s="4">
        <v>41934</v>
      </c>
      <c r="DLO2" s="4">
        <v>41933</v>
      </c>
      <c r="DLP2" s="4">
        <v>41932</v>
      </c>
      <c r="DLQ2" s="4">
        <v>41929</v>
      </c>
      <c r="DLR2" s="4">
        <v>41928</v>
      </c>
      <c r="DLS2" s="4">
        <v>41927</v>
      </c>
      <c r="DLT2" s="4">
        <v>41926</v>
      </c>
      <c r="DLU2" s="4">
        <v>41925</v>
      </c>
      <c r="DLV2" s="4">
        <v>41922</v>
      </c>
      <c r="DLW2" s="4">
        <v>41921</v>
      </c>
      <c r="DLX2" s="4">
        <v>41920</v>
      </c>
      <c r="DLY2" s="4">
        <v>41919</v>
      </c>
      <c r="DLZ2" s="4">
        <v>41918</v>
      </c>
      <c r="DMA2" s="4">
        <v>41915</v>
      </c>
      <c r="DMB2" s="4">
        <v>41914</v>
      </c>
      <c r="DMC2" s="4">
        <v>41913</v>
      </c>
      <c r="DMD2" s="4">
        <v>41912</v>
      </c>
      <c r="DME2" s="4">
        <v>41911</v>
      </c>
      <c r="DMF2" s="4">
        <v>41908</v>
      </c>
      <c r="DMG2" s="4">
        <v>41907</v>
      </c>
      <c r="DMH2" s="4">
        <v>41906</v>
      </c>
      <c r="DMI2" s="4">
        <v>41905</v>
      </c>
      <c r="DMJ2" s="4">
        <v>41904</v>
      </c>
      <c r="DMK2" s="4">
        <v>41901</v>
      </c>
      <c r="DML2" s="4">
        <v>41900</v>
      </c>
      <c r="DMM2" s="4">
        <v>41899</v>
      </c>
      <c r="DMN2" s="4">
        <v>41898</v>
      </c>
      <c r="DMO2" s="4">
        <v>41897</v>
      </c>
      <c r="DMP2" s="4">
        <v>41894</v>
      </c>
      <c r="DMQ2" s="4">
        <v>41893</v>
      </c>
      <c r="DMR2" s="4">
        <v>41892</v>
      </c>
      <c r="DMS2" s="4">
        <v>41891</v>
      </c>
      <c r="DMT2" s="4">
        <v>41890</v>
      </c>
      <c r="DMU2" s="4">
        <v>41887</v>
      </c>
      <c r="DMV2" s="4">
        <v>41886</v>
      </c>
      <c r="DMW2" s="4">
        <v>41885</v>
      </c>
      <c r="DMX2" s="4">
        <v>41884</v>
      </c>
      <c r="DMY2" s="4">
        <v>41883</v>
      </c>
      <c r="DMZ2" s="4">
        <v>41880</v>
      </c>
      <c r="DNA2" s="4">
        <v>41879</v>
      </c>
      <c r="DNB2" s="4">
        <v>41878</v>
      </c>
      <c r="DNC2" s="4">
        <v>41877</v>
      </c>
      <c r="DND2" s="4">
        <v>41876</v>
      </c>
      <c r="DNE2" s="4">
        <v>41873</v>
      </c>
      <c r="DNF2" s="4">
        <v>41872</v>
      </c>
      <c r="DNG2" s="4">
        <v>41871</v>
      </c>
      <c r="DNH2" s="4">
        <v>41870</v>
      </c>
      <c r="DNI2" s="4">
        <v>41869</v>
      </c>
      <c r="DNJ2" s="4">
        <v>41866</v>
      </c>
      <c r="DNK2" s="4">
        <v>41865</v>
      </c>
      <c r="DNL2" s="4">
        <v>41864</v>
      </c>
      <c r="DNM2" s="4">
        <v>41863</v>
      </c>
      <c r="DNN2" s="4">
        <v>41862</v>
      </c>
      <c r="DNO2" s="4">
        <v>41859</v>
      </c>
      <c r="DNP2" s="4">
        <v>41858</v>
      </c>
      <c r="DNQ2" s="4">
        <v>41857</v>
      </c>
      <c r="DNR2" s="4">
        <v>41856</v>
      </c>
      <c r="DNS2" s="4">
        <v>41855</v>
      </c>
      <c r="DNT2" s="4">
        <v>41852</v>
      </c>
      <c r="DNU2" s="4">
        <v>41851</v>
      </c>
      <c r="DNV2" s="4">
        <v>41850</v>
      </c>
      <c r="DNW2" s="4">
        <v>41849</v>
      </c>
      <c r="DNX2" s="4">
        <v>41848</v>
      </c>
      <c r="DNY2" s="4">
        <v>41845</v>
      </c>
      <c r="DNZ2" s="4">
        <v>41844</v>
      </c>
      <c r="DOA2" s="4">
        <v>41843</v>
      </c>
      <c r="DOB2" s="4">
        <v>41842</v>
      </c>
      <c r="DOC2" s="4">
        <v>41841</v>
      </c>
      <c r="DOD2" s="4">
        <v>41838</v>
      </c>
      <c r="DOE2" s="4">
        <v>41837</v>
      </c>
      <c r="DOF2" s="4">
        <v>41836</v>
      </c>
      <c r="DOG2" s="4">
        <v>41835</v>
      </c>
      <c r="DOH2" s="4">
        <v>41834</v>
      </c>
      <c r="DOI2" s="4">
        <v>41831</v>
      </c>
      <c r="DOJ2" s="4">
        <v>41830</v>
      </c>
      <c r="DOK2" s="4">
        <v>41829</v>
      </c>
      <c r="DOL2" s="4">
        <v>41828</v>
      </c>
      <c r="DOM2" s="4">
        <v>41827</v>
      </c>
      <c r="DON2" s="4">
        <v>41824</v>
      </c>
      <c r="DOO2" s="4">
        <v>41823</v>
      </c>
      <c r="DOP2" s="4">
        <v>41822</v>
      </c>
      <c r="DOQ2" s="4">
        <v>41821</v>
      </c>
      <c r="DOR2" s="4">
        <v>41820</v>
      </c>
      <c r="DOS2" s="4">
        <v>41817</v>
      </c>
      <c r="DOT2" s="4">
        <v>41816</v>
      </c>
      <c r="DOU2" s="4">
        <v>41815</v>
      </c>
      <c r="DOV2" s="4">
        <v>41814</v>
      </c>
      <c r="DOW2" s="4">
        <v>41813</v>
      </c>
      <c r="DOX2" s="4">
        <v>41810</v>
      </c>
      <c r="DOY2" s="4">
        <v>41809</v>
      </c>
      <c r="DOZ2" s="4">
        <v>41808</v>
      </c>
      <c r="DPA2" s="4">
        <v>41807</v>
      </c>
      <c r="DPB2" s="4">
        <v>41806</v>
      </c>
      <c r="DPC2" s="4">
        <v>41803</v>
      </c>
      <c r="DPD2" s="4">
        <v>41802</v>
      </c>
      <c r="DPE2" s="4">
        <v>41801</v>
      </c>
      <c r="DPF2" s="4">
        <v>41800</v>
      </c>
      <c r="DPG2" s="4">
        <v>41799</v>
      </c>
      <c r="DPH2" s="4">
        <v>41796</v>
      </c>
      <c r="DPI2" s="4">
        <v>41795</v>
      </c>
      <c r="DPJ2" s="4">
        <v>41794</v>
      </c>
      <c r="DPK2" s="4">
        <v>41793</v>
      </c>
      <c r="DPL2" s="4">
        <v>41792</v>
      </c>
      <c r="DPM2" s="4">
        <v>41789</v>
      </c>
      <c r="DPN2" s="4">
        <v>41788</v>
      </c>
      <c r="DPO2" s="4">
        <v>41787</v>
      </c>
      <c r="DPP2" s="4">
        <v>41786</v>
      </c>
      <c r="DPQ2" s="4">
        <v>41785</v>
      </c>
      <c r="DPR2" s="4">
        <v>41782</v>
      </c>
      <c r="DPS2" s="4">
        <v>41781</v>
      </c>
      <c r="DPT2" s="4">
        <v>41780</v>
      </c>
      <c r="DPU2" s="4">
        <v>41779</v>
      </c>
      <c r="DPV2" s="4">
        <v>41778</v>
      </c>
      <c r="DPW2" s="4">
        <v>41775</v>
      </c>
      <c r="DPX2" s="4">
        <v>41774</v>
      </c>
      <c r="DPY2" s="4">
        <v>41773</v>
      </c>
      <c r="DPZ2" s="4">
        <v>41772</v>
      </c>
      <c r="DQA2" s="4">
        <v>41771</v>
      </c>
      <c r="DQB2" s="4">
        <v>41768</v>
      </c>
      <c r="DQC2" s="4">
        <v>41767</v>
      </c>
      <c r="DQD2" s="4">
        <v>41766</v>
      </c>
      <c r="DQE2" s="4">
        <v>41765</v>
      </c>
      <c r="DQF2" s="4">
        <v>41764</v>
      </c>
      <c r="DQG2" s="4">
        <v>41761</v>
      </c>
      <c r="DQH2" s="4">
        <v>41760</v>
      </c>
      <c r="DQI2" s="4">
        <v>41759</v>
      </c>
      <c r="DQJ2" s="4">
        <v>41758</v>
      </c>
      <c r="DQK2" s="4">
        <v>41757</v>
      </c>
      <c r="DQL2" s="4">
        <v>41754</v>
      </c>
      <c r="DQM2" s="4">
        <v>41753</v>
      </c>
      <c r="DQN2" s="4">
        <v>41752</v>
      </c>
      <c r="DQO2" s="4">
        <v>41751</v>
      </c>
      <c r="DQP2" s="4">
        <v>41750</v>
      </c>
      <c r="DQQ2" s="4">
        <v>41747</v>
      </c>
      <c r="DQR2" s="4">
        <v>41746</v>
      </c>
      <c r="DQS2" s="4">
        <v>41745</v>
      </c>
      <c r="DQT2" s="4">
        <v>41744</v>
      </c>
      <c r="DQU2" s="4">
        <v>41743</v>
      </c>
      <c r="DQV2" s="4">
        <v>41740</v>
      </c>
      <c r="DQW2" s="4">
        <v>41739</v>
      </c>
      <c r="DQX2" s="4">
        <v>41738</v>
      </c>
      <c r="DQY2" s="4">
        <v>41737</v>
      </c>
      <c r="DQZ2" s="4">
        <v>41736</v>
      </c>
      <c r="DRA2" s="4">
        <v>41733</v>
      </c>
      <c r="DRB2" s="4">
        <v>41732</v>
      </c>
      <c r="DRC2" s="4">
        <v>41731</v>
      </c>
      <c r="DRD2" s="4">
        <v>41730</v>
      </c>
      <c r="DRE2" s="4">
        <v>41729</v>
      </c>
      <c r="DRF2" s="4">
        <v>41726</v>
      </c>
      <c r="DRG2" s="4">
        <v>41725</v>
      </c>
      <c r="DRH2" s="4">
        <v>41724</v>
      </c>
      <c r="DRI2" s="4">
        <v>41723</v>
      </c>
      <c r="DRJ2" s="4">
        <v>41722</v>
      </c>
      <c r="DRK2" s="4">
        <v>41719</v>
      </c>
      <c r="DRL2" s="4">
        <v>41718</v>
      </c>
      <c r="DRM2" s="4">
        <v>41717</v>
      </c>
      <c r="DRN2" s="4">
        <v>41716</v>
      </c>
      <c r="DRO2" s="4">
        <v>41715</v>
      </c>
      <c r="DRP2" s="4">
        <v>41712</v>
      </c>
      <c r="DRQ2" s="4">
        <v>41711</v>
      </c>
      <c r="DRR2" s="4">
        <v>41710</v>
      </c>
      <c r="DRS2" s="4">
        <v>41709</v>
      </c>
      <c r="DRT2" s="4">
        <v>41708</v>
      </c>
      <c r="DRU2" s="4">
        <v>41705</v>
      </c>
      <c r="DRV2" s="4">
        <v>41704</v>
      </c>
      <c r="DRW2" s="4">
        <v>41703</v>
      </c>
      <c r="DRX2" s="4">
        <v>41702</v>
      </c>
      <c r="DRY2" s="4">
        <v>41701</v>
      </c>
      <c r="DRZ2" s="4">
        <v>41698</v>
      </c>
      <c r="DSA2" s="4">
        <v>41697</v>
      </c>
      <c r="DSB2" s="4">
        <v>41696</v>
      </c>
      <c r="DSC2" s="4">
        <v>41695</v>
      </c>
      <c r="DSD2" s="4">
        <v>41694</v>
      </c>
      <c r="DSE2" s="4">
        <v>41691</v>
      </c>
      <c r="DSF2" s="4">
        <v>41690</v>
      </c>
      <c r="DSG2" s="4">
        <v>41689</v>
      </c>
      <c r="DSH2" s="4">
        <v>41688</v>
      </c>
      <c r="DSI2" s="4">
        <v>41687</v>
      </c>
      <c r="DSJ2" s="4">
        <v>41684</v>
      </c>
      <c r="DSK2" s="4">
        <v>41683</v>
      </c>
      <c r="DSL2" s="4">
        <v>41682</v>
      </c>
      <c r="DSM2" s="4">
        <v>41681</v>
      </c>
      <c r="DSN2" s="4">
        <v>41680</v>
      </c>
      <c r="DSO2" s="4">
        <v>41677</v>
      </c>
      <c r="DSP2" s="4">
        <v>41676</v>
      </c>
      <c r="DSQ2" s="4">
        <v>41675</v>
      </c>
      <c r="DSR2" s="4">
        <v>41674</v>
      </c>
      <c r="DSS2" s="4">
        <v>41673</v>
      </c>
      <c r="DST2" s="4">
        <v>41670</v>
      </c>
      <c r="DSU2" s="4">
        <v>41669</v>
      </c>
      <c r="DSV2" s="4">
        <v>41668</v>
      </c>
      <c r="DSW2" s="4">
        <v>41667</v>
      </c>
      <c r="DSX2" s="4">
        <v>41666</v>
      </c>
      <c r="DSY2" s="4">
        <v>41663</v>
      </c>
      <c r="DSZ2" s="4">
        <v>41662</v>
      </c>
      <c r="DTA2" s="4">
        <v>41661</v>
      </c>
      <c r="DTB2" s="4">
        <v>41660</v>
      </c>
      <c r="DTC2" s="4">
        <v>41659</v>
      </c>
      <c r="DTD2" s="4">
        <v>41656</v>
      </c>
      <c r="DTE2" s="4">
        <v>41655</v>
      </c>
      <c r="DTF2" s="4">
        <v>41654</v>
      </c>
      <c r="DTG2" s="4">
        <v>41653</v>
      </c>
      <c r="DTH2" s="4">
        <v>41652</v>
      </c>
      <c r="DTI2" s="4">
        <v>41649</v>
      </c>
      <c r="DTJ2" s="4">
        <v>41648</v>
      </c>
      <c r="DTK2" s="4">
        <v>41647</v>
      </c>
      <c r="DTL2" s="4">
        <v>41646</v>
      </c>
      <c r="DTM2" s="4">
        <v>41645</v>
      </c>
      <c r="DTN2" s="4">
        <v>41642</v>
      </c>
      <c r="DTO2" s="4">
        <v>41641</v>
      </c>
      <c r="DTP2" s="4">
        <v>41640</v>
      </c>
      <c r="DTQ2" s="4">
        <v>41639</v>
      </c>
      <c r="DTR2" s="4">
        <v>41638</v>
      </c>
      <c r="DTS2" s="4">
        <v>41635</v>
      </c>
      <c r="DTT2" s="4">
        <v>41634</v>
      </c>
      <c r="DTU2" s="4">
        <v>41633</v>
      </c>
      <c r="DTV2" s="4">
        <v>41632</v>
      </c>
      <c r="DTW2" s="4">
        <v>41631</v>
      </c>
      <c r="DTX2" s="4">
        <v>41628</v>
      </c>
      <c r="DTY2" s="4">
        <v>41627</v>
      </c>
      <c r="DTZ2" s="4">
        <v>41626</v>
      </c>
      <c r="DUA2" s="4">
        <v>41625</v>
      </c>
      <c r="DUB2" s="4">
        <v>41624</v>
      </c>
      <c r="DUC2" s="4">
        <v>41621</v>
      </c>
      <c r="DUD2" s="4">
        <v>41620</v>
      </c>
      <c r="DUE2" s="4">
        <v>41619</v>
      </c>
      <c r="DUF2" s="4">
        <v>41618</v>
      </c>
      <c r="DUG2" s="4">
        <v>41617</v>
      </c>
      <c r="DUH2" s="4">
        <v>41614</v>
      </c>
      <c r="DUI2" s="4">
        <v>41613</v>
      </c>
      <c r="DUJ2" s="4">
        <v>41612</v>
      </c>
      <c r="DUK2" s="4">
        <v>41611</v>
      </c>
      <c r="DUL2" s="4">
        <v>41610</v>
      </c>
      <c r="DUM2" s="4">
        <v>41607</v>
      </c>
      <c r="DUN2" s="4">
        <v>41606</v>
      </c>
      <c r="DUO2" s="4">
        <v>41605</v>
      </c>
      <c r="DUP2" s="4">
        <v>41604</v>
      </c>
      <c r="DUQ2" s="4">
        <v>41603</v>
      </c>
      <c r="DUR2" s="4">
        <v>41600</v>
      </c>
      <c r="DUS2" s="4">
        <v>41599</v>
      </c>
      <c r="DUT2" s="4">
        <v>41598</v>
      </c>
      <c r="DUU2" s="4">
        <v>41597</v>
      </c>
      <c r="DUV2" s="4">
        <v>41596</v>
      </c>
      <c r="DUW2" s="4">
        <v>41593</v>
      </c>
      <c r="DUX2" s="4">
        <v>41592</v>
      </c>
      <c r="DUY2" s="4">
        <v>41591</v>
      </c>
      <c r="DUZ2" s="4">
        <v>41590</v>
      </c>
      <c r="DVA2" s="4">
        <v>41589</v>
      </c>
      <c r="DVB2" s="4">
        <v>41586</v>
      </c>
      <c r="DVC2" s="4">
        <v>41585</v>
      </c>
      <c r="DVD2" s="4">
        <v>41584</v>
      </c>
      <c r="DVE2" s="4">
        <v>41583</v>
      </c>
      <c r="DVF2" s="4">
        <v>41582</v>
      </c>
      <c r="DVG2" s="4">
        <v>41579</v>
      </c>
      <c r="DVH2" s="4">
        <v>41578</v>
      </c>
      <c r="DVI2" s="4">
        <v>41577</v>
      </c>
      <c r="DVJ2" s="4">
        <v>41576</v>
      </c>
      <c r="DVK2" s="4">
        <v>41575</v>
      </c>
      <c r="DVL2" s="4">
        <v>41572</v>
      </c>
      <c r="DVM2" s="4">
        <v>41571</v>
      </c>
      <c r="DVN2" s="4">
        <v>41570</v>
      </c>
      <c r="DVO2" s="4">
        <v>41569</v>
      </c>
      <c r="DVP2" s="4">
        <v>41568</v>
      </c>
      <c r="DVQ2" s="4">
        <v>41565</v>
      </c>
      <c r="DVR2" s="4">
        <v>41564</v>
      </c>
      <c r="DVS2" s="4">
        <v>41563</v>
      </c>
      <c r="DVT2" s="4">
        <v>41562</v>
      </c>
      <c r="DVU2" s="4">
        <v>41561</v>
      </c>
      <c r="DVV2" s="4">
        <v>41558</v>
      </c>
      <c r="DVW2" s="4">
        <v>41557</v>
      </c>
      <c r="DVX2" s="4">
        <v>41556</v>
      </c>
      <c r="DVY2" s="4">
        <v>41555</v>
      </c>
      <c r="DVZ2" s="4">
        <v>41554</v>
      </c>
      <c r="DWA2" s="4">
        <v>41551</v>
      </c>
      <c r="DWB2" s="4">
        <v>41550</v>
      </c>
      <c r="DWC2" s="4">
        <v>41549</v>
      </c>
      <c r="DWD2" s="4">
        <v>41548</v>
      </c>
      <c r="DWE2" s="4">
        <v>41547</v>
      </c>
      <c r="DWF2" s="4">
        <v>41544</v>
      </c>
      <c r="DWG2" s="4">
        <v>41543</v>
      </c>
      <c r="DWH2" s="4">
        <v>41542</v>
      </c>
      <c r="DWI2" s="4">
        <v>41541</v>
      </c>
      <c r="DWJ2" s="4">
        <v>41540</v>
      </c>
      <c r="DWK2" s="4">
        <v>41537</v>
      </c>
      <c r="DWL2" s="4">
        <v>41536</v>
      </c>
      <c r="DWM2" s="4">
        <v>41535</v>
      </c>
      <c r="DWN2" s="4">
        <v>41534</v>
      </c>
      <c r="DWO2" s="4">
        <v>41533</v>
      </c>
      <c r="DWP2" s="4">
        <v>41530</v>
      </c>
      <c r="DWQ2" s="4">
        <v>41529</v>
      </c>
      <c r="DWR2" s="4">
        <v>41528</v>
      </c>
      <c r="DWS2" s="4">
        <v>41527</v>
      </c>
      <c r="DWT2" s="4">
        <v>41526</v>
      </c>
      <c r="DWU2" s="4">
        <v>41523</v>
      </c>
      <c r="DWV2" s="4">
        <v>41522</v>
      </c>
      <c r="DWW2" s="4">
        <v>41521</v>
      </c>
      <c r="DWX2" s="4">
        <v>41520</v>
      </c>
      <c r="DWY2" s="4">
        <v>41519</v>
      </c>
      <c r="DWZ2" s="4">
        <v>41516</v>
      </c>
      <c r="DXA2" s="4">
        <v>41515</v>
      </c>
      <c r="DXB2" s="4">
        <v>41514</v>
      </c>
      <c r="DXC2" s="4">
        <v>41513</v>
      </c>
      <c r="DXD2" s="4">
        <v>41512</v>
      </c>
      <c r="DXE2" s="4">
        <v>41509</v>
      </c>
      <c r="DXF2" s="4">
        <v>41508</v>
      </c>
      <c r="DXG2" s="4">
        <v>41507</v>
      </c>
      <c r="DXH2" s="4">
        <v>41506</v>
      </c>
      <c r="DXI2" s="4">
        <v>41505</v>
      </c>
      <c r="DXJ2" s="4">
        <v>41502</v>
      </c>
      <c r="DXK2" s="4">
        <v>41501</v>
      </c>
      <c r="DXL2" s="4">
        <v>41500</v>
      </c>
      <c r="DXM2" s="4">
        <v>41499</v>
      </c>
      <c r="DXN2" s="4">
        <v>41498</v>
      </c>
      <c r="DXO2" s="4">
        <v>41495</v>
      </c>
      <c r="DXP2" s="4">
        <v>41494</v>
      </c>
      <c r="DXQ2" s="4">
        <v>41493</v>
      </c>
      <c r="DXR2" s="4">
        <v>41492</v>
      </c>
      <c r="DXS2" s="4">
        <v>41491</v>
      </c>
      <c r="DXT2" s="4">
        <v>41488</v>
      </c>
      <c r="DXU2" s="4">
        <v>41487</v>
      </c>
      <c r="DXV2" s="4">
        <v>41486</v>
      </c>
      <c r="DXW2" s="4">
        <v>41485</v>
      </c>
      <c r="DXX2" s="4">
        <v>41484</v>
      </c>
      <c r="DXY2" s="4">
        <v>41481</v>
      </c>
      <c r="DXZ2" s="4">
        <v>41480</v>
      </c>
      <c r="DYA2" s="4">
        <v>41479</v>
      </c>
      <c r="DYB2" s="4">
        <v>41478</v>
      </c>
      <c r="DYC2" s="4">
        <v>41477</v>
      </c>
      <c r="DYD2" s="4">
        <v>41474</v>
      </c>
      <c r="DYE2" s="4">
        <v>41473</v>
      </c>
      <c r="DYF2" s="4">
        <v>41472</v>
      </c>
      <c r="DYG2" s="4">
        <v>41471</v>
      </c>
      <c r="DYH2" s="4">
        <v>41470</v>
      </c>
      <c r="DYI2" s="4">
        <v>41467</v>
      </c>
      <c r="DYJ2" s="4">
        <v>41466</v>
      </c>
      <c r="DYK2" s="4">
        <v>41465</v>
      </c>
      <c r="DYL2" s="4">
        <v>41464</v>
      </c>
      <c r="DYM2" s="4">
        <v>41463</v>
      </c>
      <c r="DYN2" s="4">
        <v>41460</v>
      </c>
      <c r="DYO2" s="4">
        <v>41459</v>
      </c>
      <c r="DYP2" s="4">
        <v>41458</v>
      </c>
      <c r="DYQ2" s="4">
        <v>41457</v>
      </c>
      <c r="DYR2" s="4">
        <v>41456</v>
      </c>
      <c r="DYS2" s="4">
        <v>41453</v>
      </c>
      <c r="DYT2" s="4">
        <v>41452</v>
      </c>
      <c r="DYU2" s="4">
        <v>41451</v>
      </c>
      <c r="DYV2" s="4">
        <v>41450</v>
      </c>
      <c r="DYW2" s="4">
        <v>41449</v>
      </c>
      <c r="DYX2" s="4">
        <v>41446</v>
      </c>
      <c r="DYY2" s="4">
        <v>41445</v>
      </c>
      <c r="DYZ2" s="4">
        <v>41444</v>
      </c>
      <c r="DZA2" s="4">
        <v>41443</v>
      </c>
      <c r="DZB2" s="4">
        <v>41442</v>
      </c>
      <c r="DZC2" s="4">
        <v>41439</v>
      </c>
      <c r="DZD2" s="4">
        <v>41438</v>
      </c>
      <c r="DZE2" s="4">
        <v>41437</v>
      </c>
      <c r="DZF2" s="4">
        <v>41436</v>
      </c>
      <c r="DZG2" s="4">
        <v>41435</v>
      </c>
      <c r="DZH2" s="4">
        <v>41432</v>
      </c>
      <c r="DZI2" s="4">
        <v>41431</v>
      </c>
      <c r="DZJ2" s="4">
        <v>41430</v>
      </c>
      <c r="DZK2" s="4">
        <v>41429</v>
      </c>
      <c r="DZL2" s="4">
        <v>41428</v>
      </c>
      <c r="DZM2" s="4">
        <v>41425</v>
      </c>
      <c r="DZN2" s="4">
        <v>41424</v>
      </c>
      <c r="DZO2" s="4">
        <v>41423</v>
      </c>
      <c r="DZP2" s="4">
        <v>41422</v>
      </c>
      <c r="DZQ2" s="4">
        <v>41421</v>
      </c>
      <c r="DZR2" s="4">
        <v>41418</v>
      </c>
      <c r="DZS2" s="4">
        <v>41417</v>
      </c>
      <c r="DZT2" s="4">
        <v>41416</v>
      </c>
      <c r="DZU2" s="4">
        <v>41415</v>
      </c>
      <c r="DZV2" s="4">
        <v>41414</v>
      </c>
      <c r="DZW2" s="4">
        <v>41411</v>
      </c>
      <c r="DZX2" s="4">
        <v>41410</v>
      </c>
      <c r="DZY2" s="4">
        <v>41409</v>
      </c>
      <c r="DZZ2" s="4">
        <v>41408</v>
      </c>
      <c r="EAA2" s="4">
        <v>41407</v>
      </c>
      <c r="EAB2" s="4">
        <v>41404</v>
      </c>
      <c r="EAC2" s="4">
        <v>41403</v>
      </c>
      <c r="EAD2" s="4">
        <v>41402</v>
      </c>
      <c r="EAE2" s="4">
        <v>41401</v>
      </c>
      <c r="EAF2" s="4">
        <v>41400</v>
      </c>
      <c r="EAG2" s="4">
        <v>41397</v>
      </c>
      <c r="EAH2" s="4">
        <v>41396</v>
      </c>
      <c r="EAI2" s="4">
        <v>41395</v>
      </c>
      <c r="EAJ2" s="4">
        <v>41394</v>
      </c>
      <c r="EAK2" s="4">
        <v>41393</v>
      </c>
      <c r="EAL2" s="4">
        <v>41390</v>
      </c>
      <c r="EAM2" s="4">
        <v>41389</v>
      </c>
      <c r="EAN2" s="4">
        <v>41388</v>
      </c>
      <c r="EAO2" s="4">
        <v>41387</v>
      </c>
      <c r="EAP2" s="4">
        <v>41386</v>
      </c>
      <c r="EAQ2" s="4">
        <v>41383</v>
      </c>
      <c r="EAR2" s="4">
        <v>41382</v>
      </c>
      <c r="EAS2" s="4">
        <v>41381</v>
      </c>
      <c r="EAT2" s="4">
        <v>41380</v>
      </c>
      <c r="EAU2" s="4">
        <v>41379</v>
      </c>
      <c r="EAV2" s="4">
        <v>41376</v>
      </c>
      <c r="EAW2" s="4">
        <v>41375</v>
      </c>
      <c r="EAX2" s="4">
        <v>41374</v>
      </c>
      <c r="EAY2" s="4">
        <v>41373</v>
      </c>
      <c r="EAZ2" s="4">
        <v>41372</v>
      </c>
      <c r="EBA2" s="4">
        <v>41369</v>
      </c>
      <c r="EBB2" s="4">
        <v>41368</v>
      </c>
      <c r="EBC2" s="4">
        <v>41367</v>
      </c>
      <c r="EBD2" s="4">
        <v>41366</v>
      </c>
      <c r="EBE2" s="4">
        <v>41365</v>
      </c>
      <c r="EBF2" s="4">
        <v>41362</v>
      </c>
      <c r="EBG2" s="4">
        <v>41361</v>
      </c>
      <c r="EBH2" s="4">
        <v>41360</v>
      </c>
      <c r="EBI2" s="4">
        <v>41359</v>
      </c>
      <c r="EBJ2" s="4">
        <v>41358</v>
      </c>
      <c r="EBK2" s="4">
        <v>41355</v>
      </c>
      <c r="EBL2" s="4">
        <v>41354</v>
      </c>
      <c r="EBM2" s="4">
        <v>41353</v>
      </c>
      <c r="EBN2" s="4">
        <v>41352</v>
      </c>
      <c r="EBO2" s="4">
        <v>41351</v>
      </c>
      <c r="EBP2" s="4">
        <v>41348</v>
      </c>
      <c r="EBQ2" s="4">
        <v>41347</v>
      </c>
      <c r="EBR2" s="4">
        <v>41346</v>
      </c>
      <c r="EBS2" s="4">
        <v>41345</v>
      </c>
      <c r="EBT2" s="4">
        <v>41344</v>
      </c>
      <c r="EBU2" s="4">
        <v>41341</v>
      </c>
      <c r="EBV2" s="4">
        <v>41340</v>
      </c>
      <c r="EBW2" s="4">
        <v>41339</v>
      </c>
      <c r="EBX2" s="4">
        <v>41338</v>
      </c>
      <c r="EBY2" s="4">
        <v>41337</v>
      </c>
      <c r="EBZ2" s="4">
        <v>41334</v>
      </c>
      <c r="ECA2" s="4">
        <v>41333</v>
      </c>
      <c r="ECB2" s="4">
        <v>41332</v>
      </c>
      <c r="ECC2" s="4">
        <v>41331</v>
      </c>
      <c r="ECD2" s="4">
        <v>41330</v>
      </c>
      <c r="ECE2" s="4">
        <v>41327</v>
      </c>
      <c r="ECF2" s="4">
        <v>41326</v>
      </c>
      <c r="ECG2" s="4">
        <v>41325</v>
      </c>
      <c r="ECH2" s="4">
        <v>41324</v>
      </c>
      <c r="ECI2" s="4">
        <v>41323</v>
      </c>
      <c r="ECJ2" s="4">
        <v>41320</v>
      </c>
      <c r="ECK2" s="4">
        <v>41319</v>
      </c>
      <c r="ECL2" s="4">
        <v>41318</v>
      </c>
      <c r="ECM2" s="4">
        <v>41317</v>
      </c>
      <c r="ECN2" s="4">
        <v>41316</v>
      </c>
      <c r="ECO2" s="4">
        <v>41313</v>
      </c>
      <c r="ECP2" s="4">
        <v>41312</v>
      </c>
      <c r="ECQ2" s="4">
        <v>41311</v>
      </c>
      <c r="ECR2" s="4">
        <v>41310</v>
      </c>
      <c r="ECS2" s="4">
        <v>41309</v>
      </c>
      <c r="ECT2" s="4">
        <v>41306</v>
      </c>
      <c r="ECU2" s="4">
        <v>41305</v>
      </c>
      <c r="ECV2" s="4">
        <v>41304</v>
      </c>
      <c r="ECW2" s="4">
        <v>41303</v>
      </c>
      <c r="ECX2" s="4">
        <v>41302</v>
      </c>
      <c r="ECY2" s="4">
        <v>41299</v>
      </c>
      <c r="ECZ2" s="4">
        <v>41298</v>
      </c>
      <c r="EDA2" s="4">
        <v>41297</v>
      </c>
      <c r="EDB2" s="4">
        <v>41296</v>
      </c>
      <c r="EDC2" s="4">
        <v>41295</v>
      </c>
      <c r="EDD2" s="4">
        <v>41292</v>
      </c>
      <c r="EDE2" s="4">
        <v>41291</v>
      </c>
      <c r="EDF2" s="4">
        <v>41290</v>
      </c>
      <c r="EDG2" s="4">
        <v>41289</v>
      </c>
      <c r="EDH2" s="4">
        <v>41288</v>
      </c>
      <c r="EDI2" s="4">
        <v>41285</v>
      </c>
      <c r="EDJ2" s="4">
        <v>41284</v>
      </c>
      <c r="EDK2" s="4">
        <v>41283</v>
      </c>
      <c r="EDL2" s="4">
        <v>41282</v>
      </c>
      <c r="EDM2" s="4">
        <v>41281</v>
      </c>
      <c r="EDN2" s="4">
        <v>41278</v>
      </c>
      <c r="EDO2" s="4">
        <v>41277</v>
      </c>
      <c r="EDP2" s="4">
        <v>41276</v>
      </c>
      <c r="EDQ2" s="4">
        <v>41275</v>
      </c>
      <c r="EDR2" s="4">
        <v>41274</v>
      </c>
      <c r="EDS2" s="4">
        <v>41271</v>
      </c>
      <c r="EDT2" s="4">
        <v>41270</v>
      </c>
      <c r="EDU2" s="4">
        <v>41269</v>
      </c>
      <c r="EDV2" s="4">
        <v>41268</v>
      </c>
      <c r="EDW2" s="4">
        <v>41267</v>
      </c>
      <c r="EDX2" s="4">
        <v>41264</v>
      </c>
      <c r="EDY2" s="4">
        <v>41263</v>
      </c>
      <c r="EDZ2" s="4">
        <v>41262</v>
      </c>
      <c r="EEA2" s="4">
        <v>41261</v>
      </c>
      <c r="EEB2" s="4">
        <v>41260</v>
      </c>
      <c r="EEC2" s="4">
        <v>41257</v>
      </c>
      <c r="EED2" s="4">
        <v>41256</v>
      </c>
      <c r="EEE2" s="4">
        <v>41255</v>
      </c>
      <c r="EEF2" s="4">
        <v>41254</v>
      </c>
      <c r="EEG2" s="4">
        <v>41253</v>
      </c>
      <c r="EEH2" s="4">
        <v>41250</v>
      </c>
      <c r="EEI2" s="4">
        <v>41249</v>
      </c>
      <c r="EEJ2" s="4">
        <v>41248</v>
      </c>
      <c r="EEK2" s="4">
        <v>41247</v>
      </c>
      <c r="EEL2" s="4">
        <v>41246</v>
      </c>
      <c r="EEM2" s="4">
        <v>41243</v>
      </c>
      <c r="EEN2" s="4">
        <v>41242</v>
      </c>
      <c r="EEO2" s="4">
        <v>41241</v>
      </c>
      <c r="EEP2" s="4">
        <v>41240</v>
      </c>
      <c r="EEQ2" s="4">
        <v>41239</v>
      </c>
      <c r="EER2" s="4">
        <v>41236</v>
      </c>
      <c r="EES2" s="4">
        <v>41235</v>
      </c>
      <c r="EET2" s="4">
        <v>41234</v>
      </c>
      <c r="EEU2" s="4">
        <v>41233</v>
      </c>
      <c r="EEV2" s="4">
        <v>41232</v>
      </c>
      <c r="EEW2" s="4">
        <v>41229</v>
      </c>
      <c r="EEX2" s="4">
        <v>41228</v>
      </c>
      <c r="EEY2" s="4">
        <v>41227</v>
      </c>
      <c r="EEZ2" s="4">
        <v>41226</v>
      </c>
      <c r="EFA2" s="4">
        <v>41225</v>
      </c>
      <c r="EFB2" s="4">
        <v>41222</v>
      </c>
      <c r="EFC2" s="4">
        <v>41221</v>
      </c>
      <c r="EFD2" s="4">
        <v>41220</v>
      </c>
      <c r="EFE2" s="4">
        <v>41219</v>
      </c>
      <c r="EFF2" s="4">
        <v>41218</v>
      </c>
      <c r="EFG2" s="4">
        <v>41215</v>
      </c>
      <c r="EFH2" s="4">
        <v>41214</v>
      </c>
      <c r="EFI2" s="4">
        <v>41213</v>
      </c>
      <c r="EFJ2" s="4">
        <v>41212</v>
      </c>
      <c r="EFK2" s="4">
        <v>41211</v>
      </c>
      <c r="EFL2" s="4">
        <v>41208</v>
      </c>
      <c r="EFM2" s="4">
        <v>41207</v>
      </c>
      <c r="EFN2" s="4">
        <v>41206</v>
      </c>
      <c r="EFO2" s="4">
        <v>41205</v>
      </c>
      <c r="EFP2" s="4">
        <v>41204</v>
      </c>
      <c r="EFQ2" s="4">
        <v>41201</v>
      </c>
      <c r="EFR2" s="4">
        <v>41200</v>
      </c>
      <c r="EFS2" s="4">
        <v>41199</v>
      </c>
      <c r="EFT2" s="4">
        <v>41198</v>
      </c>
      <c r="EFU2" s="4">
        <v>41197</v>
      </c>
      <c r="EFV2" s="4">
        <v>41194</v>
      </c>
      <c r="EFW2" s="4">
        <v>41193</v>
      </c>
      <c r="EFX2" s="4">
        <v>41192</v>
      </c>
      <c r="EFY2" s="4">
        <v>41191</v>
      </c>
      <c r="EFZ2" s="4">
        <v>41190</v>
      </c>
      <c r="EGA2" s="4">
        <v>41187</v>
      </c>
      <c r="EGB2" s="4">
        <v>41186</v>
      </c>
      <c r="EGC2" s="4">
        <v>41185</v>
      </c>
      <c r="EGD2" s="4">
        <v>41184</v>
      </c>
      <c r="EGE2" s="4">
        <v>41183</v>
      </c>
      <c r="EGF2" s="4">
        <v>41180</v>
      </c>
      <c r="EGG2" s="4">
        <v>41179</v>
      </c>
      <c r="EGH2" s="4">
        <v>41178</v>
      </c>
      <c r="EGI2" s="4">
        <v>41177</v>
      </c>
      <c r="EGJ2" s="4">
        <v>41176</v>
      </c>
      <c r="EGK2" s="4">
        <v>41173</v>
      </c>
      <c r="EGL2" s="4">
        <v>41172</v>
      </c>
      <c r="EGM2" s="4">
        <v>41171</v>
      </c>
      <c r="EGN2" s="4">
        <v>41170</v>
      </c>
      <c r="EGO2" s="4">
        <v>41169</v>
      </c>
      <c r="EGP2" s="4">
        <v>41166</v>
      </c>
      <c r="EGQ2" s="4">
        <v>41165</v>
      </c>
      <c r="EGR2" s="4">
        <v>41164</v>
      </c>
      <c r="EGS2" s="4">
        <v>41163</v>
      </c>
      <c r="EGT2" s="4">
        <v>41162</v>
      </c>
      <c r="EGU2" s="4">
        <v>41159</v>
      </c>
      <c r="EGV2" s="4">
        <v>41158</v>
      </c>
      <c r="EGW2" s="4">
        <v>41157</v>
      </c>
      <c r="EGX2" s="4">
        <v>41156</v>
      </c>
      <c r="EGY2" s="4">
        <v>41155</v>
      </c>
      <c r="EGZ2" s="4">
        <v>41152</v>
      </c>
      <c r="EHA2" s="4">
        <v>41151</v>
      </c>
      <c r="EHB2" s="4">
        <v>41150</v>
      </c>
      <c r="EHC2" s="4">
        <v>41149</v>
      </c>
      <c r="EHD2" s="4">
        <v>41148</v>
      </c>
      <c r="EHE2" s="4">
        <v>41145</v>
      </c>
      <c r="EHF2" s="4">
        <v>41144</v>
      </c>
      <c r="EHG2" s="4">
        <v>41143</v>
      </c>
      <c r="EHH2" s="4">
        <v>41142</v>
      </c>
      <c r="EHI2" s="4">
        <v>41141</v>
      </c>
      <c r="EHJ2" s="4">
        <v>41138</v>
      </c>
      <c r="EHK2" s="4">
        <v>41137</v>
      </c>
      <c r="EHL2" s="4">
        <v>41136</v>
      </c>
      <c r="EHM2" s="4">
        <v>41135</v>
      </c>
      <c r="EHN2" s="4">
        <v>41134</v>
      </c>
      <c r="EHO2" s="4">
        <v>41131</v>
      </c>
      <c r="EHP2" s="4">
        <v>41130</v>
      </c>
      <c r="EHQ2" s="4">
        <v>41129</v>
      </c>
      <c r="EHR2" s="4">
        <v>41128</v>
      </c>
      <c r="EHS2" s="4">
        <v>41127</v>
      </c>
      <c r="EHT2" s="4">
        <v>41124</v>
      </c>
      <c r="EHU2" s="4">
        <v>41123</v>
      </c>
      <c r="EHV2" s="4">
        <v>41122</v>
      </c>
      <c r="EHW2" s="4">
        <v>41121</v>
      </c>
      <c r="EHX2" s="4">
        <v>41120</v>
      </c>
      <c r="EHY2" s="4">
        <v>41117</v>
      </c>
      <c r="EHZ2" s="4">
        <v>41116</v>
      </c>
      <c r="EIA2" s="4">
        <v>41115</v>
      </c>
      <c r="EIB2" s="4">
        <v>41114</v>
      </c>
      <c r="EIC2" s="4">
        <v>41113</v>
      </c>
      <c r="EID2" s="4">
        <v>41110</v>
      </c>
      <c r="EIE2" s="4">
        <v>41109</v>
      </c>
      <c r="EIF2" s="4">
        <v>41108</v>
      </c>
      <c r="EIG2" s="4">
        <v>41107</v>
      </c>
      <c r="EIH2" s="4">
        <v>41106</v>
      </c>
      <c r="EII2" s="4">
        <v>41103</v>
      </c>
      <c r="EIJ2" s="4">
        <v>41102</v>
      </c>
      <c r="EIK2" s="4">
        <v>41101</v>
      </c>
      <c r="EIL2" s="4">
        <v>41100</v>
      </c>
      <c r="EIM2" s="4">
        <v>41099</v>
      </c>
      <c r="EIN2" s="4">
        <v>41096</v>
      </c>
      <c r="EIO2" s="4">
        <v>41095</v>
      </c>
      <c r="EIP2" s="4">
        <v>41094</v>
      </c>
      <c r="EIQ2" s="4">
        <v>41093</v>
      </c>
      <c r="EIR2" s="4">
        <v>41092</v>
      </c>
      <c r="EIS2" s="4">
        <v>41089</v>
      </c>
      <c r="EIT2" s="4">
        <v>41088</v>
      </c>
      <c r="EIU2" s="4">
        <v>41087</v>
      </c>
      <c r="EIV2" s="4">
        <v>41086</v>
      </c>
      <c r="EIW2" s="4">
        <v>41085</v>
      </c>
      <c r="EIX2" s="4">
        <v>41082</v>
      </c>
      <c r="EIY2" s="4">
        <v>41081</v>
      </c>
      <c r="EIZ2" s="4">
        <v>41080</v>
      </c>
      <c r="EJA2" s="4">
        <v>41079</v>
      </c>
      <c r="EJB2" s="4">
        <v>41078</v>
      </c>
      <c r="EJC2" s="4">
        <v>41075</v>
      </c>
      <c r="EJD2" s="4">
        <v>41074</v>
      </c>
      <c r="EJE2" s="4">
        <v>41073</v>
      </c>
      <c r="EJF2" s="4">
        <v>41072</v>
      </c>
      <c r="EJG2" s="4">
        <v>41071</v>
      </c>
      <c r="EJH2" s="4">
        <v>41068</v>
      </c>
      <c r="EJI2" s="4">
        <v>41067</v>
      </c>
      <c r="EJJ2" s="4">
        <v>41066</v>
      </c>
      <c r="EJK2" s="4">
        <v>41065</v>
      </c>
      <c r="EJL2" s="4">
        <v>41064</v>
      </c>
      <c r="EJM2" s="4">
        <v>41061</v>
      </c>
      <c r="EJN2" s="4">
        <v>41060</v>
      </c>
      <c r="EJO2" s="4">
        <v>41059</v>
      </c>
      <c r="EJP2" s="4">
        <v>41058</v>
      </c>
      <c r="EJQ2" s="4">
        <v>41057</v>
      </c>
      <c r="EJR2" s="4">
        <v>41054</v>
      </c>
      <c r="EJS2" s="4">
        <v>41053</v>
      </c>
      <c r="EJT2" s="4">
        <v>41052</v>
      </c>
      <c r="EJU2" s="4">
        <v>41051</v>
      </c>
      <c r="EJV2" s="4">
        <v>41050</v>
      </c>
      <c r="EJW2" s="4">
        <v>41047</v>
      </c>
      <c r="EJX2" s="4">
        <v>41046</v>
      </c>
      <c r="EJY2" s="4">
        <v>41045</v>
      </c>
      <c r="EJZ2" s="4">
        <v>41044</v>
      </c>
      <c r="EKA2" s="4">
        <v>41043</v>
      </c>
      <c r="EKB2" s="4">
        <v>41040</v>
      </c>
      <c r="EKC2" s="4">
        <v>41039</v>
      </c>
      <c r="EKD2" s="4">
        <v>41038</v>
      </c>
      <c r="EKE2" s="4">
        <v>41037</v>
      </c>
      <c r="EKF2" s="4">
        <v>41036</v>
      </c>
      <c r="EKG2" s="4">
        <v>41033</v>
      </c>
      <c r="EKH2" s="4">
        <v>41032</v>
      </c>
      <c r="EKI2" s="4">
        <v>41031</v>
      </c>
      <c r="EKJ2" s="4">
        <v>41030</v>
      </c>
      <c r="EKK2" s="4">
        <v>41029</v>
      </c>
      <c r="EKL2" s="4">
        <v>41026</v>
      </c>
      <c r="EKM2" s="4">
        <v>41025</v>
      </c>
      <c r="EKN2" s="4">
        <v>41024</v>
      </c>
      <c r="EKO2" s="4">
        <v>41023</v>
      </c>
      <c r="EKP2" s="4">
        <v>41022</v>
      </c>
      <c r="EKQ2" s="4">
        <v>41019</v>
      </c>
      <c r="EKR2" s="4">
        <v>41018</v>
      </c>
      <c r="EKS2" s="4">
        <v>41017</v>
      </c>
      <c r="EKT2" s="4">
        <v>41016</v>
      </c>
      <c r="EKU2" s="4">
        <v>41015</v>
      </c>
      <c r="EKV2" s="4">
        <v>41012</v>
      </c>
      <c r="EKW2" s="4">
        <v>41011</v>
      </c>
      <c r="EKX2" s="4">
        <v>41010</v>
      </c>
      <c r="EKY2" s="4">
        <v>41009</v>
      </c>
      <c r="EKZ2" s="4">
        <v>41008</v>
      </c>
      <c r="ELA2" s="4">
        <v>41005</v>
      </c>
      <c r="ELB2" s="4">
        <v>41004</v>
      </c>
      <c r="ELC2" s="4">
        <v>41003</v>
      </c>
      <c r="ELD2" s="4">
        <v>41002</v>
      </c>
      <c r="ELE2" s="4">
        <v>41001</v>
      </c>
      <c r="ELF2" s="4">
        <v>40998</v>
      </c>
      <c r="ELG2" s="4">
        <v>40997</v>
      </c>
      <c r="ELH2" s="4">
        <v>40996</v>
      </c>
      <c r="ELI2" s="4">
        <v>40995</v>
      </c>
      <c r="ELJ2" s="4">
        <v>40994</v>
      </c>
      <c r="ELK2" s="4">
        <v>40991</v>
      </c>
      <c r="ELL2" s="4">
        <v>40990</v>
      </c>
      <c r="ELM2" s="4">
        <v>40989</v>
      </c>
      <c r="ELN2" s="4">
        <v>40988</v>
      </c>
      <c r="ELO2" s="4">
        <v>40987</v>
      </c>
      <c r="ELP2" s="4">
        <v>40984</v>
      </c>
      <c r="ELQ2" s="4">
        <v>40983</v>
      </c>
      <c r="ELR2" s="4">
        <v>40982</v>
      </c>
      <c r="ELS2" s="4">
        <v>40981</v>
      </c>
      <c r="ELT2" s="4">
        <v>40980</v>
      </c>
      <c r="ELU2" s="4">
        <v>40977</v>
      </c>
      <c r="ELV2" s="4">
        <v>40976</v>
      </c>
      <c r="ELW2" s="4">
        <v>40975</v>
      </c>
      <c r="ELX2" s="4">
        <v>40974</v>
      </c>
      <c r="ELY2" s="4">
        <v>40973</v>
      </c>
      <c r="ELZ2" s="4">
        <v>40970</v>
      </c>
      <c r="EMA2" s="4">
        <v>40969</v>
      </c>
      <c r="EMB2" s="4">
        <v>40968</v>
      </c>
      <c r="EMC2" s="4">
        <v>40967</v>
      </c>
      <c r="EMD2" s="4">
        <v>40966</v>
      </c>
      <c r="EME2" s="4">
        <v>40963</v>
      </c>
      <c r="EMF2" s="4">
        <v>40962</v>
      </c>
      <c r="EMG2" s="4">
        <v>40961</v>
      </c>
      <c r="EMH2" s="4">
        <v>40960</v>
      </c>
      <c r="EMI2" s="4">
        <v>40959</v>
      </c>
      <c r="EMJ2" s="4">
        <v>40956</v>
      </c>
      <c r="EMK2" s="4">
        <v>40955</v>
      </c>
      <c r="EML2" s="4">
        <v>40954</v>
      </c>
      <c r="EMM2" s="4">
        <v>40953</v>
      </c>
      <c r="EMN2" s="4">
        <v>40952</v>
      </c>
      <c r="EMO2" s="4">
        <v>40949</v>
      </c>
      <c r="EMP2" s="4">
        <v>40948</v>
      </c>
      <c r="EMQ2" s="4">
        <v>40947</v>
      </c>
      <c r="EMR2" s="4">
        <v>40946</v>
      </c>
      <c r="EMS2" s="4">
        <v>40945</v>
      </c>
      <c r="EMT2" s="4">
        <v>40942</v>
      </c>
      <c r="EMU2" s="4">
        <v>40941</v>
      </c>
      <c r="EMV2" s="4">
        <v>40940</v>
      </c>
      <c r="EMW2" s="4">
        <v>40939</v>
      </c>
      <c r="EMX2" s="4">
        <v>40938</v>
      </c>
      <c r="EMY2" s="4">
        <v>40935</v>
      </c>
      <c r="EMZ2" s="4">
        <v>40934</v>
      </c>
      <c r="ENA2" s="4">
        <v>40933</v>
      </c>
      <c r="ENB2" s="4">
        <v>40932</v>
      </c>
      <c r="ENC2" s="4">
        <v>40931</v>
      </c>
      <c r="END2" s="4">
        <v>40928</v>
      </c>
      <c r="ENE2" s="4">
        <v>40927</v>
      </c>
      <c r="ENF2" s="4">
        <v>40926</v>
      </c>
      <c r="ENG2" s="4">
        <v>40925</v>
      </c>
      <c r="ENH2" s="4">
        <v>40924</v>
      </c>
      <c r="ENI2" s="4">
        <v>40921</v>
      </c>
      <c r="ENJ2" s="4">
        <v>40920</v>
      </c>
      <c r="ENK2" s="4">
        <v>40919</v>
      </c>
      <c r="ENL2" s="4">
        <v>40918</v>
      </c>
      <c r="ENM2" s="4">
        <v>40917</v>
      </c>
      <c r="ENN2" s="4">
        <v>40914</v>
      </c>
      <c r="ENO2" s="4">
        <v>40913</v>
      </c>
      <c r="ENP2" s="4">
        <v>40912</v>
      </c>
      <c r="ENQ2" s="4">
        <v>40911</v>
      </c>
      <c r="ENR2" s="4">
        <v>40910</v>
      </c>
      <c r="ENS2" s="4">
        <v>40907</v>
      </c>
      <c r="ENT2" s="4">
        <v>40906</v>
      </c>
      <c r="ENU2" s="4">
        <v>40905</v>
      </c>
      <c r="ENV2" s="4">
        <v>40904</v>
      </c>
      <c r="ENW2" s="4">
        <v>40903</v>
      </c>
      <c r="ENX2" s="4">
        <v>40900</v>
      </c>
      <c r="ENY2" s="4">
        <v>40899</v>
      </c>
      <c r="ENZ2" s="4">
        <v>40898</v>
      </c>
      <c r="EOA2" s="4">
        <v>40897</v>
      </c>
      <c r="EOB2" s="4">
        <v>40896</v>
      </c>
      <c r="EOC2" s="4">
        <v>40893</v>
      </c>
      <c r="EOD2" s="4">
        <v>40892</v>
      </c>
      <c r="EOE2" s="4">
        <v>40891</v>
      </c>
      <c r="EOF2" s="4">
        <v>40890</v>
      </c>
      <c r="EOG2" s="4">
        <v>40889</v>
      </c>
      <c r="EOH2" s="4">
        <v>40886</v>
      </c>
      <c r="EOI2" s="4">
        <v>40885</v>
      </c>
      <c r="EOJ2" s="4">
        <v>40884</v>
      </c>
      <c r="EOK2" s="4">
        <v>40883</v>
      </c>
      <c r="EOL2" s="4">
        <v>40882</v>
      </c>
      <c r="EOM2" s="4">
        <v>40879</v>
      </c>
      <c r="EON2" s="4">
        <v>40878</v>
      </c>
      <c r="EOO2" s="4">
        <v>40877</v>
      </c>
      <c r="EOP2" s="4">
        <v>40876</v>
      </c>
      <c r="EOQ2" s="4">
        <v>40875</v>
      </c>
      <c r="EOR2" s="4">
        <v>40872</v>
      </c>
      <c r="EOS2" s="4">
        <v>40871</v>
      </c>
      <c r="EOT2" s="4">
        <v>40870</v>
      </c>
      <c r="EOU2" s="4">
        <v>40869</v>
      </c>
      <c r="EOV2" s="4">
        <v>40868</v>
      </c>
      <c r="EOW2" s="4">
        <v>40865</v>
      </c>
      <c r="EOX2" s="4">
        <v>40864</v>
      </c>
      <c r="EOY2" s="4">
        <v>40863</v>
      </c>
      <c r="EOZ2" s="4">
        <v>40862</v>
      </c>
      <c r="EPA2" s="4">
        <v>40861</v>
      </c>
      <c r="EPB2" s="4">
        <v>40858</v>
      </c>
      <c r="EPC2" s="4">
        <v>40857</v>
      </c>
      <c r="EPD2" s="4">
        <v>40856</v>
      </c>
      <c r="EPE2" s="4">
        <v>40855</v>
      </c>
      <c r="EPF2" s="4">
        <v>40854</v>
      </c>
      <c r="EPG2" s="4">
        <v>40851</v>
      </c>
      <c r="EPH2" s="4">
        <v>40850</v>
      </c>
      <c r="EPI2" s="4">
        <v>40849</v>
      </c>
      <c r="EPJ2" s="4">
        <v>40848</v>
      </c>
      <c r="EPK2" s="4">
        <v>40847</v>
      </c>
      <c r="EPL2" s="4">
        <v>40844</v>
      </c>
      <c r="EPM2" s="4">
        <v>40843</v>
      </c>
      <c r="EPN2" s="4">
        <v>40842</v>
      </c>
      <c r="EPO2" s="4">
        <v>40841</v>
      </c>
      <c r="EPP2" s="4">
        <v>40840</v>
      </c>
      <c r="EPQ2" s="4">
        <v>40837</v>
      </c>
      <c r="EPR2" s="4">
        <v>40836</v>
      </c>
      <c r="EPS2" s="4">
        <v>40835</v>
      </c>
      <c r="EPT2" s="4">
        <v>40834</v>
      </c>
      <c r="EPU2" s="4">
        <v>40833</v>
      </c>
      <c r="EPV2" s="4">
        <v>40830</v>
      </c>
      <c r="EPW2" s="4">
        <v>40829</v>
      </c>
      <c r="EPX2" s="4">
        <v>40828</v>
      </c>
      <c r="EPY2" s="4">
        <v>40827</v>
      </c>
      <c r="EPZ2" s="4">
        <v>40826</v>
      </c>
      <c r="EQA2" s="4">
        <v>40823</v>
      </c>
      <c r="EQB2" s="4">
        <v>40822</v>
      </c>
      <c r="EQC2" s="4">
        <v>40821</v>
      </c>
      <c r="EQD2" s="4">
        <v>40820</v>
      </c>
      <c r="EQE2" s="4">
        <v>40819</v>
      </c>
      <c r="EQF2" s="4">
        <v>40816</v>
      </c>
      <c r="EQG2" s="4">
        <v>40815</v>
      </c>
      <c r="EQH2" s="4">
        <v>40814</v>
      </c>
      <c r="EQI2" s="4">
        <v>40813</v>
      </c>
      <c r="EQJ2" s="4">
        <v>40812</v>
      </c>
      <c r="EQK2" s="4">
        <v>40809</v>
      </c>
      <c r="EQL2" s="4">
        <v>40808</v>
      </c>
      <c r="EQM2" s="4">
        <v>40807</v>
      </c>
      <c r="EQN2" s="4">
        <v>40806</v>
      </c>
      <c r="EQO2" s="4">
        <v>40805</v>
      </c>
      <c r="EQP2" s="4">
        <v>40802</v>
      </c>
      <c r="EQQ2" s="4">
        <v>40801</v>
      </c>
      <c r="EQR2" s="4">
        <v>40800</v>
      </c>
      <c r="EQS2" s="4">
        <v>40799</v>
      </c>
      <c r="EQT2" s="4">
        <v>40798</v>
      </c>
      <c r="EQU2" s="4">
        <v>40795</v>
      </c>
      <c r="EQV2" s="4">
        <v>40794</v>
      </c>
      <c r="EQW2" s="4">
        <v>40793</v>
      </c>
      <c r="EQX2" s="4">
        <v>40792</v>
      </c>
      <c r="EQY2" s="4">
        <v>40791</v>
      </c>
      <c r="EQZ2" s="4">
        <v>40788</v>
      </c>
      <c r="ERA2" s="4">
        <v>40787</v>
      </c>
      <c r="ERB2" s="4">
        <v>40786</v>
      </c>
      <c r="ERC2" s="4">
        <v>40785</v>
      </c>
      <c r="ERD2" s="4">
        <v>40784</v>
      </c>
      <c r="ERE2" s="4">
        <v>40781</v>
      </c>
      <c r="ERF2" s="4">
        <v>40780</v>
      </c>
      <c r="ERG2" s="4">
        <v>40779</v>
      </c>
      <c r="ERH2" s="4">
        <v>40778</v>
      </c>
      <c r="ERI2" s="4">
        <v>40777</v>
      </c>
      <c r="ERJ2" s="4">
        <v>40774</v>
      </c>
      <c r="ERK2" s="4">
        <v>40773</v>
      </c>
      <c r="ERL2" s="4">
        <v>40772</v>
      </c>
      <c r="ERM2" s="4">
        <v>40771</v>
      </c>
      <c r="ERN2" s="4">
        <v>40770</v>
      </c>
      <c r="ERO2" s="4">
        <v>40767</v>
      </c>
      <c r="ERP2" s="4">
        <v>40766</v>
      </c>
      <c r="ERQ2" s="4">
        <v>40765</v>
      </c>
      <c r="ERR2" s="4">
        <v>40764</v>
      </c>
      <c r="ERS2" s="4">
        <v>40763</v>
      </c>
      <c r="ERT2" s="4">
        <v>40760</v>
      </c>
      <c r="ERU2" s="4">
        <v>40759</v>
      </c>
      <c r="ERV2" s="4">
        <v>40758</v>
      </c>
      <c r="ERW2" s="4">
        <v>40757</v>
      </c>
      <c r="ERX2" s="4">
        <v>40756</v>
      </c>
      <c r="ERY2" s="4">
        <v>40753</v>
      </c>
      <c r="ERZ2" s="4">
        <v>40752</v>
      </c>
      <c r="ESA2" s="4">
        <v>40751</v>
      </c>
      <c r="ESB2" s="4">
        <v>40750</v>
      </c>
      <c r="ESC2" s="4">
        <v>40749</v>
      </c>
      <c r="ESD2" s="4">
        <v>40746</v>
      </c>
      <c r="ESE2" s="4">
        <v>40745</v>
      </c>
      <c r="ESF2" s="4">
        <v>40744</v>
      </c>
      <c r="ESG2" s="4">
        <v>40743</v>
      </c>
      <c r="ESH2" s="4">
        <v>40742</v>
      </c>
      <c r="ESI2" s="4">
        <v>40739</v>
      </c>
      <c r="ESJ2" s="4">
        <v>40738</v>
      </c>
      <c r="ESK2" s="4">
        <v>40737</v>
      </c>
      <c r="ESL2" s="4">
        <v>40736</v>
      </c>
      <c r="ESM2" s="4">
        <v>40735</v>
      </c>
      <c r="ESN2" s="4">
        <v>40732</v>
      </c>
      <c r="ESO2" s="4">
        <v>40731</v>
      </c>
      <c r="ESP2" s="4">
        <v>40730</v>
      </c>
      <c r="ESQ2" s="4">
        <v>40729</v>
      </c>
      <c r="ESR2" s="4">
        <v>40728</v>
      </c>
      <c r="ESS2" s="4">
        <v>40725</v>
      </c>
      <c r="EST2" s="4">
        <v>40724</v>
      </c>
      <c r="ESU2" s="4">
        <v>40723</v>
      </c>
      <c r="ESV2" s="4">
        <v>40722</v>
      </c>
      <c r="ESW2" s="4">
        <v>40721</v>
      </c>
      <c r="ESX2" s="4">
        <v>40718</v>
      </c>
      <c r="ESY2" s="4">
        <v>40717</v>
      </c>
      <c r="ESZ2" s="4">
        <v>40716</v>
      </c>
      <c r="ETA2" s="4">
        <v>40715</v>
      </c>
      <c r="ETB2" s="4">
        <v>40714</v>
      </c>
      <c r="ETC2" s="4">
        <v>40711</v>
      </c>
      <c r="ETD2" s="4">
        <v>40710</v>
      </c>
      <c r="ETE2" s="4">
        <v>40709</v>
      </c>
      <c r="ETF2" s="4">
        <v>40708</v>
      </c>
      <c r="ETG2" s="4">
        <v>40707</v>
      </c>
      <c r="ETH2" s="4">
        <v>40704</v>
      </c>
      <c r="ETI2" s="4">
        <v>40703</v>
      </c>
      <c r="ETJ2" s="4">
        <v>40702</v>
      </c>
      <c r="ETK2" s="4">
        <v>40701</v>
      </c>
      <c r="ETL2" s="4">
        <v>40700</v>
      </c>
      <c r="ETM2" s="4">
        <v>40697</v>
      </c>
      <c r="ETN2" s="4">
        <v>40696</v>
      </c>
      <c r="ETO2" s="4">
        <v>40695</v>
      </c>
      <c r="ETP2" s="4">
        <v>40694</v>
      </c>
      <c r="ETQ2" s="4">
        <v>40693</v>
      </c>
      <c r="ETR2" s="4">
        <v>40690</v>
      </c>
      <c r="ETS2" s="4">
        <v>40689</v>
      </c>
      <c r="ETT2" s="4">
        <v>40688</v>
      </c>
      <c r="ETU2" s="4">
        <v>40687</v>
      </c>
      <c r="ETV2" s="4">
        <v>40686</v>
      </c>
      <c r="ETW2" s="4">
        <v>40683</v>
      </c>
      <c r="ETX2" s="4">
        <v>40682</v>
      </c>
      <c r="ETY2" s="4">
        <v>40681</v>
      </c>
      <c r="ETZ2" s="4">
        <v>40680</v>
      </c>
      <c r="EUA2" s="4">
        <v>40679</v>
      </c>
      <c r="EUB2" s="4">
        <v>40676</v>
      </c>
      <c r="EUC2" s="4">
        <v>40675</v>
      </c>
      <c r="EUD2" s="4">
        <v>40674</v>
      </c>
      <c r="EUE2" s="4">
        <v>40673</v>
      </c>
      <c r="EUF2" s="4">
        <v>40672</v>
      </c>
      <c r="EUG2" s="4">
        <v>40669</v>
      </c>
      <c r="EUH2" s="4">
        <v>40668</v>
      </c>
      <c r="EUI2" s="4">
        <v>40667</v>
      </c>
      <c r="EUJ2" s="4">
        <v>40666</v>
      </c>
      <c r="EUK2" s="4">
        <v>40665</v>
      </c>
      <c r="EUL2" s="4">
        <v>40662</v>
      </c>
      <c r="EUM2" s="4">
        <v>40661</v>
      </c>
      <c r="EUN2" s="4">
        <v>40660</v>
      </c>
      <c r="EUO2" s="4">
        <v>40659</v>
      </c>
      <c r="EUP2" s="4">
        <v>40658</v>
      </c>
      <c r="EUQ2" s="4">
        <v>40655</v>
      </c>
      <c r="EUR2" s="4">
        <v>40654</v>
      </c>
      <c r="EUS2" s="4">
        <v>40653</v>
      </c>
      <c r="EUT2" s="4">
        <v>40652</v>
      </c>
      <c r="EUU2" s="4">
        <v>40651</v>
      </c>
      <c r="EUV2" s="4">
        <v>40648</v>
      </c>
      <c r="EUW2" s="4">
        <v>40647</v>
      </c>
      <c r="EUX2" s="4">
        <v>40646</v>
      </c>
      <c r="EUY2" s="4">
        <v>40645</v>
      </c>
      <c r="EUZ2" s="4">
        <v>40644</v>
      </c>
      <c r="EVA2" s="4">
        <v>40641</v>
      </c>
      <c r="EVB2" s="4">
        <v>40640</v>
      </c>
      <c r="EVC2" s="4">
        <v>40639</v>
      </c>
      <c r="EVD2" s="4">
        <v>40638</v>
      </c>
      <c r="EVE2" s="4">
        <v>40637</v>
      </c>
      <c r="EVF2" s="4">
        <v>40634</v>
      </c>
      <c r="EVG2" s="4">
        <v>40633</v>
      </c>
      <c r="EVH2" s="4">
        <v>40632</v>
      </c>
      <c r="EVI2" s="4">
        <v>40631</v>
      </c>
      <c r="EVJ2" s="4">
        <v>40630</v>
      </c>
      <c r="EVK2" s="4">
        <v>40627</v>
      </c>
      <c r="EVL2" s="4">
        <v>40626</v>
      </c>
      <c r="EVM2" s="4">
        <v>40625</v>
      </c>
      <c r="EVN2" s="4">
        <v>40624</v>
      </c>
      <c r="EVO2" s="4">
        <v>40623</v>
      </c>
      <c r="EVP2" s="4">
        <v>40620</v>
      </c>
      <c r="EVQ2" s="4">
        <v>40619</v>
      </c>
      <c r="EVR2" s="4">
        <v>40618</v>
      </c>
      <c r="EVS2" s="4">
        <v>40617</v>
      </c>
      <c r="EVT2" s="4">
        <v>40616</v>
      </c>
      <c r="EVU2" s="4">
        <v>40613</v>
      </c>
      <c r="EVV2" s="4">
        <v>40612</v>
      </c>
      <c r="EVW2" s="4">
        <v>40611</v>
      </c>
      <c r="EVX2" s="4">
        <v>40610</v>
      </c>
      <c r="EVY2" s="4">
        <v>40609</v>
      </c>
      <c r="EVZ2" s="4">
        <v>40606</v>
      </c>
      <c r="EWA2" s="4">
        <v>40605</v>
      </c>
      <c r="EWB2" s="4">
        <v>40604</v>
      </c>
      <c r="EWC2" s="4">
        <v>40603</v>
      </c>
      <c r="EWD2" s="4">
        <v>40602</v>
      </c>
      <c r="EWE2" s="4">
        <v>40599</v>
      </c>
      <c r="EWF2" s="4">
        <v>40598</v>
      </c>
      <c r="EWG2" s="4">
        <v>40597</v>
      </c>
      <c r="EWH2" s="4">
        <v>40596</v>
      </c>
      <c r="EWI2" s="4">
        <v>40595</v>
      </c>
      <c r="EWJ2" s="4">
        <v>40592</v>
      </c>
      <c r="EWK2" s="4">
        <v>40591</v>
      </c>
      <c r="EWL2" s="4">
        <v>40590</v>
      </c>
      <c r="EWM2" s="4">
        <v>40589</v>
      </c>
      <c r="EWN2" s="4">
        <v>40588</v>
      </c>
      <c r="EWO2" s="4">
        <v>40585</v>
      </c>
      <c r="EWP2" s="4">
        <v>40584</v>
      </c>
      <c r="EWQ2" s="4">
        <v>40583</v>
      </c>
      <c r="EWR2" s="4">
        <v>40582</v>
      </c>
      <c r="EWS2" s="4">
        <v>40581</v>
      </c>
      <c r="EWT2" s="4">
        <v>40578</v>
      </c>
      <c r="EWU2" s="4">
        <v>40577</v>
      </c>
      <c r="EWV2" s="4">
        <v>40576</v>
      </c>
      <c r="EWW2" s="4">
        <v>40575</v>
      </c>
      <c r="EWX2" s="4">
        <v>40574</v>
      </c>
      <c r="EWY2" s="4">
        <v>40571</v>
      </c>
      <c r="EWZ2" s="4">
        <v>40570</v>
      </c>
      <c r="EXA2" s="4">
        <v>40569</v>
      </c>
      <c r="EXB2" s="4">
        <v>40568</v>
      </c>
      <c r="EXC2" s="4">
        <v>40567</v>
      </c>
      <c r="EXD2" s="4">
        <v>40564</v>
      </c>
      <c r="EXE2" s="4">
        <v>40563</v>
      </c>
      <c r="EXF2" s="4">
        <v>40562</v>
      </c>
      <c r="EXG2" s="4">
        <v>40561</v>
      </c>
      <c r="EXH2" s="4">
        <v>40560</v>
      </c>
      <c r="EXI2" s="4">
        <v>40557</v>
      </c>
      <c r="EXJ2" s="4">
        <v>40556</v>
      </c>
      <c r="EXK2" s="4">
        <v>40555</v>
      </c>
      <c r="EXL2" s="4">
        <v>40554</v>
      </c>
      <c r="EXM2" s="4">
        <v>40553</v>
      </c>
      <c r="EXN2" s="4">
        <v>40550</v>
      </c>
      <c r="EXO2" s="4">
        <v>40549</v>
      </c>
      <c r="EXP2" s="4">
        <v>40548</v>
      </c>
      <c r="EXQ2" s="4">
        <v>40547</v>
      </c>
      <c r="EXR2" s="4">
        <v>40546</v>
      </c>
      <c r="EXS2" s="4">
        <v>40543</v>
      </c>
      <c r="EXT2" s="4">
        <v>40542</v>
      </c>
      <c r="EXU2" s="4">
        <v>40541</v>
      </c>
      <c r="EXV2" s="4">
        <v>40540</v>
      </c>
      <c r="EXW2" s="4">
        <v>40539</v>
      </c>
      <c r="EXX2" s="4">
        <v>40536</v>
      </c>
      <c r="EXY2" s="4">
        <v>40535</v>
      </c>
      <c r="EXZ2" s="4">
        <v>40534</v>
      </c>
      <c r="EYA2" s="4">
        <v>40533</v>
      </c>
      <c r="EYB2" s="4">
        <v>40532</v>
      </c>
      <c r="EYC2" s="4">
        <v>40529</v>
      </c>
      <c r="EYD2" s="4">
        <v>40528</v>
      </c>
      <c r="EYE2" s="4">
        <v>40527</v>
      </c>
      <c r="EYF2" s="4">
        <v>40526</v>
      </c>
      <c r="EYG2" s="4">
        <v>40525</v>
      </c>
      <c r="EYH2" s="4">
        <v>40522</v>
      </c>
      <c r="EYI2" s="4">
        <v>40521</v>
      </c>
      <c r="EYJ2" s="4">
        <v>40520</v>
      </c>
      <c r="EYK2" s="4">
        <v>40519</v>
      </c>
      <c r="EYL2" s="4">
        <v>40518</v>
      </c>
      <c r="EYM2" s="4">
        <v>40515</v>
      </c>
      <c r="EYN2" s="4">
        <v>40514</v>
      </c>
      <c r="EYO2" s="4">
        <v>40513</v>
      </c>
      <c r="EYP2" s="4">
        <v>40512</v>
      </c>
      <c r="EYQ2" s="4">
        <v>40511</v>
      </c>
      <c r="EYR2" s="4">
        <v>40508</v>
      </c>
      <c r="EYS2" s="4">
        <v>40507</v>
      </c>
      <c r="EYT2" s="4">
        <v>40506</v>
      </c>
      <c r="EYU2" s="4">
        <v>40505</v>
      </c>
      <c r="EYV2" s="4">
        <v>40504</v>
      </c>
      <c r="EYW2" s="4">
        <v>40501</v>
      </c>
      <c r="EYX2" s="4">
        <v>40500</v>
      </c>
      <c r="EYY2" s="4">
        <v>40499</v>
      </c>
      <c r="EYZ2" s="4">
        <v>40498</v>
      </c>
      <c r="EZA2" s="4">
        <v>40497</v>
      </c>
      <c r="EZB2" s="4">
        <v>40494</v>
      </c>
      <c r="EZC2" s="4">
        <v>40493</v>
      </c>
      <c r="EZD2" s="4">
        <v>40492</v>
      </c>
      <c r="EZE2" s="4">
        <v>40491</v>
      </c>
      <c r="EZF2" s="4">
        <v>40490</v>
      </c>
      <c r="EZG2" s="4">
        <v>40487</v>
      </c>
      <c r="EZH2" s="4">
        <v>40486</v>
      </c>
      <c r="EZI2" s="4">
        <v>40485</v>
      </c>
      <c r="EZJ2" s="4">
        <v>40484</v>
      </c>
      <c r="EZK2" s="4">
        <v>40483</v>
      </c>
      <c r="EZL2" s="4">
        <v>40480</v>
      </c>
      <c r="EZM2" s="4">
        <v>40479</v>
      </c>
      <c r="EZN2" s="4">
        <v>40478</v>
      </c>
      <c r="EZO2" s="4">
        <v>40477</v>
      </c>
      <c r="EZP2" s="4">
        <v>40476</v>
      </c>
      <c r="EZQ2" s="4">
        <v>40473</v>
      </c>
      <c r="EZR2" s="4">
        <v>40472</v>
      </c>
      <c r="EZS2" s="4">
        <v>40471</v>
      </c>
      <c r="EZT2" s="4">
        <v>40470</v>
      </c>
      <c r="EZU2" s="4">
        <v>40469</v>
      </c>
      <c r="EZV2" s="4">
        <v>40466</v>
      </c>
      <c r="EZW2" s="4">
        <v>40465</v>
      </c>
      <c r="EZX2" s="4">
        <v>40464</v>
      </c>
      <c r="EZY2" s="4">
        <v>40463</v>
      </c>
      <c r="EZZ2" s="4">
        <v>40462</v>
      </c>
      <c r="FAA2" s="4">
        <v>40459</v>
      </c>
      <c r="FAB2" s="4">
        <v>40458</v>
      </c>
      <c r="FAC2" s="4">
        <v>40457</v>
      </c>
      <c r="FAD2" s="4">
        <v>40456</v>
      </c>
      <c r="FAE2" s="4">
        <v>40455</v>
      </c>
      <c r="FAF2" s="4">
        <v>40452</v>
      </c>
      <c r="FAG2" s="4">
        <v>40451</v>
      </c>
      <c r="FAH2" s="4">
        <v>40450</v>
      </c>
      <c r="FAI2" s="4">
        <v>40449</v>
      </c>
      <c r="FAJ2" s="4">
        <v>40448</v>
      </c>
      <c r="FAK2" s="4">
        <v>40445</v>
      </c>
      <c r="FAL2" s="4">
        <v>40444</v>
      </c>
      <c r="FAM2" s="4">
        <v>40443</v>
      </c>
      <c r="FAN2" s="4">
        <v>40442</v>
      </c>
      <c r="FAO2" s="4">
        <v>40441</v>
      </c>
      <c r="FAP2" s="4">
        <v>40438</v>
      </c>
      <c r="FAQ2" s="4">
        <v>40437</v>
      </c>
      <c r="FAR2" s="4">
        <v>40436</v>
      </c>
      <c r="FAS2" s="4">
        <v>40435</v>
      </c>
      <c r="FAT2" s="4">
        <v>40434</v>
      </c>
      <c r="FAU2" s="4">
        <v>40431</v>
      </c>
      <c r="FAV2" s="4">
        <v>40430</v>
      </c>
      <c r="FAW2" s="4">
        <v>40429</v>
      </c>
      <c r="FAX2" s="4">
        <v>40428</v>
      </c>
      <c r="FAY2" s="4">
        <v>40427</v>
      </c>
      <c r="FAZ2" s="4">
        <v>40424</v>
      </c>
      <c r="FBA2" s="4">
        <v>40423</v>
      </c>
      <c r="FBB2" s="4">
        <v>40422</v>
      </c>
      <c r="FBC2" s="4">
        <v>40421</v>
      </c>
      <c r="FBD2" s="4">
        <v>40420</v>
      </c>
      <c r="FBE2" s="4">
        <v>40417</v>
      </c>
      <c r="FBF2" s="4">
        <v>40416</v>
      </c>
      <c r="FBG2" s="4">
        <v>40415</v>
      </c>
      <c r="FBH2" s="4">
        <v>40414</v>
      </c>
      <c r="FBI2" s="4">
        <v>40413</v>
      </c>
      <c r="FBJ2" s="4">
        <v>40410</v>
      </c>
      <c r="FBK2" s="4">
        <v>40409</v>
      </c>
      <c r="FBL2" s="4">
        <v>40408</v>
      </c>
      <c r="FBM2" s="4">
        <v>40407</v>
      </c>
      <c r="FBN2" s="4">
        <v>40406</v>
      </c>
      <c r="FBO2" s="4">
        <v>40403</v>
      </c>
      <c r="FBP2" s="4">
        <v>40402</v>
      </c>
      <c r="FBQ2" s="4">
        <v>40401</v>
      </c>
      <c r="FBR2" s="4">
        <v>40400</v>
      </c>
      <c r="FBS2" s="4">
        <v>40399</v>
      </c>
      <c r="FBT2" s="4">
        <v>40396</v>
      </c>
      <c r="FBU2" s="4">
        <v>40395</v>
      </c>
      <c r="FBV2" s="4">
        <v>40394</v>
      </c>
      <c r="FBW2" s="4">
        <v>40393</v>
      </c>
      <c r="FBX2" s="4">
        <v>40392</v>
      </c>
      <c r="FBY2" s="4">
        <v>40389</v>
      </c>
      <c r="FBZ2" s="4">
        <v>40388</v>
      </c>
      <c r="FCA2" s="4">
        <v>40387</v>
      </c>
      <c r="FCB2" s="4">
        <v>40386</v>
      </c>
      <c r="FCC2" s="4">
        <v>40385</v>
      </c>
      <c r="FCD2" s="4">
        <v>40382</v>
      </c>
      <c r="FCE2" s="4">
        <v>40381</v>
      </c>
      <c r="FCF2" s="4">
        <v>40380</v>
      </c>
      <c r="FCG2" s="4">
        <v>40379</v>
      </c>
      <c r="FCH2" s="4">
        <v>40378</v>
      </c>
      <c r="FCI2" s="4">
        <v>40375</v>
      </c>
      <c r="FCJ2" s="4">
        <v>40374</v>
      </c>
      <c r="FCK2" s="4">
        <v>40373</v>
      </c>
      <c r="FCL2" s="4">
        <v>40372</v>
      </c>
      <c r="FCM2" s="4">
        <v>40371</v>
      </c>
      <c r="FCN2" s="4">
        <v>40368</v>
      </c>
      <c r="FCO2" s="4">
        <v>40367</v>
      </c>
      <c r="FCP2" s="4">
        <v>40366</v>
      </c>
      <c r="FCQ2" s="4">
        <v>40365</v>
      </c>
      <c r="FCR2" s="4">
        <v>40364</v>
      </c>
      <c r="FCS2" s="4">
        <v>40361</v>
      </c>
      <c r="FCT2" s="4">
        <v>40360</v>
      </c>
      <c r="FCU2" s="4">
        <v>40359</v>
      </c>
      <c r="FCV2" s="4">
        <v>40358</v>
      </c>
      <c r="FCW2" s="4">
        <v>40357</v>
      </c>
      <c r="FCX2" s="4">
        <v>40354</v>
      </c>
      <c r="FCY2" s="4">
        <v>40353</v>
      </c>
      <c r="FCZ2" s="4">
        <v>40352</v>
      </c>
      <c r="FDA2" s="4">
        <v>40351</v>
      </c>
      <c r="FDB2" s="4">
        <v>40350</v>
      </c>
      <c r="FDC2" s="4">
        <v>40347</v>
      </c>
      <c r="FDD2" s="4">
        <v>40346</v>
      </c>
      <c r="FDE2" s="4">
        <v>40345</v>
      </c>
      <c r="FDF2" s="4">
        <v>40344</v>
      </c>
      <c r="FDG2" s="4">
        <v>40343</v>
      </c>
      <c r="FDH2" s="4">
        <v>40340</v>
      </c>
      <c r="FDI2" s="4">
        <v>40339</v>
      </c>
      <c r="FDJ2" s="4">
        <v>40338</v>
      </c>
      <c r="FDK2" s="4">
        <v>40337</v>
      </c>
      <c r="FDL2" s="4">
        <v>40336</v>
      </c>
      <c r="FDM2" s="4">
        <v>40333</v>
      </c>
      <c r="FDN2" s="4">
        <v>40332</v>
      </c>
      <c r="FDO2" s="4">
        <v>40331</v>
      </c>
      <c r="FDP2" s="4">
        <v>40330</v>
      </c>
      <c r="FDQ2" s="4">
        <v>40329</v>
      </c>
      <c r="FDR2" s="4">
        <v>40326</v>
      </c>
      <c r="FDS2" s="4">
        <v>40325</v>
      </c>
      <c r="FDT2" s="4">
        <v>40324</v>
      </c>
      <c r="FDU2" s="4">
        <v>40323</v>
      </c>
      <c r="FDV2" s="4">
        <v>40322</v>
      </c>
      <c r="FDW2" s="4">
        <v>40319</v>
      </c>
      <c r="FDX2" s="4">
        <v>40318</v>
      </c>
      <c r="FDY2" s="4">
        <v>40317</v>
      </c>
      <c r="FDZ2" s="4">
        <v>40316</v>
      </c>
      <c r="FEA2" s="4">
        <v>40315</v>
      </c>
      <c r="FEB2" s="4">
        <v>40312</v>
      </c>
      <c r="FEC2" s="4">
        <v>40311</v>
      </c>
      <c r="FED2" s="4">
        <v>40310</v>
      </c>
      <c r="FEE2" s="4">
        <v>40309</v>
      </c>
      <c r="FEF2" s="4">
        <v>40308</v>
      </c>
      <c r="FEG2" s="4">
        <v>40305</v>
      </c>
      <c r="FEH2" s="4">
        <v>40304</v>
      </c>
      <c r="FEI2" s="4">
        <v>40303</v>
      </c>
      <c r="FEJ2" s="4">
        <v>40302</v>
      </c>
      <c r="FEK2" s="4">
        <v>40301</v>
      </c>
      <c r="FEL2" s="4">
        <v>40298</v>
      </c>
      <c r="FEM2" s="4">
        <v>40297</v>
      </c>
      <c r="FEN2" s="4">
        <v>40296</v>
      </c>
      <c r="FEO2" s="4">
        <v>40295</v>
      </c>
      <c r="FEP2" s="4">
        <v>40294</v>
      </c>
      <c r="FEQ2" s="4">
        <v>40291</v>
      </c>
      <c r="FER2" s="4">
        <v>40290</v>
      </c>
      <c r="FES2" s="4">
        <v>40289</v>
      </c>
      <c r="FET2" s="4">
        <v>40288</v>
      </c>
      <c r="FEU2" s="4">
        <v>40287</v>
      </c>
      <c r="FEV2" s="4">
        <v>40284</v>
      </c>
      <c r="FEW2" s="4">
        <v>40283</v>
      </c>
      <c r="FEX2" s="4">
        <v>40282</v>
      </c>
      <c r="FEY2" s="4">
        <v>40281</v>
      </c>
      <c r="FEZ2" s="4">
        <v>40280</v>
      </c>
      <c r="FFA2" s="4">
        <v>40277</v>
      </c>
      <c r="FFB2" s="4">
        <v>40276</v>
      </c>
      <c r="FFC2" s="4">
        <v>40275</v>
      </c>
      <c r="FFD2" s="4">
        <v>40274</v>
      </c>
      <c r="FFE2" s="4">
        <v>40273</v>
      </c>
      <c r="FFF2" s="4">
        <v>40270</v>
      </c>
      <c r="FFG2" s="4">
        <v>40269</v>
      </c>
      <c r="FFH2" s="4">
        <v>40268</v>
      </c>
      <c r="FFI2" s="4">
        <v>40267</v>
      </c>
      <c r="FFJ2" s="4">
        <v>40266</v>
      </c>
      <c r="FFK2" s="4">
        <v>40263</v>
      </c>
      <c r="FFL2" s="4">
        <v>40262</v>
      </c>
      <c r="FFM2" s="4">
        <v>40261</v>
      </c>
      <c r="FFN2" s="4">
        <v>40260</v>
      </c>
      <c r="FFO2" s="4">
        <v>40259</v>
      </c>
      <c r="FFP2" s="4">
        <v>40256</v>
      </c>
      <c r="FFQ2" s="4">
        <v>40255</v>
      </c>
      <c r="FFR2" s="4">
        <v>40254</v>
      </c>
      <c r="FFS2" s="4">
        <v>40253</v>
      </c>
      <c r="FFT2" s="4">
        <v>40252</v>
      </c>
      <c r="FFU2" s="4">
        <v>40249</v>
      </c>
      <c r="FFV2" s="4">
        <v>40248</v>
      </c>
      <c r="FFW2" s="4">
        <v>40247</v>
      </c>
      <c r="FFX2" s="4">
        <v>40246</v>
      </c>
      <c r="FFY2" s="4">
        <v>40245</v>
      </c>
      <c r="FFZ2" s="4">
        <v>40242</v>
      </c>
      <c r="FGA2" s="4">
        <v>40241</v>
      </c>
      <c r="FGB2" s="4">
        <v>40240</v>
      </c>
      <c r="FGC2" s="4">
        <v>40239</v>
      </c>
      <c r="FGD2" s="4">
        <v>40238</v>
      </c>
      <c r="FGE2" s="4">
        <v>40235</v>
      </c>
      <c r="FGF2" s="4">
        <v>40234</v>
      </c>
      <c r="FGG2" s="4">
        <v>40233</v>
      </c>
      <c r="FGH2" s="4">
        <v>40232</v>
      </c>
      <c r="FGI2" s="4">
        <v>40231</v>
      </c>
      <c r="FGJ2" s="4">
        <v>40228</v>
      </c>
      <c r="FGK2" s="4">
        <v>40227</v>
      </c>
      <c r="FGL2" s="4">
        <v>40226</v>
      </c>
      <c r="FGM2" s="4">
        <v>40225</v>
      </c>
      <c r="FGN2" s="4">
        <v>40224</v>
      </c>
      <c r="FGO2" s="4">
        <v>40221</v>
      </c>
      <c r="FGP2" s="4">
        <v>40220</v>
      </c>
      <c r="FGQ2" s="4">
        <v>40219</v>
      </c>
      <c r="FGR2" s="4">
        <v>40218</v>
      </c>
      <c r="FGS2" s="4">
        <v>40217</v>
      </c>
      <c r="FGT2" s="4">
        <v>40214</v>
      </c>
      <c r="FGU2" s="4">
        <v>40213</v>
      </c>
      <c r="FGV2" s="4">
        <v>40212</v>
      </c>
      <c r="FGW2" s="4">
        <v>40211</v>
      </c>
      <c r="FGX2" s="4">
        <v>40210</v>
      </c>
      <c r="FGY2" s="4">
        <v>40207</v>
      </c>
      <c r="FGZ2" s="4">
        <v>40206</v>
      </c>
      <c r="FHA2" s="4">
        <v>40205</v>
      </c>
      <c r="FHB2" s="4">
        <v>40204</v>
      </c>
      <c r="FHC2" s="4">
        <v>40203</v>
      </c>
      <c r="FHD2" s="4">
        <v>40200</v>
      </c>
      <c r="FHE2" s="4">
        <v>40199</v>
      </c>
      <c r="FHF2" s="4">
        <v>40198</v>
      </c>
      <c r="FHG2" s="4">
        <v>40197</v>
      </c>
      <c r="FHH2" s="4">
        <v>40196</v>
      </c>
      <c r="FHI2" s="4">
        <v>40193</v>
      </c>
      <c r="FHJ2" s="4">
        <v>40192</v>
      </c>
      <c r="FHK2" s="4">
        <v>40191</v>
      </c>
      <c r="FHL2" s="4">
        <v>40190</v>
      </c>
      <c r="FHM2" s="4">
        <v>40189</v>
      </c>
      <c r="FHN2" s="4">
        <v>40186</v>
      </c>
      <c r="FHO2" s="4">
        <v>40185</v>
      </c>
      <c r="FHP2" s="4">
        <v>40184</v>
      </c>
      <c r="FHQ2" s="4">
        <v>40183</v>
      </c>
      <c r="FHR2" s="4">
        <v>40182</v>
      </c>
      <c r="FHS2" s="4">
        <v>40179</v>
      </c>
      <c r="FHT2" s="4">
        <v>40178</v>
      </c>
      <c r="FHU2" s="4">
        <v>40177</v>
      </c>
      <c r="FHV2" s="4">
        <v>40176</v>
      </c>
      <c r="FHW2" s="4">
        <v>40175</v>
      </c>
      <c r="FHX2" s="4">
        <v>40172</v>
      </c>
      <c r="FHY2" s="4">
        <v>40171</v>
      </c>
      <c r="FHZ2" s="4">
        <v>40170</v>
      </c>
      <c r="FIA2" s="4">
        <v>40169</v>
      </c>
      <c r="FIB2" s="4">
        <v>40168</v>
      </c>
      <c r="FIC2" s="4">
        <v>40165</v>
      </c>
      <c r="FID2" s="4">
        <v>40164</v>
      </c>
      <c r="FIE2" s="4">
        <v>40163</v>
      </c>
      <c r="FIF2" s="4">
        <v>40162</v>
      </c>
      <c r="FIG2" s="4">
        <v>40161</v>
      </c>
      <c r="FIH2" s="4">
        <v>40158</v>
      </c>
      <c r="FII2" s="4">
        <v>40157</v>
      </c>
      <c r="FIJ2" s="4">
        <v>40156</v>
      </c>
      <c r="FIK2" s="4">
        <v>40155</v>
      </c>
      <c r="FIL2" s="4">
        <v>40154</v>
      </c>
      <c r="FIM2" s="4">
        <v>40151</v>
      </c>
      <c r="FIN2" s="4">
        <v>40150</v>
      </c>
      <c r="FIO2" s="4">
        <v>40149</v>
      </c>
      <c r="FIP2" s="4">
        <v>40148</v>
      </c>
      <c r="FIQ2" s="4">
        <v>40147</v>
      </c>
      <c r="FIR2" s="4">
        <v>40144</v>
      </c>
      <c r="FIS2" s="4">
        <v>40143</v>
      </c>
      <c r="FIT2" s="4">
        <v>40142</v>
      </c>
      <c r="FIU2" s="4">
        <v>40141</v>
      </c>
      <c r="FIV2" s="4">
        <v>40140</v>
      </c>
      <c r="FIW2" s="4">
        <v>40137</v>
      </c>
      <c r="FIX2" s="4">
        <v>40136</v>
      </c>
      <c r="FIY2" s="4">
        <v>40135</v>
      </c>
      <c r="FIZ2" s="4">
        <v>40134</v>
      </c>
      <c r="FJA2" s="4">
        <v>40133</v>
      </c>
      <c r="FJB2" s="4">
        <v>40130</v>
      </c>
      <c r="FJC2" s="4">
        <v>40129</v>
      </c>
      <c r="FJD2" s="4">
        <v>40128</v>
      </c>
      <c r="FJE2" s="4">
        <v>40127</v>
      </c>
      <c r="FJF2" s="4">
        <v>40126</v>
      </c>
      <c r="FJG2" s="4">
        <v>40123</v>
      </c>
      <c r="FJH2" s="4">
        <v>40122</v>
      </c>
      <c r="FJI2" s="4">
        <v>40121</v>
      </c>
      <c r="FJJ2" s="4">
        <v>40120</v>
      </c>
      <c r="FJK2" s="4">
        <v>40119</v>
      </c>
      <c r="FJL2" s="4">
        <v>40116</v>
      </c>
      <c r="FJM2" s="4">
        <v>40115</v>
      </c>
      <c r="FJN2" s="4">
        <v>40114</v>
      </c>
      <c r="FJO2" s="4">
        <v>40113</v>
      </c>
      <c r="FJP2" s="4">
        <v>40112</v>
      </c>
      <c r="FJQ2" s="4">
        <v>40109</v>
      </c>
      <c r="FJR2" s="4">
        <v>40108</v>
      </c>
      <c r="FJS2" s="4">
        <v>40107</v>
      </c>
      <c r="FJT2" s="4">
        <v>40106</v>
      </c>
      <c r="FJU2" s="4">
        <v>40105</v>
      </c>
      <c r="FJV2" s="4">
        <v>40102</v>
      </c>
      <c r="FJW2" s="4">
        <v>40101</v>
      </c>
      <c r="FJX2" s="4">
        <v>40100</v>
      </c>
      <c r="FJY2" s="4">
        <v>40099</v>
      </c>
      <c r="FJZ2" s="4">
        <v>40098</v>
      </c>
      <c r="FKA2" s="4">
        <v>40095</v>
      </c>
      <c r="FKB2" s="4">
        <v>40094</v>
      </c>
      <c r="FKC2" s="4">
        <v>40093</v>
      </c>
      <c r="FKD2" s="4">
        <v>40092</v>
      </c>
      <c r="FKE2" s="4">
        <v>40091</v>
      </c>
      <c r="FKF2" s="4">
        <v>40088</v>
      </c>
      <c r="FKG2" s="4">
        <v>40087</v>
      </c>
      <c r="FKH2" s="4">
        <v>40086</v>
      </c>
      <c r="FKI2" s="4">
        <v>40085</v>
      </c>
      <c r="FKJ2" s="4">
        <v>40084</v>
      </c>
      <c r="FKK2" s="4">
        <v>40081</v>
      </c>
      <c r="FKL2" s="4">
        <v>40080</v>
      </c>
      <c r="FKM2" s="4">
        <v>40079</v>
      </c>
      <c r="FKN2" s="4">
        <v>40078</v>
      </c>
      <c r="FKO2" s="4">
        <v>40077</v>
      </c>
      <c r="FKP2" s="4">
        <v>40074</v>
      </c>
      <c r="FKQ2" s="4">
        <v>40073</v>
      </c>
      <c r="FKR2" s="4">
        <v>40072</v>
      </c>
      <c r="FKS2" s="4">
        <v>40071</v>
      </c>
      <c r="FKT2" s="4">
        <v>40070</v>
      </c>
      <c r="FKU2" s="4">
        <v>40067</v>
      </c>
      <c r="FKV2" s="4">
        <v>40066</v>
      </c>
      <c r="FKW2" s="4">
        <v>40065</v>
      </c>
      <c r="FKX2" s="4">
        <v>40064</v>
      </c>
      <c r="FKY2" s="4">
        <v>40063</v>
      </c>
      <c r="FKZ2" s="4">
        <v>40060</v>
      </c>
      <c r="FLA2" s="4">
        <v>40059</v>
      </c>
      <c r="FLB2" s="4">
        <v>40058</v>
      </c>
      <c r="FLC2" s="4">
        <v>40057</v>
      </c>
      <c r="FLD2" s="4">
        <v>40056</v>
      </c>
      <c r="FLE2" s="4">
        <v>40053</v>
      </c>
      <c r="FLF2" s="4">
        <v>40052</v>
      </c>
      <c r="FLG2" s="4">
        <v>40051</v>
      </c>
      <c r="FLH2" s="4">
        <v>40050</v>
      </c>
      <c r="FLI2" s="4">
        <v>40049</v>
      </c>
      <c r="FLJ2" s="4">
        <v>40046</v>
      </c>
      <c r="FLK2" s="4">
        <v>40045</v>
      </c>
      <c r="FLL2" s="4">
        <v>40044</v>
      </c>
      <c r="FLM2" s="4">
        <v>40043</v>
      </c>
      <c r="FLN2" s="4">
        <v>40042</v>
      </c>
      <c r="FLO2" s="4">
        <v>40039</v>
      </c>
      <c r="FLP2" s="4">
        <v>40038</v>
      </c>
      <c r="FLQ2" s="4">
        <v>40037</v>
      </c>
      <c r="FLR2" s="4">
        <v>40036</v>
      </c>
      <c r="FLS2" s="4">
        <v>40035</v>
      </c>
      <c r="FLT2" s="4">
        <v>40032</v>
      </c>
      <c r="FLU2" s="4">
        <v>40031</v>
      </c>
      <c r="FLV2" s="4">
        <v>40030</v>
      </c>
      <c r="FLW2" s="4">
        <v>40029</v>
      </c>
      <c r="FLX2" s="4">
        <v>40028</v>
      </c>
      <c r="FLY2" s="4">
        <v>40025</v>
      </c>
      <c r="FLZ2" s="4">
        <v>40024</v>
      </c>
      <c r="FMA2" s="4">
        <v>40023</v>
      </c>
      <c r="FMB2" s="4">
        <v>40022</v>
      </c>
      <c r="FMC2" s="4">
        <v>40021</v>
      </c>
      <c r="FMD2" s="4">
        <v>40018</v>
      </c>
      <c r="FME2" s="4">
        <v>40017</v>
      </c>
      <c r="FMF2" s="4">
        <v>40016</v>
      </c>
      <c r="FMG2" s="4">
        <v>40015</v>
      </c>
      <c r="FMH2" s="4">
        <v>40014</v>
      </c>
      <c r="FMI2" s="4">
        <v>40011</v>
      </c>
      <c r="FMJ2" s="4">
        <v>40010</v>
      </c>
      <c r="FMK2" s="4">
        <v>40009</v>
      </c>
      <c r="FML2" s="4">
        <v>40008</v>
      </c>
      <c r="FMM2" s="4">
        <v>40007</v>
      </c>
      <c r="FMN2" s="4">
        <v>40004</v>
      </c>
      <c r="FMO2" s="4">
        <v>40003</v>
      </c>
      <c r="FMP2" s="4">
        <v>40002</v>
      </c>
      <c r="FMQ2" s="4">
        <v>40001</v>
      </c>
      <c r="FMR2" s="4">
        <v>40000</v>
      </c>
      <c r="FMS2" s="4">
        <v>39997</v>
      </c>
      <c r="FMT2" s="4">
        <v>39996</v>
      </c>
      <c r="FMU2" s="4">
        <v>39995</v>
      </c>
      <c r="FMV2" s="4">
        <v>39994</v>
      </c>
      <c r="FMW2" s="4">
        <v>39993</v>
      </c>
      <c r="FMX2" s="4">
        <v>39990</v>
      </c>
      <c r="FMY2" s="4">
        <v>39989</v>
      </c>
      <c r="FMZ2" s="4">
        <v>39988</v>
      </c>
      <c r="FNA2" s="4">
        <v>39987</v>
      </c>
      <c r="FNB2" s="4">
        <v>39986</v>
      </c>
      <c r="FNC2" s="4">
        <v>39983</v>
      </c>
      <c r="FND2" s="4">
        <v>39982</v>
      </c>
      <c r="FNE2" s="4">
        <v>39981</v>
      </c>
      <c r="FNF2" s="4">
        <v>39980</v>
      </c>
      <c r="FNG2" s="4">
        <v>39979</v>
      </c>
      <c r="FNH2" s="4">
        <v>39976</v>
      </c>
      <c r="FNI2" s="4">
        <v>39975</v>
      </c>
      <c r="FNJ2" s="4">
        <v>39974</v>
      </c>
      <c r="FNK2" s="4">
        <v>39973</v>
      </c>
      <c r="FNL2" s="4">
        <v>39972</v>
      </c>
      <c r="FNM2" s="4">
        <v>39969</v>
      </c>
      <c r="FNN2" s="4">
        <v>39968</v>
      </c>
      <c r="FNO2" s="4">
        <v>39967</v>
      </c>
      <c r="FNP2" s="4">
        <v>39966</v>
      </c>
      <c r="FNQ2" s="4">
        <v>39965</v>
      </c>
      <c r="FNR2" s="4">
        <v>39962</v>
      </c>
      <c r="FNS2" s="4">
        <v>39961</v>
      </c>
      <c r="FNT2" s="4">
        <v>39960</v>
      </c>
      <c r="FNU2" s="4">
        <v>39959</v>
      </c>
      <c r="FNV2" s="4">
        <v>39958</v>
      </c>
      <c r="FNW2" s="4">
        <v>39955</v>
      </c>
      <c r="FNX2" s="4">
        <v>39954</v>
      </c>
      <c r="FNY2" s="4">
        <v>39953</v>
      </c>
      <c r="FNZ2" s="4">
        <v>39952</v>
      </c>
      <c r="FOA2" s="4">
        <v>39951</v>
      </c>
      <c r="FOB2" s="4">
        <v>39948</v>
      </c>
      <c r="FOC2" s="4">
        <v>39947</v>
      </c>
      <c r="FOD2" s="4">
        <v>39946</v>
      </c>
      <c r="FOE2" s="4">
        <v>39945</v>
      </c>
      <c r="FOF2" s="4">
        <v>39944</v>
      </c>
      <c r="FOG2" s="4">
        <v>39941</v>
      </c>
      <c r="FOH2" s="4">
        <v>39940</v>
      </c>
      <c r="FOI2" s="4">
        <v>39939</v>
      </c>
      <c r="FOJ2" s="4">
        <v>39938</v>
      </c>
      <c r="FOK2" s="4">
        <v>39937</v>
      </c>
      <c r="FOL2" s="4">
        <v>39934</v>
      </c>
      <c r="FOM2" s="4">
        <v>39933</v>
      </c>
      <c r="FON2" s="4">
        <v>39932</v>
      </c>
      <c r="FOO2" s="4">
        <v>39931</v>
      </c>
      <c r="FOP2" s="4">
        <v>39930</v>
      </c>
      <c r="FOQ2" s="4">
        <v>39927</v>
      </c>
      <c r="FOR2" s="4">
        <v>39926</v>
      </c>
      <c r="FOS2" s="4">
        <v>39925</v>
      </c>
      <c r="FOT2" s="4">
        <v>39924</v>
      </c>
      <c r="FOU2" s="4">
        <v>39923</v>
      </c>
      <c r="FOV2" s="4">
        <v>39920</v>
      </c>
      <c r="FOW2" s="4">
        <v>39919</v>
      </c>
      <c r="FOX2" s="4">
        <v>39918</v>
      </c>
      <c r="FOY2" s="4">
        <v>39917</v>
      </c>
      <c r="FOZ2" s="4">
        <v>39916</v>
      </c>
      <c r="FPA2" s="4">
        <v>39913</v>
      </c>
      <c r="FPB2" s="4">
        <v>39912</v>
      </c>
      <c r="FPC2" s="4">
        <v>39911</v>
      </c>
      <c r="FPD2" s="4">
        <v>39910</v>
      </c>
      <c r="FPE2" s="4">
        <v>39909</v>
      </c>
      <c r="FPF2" s="4">
        <v>39906</v>
      </c>
      <c r="FPG2" s="4">
        <v>39905</v>
      </c>
      <c r="FPH2" s="4">
        <v>39904</v>
      </c>
      <c r="FPI2" s="4">
        <v>39903</v>
      </c>
      <c r="FPJ2" s="4">
        <v>39902</v>
      </c>
      <c r="FPK2" s="4">
        <v>39899</v>
      </c>
      <c r="FPL2" s="4">
        <v>39898</v>
      </c>
      <c r="FPM2" s="4">
        <v>39897</v>
      </c>
      <c r="FPN2" s="4">
        <v>39896</v>
      </c>
      <c r="FPO2" s="4">
        <v>39895</v>
      </c>
      <c r="FPP2" s="4">
        <v>39892</v>
      </c>
      <c r="FPQ2" s="4">
        <v>39891</v>
      </c>
      <c r="FPR2" s="4">
        <v>39890</v>
      </c>
      <c r="FPS2" s="4">
        <v>39889</v>
      </c>
      <c r="FPT2" s="4">
        <v>39888</v>
      </c>
      <c r="FPU2" s="4">
        <v>39885</v>
      </c>
      <c r="FPV2" s="4">
        <v>39884</v>
      </c>
      <c r="FPW2" s="4">
        <v>39883</v>
      </c>
      <c r="FPX2" s="4">
        <v>39882</v>
      </c>
      <c r="FPY2" s="4">
        <v>39881</v>
      </c>
      <c r="FPZ2" s="4">
        <v>39878</v>
      </c>
      <c r="FQA2" s="4">
        <v>39877</v>
      </c>
      <c r="FQB2" s="4">
        <v>39876</v>
      </c>
      <c r="FQC2" s="4">
        <v>39875</v>
      </c>
      <c r="FQD2" s="4">
        <v>39874</v>
      </c>
      <c r="FQE2" s="4">
        <v>39871</v>
      </c>
      <c r="FQF2" s="4">
        <v>39870</v>
      </c>
      <c r="FQG2" s="4">
        <v>39869</v>
      </c>
      <c r="FQH2" s="4">
        <v>39868</v>
      </c>
      <c r="FQI2" s="4">
        <v>39867</v>
      </c>
      <c r="FQJ2" s="4">
        <v>39864</v>
      </c>
      <c r="FQK2" s="4">
        <v>39863</v>
      </c>
      <c r="FQL2" s="4">
        <v>39862</v>
      </c>
      <c r="FQM2" s="4">
        <v>39861</v>
      </c>
      <c r="FQN2" s="4">
        <v>39860</v>
      </c>
      <c r="FQO2" s="4">
        <v>39857</v>
      </c>
      <c r="FQP2" s="4">
        <v>39856</v>
      </c>
      <c r="FQQ2" s="4">
        <v>39855</v>
      </c>
      <c r="FQR2" s="4">
        <v>39854</v>
      </c>
      <c r="FQS2" s="4">
        <v>39853</v>
      </c>
      <c r="FQT2" s="4">
        <v>39850</v>
      </c>
      <c r="FQU2" s="4">
        <v>39849</v>
      </c>
      <c r="FQV2" s="4">
        <v>39848</v>
      </c>
      <c r="FQW2" s="4">
        <v>39847</v>
      </c>
      <c r="FQX2" s="4">
        <v>39846</v>
      </c>
      <c r="FQY2" s="4">
        <v>39843</v>
      </c>
      <c r="FQZ2" s="4">
        <v>39842</v>
      </c>
      <c r="FRA2" s="4">
        <v>39841</v>
      </c>
      <c r="FRB2" s="4">
        <v>39840</v>
      </c>
      <c r="FRC2" s="4">
        <v>39839</v>
      </c>
      <c r="FRD2" s="4">
        <v>39836</v>
      </c>
      <c r="FRE2" s="4">
        <v>39835</v>
      </c>
      <c r="FRF2" s="4">
        <v>39834</v>
      </c>
      <c r="FRG2" s="4">
        <v>39833</v>
      </c>
      <c r="FRH2" s="4">
        <v>39832</v>
      </c>
      <c r="FRI2" s="4">
        <v>39829</v>
      </c>
      <c r="FRJ2" s="4">
        <v>39828</v>
      </c>
      <c r="FRK2" s="4">
        <v>39827</v>
      </c>
      <c r="FRL2" s="4">
        <v>39826</v>
      </c>
      <c r="FRM2" s="4">
        <v>39825</v>
      </c>
      <c r="FRN2" s="4">
        <v>39822</v>
      </c>
      <c r="FRO2" s="4">
        <v>39821</v>
      </c>
      <c r="FRP2" s="4">
        <v>39820</v>
      </c>
      <c r="FRQ2" s="4">
        <v>39819</v>
      </c>
      <c r="FRR2" s="4">
        <v>39818</v>
      </c>
      <c r="FRS2" s="4">
        <v>39815</v>
      </c>
      <c r="FRT2" s="4">
        <v>39814</v>
      </c>
      <c r="FRU2" s="4">
        <v>39813</v>
      </c>
      <c r="FRV2" s="4">
        <v>39812</v>
      </c>
      <c r="FRW2" s="4">
        <v>39811</v>
      </c>
      <c r="FRX2" s="4">
        <v>39808</v>
      </c>
      <c r="FRY2" s="4">
        <v>39807</v>
      </c>
      <c r="FRZ2" s="4">
        <v>39806</v>
      </c>
      <c r="FSA2" s="4">
        <v>39805</v>
      </c>
      <c r="FSB2" s="4">
        <v>39804</v>
      </c>
      <c r="FSC2" s="4">
        <v>39801</v>
      </c>
      <c r="FSD2" s="4">
        <v>39800</v>
      </c>
      <c r="FSE2" s="4">
        <v>39799</v>
      </c>
      <c r="FSF2" s="4">
        <v>39798</v>
      </c>
      <c r="FSG2" s="4">
        <v>39797</v>
      </c>
      <c r="FSH2" s="4">
        <v>39794</v>
      </c>
      <c r="FSI2" s="4">
        <v>39793</v>
      </c>
      <c r="FSJ2" s="4">
        <v>39792</v>
      </c>
      <c r="FSK2" s="4">
        <v>39791</v>
      </c>
      <c r="FSL2" s="4">
        <v>39790</v>
      </c>
      <c r="FSM2" s="4">
        <v>39787</v>
      </c>
      <c r="FSN2" s="4">
        <v>39786</v>
      </c>
      <c r="FSO2" s="4">
        <v>39785</v>
      </c>
      <c r="FSP2" s="4">
        <v>39784</v>
      </c>
      <c r="FSQ2" s="4">
        <v>39783</v>
      </c>
      <c r="FSR2" s="4">
        <v>39780</v>
      </c>
      <c r="FSS2" s="4">
        <v>39779</v>
      </c>
      <c r="FST2" s="4">
        <v>39778</v>
      </c>
      <c r="FSU2" s="4">
        <v>39777</v>
      </c>
      <c r="FSV2" s="4">
        <v>39776</v>
      </c>
      <c r="FSW2" s="4">
        <v>39773</v>
      </c>
      <c r="FSX2" s="4">
        <v>39772</v>
      </c>
      <c r="FSY2" s="4">
        <v>39771</v>
      </c>
      <c r="FSZ2" s="4">
        <v>39770</v>
      </c>
      <c r="FTA2" s="4">
        <v>39769</v>
      </c>
      <c r="FTB2" s="4">
        <v>39766</v>
      </c>
      <c r="FTC2" s="4">
        <v>39765</v>
      </c>
      <c r="FTD2" s="4">
        <v>39764</v>
      </c>
      <c r="FTE2" s="4">
        <v>39763</v>
      </c>
      <c r="FTF2" s="4">
        <v>39762</v>
      </c>
      <c r="FTG2" s="4">
        <v>39759</v>
      </c>
      <c r="FTH2" s="4">
        <v>39758</v>
      </c>
      <c r="FTI2" s="4">
        <v>39757</v>
      </c>
      <c r="FTJ2" s="4">
        <v>39756</v>
      </c>
      <c r="FTK2" s="4">
        <v>39755</v>
      </c>
      <c r="FTL2" s="4">
        <v>39752</v>
      </c>
      <c r="FTM2" s="4">
        <v>39751</v>
      </c>
      <c r="FTN2" s="4">
        <v>39750</v>
      </c>
      <c r="FTO2" s="4">
        <v>39749</v>
      </c>
      <c r="FTP2" s="4">
        <v>39748</v>
      </c>
      <c r="FTQ2" s="4">
        <v>39745</v>
      </c>
      <c r="FTR2" s="4">
        <v>39744</v>
      </c>
      <c r="FTS2" s="4">
        <v>39743</v>
      </c>
      <c r="FTT2" s="4">
        <v>39742</v>
      </c>
      <c r="FTU2" s="4">
        <v>39741</v>
      </c>
      <c r="FTV2" s="4">
        <v>39738</v>
      </c>
      <c r="FTW2" s="4">
        <v>39737</v>
      </c>
      <c r="FTX2" s="4">
        <v>39736</v>
      </c>
      <c r="FTY2" s="4">
        <v>39735</v>
      </c>
      <c r="FTZ2" s="4">
        <v>39734</v>
      </c>
      <c r="FUA2" s="4">
        <v>39731</v>
      </c>
      <c r="FUB2" s="4">
        <v>39730</v>
      </c>
      <c r="FUC2" s="4">
        <v>39729</v>
      </c>
      <c r="FUD2" s="4">
        <v>39728</v>
      </c>
      <c r="FUE2" s="4">
        <v>39727</v>
      </c>
      <c r="FUF2" s="4">
        <v>39724</v>
      </c>
      <c r="FUG2" s="4">
        <v>39723</v>
      </c>
      <c r="FUH2" s="4">
        <v>39722</v>
      </c>
      <c r="FUI2" s="4">
        <v>39721</v>
      </c>
      <c r="FUJ2" s="4">
        <v>39720</v>
      </c>
      <c r="FUK2" s="4">
        <v>39717</v>
      </c>
      <c r="FUL2" s="4">
        <v>39716</v>
      </c>
      <c r="FUM2" s="4">
        <v>39715</v>
      </c>
      <c r="FUN2" s="4">
        <v>39714</v>
      </c>
      <c r="FUO2" s="4">
        <v>39713</v>
      </c>
      <c r="FUP2" s="4">
        <v>39710</v>
      </c>
      <c r="FUQ2" s="4">
        <v>39709</v>
      </c>
      <c r="FUR2" s="4">
        <v>39708</v>
      </c>
      <c r="FUS2" s="4">
        <v>39707</v>
      </c>
      <c r="FUT2" s="4">
        <v>39706</v>
      </c>
      <c r="FUU2" s="4">
        <v>39703</v>
      </c>
      <c r="FUV2" s="4">
        <v>39702</v>
      </c>
      <c r="FUW2" s="4">
        <v>39701</v>
      </c>
      <c r="FUX2" s="4">
        <v>39700</v>
      </c>
      <c r="FUY2" s="4">
        <v>39699</v>
      </c>
      <c r="FUZ2" s="4">
        <v>39696</v>
      </c>
      <c r="FVA2" s="4">
        <v>39695</v>
      </c>
      <c r="FVB2" s="4">
        <v>39694</v>
      </c>
      <c r="FVC2" s="4">
        <v>39693</v>
      </c>
      <c r="FVD2" s="4">
        <v>39692</v>
      </c>
      <c r="FVE2" s="4">
        <v>39689</v>
      </c>
      <c r="FVF2" s="4">
        <v>39688</v>
      </c>
      <c r="FVG2" s="4">
        <v>39687</v>
      </c>
      <c r="FVH2" s="4">
        <v>39686</v>
      </c>
      <c r="FVI2" s="4">
        <v>39685</v>
      </c>
      <c r="FVJ2" s="4">
        <v>39682</v>
      </c>
      <c r="FVK2" s="4">
        <v>39681</v>
      </c>
      <c r="FVL2" s="4">
        <v>39680</v>
      </c>
      <c r="FVM2" s="4">
        <v>39679</v>
      </c>
      <c r="FVN2" s="4">
        <v>39678</v>
      </c>
      <c r="FVO2" s="4">
        <v>39675</v>
      </c>
      <c r="FVP2" s="4">
        <v>39674</v>
      </c>
      <c r="FVQ2" s="4">
        <v>39673</v>
      </c>
      <c r="FVR2" s="4">
        <v>39672</v>
      </c>
      <c r="FVS2" s="4">
        <v>39671</v>
      </c>
      <c r="FVT2" s="4">
        <v>39668</v>
      </c>
      <c r="FVU2" s="4">
        <v>39667</v>
      </c>
      <c r="FVV2" s="4">
        <v>39666</v>
      </c>
      <c r="FVW2" s="4">
        <v>39665</v>
      </c>
      <c r="FVX2" s="4">
        <v>39664</v>
      </c>
      <c r="FVY2" s="4">
        <v>39661</v>
      </c>
      <c r="FVZ2" s="4">
        <v>39660</v>
      </c>
      <c r="FWA2" s="4">
        <v>39659</v>
      </c>
      <c r="FWB2" s="4">
        <v>39658</v>
      </c>
      <c r="FWC2" s="4">
        <v>39657</v>
      </c>
      <c r="FWD2" s="4">
        <v>39654</v>
      </c>
      <c r="FWE2" s="4">
        <v>39653</v>
      </c>
      <c r="FWF2" s="4">
        <v>39652</v>
      </c>
      <c r="FWG2" s="4">
        <v>39651</v>
      </c>
      <c r="FWH2" s="4">
        <v>39650</v>
      </c>
      <c r="FWI2" s="4">
        <v>39647</v>
      </c>
      <c r="FWJ2" s="4">
        <v>39646</v>
      </c>
      <c r="FWK2" s="4">
        <v>39645</v>
      </c>
      <c r="FWL2" s="4">
        <v>39644</v>
      </c>
      <c r="FWM2" s="4">
        <v>39643</v>
      </c>
      <c r="FWN2" s="4">
        <v>39640</v>
      </c>
      <c r="FWO2" s="4">
        <v>39639</v>
      </c>
      <c r="FWP2" s="4">
        <v>39638</v>
      </c>
      <c r="FWQ2" s="4">
        <v>39637</v>
      </c>
      <c r="FWR2" s="4">
        <v>39636</v>
      </c>
      <c r="FWS2" s="4">
        <v>39633</v>
      </c>
      <c r="FWT2" s="4">
        <v>39632</v>
      </c>
      <c r="FWU2" s="4">
        <v>39631</v>
      </c>
      <c r="FWV2" s="4">
        <v>39630</v>
      </c>
      <c r="FWW2" s="4">
        <v>39629</v>
      </c>
      <c r="FWX2" s="4">
        <v>39626</v>
      </c>
      <c r="FWY2" s="4">
        <v>39625</v>
      </c>
      <c r="FWZ2" s="4">
        <v>39624</v>
      </c>
      <c r="FXA2" s="4">
        <v>39623</v>
      </c>
      <c r="FXB2" s="4">
        <v>39622</v>
      </c>
      <c r="FXC2" s="4">
        <v>39619</v>
      </c>
      <c r="FXD2" s="4">
        <v>39618</v>
      </c>
      <c r="FXE2" s="4">
        <v>39617</v>
      </c>
      <c r="FXF2" s="4">
        <v>39616</v>
      </c>
      <c r="FXG2" s="4">
        <v>39615</v>
      </c>
      <c r="FXH2" s="4">
        <v>39612</v>
      </c>
      <c r="FXI2" s="4">
        <v>39611</v>
      </c>
      <c r="FXJ2" s="4">
        <v>39610</v>
      </c>
      <c r="FXK2" s="4">
        <v>39609</v>
      </c>
      <c r="FXL2" s="4">
        <v>39608</v>
      </c>
      <c r="FXM2" s="4">
        <v>39605</v>
      </c>
      <c r="FXN2" s="4">
        <v>39604</v>
      </c>
      <c r="FXO2" s="4">
        <v>39603</v>
      </c>
      <c r="FXP2" s="4">
        <v>39602</v>
      </c>
      <c r="FXQ2" s="4">
        <v>39601</v>
      </c>
      <c r="FXR2" s="4">
        <v>39598</v>
      </c>
      <c r="FXS2" s="4">
        <v>39597</v>
      </c>
      <c r="FXT2" s="4">
        <v>39596</v>
      </c>
      <c r="FXU2" s="4">
        <v>39595</v>
      </c>
      <c r="FXV2" s="4">
        <v>39594</v>
      </c>
      <c r="FXW2" s="4">
        <v>39591</v>
      </c>
      <c r="FXX2" s="4">
        <v>39590</v>
      </c>
      <c r="FXY2" s="4">
        <v>39589</v>
      </c>
      <c r="FXZ2" s="4">
        <v>39588</v>
      </c>
      <c r="FYA2" s="4">
        <v>39587</v>
      </c>
      <c r="FYB2" s="4">
        <v>39584</v>
      </c>
      <c r="FYC2" s="4">
        <v>39583</v>
      </c>
      <c r="FYD2" s="4">
        <v>39582</v>
      </c>
      <c r="FYE2" s="4">
        <v>39581</v>
      </c>
      <c r="FYF2" s="4">
        <v>39580</v>
      </c>
      <c r="FYG2" s="4">
        <v>39577</v>
      </c>
      <c r="FYH2" s="4">
        <v>39576</v>
      </c>
      <c r="FYI2" s="4">
        <v>39575</v>
      </c>
      <c r="FYJ2" s="4">
        <v>39574</v>
      </c>
      <c r="FYK2" s="4">
        <v>39573</v>
      </c>
      <c r="FYL2" s="4">
        <v>39570</v>
      </c>
      <c r="FYM2" s="4">
        <v>39569</v>
      </c>
      <c r="FYN2" s="4">
        <v>39568</v>
      </c>
      <c r="FYO2" s="4">
        <v>39567</v>
      </c>
      <c r="FYP2" s="4">
        <v>39566</v>
      </c>
      <c r="FYQ2" s="4">
        <v>39563</v>
      </c>
      <c r="FYR2" s="4">
        <v>39562</v>
      </c>
      <c r="FYS2" s="4">
        <v>39561</v>
      </c>
      <c r="FYT2" s="4">
        <v>39560</v>
      </c>
      <c r="FYU2" s="4">
        <v>39559</v>
      </c>
      <c r="FYV2" s="4">
        <v>39556</v>
      </c>
      <c r="FYW2" s="4">
        <v>39555</v>
      </c>
      <c r="FYX2" s="4">
        <v>39554</v>
      </c>
      <c r="FYY2" s="4">
        <v>39553</v>
      </c>
      <c r="FYZ2" s="4">
        <v>39552</v>
      </c>
      <c r="FZA2" s="4">
        <v>39549</v>
      </c>
      <c r="FZB2" s="4">
        <v>39548</v>
      </c>
      <c r="FZC2" s="4">
        <v>39547</v>
      </c>
      <c r="FZD2" s="4">
        <v>39546</v>
      </c>
      <c r="FZE2" s="4">
        <v>39545</v>
      </c>
      <c r="FZF2" s="4">
        <v>39542</v>
      </c>
      <c r="FZG2" s="4">
        <v>39541</v>
      </c>
      <c r="FZH2" s="4">
        <v>39540</v>
      </c>
      <c r="FZI2" s="4">
        <v>39539</v>
      </c>
      <c r="FZJ2" s="4">
        <v>39538</v>
      </c>
      <c r="FZK2" s="4">
        <v>39535</v>
      </c>
      <c r="FZL2" s="4">
        <v>39534</v>
      </c>
      <c r="FZM2" s="4">
        <v>39533</v>
      </c>
      <c r="FZN2" s="4">
        <v>39532</v>
      </c>
      <c r="FZO2" s="4">
        <v>39531</v>
      </c>
      <c r="FZP2" s="4">
        <v>39528</v>
      </c>
      <c r="FZQ2" s="4">
        <v>39527</v>
      </c>
      <c r="FZR2" s="4">
        <v>39526</v>
      </c>
      <c r="FZS2" s="4">
        <v>39525</v>
      </c>
      <c r="FZT2" s="4">
        <v>39524</v>
      </c>
      <c r="FZU2" s="4">
        <v>39521</v>
      </c>
      <c r="FZV2" s="4">
        <v>39520</v>
      </c>
      <c r="FZW2" s="4">
        <v>39519</v>
      </c>
      <c r="FZX2" s="4">
        <v>39518</v>
      </c>
      <c r="FZY2" s="4">
        <v>39517</v>
      </c>
      <c r="FZZ2" s="4">
        <v>39514</v>
      </c>
      <c r="GAA2" s="4">
        <v>39513</v>
      </c>
      <c r="GAB2" s="4">
        <v>39512</v>
      </c>
      <c r="GAC2" s="4">
        <v>39511</v>
      </c>
      <c r="GAD2" s="4">
        <v>39510</v>
      </c>
      <c r="GAE2" s="4">
        <v>39507</v>
      </c>
      <c r="GAF2" s="4">
        <v>39506</v>
      </c>
      <c r="GAG2" s="4">
        <v>39505</v>
      </c>
      <c r="GAH2" s="4">
        <v>39504</v>
      </c>
      <c r="GAI2" s="4">
        <v>39503</v>
      </c>
      <c r="GAJ2" s="4">
        <v>39500</v>
      </c>
      <c r="GAK2" s="4">
        <v>39499</v>
      </c>
      <c r="GAL2" s="4">
        <v>39498</v>
      </c>
      <c r="GAM2" s="4">
        <v>39497</v>
      </c>
      <c r="GAN2" s="4">
        <v>39496</v>
      </c>
      <c r="GAO2" s="4">
        <v>39493</v>
      </c>
      <c r="GAP2" s="4">
        <v>39492</v>
      </c>
      <c r="GAQ2" s="4">
        <v>39491</v>
      </c>
      <c r="GAR2" s="4">
        <v>39490</v>
      </c>
      <c r="GAS2" s="4">
        <v>39489</v>
      </c>
      <c r="GAT2" s="4">
        <v>39486</v>
      </c>
      <c r="GAU2" s="4">
        <v>39485</v>
      </c>
      <c r="GAV2" s="4">
        <v>39484</v>
      </c>
      <c r="GAW2" s="4">
        <v>39483</v>
      </c>
      <c r="GAX2" s="4">
        <v>39482</v>
      </c>
      <c r="GAY2" s="4">
        <v>39479</v>
      </c>
      <c r="GAZ2" s="4">
        <v>39478</v>
      </c>
      <c r="GBA2" s="4">
        <v>39477</v>
      </c>
      <c r="GBB2" s="4">
        <v>39476</v>
      </c>
      <c r="GBC2" s="4">
        <v>39475</v>
      </c>
      <c r="GBD2" s="4">
        <v>39472</v>
      </c>
      <c r="GBE2" s="4">
        <v>39471</v>
      </c>
      <c r="GBF2" s="4">
        <v>39470</v>
      </c>
      <c r="GBG2" s="4">
        <v>39469</v>
      </c>
      <c r="GBH2" s="4">
        <v>39468</v>
      </c>
      <c r="GBI2" s="4">
        <v>39465</v>
      </c>
      <c r="GBJ2" s="4">
        <v>39464</v>
      </c>
      <c r="GBK2" s="4">
        <v>39463</v>
      </c>
      <c r="GBL2" s="4">
        <v>39462</v>
      </c>
      <c r="GBM2" s="4">
        <v>39461</v>
      </c>
      <c r="GBN2" s="4">
        <v>39458</v>
      </c>
      <c r="GBO2" s="4">
        <v>39457</v>
      </c>
      <c r="GBP2" s="4">
        <v>39456</v>
      </c>
      <c r="GBQ2" s="4">
        <v>39455</v>
      </c>
      <c r="GBR2" s="4">
        <v>39454</v>
      </c>
      <c r="GBS2" s="4">
        <v>39451</v>
      </c>
      <c r="GBT2" s="4">
        <v>39450</v>
      </c>
      <c r="GBU2" s="4">
        <v>39449</v>
      </c>
      <c r="GBV2" s="4">
        <v>39448</v>
      </c>
      <c r="GBW2" s="4">
        <v>39447</v>
      </c>
      <c r="GBX2" s="4">
        <v>39444</v>
      </c>
      <c r="GBY2" s="4">
        <v>39443</v>
      </c>
      <c r="GBZ2" s="4">
        <v>39442</v>
      </c>
      <c r="GCA2" s="4">
        <v>39441</v>
      </c>
      <c r="GCB2" s="4">
        <v>39440</v>
      </c>
      <c r="GCC2" s="4">
        <v>39437</v>
      </c>
      <c r="GCD2" s="4">
        <v>39436</v>
      </c>
      <c r="GCE2" s="4">
        <v>39435</v>
      </c>
      <c r="GCF2" s="4">
        <v>39434</v>
      </c>
      <c r="GCG2" s="4">
        <v>39433</v>
      </c>
      <c r="GCH2" s="4">
        <v>39430</v>
      </c>
      <c r="GCI2" s="4">
        <v>39429</v>
      </c>
      <c r="GCJ2" s="4">
        <v>39428</v>
      </c>
      <c r="GCK2" s="4">
        <v>39427</v>
      </c>
      <c r="GCL2" s="4">
        <v>39426</v>
      </c>
      <c r="GCM2" s="4">
        <v>39423</v>
      </c>
      <c r="GCN2" s="4">
        <v>39422</v>
      </c>
      <c r="GCO2" s="4">
        <v>39421</v>
      </c>
      <c r="GCP2" s="4">
        <v>39420</v>
      </c>
      <c r="GCQ2" s="4">
        <v>39419</v>
      </c>
      <c r="GCR2" s="4">
        <v>39416</v>
      </c>
      <c r="GCS2" s="4">
        <v>39415</v>
      </c>
      <c r="GCT2" s="4">
        <v>39414</v>
      </c>
      <c r="GCU2" s="4">
        <v>39413</v>
      </c>
      <c r="GCV2" s="4">
        <v>39412</v>
      </c>
      <c r="GCW2" s="4">
        <v>39409</v>
      </c>
      <c r="GCX2" s="4">
        <v>39408</v>
      </c>
      <c r="GCY2" s="4">
        <v>39407</v>
      </c>
      <c r="GCZ2" s="4">
        <v>39406</v>
      </c>
      <c r="GDA2" s="4">
        <v>39405</v>
      </c>
      <c r="GDB2" s="4">
        <v>39402</v>
      </c>
      <c r="GDC2" s="4">
        <v>39401</v>
      </c>
      <c r="GDD2" s="4">
        <v>39400</v>
      </c>
      <c r="GDE2" s="4">
        <v>39399</v>
      </c>
      <c r="GDF2" s="4">
        <v>39398</v>
      </c>
      <c r="GDG2" s="4">
        <v>39395</v>
      </c>
      <c r="GDH2" s="4">
        <v>39394</v>
      </c>
      <c r="GDI2" s="4">
        <v>39393</v>
      </c>
      <c r="GDJ2" s="4">
        <v>39392</v>
      </c>
      <c r="GDK2" s="4">
        <v>39391</v>
      </c>
      <c r="GDL2" s="4">
        <v>39388</v>
      </c>
      <c r="GDM2" s="4">
        <v>39387</v>
      </c>
      <c r="GDN2" s="4">
        <v>39386</v>
      </c>
      <c r="GDO2" s="4">
        <v>39385</v>
      </c>
      <c r="GDP2" s="4">
        <v>39384</v>
      </c>
      <c r="GDQ2" s="4">
        <v>39381</v>
      </c>
      <c r="GDR2" s="4">
        <v>39380</v>
      </c>
      <c r="GDS2" s="4">
        <v>39379</v>
      </c>
      <c r="GDT2" s="4">
        <v>39378</v>
      </c>
      <c r="GDU2" s="4">
        <v>39377</v>
      </c>
      <c r="GDV2" s="4">
        <v>39374</v>
      </c>
      <c r="GDW2" s="4">
        <v>39373</v>
      </c>
      <c r="GDX2" s="4">
        <v>39372</v>
      </c>
      <c r="GDY2" s="4">
        <v>39371</v>
      </c>
      <c r="GDZ2" s="4">
        <v>39370</v>
      </c>
      <c r="GEA2" s="4">
        <v>39367</v>
      </c>
      <c r="GEB2" s="4">
        <v>39366</v>
      </c>
      <c r="GEC2" s="4">
        <v>39365</v>
      </c>
      <c r="GED2" s="4">
        <v>39364</v>
      </c>
      <c r="GEE2" s="4">
        <v>39363</v>
      </c>
      <c r="GEF2" s="4">
        <v>39360</v>
      </c>
      <c r="GEG2" s="4">
        <v>39359</v>
      </c>
      <c r="GEH2" s="4">
        <v>39358</v>
      </c>
      <c r="GEI2" s="4">
        <v>39357</v>
      </c>
      <c r="GEJ2" s="4">
        <v>39356</v>
      </c>
      <c r="GEK2" s="4">
        <v>39353</v>
      </c>
      <c r="GEL2" s="4">
        <v>39352</v>
      </c>
      <c r="GEM2" s="4">
        <v>39351</v>
      </c>
      <c r="GEN2" s="4">
        <v>39350</v>
      </c>
      <c r="GEO2" s="4">
        <v>39349</v>
      </c>
      <c r="GEP2" s="4">
        <v>39346</v>
      </c>
      <c r="GEQ2" s="4">
        <v>39345</v>
      </c>
      <c r="GER2" s="4">
        <v>39344</v>
      </c>
      <c r="GES2" s="4">
        <v>39343</v>
      </c>
      <c r="GET2" s="4">
        <v>39342</v>
      </c>
      <c r="GEU2" s="4">
        <v>39339</v>
      </c>
      <c r="GEV2" s="4">
        <v>39338</v>
      </c>
      <c r="GEW2" s="4">
        <v>39337</v>
      </c>
      <c r="GEX2" s="4">
        <v>39336</v>
      </c>
      <c r="GEY2" s="4">
        <v>39335</v>
      </c>
      <c r="GEZ2" s="4">
        <v>39332</v>
      </c>
      <c r="GFA2" s="4">
        <v>39331</v>
      </c>
      <c r="GFB2" s="4">
        <v>39330</v>
      </c>
      <c r="GFC2" s="4">
        <v>39329</v>
      </c>
      <c r="GFD2" s="4">
        <v>39328</v>
      </c>
      <c r="GFE2" s="4">
        <v>39325</v>
      </c>
      <c r="GFF2" s="4">
        <v>39324</v>
      </c>
      <c r="GFG2" s="4">
        <v>39323</v>
      </c>
      <c r="GFH2" s="4">
        <v>39322</v>
      </c>
      <c r="GFI2" s="4">
        <v>39321</v>
      </c>
      <c r="GFJ2" s="4">
        <v>39318</v>
      </c>
      <c r="GFK2" s="4">
        <v>39317</v>
      </c>
      <c r="GFL2" s="4">
        <v>39316</v>
      </c>
      <c r="GFM2" s="4">
        <v>39315</v>
      </c>
      <c r="GFN2" s="4">
        <v>39314</v>
      </c>
      <c r="GFO2" s="4">
        <v>39311</v>
      </c>
      <c r="GFP2" s="4">
        <v>39310</v>
      </c>
      <c r="GFQ2" s="4">
        <v>39309</v>
      </c>
      <c r="GFR2" s="4">
        <v>39308</v>
      </c>
      <c r="GFS2" s="4">
        <v>39307</v>
      </c>
      <c r="GFT2" s="4">
        <v>39304</v>
      </c>
      <c r="GFU2" s="4">
        <v>39303</v>
      </c>
      <c r="GFV2" s="4">
        <v>39302</v>
      </c>
      <c r="GFW2" s="4">
        <v>39301</v>
      </c>
      <c r="GFX2" s="4">
        <v>39300</v>
      </c>
      <c r="GFY2" s="4">
        <v>39297</v>
      </c>
      <c r="GFZ2" s="4">
        <v>39296</v>
      </c>
      <c r="GGA2" s="4">
        <v>39295</v>
      </c>
      <c r="GGB2" s="4">
        <v>39294</v>
      </c>
      <c r="GGC2" s="4">
        <v>39293</v>
      </c>
      <c r="GGD2" s="4">
        <v>39290</v>
      </c>
      <c r="GGE2" s="4">
        <v>39289</v>
      </c>
      <c r="GGF2" s="4">
        <v>39288</v>
      </c>
      <c r="GGG2" s="4">
        <v>39287</v>
      </c>
      <c r="GGH2" s="4">
        <v>39286</v>
      </c>
      <c r="GGI2" s="4">
        <v>39283</v>
      </c>
      <c r="GGJ2" s="4">
        <v>39282</v>
      </c>
      <c r="GGK2" s="4">
        <v>39281</v>
      </c>
      <c r="GGL2" s="4">
        <v>39280</v>
      </c>
      <c r="GGM2" s="4">
        <v>39279</v>
      </c>
      <c r="GGN2" s="4">
        <v>39276</v>
      </c>
      <c r="GGO2" s="4">
        <v>39275</v>
      </c>
      <c r="GGP2" s="4">
        <v>39274</v>
      </c>
      <c r="GGQ2" s="4">
        <v>39273</v>
      </c>
      <c r="GGR2" s="4">
        <v>39272</v>
      </c>
      <c r="GGS2" s="4">
        <v>39269</v>
      </c>
      <c r="GGT2" s="4">
        <v>39268</v>
      </c>
      <c r="GGU2" s="4">
        <v>39267</v>
      </c>
      <c r="GGV2" s="4">
        <v>39266</v>
      </c>
      <c r="GGW2" s="4">
        <v>39265</v>
      </c>
      <c r="GGX2" s="4">
        <v>39262</v>
      </c>
      <c r="GGY2" s="4">
        <v>39261</v>
      </c>
      <c r="GGZ2" s="4">
        <v>39260</v>
      </c>
      <c r="GHA2" s="4">
        <v>39259</v>
      </c>
      <c r="GHB2" s="4">
        <v>39258</v>
      </c>
      <c r="GHC2" s="4">
        <v>39255</v>
      </c>
      <c r="GHD2" s="4">
        <v>39254</v>
      </c>
      <c r="GHE2" s="4">
        <v>39253</v>
      </c>
      <c r="GHF2" s="4">
        <v>39252</v>
      </c>
      <c r="GHG2" s="4">
        <v>39251</v>
      </c>
      <c r="GHH2" s="4">
        <v>39248</v>
      </c>
      <c r="GHI2" s="4">
        <v>39247</v>
      </c>
      <c r="GHJ2" s="4">
        <v>39246</v>
      </c>
      <c r="GHK2" s="4">
        <v>39245</v>
      </c>
      <c r="GHL2" s="4">
        <v>39244</v>
      </c>
      <c r="GHM2" s="4">
        <v>39241</v>
      </c>
      <c r="GHN2" s="4">
        <v>39240</v>
      </c>
      <c r="GHO2" s="4">
        <v>39239</v>
      </c>
      <c r="GHP2" s="4">
        <v>39238</v>
      </c>
      <c r="GHQ2" s="4">
        <v>39237</v>
      </c>
      <c r="GHR2" s="4">
        <v>39234</v>
      </c>
      <c r="GHS2" s="4">
        <v>39233</v>
      </c>
      <c r="GHT2" s="4">
        <v>39232</v>
      </c>
      <c r="GHU2" s="4">
        <v>39231</v>
      </c>
      <c r="GHV2" s="4">
        <v>39230</v>
      </c>
      <c r="GHW2" s="4">
        <v>39227</v>
      </c>
      <c r="GHX2" s="4">
        <v>39226</v>
      </c>
      <c r="GHY2" s="4">
        <v>39225</v>
      </c>
      <c r="GHZ2" s="4">
        <v>39224</v>
      </c>
      <c r="GIA2" s="4">
        <v>39223</v>
      </c>
      <c r="GIB2" s="4">
        <v>39220</v>
      </c>
      <c r="GIC2" s="4">
        <v>39219</v>
      </c>
      <c r="GID2" s="4">
        <v>39218</v>
      </c>
      <c r="GIE2" s="4">
        <v>39217</v>
      </c>
      <c r="GIF2" s="4">
        <v>39216</v>
      </c>
      <c r="GIG2" s="4">
        <v>39213</v>
      </c>
      <c r="GIH2" s="4">
        <v>39212</v>
      </c>
      <c r="GII2" s="4">
        <v>39211</v>
      </c>
      <c r="GIJ2" s="4">
        <v>39210</v>
      </c>
      <c r="GIK2" s="4">
        <v>39209</v>
      </c>
      <c r="GIL2" s="4">
        <v>39206</v>
      </c>
      <c r="GIM2" s="4">
        <v>39205</v>
      </c>
      <c r="GIN2" s="4">
        <v>39204</v>
      </c>
      <c r="GIO2" s="4">
        <v>39203</v>
      </c>
      <c r="GIP2" s="4">
        <v>39202</v>
      </c>
      <c r="GIQ2" s="4">
        <v>39199</v>
      </c>
      <c r="GIR2" s="4">
        <v>39198</v>
      </c>
      <c r="GIS2" s="4">
        <v>39197</v>
      </c>
      <c r="GIT2" s="4">
        <v>39196</v>
      </c>
      <c r="GIU2" s="4">
        <v>39195</v>
      </c>
      <c r="GIV2" s="4">
        <v>39192</v>
      </c>
      <c r="GIW2" s="4">
        <v>39191</v>
      </c>
      <c r="GIX2" s="4">
        <v>39190</v>
      </c>
      <c r="GIY2" s="4">
        <v>39189</v>
      </c>
      <c r="GIZ2" s="4">
        <v>39188</v>
      </c>
      <c r="GJA2" s="4">
        <v>39185</v>
      </c>
      <c r="GJB2" s="4">
        <v>39184</v>
      </c>
      <c r="GJC2" s="4">
        <v>39183</v>
      </c>
      <c r="GJD2" s="4">
        <v>39182</v>
      </c>
      <c r="GJE2" s="4">
        <v>39181</v>
      </c>
      <c r="GJF2" s="4">
        <v>39178</v>
      </c>
      <c r="GJG2" s="4">
        <v>39177</v>
      </c>
      <c r="GJH2" s="4">
        <v>39176</v>
      </c>
      <c r="GJI2" s="4">
        <v>39175</v>
      </c>
      <c r="GJJ2" s="4">
        <v>39174</v>
      </c>
      <c r="GJK2" s="4">
        <v>39171</v>
      </c>
      <c r="GJL2" s="4">
        <v>39170</v>
      </c>
      <c r="GJM2" s="4">
        <v>39169</v>
      </c>
      <c r="GJN2" s="4">
        <v>39168</v>
      </c>
      <c r="GJO2" s="4">
        <v>39167</v>
      </c>
      <c r="GJP2" s="4">
        <v>39164</v>
      </c>
      <c r="GJQ2" s="4">
        <v>39163</v>
      </c>
      <c r="GJR2" s="4">
        <v>39162</v>
      </c>
      <c r="GJS2" s="4">
        <v>39161</v>
      </c>
      <c r="GJT2" s="4">
        <v>39160</v>
      </c>
      <c r="GJU2" s="4">
        <v>39157</v>
      </c>
      <c r="GJV2" s="4">
        <v>39156</v>
      </c>
      <c r="GJW2" s="4">
        <v>39155</v>
      </c>
      <c r="GJX2" s="4">
        <v>39154</v>
      </c>
      <c r="GJY2" s="4">
        <v>39153</v>
      </c>
      <c r="GJZ2" s="4">
        <v>39150</v>
      </c>
      <c r="GKA2" s="4">
        <v>39149</v>
      </c>
      <c r="GKB2" s="4">
        <v>39148</v>
      </c>
      <c r="GKC2" s="4">
        <v>39147</v>
      </c>
      <c r="GKD2" s="4">
        <v>39146</v>
      </c>
      <c r="GKE2" s="4">
        <v>39143</v>
      </c>
      <c r="GKF2" s="4">
        <v>39142</v>
      </c>
      <c r="GKG2" s="4">
        <v>39141</v>
      </c>
      <c r="GKH2" s="4">
        <v>39140</v>
      </c>
      <c r="GKI2" s="4">
        <v>39139</v>
      </c>
      <c r="GKJ2" s="4">
        <v>39136</v>
      </c>
      <c r="GKK2" s="4">
        <v>39135</v>
      </c>
      <c r="GKL2" s="4">
        <v>39134</v>
      </c>
      <c r="GKM2" s="4">
        <v>39133</v>
      </c>
      <c r="GKN2" s="4">
        <v>39132</v>
      </c>
      <c r="GKO2" s="4">
        <v>39129</v>
      </c>
      <c r="GKP2" s="4">
        <v>39128</v>
      </c>
      <c r="GKQ2" s="4">
        <v>39127</v>
      </c>
      <c r="GKR2" s="4">
        <v>39126</v>
      </c>
      <c r="GKS2" s="4">
        <v>39125</v>
      </c>
      <c r="GKT2" s="4">
        <v>39122</v>
      </c>
      <c r="GKU2" s="4">
        <v>39121</v>
      </c>
      <c r="GKV2" s="4">
        <v>39120</v>
      </c>
      <c r="GKW2" s="4">
        <v>39119</v>
      </c>
      <c r="GKX2" s="4">
        <v>39118</v>
      </c>
      <c r="GKY2" s="4">
        <v>39115</v>
      </c>
      <c r="GKZ2" s="4">
        <v>39114</v>
      </c>
      <c r="GLA2" s="4">
        <v>39113</v>
      </c>
      <c r="GLB2" s="4">
        <v>39112</v>
      </c>
      <c r="GLC2" s="4">
        <v>39111</v>
      </c>
      <c r="GLD2" s="4">
        <v>39108</v>
      </c>
      <c r="GLE2" s="4">
        <v>39107</v>
      </c>
      <c r="GLF2" s="4">
        <v>39106</v>
      </c>
      <c r="GLG2" s="4">
        <v>39105</v>
      </c>
      <c r="GLH2" s="4">
        <v>39104</v>
      </c>
      <c r="GLI2" s="4">
        <v>39101</v>
      </c>
      <c r="GLJ2" s="4">
        <v>39100</v>
      </c>
      <c r="GLK2" s="4">
        <v>39099</v>
      </c>
      <c r="GLL2" s="4">
        <v>39098</v>
      </c>
      <c r="GLM2" s="4">
        <v>39097</v>
      </c>
      <c r="GLN2" s="4">
        <v>39094</v>
      </c>
      <c r="GLO2" s="4">
        <v>39093</v>
      </c>
      <c r="GLP2" s="4">
        <v>39092</v>
      </c>
      <c r="GLQ2" s="4">
        <v>39091</v>
      </c>
      <c r="GLR2" s="4">
        <v>39090</v>
      </c>
      <c r="GLS2" s="4">
        <v>39087</v>
      </c>
      <c r="GLT2" s="4">
        <v>39086</v>
      </c>
      <c r="GLU2" s="4">
        <v>39085</v>
      </c>
      <c r="GLV2" s="4">
        <v>39084</v>
      </c>
      <c r="GLW2" s="4">
        <v>39083</v>
      </c>
      <c r="GLX2" s="4">
        <v>39080</v>
      </c>
      <c r="GLY2" s="4">
        <v>39079</v>
      </c>
      <c r="GLZ2" s="4">
        <v>39078</v>
      </c>
      <c r="GMA2" s="4">
        <v>39077</v>
      </c>
      <c r="GMB2" s="4">
        <v>39076</v>
      </c>
      <c r="GMC2" s="4">
        <v>39073</v>
      </c>
      <c r="GMD2" s="4">
        <v>39072</v>
      </c>
      <c r="GME2" s="4">
        <v>39071</v>
      </c>
      <c r="GMF2" s="4">
        <v>39070</v>
      </c>
      <c r="GMG2" s="4">
        <v>39069</v>
      </c>
      <c r="GMH2" s="4">
        <v>39066</v>
      </c>
      <c r="GMI2" s="4">
        <v>39065</v>
      </c>
      <c r="GMJ2" s="4">
        <v>39064</v>
      </c>
      <c r="GMK2" s="4">
        <v>39063</v>
      </c>
      <c r="GML2" s="4">
        <v>39062</v>
      </c>
      <c r="GMM2" s="4">
        <v>39059</v>
      </c>
      <c r="GMN2" s="4">
        <v>39058</v>
      </c>
      <c r="GMO2" s="4">
        <v>39057</v>
      </c>
      <c r="GMP2" s="4">
        <v>39056</v>
      </c>
      <c r="GMQ2" s="4">
        <v>39055</v>
      </c>
      <c r="GMR2" s="4">
        <v>39052</v>
      </c>
      <c r="GMS2" s="4">
        <v>39051</v>
      </c>
      <c r="GMT2" s="4">
        <v>39050</v>
      </c>
      <c r="GMU2" s="4">
        <v>39049</v>
      </c>
      <c r="GMV2" s="4">
        <v>39048</v>
      </c>
      <c r="GMW2" s="4">
        <v>39045</v>
      </c>
      <c r="GMX2" s="4">
        <v>39044</v>
      </c>
      <c r="GMY2" s="4">
        <v>39043</v>
      </c>
      <c r="GMZ2" s="4">
        <v>39042</v>
      </c>
      <c r="GNA2" s="4">
        <v>39041</v>
      </c>
      <c r="GNB2" s="4">
        <v>39038</v>
      </c>
      <c r="GNC2" s="4">
        <v>39037</v>
      </c>
      <c r="GND2" s="4">
        <v>39036</v>
      </c>
      <c r="GNE2" s="4">
        <v>39035</v>
      </c>
      <c r="GNF2" s="4">
        <v>39034</v>
      </c>
      <c r="GNG2" s="4">
        <v>39031</v>
      </c>
      <c r="GNH2" s="4">
        <v>39030</v>
      </c>
      <c r="GNI2" s="4">
        <v>39029</v>
      </c>
      <c r="GNJ2" s="4">
        <v>39028</v>
      </c>
      <c r="GNK2" s="4">
        <v>39027</v>
      </c>
      <c r="GNL2" s="4">
        <v>39024</v>
      </c>
      <c r="GNM2" s="4">
        <v>39023</v>
      </c>
      <c r="GNN2" s="4">
        <v>39022</v>
      </c>
      <c r="GNO2" s="4">
        <v>39021</v>
      </c>
      <c r="GNP2" s="4">
        <v>39020</v>
      </c>
      <c r="GNQ2" s="4">
        <v>39017</v>
      </c>
      <c r="GNR2" s="4">
        <v>39016</v>
      </c>
      <c r="GNS2" s="4">
        <v>39015</v>
      </c>
      <c r="GNT2" s="4">
        <v>39014</v>
      </c>
      <c r="GNU2" s="4">
        <v>39013</v>
      </c>
      <c r="GNV2" s="4">
        <v>39010</v>
      </c>
      <c r="GNW2" s="4">
        <v>39009</v>
      </c>
      <c r="GNX2" s="4">
        <v>39008</v>
      </c>
      <c r="GNY2" s="4">
        <v>39007</v>
      </c>
      <c r="GNZ2" s="4">
        <v>39006</v>
      </c>
      <c r="GOA2" s="4">
        <v>39003</v>
      </c>
      <c r="GOB2" s="4">
        <v>39002</v>
      </c>
      <c r="GOC2" s="4">
        <v>39001</v>
      </c>
      <c r="GOD2" s="4">
        <v>39000</v>
      </c>
      <c r="GOE2" s="4">
        <v>38999</v>
      </c>
      <c r="GOF2" s="4">
        <v>38996</v>
      </c>
      <c r="GOG2" s="4">
        <v>38995</v>
      </c>
      <c r="GOH2" s="4">
        <v>38994</v>
      </c>
      <c r="GOI2" s="4">
        <v>38993</v>
      </c>
      <c r="GOJ2" s="4">
        <v>38992</v>
      </c>
      <c r="GOK2" s="4">
        <v>38989</v>
      </c>
      <c r="GOL2" s="4">
        <v>38988</v>
      </c>
      <c r="GOM2" s="4">
        <v>38987</v>
      </c>
      <c r="GON2" s="4">
        <v>38986</v>
      </c>
      <c r="GOO2" s="4">
        <v>38985</v>
      </c>
      <c r="GOP2" s="4">
        <v>38982</v>
      </c>
      <c r="GOQ2" s="4">
        <v>38981</v>
      </c>
      <c r="GOR2" s="4">
        <v>38980</v>
      </c>
      <c r="GOS2" s="4">
        <v>38979</v>
      </c>
      <c r="GOT2" s="4">
        <v>38978</v>
      </c>
      <c r="GOU2" s="4">
        <v>38975</v>
      </c>
      <c r="GOV2" s="4">
        <v>38974</v>
      </c>
      <c r="GOW2" s="4">
        <v>38973</v>
      </c>
      <c r="GOX2" s="4">
        <v>38972</v>
      </c>
      <c r="GOY2" s="4">
        <v>38971</v>
      </c>
      <c r="GOZ2" s="4">
        <v>38968</v>
      </c>
      <c r="GPA2" s="4">
        <v>38967</v>
      </c>
      <c r="GPB2" s="4">
        <v>38966</v>
      </c>
      <c r="GPC2" s="4">
        <v>38965</v>
      </c>
      <c r="GPD2" s="4">
        <v>38964</v>
      </c>
      <c r="GPE2" s="4">
        <v>38961</v>
      </c>
      <c r="GPF2" s="4">
        <v>38960</v>
      </c>
      <c r="GPG2" s="4">
        <v>38959</v>
      </c>
      <c r="GPH2" s="4">
        <v>38958</v>
      </c>
      <c r="GPI2" s="4">
        <v>38957</v>
      </c>
      <c r="GPJ2" s="4">
        <v>38954</v>
      </c>
      <c r="GPK2" s="4">
        <v>38953</v>
      </c>
      <c r="GPL2" s="4">
        <v>38952</v>
      </c>
      <c r="GPM2" s="4">
        <v>38951</v>
      </c>
      <c r="GPN2" s="4">
        <v>38950</v>
      </c>
      <c r="GPO2" s="4">
        <v>38947</v>
      </c>
      <c r="GPP2" s="4">
        <v>38946</v>
      </c>
      <c r="GPQ2" s="4">
        <v>38945</v>
      </c>
      <c r="GPR2" s="4">
        <v>38944</v>
      </c>
      <c r="GPS2" s="4">
        <v>38943</v>
      </c>
      <c r="GPT2" s="4">
        <v>38940</v>
      </c>
      <c r="GPU2" s="4">
        <v>38939</v>
      </c>
      <c r="GPV2" s="4">
        <v>38938</v>
      </c>
      <c r="GPW2" s="4">
        <v>38937</v>
      </c>
      <c r="GPX2" s="4">
        <v>38936</v>
      </c>
      <c r="GPY2" s="4">
        <v>38933</v>
      </c>
      <c r="GPZ2" s="4">
        <v>38932</v>
      </c>
      <c r="GQA2" s="4">
        <v>38931</v>
      </c>
      <c r="GQB2" s="4">
        <v>38930</v>
      </c>
      <c r="GQC2" s="4">
        <v>38929</v>
      </c>
      <c r="GQD2" s="4">
        <v>38926</v>
      </c>
      <c r="GQE2" s="4">
        <v>38925</v>
      </c>
      <c r="GQF2" s="4">
        <v>38924</v>
      </c>
      <c r="GQG2" s="4">
        <v>38923</v>
      </c>
      <c r="GQH2" s="4">
        <v>38922</v>
      </c>
      <c r="GQI2" s="4">
        <v>38919</v>
      </c>
      <c r="GQJ2" s="4">
        <v>38918</v>
      </c>
      <c r="GQK2" s="4">
        <v>38917</v>
      </c>
      <c r="GQL2" s="4">
        <v>38916</v>
      </c>
      <c r="GQM2" s="4">
        <v>38915</v>
      </c>
      <c r="GQN2" s="4">
        <v>38912</v>
      </c>
      <c r="GQO2" s="4">
        <v>38911</v>
      </c>
      <c r="GQP2" s="4">
        <v>38910</v>
      </c>
      <c r="GQQ2" s="4">
        <v>38909</v>
      </c>
      <c r="GQR2" s="4">
        <v>38908</v>
      </c>
      <c r="GQS2" s="4">
        <v>38905</v>
      </c>
      <c r="GQT2" s="4">
        <v>38904</v>
      </c>
      <c r="GQU2" s="4">
        <v>38903</v>
      </c>
      <c r="GQV2" s="4">
        <v>38902</v>
      </c>
      <c r="GQW2" s="4">
        <v>38901</v>
      </c>
      <c r="GQX2" s="4">
        <v>38898</v>
      </c>
      <c r="GQY2" s="4">
        <v>38897</v>
      </c>
      <c r="GQZ2" s="4">
        <v>38896</v>
      </c>
      <c r="GRA2" s="4">
        <v>38895</v>
      </c>
      <c r="GRB2" s="4">
        <v>38894</v>
      </c>
      <c r="GRC2" s="4">
        <v>38891</v>
      </c>
      <c r="GRD2" s="4">
        <v>38890</v>
      </c>
      <c r="GRE2" s="4">
        <v>38889</v>
      </c>
      <c r="GRF2" s="4">
        <v>38888</v>
      </c>
      <c r="GRG2" s="4">
        <v>38887</v>
      </c>
      <c r="GRH2" s="4">
        <v>38884</v>
      </c>
      <c r="GRI2" s="4">
        <v>38883</v>
      </c>
      <c r="GRJ2" s="4">
        <v>38882</v>
      </c>
      <c r="GRK2" s="4">
        <v>38881</v>
      </c>
      <c r="GRL2" s="4">
        <v>38880</v>
      </c>
      <c r="GRM2" s="4">
        <v>38877</v>
      </c>
      <c r="GRN2" s="4">
        <v>38876</v>
      </c>
      <c r="GRO2" s="4">
        <v>38875</v>
      </c>
      <c r="GRP2" s="4">
        <v>38874</v>
      </c>
      <c r="GRQ2" s="4">
        <v>38873</v>
      </c>
      <c r="GRR2" s="4">
        <v>38870</v>
      </c>
      <c r="GRS2" s="4">
        <v>38869</v>
      </c>
      <c r="GRT2" s="4">
        <v>38868</v>
      </c>
      <c r="GRU2" s="4">
        <v>38867</v>
      </c>
      <c r="GRV2" s="4">
        <v>38866</v>
      </c>
      <c r="GRW2" s="4">
        <v>38863</v>
      </c>
      <c r="GRX2" s="4">
        <v>38862</v>
      </c>
      <c r="GRY2" s="4">
        <v>38861</v>
      </c>
      <c r="GRZ2" s="4">
        <v>38860</v>
      </c>
      <c r="GSA2" s="4">
        <v>38859</v>
      </c>
      <c r="GSB2" s="4">
        <v>38856</v>
      </c>
      <c r="GSC2" s="4">
        <v>38855</v>
      </c>
      <c r="GSD2" s="4">
        <v>38854</v>
      </c>
      <c r="GSE2" s="4">
        <v>38853</v>
      </c>
      <c r="GSF2" s="4">
        <v>38852</v>
      </c>
      <c r="GSG2" s="4">
        <v>38849</v>
      </c>
      <c r="GSH2" s="4">
        <v>38848</v>
      </c>
      <c r="GSI2" s="4">
        <v>38847</v>
      </c>
      <c r="GSJ2" s="4">
        <v>38846</v>
      </c>
      <c r="GSK2" s="4">
        <v>38845</v>
      </c>
      <c r="GSL2" s="4">
        <v>38842</v>
      </c>
      <c r="GSM2" s="4">
        <v>38841</v>
      </c>
      <c r="GSN2" s="4">
        <v>38840</v>
      </c>
      <c r="GSO2" s="4">
        <v>38839</v>
      </c>
      <c r="GSP2" s="4">
        <v>38838</v>
      </c>
      <c r="GSQ2" s="4">
        <v>38835</v>
      </c>
      <c r="GSR2" s="4">
        <v>38834</v>
      </c>
      <c r="GSS2" s="4">
        <v>38833</v>
      </c>
      <c r="GST2" s="4">
        <v>38832</v>
      </c>
      <c r="GSU2" s="4">
        <v>38831</v>
      </c>
      <c r="GSV2" s="4">
        <v>38828</v>
      </c>
      <c r="GSW2" s="4">
        <v>38827</v>
      </c>
      <c r="GSX2" s="4">
        <v>38826</v>
      </c>
      <c r="GSY2" s="4">
        <v>38825</v>
      </c>
      <c r="GSZ2" s="4">
        <v>38824</v>
      </c>
      <c r="GTA2" s="4">
        <v>38821</v>
      </c>
      <c r="GTB2" s="4">
        <v>38820</v>
      </c>
      <c r="GTC2" s="4">
        <v>38819</v>
      </c>
      <c r="GTD2" s="4">
        <v>38818</v>
      </c>
      <c r="GTE2" s="4">
        <v>38817</v>
      </c>
      <c r="GTF2" s="4">
        <v>38814</v>
      </c>
      <c r="GTG2" s="4">
        <v>38813</v>
      </c>
      <c r="GTH2" s="4">
        <v>38812</v>
      </c>
      <c r="GTI2" s="4">
        <v>38811</v>
      </c>
      <c r="GTJ2" s="4">
        <v>38810</v>
      </c>
      <c r="GTK2" s="4">
        <v>38807</v>
      </c>
      <c r="GTL2" s="4">
        <v>38806</v>
      </c>
      <c r="GTM2" s="4">
        <v>38805</v>
      </c>
      <c r="GTN2" s="4">
        <v>38804</v>
      </c>
      <c r="GTO2" s="4">
        <v>38803</v>
      </c>
      <c r="GTP2" s="4">
        <v>38800</v>
      </c>
      <c r="GTQ2" s="4">
        <v>38799</v>
      </c>
      <c r="GTR2" s="4">
        <v>38798</v>
      </c>
      <c r="GTS2" s="4">
        <v>38797</v>
      </c>
      <c r="GTT2" s="4">
        <v>38796</v>
      </c>
      <c r="GTU2" s="4">
        <v>38793</v>
      </c>
      <c r="GTV2" s="4">
        <v>38792</v>
      </c>
      <c r="GTW2" s="4">
        <v>38791</v>
      </c>
      <c r="GTX2" s="4">
        <v>38790</v>
      </c>
      <c r="GTY2" s="4">
        <v>38789</v>
      </c>
      <c r="GTZ2" s="4">
        <v>38786</v>
      </c>
      <c r="GUA2" s="4">
        <v>38785</v>
      </c>
      <c r="GUB2" s="4">
        <v>38784</v>
      </c>
      <c r="GUC2" s="4">
        <v>38783</v>
      </c>
      <c r="GUD2" s="4">
        <v>38782</v>
      </c>
      <c r="GUE2" s="4">
        <v>38779</v>
      </c>
      <c r="GUF2" s="4">
        <v>38778</v>
      </c>
      <c r="GUG2" s="4">
        <v>38777</v>
      </c>
      <c r="GUH2" s="4">
        <v>38776</v>
      </c>
      <c r="GUI2" s="4">
        <v>38775</v>
      </c>
      <c r="GUJ2" s="4">
        <v>38772</v>
      </c>
      <c r="GUK2" s="4">
        <v>38771</v>
      </c>
      <c r="GUL2" s="4">
        <v>38770</v>
      </c>
      <c r="GUM2" s="4">
        <v>38769</v>
      </c>
      <c r="GUN2" s="4">
        <v>38768</v>
      </c>
      <c r="GUO2" s="4">
        <v>38765</v>
      </c>
      <c r="GUP2" s="4">
        <v>38764</v>
      </c>
      <c r="GUQ2" s="4">
        <v>38763</v>
      </c>
      <c r="GUR2" s="4">
        <v>38762</v>
      </c>
      <c r="GUS2" s="4">
        <v>38761</v>
      </c>
      <c r="GUT2" s="4">
        <v>38758</v>
      </c>
      <c r="GUU2" s="4">
        <v>38757</v>
      </c>
      <c r="GUV2" s="4">
        <v>38756</v>
      </c>
      <c r="GUW2" s="4">
        <v>38755</v>
      </c>
      <c r="GUX2" s="4">
        <v>38754</v>
      </c>
      <c r="GUY2" s="4">
        <v>38751</v>
      </c>
      <c r="GUZ2" s="4">
        <v>38750</v>
      </c>
      <c r="GVA2" s="4">
        <v>38749</v>
      </c>
      <c r="GVB2" s="4">
        <v>38748</v>
      </c>
      <c r="GVC2" s="4">
        <v>38747</v>
      </c>
      <c r="GVD2" s="4">
        <v>38744</v>
      </c>
      <c r="GVE2" s="4">
        <v>38743</v>
      </c>
      <c r="GVF2" s="4">
        <v>38742</v>
      </c>
      <c r="GVG2" s="4">
        <v>38741</v>
      </c>
      <c r="GVH2" s="4">
        <v>38740</v>
      </c>
      <c r="GVI2" s="4">
        <v>38737</v>
      </c>
      <c r="GVJ2" s="4">
        <v>38736</v>
      </c>
      <c r="GVK2" s="4">
        <v>38735</v>
      </c>
      <c r="GVL2" s="4">
        <v>38734</v>
      </c>
      <c r="GVM2" s="4">
        <v>38733</v>
      </c>
      <c r="GVN2" s="4">
        <v>38730</v>
      </c>
      <c r="GVO2" s="4">
        <v>38729</v>
      </c>
      <c r="GVP2" s="4">
        <v>38728</v>
      </c>
      <c r="GVQ2" s="4">
        <v>38727</v>
      </c>
      <c r="GVR2" s="4">
        <v>38726</v>
      </c>
      <c r="GVS2" s="4">
        <v>38723</v>
      </c>
      <c r="GVT2" s="4">
        <v>38722</v>
      </c>
      <c r="GVU2" s="4">
        <v>38721</v>
      </c>
      <c r="GVV2" s="4">
        <v>38720</v>
      </c>
      <c r="GVW2" s="4">
        <v>38719</v>
      </c>
      <c r="GVX2" s="4">
        <v>38716</v>
      </c>
      <c r="GVY2" s="4">
        <v>38715</v>
      </c>
      <c r="GVZ2" s="4">
        <v>38714</v>
      </c>
      <c r="GWA2" s="4">
        <v>38713</v>
      </c>
      <c r="GWB2" s="4">
        <v>38712</v>
      </c>
      <c r="GWC2" s="4">
        <v>38709</v>
      </c>
      <c r="GWD2" s="4">
        <v>38708</v>
      </c>
      <c r="GWE2" s="4">
        <v>38707</v>
      </c>
      <c r="GWF2" s="4">
        <v>38706</v>
      </c>
      <c r="GWG2" s="4">
        <v>38705</v>
      </c>
      <c r="GWH2" s="4">
        <v>38702</v>
      </c>
      <c r="GWI2" s="4">
        <v>38701</v>
      </c>
      <c r="GWJ2" s="4">
        <v>38700</v>
      </c>
      <c r="GWK2" s="4">
        <v>38699</v>
      </c>
      <c r="GWL2" s="4">
        <v>38698</v>
      </c>
      <c r="GWM2" s="4">
        <v>38695</v>
      </c>
      <c r="GWN2" s="4">
        <v>38694</v>
      </c>
      <c r="GWO2" s="4">
        <v>38693</v>
      </c>
      <c r="GWP2" s="4">
        <v>38692</v>
      </c>
      <c r="GWQ2" s="4">
        <v>38691</v>
      </c>
      <c r="GWR2" s="4">
        <v>38688</v>
      </c>
      <c r="GWS2" s="4">
        <v>38687</v>
      </c>
      <c r="GWT2" s="4">
        <v>38686</v>
      </c>
      <c r="GWU2" s="4">
        <v>38685</v>
      </c>
      <c r="GWV2" s="4">
        <v>38684</v>
      </c>
      <c r="GWW2" s="4">
        <v>38681</v>
      </c>
      <c r="GWX2" s="4">
        <v>38680</v>
      </c>
      <c r="GWY2" s="4">
        <v>38679</v>
      </c>
      <c r="GWZ2" s="4">
        <v>38678</v>
      </c>
      <c r="GXA2" s="4">
        <v>38677</v>
      </c>
      <c r="GXB2" s="4">
        <v>38674</v>
      </c>
      <c r="GXC2" s="4">
        <v>38673</v>
      </c>
      <c r="GXD2" s="4">
        <v>38672</v>
      </c>
      <c r="GXE2" s="4">
        <v>38671</v>
      </c>
      <c r="GXF2" s="4">
        <v>38670</v>
      </c>
      <c r="GXG2" s="4">
        <v>38667</v>
      </c>
      <c r="GXH2" s="4">
        <v>38666</v>
      </c>
      <c r="GXI2" s="4">
        <v>38665</v>
      </c>
      <c r="GXJ2" s="4">
        <v>38664</v>
      </c>
      <c r="GXK2" s="4">
        <v>38663</v>
      </c>
      <c r="GXL2" s="4">
        <v>38660</v>
      </c>
      <c r="GXM2" s="4">
        <v>38659</v>
      </c>
      <c r="GXN2" s="4">
        <v>38658</v>
      </c>
      <c r="GXO2" s="4">
        <v>38657</v>
      </c>
      <c r="GXP2" s="4">
        <v>38656</v>
      </c>
      <c r="GXQ2" s="4">
        <v>38653</v>
      </c>
      <c r="GXR2" s="4">
        <v>38652</v>
      </c>
      <c r="GXS2" s="4">
        <v>38651</v>
      </c>
      <c r="GXT2" s="4">
        <v>38650</v>
      </c>
      <c r="GXU2" s="4">
        <v>38649</v>
      </c>
      <c r="GXV2" s="4">
        <v>38646</v>
      </c>
      <c r="GXW2" s="4">
        <v>38645</v>
      </c>
      <c r="GXX2" s="4">
        <v>38644</v>
      </c>
      <c r="GXY2" s="4">
        <v>38643</v>
      </c>
      <c r="GXZ2" s="4">
        <v>38642</v>
      </c>
      <c r="GYA2" s="4">
        <v>38639</v>
      </c>
      <c r="GYB2" s="4">
        <v>38638</v>
      </c>
      <c r="GYC2" s="4">
        <v>38637</v>
      </c>
      <c r="GYD2" s="4">
        <v>38636</v>
      </c>
      <c r="GYE2" s="4">
        <v>38635</v>
      </c>
      <c r="GYF2" s="4">
        <v>38632</v>
      </c>
      <c r="GYG2" s="4">
        <v>38631</v>
      </c>
      <c r="GYH2" s="4">
        <v>38630</v>
      </c>
      <c r="GYI2" s="4">
        <v>38629</v>
      </c>
      <c r="GYJ2" s="4">
        <v>38628</v>
      </c>
      <c r="GYK2" s="4">
        <v>38625</v>
      </c>
      <c r="GYL2" s="4">
        <v>38624</v>
      </c>
      <c r="GYM2" s="4">
        <v>38623</v>
      </c>
      <c r="GYN2" s="4">
        <v>38622</v>
      </c>
      <c r="GYO2" s="4">
        <v>38621</v>
      </c>
      <c r="GYP2" s="4">
        <v>38618</v>
      </c>
      <c r="GYQ2" s="4">
        <v>38617</v>
      </c>
      <c r="GYR2" s="4">
        <v>38616</v>
      </c>
      <c r="GYS2" s="4">
        <v>38615</v>
      </c>
      <c r="GYT2" s="4">
        <v>38614</v>
      </c>
      <c r="GYU2" s="4">
        <v>38611</v>
      </c>
      <c r="GYV2" s="4">
        <v>38610</v>
      </c>
      <c r="GYW2" s="4">
        <v>38609</v>
      </c>
      <c r="GYX2" s="4">
        <v>38608</v>
      </c>
      <c r="GYY2" s="4">
        <v>38607</v>
      </c>
      <c r="GYZ2" s="4">
        <v>38604</v>
      </c>
      <c r="GZA2" s="4">
        <v>38603</v>
      </c>
      <c r="GZB2" s="4">
        <v>38602</v>
      </c>
      <c r="GZC2" s="4">
        <v>38601</v>
      </c>
      <c r="GZD2" s="4">
        <v>38600</v>
      </c>
      <c r="GZE2" s="4">
        <v>38597</v>
      </c>
      <c r="GZF2" s="4">
        <v>38596</v>
      </c>
      <c r="GZG2" s="4">
        <v>38595</v>
      </c>
      <c r="GZH2" s="4">
        <v>38594</v>
      </c>
      <c r="GZI2" s="4">
        <v>38593</v>
      </c>
      <c r="GZJ2" s="4">
        <v>38590</v>
      </c>
      <c r="GZK2" s="4">
        <v>38589</v>
      </c>
      <c r="GZL2" s="4">
        <v>38588</v>
      </c>
      <c r="GZM2" s="4">
        <v>38587</v>
      </c>
      <c r="GZN2" s="4">
        <v>38586</v>
      </c>
      <c r="GZO2" s="4">
        <v>38583</v>
      </c>
      <c r="GZP2" s="4">
        <v>38582</v>
      </c>
      <c r="GZQ2" s="4">
        <v>38581</v>
      </c>
      <c r="GZR2" s="4">
        <v>38580</v>
      </c>
      <c r="GZS2" s="4">
        <v>38579</v>
      </c>
      <c r="GZT2" s="4">
        <v>38576</v>
      </c>
      <c r="GZU2" s="4">
        <v>38575</v>
      </c>
      <c r="GZV2" s="4">
        <v>38574</v>
      </c>
      <c r="GZW2" s="4">
        <v>38573</v>
      </c>
      <c r="GZX2" s="4">
        <v>38572</v>
      </c>
      <c r="GZY2" s="4">
        <v>38569</v>
      </c>
      <c r="GZZ2" s="4">
        <v>38568</v>
      </c>
      <c r="HAA2" s="4">
        <v>38567</v>
      </c>
      <c r="HAB2" s="4">
        <v>38566</v>
      </c>
      <c r="HAC2" s="4">
        <v>38565</v>
      </c>
      <c r="HAD2" s="4">
        <v>38562</v>
      </c>
      <c r="HAE2" s="4">
        <v>38561</v>
      </c>
      <c r="HAF2" s="4">
        <v>38560</v>
      </c>
      <c r="HAG2" s="4">
        <v>38559</v>
      </c>
      <c r="HAH2" s="4">
        <v>38558</v>
      </c>
      <c r="HAI2" s="4">
        <v>38555</v>
      </c>
      <c r="HAJ2" s="4">
        <v>38554</v>
      </c>
      <c r="HAK2" s="4">
        <v>38553</v>
      </c>
      <c r="HAL2" s="4">
        <v>38552</v>
      </c>
      <c r="HAM2" s="4">
        <v>38551</v>
      </c>
      <c r="HAN2" s="4">
        <v>38548</v>
      </c>
      <c r="HAO2" s="4">
        <v>38547</v>
      </c>
      <c r="HAP2" s="4">
        <v>38546</v>
      </c>
      <c r="HAQ2" s="4">
        <v>38545</v>
      </c>
      <c r="HAR2" s="4">
        <v>38544</v>
      </c>
      <c r="HAS2" s="4">
        <v>38541</v>
      </c>
      <c r="HAT2" s="4">
        <v>38540</v>
      </c>
      <c r="HAU2" s="4">
        <v>38539</v>
      </c>
      <c r="HAV2" s="4">
        <v>38538</v>
      </c>
      <c r="HAW2" s="4">
        <v>38537</v>
      </c>
      <c r="HAX2" s="4">
        <v>38534</v>
      </c>
      <c r="HAY2" s="4">
        <v>38533</v>
      </c>
      <c r="HAZ2" s="4">
        <v>38532</v>
      </c>
      <c r="HBA2" s="4">
        <v>38531</v>
      </c>
      <c r="HBB2" s="4">
        <v>38530</v>
      </c>
      <c r="HBC2" s="4">
        <v>38527</v>
      </c>
      <c r="HBD2" s="4">
        <v>38526</v>
      </c>
      <c r="HBE2" s="4">
        <v>38525</v>
      </c>
      <c r="HBF2" s="4">
        <v>38524</v>
      </c>
      <c r="HBG2" s="4">
        <v>38523</v>
      </c>
      <c r="HBH2" s="4">
        <v>38520</v>
      </c>
      <c r="HBI2" s="4">
        <v>38519</v>
      </c>
      <c r="HBJ2" s="4">
        <v>38518</v>
      </c>
      <c r="HBK2" s="4">
        <v>38517</v>
      </c>
      <c r="HBL2" s="4">
        <v>38516</v>
      </c>
      <c r="HBM2" s="4">
        <v>38513</v>
      </c>
      <c r="HBN2" s="4">
        <v>38512</v>
      </c>
      <c r="HBO2" s="4">
        <v>38511</v>
      </c>
      <c r="HBP2" s="4">
        <v>38510</v>
      </c>
      <c r="HBQ2" s="4">
        <v>38509</v>
      </c>
      <c r="HBR2" s="4">
        <v>38506</v>
      </c>
      <c r="HBS2" s="4">
        <v>38505</v>
      </c>
      <c r="HBT2" s="4">
        <v>38504</v>
      </c>
      <c r="HBU2" s="4">
        <v>38503</v>
      </c>
      <c r="HBV2" s="4">
        <v>38502</v>
      </c>
      <c r="HBW2" s="4">
        <v>38499</v>
      </c>
      <c r="HBX2" s="4">
        <v>38498</v>
      </c>
      <c r="HBY2" s="4">
        <v>38497</v>
      </c>
      <c r="HBZ2" s="4">
        <v>38496</v>
      </c>
      <c r="HCA2" s="4">
        <v>38495</v>
      </c>
      <c r="HCB2" s="4">
        <v>38492</v>
      </c>
      <c r="HCC2" s="4">
        <v>38491</v>
      </c>
      <c r="HCD2" s="4">
        <v>38490</v>
      </c>
      <c r="HCE2" s="4">
        <v>38489</v>
      </c>
      <c r="HCF2" s="4">
        <v>38488</v>
      </c>
      <c r="HCG2" s="4">
        <v>38485</v>
      </c>
      <c r="HCH2" s="4">
        <v>38484</v>
      </c>
      <c r="HCI2" s="4">
        <v>38483</v>
      </c>
      <c r="HCJ2" s="4">
        <v>38482</v>
      </c>
      <c r="HCK2" s="4">
        <v>38481</v>
      </c>
      <c r="HCL2" s="4">
        <v>38478</v>
      </c>
      <c r="HCM2" s="4">
        <v>38477</v>
      </c>
      <c r="HCN2" s="4">
        <v>38476</v>
      </c>
      <c r="HCO2" s="4">
        <v>38475</v>
      </c>
      <c r="HCP2" s="4">
        <v>38474</v>
      </c>
      <c r="HCQ2" s="4">
        <v>38471</v>
      </c>
      <c r="HCR2" s="4">
        <v>38470</v>
      </c>
      <c r="HCS2" s="4">
        <v>38469</v>
      </c>
      <c r="HCT2" s="4">
        <v>38468</v>
      </c>
      <c r="HCU2" s="4">
        <v>38467</v>
      </c>
      <c r="HCV2" s="4">
        <v>38464</v>
      </c>
      <c r="HCW2" s="4">
        <v>38463</v>
      </c>
      <c r="HCX2" s="4">
        <v>38462</v>
      </c>
      <c r="HCY2" s="4">
        <v>38461</v>
      </c>
      <c r="HCZ2" s="4">
        <v>38460</v>
      </c>
      <c r="HDA2" s="4">
        <v>38457</v>
      </c>
      <c r="HDB2" s="4">
        <v>38456</v>
      </c>
      <c r="HDC2" s="4">
        <v>38455</v>
      </c>
      <c r="HDD2" s="4">
        <v>38454</v>
      </c>
      <c r="HDE2" s="4">
        <v>38453</v>
      </c>
      <c r="HDF2" s="4">
        <v>38450</v>
      </c>
      <c r="HDG2" s="4">
        <v>38449</v>
      </c>
      <c r="HDH2" s="4">
        <v>38448</v>
      </c>
      <c r="HDI2" s="4">
        <v>38447</v>
      </c>
      <c r="HDJ2" s="4">
        <v>38446</v>
      </c>
      <c r="HDK2" s="4">
        <v>38443</v>
      </c>
      <c r="HDL2" s="4">
        <v>38442</v>
      </c>
      <c r="HDM2" s="4">
        <v>38441</v>
      </c>
      <c r="HDN2" s="4">
        <v>38440</v>
      </c>
      <c r="HDO2" s="4">
        <v>38439</v>
      </c>
      <c r="HDP2" s="4">
        <v>38436</v>
      </c>
      <c r="HDQ2" s="4">
        <v>38435</v>
      </c>
      <c r="HDR2" s="4">
        <v>38434</v>
      </c>
      <c r="HDS2" s="4">
        <v>38433</v>
      </c>
      <c r="HDT2" s="4">
        <v>38432</v>
      </c>
      <c r="HDU2" s="4">
        <v>38429</v>
      </c>
      <c r="HDV2" s="4">
        <v>38428</v>
      </c>
      <c r="HDW2" s="4">
        <v>38427</v>
      </c>
      <c r="HDX2" s="4">
        <v>38426</v>
      </c>
      <c r="HDY2" s="4">
        <v>38425</v>
      </c>
      <c r="HDZ2" s="4">
        <v>38422</v>
      </c>
      <c r="HEA2" s="4">
        <v>38421</v>
      </c>
      <c r="HEB2" s="4">
        <v>38420</v>
      </c>
      <c r="HEC2" s="4">
        <v>38419</v>
      </c>
      <c r="HED2" s="4">
        <v>38418</v>
      </c>
      <c r="HEE2" s="4">
        <v>38415</v>
      </c>
      <c r="HEF2" s="4">
        <v>38414</v>
      </c>
      <c r="HEG2" s="4">
        <v>38413</v>
      </c>
      <c r="HEH2" s="4">
        <v>38412</v>
      </c>
      <c r="HEI2" s="4">
        <v>38411</v>
      </c>
      <c r="HEJ2" s="4">
        <v>38408</v>
      </c>
      <c r="HEK2" s="4">
        <v>38407</v>
      </c>
      <c r="HEL2" s="4">
        <v>38406</v>
      </c>
      <c r="HEM2" s="4">
        <v>38405</v>
      </c>
      <c r="HEN2" s="4">
        <v>38404</v>
      </c>
      <c r="HEO2" s="4">
        <v>38401</v>
      </c>
      <c r="HEP2" s="4">
        <v>38400</v>
      </c>
      <c r="HEQ2" s="4">
        <v>38399</v>
      </c>
      <c r="HER2" s="4">
        <v>38398</v>
      </c>
      <c r="HES2" s="4">
        <v>38397</v>
      </c>
      <c r="HET2" s="4">
        <v>38394</v>
      </c>
      <c r="HEU2" s="4">
        <v>38393</v>
      </c>
      <c r="HEV2" s="4">
        <v>38392</v>
      </c>
      <c r="HEW2" s="4">
        <v>38391</v>
      </c>
      <c r="HEX2" s="4">
        <v>38390</v>
      </c>
      <c r="HEY2" s="4">
        <v>38387</v>
      </c>
      <c r="HEZ2" s="4">
        <v>38386</v>
      </c>
      <c r="HFA2" s="4">
        <v>38385</v>
      </c>
      <c r="HFB2" s="4">
        <v>38384</v>
      </c>
      <c r="HFC2" s="4">
        <v>38383</v>
      </c>
      <c r="HFD2" s="4">
        <v>38380</v>
      </c>
      <c r="HFE2" s="4">
        <v>38379</v>
      </c>
      <c r="HFF2" s="4">
        <v>38378</v>
      </c>
      <c r="HFG2" s="4">
        <v>38377</v>
      </c>
      <c r="HFH2" s="4">
        <v>38376</v>
      </c>
      <c r="HFI2" s="4">
        <v>38373</v>
      </c>
      <c r="HFJ2" s="4">
        <v>38372</v>
      </c>
      <c r="HFK2" s="4">
        <v>38371</v>
      </c>
      <c r="HFL2" s="4">
        <v>38370</v>
      </c>
      <c r="HFM2" s="4">
        <v>38369</v>
      </c>
      <c r="HFN2" s="4">
        <v>38366</v>
      </c>
      <c r="HFO2" s="4">
        <v>38365</v>
      </c>
      <c r="HFP2" s="4">
        <v>38364</v>
      </c>
      <c r="HFQ2" s="4">
        <v>38363</v>
      </c>
      <c r="HFR2" s="4">
        <v>38362</v>
      </c>
      <c r="HFS2" s="4">
        <v>38359</v>
      </c>
      <c r="HFT2" s="4">
        <v>38358</v>
      </c>
      <c r="HFU2" s="4">
        <v>38357</v>
      </c>
      <c r="HFV2" s="4">
        <v>38356</v>
      </c>
      <c r="HFW2" s="4">
        <v>38355</v>
      </c>
      <c r="HFX2" s="4">
        <v>38352</v>
      </c>
      <c r="HFY2" s="4">
        <v>38351</v>
      </c>
      <c r="HFZ2" s="4">
        <v>38350</v>
      </c>
      <c r="HGA2" s="4">
        <v>38349</v>
      </c>
      <c r="HGB2" s="4">
        <v>38348</v>
      </c>
      <c r="HGC2" s="4">
        <v>38345</v>
      </c>
      <c r="HGD2" s="4">
        <v>38344</v>
      </c>
      <c r="HGE2" s="4">
        <v>38343</v>
      </c>
      <c r="HGF2" s="4">
        <v>38342</v>
      </c>
      <c r="HGG2" s="4">
        <v>38341</v>
      </c>
      <c r="HGH2" s="4">
        <v>38338</v>
      </c>
      <c r="HGI2" s="4">
        <v>38337</v>
      </c>
      <c r="HGJ2" s="4">
        <v>38336</v>
      </c>
      <c r="HGK2" s="4">
        <v>38335</v>
      </c>
      <c r="HGL2" s="4">
        <v>38334</v>
      </c>
      <c r="HGM2" s="4">
        <v>38331</v>
      </c>
      <c r="HGN2" s="4">
        <v>38330</v>
      </c>
      <c r="HGO2" s="4">
        <v>38329</v>
      </c>
      <c r="HGP2" s="4">
        <v>38328</v>
      </c>
      <c r="HGQ2" s="4">
        <v>38327</v>
      </c>
      <c r="HGR2" s="4">
        <v>38324</v>
      </c>
      <c r="HGS2" s="4">
        <v>38323</v>
      </c>
      <c r="HGT2" s="4">
        <v>38322</v>
      </c>
      <c r="HGU2" s="4">
        <v>38321</v>
      </c>
      <c r="HGV2" s="4">
        <v>38320</v>
      </c>
      <c r="HGW2" s="4">
        <v>38317</v>
      </c>
      <c r="HGX2" s="4">
        <v>38316</v>
      </c>
      <c r="HGY2" s="4">
        <v>38315</v>
      </c>
      <c r="HGZ2" s="4">
        <v>38314</v>
      </c>
      <c r="HHA2" s="4">
        <v>38313</v>
      </c>
      <c r="HHB2" s="4">
        <v>38310</v>
      </c>
      <c r="HHC2" s="4">
        <v>38309</v>
      </c>
      <c r="HHD2" s="4">
        <v>38308</v>
      </c>
      <c r="HHE2" s="4">
        <v>38307</v>
      </c>
      <c r="HHF2" s="4">
        <v>38306</v>
      </c>
      <c r="HHG2" s="4">
        <v>38303</v>
      </c>
      <c r="HHH2" s="4">
        <v>38302</v>
      </c>
      <c r="HHI2" s="4">
        <v>38301</v>
      </c>
      <c r="HHJ2" s="4">
        <v>38300</v>
      </c>
      <c r="HHK2" s="4">
        <v>38299</v>
      </c>
      <c r="HHL2" s="4">
        <v>38296</v>
      </c>
      <c r="HHM2" s="4">
        <v>38295</v>
      </c>
      <c r="HHN2" s="4">
        <v>38294</v>
      </c>
      <c r="HHO2" s="4">
        <v>38293</v>
      </c>
      <c r="HHP2" s="4">
        <v>38292</v>
      </c>
      <c r="HHQ2" s="4">
        <v>38289</v>
      </c>
      <c r="HHR2" s="4">
        <v>38288</v>
      </c>
      <c r="HHS2" s="4">
        <v>38287</v>
      </c>
      <c r="HHT2" s="4">
        <v>38286</v>
      </c>
      <c r="HHU2" s="4">
        <v>38285</v>
      </c>
      <c r="HHV2" s="4">
        <v>38282</v>
      </c>
      <c r="HHW2" s="4">
        <v>38281</v>
      </c>
      <c r="HHX2" s="4">
        <v>38280</v>
      </c>
      <c r="HHY2" s="4">
        <v>38279</v>
      </c>
      <c r="HHZ2" s="4">
        <v>38278</v>
      </c>
      <c r="HIA2" s="4">
        <v>38275</v>
      </c>
      <c r="HIB2" s="4">
        <v>38274</v>
      </c>
      <c r="HIC2" s="4">
        <v>38273</v>
      </c>
      <c r="HID2" s="4">
        <v>38272</v>
      </c>
      <c r="HIE2" s="4">
        <v>38271</v>
      </c>
      <c r="HIF2" s="4">
        <v>38268</v>
      </c>
      <c r="HIG2" s="4">
        <v>38267</v>
      </c>
      <c r="HIH2" s="4">
        <v>38266</v>
      </c>
      <c r="HII2" s="4">
        <v>38265</v>
      </c>
      <c r="HIJ2" s="4">
        <v>38264</v>
      </c>
      <c r="HIK2" s="4">
        <v>38261</v>
      </c>
      <c r="HIL2" s="4">
        <v>38260</v>
      </c>
      <c r="HIM2" s="4">
        <v>38259</v>
      </c>
      <c r="HIN2" s="4">
        <v>38258</v>
      </c>
      <c r="HIO2" s="4">
        <v>38257</v>
      </c>
      <c r="HIP2" s="4">
        <v>38254</v>
      </c>
      <c r="HIQ2" s="4">
        <v>38253</v>
      </c>
      <c r="HIR2" s="4">
        <v>38252</v>
      </c>
      <c r="HIS2" s="4">
        <v>38251</v>
      </c>
      <c r="HIT2" s="4">
        <v>38250</v>
      </c>
      <c r="HIU2" s="4">
        <v>38247</v>
      </c>
      <c r="HIV2" s="4">
        <v>38246</v>
      </c>
      <c r="HIW2" s="4">
        <v>38245</v>
      </c>
      <c r="HIX2" s="4">
        <v>38244</v>
      </c>
      <c r="HIY2" s="4">
        <v>38243</v>
      </c>
      <c r="HIZ2" s="4">
        <v>38240</v>
      </c>
      <c r="HJA2" s="4">
        <v>38239</v>
      </c>
      <c r="HJB2" s="4">
        <v>38238</v>
      </c>
      <c r="HJC2" s="4">
        <v>38237</v>
      </c>
      <c r="HJD2" s="4">
        <v>38236</v>
      </c>
      <c r="HJE2" s="4">
        <v>38233</v>
      </c>
      <c r="HJF2" s="4">
        <v>38232</v>
      </c>
      <c r="HJG2" s="4">
        <v>38231</v>
      </c>
      <c r="HJH2" s="4">
        <v>38230</v>
      </c>
      <c r="HJI2" s="4">
        <v>38229</v>
      </c>
      <c r="HJJ2" s="4">
        <v>38226</v>
      </c>
      <c r="HJK2" s="4">
        <v>38225</v>
      </c>
      <c r="HJL2" s="4">
        <v>38224</v>
      </c>
      <c r="HJM2" s="4">
        <v>38223</v>
      </c>
      <c r="HJN2" s="4">
        <v>38222</v>
      </c>
      <c r="HJO2" s="4">
        <v>38219</v>
      </c>
      <c r="HJP2" s="4">
        <v>38218</v>
      </c>
      <c r="HJQ2" s="4">
        <v>38217</v>
      </c>
      <c r="HJR2" s="4">
        <v>38216</v>
      </c>
      <c r="HJS2" s="4">
        <v>38215</v>
      </c>
      <c r="HJT2" s="4">
        <v>38212</v>
      </c>
      <c r="HJU2" s="4">
        <v>38211</v>
      </c>
      <c r="HJV2" s="4">
        <v>38210</v>
      </c>
      <c r="HJW2" s="4">
        <v>38209</v>
      </c>
      <c r="HJX2" s="4">
        <v>38208</v>
      </c>
      <c r="HJY2" s="4">
        <v>38205</v>
      </c>
      <c r="HJZ2" s="4">
        <v>38204</v>
      </c>
      <c r="HKA2" s="4">
        <v>38203</v>
      </c>
      <c r="HKB2" s="4">
        <v>38202</v>
      </c>
      <c r="HKC2" s="4">
        <v>38201</v>
      </c>
      <c r="HKD2" s="4">
        <v>38198</v>
      </c>
      <c r="HKE2" s="4">
        <v>38197</v>
      </c>
      <c r="HKF2" s="4">
        <v>38196</v>
      </c>
      <c r="HKG2" s="4">
        <v>38195</v>
      </c>
      <c r="HKH2" s="4">
        <v>38194</v>
      </c>
      <c r="HKI2" s="4">
        <v>38191</v>
      </c>
      <c r="HKJ2" s="4">
        <v>38190</v>
      </c>
      <c r="HKK2" s="4">
        <v>38189</v>
      </c>
      <c r="HKL2" s="4">
        <v>38188</v>
      </c>
      <c r="HKM2" s="4">
        <v>38187</v>
      </c>
      <c r="HKN2" s="4">
        <v>38184</v>
      </c>
      <c r="HKO2" s="4">
        <v>38183</v>
      </c>
      <c r="HKP2" s="4">
        <v>38182</v>
      </c>
      <c r="HKQ2" s="4">
        <v>38181</v>
      </c>
      <c r="HKR2" s="4">
        <v>38180</v>
      </c>
      <c r="HKS2" s="4">
        <v>38177</v>
      </c>
      <c r="HKT2" s="4">
        <v>38176</v>
      </c>
      <c r="HKU2" s="4">
        <v>38175</v>
      </c>
      <c r="HKV2" s="4">
        <v>38174</v>
      </c>
      <c r="HKW2" s="4">
        <v>38173</v>
      </c>
      <c r="HKX2" s="4">
        <v>38170</v>
      </c>
      <c r="HKY2" s="4">
        <v>38169</v>
      </c>
      <c r="HKZ2" s="4">
        <v>38168</v>
      </c>
      <c r="HLA2" s="4">
        <v>38167</v>
      </c>
      <c r="HLB2" s="4">
        <v>38166</v>
      </c>
      <c r="HLC2" s="4">
        <v>38163</v>
      </c>
      <c r="HLD2" s="4">
        <v>38162</v>
      </c>
      <c r="HLE2" s="4">
        <v>38161</v>
      </c>
      <c r="HLF2" s="4">
        <v>38160</v>
      </c>
      <c r="HLG2" s="4">
        <v>38159</v>
      </c>
      <c r="HLH2" s="4">
        <v>38156</v>
      </c>
      <c r="HLI2" s="4">
        <v>38155</v>
      </c>
      <c r="HLJ2" s="4">
        <v>38154</v>
      </c>
      <c r="HLK2" s="4">
        <v>38153</v>
      </c>
      <c r="HLL2" s="4">
        <v>38152</v>
      </c>
      <c r="HLM2" s="4">
        <v>38149</v>
      </c>
      <c r="HLN2" s="4">
        <v>38148</v>
      </c>
      <c r="HLO2" s="4">
        <v>38147</v>
      </c>
      <c r="HLP2" s="4">
        <v>38146</v>
      </c>
      <c r="HLQ2" s="4">
        <v>38145</v>
      </c>
      <c r="HLR2" s="4">
        <v>38142</v>
      </c>
      <c r="HLS2" s="4">
        <v>38141</v>
      </c>
      <c r="HLT2" s="4">
        <v>38140</v>
      </c>
      <c r="HLU2" s="4">
        <v>38139</v>
      </c>
      <c r="HLV2" s="4">
        <v>38138</v>
      </c>
      <c r="HLW2" s="4">
        <v>38135</v>
      </c>
      <c r="HLX2" s="4">
        <v>38134</v>
      </c>
      <c r="HLY2" s="4">
        <v>38133</v>
      </c>
      <c r="HLZ2" s="4">
        <v>38132</v>
      </c>
      <c r="HMA2" s="4">
        <v>38131</v>
      </c>
      <c r="HMB2" s="4">
        <v>38128</v>
      </c>
      <c r="HMC2" s="4">
        <v>38127</v>
      </c>
      <c r="HMD2" s="4">
        <v>38126</v>
      </c>
      <c r="HME2" s="4">
        <v>38125</v>
      </c>
      <c r="HMF2" s="4">
        <v>38124</v>
      </c>
      <c r="HMG2" s="4">
        <v>38121</v>
      </c>
      <c r="HMH2" s="4">
        <v>38120</v>
      </c>
      <c r="HMI2" s="4">
        <v>38119</v>
      </c>
      <c r="HMJ2" s="4">
        <v>38118</v>
      </c>
      <c r="HMK2" s="4">
        <v>38117</v>
      </c>
      <c r="HML2" s="4">
        <v>38114</v>
      </c>
      <c r="HMM2" s="4">
        <v>38113</v>
      </c>
      <c r="HMN2" s="4">
        <v>38112</v>
      </c>
      <c r="HMO2" s="4">
        <v>38111</v>
      </c>
      <c r="HMP2" s="4">
        <v>38110</v>
      </c>
      <c r="HMQ2" s="4">
        <v>38107</v>
      </c>
      <c r="HMR2" s="4">
        <v>38106</v>
      </c>
      <c r="HMS2" s="4">
        <v>38105</v>
      </c>
      <c r="HMT2" s="4">
        <v>38104</v>
      </c>
      <c r="HMU2" s="4">
        <v>38103</v>
      </c>
      <c r="HMV2" s="4">
        <v>38100</v>
      </c>
      <c r="HMW2" s="4">
        <v>38099</v>
      </c>
      <c r="HMX2" s="4">
        <v>38098</v>
      </c>
      <c r="HMY2" s="4">
        <v>38097</v>
      </c>
      <c r="HMZ2" s="4">
        <v>38096</v>
      </c>
      <c r="HNA2" s="4">
        <v>38093</v>
      </c>
      <c r="HNB2" s="4">
        <v>38092</v>
      </c>
      <c r="HNC2" s="4">
        <v>38091</v>
      </c>
      <c r="HND2" s="4">
        <v>38090</v>
      </c>
      <c r="HNE2" s="4">
        <v>38089</v>
      </c>
      <c r="HNF2" s="4">
        <v>38086</v>
      </c>
      <c r="HNG2" s="4">
        <v>38085</v>
      </c>
      <c r="HNH2" s="4">
        <v>38084</v>
      </c>
      <c r="HNI2" s="4">
        <v>38083</v>
      </c>
      <c r="HNJ2" s="4">
        <v>38082</v>
      </c>
      <c r="HNK2" s="4">
        <v>38079</v>
      </c>
      <c r="HNL2" s="4">
        <v>38078</v>
      </c>
      <c r="HNM2" s="4">
        <v>38077</v>
      </c>
      <c r="HNN2" s="4">
        <v>38076</v>
      </c>
      <c r="HNO2" s="4">
        <v>38075</v>
      </c>
      <c r="HNP2" s="4">
        <v>38072</v>
      </c>
      <c r="HNQ2" s="4">
        <v>38071</v>
      </c>
      <c r="HNR2" s="4">
        <v>38070</v>
      </c>
      <c r="HNS2" s="4">
        <v>38069</v>
      </c>
      <c r="HNT2" s="4">
        <v>38068</v>
      </c>
      <c r="HNU2" s="4">
        <v>38065</v>
      </c>
      <c r="HNV2" s="4">
        <v>38064</v>
      </c>
      <c r="HNW2" s="4">
        <v>38063</v>
      </c>
      <c r="HNX2" s="4">
        <v>38062</v>
      </c>
      <c r="HNY2" s="4">
        <v>38061</v>
      </c>
      <c r="HNZ2" s="4">
        <v>38058</v>
      </c>
      <c r="HOA2" s="4">
        <v>38057</v>
      </c>
      <c r="HOB2" s="4">
        <v>38056</v>
      </c>
      <c r="HOC2" s="4">
        <v>38055</v>
      </c>
      <c r="HOD2" s="4">
        <v>38054</v>
      </c>
      <c r="HOE2" s="4">
        <v>38051</v>
      </c>
      <c r="HOF2" s="4">
        <v>38050</v>
      </c>
      <c r="HOG2" s="4">
        <v>38049</v>
      </c>
      <c r="HOH2" s="4">
        <v>38048</v>
      </c>
      <c r="HOI2" s="4">
        <v>38047</v>
      </c>
      <c r="HOJ2" s="4">
        <v>38044</v>
      </c>
      <c r="HOK2" s="4">
        <v>38043</v>
      </c>
      <c r="HOL2" s="4">
        <v>38042</v>
      </c>
      <c r="HOM2" s="4">
        <v>38041</v>
      </c>
      <c r="HON2" s="4">
        <v>38040</v>
      </c>
      <c r="HOO2" s="4">
        <v>38037</v>
      </c>
      <c r="HOP2" s="4">
        <v>38036</v>
      </c>
      <c r="HOQ2" s="4">
        <v>38035</v>
      </c>
      <c r="HOR2" s="4">
        <v>38034</v>
      </c>
      <c r="HOS2" s="4">
        <v>38033</v>
      </c>
      <c r="HOT2" s="4">
        <v>38030</v>
      </c>
      <c r="HOU2" s="4">
        <v>38029</v>
      </c>
      <c r="HOV2" s="4">
        <v>38028</v>
      </c>
      <c r="HOW2" s="4">
        <v>38027</v>
      </c>
      <c r="HOX2" s="4">
        <v>38026</v>
      </c>
      <c r="HOY2" s="4">
        <v>38023</v>
      </c>
      <c r="HOZ2" s="4">
        <v>38022</v>
      </c>
      <c r="HPA2" s="4">
        <v>38021</v>
      </c>
      <c r="HPB2" s="4">
        <v>38020</v>
      </c>
      <c r="HPC2" s="4">
        <v>38019</v>
      </c>
      <c r="HPD2" s="4">
        <v>38016</v>
      </c>
      <c r="HPE2" s="4">
        <v>38015</v>
      </c>
      <c r="HPF2" s="4">
        <v>38014</v>
      </c>
      <c r="HPG2" s="4">
        <v>38013</v>
      </c>
      <c r="HPH2" s="4">
        <v>38012</v>
      </c>
      <c r="HPI2" s="4">
        <v>38009</v>
      </c>
      <c r="HPJ2" s="4">
        <v>38008</v>
      </c>
      <c r="HPK2" s="4">
        <v>38007</v>
      </c>
      <c r="HPL2" s="4">
        <v>38006</v>
      </c>
      <c r="HPM2" s="4">
        <v>38005</v>
      </c>
      <c r="HPN2" s="4">
        <v>38002</v>
      </c>
      <c r="HPO2" s="4">
        <v>38001</v>
      </c>
      <c r="HPP2" s="4">
        <v>38000</v>
      </c>
      <c r="HPQ2" s="4">
        <v>37999</v>
      </c>
      <c r="HPR2" s="4">
        <v>37998</v>
      </c>
      <c r="HPS2" s="4">
        <v>37995</v>
      </c>
      <c r="HPT2" s="4">
        <v>37994</v>
      </c>
      <c r="HPU2" s="4">
        <v>37993</v>
      </c>
      <c r="HPV2" s="4">
        <v>37992</v>
      </c>
      <c r="HPW2" s="4">
        <v>37991</v>
      </c>
      <c r="HPX2" s="4">
        <v>37988</v>
      </c>
      <c r="HPY2" s="4">
        <v>37987</v>
      </c>
      <c r="HPZ2" s="4">
        <v>37986</v>
      </c>
      <c r="HQA2" s="4">
        <v>37985</v>
      </c>
      <c r="HQB2" s="4">
        <v>37984</v>
      </c>
      <c r="HQC2" s="4">
        <v>37981</v>
      </c>
      <c r="HQD2" s="4">
        <v>37980</v>
      </c>
      <c r="HQE2" s="4">
        <v>37979</v>
      </c>
      <c r="HQF2" s="4">
        <v>37978</v>
      </c>
      <c r="HQG2" s="4">
        <v>37977</v>
      </c>
      <c r="HQH2" s="4">
        <v>37974</v>
      </c>
      <c r="HQI2" s="4">
        <v>37973</v>
      </c>
      <c r="HQJ2" s="4">
        <v>37972</v>
      </c>
      <c r="HQK2" s="4">
        <v>37971</v>
      </c>
      <c r="HQL2" s="4">
        <v>37970</v>
      </c>
      <c r="HQM2" s="4">
        <v>37967</v>
      </c>
      <c r="HQN2" s="4">
        <v>37966</v>
      </c>
      <c r="HQO2" s="4">
        <v>37965</v>
      </c>
      <c r="HQP2" s="4">
        <v>37964</v>
      </c>
      <c r="HQQ2" s="4">
        <v>37963</v>
      </c>
      <c r="HQR2" s="4">
        <v>37960</v>
      </c>
      <c r="HQS2" s="4">
        <v>37959</v>
      </c>
      <c r="HQT2" s="4">
        <v>37958</v>
      </c>
      <c r="HQU2" s="4">
        <v>37957</v>
      </c>
      <c r="HQV2" s="4">
        <v>37956</v>
      </c>
      <c r="HQW2" s="4">
        <v>37953</v>
      </c>
      <c r="HQX2" s="4">
        <v>37952</v>
      </c>
      <c r="HQY2" s="4">
        <v>37951</v>
      </c>
      <c r="HQZ2" s="4">
        <v>37950</v>
      </c>
      <c r="HRA2" s="4">
        <v>37949</v>
      </c>
      <c r="HRB2" s="4">
        <v>37946</v>
      </c>
      <c r="HRC2" s="4">
        <v>37945</v>
      </c>
      <c r="HRD2" s="4">
        <v>37944</v>
      </c>
      <c r="HRE2" s="4">
        <v>37943</v>
      </c>
      <c r="HRF2" s="4">
        <v>37942</v>
      </c>
      <c r="HRG2" s="4">
        <v>37939</v>
      </c>
      <c r="HRH2" s="4">
        <v>37938</v>
      </c>
      <c r="HRI2" s="4">
        <v>37937</v>
      </c>
      <c r="HRJ2" s="4">
        <v>37936</v>
      </c>
      <c r="HRK2" s="4">
        <v>37935</v>
      </c>
      <c r="HRL2" s="4">
        <v>37932</v>
      </c>
      <c r="HRM2" s="4">
        <v>37931</v>
      </c>
      <c r="HRN2" s="4">
        <v>37930</v>
      </c>
      <c r="HRO2" s="4">
        <v>37929</v>
      </c>
      <c r="HRP2" s="4">
        <v>37928</v>
      </c>
      <c r="HRQ2" s="4">
        <v>37925</v>
      </c>
      <c r="HRR2" s="4">
        <v>37924</v>
      </c>
      <c r="HRS2" s="4">
        <v>37923</v>
      </c>
      <c r="HRT2" s="4">
        <v>37922</v>
      </c>
      <c r="HRU2" s="4">
        <v>37921</v>
      </c>
      <c r="HRV2" s="4">
        <v>37918</v>
      </c>
      <c r="HRW2" s="4">
        <v>37917</v>
      </c>
      <c r="HRX2" s="4">
        <v>37916</v>
      </c>
      <c r="HRY2" s="4">
        <v>37915</v>
      </c>
      <c r="HRZ2" s="4">
        <v>37914</v>
      </c>
      <c r="HSA2" s="4">
        <v>37911</v>
      </c>
      <c r="HSB2" s="4">
        <v>37910</v>
      </c>
      <c r="HSC2" s="4">
        <v>37909</v>
      </c>
      <c r="HSD2" s="4">
        <v>37908</v>
      </c>
      <c r="HSE2" s="4">
        <v>37907</v>
      </c>
      <c r="HSF2" s="4">
        <v>37904</v>
      </c>
      <c r="HSG2" s="4">
        <v>37903</v>
      </c>
      <c r="HSH2" s="4">
        <v>37902</v>
      </c>
      <c r="HSI2" s="4">
        <v>37901</v>
      </c>
      <c r="HSJ2" s="4">
        <v>37900</v>
      </c>
      <c r="HSK2" s="4">
        <v>37897</v>
      </c>
      <c r="HSL2" s="4">
        <v>37896</v>
      </c>
      <c r="HSM2" s="4">
        <v>37895</v>
      </c>
      <c r="HSN2" s="4">
        <v>37894</v>
      </c>
      <c r="HSO2" s="4">
        <v>37893</v>
      </c>
      <c r="HSP2" s="4">
        <v>37890</v>
      </c>
      <c r="HSQ2" s="4">
        <v>37889</v>
      </c>
      <c r="HSR2" s="4">
        <v>37888</v>
      </c>
      <c r="HSS2" s="4">
        <v>37887</v>
      </c>
      <c r="HST2" s="4">
        <v>37886</v>
      </c>
      <c r="HSU2" s="4">
        <v>37883</v>
      </c>
      <c r="HSV2" s="4">
        <v>37882</v>
      </c>
      <c r="HSW2" s="4">
        <v>37881</v>
      </c>
      <c r="HSX2" s="4">
        <v>37880</v>
      </c>
      <c r="HSY2" s="4">
        <v>37879</v>
      </c>
      <c r="HSZ2" s="4">
        <v>37876</v>
      </c>
      <c r="HTA2" s="4">
        <v>37875</v>
      </c>
      <c r="HTB2" s="4">
        <v>37874</v>
      </c>
      <c r="HTC2" s="4">
        <v>37873</v>
      </c>
      <c r="HTD2" s="4">
        <v>37872</v>
      </c>
      <c r="HTE2" s="4">
        <v>37869</v>
      </c>
      <c r="HTF2" s="4">
        <v>37868</v>
      </c>
      <c r="HTG2" s="4">
        <v>37867</v>
      </c>
      <c r="HTH2" s="4">
        <v>37866</v>
      </c>
      <c r="HTI2" s="4">
        <v>37865</v>
      </c>
      <c r="HTJ2" s="4">
        <v>37862</v>
      </c>
      <c r="HTK2" s="4">
        <v>37861</v>
      </c>
      <c r="HTL2" s="4">
        <v>37860</v>
      </c>
      <c r="HTM2" s="4">
        <v>37859</v>
      </c>
      <c r="HTN2" s="4">
        <v>37858</v>
      </c>
      <c r="HTO2" s="4">
        <v>37855</v>
      </c>
      <c r="HTP2" s="4">
        <v>37854</v>
      </c>
      <c r="HTQ2" s="4">
        <v>37853</v>
      </c>
      <c r="HTR2" s="4">
        <v>37852</v>
      </c>
      <c r="HTS2" s="4">
        <v>37851</v>
      </c>
      <c r="HTT2" s="4">
        <v>37848</v>
      </c>
      <c r="HTU2" s="4">
        <v>37847</v>
      </c>
      <c r="HTV2" s="4">
        <v>37846</v>
      </c>
      <c r="HTW2" s="4">
        <v>37845</v>
      </c>
      <c r="HTX2" s="4">
        <v>37844</v>
      </c>
      <c r="HTY2" s="4">
        <v>37841</v>
      </c>
      <c r="HTZ2" s="4">
        <v>37840</v>
      </c>
      <c r="HUA2" s="4">
        <v>37839</v>
      </c>
      <c r="HUB2" s="4">
        <v>37838</v>
      </c>
      <c r="HUC2" s="4">
        <v>37837</v>
      </c>
      <c r="HUD2" s="4">
        <v>37834</v>
      </c>
      <c r="HUE2" s="4">
        <v>37833</v>
      </c>
      <c r="HUF2" s="4">
        <v>37832</v>
      </c>
      <c r="HUG2" s="4">
        <v>37831</v>
      </c>
      <c r="HUH2" s="4">
        <v>37830</v>
      </c>
      <c r="HUI2" s="4">
        <v>37827</v>
      </c>
      <c r="HUJ2" s="4">
        <v>37826</v>
      </c>
      <c r="HUK2" s="4">
        <v>37825</v>
      </c>
      <c r="HUL2" s="4">
        <v>37824</v>
      </c>
      <c r="HUM2" s="4">
        <v>37823</v>
      </c>
      <c r="HUN2" s="4">
        <v>37820</v>
      </c>
      <c r="HUO2" s="4">
        <v>37819</v>
      </c>
      <c r="HUP2" s="4">
        <v>37818</v>
      </c>
      <c r="HUQ2" s="4">
        <v>37817</v>
      </c>
      <c r="HUR2" s="4">
        <v>37816</v>
      </c>
      <c r="HUS2" s="4">
        <v>37813</v>
      </c>
      <c r="HUT2" s="4">
        <v>37812</v>
      </c>
      <c r="HUU2" s="4">
        <v>37811</v>
      </c>
      <c r="HUV2" s="4">
        <v>37810</v>
      </c>
      <c r="HUW2" s="4">
        <v>37809</v>
      </c>
      <c r="HUX2" s="4">
        <v>37806</v>
      </c>
      <c r="HUY2" s="4">
        <v>37805</v>
      </c>
      <c r="HUZ2" s="4">
        <v>37804</v>
      </c>
      <c r="HVA2" s="4">
        <v>37803</v>
      </c>
      <c r="HVB2" s="4">
        <v>37802</v>
      </c>
      <c r="HVC2" s="4">
        <v>37799</v>
      </c>
      <c r="HVD2" s="4">
        <v>37798</v>
      </c>
      <c r="HVE2" s="4">
        <v>37797</v>
      </c>
      <c r="HVF2" s="4">
        <v>37796</v>
      </c>
      <c r="HVG2" s="4">
        <v>37795</v>
      </c>
      <c r="HVH2" s="4">
        <v>37792</v>
      </c>
      <c r="HVI2" s="4">
        <v>37791</v>
      </c>
      <c r="HVJ2" s="4">
        <v>37790</v>
      </c>
      <c r="HVK2" s="4">
        <v>37789</v>
      </c>
      <c r="HVL2" s="4">
        <v>37788</v>
      </c>
      <c r="HVM2" s="4">
        <v>37785</v>
      </c>
      <c r="HVN2" s="4">
        <v>37784</v>
      </c>
      <c r="HVO2" s="4">
        <v>37783</v>
      </c>
      <c r="HVP2" s="4">
        <v>37782</v>
      </c>
      <c r="HVQ2" s="4">
        <v>37781</v>
      </c>
      <c r="HVR2" s="4">
        <v>37778</v>
      </c>
      <c r="HVS2" s="4">
        <v>37777</v>
      </c>
      <c r="HVT2" s="4">
        <v>37776</v>
      </c>
      <c r="HVU2" s="4">
        <v>37775</v>
      </c>
      <c r="HVV2" s="4">
        <v>37774</v>
      </c>
      <c r="HVW2" s="4">
        <v>37771</v>
      </c>
      <c r="HVX2" s="4">
        <v>37770</v>
      </c>
      <c r="HVY2" s="4">
        <v>37769</v>
      </c>
      <c r="HVZ2" s="4">
        <v>37768</v>
      </c>
      <c r="HWA2" s="4">
        <v>37767</v>
      </c>
      <c r="HWB2" s="4">
        <v>37764</v>
      </c>
      <c r="HWC2" s="4">
        <v>37763</v>
      </c>
      <c r="HWD2" s="4">
        <v>37762</v>
      </c>
      <c r="HWE2" s="4">
        <v>37761</v>
      </c>
      <c r="HWF2" s="4">
        <v>37760</v>
      </c>
      <c r="HWG2" s="4">
        <v>37757</v>
      </c>
      <c r="HWH2" s="4">
        <v>37756</v>
      </c>
      <c r="HWI2" s="4">
        <v>37755</v>
      </c>
      <c r="HWJ2" s="4">
        <v>37754</v>
      </c>
      <c r="HWK2" s="4">
        <v>37753</v>
      </c>
      <c r="HWL2" s="4">
        <v>37750</v>
      </c>
      <c r="HWM2" s="4">
        <v>37749</v>
      </c>
      <c r="HWN2" s="4">
        <v>37748</v>
      </c>
      <c r="HWO2" s="4">
        <v>37747</v>
      </c>
      <c r="HWP2" s="4">
        <v>37746</v>
      </c>
      <c r="HWQ2" s="4">
        <v>37743</v>
      </c>
      <c r="HWR2" s="4">
        <v>37742</v>
      </c>
      <c r="HWS2" s="4">
        <v>37741</v>
      </c>
      <c r="HWT2" s="4">
        <v>37740</v>
      </c>
      <c r="HWU2" s="4">
        <v>37739</v>
      </c>
      <c r="HWV2" s="4">
        <v>37736</v>
      </c>
      <c r="HWW2" s="4">
        <v>37735</v>
      </c>
      <c r="HWX2" s="4">
        <v>37734</v>
      </c>
      <c r="HWY2" s="4">
        <v>37733</v>
      </c>
      <c r="HWZ2" s="4">
        <v>37732</v>
      </c>
      <c r="HXA2" s="4">
        <v>37729</v>
      </c>
      <c r="HXB2" s="4">
        <v>37728</v>
      </c>
      <c r="HXC2" s="4">
        <v>37727</v>
      </c>
      <c r="HXD2" s="4">
        <v>37726</v>
      </c>
      <c r="HXE2" s="4">
        <v>37725</v>
      </c>
      <c r="HXF2" s="4">
        <v>37722</v>
      </c>
      <c r="HXG2" s="4">
        <v>37721</v>
      </c>
      <c r="HXH2" s="4">
        <v>37720</v>
      </c>
      <c r="HXI2" s="4">
        <v>37719</v>
      </c>
      <c r="HXJ2" s="4">
        <v>37718</v>
      </c>
      <c r="HXK2" s="4">
        <v>37715</v>
      </c>
      <c r="HXL2" s="4">
        <v>37714</v>
      </c>
      <c r="HXM2" s="4">
        <v>37713</v>
      </c>
      <c r="HXN2" s="4">
        <v>37712</v>
      </c>
      <c r="HXO2" s="4">
        <v>37711</v>
      </c>
      <c r="HXP2" s="4">
        <v>37708</v>
      </c>
      <c r="HXQ2" s="4">
        <v>37707</v>
      </c>
      <c r="HXR2" s="4">
        <v>37706</v>
      </c>
      <c r="HXS2" s="4">
        <v>37705</v>
      </c>
      <c r="HXT2" s="4">
        <v>37704</v>
      </c>
      <c r="HXU2" s="4">
        <v>37701</v>
      </c>
      <c r="HXV2" s="4">
        <v>37700</v>
      </c>
      <c r="HXW2" s="4">
        <v>37699</v>
      </c>
      <c r="HXX2" s="4">
        <v>37698</v>
      </c>
      <c r="HXY2" s="4">
        <v>37697</v>
      </c>
      <c r="HXZ2" s="4">
        <v>37694</v>
      </c>
      <c r="HYA2" s="4">
        <v>37693</v>
      </c>
      <c r="HYB2" s="4">
        <v>37692</v>
      </c>
      <c r="HYC2" s="4">
        <v>37691</v>
      </c>
      <c r="HYD2" s="4">
        <v>37690</v>
      </c>
      <c r="HYE2" s="4">
        <v>37687</v>
      </c>
      <c r="HYF2" s="4">
        <v>37686</v>
      </c>
      <c r="HYG2" s="4">
        <v>37685</v>
      </c>
      <c r="HYH2" s="4">
        <v>37684</v>
      </c>
      <c r="HYI2" s="4">
        <v>37683</v>
      </c>
      <c r="HYJ2" s="4">
        <v>37680</v>
      </c>
      <c r="HYK2" s="4">
        <v>37679</v>
      </c>
      <c r="HYL2" s="4">
        <v>37678</v>
      </c>
      <c r="HYM2" s="4">
        <v>37677</v>
      </c>
      <c r="HYN2" s="4">
        <v>37676</v>
      </c>
      <c r="HYO2" s="4">
        <v>37673</v>
      </c>
      <c r="HYP2" s="4">
        <v>37672</v>
      </c>
      <c r="HYQ2" s="4">
        <v>37671</v>
      </c>
      <c r="HYR2" s="4">
        <v>37670</v>
      </c>
      <c r="HYS2" s="4">
        <v>37669</v>
      </c>
      <c r="HYT2" s="4">
        <v>37666</v>
      </c>
      <c r="HYU2" s="4">
        <v>37665</v>
      </c>
      <c r="HYV2" s="4">
        <v>37664</v>
      </c>
      <c r="HYW2" s="4">
        <v>37663</v>
      </c>
      <c r="HYX2" s="4">
        <v>37662</v>
      </c>
      <c r="HYY2" s="4">
        <v>37659</v>
      </c>
      <c r="HYZ2" s="4">
        <v>37658</v>
      </c>
      <c r="HZA2" s="4">
        <v>37657</v>
      </c>
      <c r="HZB2" s="4">
        <v>37656</v>
      </c>
      <c r="HZC2" s="4">
        <v>37655</v>
      </c>
      <c r="HZD2" s="4">
        <v>37652</v>
      </c>
      <c r="HZE2" s="4">
        <v>37651</v>
      </c>
      <c r="HZF2" s="4">
        <v>37650</v>
      </c>
      <c r="HZG2" s="4">
        <v>37649</v>
      </c>
      <c r="HZH2" s="4">
        <v>37648</v>
      </c>
      <c r="HZI2" s="4">
        <v>37645</v>
      </c>
      <c r="HZJ2" s="4">
        <v>37644</v>
      </c>
      <c r="HZK2" s="4">
        <v>37643</v>
      </c>
      <c r="HZL2" s="4">
        <v>37642</v>
      </c>
      <c r="HZM2" s="4">
        <v>37641</v>
      </c>
      <c r="HZN2" s="4">
        <v>37638</v>
      </c>
      <c r="HZO2" s="4">
        <v>37637</v>
      </c>
      <c r="HZP2" s="4">
        <v>37636</v>
      </c>
      <c r="HZQ2" s="4">
        <v>37635</v>
      </c>
      <c r="HZR2" s="4">
        <v>37634</v>
      </c>
      <c r="HZS2" s="4">
        <v>37631</v>
      </c>
      <c r="HZT2" s="4">
        <v>37630</v>
      </c>
      <c r="HZU2" s="4">
        <v>37629</v>
      </c>
      <c r="HZV2" s="4">
        <v>37628</v>
      </c>
      <c r="HZW2" s="4">
        <v>37627</v>
      </c>
      <c r="HZX2" s="4">
        <v>37624</v>
      </c>
      <c r="HZY2" s="4">
        <v>37623</v>
      </c>
      <c r="HZZ2" s="4">
        <v>37622</v>
      </c>
      <c r="IAA2" s="4">
        <v>37621</v>
      </c>
      <c r="IAB2" s="4">
        <v>37620</v>
      </c>
      <c r="IAC2" s="4">
        <v>37617</v>
      </c>
      <c r="IAD2" s="4">
        <v>37616</v>
      </c>
      <c r="IAE2" s="4">
        <v>37615</v>
      </c>
      <c r="IAF2" s="4">
        <v>37614</v>
      </c>
      <c r="IAG2" s="4">
        <v>37613</v>
      </c>
      <c r="IAH2" s="4">
        <v>37610</v>
      </c>
      <c r="IAI2" s="4">
        <v>37609</v>
      </c>
      <c r="IAJ2" s="4">
        <v>37608</v>
      </c>
      <c r="IAK2" s="4">
        <v>37607</v>
      </c>
      <c r="IAL2" s="4">
        <v>37606</v>
      </c>
      <c r="IAM2" s="4">
        <v>37603</v>
      </c>
      <c r="IAN2" s="4">
        <v>37602</v>
      </c>
      <c r="IAO2" s="4">
        <v>37601</v>
      </c>
      <c r="IAP2" s="4">
        <v>37600</v>
      </c>
      <c r="IAQ2" s="4">
        <v>37599</v>
      </c>
      <c r="IAR2" s="4">
        <v>37596</v>
      </c>
      <c r="IAS2" s="4">
        <v>37595</v>
      </c>
      <c r="IAT2" s="4">
        <v>37594</v>
      </c>
      <c r="IAU2" s="4">
        <v>37593</v>
      </c>
      <c r="IAV2" s="4">
        <v>37592</v>
      </c>
      <c r="IAW2" s="4">
        <v>37589</v>
      </c>
      <c r="IAX2" s="4">
        <v>37588</v>
      </c>
      <c r="IAY2" s="4">
        <v>37587</v>
      </c>
      <c r="IAZ2" s="4">
        <v>37586</v>
      </c>
      <c r="IBA2" s="4">
        <v>37585</v>
      </c>
      <c r="IBB2" s="4">
        <v>37582</v>
      </c>
      <c r="IBC2" s="4">
        <v>37581</v>
      </c>
      <c r="IBD2" s="4">
        <v>37580</v>
      </c>
      <c r="IBE2" s="4">
        <v>37579</v>
      </c>
      <c r="IBF2" s="4">
        <v>37578</v>
      </c>
      <c r="IBG2" s="4">
        <v>37575</v>
      </c>
      <c r="IBH2" s="4">
        <v>37574</v>
      </c>
      <c r="IBI2" s="4">
        <v>37573</v>
      </c>
      <c r="IBJ2" s="4">
        <v>37572</v>
      </c>
      <c r="IBK2" s="4">
        <v>37571</v>
      </c>
      <c r="IBL2" s="4">
        <v>37568</v>
      </c>
      <c r="IBM2" s="4">
        <v>37567</v>
      </c>
      <c r="IBN2" s="4">
        <v>37566</v>
      </c>
      <c r="IBO2" s="4">
        <v>37565</v>
      </c>
      <c r="IBP2" s="4">
        <v>37564</v>
      </c>
      <c r="IBQ2" s="4">
        <v>37561</v>
      </c>
      <c r="IBR2" s="4">
        <v>37560</v>
      </c>
      <c r="IBS2" s="4">
        <v>37559</v>
      </c>
      <c r="IBT2" s="4">
        <v>37558</v>
      </c>
      <c r="IBU2" s="4">
        <v>37557</v>
      </c>
      <c r="IBV2" s="4">
        <v>37554</v>
      </c>
      <c r="IBW2" s="4">
        <v>37553</v>
      </c>
      <c r="IBX2" s="4">
        <v>37552</v>
      </c>
      <c r="IBY2" s="4">
        <v>37551</v>
      </c>
      <c r="IBZ2" s="4">
        <v>37550</v>
      </c>
      <c r="ICA2" s="4">
        <v>37547</v>
      </c>
      <c r="ICB2" s="4">
        <v>37546</v>
      </c>
      <c r="ICC2" s="4">
        <v>37545</v>
      </c>
      <c r="ICD2" s="4">
        <v>37544</v>
      </c>
      <c r="ICE2" s="4">
        <v>37543</v>
      </c>
      <c r="ICF2" s="4">
        <v>37540</v>
      </c>
      <c r="ICG2" s="4">
        <v>37539</v>
      </c>
      <c r="ICH2" s="4">
        <v>37538</v>
      </c>
      <c r="ICI2" s="4">
        <v>37537</v>
      </c>
      <c r="ICJ2" s="4">
        <v>37536</v>
      </c>
      <c r="ICK2" s="4">
        <v>37533</v>
      </c>
      <c r="ICL2" s="4">
        <v>37532</v>
      </c>
      <c r="ICM2" s="4">
        <v>37531</v>
      </c>
      <c r="ICN2" s="4">
        <v>37530</v>
      </c>
      <c r="ICO2" s="4">
        <v>37529</v>
      </c>
      <c r="ICP2" s="4">
        <v>37526</v>
      </c>
      <c r="ICQ2" s="4">
        <v>37525</v>
      </c>
      <c r="ICR2" s="4">
        <v>37524</v>
      </c>
      <c r="ICS2" s="4">
        <v>37523</v>
      </c>
      <c r="ICT2" s="4">
        <v>37522</v>
      </c>
      <c r="ICU2" s="4">
        <v>37519</v>
      </c>
      <c r="ICV2" s="4">
        <v>37518</v>
      </c>
      <c r="ICW2" s="4">
        <v>37517</v>
      </c>
      <c r="ICX2" s="4">
        <v>37516</v>
      </c>
      <c r="ICY2" s="4">
        <v>37515</v>
      </c>
      <c r="ICZ2" s="4">
        <v>37512</v>
      </c>
      <c r="IDA2" s="4">
        <v>37511</v>
      </c>
      <c r="IDB2" s="4">
        <v>37510</v>
      </c>
      <c r="IDC2" s="4">
        <v>37509</v>
      </c>
      <c r="IDD2" s="4">
        <v>37508</v>
      </c>
      <c r="IDE2" s="4">
        <v>37505</v>
      </c>
      <c r="IDF2" s="4">
        <v>37504</v>
      </c>
      <c r="IDG2" s="4">
        <v>37503</v>
      </c>
      <c r="IDH2" s="4">
        <v>37502</v>
      </c>
      <c r="IDI2" s="4">
        <v>37501</v>
      </c>
      <c r="IDJ2" s="4">
        <v>37498</v>
      </c>
      <c r="IDK2" s="4">
        <v>37497</v>
      </c>
      <c r="IDL2" s="4">
        <v>37496</v>
      </c>
      <c r="IDM2" s="4">
        <v>37495</v>
      </c>
      <c r="IDN2" s="4">
        <v>37494</v>
      </c>
      <c r="IDO2" s="4">
        <v>37491</v>
      </c>
      <c r="IDP2" s="4">
        <v>37490</v>
      </c>
      <c r="IDQ2" s="4">
        <v>37489</v>
      </c>
      <c r="IDR2" s="4">
        <v>37488</v>
      </c>
      <c r="IDS2" s="4">
        <v>37487</v>
      </c>
      <c r="IDT2" s="4">
        <v>37484</v>
      </c>
      <c r="IDU2" s="4">
        <v>37483</v>
      </c>
      <c r="IDV2" s="4">
        <v>37482</v>
      </c>
      <c r="IDW2" s="4">
        <v>37481</v>
      </c>
      <c r="IDX2" s="4">
        <v>37480</v>
      </c>
      <c r="IDY2" s="4">
        <v>37477</v>
      </c>
      <c r="IDZ2" s="4">
        <v>37476</v>
      </c>
      <c r="IEA2" s="4">
        <v>37475</v>
      </c>
      <c r="IEB2" s="4">
        <v>37474</v>
      </c>
      <c r="IEC2" s="4">
        <v>37473</v>
      </c>
      <c r="IED2" s="4">
        <v>37470</v>
      </c>
      <c r="IEE2" s="4">
        <v>37469</v>
      </c>
      <c r="IEF2" s="4">
        <v>37468</v>
      </c>
      <c r="IEG2" s="4">
        <v>37467</v>
      </c>
      <c r="IEH2" s="4">
        <v>37466</v>
      </c>
      <c r="IEI2" s="4">
        <v>37463</v>
      </c>
      <c r="IEJ2" s="4">
        <v>37462</v>
      </c>
      <c r="IEK2" s="4">
        <v>37461</v>
      </c>
      <c r="IEL2" s="4">
        <v>37460</v>
      </c>
      <c r="IEM2" s="4">
        <v>37459</v>
      </c>
      <c r="IEN2" s="4">
        <v>37456</v>
      </c>
      <c r="IEO2" s="4">
        <v>37455</v>
      </c>
      <c r="IEP2" s="4">
        <v>37454</v>
      </c>
      <c r="IEQ2" s="4">
        <v>37453</v>
      </c>
      <c r="IER2" s="4">
        <v>37452</v>
      </c>
      <c r="IES2" s="4">
        <v>37449</v>
      </c>
      <c r="IET2" s="4">
        <v>37448</v>
      </c>
      <c r="IEU2" s="4">
        <v>37447</v>
      </c>
      <c r="IEV2" s="4">
        <v>37446</v>
      </c>
      <c r="IEW2" s="4">
        <v>37445</v>
      </c>
      <c r="IEX2" s="4">
        <v>37442</v>
      </c>
      <c r="IEY2" s="4">
        <v>37441</v>
      </c>
      <c r="IEZ2" s="4">
        <v>37440</v>
      </c>
      <c r="IFA2" s="4">
        <v>37439</v>
      </c>
      <c r="IFB2" s="4">
        <v>37438</v>
      </c>
      <c r="IFC2" s="4">
        <v>37435</v>
      </c>
      <c r="IFD2" s="4">
        <v>37434</v>
      </c>
      <c r="IFE2" s="4">
        <v>37433</v>
      </c>
      <c r="IFF2" s="4">
        <v>37432</v>
      </c>
      <c r="IFG2" s="4">
        <v>37431</v>
      </c>
      <c r="IFH2" s="4">
        <v>37428</v>
      </c>
      <c r="IFI2" s="4">
        <v>37427</v>
      </c>
      <c r="IFJ2" s="4">
        <v>37426</v>
      </c>
      <c r="IFK2" s="4">
        <v>37425</v>
      </c>
      <c r="IFL2" s="4">
        <v>37424</v>
      </c>
      <c r="IFM2" s="4">
        <v>37421</v>
      </c>
      <c r="IFN2" s="4">
        <v>37420</v>
      </c>
      <c r="IFO2" s="4">
        <v>37419</v>
      </c>
      <c r="IFP2" s="4">
        <v>37418</v>
      </c>
      <c r="IFQ2" s="4">
        <v>37417</v>
      </c>
      <c r="IFR2" s="4">
        <v>37414</v>
      </c>
      <c r="IFS2" s="4">
        <v>37413</v>
      </c>
      <c r="IFT2" s="4">
        <v>37412</v>
      </c>
      <c r="IFU2" s="4">
        <v>37411</v>
      </c>
      <c r="IFV2" s="4">
        <v>37410</v>
      </c>
      <c r="IFW2" s="4">
        <v>37407</v>
      </c>
      <c r="IFX2" s="4">
        <v>37406</v>
      </c>
      <c r="IFY2" s="4">
        <v>37405</v>
      </c>
      <c r="IFZ2" s="4">
        <v>37404</v>
      </c>
      <c r="IGA2" s="4">
        <v>37403</v>
      </c>
      <c r="IGB2" s="4">
        <v>37400</v>
      </c>
      <c r="IGC2" s="4">
        <v>37399</v>
      </c>
      <c r="IGD2" s="4">
        <v>37398</v>
      </c>
      <c r="IGE2" s="4">
        <v>37397</v>
      </c>
      <c r="IGF2" s="4">
        <v>37396</v>
      </c>
      <c r="IGG2" s="4">
        <v>37393</v>
      </c>
      <c r="IGH2" s="4">
        <v>37392</v>
      </c>
      <c r="IGI2" s="4">
        <v>37391</v>
      </c>
      <c r="IGJ2" s="4">
        <v>37390</v>
      </c>
      <c r="IGK2" s="4">
        <v>37389</v>
      </c>
      <c r="IGL2" s="4">
        <v>37386</v>
      </c>
      <c r="IGM2" s="4">
        <v>37385</v>
      </c>
      <c r="IGN2" s="4">
        <v>37384</v>
      </c>
      <c r="IGO2" s="4">
        <v>37383</v>
      </c>
      <c r="IGP2" s="4">
        <v>37382</v>
      </c>
      <c r="IGQ2" s="4">
        <v>37379</v>
      </c>
      <c r="IGR2" s="4">
        <v>37378</v>
      </c>
      <c r="IGS2" s="4">
        <v>37377</v>
      </c>
      <c r="IGT2" s="4">
        <v>37376</v>
      </c>
      <c r="IGU2" s="4">
        <v>37375</v>
      </c>
      <c r="IGV2" s="4">
        <v>37372</v>
      </c>
      <c r="IGW2" s="4">
        <v>37371</v>
      </c>
      <c r="IGX2" s="4">
        <v>37370</v>
      </c>
      <c r="IGY2" s="4">
        <v>37369</v>
      </c>
      <c r="IGZ2" s="4">
        <v>37368</v>
      </c>
      <c r="IHA2" s="4">
        <v>37365</v>
      </c>
      <c r="IHB2" s="4">
        <v>37364</v>
      </c>
      <c r="IHC2" s="4">
        <v>37363</v>
      </c>
      <c r="IHD2" s="4">
        <v>37362</v>
      </c>
      <c r="IHE2" s="4">
        <v>37361</v>
      </c>
      <c r="IHF2" s="4">
        <v>37358</v>
      </c>
      <c r="IHG2" s="4">
        <v>37357</v>
      </c>
      <c r="IHH2" s="4">
        <v>37356</v>
      </c>
      <c r="IHI2" s="4">
        <v>37355</v>
      </c>
      <c r="IHJ2" s="4">
        <v>37354</v>
      </c>
      <c r="IHK2" s="4">
        <v>37351</v>
      </c>
      <c r="IHL2" s="4">
        <v>37350</v>
      </c>
      <c r="IHM2" s="4">
        <v>37349</v>
      </c>
      <c r="IHN2" s="4">
        <v>37348</v>
      </c>
      <c r="IHO2" s="4">
        <v>37347</v>
      </c>
      <c r="IHP2" s="4">
        <v>37344</v>
      </c>
      <c r="IHQ2" s="4">
        <v>37343</v>
      </c>
      <c r="IHR2" s="4">
        <v>37342</v>
      </c>
      <c r="IHS2" s="4">
        <v>37341</v>
      </c>
      <c r="IHT2" s="4">
        <v>37340</v>
      </c>
      <c r="IHU2" s="4">
        <v>37337</v>
      </c>
      <c r="IHV2" s="4">
        <v>37336</v>
      </c>
      <c r="IHW2" s="4">
        <v>37335</v>
      </c>
      <c r="IHX2" s="4">
        <v>37334</v>
      </c>
      <c r="IHY2" s="4">
        <v>37333</v>
      </c>
      <c r="IHZ2" s="4">
        <v>37330</v>
      </c>
      <c r="IIA2" s="4">
        <v>37329</v>
      </c>
      <c r="IIB2" s="4">
        <v>37328</v>
      </c>
      <c r="IIC2" s="4">
        <v>37327</v>
      </c>
      <c r="IID2" s="4">
        <v>37326</v>
      </c>
      <c r="IIE2" s="4">
        <v>37323</v>
      </c>
      <c r="IIF2" s="4">
        <v>37322</v>
      </c>
      <c r="IIG2" s="4">
        <v>37321</v>
      </c>
      <c r="IIH2" s="4">
        <v>37320</v>
      </c>
      <c r="III2" s="4">
        <v>37319</v>
      </c>
      <c r="IIJ2" s="4">
        <v>37316</v>
      </c>
      <c r="IIK2" s="4">
        <v>37315</v>
      </c>
      <c r="IIL2" s="4">
        <v>37314</v>
      </c>
      <c r="IIM2" s="4">
        <v>37313</v>
      </c>
      <c r="IIN2" s="4">
        <v>37312</v>
      </c>
      <c r="IIO2" s="4">
        <v>37309</v>
      </c>
      <c r="IIP2" s="4">
        <v>37308</v>
      </c>
      <c r="IIQ2" s="4">
        <v>37307</v>
      </c>
      <c r="IIR2" s="4">
        <v>37306</v>
      </c>
      <c r="IIS2" s="4">
        <v>37305</v>
      </c>
      <c r="IIT2" s="4">
        <v>37302</v>
      </c>
      <c r="IIU2" s="4">
        <v>37301</v>
      </c>
      <c r="IIV2" s="4">
        <v>37300</v>
      </c>
      <c r="IIW2" s="4">
        <v>37299</v>
      </c>
      <c r="IIX2" s="4">
        <v>37298</v>
      </c>
      <c r="IIY2" s="4">
        <v>37295</v>
      </c>
      <c r="IIZ2" s="4">
        <v>37294</v>
      </c>
      <c r="IJA2" s="4">
        <v>37293</v>
      </c>
      <c r="IJB2" s="4">
        <v>37292</v>
      </c>
      <c r="IJC2" s="4">
        <v>37291</v>
      </c>
      <c r="IJD2" s="4">
        <v>37288</v>
      </c>
      <c r="IJE2" s="4">
        <v>37287</v>
      </c>
      <c r="IJF2" s="4">
        <v>37286</v>
      </c>
      <c r="IJG2" s="4">
        <v>37285</v>
      </c>
      <c r="IJH2" s="4">
        <v>37284</v>
      </c>
      <c r="IJI2" s="4">
        <v>37281</v>
      </c>
      <c r="IJJ2" s="4">
        <v>37280</v>
      </c>
      <c r="IJK2" s="4">
        <v>37279</v>
      </c>
      <c r="IJL2" s="4">
        <v>37278</v>
      </c>
      <c r="IJM2" s="4">
        <v>37277</v>
      </c>
      <c r="IJN2" s="4">
        <v>37274</v>
      </c>
      <c r="IJO2" s="4">
        <v>37273</v>
      </c>
      <c r="IJP2" s="4">
        <v>37272</v>
      </c>
      <c r="IJQ2" s="4">
        <v>37271</v>
      </c>
      <c r="IJR2" s="4">
        <v>37270</v>
      </c>
      <c r="IJS2" s="4">
        <v>37267</v>
      </c>
      <c r="IJT2" s="4">
        <v>37266</v>
      </c>
      <c r="IJU2" s="4">
        <v>37265</v>
      </c>
      <c r="IJV2" s="4">
        <v>37264</v>
      </c>
      <c r="IJW2" s="4">
        <v>37263</v>
      </c>
      <c r="IJX2" s="4">
        <v>37260</v>
      </c>
      <c r="IJY2" s="4">
        <v>37259</v>
      </c>
      <c r="IJZ2" s="4">
        <v>37258</v>
      </c>
      <c r="IKA2" s="4">
        <v>37257</v>
      </c>
      <c r="IKB2" s="4">
        <v>37256</v>
      </c>
      <c r="IKC2" s="4">
        <v>37253</v>
      </c>
      <c r="IKD2" s="4">
        <v>37252</v>
      </c>
      <c r="IKE2" s="4">
        <v>37251</v>
      </c>
      <c r="IKF2" s="4">
        <v>37250</v>
      </c>
      <c r="IKG2" s="4">
        <v>37249</v>
      </c>
      <c r="IKH2" s="4">
        <v>37246</v>
      </c>
      <c r="IKI2" s="4">
        <v>37245</v>
      </c>
      <c r="IKJ2" s="4">
        <v>37244</v>
      </c>
      <c r="IKK2" s="4">
        <v>37243</v>
      </c>
      <c r="IKL2" s="4">
        <v>37242</v>
      </c>
      <c r="IKM2" s="4">
        <v>37239</v>
      </c>
      <c r="IKN2" s="4">
        <v>37238</v>
      </c>
      <c r="IKO2" s="4">
        <v>37237</v>
      </c>
      <c r="IKP2" s="4">
        <v>37236</v>
      </c>
      <c r="IKQ2" s="4">
        <v>37235</v>
      </c>
      <c r="IKR2" s="4">
        <v>37232</v>
      </c>
      <c r="IKS2" s="4">
        <v>37231</v>
      </c>
      <c r="IKT2" s="4">
        <v>37230</v>
      </c>
      <c r="IKU2" s="4">
        <v>37229</v>
      </c>
      <c r="IKV2" s="4">
        <v>37228</v>
      </c>
      <c r="IKW2" s="4">
        <v>37225</v>
      </c>
      <c r="IKX2" s="4">
        <v>37224</v>
      </c>
      <c r="IKY2" s="4">
        <v>37223</v>
      </c>
      <c r="IKZ2" s="4">
        <v>37222</v>
      </c>
      <c r="ILA2" s="4">
        <v>37221</v>
      </c>
      <c r="ILB2" s="4">
        <v>37218</v>
      </c>
      <c r="ILC2" s="4">
        <v>37217</v>
      </c>
      <c r="ILD2" s="4">
        <v>37216</v>
      </c>
      <c r="ILE2" s="4">
        <v>37215</v>
      </c>
      <c r="ILF2" s="4">
        <v>37214</v>
      </c>
      <c r="ILG2" s="4">
        <v>37211</v>
      </c>
      <c r="ILH2" s="4">
        <v>37210</v>
      </c>
      <c r="ILI2" s="4">
        <v>37209</v>
      </c>
      <c r="ILJ2" s="4">
        <v>37208</v>
      </c>
      <c r="ILK2" s="4">
        <v>37207</v>
      </c>
      <c r="ILL2" s="4">
        <v>37204</v>
      </c>
      <c r="ILM2" s="4">
        <v>37203</v>
      </c>
      <c r="ILN2" s="4">
        <v>37202</v>
      </c>
      <c r="ILO2" s="4">
        <v>37201</v>
      </c>
      <c r="ILP2" s="4">
        <v>37200</v>
      </c>
      <c r="ILQ2" s="4">
        <v>37197</v>
      </c>
      <c r="ILR2" s="4">
        <v>37196</v>
      </c>
      <c r="ILS2" s="4">
        <v>37195</v>
      </c>
      <c r="ILT2" s="4">
        <v>37194</v>
      </c>
      <c r="ILU2" s="4">
        <v>37193</v>
      </c>
      <c r="ILV2" s="4">
        <v>37190</v>
      </c>
      <c r="ILW2" s="4">
        <v>37189</v>
      </c>
      <c r="ILX2" s="4">
        <v>37188</v>
      </c>
      <c r="ILY2" s="4">
        <v>37187</v>
      </c>
      <c r="ILZ2" s="4">
        <v>37186</v>
      </c>
      <c r="IMA2" s="4">
        <v>37183</v>
      </c>
      <c r="IMB2" s="4">
        <v>37182</v>
      </c>
      <c r="IMC2" s="4">
        <v>37181</v>
      </c>
      <c r="IMD2" s="4">
        <v>37180</v>
      </c>
      <c r="IME2" s="4">
        <v>37179</v>
      </c>
      <c r="IMF2" s="4">
        <v>37176</v>
      </c>
      <c r="IMG2" s="4">
        <v>37175</v>
      </c>
      <c r="IMH2" s="4">
        <v>37174</v>
      </c>
      <c r="IMI2" s="4">
        <v>37173</v>
      </c>
      <c r="IMJ2" s="4">
        <v>37172</v>
      </c>
      <c r="IMK2" s="4">
        <v>37169</v>
      </c>
      <c r="IML2" s="4">
        <v>37168</v>
      </c>
      <c r="IMM2" s="4">
        <v>37167</v>
      </c>
      <c r="IMN2" s="4">
        <v>37166</v>
      </c>
      <c r="IMO2" s="4">
        <v>37165</v>
      </c>
      <c r="IMP2" s="4">
        <v>37162</v>
      </c>
      <c r="IMQ2" s="4">
        <v>37161</v>
      </c>
      <c r="IMR2" s="4">
        <v>37160</v>
      </c>
      <c r="IMS2" s="4">
        <v>37159</v>
      </c>
      <c r="IMT2" s="4">
        <v>37158</v>
      </c>
      <c r="IMU2" s="4">
        <v>37155</v>
      </c>
      <c r="IMV2" s="4">
        <v>37154</v>
      </c>
      <c r="IMW2" s="4">
        <v>37153</v>
      </c>
      <c r="IMX2" s="4">
        <v>37152</v>
      </c>
      <c r="IMY2" s="4">
        <v>37151</v>
      </c>
      <c r="IMZ2" s="4">
        <v>37148</v>
      </c>
      <c r="INA2" s="4">
        <v>37147</v>
      </c>
      <c r="INB2" s="4">
        <v>37146</v>
      </c>
      <c r="INC2" s="4">
        <v>37145</v>
      </c>
      <c r="IND2" s="4">
        <v>37144</v>
      </c>
      <c r="INE2" s="4">
        <v>37141</v>
      </c>
      <c r="INF2" s="4">
        <v>37140</v>
      </c>
      <c r="ING2" s="4">
        <v>37139</v>
      </c>
      <c r="INH2" s="4">
        <v>37138</v>
      </c>
      <c r="INI2" s="4">
        <v>37137</v>
      </c>
      <c r="INJ2" s="4">
        <v>37134</v>
      </c>
      <c r="INK2" s="4">
        <v>37133</v>
      </c>
      <c r="INL2" s="4">
        <v>37132</v>
      </c>
      <c r="INM2" s="4">
        <v>37131</v>
      </c>
      <c r="INN2" s="4">
        <v>37130</v>
      </c>
      <c r="INO2" s="4">
        <v>37127</v>
      </c>
      <c r="INP2" s="4">
        <v>37126</v>
      </c>
      <c r="INQ2" s="4">
        <v>37125</v>
      </c>
      <c r="INR2" s="4">
        <v>37124</v>
      </c>
      <c r="INS2" s="4">
        <v>37123</v>
      </c>
      <c r="INT2" s="4">
        <v>37120</v>
      </c>
      <c r="INU2" s="4">
        <v>37119</v>
      </c>
      <c r="INV2" s="4">
        <v>37118</v>
      </c>
      <c r="INW2" s="4">
        <v>37117</v>
      </c>
      <c r="INX2" s="4">
        <v>37116</v>
      </c>
      <c r="INY2" s="4">
        <v>37113</v>
      </c>
      <c r="INZ2" s="4">
        <v>37112</v>
      </c>
      <c r="IOA2" s="4">
        <v>37111</v>
      </c>
      <c r="IOB2" s="4">
        <v>37110</v>
      </c>
      <c r="IOC2" s="4">
        <v>37109</v>
      </c>
      <c r="IOD2" s="4">
        <v>37106</v>
      </c>
      <c r="IOE2" s="4">
        <v>37105</v>
      </c>
      <c r="IOF2" s="4">
        <v>37104</v>
      </c>
      <c r="IOG2" s="4">
        <v>37103</v>
      </c>
      <c r="IOH2" s="4">
        <v>37102</v>
      </c>
      <c r="IOI2" s="4">
        <v>37099</v>
      </c>
      <c r="IOJ2" s="4">
        <v>37098</v>
      </c>
      <c r="IOK2" s="4">
        <v>37097</v>
      </c>
      <c r="IOL2" s="4">
        <v>37096</v>
      </c>
      <c r="IOM2" s="4">
        <v>37095</v>
      </c>
      <c r="ION2" s="4">
        <v>37092</v>
      </c>
      <c r="IOO2" s="4">
        <v>37091</v>
      </c>
      <c r="IOP2" s="4">
        <v>37090</v>
      </c>
      <c r="IOQ2" s="4">
        <v>37089</v>
      </c>
      <c r="IOR2" s="4">
        <v>37088</v>
      </c>
      <c r="IOS2" s="4">
        <v>37085</v>
      </c>
      <c r="IOT2" s="4">
        <v>37084</v>
      </c>
      <c r="IOU2" s="4">
        <v>37083</v>
      </c>
      <c r="IOV2" s="4">
        <v>37082</v>
      </c>
      <c r="IOW2" s="4">
        <v>37081</v>
      </c>
      <c r="IOX2" s="4">
        <v>37078</v>
      </c>
      <c r="IOY2" s="4">
        <v>37077</v>
      </c>
      <c r="IOZ2" s="4">
        <v>37076</v>
      </c>
      <c r="IPA2" s="4">
        <v>37075</v>
      </c>
      <c r="IPB2" s="4">
        <v>37074</v>
      </c>
      <c r="IPC2" s="4">
        <v>37071</v>
      </c>
      <c r="IPD2" s="4">
        <v>37070</v>
      </c>
      <c r="IPE2" s="4">
        <v>37069</v>
      </c>
      <c r="IPF2" s="4">
        <v>37068</v>
      </c>
      <c r="IPG2" s="4">
        <v>37067</v>
      </c>
      <c r="IPH2" s="4">
        <v>37064</v>
      </c>
      <c r="IPI2" s="4">
        <v>37063</v>
      </c>
      <c r="IPJ2" s="4">
        <v>37062</v>
      </c>
      <c r="IPK2" s="4">
        <v>37061</v>
      </c>
      <c r="IPL2" s="4">
        <v>37060</v>
      </c>
      <c r="IPM2" s="4">
        <v>37057</v>
      </c>
      <c r="IPN2" s="4">
        <v>37056</v>
      </c>
      <c r="IPO2" s="4">
        <v>37055</v>
      </c>
      <c r="IPP2" s="4">
        <v>37054</v>
      </c>
      <c r="IPQ2" s="4">
        <v>37053</v>
      </c>
      <c r="IPR2" s="4">
        <v>37050</v>
      </c>
      <c r="IPS2" s="4">
        <v>37049</v>
      </c>
      <c r="IPT2" s="4">
        <v>37048</v>
      </c>
      <c r="IPU2" s="4">
        <v>37047</v>
      </c>
      <c r="IPV2" s="4">
        <v>37046</v>
      </c>
      <c r="IPW2" s="4">
        <v>37043</v>
      </c>
      <c r="IPX2" s="4">
        <v>37042</v>
      </c>
      <c r="IPY2" s="4">
        <v>37041</v>
      </c>
      <c r="IPZ2" s="4">
        <v>37040</v>
      </c>
      <c r="IQA2" s="4">
        <v>37039</v>
      </c>
      <c r="IQB2" s="4">
        <v>37036</v>
      </c>
      <c r="IQC2" s="4">
        <v>37035</v>
      </c>
      <c r="IQD2" s="4">
        <v>37034</v>
      </c>
      <c r="IQE2" s="4">
        <v>37033</v>
      </c>
      <c r="IQF2" s="4">
        <v>37032</v>
      </c>
      <c r="IQG2" s="4">
        <v>37029</v>
      </c>
      <c r="IQH2" s="4">
        <v>37028</v>
      </c>
      <c r="IQI2" s="4">
        <v>37027</v>
      </c>
      <c r="IQJ2" s="4">
        <v>37026</v>
      </c>
      <c r="IQK2" s="4">
        <v>37025</v>
      </c>
      <c r="IQL2" s="4">
        <v>37022</v>
      </c>
      <c r="IQM2" s="4">
        <v>37021</v>
      </c>
      <c r="IQN2" s="4">
        <v>37020</v>
      </c>
      <c r="IQO2" s="4">
        <v>37019</v>
      </c>
      <c r="IQP2" s="4">
        <v>37018</v>
      </c>
      <c r="IQQ2" s="4">
        <v>37015</v>
      </c>
      <c r="IQR2" s="4">
        <v>37014</v>
      </c>
      <c r="IQS2" s="4">
        <v>37013</v>
      </c>
      <c r="IQT2" s="4">
        <v>37012</v>
      </c>
      <c r="IQU2" s="4">
        <v>37011</v>
      </c>
      <c r="IQV2" s="4">
        <v>37008</v>
      </c>
      <c r="IQW2" s="4">
        <v>37007</v>
      </c>
      <c r="IQX2" s="4">
        <v>37006</v>
      </c>
      <c r="IQY2" s="4">
        <v>37005</v>
      </c>
      <c r="IQZ2" s="4">
        <v>37004</v>
      </c>
      <c r="IRA2" s="4">
        <v>37001</v>
      </c>
      <c r="IRB2" s="4">
        <v>37000</v>
      </c>
      <c r="IRC2" s="4">
        <v>36999</v>
      </c>
      <c r="IRD2" s="4">
        <v>36998</v>
      </c>
      <c r="IRE2" s="4">
        <v>36997</v>
      </c>
      <c r="IRF2" s="4">
        <v>36994</v>
      </c>
      <c r="IRG2" s="4">
        <v>36993</v>
      </c>
      <c r="IRH2" s="4">
        <v>36992</v>
      </c>
      <c r="IRI2" s="4">
        <v>36991</v>
      </c>
      <c r="IRJ2" s="4">
        <v>36990</v>
      </c>
      <c r="IRK2" s="4">
        <v>36987</v>
      </c>
      <c r="IRL2" s="4">
        <v>36986</v>
      </c>
      <c r="IRM2" s="4">
        <v>36985</v>
      </c>
      <c r="IRN2" s="4">
        <v>36984</v>
      </c>
      <c r="IRO2" s="4">
        <v>36983</v>
      </c>
      <c r="IRP2" s="4">
        <v>36980</v>
      </c>
      <c r="IRQ2" s="4">
        <v>36979</v>
      </c>
      <c r="IRR2" s="4">
        <v>36978</v>
      </c>
      <c r="IRS2" s="4">
        <v>36977</v>
      </c>
      <c r="IRT2" s="4">
        <v>36976</v>
      </c>
      <c r="IRU2" s="4">
        <v>36973</v>
      </c>
      <c r="IRV2" s="4">
        <v>36972</v>
      </c>
      <c r="IRW2" s="4">
        <v>36971</v>
      </c>
      <c r="IRX2" s="4">
        <v>36970</v>
      </c>
      <c r="IRY2" s="4">
        <v>36969</v>
      </c>
      <c r="IRZ2" s="4">
        <v>36966</v>
      </c>
      <c r="ISA2" s="4">
        <v>36965</v>
      </c>
      <c r="ISB2" s="4">
        <v>36964</v>
      </c>
      <c r="ISC2" s="4">
        <v>36963</v>
      </c>
      <c r="ISD2" s="4">
        <v>36962</v>
      </c>
      <c r="ISE2" s="4">
        <v>36959</v>
      </c>
      <c r="ISF2" s="4">
        <v>36958</v>
      </c>
      <c r="ISG2" s="4">
        <v>36957</v>
      </c>
      <c r="ISH2" s="4">
        <v>36956</v>
      </c>
      <c r="ISI2" s="4">
        <v>36955</v>
      </c>
      <c r="ISJ2" s="4">
        <v>36952</v>
      </c>
      <c r="ISK2" s="4">
        <v>36951</v>
      </c>
      <c r="ISL2" s="4">
        <v>36950</v>
      </c>
      <c r="ISM2" s="4">
        <v>36949</v>
      </c>
      <c r="ISN2" s="4">
        <v>36948</v>
      </c>
      <c r="ISO2" s="4">
        <v>36945</v>
      </c>
      <c r="ISP2" s="4">
        <v>36944</v>
      </c>
      <c r="ISQ2" s="4">
        <v>36943</v>
      </c>
      <c r="ISR2" s="4">
        <v>36942</v>
      </c>
      <c r="ISS2" s="4">
        <v>36941</v>
      </c>
      <c r="IST2" s="4">
        <v>36938</v>
      </c>
      <c r="ISU2" s="4">
        <v>36937</v>
      </c>
      <c r="ISV2" s="4">
        <v>36936</v>
      </c>
      <c r="ISW2" s="4">
        <v>36935</v>
      </c>
      <c r="ISX2" s="4">
        <v>36934</v>
      </c>
      <c r="ISY2" s="4">
        <v>36931</v>
      </c>
      <c r="ISZ2" s="4">
        <v>36930</v>
      </c>
      <c r="ITA2" s="4">
        <v>36929</v>
      </c>
      <c r="ITB2" s="4">
        <v>36928</v>
      </c>
      <c r="ITC2" s="4">
        <v>36927</v>
      </c>
      <c r="ITD2" s="4">
        <v>36924</v>
      </c>
      <c r="ITE2" s="4">
        <v>36923</v>
      </c>
      <c r="ITF2" s="4">
        <v>36922</v>
      </c>
      <c r="ITG2" s="4">
        <v>36921</v>
      </c>
      <c r="ITH2" s="4">
        <v>36920</v>
      </c>
      <c r="ITI2" s="4">
        <v>36917</v>
      </c>
      <c r="ITJ2" s="4">
        <v>36916</v>
      </c>
      <c r="ITK2" s="4">
        <v>36915</v>
      </c>
      <c r="ITL2" s="4">
        <v>36914</v>
      </c>
      <c r="ITM2" s="4">
        <v>36913</v>
      </c>
      <c r="ITN2" s="4">
        <v>36910</v>
      </c>
      <c r="ITO2" s="4">
        <v>36909</v>
      </c>
      <c r="ITP2" s="4">
        <v>36908</v>
      </c>
      <c r="ITQ2" s="4">
        <v>36907</v>
      </c>
      <c r="ITR2" s="4">
        <v>36906</v>
      </c>
      <c r="ITS2" s="4">
        <v>36903</v>
      </c>
      <c r="ITT2" s="4">
        <v>36902</v>
      </c>
      <c r="ITU2" s="4">
        <v>36901</v>
      </c>
      <c r="ITV2" s="4">
        <v>36900</v>
      </c>
      <c r="ITW2" s="4">
        <v>36899</v>
      </c>
      <c r="ITX2" s="4">
        <v>36896</v>
      </c>
      <c r="ITY2" s="4">
        <v>36895</v>
      </c>
      <c r="ITZ2" s="4">
        <v>36894</v>
      </c>
      <c r="IUA2" s="4">
        <v>36893</v>
      </c>
      <c r="IUB2" s="4">
        <v>36892</v>
      </c>
      <c r="IUC2" s="4">
        <v>36889</v>
      </c>
      <c r="IUD2" s="4">
        <v>36888</v>
      </c>
      <c r="IUE2" s="4">
        <v>36887</v>
      </c>
      <c r="IUF2" s="4">
        <v>36886</v>
      </c>
      <c r="IUG2" s="4">
        <v>36885</v>
      </c>
      <c r="IUH2" s="4">
        <v>36882</v>
      </c>
      <c r="IUI2" s="4">
        <v>36881</v>
      </c>
      <c r="IUJ2" s="4">
        <v>36880</v>
      </c>
      <c r="IUK2" s="4">
        <v>36879</v>
      </c>
      <c r="IUL2" s="4">
        <v>36878</v>
      </c>
      <c r="IUM2" s="4">
        <v>36875</v>
      </c>
      <c r="IUN2" s="4">
        <v>36874</v>
      </c>
      <c r="IUO2" s="4">
        <v>36873</v>
      </c>
      <c r="IUP2" s="4">
        <v>36872</v>
      </c>
      <c r="IUQ2" s="4">
        <v>36871</v>
      </c>
      <c r="IUR2" s="4">
        <v>36868</v>
      </c>
      <c r="IUS2" s="4">
        <v>36867</v>
      </c>
      <c r="IUT2" s="4">
        <v>36866</v>
      </c>
      <c r="IUU2" s="4">
        <v>36865</v>
      </c>
      <c r="IUV2" s="4">
        <v>36864</v>
      </c>
      <c r="IUW2" s="4">
        <v>36861</v>
      </c>
      <c r="IUX2" s="4">
        <v>36860</v>
      </c>
      <c r="IUY2" s="4">
        <v>36859</v>
      </c>
      <c r="IUZ2" s="4">
        <v>36858</v>
      </c>
      <c r="IVA2" s="4">
        <v>36857</v>
      </c>
      <c r="IVB2" s="4">
        <v>36854</v>
      </c>
      <c r="IVC2" s="4">
        <v>36853</v>
      </c>
      <c r="IVD2" s="4">
        <v>36852</v>
      </c>
      <c r="IVE2" s="4">
        <v>36851</v>
      </c>
      <c r="IVF2" s="4">
        <v>36850</v>
      </c>
      <c r="IVG2" s="4">
        <v>36847</v>
      </c>
      <c r="IVH2" s="4">
        <v>36846</v>
      </c>
      <c r="IVI2" s="4">
        <v>36845</v>
      </c>
      <c r="IVJ2" s="4">
        <v>36844</v>
      </c>
      <c r="IVK2" s="4">
        <v>36843</v>
      </c>
      <c r="IVL2" s="4">
        <v>36840</v>
      </c>
      <c r="IVM2" s="4">
        <v>36839</v>
      </c>
      <c r="IVN2" s="4">
        <v>36838</v>
      </c>
      <c r="IVO2" s="4">
        <v>36837</v>
      </c>
      <c r="IVP2" s="4">
        <v>36836</v>
      </c>
      <c r="IVQ2" s="4">
        <v>36833</v>
      </c>
      <c r="IVR2" s="4">
        <v>36832</v>
      </c>
      <c r="IVS2" s="4">
        <v>36831</v>
      </c>
      <c r="IVT2" s="4">
        <v>36830</v>
      </c>
      <c r="IVU2" s="4">
        <v>36829</v>
      </c>
      <c r="IVV2" s="4">
        <v>36826</v>
      </c>
      <c r="IVW2" s="4">
        <v>36825</v>
      </c>
      <c r="IVX2" s="4">
        <v>36824</v>
      </c>
      <c r="IVY2" s="4">
        <v>36823</v>
      </c>
      <c r="IVZ2" s="4">
        <v>36822</v>
      </c>
      <c r="IWA2" s="4">
        <v>36819</v>
      </c>
      <c r="IWB2" s="4">
        <v>36818</v>
      </c>
      <c r="IWC2" s="4">
        <v>36817</v>
      </c>
      <c r="IWD2" s="4">
        <v>36816</v>
      </c>
      <c r="IWE2" s="4">
        <v>36815</v>
      </c>
      <c r="IWF2" s="4">
        <v>36812</v>
      </c>
      <c r="IWG2" s="4">
        <v>36811</v>
      </c>
      <c r="IWH2" s="4">
        <v>36810</v>
      </c>
      <c r="IWI2" s="4">
        <v>36809</v>
      </c>
      <c r="IWJ2" s="4">
        <v>36808</v>
      </c>
      <c r="IWK2" s="4">
        <v>36805</v>
      </c>
      <c r="IWL2" s="4">
        <v>36804</v>
      </c>
      <c r="IWM2" s="4">
        <v>36803</v>
      </c>
      <c r="IWN2" s="4">
        <v>36802</v>
      </c>
      <c r="IWO2" s="4">
        <v>36801</v>
      </c>
      <c r="IWP2" s="4">
        <v>36798</v>
      </c>
      <c r="IWQ2" s="4">
        <v>36797</v>
      </c>
      <c r="IWR2" s="4">
        <v>36796</v>
      </c>
      <c r="IWS2" s="4">
        <v>36795</v>
      </c>
      <c r="IWT2" s="4">
        <v>36794</v>
      </c>
      <c r="IWU2" s="4">
        <v>36791</v>
      </c>
      <c r="IWV2" s="4">
        <v>36790</v>
      </c>
      <c r="IWW2" s="4">
        <v>36789</v>
      </c>
      <c r="IWX2" s="4">
        <v>36788</v>
      </c>
      <c r="IWY2" s="4">
        <v>36787</v>
      </c>
      <c r="IWZ2" s="4">
        <v>36784</v>
      </c>
      <c r="IXA2" s="4">
        <v>36783</v>
      </c>
      <c r="IXB2" s="4">
        <v>36782</v>
      </c>
      <c r="IXC2" s="4">
        <v>36781</v>
      </c>
      <c r="IXD2" s="4">
        <v>36780</v>
      </c>
      <c r="IXE2" s="4">
        <v>36777</v>
      </c>
      <c r="IXF2" s="4">
        <v>36776</v>
      </c>
      <c r="IXG2" s="4">
        <v>36775</v>
      </c>
      <c r="IXH2" s="4">
        <v>36774</v>
      </c>
      <c r="IXI2" s="4">
        <v>36773</v>
      </c>
      <c r="IXJ2" s="4">
        <v>36770</v>
      </c>
      <c r="IXK2" s="4">
        <v>36769</v>
      </c>
      <c r="IXL2" s="4">
        <v>36768</v>
      </c>
      <c r="IXM2" s="4">
        <v>36767</v>
      </c>
      <c r="IXN2" s="4">
        <v>36766</v>
      </c>
      <c r="IXO2" s="4">
        <v>36763</v>
      </c>
      <c r="IXP2" s="4">
        <v>36762</v>
      </c>
      <c r="IXQ2" s="4">
        <v>36761</v>
      </c>
      <c r="IXR2" s="4">
        <v>36760</v>
      </c>
      <c r="IXS2" s="4">
        <v>36759</v>
      </c>
      <c r="IXT2" s="4">
        <v>36756</v>
      </c>
      <c r="IXU2" s="4">
        <v>36755</v>
      </c>
      <c r="IXV2" s="4">
        <v>36754</v>
      </c>
      <c r="IXW2" s="4">
        <v>36753</v>
      </c>
      <c r="IXX2" s="4">
        <v>36752</v>
      </c>
      <c r="IXY2" s="4">
        <v>36749</v>
      </c>
      <c r="IXZ2" s="4">
        <v>36748</v>
      </c>
      <c r="IYA2" s="4">
        <v>36747</v>
      </c>
      <c r="IYB2" s="4">
        <v>36746</v>
      </c>
      <c r="IYC2" s="4">
        <v>36745</v>
      </c>
      <c r="IYD2" s="4">
        <v>36742</v>
      </c>
      <c r="IYE2" s="4">
        <v>36741</v>
      </c>
      <c r="IYF2" s="4">
        <v>36740</v>
      </c>
      <c r="IYG2" s="4">
        <v>36739</v>
      </c>
      <c r="IYH2" s="4">
        <v>36738</v>
      </c>
      <c r="IYI2" s="4">
        <v>36735</v>
      </c>
      <c r="IYJ2" s="4">
        <v>36734</v>
      </c>
      <c r="IYK2" s="4">
        <v>36733</v>
      </c>
      <c r="IYL2" s="4">
        <v>36732</v>
      </c>
      <c r="IYM2" s="4">
        <v>36731</v>
      </c>
      <c r="IYN2" s="4">
        <v>36728</v>
      </c>
      <c r="IYO2" s="4">
        <v>36727</v>
      </c>
      <c r="IYP2" s="4">
        <v>36726</v>
      </c>
      <c r="IYQ2" s="4">
        <v>36725</v>
      </c>
      <c r="IYR2" s="4">
        <v>36724</v>
      </c>
      <c r="IYS2" s="4">
        <v>36721</v>
      </c>
      <c r="IYT2" s="4">
        <v>36720</v>
      </c>
      <c r="IYU2" s="4">
        <v>36719</v>
      </c>
      <c r="IYV2" s="4">
        <v>36718</v>
      </c>
      <c r="IYW2" s="4">
        <v>36717</v>
      </c>
      <c r="IYX2" s="4">
        <v>36714</v>
      </c>
      <c r="IYY2" s="4">
        <v>36713</v>
      </c>
      <c r="IYZ2" s="4">
        <v>36712</v>
      </c>
      <c r="IZA2" s="4">
        <v>36711</v>
      </c>
      <c r="IZB2" s="4">
        <v>36710</v>
      </c>
      <c r="IZC2" s="4">
        <v>36707</v>
      </c>
      <c r="IZD2" s="4">
        <v>36706</v>
      </c>
      <c r="IZE2" s="4">
        <v>36705</v>
      </c>
      <c r="IZF2" s="4">
        <v>36704</v>
      </c>
      <c r="IZG2" s="4">
        <v>36703</v>
      </c>
      <c r="IZH2" s="4">
        <v>36700</v>
      </c>
      <c r="IZI2" s="4">
        <v>36699</v>
      </c>
      <c r="IZJ2" s="4">
        <v>36698</v>
      </c>
      <c r="IZK2" s="4">
        <v>36697</v>
      </c>
      <c r="IZL2" s="4">
        <v>36696</v>
      </c>
      <c r="IZM2" s="4">
        <v>36693</v>
      </c>
      <c r="IZN2" s="4">
        <v>36692</v>
      </c>
      <c r="IZO2" s="4">
        <v>36691</v>
      </c>
      <c r="IZP2" s="4">
        <v>36690</v>
      </c>
      <c r="IZQ2" s="4">
        <v>36689</v>
      </c>
      <c r="IZR2" s="4">
        <v>36686</v>
      </c>
      <c r="IZS2" s="4">
        <v>36685</v>
      </c>
      <c r="IZT2" s="4">
        <v>36684</v>
      </c>
      <c r="IZU2" s="4">
        <v>36683</v>
      </c>
      <c r="IZV2" s="4">
        <v>36682</v>
      </c>
      <c r="IZW2" s="4">
        <v>36679</v>
      </c>
      <c r="IZX2" s="4">
        <v>36678</v>
      </c>
      <c r="IZY2" s="4">
        <v>36677</v>
      </c>
      <c r="IZZ2" s="4">
        <v>36676</v>
      </c>
      <c r="JAA2" s="4">
        <v>36675</v>
      </c>
      <c r="JAB2" s="4">
        <v>36672</v>
      </c>
      <c r="JAC2" s="4">
        <v>36671</v>
      </c>
      <c r="JAD2" s="4">
        <v>36670</v>
      </c>
      <c r="JAE2" s="4">
        <v>36669</v>
      </c>
      <c r="JAF2" s="4">
        <v>36668</v>
      </c>
      <c r="JAG2" s="4">
        <v>36665</v>
      </c>
      <c r="JAH2" s="4">
        <v>36664</v>
      </c>
      <c r="JAI2" s="4">
        <v>36663</v>
      </c>
      <c r="JAJ2" s="4">
        <v>36662</v>
      </c>
      <c r="JAK2" s="4">
        <v>36661</v>
      </c>
      <c r="JAL2" s="4">
        <v>36658</v>
      </c>
      <c r="JAM2" s="4">
        <v>36657</v>
      </c>
      <c r="JAN2" s="4">
        <v>36656</v>
      </c>
      <c r="JAO2" s="4">
        <v>36655</v>
      </c>
      <c r="JAP2" s="4">
        <v>36654</v>
      </c>
      <c r="JAQ2" s="4">
        <v>36651</v>
      </c>
      <c r="JAR2" s="4">
        <v>36650</v>
      </c>
      <c r="JAS2" s="4">
        <v>36649</v>
      </c>
      <c r="JAT2" s="4">
        <v>36648</v>
      </c>
      <c r="JAU2" s="4">
        <v>36647</v>
      </c>
      <c r="JAV2" s="4">
        <v>36644</v>
      </c>
      <c r="JAW2" s="4">
        <v>36643</v>
      </c>
      <c r="JAX2" s="4">
        <v>36642</v>
      </c>
      <c r="JAY2" s="4">
        <v>36641</v>
      </c>
      <c r="JAZ2" s="4">
        <v>36640</v>
      </c>
      <c r="JBA2" s="4">
        <v>36637</v>
      </c>
      <c r="JBB2" s="4">
        <v>36636</v>
      </c>
      <c r="JBC2" s="4">
        <v>36635</v>
      </c>
      <c r="JBD2" s="4">
        <v>36634</v>
      </c>
      <c r="JBE2" s="4">
        <v>36633</v>
      </c>
      <c r="JBF2" s="4">
        <v>36630</v>
      </c>
      <c r="JBG2" s="4">
        <v>36629</v>
      </c>
      <c r="JBH2" s="4">
        <v>36628</v>
      </c>
      <c r="JBI2" s="4">
        <v>36627</v>
      </c>
      <c r="JBJ2" s="4">
        <v>36626</v>
      </c>
      <c r="JBK2" s="4">
        <v>36623</v>
      </c>
      <c r="JBL2" s="4">
        <v>36622</v>
      </c>
      <c r="JBM2" s="4">
        <v>36621</v>
      </c>
      <c r="JBN2" s="4">
        <v>36620</v>
      </c>
      <c r="JBO2" s="4">
        <v>36619</v>
      </c>
      <c r="JBP2" s="4">
        <v>36616</v>
      </c>
      <c r="JBQ2" s="4">
        <v>36615</v>
      </c>
      <c r="JBR2" s="4">
        <v>36614</v>
      </c>
      <c r="JBS2" s="4">
        <v>36613</v>
      </c>
      <c r="JBT2" s="4">
        <v>36612</v>
      </c>
      <c r="JBU2" s="4">
        <v>36609</v>
      </c>
      <c r="JBV2" s="4">
        <v>36608</v>
      </c>
      <c r="JBW2" s="4">
        <v>36607</v>
      </c>
      <c r="JBX2" s="4">
        <v>36606</v>
      </c>
      <c r="JBY2" s="4">
        <v>36605</v>
      </c>
      <c r="JBZ2" s="4">
        <v>36602</v>
      </c>
      <c r="JCA2" s="4">
        <v>36601</v>
      </c>
      <c r="JCB2" s="4">
        <v>36600</v>
      </c>
      <c r="JCC2" s="4">
        <v>36599</v>
      </c>
      <c r="JCD2" s="4">
        <v>36598</v>
      </c>
      <c r="JCE2" s="4">
        <v>36595</v>
      </c>
      <c r="JCF2" s="4">
        <v>36594</v>
      </c>
      <c r="JCG2" s="4">
        <v>36593</v>
      </c>
      <c r="JCH2" s="4">
        <v>36592</v>
      </c>
      <c r="JCI2" s="4">
        <v>36591</v>
      </c>
      <c r="JCJ2" s="4">
        <v>36588</v>
      </c>
      <c r="JCK2" s="4">
        <v>36587</v>
      </c>
      <c r="JCL2" s="4">
        <v>36586</v>
      </c>
      <c r="JCM2" s="4">
        <v>36585</v>
      </c>
      <c r="JCN2" s="4">
        <v>36584</v>
      </c>
      <c r="JCO2" s="4">
        <v>36581</v>
      </c>
      <c r="JCP2" s="4">
        <v>36580</v>
      </c>
      <c r="JCQ2" s="4">
        <v>36579</v>
      </c>
      <c r="JCR2" s="4">
        <v>36578</v>
      </c>
      <c r="JCS2" s="4">
        <v>36577</v>
      </c>
      <c r="JCT2" s="4">
        <v>36574</v>
      </c>
      <c r="JCU2" s="4">
        <v>36573</v>
      </c>
      <c r="JCV2" s="4">
        <v>36572</v>
      </c>
      <c r="JCW2" s="4">
        <v>36571</v>
      </c>
      <c r="JCX2" s="4">
        <v>36570</v>
      </c>
      <c r="JCY2" s="4">
        <v>36567</v>
      </c>
      <c r="JCZ2" s="4">
        <v>36566</v>
      </c>
      <c r="JDA2" s="4">
        <v>36565</v>
      </c>
      <c r="JDB2" s="4">
        <v>36564</v>
      </c>
      <c r="JDC2" s="4">
        <v>36563</v>
      </c>
      <c r="JDD2" s="4">
        <v>36560</v>
      </c>
      <c r="JDE2" s="4">
        <v>36559</v>
      </c>
      <c r="JDF2" s="4">
        <v>36558</v>
      </c>
      <c r="JDG2" s="4">
        <v>36557</v>
      </c>
      <c r="JDH2" s="4">
        <v>36556</v>
      </c>
      <c r="JDI2" s="4">
        <v>36553</v>
      </c>
      <c r="JDJ2" s="4">
        <v>36552</v>
      </c>
      <c r="JDK2" s="4">
        <v>36551</v>
      </c>
      <c r="JDL2" s="4">
        <v>36550</v>
      </c>
      <c r="JDM2" s="4">
        <v>36549</v>
      </c>
      <c r="JDN2" s="4">
        <v>36546</v>
      </c>
      <c r="JDO2" s="4">
        <v>36545</v>
      </c>
      <c r="JDP2" s="4">
        <v>36544</v>
      </c>
      <c r="JDQ2" s="4">
        <v>36543</v>
      </c>
      <c r="JDR2" s="4">
        <v>36542</v>
      </c>
      <c r="JDS2" s="4">
        <v>36539</v>
      </c>
      <c r="JDT2" s="4">
        <v>36538</v>
      </c>
      <c r="JDU2" s="4">
        <v>36537</v>
      </c>
      <c r="JDV2" s="4">
        <v>36536</v>
      </c>
      <c r="JDW2" s="4">
        <v>36535</v>
      </c>
      <c r="JDX2" s="4">
        <v>36532</v>
      </c>
      <c r="JDY2" s="4">
        <v>36531</v>
      </c>
      <c r="JDZ2" s="4">
        <v>36530</v>
      </c>
      <c r="JEA2" s="4">
        <v>36529</v>
      </c>
      <c r="JEB2" s="4">
        <v>36528</v>
      </c>
      <c r="JEC2" s="4">
        <v>36525</v>
      </c>
      <c r="JED2" s="4">
        <v>36524</v>
      </c>
      <c r="JEE2" s="4">
        <v>36523</v>
      </c>
      <c r="JEF2" s="4">
        <v>36522</v>
      </c>
      <c r="JEG2" s="4">
        <v>36521</v>
      </c>
      <c r="JEH2" s="4">
        <v>36518</v>
      </c>
      <c r="JEI2" s="4">
        <v>36517</v>
      </c>
      <c r="JEJ2" s="4">
        <v>36516</v>
      </c>
      <c r="JEK2" s="4">
        <v>36515</v>
      </c>
      <c r="JEL2" s="4">
        <v>36514</v>
      </c>
      <c r="JEM2" s="4">
        <v>36511</v>
      </c>
      <c r="JEN2" s="4">
        <v>36510</v>
      </c>
      <c r="JEO2" s="4">
        <v>36509</v>
      </c>
      <c r="JEP2" s="4">
        <v>36508</v>
      </c>
      <c r="JEQ2" s="4">
        <v>36507</v>
      </c>
      <c r="JER2" s="4">
        <v>36504</v>
      </c>
      <c r="JES2" s="4">
        <v>36503</v>
      </c>
      <c r="JET2" s="4">
        <v>36502</v>
      </c>
      <c r="JEU2" s="4">
        <v>36501</v>
      </c>
      <c r="JEV2" s="4">
        <v>36500</v>
      </c>
      <c r="JEW2" s="4">
        <v>36497</v>
      </c>
      <c r="JEX2" s="4">
        <v>36496</v>
      </c>
      <c r="JEY2" s="4">
        <v>36495</v>
      </c>
      <c r="JEZ2" s="4">
        <v>36494</v>
      </c>
      <c r="JFA2" s="4">
        <v>36493</v>
      </c>
      <c r="JFB2" s="4">
        <v>36490</v>
      </c>
      <c r="JFC2" s="4">
        <v>36489</v>
      </c>
      <c r="JFD2" s="4">
        <v>36488</v>
      </c>
      <c r="JFE2" s="4">
        <v>36487</v>
      </c>
      <c r="JFF2" s="4">
        <v>36486</v>
      </c>
      <c r="JFG2" s="4">
        <v>36483</v>
      </c>
      <c r="JFH2" s="4">
        <v>36482</v>
      </c>
      <c r="JFI2" s="4">
        <v>36481</v>
      </c>
      <c r="JFJ2" s="4">
        <v>36480</v>
      </c>
      <c r="JFK2" s="4">
        <v>36479</v>
      </c>
      <c r="JFL2" s="4">
        <v>36476</v>
      </c>
      <c r="JFM2" s="4">
        <v>36475</v>
      </c>
      <c r="JFN2" s="4">
        <v>36474</v>
      </c>
      <c r="JFO2" s="4">
        <v>36473</v>
      </c>
      <c r="JFP2" s="4">
        <v>36472</v>
      </c>
      <c r="JFQ2" s="4">
        <v>36469</v>
      </c>
      <c r="JFR2" s="4">
        <v>36468</v>
      </c>
      <c r="JFS2" s="4">
        <v>36467</v>
      </c>
      <c r="JFT2" s="4">
        <v>36466</v>
      </c>
      <c r="JFU2" s="4">
        <v>36465</v>
      </c>
      <c r="JFV2" s="4">
        <v>36462</v>
      </c>
      <c r="JFW2" s="4">
        <v>36461</v>
      </c>
      <c r="JFX2" s="4">
        <v>36460</v>
      </c>
      <c r="JFY2" s="4">
        <v>36459</v>
      </c>
      <c r="JFZ2" s="4">
        <v>36458</v>
      </c>
      <c r="JGA2" s="4">
        <v>36455</v>
      </c>
      <c r="JGB2" s="4">
        <v>36454</v>
      </c>
      <c r="JGC2" s="4">
        <v>36453</v>
      </c>
      <c r="JGD2" s="4">
        <v>36452</v>
      </c>
      <c r="JGE2" s="4">
        <v>36451</v>
      </c>
      <c r="JGF2" s="4">
        <v>36448</v>
      </c>
      <c r="JGG2" s="4">
        <v>36447</v>
      </c>
      <c r="JGH2" s="4">
        <v>36446</v>
      </c>
      <c r="JGI2" s="4">
        <v>36445</v>
      </c>
      <c r="JGJ2" s="4">
        <v>36444</v>
      </c>
      <c r="JGK2" s="4">
        <v>36441</v>
      </c>
      <c r="JGL2" s="4">
        <v>36440</v>
      </c>
      <c r="JGM2" s="4">
        <v>36439</v>
      </c>
      <c r="JGN2" s="4">
        <v>36438</v>
      </c>
      <c r="JGO2" s="4">
        <v>36437</v>
      </c>
      <c r="JGP2" s="4">
        <v>36434</v>
      </c>
      <c r="JGQ2" s="4">
        <v>36433</v>
      </c>
      <c r="JGR2" s="4">
        <v>36432</v>
      </c>
      <c r="JGS2" s="4">
        <v>36431</v>
      </c>
      <c r="JGT2" s="4">
        <v>36430</v>
      </c>
      <c r="JGU2" s="4">
        <v>36427</v>
      </c>
      <c r="JGV2" s="4">
        <v>36426</v>
      </c>
      <c r="JGW2" s="4">
        <v>36425</v>
      </c>
      <c r="JGX2" s="4">
        <v>36424</v>
      </c>
      <c r="JGY2" s="4">
        <v>36423</v>
      </c>
      <c r="JGZ2" s="4">
        <v>36420</v>
      </c>
      <c r="JHA2" s="4">
        <v>36419</v>
      </c>
      <c r="JHB2" s="4">
        <v>36418</v>
      </c>
      <c r="JHC2" s="4">
        <v>36417</v>
      </c>
      <c r="JHD2" s="4">
        <v>36416</v>
      </c>
      <c r="JHE2" s="4">
        <v>36413</v>
      </c>
      <c r="JHF2" s="4">
        <v>36412</v>
      </c>
      <c r="JHG2" s="4">
        <v>36411</v>
      </c>
      <c r="JHH2" s="4">
        <v>36410</v>
      </c>
      <c r="JHI2" s="4">
        <v>36409</v>
      </c>
      <c r="JHJ2" s="4">
        <v>36406</v>
      </c>
      <c r="JHK2" s="4">
        <v>36405</v>
      </c>
      <c r="JHL2" s="4">
        <v>36404</v>
      </c>
      <c r="JHM2" s="4">
        <v>36403</v>
      </c>
      <c r="JHN2" s="4">
        <v>36402</v>
      </c>
      <c r="JHO2" s="4">
        <v>36399</v>
      </c>
      <c r="JHP2" s="4">
        <v>36398</v>
      </c>
      <c r="JHQ2" s="4">
        <v>36397</v>
      </c>
      <c r="JHR2" s="4">
        <v>36396</v>
      </c>
      <c r="JHS2" s="4">
        <v>36395</v>
      </c>
      <c r="JHT2" s="4">
        <v>36392</v>
      </c>
      <c r="JHU2" s="4">
        <v>36391</v>
      </c>
      <c r="JHV2" s="4">
        <v>36390</v>
      </c>
      <c r="JHW2" s="4">
        <v>36389</v>
      </c>
      <c r="JHX2" s="4">
        <v>36388</v>
      </c>
      <c r="JHY2" s="4">
        <v>36385</v>
      </c>
      <c r="JHZ2" s="4">
        <v>36384</v>
      </c>
      <c r="JIA2" s="4">
        <v>36383</v>
      </c>
      <c r="JIB2" s="4">
        <v>36382</v>
      </c>
      <c r="JIC2" s="4">
        <v>36381</v>
      </c>
      <c r="JID2" s="4">
        <v>36378</v>
      </c>
      <c r="JIE2" s="4">
        <v>36377</v>
      </c>
      <c r="JIF2" s="4">
        <v>36376</v>
      </c>
      <c r="JIG2" s="4">
        <v>36375</v>
      </c>
      <c r="JIH2" s="4">
        <v>36374</v>
      </c>
      <c r="JII2" s="4">
        <v>36371</v>
      </c>
      <c r="JIJ2" s="4">
        <v>36370</v>
      </c>
      <c r="JIK2" s="4">
        <v>36369</v>
      </c>
      <c r="JIL2" s="4">
        <v>36368</v>
      </c>
      <c r="JIM2" s="4">
        <v>36367</v>
      </c>
      <c r="JIN2" s="4">
        <v>36364</v>
      </c>
      <c r="JIO2" s="4">
        <v>36363</v>
      </c>
      <c r="JIP2" s="4">
        <v>36362</v>
      </c>
      <c r="JIQ2" s="4">
        <v>36361</v>
      </c>
      <c r="JIR2" s="4">
        <v>36360</v>
      </c>
      <c r="JIS2" s="4">
        <v>36357</v>
      </c>
      <c r="JIT2" s="4">
        <v>36356</v>
      </c>
      <c r="JIU2" s="4">
        <v>36355</v>
      </c>
      <c r="JIV2" s="4">
        <v>36354</v>
      </c>
      <c r="JIW2" s="4">
        <v>36353</v>
      </c>
      <c r="JIX2" s="4">
        <v>36350</v>
      </c>
      <c r="JIY2" s="4">
        <v>36349</v>
      </c>
      <c r="JIZ2" s="4">
        <v>36348</v>
      </c>
      <c r="JJA2" s="4">
        <v>36347</v>
      </c>
      <c r="JJB2" s="4">
        <v>36346</v>
      </c>
      <c r="JJC2" s="4">
        <v>36343</v>
      </c>
      <c r="JJD2" s="4">
        <v>36342</v>
      </c>
      <c r="JJE2" s="4">
        <v>36341</v>
      </c>
      <c r="JJF2" s="4">
        <v>36340</v>
      </c>
      <c r="JJG2" s="4">
        <v>36339</v>
      </c>
      <c r="JJH2" s="4">
        <v>36336</v>
      </c>
      <c r="JJI2" s="4">
        <v>36335</v>
      </c>
      <c r="JJJ2" s="4">
        <v>36334</v>
      </c>
      <c r="JJK2" s="4">
        <v>36333</v>
      </c>
      <c r="JJL2" s="4">
        <v>36332</v>
      </c>
      <c r="JJM2" s="4">
        <v>36329</v>
      </c>
      <c r="JJN2" s="4">
        <v>36328</v>
      </c>
      <c r="JJO2" s="4">
        <v>36327</v>
      </c>
      <c r="JJP2" s="4">
        <v>36326</v>
      </c>
      <c r="JJQ2" s="4">
        <v>36325</v>
      </c>
      <c r="JJR2" s="4">
        <v>36322</v>
      </c>
      <c r="JJS2" s="4">
        <v>36321</v>
      </c>
      <c r="JJT2" s="4">
        <v>36320</v>
      </c>
      <c r="JJU2" s="4">
        <v>36319</v>
      </c>
      <c r="JJV2" s="4">
        <v>36318</v>
      </c>
      <c r="JJW2" s="4">
        <v>36315</v>
      </c>
      <c r="JJX2" s="4">
        <v>36314</v>
      </c>
      <c r="JJY2" s="4">
        <v>36313</v>
      </c>
      <c r="JJZ2" s="4">
        <v>36312</v>
      </c>
      <c r="JKA2" s="4">
        <v>36311</v>
      </c>
      <c r="JKB2" s="4">
        <v>36308</v>
      </c>
      <c r="JKC2" s="4">
        <v>36307</v>
      </c>
      <c r="JKD2" s="4">
        <v>36306</v>
      </c>
      <c r="JKE2" s="4">
        <v>36305</v>
      </c>
      <c r="JKF2" s="4">
        <v>36304</v>
      </c>
      <c r="JKG2" s="4">
        <v>36301</v>
      </c>
      <c r="JKH2" s="4">
        <v>36300</v>
      </c>
      <c r="JKI2" s="4">
        <v>36299</v>
      </c>
      <c r="JKJ2" s="4">
        <v>36298</v>
      </c>
      <c r="JKK2" s="4">
        <v>36297</v>
      </c>
      <c r="JKL2" s="4">
        <v>36294</v>
      </c>
      <c r="JKM2" s="4">
        <v>36293</v>
      </c>
      <c r="JKN2" s="4">
        <v>36292</v>
      </c>
      <c r="JKO2" s="4">
        <v>36291</v>
      </c>
      <c r="JKP2" s="4">
        <v>36290</v>
      </c>
      <c r="JKQ2" s="4">
        <v>36287</v>
      </c>
      <c r="JKR2" s="4">
        <v>36286</v>
      </c>
      <c r="JKS2" s="4">
        <v>36285</v>
      </c>
      <c r="JKT2" s="4">
        <v>36284</v>
      </c>
      <c r="JKU2" s="4">
        <v>36283</v>
      </c>
      <c r="JKV2" s="4">
        <v>36280</v>
      </c>
      <c r="JKW2" s="4">
        <v>36279</v>
      </c>
      <c r="JKX2" s="4">
        <v>36278</v>
      </c>
      <c r="JKY2" s="4">
        <v>36277</v>
      </c>
      <c r="JKZ2" s="4">
        <v>36276</v>
      </c>
      <c r="JLA2" s="4">
        <v>36273</v>
      </c>
      <c r="JLB2" s="4">
        <v>36272</v>
      </c>
      <c r="JLC2" s="4">
        <v>36271</v>
      </c>
      <c r="JLD2" s="4">
        <v>36270</v>
      </c>
      <c r="JLE2" s="4">
        <v>36269</v>
      </c>
      <c r="JLF2" s="4">
        <v>36266</v>
      </c>
      <c r="JLG2" s="4">
        <v>36265</v>
      </c>
      <c r="JLH2" s="4">
        <v>36264</v>
      </c>
      <c r="JLI2" s="4">
        <v>36263</v>
      </c>
      <c r="JLJ2" s="4">
        <v>36262</v>
      </c>
      <c r="JLK2" s="4">
        <v>36259</v>
      </c>
      <c r="JLL2" s="4">
        <v>36258</v>
      </c>
      <c r="JLM2" s="4">
        <v>36257</v>
      </c>
      <c r="JLN2" s="4">
        <v>36256</v>
      </c>
      <c r="JLO2" s="4">
        <v>36255</v>
      </c>
      <c r="JLP2" s="4">
        <v>36252</v>
      </c>
      <c r="JLQ2" s="4">
        <v>36251</v>
      </c>
      <c r="JLR2" s="4">
        <v>36250</v>
      </c>
      <c r="JLS2" s="4">
        <v>36249</v>
      </c>
      <c r="JLT2" s="4">
        <v>36248</v>
      </c>
      <c r="JLU2" s="4">
        <v>36245</v>
      </c>
      <c r="JLV2" s="4">
        <v>36244</v>
      </c>
      <c r="JLW2" s="4">
        <v>36243</v>
      </c>
      <c r="JLX2" s="4">
        <v>36242</v>
      </c>
      <c r="JLY2" s="4">
        <v>36241</v>
      </c>
      <c r="JLZ2" s="4">
        <v>36238</v>
      </c>
      <c r="JMA2" s="4">
        <v>36237</v>
      </c>
      <c r="JMB2" s="4">
        <v>36236</v>
      </c>
      <c r="JMC2" s="4">
        <v>36235</v>
      </c>
      <c r="JMD2" s="4">
        <v>36234</v>
      </c>
      <c r="JME2" s="4">
        <v>36231</v>
      </c>
      <c r="JMF2" s="4">
        <v>36230</v>
      </c>
      <c r="JMG2" s="4">
        <v>36229</v>
      </c>
      <c r="JMH2" s="4">
        <v>36228</v>
      </c>
      <c r="JMI2" s="4">
        <v>36227</v>
      </c>
      <c r="JMJ2" s="4">
        <v>36224</v>
      </c>
      <c r="JMK2" s="4">
        <v>36223</v>
      </c>
      <c r="JML2" s="4">
        <v>36222</v>
      </c>
      <c r="JMM2" s="4">
        <v>36221</v>
      </c>
      <c r="JMN2" s="4">
        <v>36220</v>
      </c>
      <c r="JMO2" s="4">
        <v>36217</v>
      </c>
      <c r="JMP2" s="4">
        <v>36216</v>
      </c>
      <c r="JMQ2" s="4">
        <v>36215</v>
      </c>
      <c r="JMR2" s="4">
        <v>36214</v>
      </c>
      <c r="JMS2" s="4">
        <v>36213</v>
      </c>
      <c r="JMT2" s="4">
        <v>36210</v>
      </c>
      <c r="JMU2" s="4">
        <v>36209</v>
      </c>
      <c r="JMV2" s="4">
        <v>36208</v>
      </c>
      <c r="JMW2" s="4">
        <v>36207</v>
      </c>
      <c r="JMX2" s="4">
        <v>36206</v>
      </c>
      <c r="JMY2" s="4">
        <v>36203</v>
      </c>
      <c r="JMZ2" s="4">
        <v>36202</v>
      </c>
      <c r="JNA2" s="4">
        <v>36201</v>
      </c>
      <c r="JNB2" s="4">
        <v>36200</v>
      </c>
      <c r="JNC2" s="4">
        <v>36199</v>
      </c>
      <c r="JND2" s="4">
        <v>36196</v>
      </c>
      <c r="JNE2" s="4">
        <v>36195</v>
      </c>
      <c r="JNF2" s="4">
        <v>36194</v>
      </c>
      <c r="JNG2" s="4">
        <v>36193</v>
      </c>
      <c r="JNH2" s="4">
        <v>36192</v>
      </c>
      <c r="JNI2" s="4">
        <v>36189</v>
      </c>
      <c r="JNJ2" s="4">
        <v>36188</v>
      </c>
      <c r="JNK2" s="4">
        <v>36187</v>
      </c>
      <c r="JNL2" s="4">
        <v>36186</v>
      </c>
      <c r="JNM2" s="4">
        <v>36185</v>
      </c>
      <c r="JNN2" s="4">
        <v>36182</v>
      </c>
      <c r="JNO2" s="4">
        <v>36181</v>
      </c>
      <c r="JNP2" s="4">
        <v>36180</v>
      </c>
      <c r="JNQ2" s="4">
        <v>36179</v>
      </c>
      <c r="JNR2" s="4">
        <v>36178</v>
      </c>
      <c r="JNS2" s="4">
        <v>36175</v>
      </c>
      <c r="JNT2" s="4">
        <v>36174</v>
      </c>
      <c r="JNU2" s="4">
        <v>36173</v>
      </c>
      <c r="JNV2" s="4">
        <v>36172</v>
      </c>
      <c r="JNW2" s="4">
        <v>36171</v>
      </c>
      <c r="JNX2" s="4">
        <v>36168</v>
      </c>
      <c r="JNY2" s="4">
        <v>36167</v>
      </c>
      <c r="JNZ2" s="4">
        <v>36166</v>
      </c>
      <c r="JOA2" s="4">
        <v>36165</v>
      </c>
      <c r="JOB2" s="4">
        <v>36164</v>
      </c>
      <c r="JOC2" s="4">
        <v>36161</v>
      </c>
      <c r="JOD2" s="4">
        <v>36160</v>
      </c>
      <c r="JOE2" s="4">
        <v>36159</v>
      </c>
      <c r="JOF2" s="4">
        <v>36158</v>
      </c>
      <c r="JOG2" s="4">
        <v>36157</v>
      </c>
      <c r="JOH2" s="4">
        <v>36154</v>
      </c>
      <c r="JOI2" s="4">
        <v>36153</v>
      </c>
      <c r="JOJ2" s="4">
        <v>36152</v>
      </c>
      <c r="JOK2" s="4">
        <v>36151</v>
      </c>
      <c r="JOL2" s="4">
        <v>36150</v>
      </c>
      <c r="JOM2" s="4">
        <v>36147</v>
      </c>
      <c r="JON2" s="4">
        <v>36146</v>
      </c>
      <c r="JOO2" s="4">
        <v>36145</v>
      </c>
      <c r="JOP2" s="4">
        <v>36144</v>
      </c>
      <c r="JOQ2" s="4">
        <v>36143</v>
      </c>
      <c r="JOR2" s="4">
        <v>36140</v>
      </c>
      <c r="JOS2" s="4">
        <v>36139</v>
      </c>
      <c r="JOT2" s="4">
        <v>36138</v>
      </c>
      <c r="JOU2" s="4">
        <v>36137</v>
      </c>
      <c r="JOV2" s="4">
        <v>36136</v>
      </c>
      <c r="JOW2" s="4">
        <v>36133</v>
      </c>
      <c r="JOX2" s="4">
        <v>36132</v>
      </c>
      <c r="JOY2">
        <v>36131</v>
      </c>
      <c r="JOZ2">
        <v>36130</v>
      </c>
      <c r="JPA2">
        <v>36129</v>
      </c>
      <c r="JPB2">
        <v>36126</v>
      </c>
      <c r="JPC2">
        <v>36125</v>
      </c>
      <c r="JPD2">
        <v>36124</v>
      </c>
      <c r="JPE2">
        <v>36123</v>
      </c>
      <c r="JPF2">
        <v>36122</v>
      </c>
      <c r="JPG2">
        <v>36119</v>
      </c>
      <c r="JPH2">
        <v>36118</v>
      </c>
      <c r="JPI2">
        <v>36117</v>
      </c>
      <c r="JPJ2">
        <v>36116</v>
      </c>
      <c r="JPK2">
        <v>36115</v>
      </c>
      <c r="JPL2">
        <v>36112</v>
      </c>
      <c r="JPM2">
        <v>36111</v>
      </c>
      <c r="JPN2">
        <v>36110</v>
      </c>
      <c r="JPO2">
        <v>36109</v>
      </c>
      <c r="JPP2">
        <v>36108</v>
      </c>
      <c r="JPQ2">
        <v>36105</v>
      </c>
      <c r="JPR2">
        <v>36104</v>
      </c>
      <c r="JPS2">
        <v>36103</v>
      </c>
      <c r="JPT2">
        <v>36102</v>
      </c>
      <c r="JPU2">
        <v>36101</v>
      </c>
      <c r="JPV2">
        <v>36098</v>
      </c>
      <c r="JPW2">
        <v>36097</v>
      </c>
      <c r="JPX2">
        <v>36096</v>
      </c>
      <c r="JPY2">
        <v>36095</v>
      </c>
      <c r="JPZ2">
        <v>36094</v>
      </c>
      <c r="JQA2">
        <v>36091</v>
      </c>
      <c r="JQB2">
        <v>36090</v>
      </c>
      <c r="JQC2">
        <v>36089</v>
      </c>
      <c r="JQD2">
        <v>36088</v>
      </c>
      <c r="JQE2">
        <v>36087</v>
      </c>
      <c r="JQF2">
        <v>36084</v>
      </c>
      <c r="JQG2">
        <v>36083</v>
      </c>
      <c r="JQH2">
        <v>36082</v>
      </c>
      <c r="JQI2">
        <v>36081</v>
      </c>
      <c r="JQJ2">
        <v>36080</v>
      </c>
      <c r="JQK2">
        <v>36077</v>
      </c>
      <c r="JQL2">
        <v>36076</v>
      </c>
      <c r="JQM2">
        <v>36075</v>
      </c>
      <c r="JQN2">
        <v>36074</v>
      </c>
      <c r="JQO2">
        <v>36073</v>
      </c>
      <c r="JQP2">
        <v>36070</v>
      </c>
      <c r="JQQ2">
        <v>36069</v>
      </c>
      <c r="JQR2">
        <v>36068</v>
      </c>
      <c r="JQS2">
        <v>36067</v>
      </c>
      <c r="JQT2">
        <v>36066</v>
      </c>
      <c r="JQU2">
        <v>36063</v>
      </c>
      <c r="JQV2">
        <v>36062</v>
      </c>
      <c r="JQW2">
        <v>36061</v>
      </c>
      <c r="JQX2">
        <v>36060</v>
      </c>
      <c r="JQY2">
        <v>36059</v>
      </c>
      <c r="JQZ2">
        <v>36056</v>
      </c>
      <c r="JRA2">
        <v>36055</v>
      </c>
      <c r="JRB2">
        <v>36054</v>
      </c>
      <c r="JRC2">
        <v>36053</v>
      </c>
      <c r="JRD2">
        <v>36052</v>
      </c>
      <c r="JRE2">
        <v>36049</v>
      </c>
      <c r="JRF2">
        <v>36048</v>
      </c>
      <c r="JRG2">
        <v>36047</v>
      </c>
      <c r="JRH2">
        <v>36046</v>
      </c>
      <c r="JRI2">
        <v>36045</v>
      </c>
      <c r="JRJ2">
        <v>36042</v>
      </c>
      <c r="JRK2">
        <v>36041</v>
      </c>
      <c r="JRL2">
        <v>36040</v>
      </c>
      <c r="JRM2">
        <v>36039</v>
      </c>
      <c r="JRN2">
        <v>36038</v>
      </c>
      <c r="JRO2">
        <v>36035</v>
      </c>
      <c r="JRP2">
        <v>36034</v>
      </c>
      <c r="JRQ2">
        <v>36033</v>
      </c>
      <c r="JRR2">
        <v>36032</v>
      </c>
      <c r="JRS2">
        <v>36031</v>
      </c>
      <c r="JRT2">
        <v>36028</v>
      </c>
      <c r="JRU2">
        <v>36027</v>
      </c>
      <c r="JRV2">
        <v>36026</v>
      </c>
      <c r="JRW2">
        <v>36025</v>
      </c>
      <c r="JRX2">
        <v>36024</v>
      </c>
      <c r="JRY2">
        <v>36021</v>
      </c>
      <c r="JRZ2">
        <v>36020</v>
      </c>
      <c r="JSA2">
        <v>36019</v>
      </c>
      <c r="JSB2">
        <v>36018</v>
      </c>
      <c r="JSC2">
        <v>36017</v>
      </c>
      <c r="JSD2">
        <v>36014</v>
      </c>
      <c r="JSE2">
        <v>36013</v>
      </c>
      <c r="JSF2">
        <v>36012</v>
      </c>
      <c r="JSG2">
        <v>36011</v>
      </c>
      <c r="JSH2">
        <v>36010</v>
      </c>
      <c r="JSI2">
        <v>36007</v>
      </c>
      <c r="JSJ2">
        <v>36006</v>
      </c>
      <c r="JSK2">
        <v>36005</v>
      </c>
      <c r="JSL2">
        <v>36004</v>
      </c>
      <c r="JSM2">
        <v>36003</v>
      </c>
    </row>
    <row r="3" spans="1:7267" x14ac:dyDescent="0.25">
      <c r="A3" t="s">
        <v>7192</v>
      </c>
      <c r="B3">
        <v>49536</v>
      </c>
      <c r="C3">
        <v>49536</v>
      </c>
      <c r="D3">
        <v>68123</v>
      </c>
      <c r="E3">
        <v>243769</v>
      </c>
      <c r="F3">
        <v>1091095</v>
      </c>
      <c r="G3">
        <v>2378924</v>
      </c>
      <c r="H3">
        <v>2378924</v>
      </c>
      <c r="I3">
        <v>3342942</v>
      </c>
      <c r="J3">
        <v>4287634</v>
      </c>
      <c r="K3">
        <v>4533959</v>
      </c>
      <c r="L3">
        <v>4652418</v>
      </c>
      <c r="M3">
        <v>4712376</v>
      </c>
      <c r="N3">
        <v>4712930</v>
      </c>
      <c r="O3">
        <v>4701117</v>
      </c>
      <c r="P3">
        <v>4669460</v>
      </c>
      <c r="Q3">
        <v>4625433</v>
      </c>
      <c r="R3">
        <v>4607222</v>
      </c>
      <c r="S3">
        <v>4612157</v>
      </c>
      <c r="T3">
        <v>4655005</v>
      </c>
      <c r="U3">
        <v>4721058</v>
      </c>
      <c r="V3">
        <v>4698363</v>
      </c>
      <c r="W3">
        <v>4694981</v>
      </c>
      <c r="X3">
        <v>4709735</v>
      </c>
      <c r="Y3">
        <v>4752297</v>
      </c>
      <c r="Z3">
        <v>4731638</v>
      </c>
      <c r="AA3">
        <v>4720990</v>
      </c>
      <c r="AB3">
        <v>4733206</v>
      </c>
      <c r="AC3">
        <v>4723169</v>
      </c>
      <c r="AD3">
        <v>4673348</v>
      </c>
      <c r="AE3">
        <v>4691395</v>
      </c>
      <c r="AF3">
        <v>4730970</v>
      </c>
      <c r="AG3">
        <v>4732246</v>
      </c>
      <c r="AH3">
        <v>4723566</v>
      </c>
      <c r="AI3">
        <v>4706514</v>
      </c>
      <c r="AJ3">
        <v>4697264</v>
      </c>
      <c r="AK3">
        <v>4665947</v>
      </c>
      <c r="AL3">
        <v>4634157</v>
      </c>
      <c r="AM3">
        <v>4651681</v>
      </c>
      <c r="AN3">
        <v>4673635</v>
      </c>
      <c r="AO3">
        <v>4704887</v>
      </c>
      <c r="AP3">
        <v>4696908</v>
      </c>
      <c r="AQ3">
        <v>4699109</v>
      </c>
      <c r="AR3">
        <v>4697702</v>
      </c>
      <c r="AS3">
        <v>4671659</v>
      </c>
      <c r="AT3">
        <v>15491</v>
      </c>
      <c r="AU3">
        <v>15493</v>
      </c>
      <c r="AV3">
        <v>25472</v>
      </c>
      <c r="AW3">
        <v>27284</v>
      </c>
      <c r="AX3">
        <v>28543</v>
      </c>
      <c r="AY3">
        <v>28694</v>
      </c>
      <c r="AZ3">
        <v>29661</v>
      </c>
      <c r="BA3">
        <v>32102</v>
      </c>
      <c r="BB3">
        <v>37318</v>
      </c>
      <c r="BC3">
        <v>39498</v>
      </c>
      <c r="BD3">
        <v>40754</v>
      </c>
      <c r="BE3">
        <v>41285</v>
      </c>
      <c r="BF3">
        <v>42225</v>
      </c>
      <c r="BG3">
        <v>43630</v>
      </c>
      <c r="BH3">
        <v>52541</v>
      </c>
      <c r="BI3">
        <v>53261</v>
      </c>
      <c r="BJ3">
        <v>54034</v>
      </c>
      <c r="BK3">
        <v>55029</v>
      </c>
      <c r="BL3">
        <v>56710</v>
      </c>
      <c r="BM3">
        <v>61094</v>
      </c>
      <c r="BN3">
        <v>61310</v>
      </c>
      <c r="BO3">
        <v>81179</v>
      </c>
      <c r="BP3">
        <v>96710</v>
      </c>
      <c r="BQ3">
        <v>101550</v>
      </c>
      <c r="BR3">
        <v>172173</v>
      </c>
      <c r="BS3">
        <v>710124</v>
      </c>
      <c r="BT3">
        <v>2087929</v>
      </c>
      <c r="BU3">
        <v>3336076</v>
      </c>
      <c r="BV3">
        <v>4140128</v>
      </c>
      <c r="BW3">
        <v>4446896</v>
      </c>
      <c r="BX3">
        <v>4579946</v>
      </c>
      <c r="BY3">
        <v>4632640</v>
      </c>
      <c r="BZ3">
        <v>4632640</v>
      </c>
      <c r="CA3">
        <v>4616067</v>
      </c>
      <c r="CB3">
        <v>4645782</v>
      </c>
      <c r="CC3">
        <v>4656489</v>
      </c>
      <c r="CD3">
        <v>4703183</v>
      </c>
      <c r="CE3">
        <v>4688031</v>
      </c>
      <c r="CF3">
        <v>4761007</v>
      </c>
      <c r="CG3">
        <v>4719317</v>
      </c>
      <c r="CH3">
        <v>4631951</v>
      </c>
      <c r="CI3">
        <v>4639203</v>
      </c>
      <c r="CJ3">
        <v>4616039</v>
      </c>
      <c r="CK3">
        <v>4651073</v>
      </c>
      <c r="CL3">
        <v>4625467</v>
      </c>
      <c r="CM3">
        <v>4605046</v>
      </c>
      <c r="CN3">
        <v>4642310</v>
      </c>
      <c r="CO3">
        <v>4603403</v>
      </c>
      <c r="CP3">
        <v>4579282</v>
      </c>
      <c r="CQ3">
        <v>4583891</v>
      </c>
      <c r="CR3">
        <v>4577177</v>
      </c>
      <c r="CS3">
        <v>4569710</v>
      </c>
      <c r="CT3">
        <v>4569710</v>
      </c>
      <c r="CU3">
        <v>4508715</v>
      </c>
      <c r="CV3">
        <v>4465481</v>
      </c>
      <c r="CW3">
        <v>4469225</v>
      </c>
      <c r="CX3">
        <v>4464369</v>
      </c>
      <c r="CY3">
        <v>4478285</v>
      </c>
      <c r="CZ3">
        <v>4513106</v>
      </c>
      <c r="DA3">
        <v>4522628</v>
      </c>
      <c r="DB3">
        <v>4567206</v>
      </c>
      <c r="DC3">
        <v>4569157</v>
      </c>
      <c r="DD3">
        <v>4517813</v>
      </c>
      <c r="DE3">
        <v>5</v>
      </c>
      <c r="DF3">
        <v>5</v>
      </c>
      <c r="DG3">
        <v>2102</v>
      </c>
      <c r="DH3">
        <v>2102</v>
      </c>
      <c r="DI3">
        <v>2102</v>
      </c>
      <c r="DJ3">
        <v>2102</v>
      </c>
      <c r="DK3">
        <v>2102</v>
      </c>
      <c r="DL3">
        <v>2102</v>
      </c>
      <c r="DM3">
        <v>2255</v>
      </c>
      <c r="DN3">
        <v>2616</v>
      </c>
      <c r="DO3">
        <v>2682</v>
      </c>
      <c r="DP3">
        <v>2909</v>
      </c>
      <c r="DQ3">
        <v>3092</v>
      </c>
      <c r="DR3">
        <v>3256</v>
      </c>
      <c r="DS3">
        <v>3572</v>
      </c>
      <c r="DT3">
        <v>3639</v>
      </c>
      <c r="DU3">
        <v>4180</v>
      </c>
      <c r="DV3">
        <v>3787</v>
      </c>
      <c r="DW3">
        <v>3790</v>
      </c>
      <c r="DX3">
        <v>3703</v>
      </c>
      <c r="DY3">
        <v>3924</v>
      </c>
      <c r="DZ3">
        <v>5176</v>
      </c>
      <c r="EA3">
        <v>7025</v>
      </c>
      <c r="EB3">
        <v>14663</v>
      </c>
      <c r="EC3">
        <v>15719</v>
      </c>
      <c r="ED3">
        <v>93776</v>
      </c>
      <c r="EE3">
        <v>93776</v>
      </c>
      <c r="EF3">
        <v>300030</v>
      </c>
      <c r="EG3">
        <v>1039540</v>
      </c>
      <c r="EH3">
        <v>2130773</v>
      </c>
      <c r="EI3">
        <v>3187267</v>
      </c>
      <c r="EJ3">
        <v>4018492</v>
      </c>
      <c r="EK3">
        <v>4370934</v>
      </c>
      <c r="EL3">
        <v>4507287</v>
      </c>
      <c r="EM3">
        <v>4538456</v>
      </c>
      <c r="EN3">
        <v>4565871</v>
      </c>
      <c r="EO3">
        <v>4598569</v>
      </c>
      <c r="EP3">
        <v>4642706</v>
      </c>
      <c r="EQ3">
        <v>4628965</v>
      </c>
      <c r="ER3">
        <v>4653405</v>
      </c>
      <c r="ES3">
        <v>4663989</v>
      </c>
      <c r="ET3">
        <v>4625515</v>
      </c>
      <c r="EU3">
        <v>4603426</v>
      </c>
      <c r="EV3">
        <v>4596654</v>
      </c>
      <c r="EW3">
        <v>4591349</v>
      </c>
      <c r="EX3">
        <v>4565661</v>
      </c>
      <c r="EY3">
        <v>4606065</v>
      </c>
      <c r="EZ3">
        <v>4540074</v>
      </c>
      <c r="FA3">
        <v>4538536</v>
      </c>
      <c r="FB3">
        <v>4502089</v>
      </c>
      <c r="FC3">
        <v>4531513</v>
      </c>
      <c r="FD3">
        <v>4537822</v>
      </c>
      <c r="FE3">
        <v>4525779</v>
      </c>
      <c r="FF3">
        <v>4522070</v>
      </c>
      <c r="FG3">
        <v>4530267</v>
      </c>
      <c r="FH3">
        <v>4523470</v>
      </c>
      <c r="FI3">
        <v>4527423</v>
      </c>
      <c r="FJ3">
        <v>4553734</v>
      </c>
      <c r="FK3">
        <v>4613433</v>
      </c>
      <c r="FL3">
        <v>4583835</v>
      </c>
      <c r="FM3">
        <v>4588576</v>
      </c>
      <c r="FN3">
        <v>4605317</v>
      </c>
      <c r="FO3">
        <v>4597651</v>
      </c>
      <c r="FP3">
        <v>4590741</v>
      </c>
      <c r="FQ3">
        <v>4576722</v>
      </c>
      <c r="FR3">
        <v>4581926</v>
      </c>
      <c r="FS3">
        <v>4590342</v>
      </c>
      <c r="FT3">
        <v>41652</v>
      </c>
      <c r="FU3">
        <v>41781</v>
      </c>
      <c r="FV3">
        <v>54068</v>
      </c>
      <c r="FW3">
        <v>54130</v>
      </c>
      <c r="FX3">
        <v>54917</v>
      </c>
      <c r="FY3">
        <v>54918</v>
      </c>
      <c r="FZ3">
        <v>54918</v>
      </c>
      <c r="GA3">
        <v>54922</v>
      </c>
      <c r="GB3">
        <v>54922</v>
      </c>
      <c r="GC3">
        <v>55979</v>
      </c>
      <c r="GD3">
        <v>55996</v>
      </c>
      <c r="GE3">
        <v>56183</v>
      </c>
      <c r="GF3">
        <v>56381</v>
      </c>
      <c r="GG3">
        <v>56254</v>
      </c>
      <c r="GH3">
        <v>56245</v>
      </c>
      <c r="GI3">
        <v>56215</v>
      </c>
      <c r="GJ3">
        <v>57634</v>
      </c>
      <c r="GK3">
        <v>57706</v>
      </c>
      <c r="GL3">
        <v>57632</v>
      </c>
      <c r="GM3">
        <v>58946</v>
      </c>
      <c r="GN3">
        <v>59350</v>
      </c>
      <c r="GO3">
        <v>62888</v>
      </c>
      <c r="GP3">
        <v>62888</v>
      </c>
      <c r="GQ3">
        <v>95380</v>
      </c>
      <c r="GR3">
        <v>191424</v>
      </c>
      <c r="GS3">
        <v>585560</v>
      </c>
      <c r="GT3">
        <v>1645795</v>
      </c>
      <c r="GU3">
        <v>2799931</v>
      </c>
      <c r="GV3">
        <v>3524449</v>
      </c>
      <c r="GW3">
        <v>4064529</v>
      </c>
      <c r="GX3">
        <v>4299302</v>
      </c>
      <c r="GY3">
        <v>4390392</v>
      </c>
      <c r="GZ3">
        <v>4452121</v>
      </c>
      <c r="HA3">
        <v>4457156</v>
      </c>
      <c r="HB3">
        <v>4493728</v>
      </c>
      <c r="HC3">
        <v>4509933</v>
      </c>
      <c r="HD3">
        <v>4560629</v>
      </c>
      <c r="HE3">
        <v>4572785</v>
      </c>
      <c r="HF3">
        <v>4576293</v>
      </c>
      <c r="HG3">
        <v>4575795</v>
      </c>
      <c r="HH3">
        <v>4560638</v>
      </c>
      <c r="HI3">
        <v>4547259</v>
      </c>
      <c r="HJ3">
        <v>4545921</v>
      </c>
      <c r="HK3">
        <v>4534737</v>
      </c>
      <c r="HL3">
        <v>4451292</v>
      </c>
      <c r="HM3">
        <v>4420912</v>
      </c>
      <c r="HN3">
        <v>4382663</v>
      </c>
      <c r="HO3">
        <v>4379877</v>
      </c>
      <c r="HP3">
        <v>4373738</v>
      </c>
      <c r="HQ3">
        <v>4372011</v>
      </c>
      <c r="HR3">
        <v>4378179</v>
      </c>
      <c r="HS3">
        <v>4372097</v>
      </c>
      <c r="HT3">
        <v>4359019</v>
      </c>
      <c r="HU3">
        <v>4365072</v>
      </c>
      <c r="HV3">
        <v>4371554</v>
      </c>
      <c r="HW3">
        <v>4357380</v>
      </c>
      <c r="HX3">
        <v>4353213</v>
      </c>
      <c r="HY3">
        <v>4360666</v>
      </c>
      <c r="HZ3">
        <v>4332538</v>
      </c>
      <c r="IA3">
        <v>4346457</v>
      </c>
      <c r="IB3">
        <v>4354255</v>
      </c>
      <c r="IC3">
        <v>4285962</v>
      </c>
      <c r="ID3">
        <v>4277341</v>
      </c>
      <c r="IE3">
        <v>4275953</v>
      </c>
      <c r="IF3">
        <v>4276660</v>
      </c>
      <c r="IG3">
        <v>4309391</v>
      </c>
      <c r="IH3">
        <v>11</v>
      </c>
      <c r="II3">
        <v>11</v>
      </c>
      <c r="IJ3">
        <v>22</v>
      </c>
      <c r="IK3">
        <v>74</v>
      </c>
      <c r="IL3">
        <v>100</v>
      </c>
      <c r="IM3">
        <v>53</v>
      </c>
      <c r="IN3">
        <v>54</v>
      </c>
      <c r="IO3">
        <v>58</v>
      </c>
      <c r="IP3">
        <v>58</v>
      </c>
      <c r="IQ3">
        <v>117</v>
      </c>
      <c r="IR3">
        <v>137</v>
      </c>
      <c r="IS3">
        <v>213</v>
      </c>
      <c r="IT3">
        <v>213</v>
      </c>
      <c r="IU3">
        <v>248</v>
      </c>
      <c r="IV3">
        <v>247</v>
      </c>
      <c r="IW3">
        <v>425</v>
      </c>
      <c r="IX3">
        <v>819</v>
      </c>
      <c r="IY3">
        <v>999</v>
      </c>
      <c r="IZ3">
        <v>2691</v>
      </c>
      <c r="JA3">
        <v>3522</v>
      </c>
      <c r="JB3">
        <v>7981</v>
      </c>
      <c r="JC3">
        <v>11073</v>
      </c>
      <c r="JD3">
        <v>56317</v>
      </c>
      <c r="JE3">
        <v>138242</v>
      </c>
      <c r="JF3">
        <v>629289</v>
      </c>
      <c r="JG3">
        <v>1958126</v>
      </c>
      <c r="JH3">
        <v>1958126</v>
      </c>
      <c r="JI3">
        <v>2659426</v>
      </c>
      <c r="JJ3">
        <v>3579347</v>
      </c>
      <c r="JK3">
        <v>3955503</v>
      </c>
      <c r="JL3">
        <v>4025991</v>
      </c>
      <c r="JM3">
        <v>4039188</v>
      </c>
      <c r="JN3">
        <v>4056215</v>
      </c>
      <c r="JO3">
        <v>4064777</v>
      </c>
      <c r="JP3">
        <v>4069249</v>
      </c>
      <c r="JQ3">
        <v>4069747</v>
      </c>
      <c r="JR3">
        <v>4093359</v>
      </c>
      <c r="JS3">
        <v>4070176</v>
      </c>
      <c r="JT3">
        <v>4085876</v>
      </c>
      <c r="JU3">
        <v>4097367</v>
      </c>
      <c r="JV3">
        <v>4072824</v>
      </c>
      <c r="JW3">
        <v>4071317</v>
      </c>
      <c r="JX3">
        <v>4177719</v>
      </c>
      <c r="JY3">
        <v>4135112</v>
      </c>
      <c r="JZ3">
        <v>4086092</v>
      </c>
      <c r="KA3">
        <v>4092993</v>
      </c>
      <c r="KB3">
        <v>4075582</v>
      </c>
      <c r="KC3">
        <v>4093805</v>
      </c>
      <c r="KD3">
        <v>4117136</v>
      </c>
      <c r="KE3">
        <v>4088844</v>
      </c>
      <c r="KF3">
        <v>4082707</v>
      </c>
      <c r="KG3">
        <v>4055267</v>
      </c>
      <c r="KH3">
        <v>4055267</v>
      </c>
      <c r="KI3">
        <v>4033902</v>
      </c>
      <c r="KJ3">
        <v>3990944</v>
      </c>
      <c r="KK3">
        <v>3990143</v>
      </c>
      <c r="KL3">
        <v>3995866</v>
      </c>
      <c r="KM3">
        <v>4006811</v>
      </c>
      <c r="KN3">
        <v>3969565</v>
      </c>
      <c r="KO3">
        <v>4022145</v>
      </c>
      <c r="KP3">
        <v>3998015</v>
      </c>
      <c r="KQ3">
        <v>3981724</v>
      </c>
      <c r="KR3">
        <v>3999920</v>
      </c>
      <c r="KS3">
        <v>3931635</v>
      </c>
      <c r="KT3">
        <v>3918568</v>
      </c>
      <c r="KU3">
        <v>343</v>
      </c>
      <c r="KV3">
        <v>5</v>
      </c>
      <c r="KW3">
        <v>18</v>
      </c>
      <c r="KX3">
        <v>18</v>
      </c>
      <c r="KY3">
        <v>506</v>
      </c>
      <c r="KZ3">
        <v>511</v>
      </c>
      <c r="LA3">
        <v>25</v>
      </c>
      <c r="LB3">
        <v>349</v>
      </c>
      <c r="LC3">
        <v>355</v>
      </c>
      <c r="LD3">
        <v>363</v>
      </c>
      <c r="LE3">
        <v>363</v>
      </c>
      <c r="LF3">
        <v>367</v>
      </c>
      <c r="LG3">
        <v>371</v>
      </c>
      <c r="LH3">
        <v>358</v>
      </c>
      <c r="LI3">
        <v>577</v>
      </c>
      <c r="LJ3">
        <v>456</v>
      </c>
      <c r="LK3">
        <v>7477</v>
      </c>
      <c r="LL3">
        <v>1535</v>
      </c>
      <c r="LM3">
        <v>525</v>
      </c>
      <c r="LN3">
        <v>2097</v>
      </c>
      <c r="LO3">
        <v>3272</v>
      </c>
      <c r="LP3">
        <v>3130</v>
      </c>
      <c r="LQ3">
        <v>60803</v>
      </c>
      <c r="LR3">
        <v>184392</v>
      </c>
      <c r="LS3">
        <v>704518</v>
      </c>
      <c r="LT3">
        <v>2005312</v>
      </c>
      <c r="LU3">
        <v>2871450</v>
      </c>
      <c r="LV3">
        <v>3458406</v>
      </c>
      <c r="LW3">
        <v>3788654</v>
      </c>
      <c r="LX3">
        <v>3930361</v>
      </c>
      <c r="LY3">
        <v>3944705</v>
      </c>
      <c r="LZ3">
        <v>3944705</v>
      </c>
      <c r="MA3">
        <v>4058451</v>
      </c>
      <c r="MB3">
        <v>4084648</v>
      </c>
      <c r="MC3">
        <v>4109783</v>
      </c>
      <c r="MD3">
        <v>4097523</v>
      </c>
      <c r="ME3">
        <v>4097189</v>
      </c>
      <c r="MF3">
        <v>4092514</v>
      </c>
      <c r="MG3">
        <v>4108058</v>
      </c>
      <c r="MH3">
        <v>4103501</v>
      </c>
      <c r="MI3">
        <v>4104521</v>
      </c>
      <c r="MJ3">
        <v>4185411</v>
      </c>
      <c r="MK3">
        <v>4201993</v>
      </c>
      <c r="ML3">
        <v>4209983</v>
      </c>
      <c r="MM3">
        <v>4220060</v>
      </c>
      <c r="MN3">
        <v>4196161</v>
      </c>
      <c r="MO3">
        <v>4218276</v>
      </c>
      <c r="MP3">
        <v>4203828</v>
      </c>
      <c r="MQ3">
        <v>4167563</v>
      </c>
      <c r="MR3">
        <v>4155099</v>
      </c>
      <c r="MS3">
        <v>4183844</v>
      </c>
      <c r="MT3">
        <v>4183844</v>
      </c>
      <c r="MU3">
        <v>4209457</v>
      </c>
      <c r="MV3">
        <v>4266889</v>
      </c>
      <c r="MW3">
        <v>4302379</v>
      </c>
      <c r="MX3">
        <v>4309031</v>
      </c>
      <c r="MY3">
        <v>4296021</v>
      </c>
      <c r="MZ3">
        <v>4307905</v>
      </c>
      <c r="NA3">
        <v>4297391</v>
      </c>
      <c r="NB3">
        <v>4275342</v>
      </c>
      <c r="NC3">
        <v>4315093</v>
      </c>
      <c r="ND3">
        <v>4303841</v>
      </c>
      <c r="NE3">
        <v>4271006</v>
      </c>
      <c r="NF3">
        <v>7</v>
      </c>
      <c r="NG3">
        <v>7</v>
      </c>
      <c r="NH3">
        <v>7</v>
      </c>
      <c r="NI3">
        <v>7</v>
      </c>
      <c r="NJ3">
        <v>11</v>
      </c>
      <c r="NK3">
        <v>20</v>
      </c>
      <c r="NL3">
        <v>20</v>
      </c>
      <c r="NM3">
        <v>21</v>
      </c>
      <c r="NN3">
        <v>44</v>
      </c>
      <c r="NO3">
        <v>81</v>
      </c>
      <c r="NP3">
        <v>52</v>
      </c>
      <c r="NQ3">
        <v>130</v>
      </c>
      <c r="NR3">
        <v>227</v>
      </c>
      <c r="NS3">
        <v>1617</v>
      </c>
      <c r="NT3">
        <v>189</v>
      </c>
      <c r="NU3">
        <v>853</v>
      </c>
      <c r="NV3">
        <v>1940</v>
      </c>
      <c r="NW3">
        <v>2700</v>
      </c>
      <c r="NX3">
        <v>2786</v>
      </c>
      <c r="NY3">
        <v>3143</v>
      </c>
      <c r="NZ3">
        <v>3065</v>
      </c>
      <c r="OA3">
        <v>4899</v>
      </c>
      <c r="OB3">
        <v>9704</v>
      </c>
      <c r="OC3">
        <v>17483</v>
      </c>
      <c r="OD3">
        <v>51810</v>
      </c>
      <c r="OE3">
        <v>51810</v>
      </c>
      <c r="OF3">
        <v>259370</v>
      </c>
      <c r="OG3">
        <v>1010095</v>
      </c>
      <c r="OH3">
        <v>2268196</v>
      </c>
      <c r="OI3">
        <v>3149227</v>
      </c>
      <c r="OJ3">
        <v>3904661</v>
      </c>
      <c r="OK3">
        <v>4251809</v>
      </c>
      <c r="OL3">
        <v>4437650</v>
      </c>
      <c r="OM3">
        <v>4518784</v>
      </c>
      <c r="ON3">
        <v>4539792</v>
      </c>
      <c r="OO3">
        <v>4544867</v>
      </c>
      <c r="OP3">
        <v>4578023</v>
      </c>
      <c r="OQ3">
        <v>4527766</v>
      </c>
      <c r="OR3">
        <v>4521779</v>
      </c>
      <c r="OS3">
        <v>4460360</v>
      </c>
      <c r="OT3">
        <v>4429440</v>
      </c>
      <c r="OU3">
        <v>4395233</v>
      </c>
      <c r="OV3">
        <v>4440827</v>
      </c>
      <c r="OW3">
        <v>4424482</v>
      </c>
      <c r="OX3">
        <v>4497660</v>
      </c>
      <c r="OY3">
        <v>4502793</v>
      </c>
      <c r="OZ3">
        <v>4524936</v>
      </c>
      <c r="PA3">
        <v>4537227</v>
      </c>
      <c r="PB3">
        <v>4513680</v>
      </c>
      <c r="PC3">
        <v>4525647</v>
      </c>
      <c r="PD3">
        <v>4538484</v>
      </c>
      <c r="PE3">
        <v>4544817</v>
      </c>
      <c r="PF3">
        <v>4582018</v>
      </c>
      <c r="PG3">
        <v>4540625</v>
      </c>
      <c r="PH3">
        <v>4460886</v>
      </c>
      <c r="PI3">
        <v>4449189</v>
      </c>
      <c r="PJ3">
        <v>4460989</v>
      </c>
      <c r="PK3">
        <v>4455565</v>
      </c>
      <c r="PL3">
        <v>4452794</v>
      </c>
      <c r="PM3">
        <v>4436749</v>
      </c>
      <c r="PN3">
        <v>4435612</v>
      </c>
      <c r="PO3">
        <v>4440969</v>
      </c>
      <c r="PP3">
        <v>4469488</v>
      </c>
      <c r="PQ3">
        <v>4491119</v>
      </c>
      <c r="PR3">
        <v>4444021</v>
      </c>
      <c r="PS3">
        <v>4455293</v>
      </c>
      <c r="PT3">
        <v>4465481</v>
      </c>
      <c r="PU3">
        <v>14</v>
      </c>
      <c r="PV3">
        <v>29</v>
      </c>
      <c r="PW3">
        <v>31</v>
      </c>
      <c r="PX3">
        <v>107</v>
      </c>
      <c r="PY3">
        <v>120</v>
      </c>
      <c r="PZ3">
        <v>120</v>
      </c>
      <c r="QA3">
        <v>125</v>
      </c>
      <c r="QB3">
        <v>206</v>
      </c>
      <c r="QC3">
        <v>298</v>
      </c>
      <c r="QD3">
        <v>203</v>
      </c>
      <c r="QE3">
        <v>206</v>
      </c>
      <c r="QF3">
        <v>222</v>
      </c>
      <c r="QG3">
        <v>233</v>
      </c>
      <c r="QH3">
        <v>232</v>
      </c>
      <c r="QI3">
        <v>288</v>
      </c>
      <c r="QJ3">
        <v>273</v>
      </c>
      <c r="QK3">
        <v>320</v>
      </c>
      <c r="QL3">
        <v>546</v>
      </c>
      <c r="QM3">
        <v>3245</v>
      </c>
      <c r="QN3">
        <v>2475</v>
      </c>
      <c r="QO3">
        <v>6588</v>
      </c>
      <c r="QP3">
        <v>6588</v>
      </c>
      <c r="QQ3">
        <v>55723</v>
      </c>
      <c r="QR3">
        <v>174191</v>
      </c>
      <c r="QS3">
        <v>691460</v>
      </c>
      <c r="QT3">
        <v>1741363</v>
      </c>
      <c r="QU3">
        <v>2983656</v>
      </c>
      <c r="QV3">
        <v>3604345</v>
      </c>
      <c r="QW3">
        <v>4125322</v>
      </c>
      <c r="QX3">
        <v>4289473</v>
      </c>
      <c r="QY3">
        <v>4333582</v>
      </c>
      <c r="QZ3">
        <v>4350071</v>
      </c>
      <c r="RA3">
        <v>4349192</v>
      </c>
      <c r="RB3">
        <v>4401723</v>
      </c>
      <c r="RC3">
        <v>4420722</v>
      </c>
      <c r="RD3">
        <v>4411433</v>
      </c>
      <c r="RE3">
        <v>4411986</v>
      </c>
      <c r="RF3">
        <v>4410689</v>
      </c>
      <c r="RG3">
        <v>4394582</v>
      </c>
      <c r="RH3">
        <v>4405536</v>
      </c>
      <c r="RI3">
        <v>4385454</v>
      </c>
      <c r="RJ3">
        <v>4450467</v>
      </c>
      <c r="RK3">
        <v>4466296</v>
      </c>
      <c r="RL3">
        <v>4392100</v>
      </c>
      <c r="RM3">
        <v>4401139</v>
      </c>
      <c r="RN3">
        <v>4376204</v>
      </c>
      <c r="RO3">
        <v>4396188</v>
      </c>
      <c r="RP3">
        <v>4374974</v>
      </c>
      <c r="RQ3">
        <v>4458103</v>
      </c>
      <c r="RR3">
        <v>4438631</v>
      </c>
      <c r="RS3">
        <v>4439218</v>
      </c>
      <c r="RT3">
        <v>4455899</v>
      </c>
      <c r="RU3">
        <v>4427141</v>
      </c>
      <c r="RV3">
        <v>4416227</v>
      </c>
      <c r="RW3">
        <v>4433809</v>
      </c>
      <c r="RX3">
        <v>4356642</v>
      </c>
      <c r="RY3">
        <v>4332388</v>
      </c>
      <c r="RZ3">
        <v>4303542</v>
      </c>
      <c r="SA3">
        <v>4289022</v>
      </c>
      <c r="SB3">
        <v>4307196</v>
      </c>
      <c r="SC3">
        <v>4291317</v>
      </c>
      <c r="SD3">
        <v>4287479</v>
      </c>
      <c r="SE3">
        <v>4262877</v>
      </c>
      <c r="SF3">
        <v>4262877</v>
      </c>
      <c r="SG3">
        <v>4251318</v>
      </c>
      <c r="SH3">
        <v>4243641</v>
      </c>
      <c r="SI3">
        <v>6</v>
      </c>
      <c r="SJ3">
        <v>6</v>
      </c>
      <c r="SK3">
        <v>121</v>
      </c>
      <c r="SL3">
        <v>121</v>
      </c>
      <c r="SM3">
        <v>143</v>
      </c>
      <c r="SN3">
        <v>143</v>
      </c>
      <c r="SO3">
        <v>143</v>
      </c>
      <c r="SP3">
        <v>225</v>
      </c>
      <c r="SQ3">
        <v>225</v>
      </c>
      <c r="SR3">
        <v>249</v>
      </c>
      <c r="SS3">
        <v>253</v>
      </c>
      <c r="ST3">
        <v>249</v>
      </c>
      <c r="SU3">
        <v>322</v>
      </c>
      <c r="SV3">
        <v>363</v>
      </c>
      <c r="SW3">
        <v>605</v>
      </c>
      <c r="SX3">
        <v>602</v>
      </c>
      <c r="SY3">
        <v>758</v>
      </c>
      <c r="SZ3">
        <v>1868</v>
      </c>
      <c r="TA3">
        <v>2746</v>
      </c>
      <c r="TB3">
        <v>4662</v>
      </c>
      <c r="TC3">
        <v>9493</v>
      </c>
      <c r="TD3">
        <v>86717</v>
      </c>
      <c r="TE3">
        <v>215606</v>
      </c>
      <c r="TF3">
        <v>775304</v>
      </c>
      <c r="TG3">
        <v>2149470</v>
      </c>
      <c r="TH3">
        <v>2149470</v>
      </c>
      <c r="TI3">
        <v>2842342</v>
      </c>
      <c r="TJ3">
        <v>3614796</v>
      </c>
      <c r="TK3">
        <v>3914608</v>
      </c>
      <c r="TL3">
        <v>4004410</v>
      </c>
      <c r="TM3">
        <v>4050556</v>
      </c>
      <c r="TN3">
        <v>4039343</v>
      </c>
      <c r="TO3">
        <v>4035283</v>
      </c>
      <c r="TP3">
        <v>4031523</v>
      </c>
      <c r="TQ3">
        <v>4050479</v>
      </c>
      <c r="TR3">
        <v>4054696</v>
      </c>
      <c r="TS3">
        <v>4081426</v>
      </c>
      <c r="TT3">
        <v>4062828</v>
      </c>
      <c r="TU3">
        <v>4070220</v>
      </c>
      <c r="TV3">
        <v>4082117</v>
      </c>
      <c r="TW3">
        <v>4091281</v>
      </c>
      <c r="TX3">
        <v>4151047</v>
      </c>
      <c r="TY3">
        <v>4108983</v>
      </c>
      <c r="TZ3">
        <v>4099332</v>
      </c>
      <c r="UA3">
        <v>4086318</v>
      </c>
      <c r="UB3">
        <v>4080930</v>
      </c>
      <c r="UC3">
        <v>4111208</v>
      </c>
      <c r="UD3">
        <v>4089609</v>
      </c>
      <c r="UE3">
        <v>4051949</v>
      </c>
      <c r="UF3">
        <v>4024545</v>
      </c>
      <c r="UG3">
        <v>4011527</v>
      </c>
      <c r="UH3">
        <v>4009490</v>
      </c>
      <c r="UI3">
        <v>4008704</v>
      </c>
      <c r="UJ3">
        <v>3987219</v>
      </c>
      <c r="UK3">
        <v>3954628</v>
      </c>
      <c r="UL3">
        <v>3955265</v>
      </c>
      <c r="UM3">
        <v>3942160</v>
      </c>
      <c r="UN3">
        <v>3928836</v>
      </c>
      <c r="UO3">
        <v>3859526</v>
      </c>
      <c r="UP3">
        <v>3851123</v>
      </c>
      <c r="UQ3">
        <v>3850193</v>
      </c>
      <c r="UR3">
        <v>3846648</v>
      </c>
      <c r="US3">
        <v>3812929</v>
      </c>
      <c r="UT3">
        <v>3802214</v>
      </c>
      <c r="UU3">
        <v>3782294</v>
      </c>
      <c r="UV3">
        <v>18</v>
      </c>
      <c r="UW3">
        <v>18</v>
      </c>
      <c r="UX3">
        <v>30</v>
      </c>
      <c r="UY3">
        <v>36</v>
      </c>
      <c r="UZ3">
        <v>36</v>
      </c>
      <c r="VA3">
        <v>38</v>
      </c>
      <c r="VB3">
        <v>40</v>
      </c>
      <c r="VC3">
        <v>50</v>
      </c>
      <c r="VD3">
        <v>74</v>
      </c>
      <c r="VE3">
        <v>104</v>
      </c>
      <c r="VF3">
        <v>141</v>
      </c>
      <c r="VG3">
        <v>330</v>
      </c>
      <c r="VH3">
        <v>557</v>
      </c>
      <c r="VI3">
        <v>554</v>
      </c>
      <c r="VJ3">
        <v>531</v>
      </c>
      <c r="VK3">
        <v>689</v>
      </c>
      <c r="VL3">
        <v>1232</v>
      </c>
      <c r="VM3">
        <v>2886</v>
      </c>
      <c r="VN3">
        <v>2289</v>
      </c>
      <c r="VO3">
        <v>5623</v>
      </c>
      <c r="VP3">
        <v>6926</v>
      </c>
      <c r="VQ3">
        <v>31194</v>
      </c>
      <c r="VR3">
        <v>85481</v>
      </c>
      <c r="VS3">
        <v>213144</v>
      </c>
      <c r="VT3">
        <v>692229</v>
      </c>
      <c r="VU3">
        <v>2070607</v>
      </c>
      <c r="VV3">
        <v>2834419</v>
      </c>
      <c r="VW3">
        <v>3578519</v>
      </c>
      <c r="VX3">
        <v>3857320</v>
      </c>
      <c r="VY3">
        <v>3917996</v>
      </c>
      <c r="VZ3">
        <v>3917996</v>
      </c>
      <c r="WA3">
        <v>3893484</v>
      </c>
      <c r="WB3">
        <v>3896413</v>
      </c>
      <c r="WC3">
        <v>3933570</v>
      </c>
      <c r="WD3">
        <v>3953139</v>
      </c>
      <c r="WE3">
        <v>3947405</v>
      </c>
      <c r="WF3">
        <v>3961617</v>
      </c>
      <c r="WG3">
        <v>3952102</v>
      </c>
      <c r="WH3">
        <v>3935061</v>
      </c>
      <c r="WI3">
        <v>3917143</v>
      </c>
      <c r="WJ3">
        <v>3913107</v>
      </c>
      <c r="WK3">
        <v>3914910</v>
      </c>
      <c r="WL3">
        <v>3946545</v>
      </c>
      <c r="WM3">
        <v>3921243</v>
      </c>
      <c r="WN3">
        <v>3943178</v>
      </c>
      <c r="WO3">
        <v>3965492</v>
      </c>
      <c r="WP3">
        <v>3954092</v>
      </c>
      <c r="WQ3">
        <v>3952678</v>
      </c>
      <c r="WR3">
        <v>3940883</v>
      </c>
      <c r="WS3">
        <v>3903815</v>
      </c>
      <c r="WT3">
        <v>3921251</v>
      </c>
      <c r="WU3">
        <v>3912520</v>
      </c>
      <c r="WV3">
        <v>3895429</v>
      </c>
      <c r="WW3">
        <v>3900656</v>
      </c>
      <c r="WX3">
        <v>3864283</v>
      </c>
      <c r="WY3">
        <v>3864283</v>
      </c>
      <c r="WZ3">
        <v>3823179</v>
      </c>
      <c r="XA3">
        <v>3808149</v>
      </c>
      <c r="XB3">
        <v>3781482</v>
      </c>
      <c r="XC3">
        <v>3753467</v>
      </c>
      <c r="XD3">
        <v>3735530</v>
      </c>
      <c r="XE3">
        <v>3760996</v>
      </c>
      <c r="XF3">
        <v>3770457</v>
      </c>
      <c r="XG3">
        <v>3770523</v>
      </c>
      <c r="XH3">
        <v>4</v>
      </c>
      <c r="XI3">
        <v>4</v>
      </c>
      <c r="XJ3">
        <v>25</v>
      </c>
      <c r="XK3">
        <v>36</v>
      </c>
      <c r="XL3">
        <v>36</v>
      </c>
      <c r="XM3">
        <v>86</v>
      </c>
      <c r="XN3">
        <v>86</v>
      </c>
      <c r="XO3">
        <v>86</v>
      </c>
      <c r="XP3">
        <v>146</v>
      </c>
      <c r="XQ3">
        <v>244</v>
      </c>
      <c r="XR3">
        <v>319</v>
      </c>
      <c r="XS3">
        <v>331</v>
      </c>
      <c r="XT3">
        <v>149</v>
      </c>
      <c r="XU3">
        <v>413</v>
      </c>
      <c r="XV3">
        <v>368</v>
      </c>
      <c r="XW3">
        <v>1252</v>
      </c>
      <c r="XX3">
        <v>1799</v>
      </c>
      <c r="XY3">
        <v>1869</v>
      </c>
      <c r="XZ3">
        <v>6874</v>
      </c>
      <c r="YA3">
        <v>3621</v>
      </c>
      <c r="YB3">
        <v>4129</v>
      </c>
      <c r="YC3">
        <v>6704</v>
      </c>
      <c r="YD3">
        <v>9000</v>
      </c>
      <c r="YE3">
        <v>82594</v>
      </c>
      <c r="YF3">
        <v>186530</v>
      </c>
      <c r="YG3">
        <v>735237</v>
      </c>
      <c r="YH3">
        <v>2173074</v>
      </c>
      <c r="YI3">
        <v>2622940</v>
      </c>
      <c r="YJ3">
        <v>2622940</v>
      </c>
      <c r="YK3">
        <v>3353490</v>
      </c>
      <c r="YL3">
        <v>3876191</v>
      </c>
      <c r="YM3">
        <v>4057349</v>
      </c>
      <c r="YN3">
        <v>4092901</v>
      </c>
      <c r="YO3">
        <v>4099967</v>
      </c>
      <c r="YP3">
        <v>4136160</v>
      </c>
      <c r="YQ3">
        <v>4142875</v>
      </c>
      <c r="YR3">
        <v>4159956</v>
      </c>
      <c r="YS3">
        <v>4140331</v>
      </c>
      <c r="YT3">
        <v>4123496</v>
      </c>
      <c r="YU3">
        <v>4131839</v>
      </c>
      <c r="YV3">
        <v>4166001</v>
      </c>
      <c r="YW3">
        <v>4180314</v>
      </c>
      <c r="YX3">
        <v>4157074</v>
      </c>
      <c r="YY3">
        <v>4264329</v>
      </c>
      <c r="YZ3">
        <v>4173872</v>
      </c>
      <c r="ZA3">
        <v>4180597</v>
      </c>
      <c r="ZB3">
        <v>4230440</v>
      </c>
      <c r="ZC3">
        <v>4227629</v>
      </c>
      <c r="ZD3">
        <v>4222363</v>
      </c>
      <c r="ZE3">
        <v>4198809</v>
      </c>
      <c r="ZF3">
        <v>4191486</v>
      </c>
      <c r="ZG3">
        <v>4174036</v>
      </c>
      <c r="ZH3">
        <v>4180236</v>
      </c>
      <c r="ZI3">
        <v>4115851</v>
      </c>
      <c r="ZJ3">
        <v>4027146</v>
      </c>
      <c r="ZK3">
        <v>4006185</v>
      </c>
      <c r="ZL3">
        <v>3996174</v>
      </c>
      <c r="ZM3">
        <v>3994241</v>
      </c>
      <c r="ZN3">
        <v>3977510</v>
      </c>
      <c r="ZO3">
        <v>4009426</v>
      </c>
      <c r="ZP3">
        <v>3987500</v>
      </c>
      <c r="ZQ3">
        <v>3989749</v>
      </c>
      <c r="ZR3">
        <v>3983919</v>
      </c>
      <c r="ZS3">
        <v>3959729</v>
      </c>
      <c r="ZT3">
        <v>3958655</v>
      </c>
      <c r="ZU3">
        <v>3925344</v>
      </c>
      <c r="ZV3">
        <v>9</v>
      </c>
      <c r="ZW3">
        <v>78</v>
      </c>
      <c r="ZX3">
        <v>126</v>
      </c>
      <c r="ZY3">
        <v>154</v>
      </c>
      <c r="ZZ3">
        <v>202</v>
      </c>
      <c r="AAA3">
        <v>204</v>
      </c>
      <c r="AAB3">
        <v>205</v>
      </c>
      <c r="AAC3">
        <v>206</v>
      </c>
      <c r="AAD3">
        <v>403</v>
      </c>
      <c r="AAE3">
        <v>448</v>
      </c>
      <c r="AAF3">
        <v>699</v>
      </c>
      <c r="AAG3">
        <v>752</v>
      </c>
      <c r="AAH3">
        <v>1432</v>
      </c>
      <c r="AAI3">
        <v>881</v>
      </c>
      <c r="AAJ3">
        <v>1749</v>
      </c>
      <c r="AAK3">
        <v>1851</v>
      </c>
      <c r="AAL3">
        <v>3035</v>
      </c>
      <c r="AAM3">
        <v>6848</v>
      </c>
      <c r="AAN3">
        <v>3664</v>
      </c>
      <c r="AAO3">
        <v>6808</v>
      </c>
      <c r="AAP3">
        <v>6808</v>
      </c>
      <c r="AAQ3">
        <v>16509</v>
      </c>
      <c r="AAR3">
        <v>91176</v>
      </c>
      <c r="AAS3">
        <v>166325</v>
      </c>
      <c r="AAT3">
        <v>542020</v>
      </c>
      <c r="AAU3">
        <v>1459202</v>
      </c>
      <c r="AAV3">
        <v>2570505</v>
      </c>
      <c r="AAW3">
        <v>3514368</v>
      </c>
      <c r="AAX3">
        <v>3676983</v>
      </c>
      <c r="AAY3">
        <v>3800460</v>
      </c>
      <c r="AAZ3">
        <v>3836674</v>
      </c>
      <c r="ABA3">
        <v>3828064</v>
      </c>
      <c r="ABB3">
        <v>3785756</v>
      </c>
      <c r="ABC3">
        <v>3773467</v>
      </c>
      <c r="ABD3">
        <v>3762387</v>
      </c>
      <c r="ABE3">
        <v>3774226</v>
      </c>
      <c r="ABF3">
        <v>3764608</v>
      </c>
      <c r="ABG3">
        <v>3720209</v>
      </c>
      <c r="ABH3">
        <v>3740684</v>
      </c>
      <c r="ABI3">
        <v>3723584</v>
      </c>
      <c r="ABJ3">
        <v>3698280</v>
      </c>
      <c r="ABK3">
        <v>3679053</v>
      </c>
      <c r="ABL3">
        <v>3641205</v>
      </c>
      <c r="ABM3">
        <v>3633761</v>
      </c>
      <c r="ABN3">
        <v>3631657</v>
      </c>
      <c r="ABO3">
        <v>3651524</v>
      </c>
      <c r="ABP3">
        <v>3619938</v>
      </c>
      <c r="ABQ3">
        <v>3653998</v>
      </c>
      <c r="ABR3">
        <v>3631374</v>
      </c>
      <c r="ABS3">
        <v>3622752</v>
      </c>
      <c r="ABT3">
        <v>3611317</v>
      </c>
      <c r="ABU3">
        <v>3604114</v>
      </c>
      <c r="ABV3">
        <v>3620285</v>
      </c>
      <c r="ABW3">
        <v>3654770</v>
      </c>
      <c r="ABX3">
        <v>3658552</v>
      </c>
      <c r="ABY3">
        <v>3680565</v>
      </c>
      <c r="ABZ3">
        <v>3693520</v>
      </c>
      <c r="ACA3">
        <v>3718653</v>
      </c>
      <c r="ACB3">
        <v>3678542</v>
      </c>
      <c r="ACC3">
        <v>3712690</v>
      </c>
      <c r="ACD3">
        <v>3711174</v>
      </c>
      <c r="ACE3">
        <v>3721368</v>
      </c>
      <c r="ACF3">
        <v>3710665</v>
      </c>
      <c r="ACG3">
        <v>3667917</v>
      </c>
      <c r="ACH3">
        <v>3667917</v>
      </c>
      <c r="ACI3">
        <v>160</v>
      </c>
      <c r="ACJ3">
        <v>240</v>
      </c>
      <c r="ACK3">
        <v>301</v>
      </c>
      <c r="ACL3">
        <v>429</v>
      </c>
      <c r="ACM3">
        <v>831</v>
      </c>
      <c r="ACN3">
        <v>937</v>
      </c>
      <c r="ACO3">
        <v>939</v>
      </c>
      <c r="ACP3">
        <v>1066</v>
      </c>
      <c r="ACQ3">
        <v>1282</v>
      </c>
      <c r="ACR3">
        <v>1684</v>
      </c>
      <c r="ACS3">
        <v>1684</v>
      </c>
      <c r="ACT3">
        <v>1851</v>
      </c>
      <c r="ACU3">
        <v>2459</v>
      </c>
      <c r="ACV3">
        <v>1791</v>
      </c>
      <c r="ACW3">
        <v>2882</v>
      </c>
      <c r="ACX3">
        <v>2901</v>
      </c>
      <c r="ACY3">
        <v>2865</v>
      </c>
      <c r="ACZ3">
        <v>5671</v>
      </c>
      <c r="ADA3">
        <v>3253</v>
      </c>
      <c r="ADB3">
        <v>4254</v>
      </c>
      <c r="ADC3">
        <v>5042</v>
      </c>
      <c r="ADD3">
        <v>22055</v>
      </c>
      <c r="ADE3">
        <v>39826</v>
      </c>
      <c r="ADF3">
        <v>53866</v>
      </c>
      <c r="ADG3">
        <v>220003</v>
      </c>
      <c r="ADH3">
        <v>220003</v>
      </c>
      <c r="ADI3">
        <v>536634</v>
      </c>
      <c r="ADJ3">
        <v>1132967</v>
      </c>
      <c r="ADK3">
        <v>2075428</v>
      </c>
      <c r="ADL3">
        <v>2680366</v>
      </c>
      <c r="ADM3">
        <v>2881839</v>
      </c>
      <c r="ADN3">
        <v>3019450</v>
      </c>
      <c r="ADO3">
        <v>3058966</v>
      </c>
      <c r="ADP3">
        <v>3090826</v>
      </c>
      <c r="ADQ3">
        <v>3055483</v>
      </c>
      <c r="ADR3">
        <v>3026770</v>
      </c>
      <c r="ADS3">
        <v>3004254</v>
      </c>
      <c r="ADT3">
        <v>2998990</v>
      </c>
      <c r="ADU3">
        <v>2983541</v>
      </c>
      <c r="ADV3">
        <v>2930300</v>
      </c>
      <c r="ADW3">
        <v>2871110</v>
      </c>
      <c r="ADX3">
        <v>2849467</v>
      </c>
      <c r="ADY3">
        <v>2827652</v>
      </c>
      <c r="ADZ3">
        <v>2756852</v>
      </c>
      <c r="AEA3">
        <v>2749167</v>
      </c>
      <c r="AEB3">
        <v>2729604</v>
      </c>
      <c r="AEC3">
        <v>2712244</v>
      </c>
      <c r="AED3">
        <v>2716475</v>
      </c>
      <c r="AEE3">
        <v>2719339</v>
      </c>
      <c r="AEF3">
        <v>2684219</v>
      </c>
      <c r="AEG3">
        <v>2678363</v>
      </c>
      <c r="AEH3">
        <v>2668428</v>
      </c>
      <c r="AEI3">
        <v>2656756</v>
      </c>
      <c r="AEJ3">
        <v>2642230</v>
      </c>
      <c r="AEK3">
        <v>2633234</v>
      </c>
      <c r="AEL3">
        <v>2595083</v>
      </c>
      <c r="AEM3">
        <v>2563446</v>
      </c>
      <c r="AEN3">
        <v>2536133</v>
      </c>
      <c r="AEO3">
        <v>2531928</v>
      </c>
      <c r="AEP3">
        <v>2498910</v>
      </c>
      <c r="AEQ3">
        <v>2460813</v>
      </c>
      <c r="AER3">
        <v>2430863</v>
      </c>
      <c r="AES3">
        <v>2370394</v>
      </c>
      <c r="AET3">
        <v>2351641</v>
      </c>
      <c r="AEU3">
        <v>2363778</v>
      </c>
      <c r="AEV3">
        <v>50</v>
      </c>
      <c r="AEW3">
        <v>50</v>
      </c>
      <c r="AEX3">
        <v>50</v>
      </c>
      <c r="AEY3">
        <v>75</v>
      </c>
      <c r="AEZ3">
        <v>475</v>
      </c>
      <c r="AFA3">
        <v>475</v>
      </c>
      <c r="AFB3">
        <v>475</v>
      </c>
      <c r="AFC3">
        <v>475</v>
      </c>
      <c r="AFD3">
        <v>535</v>
      </c>
      <c r="AFE3">
        <v>545</v>
      </c>
      <c r="AFF3">
        <v>541</v>
      </c>
      <c r="AFG3">
        <v>564</v>
      </c>
      <c r="AFH3">
        <v>1261</v>
      </c>
      <c r="AFI3">
        <v>1260</v>
      </c>
      <c r="AFJ3">
        <v>1999</v>
      </c>
      <c r="AFK3">
        <v>1279</v>
      </c>
      <c r="AFL3">
        <v>1751</v>
      </c>
      <c r="AFM3">
        <v>5140</v>
      </c>
      <c r="AFN3">
        <v>2873</v>
      </c>
      <c r="AFO3">
        <v>4840</v>
      </c>
      <c r="AFP3">
        <v>2918</v>
      </c>
      <c r="AFQ3">
        <v>9011</v>
      </c>
      <c r="AFR3">
        <v>17247</v>
      </c>
      <c r="AFS3">
        <v>32519</v>
      </c>
      <c r="AFT3">
        <v>73079</v>
      </c>
      <c r="AFU3">
        <v>205414</v>
      </c>
      <c r="AFV3">
        <v>530561</v>
      </c>
      <c r="AFW3">
        <v>1426494</v>
      </c>
      <c r="AFX3">
        <v>2303849</v>
      </c>
      <c r="AFY3">
        <v>2570109</v>
      </c>
      <c r="AFZ3">
        <v>2570109</v>
      </c>
      <c r="AGA3">
        <v>2645178</v>
      </c>
      <c r="AGB3">
        <v>2657121</v>
      </c>
      <c r="AGC3">
        <v>2677244</v>
      </c>
      <c r="AGD3">
        <v>2621839</v>
      </c>
      <c r="AGE3">
        <v>2598150</v>
      </c>
      <c r="AGF3">
        <v>2592620</v>
      </c>
      <c r="AGG3">
        <v>2577204</v>
      </c>
      <c r="AGH3">
        <v>2543796</v>
      </c>
      <c r="AGI3">
        <v>2543974</v>
      </c>
      <c r="AGJ3">
        <v>2501352</v>
      </c>
      <c r="AGK3">
        <v>2488547</v>
      </c>
      <c r="AGL3">
        <v>2480916</v>
      </c>
      <c r="AGM3">
        <v>2424479</v>
      </c>
      <c r="AGN3">
        <v>2412222</v>
      </c>
      <c r="AGO3">
        <v>2409537</v>
      </c>
      <c r="AGP3">
        <v>2404589</v>
      </c>
      <c r="AGQ3">
        <v>2414548</v>
      </c>
      <c r="AGR3">
        <v>2415023</v>
      </c>
      <c r="AGS3">
        <v>2397283</v>
      </c>
      <c r="AGT3">
        <v>2389320</v>
      </c>
      <c r="AGU3">
        <v>2383490</v>
      </c>
      <c r="AGV3">
        <v>2376300</v>
      </c>
      <c r="AGW3">
        <v>2335885</v>
      </c>
      <c r="AGX3">
        <v>2359099</v>
      </c>
      <c r="AGY3">
        <v>2359099</v>
      </c>
      <c r="AGZ3">
        <v>2348627</v>
      </c>
      <c r="AHA3">
        <v>2312170</v>
      </c>
      <c r="AHB3">
        <v>2319854</v>
      </c>
      <c r="AHC3">
        <v>2303626</v>
      </c>
      <c r="AHD3">
        <v>2284667</v>
      </c>
      <c r="AHE3">
        <v>2236763</v>
      </c>
      <c r="AHF3">
        <v>2244626</v>
      </c>
      <c r="AHG3">
        <v>2219799</v>
      </c>
      <c r="AHH3">
        <v>250</v>
      </c>
      <c r="AHI3">
        <v>250</v>
      </c>
      <c r="AHJ3">
        <v>251</v>
      </c>
      <c r="AHK3">
        <v>257</v>
      </c>
      <c r="AHL3">
        <v>328</v>
      </c>
      <c r="AHM3">
        <v>331</v>
      </c>
      <c r="AHN3">
        <v>331</v>
      </c>
      <c r="AHO3">
        <v>370</v>
      </c>
      <c r="AHP3">
        <v>815</v>
      </c>
      <c r="AHQ3">
        <v>810</v>
      </c>
      <c r="AHR3">
        <v>1655</v>
      </c>
      <c r="AHS3">
        <v>1655</v>
      </c>
      <c r="AHT3">
        <v>1935</v>
      </c>
      <c r="AHU3">
        <v>2263</v>
      </c>
      <c r="AHV3">
        <v>4846</v>
      </c>
      <c r="AHW3">
        <v>4734</v>
      </c>
      <c r="AHX3">
        <v>7693</v>
      </c>
      <c r="AHY3">
        <v>12167</v>
      </c>
      <c r="AHZ3">
        <v>10195</v>
      </c>
      <c r="AIA3">
        <v>11048</v>
      </c>
      <c r="AIB3">
        <v>14182</v>
      </c>
      <c r="AIC3">
        <v>22509</v>
      </c>
      <c r="AID3">
        <v>26082</v>
      </c>
      <c r="AIE3">
        <v>37750</v>
      </c>
      <c r="AIF3">
        <v>55504</v>
      </c>
      <c r="AIG3">
        <v>139441</v>
      </c>
      <c r="AIH3">
        <v>405076</v>
      </c>
      <c r="AII3">
        <v>535057</v>
      </c>
      <c r="AIJ3">
        <v>535057</v>
      </c>
      <c r="AIK3">
        <v>1005449</v>
      </c>
      <c r="AIL3">
        <v>1802043</v>
      </c>
      <c r="AIM3">
        <v>2093805</v>
      </c>
      <c r="AIN3">
        <v>2174536</v>
      </c>
      <c r="AIO3">
        <v>2195204</v>
      </c>
      <c r="AIP3">
        <v>2203622</v>
      </c>
      <c r="AIQ3">
        <v>2209349</v>
      </c>
      <c r="AIR3">
        <v>2203929</v>
      </c>
      <c r="AIS3">
        <v>2173022</v>
      </c>
      <c r="AIT3">
        <v>2177131</v>
      </c>
      <c r="AIU3">
        <v>2177711</v>
      </c>
      <c r="AIV3">
        <v>2192282</v>
      </c>
      <c r="AIW3">
        <v>2199166</v>
      </c>
      <c r="AIX3">
        <v>2231246</v>
      </c>
      <c r="AIY3">
        <v>2260732</v>
      </c>
      <c r="AIZ3">
        <v>2231219</v>
      </c>
      <c r="AJA3">
        <v>2235165</v>
      </c>
      <c r="AJB3">
        <v>2208444</v>
      </c>
      <c r="AJC3">
        <v>2199946</v>
      </c>
      <c r="AJD3">
        <v>2192131</v>
      </c>
      <c r="AJE3">
        <v>2131042</v>
      </c>
      <c r="AJF3">
        <v>2112870</v>
      </c>
      <c r="AJG3">
        <v>2088894</v>
      </c>
      <c r="AJH3">
        <v>2041862</v>
      </c>
      <c r="AJI3">
        <v>2029216</v>
      </c>
      <c r="AJJ3">
        <v>2044069</v>
      </c>
      <c r="AJK3">
        <v>2052313</v>
      </c>
      <c r="AJL3">
        <v>2055617</v>
      </c>
      <c r="AJM3">
        <v>2061393</v>
      </c>
      <c r="AJN3">
        <v>2034970</v>
      </c>
      <c r="AJO3">
        <v>2045872</v>
      </c>
      <c r="AJP3">
        <v>2025018</v>
      </c>
      <c r="AJQ3">
        <v>2018364</v>
      </c>
      <c r="AJR3">
        <v>1969456</v>
      </c>
      <c r="AJS3">
        <v>1967553</v>
      </c>
      <c r="AJT3">
        <v>1963462</v>
      </c>
      <c r="AJU3">
        <v>1956706</v>
      </c>
      <c r="AJV3">
        <v>27</v>
      </c>
      <c r="AJW3">
        <v>27</v>
      </c>
      <c r="AJX3">
        <v>39</v>
      </c>
      <c r="AJY3">
        <v>286</v>
      </c>
      <c r="AJZ3">
        <v>294</v>
      </c>
      <c r="AKA3">
        <v>296</v>
      </c>
      <c r="AKB3">
        <v>1450</v>
      </c>
      <c r="AKC3">
        <v>1423</v>
      </c>
      <c r="AKD3">
        <v>14525</v>
      </c>
      <c r="AKE3">
        <v>16037</v>
      </c>
      <c r="AKF3">
        <v>18819</v>
      </c>
      <c r="AKG3">
        <v>18828</v>
      </c>
      <c r="AKH3">
        <v>19507</v>
      </c>
      <c r="AKI3">
        <v>20425</v>
      </c>
      <c r="AKJ3">
        <v>21609</v>
      </c>
      <c r="AKK3">
        <v>21848</v>
      </c>
      <c r="AKL3">
        <v>23777</v>
      </c>
      <c r="AKM3">
        <v>26362</v>
      </c>
      <c r="AKN3">
        <v>35044</v>
      </c>
      <c r="AKO3">
        <v>38469</v>
      </c>
      <c r="AKP3">
        <v>38469</v>
      </c>
      <c r="AKQ3">
        <v>42535</v>
      </c>
      <c r="AKR3">
        <v>47030</v>
      </c>
      <c r="AKS3">
        <v>69868</v>
      </c>
      <c r="AKT3">
        <v>127590</v>
      </c>
      <c r="AKU3">
        <v>305187</v>
      </c>
      <c r="AKV3">
        <v>619091</v>
      </c>
      <c r="AKW3">
        <v>1482472</v>
      </c>
      <c r="AKX3">
        <v>1855824</v>
      </c>
      <c r="AKY3">
        <v>2051783</v>
      </c>
      <c r="AKZ3">
        <v>2083795</v>
      </c>
      <c r="ALA3">
        <v>2116892</v>
      </c>
      <c r="ALB3">
        <v>2107737</v>
      </c>
      <c r="ALC3">
        <v>2089204</v>
      </c>
      <c r="ALD3">
        <v>2094104</v>
      </c>
      <c r="ALE3">
        <v>2081100</v>
      </c>
      <c r="ALF3">
        <v>2105845</v>
      </c>
      <c r="ALG3">
        <v>2139111</v>
      </c>
      <c r="ALH3">
        <v>2103288</v>
      </c>
      <c r="ALI3">
        <v>2065287</v>
      </c>
      <c r="ALJ3">
        <v>2071585</v>
      </c>
      <c r="ALK3">
        <v>2042408</v>
      </c>
      <c r="ALL3">
        <v>2051513</v>
      </c>
      <c r="ALM3">
        <v>2058173</v>
      </c>
      <c r="ALN3">
        <v>2010166</v>
      </c>
      <c r="ALO3">
        <v>1992027</v>
      </c>
      <c r="ALP3">
        <v>1992141</v>
      </c>
      <c r="ALQ3">
        <v>2016986</v>
      </c>
      <c r="ALR3">
        <v>2018050</v>
      </c>
      <c r="ALS3">
        <v>2003888</v>
      </c>
      <c r="ALT3">
        <v>2022034</v>
      </c>
      <c r="ALU3">
        <v>2047269</v>
      </c>
      <c r="ALV3">
        <v>2080574</v>
      </c>
      <c r="ALW3">
        <v>2079265</v>
      </c>
      <c r="ALX3">
        <v>2068599</v>
      </c>
      <c r="ALY3">
        <v>2085290</v>
      </c>
      <c r="ALZ3">
        <v>2077893</v>
      </c>
      <c r="AMA3">
        <v>2091906</v>
      </c>
      <c r="AMB3">
        <v>2064383</v>
      </c>
      <c r="AMC3">
        <v>2082846</v>
      </c>
      <c r="AMD3">
        <v>2079418</v>
      </c>
      <c r="AME3">
        <v>2087241</v>
      </c>
      <c r="AMF3">
        <v>2113481</v>
      </c>
      <c r="AMG3">
        <v>2103356</v>
      </c>
      <c r="AMH3">
        <v>2111321</v>
      </c>
      <c r="AMI3">
        <v>2111321</v>
      </c>
      <c r="AMJ3">
        <v>16381</v>
      </c>
      <c r="AMK3">
        <v>16544</v>
      </c>
      <c r="AML3">
        <v>17060</v>
      </c>
      <c r="AMM3">
        <v>18473</v>
      </c>
      <c r="AMN3">
        <v>17558</v>
      </c>
      <c r="AMO3">
        <v>17608</v>
      </c>
      <c r="AMP3">
        <v>17604</v>
      </c>
      <c r="AMQ3">
        <v>17946</v>
      </c>
      <c r="AMR3">
        <v>20589</v>
      </c>
      <c r="AMS3">
        <v>20589</v>
      </c>
      <c r="AMT3">
        <v>23186</v>
      </c>
      <c r="AMU3">
        <v>23347</v>
      </c>
      <c r="AMV3">
        <v>23258</v>
      </c>
      <c r="AMW3">
        <v>25643</v>
      </c>
      <c r="AMX3">
        <v>26839</v>
      </c>
      <c r="AMY3">
        <v>28097</v>
      </c>
      <c r="AMZ3">
        <v>28806</v>
      </c>
      <c r="ANA3">
        <v>31176</v>
      </c>
      <c r="ANB3">
        <v>37560</v>
      </c>
      <c r="ANC3">
        <v>35958</v>
      </c>
      <c r="AND3">
        <v>37870</v>
      </c>
      <c r="ANE3">
        <v>42381</v>
      </c>
      <c r="ANF3">
        <v>52102</v>
      </c>
      <c r="ANG3">
        <v>105357</v>
      </c>
      <c r="ANH3">
        <v>105357</v>
      </c>
      <c r="ANI3">
        <v>283415</v>
      </c>
      <c r="ANJ3">
        <v>630938</v>
      </c>
      <c r="ANK3">
        <v>1458929</v>
      </c>
      <c r="ANL3">
        <v>2193992</v>
      </c>
      <c r="ANM3">
        <v>2324162</v>
      </c>
      <c r="ANN3">
        <v>2408459</v>
      </c>
      <c r="ANO3">
        <v>2380747</v>
      </c>
      <c r="ANP3">
        <v>2354378</v>
      </c>
      <c r="ANQ3">
        <v>2309582</v>
      </c>
      <c r="ANR3">
        <v>2293729</v>
      </c>
      <c r="ANS3">
        <v>2277876</v>
      </c>
      <c r="ANT3">
        <v>2287493</v>
      </c>
      <c r="ANU3">
        <v>2260880</v>
      </c>
      <c r="ANV3">
        <v>2260236</v>
      </c>
      <c r="ANW3">
        <v>2244395</v>
      </c>
      <c r="ANX3">
        <v>2227520</v>
      </c>
      <c r="ANY3">
        <v>2229838</v>
      </c>
      <c r="ANZ3">
        <v>2232054</v>
      </c>
      <c r="AOA3">
        <v>2199957</v>
      </c>
      <c r="AOB3">
        <v>2208519</v>
      </c>
      <c r="AOC3">
        <v>2234248</v>
      </c>
      <c r="AOD3">
        <v>2224856</v>
      </c>
      <c r="AOE3">
        <v>2212141</v>
      </c>
      <c r="AOF3">
        <v>2226142</v>
      </c>
      <c r="AOG3">
        <v>2267690</v>
      </c>
      <c r="AOH3">
        <v>2281090</v>
      </c>
      <c r="AOI3">
        <v>2250530</v>
      </c>
      <c r="AOJ3">
        <v>2233873</v>
      </c>
      <c r="AOK3">
        <v>2214462</v>
      </c>
      <c r="AOL3">
        <v>2209369</v>
      </c>
      <c r="AOM3">
        <v>2209369</v>
      </c>
      <c r="AON3">
        <v>2221539</v>
      </c>
      <c r="AOO3">
        <v>2207478</v>
      </c>
      <c r="AOP3">
        <v>2253518</v>
      </c>
      <c r="AOQ3">
        <v>2260490</v>
      </c>
      <c r="AOR3">
        <v>2237444</v>
      </c>
      <c r="AOS3">
        <v>2241682</v>
      </c>
      <c r="AOT3">
        <v>2196593</v>
      </c>
      <c r="AOU3">
        <v>2209724</v>
      </c>
      <c r="AOV3">
        <v>2197764</v>
      </c>
      <c r="AOW3">
        <v>20210</v>
      </c>
      <c r="AOX3">
        <v>20166</v>
      </c>
      <c r="AOY3">
        <v>20349</v>
      </c>
      <c r="AOZ3">
        <v>20428</v>
      </c>
      <c r="APA3">
        <v>20493</v>
      </c>
      <c r="APB3">
        <v>20697</v>
      </c>
      <c r="APC3">
        <v>20697</v>
      </c>
      <c r="APD3">
        <v>20697</v>
      </c>
      <c r="APE3">
        <v>20697</v>
      </c>
      <c r="APF3">
        <v>20701</v>
      </c>
      <c r="APG3">
        <v>20700</v>
      </c>
      <c r="APH3">
        <v>20700</v>
      </c>
      <c r="API3">
        <v>20913</v>
      </c>
      <c r="APJ3">
        <v>20883</v>
      </c>
      <c r="APK3">
        <v>20882</v>
      </c>
      <c r="APL3">
        <v>21219</v>
      </c>
      <c r="APM3">
        <v>21895</v>
      </c>
      <c r="APN3">
        <v>22047</v>
      </c>
      <c r="APO3">
        <v>22487</v>
      </c>
      <c r="APP3">
        <v>23213</v>
      </c>
      <c r="APQ3">
        <v>23700</v>
      </c>
      <c r="APR3">
        <v>24488</v>
      </c>
      <c r="APS3">
        <v>27259</v>
      </c>
      <c r="APT3">
        <v>36485</v>
      </c>
      <c r="APU3">
        <v>85839</v>
      </c>
      <c r="APV3">
        <v>221181</v>
      </c>
      <c r="APW3">
        <v>660454</v>
      </c>
      <c r="APX3">
        <v>1469575</v>
      </c>
      <c r="APY3">
        <v>2020866</v>
      </c>
      <c r="APZ3">
        <v>2020866</v>
      </c>
      <c r="AQA3">
        <v>2082867</v>
      </c>
      <c r="AQB3">
        <v>2106805</v>
      </c>
      <c r="AQC3">
        <v>2118958</v>
      </c>
      <c r="AQD3">
        <v>2196142</v>
      </c>
      <c r="AQE3">
        <v>2255866</v>
      </c>
      <c r="AQF3">
        <v>2294166</v>
      </c>
      <c r="AQG3">
        <v>2306763</v>
      </c>
      <c r="AQH3">
        <v>2291116</v>
      </c>
      <c r="AQI3">
        <v>2287172</v>
      </c>
      <c r="AQJ3">
        <v>2299170</v>
      </c>
      <c r="AQK3">
        <v>2277726</v>
      </c>
      <c r="AQL3">
        <v>2280556</v>
      </c>
      <c r="AQM3">
        <v>2269916</v>
      </c>
      <c r="AQN3">
        <v>2267423</v>
      </c>
      <c r="AQO3">
        <v>2283156</v>
      </c>
      <c r="AQP3">
        <v>2251642</v>
      </c>
      <c r="AQQ3">
        <v>2164110</v>
      </c>
      <c r="AQR3">
        <v>2112007</v>
      </c>
      <c r="AQS3">
        <v>2122587</v>
      </c>
      <c r="AQT3">
        <v>2127446</v>
      </c>
      <c r="AQU3">
        <v>2115128</v>
      </c>
      <c r="AQV3">
        <v>2125337</v>
      </c>
      <c r="AQW3">
        <v>2107849</v>
      </c>
      <c r="AQX3">
        <v>2088004</v>
      </c>
      <c r="AQY3">
        <v>2088004</v>
      </c>
      <c r="AQZ3">
        <v>2045007</v>
      </c>
      <c r="ARA3">
        <v>2028495</v>
      </c>
      <c r="ARB3">
        <v>2017016</v>
      </c>
      <c r="ARC3">
        <v>2004844</v>
      </c>
      <c r="ARD3">
        <v>2014820</v>
      </c>
      <c r="ARE3">
        <v>1982248</v>
      </c>
      <c r="ARF3">
        <v>1955195</v>
      </c>
      <c r="ARG3">
        <v>1947598</v>
      </c>
      <c r="ARH3">
        <v>1936021</v>
      </c>
      <c r="ARI3">
        <v>11873</v>
      </c>
      <c r="ARJ3">
        <v>10452</v>
      </c>
      <c r="ARK3">
        <v>10497</v>
      </c>
      <c r="ARL3">
        <v>9790</v>
      </c>
      <c r="ARM3">
        <v>9015</v>
      </c>
      <c r="ARN3">
        <v>9117</v>
      </c>
      <c r="ARO3">
        <v>9117</v>
      </c>
      <c r="ARP3">
        <v>9544</v>
      </c>
      <c r="ARQ3">
        <v>9597</v>
      </c>
      <c r="ARR3">
        <v>11425</v>
      </c>
      <c r="ARS3">
        <v>11429</v>
      </c>
      <c r="ART3">
        <v>11828</v>
      </c>
      <c r="ARU3">
        <v>11873</v>
      </c>
      <c r="ARV3">
        <v>12288</v>
      </c>
      <c r="ARW3">
        <v>12296</v>
      </c>
      <c r="ARX3">
        <v>12624</v>
      </c>
      <c r="ARY3">
        <v>12652</v>
      </c>
      <c r="ARZ3">
        <v>16550</v>
      </c>
      <c r="ASA3">
        <v>25723</v>
      </c>
      <c r="ASB3">
        <v>27015</v>
      </c>
      <c r="ASC3">
        <v>27941</v>
      </c>
      <c r="ASD3">
        <v>29698</v>
      </c>
      <c r="ASE3">
        <v>34726</v>
      </c>
      <c r="ASF3">
        <v>40761</v>
      </c>
      <c r="ASG3">
        <v>103979</v>
      </c>
      <c r="ASH3">
        <v>197159</v>
      </c>
      <c r="ASI3">
        <v>385118</v>
      </c>
      <c r="ASJ3">
        <v>385118</v>
      </c>
      <c r="ASK3">
        <v>800175</v>
      </c>
      <c r="ASL3">
        <v>1640995</v>
      </c>
      <c r="ASM3">
        <v>1916797</v>
      </c>
      <c r="ASN3">
        <v>2055683</v>
      </c>
      <c r="ASO3">
        <v>2029176</v>
      </c>
      <c r="ASP3">
        <v>1995331</v>
      </c>
      <c r="ASQ3">
        <v>1988008</v>
      </c>
      <c r="ASR3">
        <v>1970293</v>
      </c>
      <c r="ASS3">
        <v>1992049</v>
      </c>
      <c r="AST3">
        <v>1993903</v>
      </c>
      <c r="ASU3">
        <v>2013560</v>
      </c>
      <c r="ASV3">
        <v>2006260</v>
      </c>
      <c r="ASW3">
        <v>1999887</v>
      </c>
      <c r="ASX3">
        <v>2025666</v>
      </c>
      <c r="ASY3">
        <v>2075855</v>
      </c>
      <c r="ASZ3">
        <v>2052476</v>
      </c>
      <c r="ATA3">
        <v>2053204</v>
      </c>
      <c r="ATB3">
        <v>2068120</v>
      </c>
      <c r="ATC3">
        <v>2082058</v>
      </c>
      <c r="ATD3">
        <v>2082638</v>
      </c>
      <c r="ATE3">
        <v>2029042</v>
      </c>
      <c r="ATF3">
        <v>2056787</v>
      </c>
      <c r="ATG3">
        <v>2077902</v>
      </c>
      <c r="ATH3">
        <v>2061495</v>
      </c>
      <c r="ATI3">
        <v>2002510</v>
      </c>
      <c r="ATJ3">
        <v>1991687</v>
      </c>
      <c r="ATK3">
        <v>1969030</v>
      </c>
      <c r="ATL3">
        <v>1935955</v>
      </c>
      <c r="ATM3">
        <v>2004686</v>
      </c>
      <c r="ATN3">
        <v>1873843</v>
      </c>
      <c r="ATO3">
        <v>1845268</v>
      </c>
      <c r="ATP3">
        <v>1824997</v>
      </c>
      <c r="ATQ3">
        <v>1803929</v>
      </c>
      <c r="ATR3">
        <v>1785461</v>
      </c>
      <c r="ATS3">
        <v>1786933</v>
      </c>
      <c r="ATT3">
        <v>1773473</v>
      </c>
      <c r="ATU3">
        <v>1781561</v>
      </c>
      <c r="ATV3">
        <v>1798755</v>
      </c>
      <c r="ATW3">
        <v>4431</v>
      </c>
      <c r="ATX3">
        <v>4431</v>
      </c>
      <c r="ATY3">
        <v>5361</v>
      </c>
      <c r="ATZ3">
        <v>7008</v>
      </c>
      <c r="AUA3">
        <v>7071</v>
      </c>
      <c r="AUB3">
        <v>7112</v>
      </c>
      <c r="AUC3">
        <v>7657</v>
      </c>
      <c r="AUD3">
        <v>9175</v>
      </c>
      <c r="AUE3">
        <v>9312</v>
      </c>
      <c r="AUF3">
        <v>9278</v>
      </c>
      <c r="AUG3">
        <v>9404</v>
      </c>
      <c r="AUH3">
        <v>12122</v>
      </c>
      <c r="AUI3">
        <v>12912</v>
      </c>
      <c r="AUJ3">
        <v>18505</v>
      </c>
      <c r="AUK3">
        <v>17999</v>
      </c>
      <c r="AUL3">
        <v>19591</v>
      </c>
      <c r="AUM3">
        <v>24440</v>
      </c>
      <c r="AUN3">
        <v>26628</v>
      </c>
      <c r="AUO3">
        <v>31483</v>
      </c>
      <c r="AUP3">
        <v>31483</v>
      </c>
      <c r="AUQ3">
        <v>35599</v>
      </c>
      <c r="AUR3">
        <v>41441</v>
      </c>
      <c r="AUS3">
        <v>48249</v>
      </c>
      <c r="AUT3">
        <v>122783</v>
      </c>
      <c r="AUU3">
        <v>193361</v>
      </c>
      <c r="AUV3">
        <v>485350</v>
      </c>
      <c r="AUW3">
        <v>1025002</v>
      </c>
      <c r="AUX3">
        <v>1552561</v>
      </c>
      <c r="AUY3">
        <v>1749016</v>
      </c>
      <c r="AUZ3">
        <v>1894127</v>
      </c>
      <c r="AVA3">
        <v>1928246</v>
      </c>
      <c r="AVB3">
        <v>1949248</v>
      </c>
      <c r="AVC3">
        <v>1955911</v>
      </c>
      <c r="AVD3">
        <v>1955045</v>
      </c>
      <c r="AVE3">
        <v>1964834</v>
      </c>
      <c r="AVF3">
        <v>1965596</v>
      </c>
      <c r="AVG3">
        <v>1958489</v>
      </c>
      <c r="AVH3">
        <v>1955912</v>
      </c>
      <c r="AVI3">
        <v>1976505</v>
      </c>
      <c r="AVJ3">
        <v>1971832</v>
      </c>
      <c r="AVK3">
        <v>1977904</v>
      </c>
      <c r="AVL3">
        <v>1989537</v>
      </c>
      <c r="AVM3">
        <v>1986479</v>
      </c>
      <c r="AVN3">
        <v>1996526</v>
      </c>
      <c r="AVO3">
        <v>1988186</v>
      </c>
      <c r="AVP3">
        <v>1982840</v>
      </c>
      <c r="AVQ3">
        <v>1966143</v>
      </c>
      <c r="AVR3">
        <v>1975544</v>
      </c>
      <c r="AVS3">
        <v>1961570</v>
      </c>
      <c r="AVT3">
        <v>1977488</v>
      </c>
      <c r="AVU3">
        <v>1976172</v>
      </c>
      <c r="AVV3">
        <v>1995216</v>
      </c>
      <c r="AVW3">
        <v>2013033</v>
      </c>
      <c r="AVX3">
        <v>1995196</v>
      </c>
      <c r="AVY3">
        <v>1995842</v>
      </c>
      <c r="AVZ3">
        <v>1993334</v>
      </c>
      <c r="AWA3">
        <v>1994907</v>
      </c>
      <c r="AWB3">
        <v>2006188</v>
      </c>
      <c r="AWC3">
        <v>2037544</v>
      </c>
      <c r="AWD3">
        <v>2016493</v>
      </c>
      <c r="AWE3">
        <v>2038304</v>
      </c>
      <c r="AWF3">
        <v>2039839</v>
      </c>
      <c r="AWG3">
        <v>2080199</v>
      </c>
      <c r="AWH3">
        <v>2100392</v>
      </c>
      <c r="AWI3">
        <v>2100392</v>
      </c>
      <c r="AWJ3">
        <v>2101607</v>
      </c>
      <c r="AWK3">
        <v>10744</v>
      </c>
      <c r="AWL3">
        <v>10762</v>
      </c>
      <c r="AWM3">
        <v>11780</v>
      </c>
      <c r="AWN3">
        <v>12270</v>
      </c>
      <c r="AWO3">
        <v>12273</v>
      </c>
      <c r="AWP3">
        <v>12597</v>
      </c>
      <c r="AWQ3">
        <v>12645</v>
      </c>
      <c r="AWR3">
        <v>12635</v>
      </c>
      <c r="AWS3">
        <v>12757</v>
      </c>
      <c r="AWT3">
        <v>12752</v>
      </c>
      <c r="AWU3">
        <v>14458</v>
      </c>
      <c r="AWV3">
        <v>18353</v>
      </c>
      <c r="AWW3">
        <v>18363</v>
      </c>
      <c r="AWX3">
        <v>19113</v>
      </c>
      <c r="AWY3">
        <v>19390</v>
      </c>
      <c r="AWZ3">
        <v>20503</v>
      </c>
      <c r="AXA3">
        <v>20582</v>
      </c>
      <c r="AXB3">
        <v>24026</v>
      </c>
      <c r="AXC3">
        <v>29040</v>
      </c>
      <c r="AXD3">
        <v>34929</v>
      </c>
      <c r="AXE3">
        <v>39182</v>
      </c>
      <c r="AXF3">
        <v>49731</v>
      </c>
      <c r="AXG3">
        <v>68544</v>
      </c>
      <c r="AXH3">
        <v>68544</v>
      </c>
      <c r="AXI3">
        <v>116690</v>
      </c>
      <c r="AXJ3">
        <v>287409</v>
      </c>
      <c r="AXK3">
        <v>827744</v>
      </c>
      <c r="AXL3">
        <v>1631738</v>
      </c>
      <c r="AXM3">
        <v>2083810</v>
      </c>
      <c r="AXN3">
        <v>2221614</v>
      </c>
      <c r="AXO3">
        <v>2264401</v>
      </c>
      <c r="AXP3">
        <v>2267721</v>
      </c>
      <c r="AXQ3">
        <v>2272212</v>
      </c>
      <c r="AXR3">
        <v>2276317</v>
      </c>
      <c r="AXS3">
        <v>2283051</v>
      </c>
      <c r="AXT3">
        <v>2277848</v>
      </c>
      <c r="AXU3">
        <v>2295095</v>
      </c>
      <c r="AXV3">
        <v>2296757</v>
      </c>
      <c r="AXW3">
        <v>2280293</v>
      </c>
      <c r="AXX3">
        <v>2335946</v>
      </c>
      <c r="AXY3">
        <v>2366368</v>
      </c>
      <c r="AXZ3">
        <v>2362279</v>
      </c>
      <c r="AYA3">
        <v>2346738</v>
      </c>
      <c r="AYB3">
        <v>2309944</v>
      </c>
      <c r="AYC3">
        <v>2302539</v>
      </c>
      <c r="AYD3">
        <v>2302239</v>
      </c>
      <c r="AYE3">
        <v>2294460</v>
      </c>
      <c r="AYF3">
        <v>2292121</v>
      </c>
      <c r="AYG3">
        <v>2292355</v>
      </c>
      <c r="AYH3">
        <v>2274901</v>
      </c>
      <c r="AYI3">
        <v>2282372</v>
      </c>
      <c r="AYJ3">
        <v>2265662</v>
      </c>
      <c r="AYK3">
        <v>2256268</v>
      </c>
      <c r="AYL3">
        <v>2270631</v>
      </c>
      <c r="AYM3">
        <v>2280143</v>
      </c>
      <c r="AYN3">
        <v>2280035</v>
      </c>
      <c r="AYO3">
        <v>2285180</v>
      </c>
      <c r="AYP3">
        <v>2303261</v>
      </c>
      <c r="AYQ3">
        <v>2311921</v>
      </c>
      <c r="AYR3">
        <v>2316757</v>
      </c>
      <c r="AYS3">
        <v>2305995</v>
      </c>
      <c r="AYT3">
        <v>2311671</v>
      </c>
      <c r="AYU3">
        <v>2303009</v>
      </c>
      <c r="AYV3">
        <v>2285054</v>
      </c>
      <c r="AYW3">
        <v>2312534</v>
      </c>
      <c r="AYX3">
        <v>24059</v>
      </c>
      <c r="AYY3">
        <v>24558</v>
      </c>
      <c r="AYZ3">
        <v>24566</v>
      </c>
      <c r="AZA3">
        <v>24564</v>
      </c>
      <c r="AZB3">
        <v>24567</v>
      </c>
      <c r="AZC3">
        <v>29923</v>
      </c>
      <c r="AZD3">
        <v>30176</v>
      </c>
      <c r="AZE3">
        <v>30177</v>
      </c>
      <c r="AZF3">
        <v>30240</v>
      </c>
      <c r="AZG3">
        <v>31964</v>
      </c>
      <c r="AZH3">
        <v>32335</v>
      </c>
      <c r="AZI3">
        <v>38329</v>
      </c>
      <c r="AZJ3">
        <v>38650</v>
      </c>
      <c r="AZK3">
        <v>38668</v>
      </c>
      <c r="AZL3">
        <v>38691</v>
      </c>
      <c r="AZM3">
        <v>39594</v>
      </c>
      <c r="AZN3">
        <v>40360</v>
      </c>
      <c r="AZO3">
        <v>41685</v>
      </c>
      <c r="AZP3">
        <v>42408</v>
      </c>
      <c r="AZQ3">
        <v>44716</v>
      </c>
      <c r="AZR3">
        <v>46540</v>
      </c>
      <c r="AZS3">
        <v>57277</v>
      </c>
      <c r="AZT3">
        <v>71239</v>
      </c>
      <c r="AZU3">
        <v>80308</v>
      </c>
      <c r="AZV3">
        <v>107895</v>
      </c>
      <c r="AZW3">
        <v>233208</v>
      </c>
      <c r="AZX3">
        <v>844090</v>
      </c>
      <c r="AZY3">
        <v>1670303</v>
      </c>
      <c r="AZZ3">
        <v>2173524</v>
      </c>
      <c r="BAA3">
        <v>2206011</v>
      </c>
      <c r="BAB3">
        <v>2249954</v>
      </c>
      <c r="BAC3">
        <v>2279208</v>
      </c>
      <c r="BAD3">
        <v>2257944</v>
      </c>
      <c r="BAE3">
        <v>2257944</v>
      </c>
      <c r="BAF3">
        <v>2250705</v>
      </c>
      <c r="BAG3">
        <v>2256734</v>
      </c>
      <c r="BAH3">
        <v>2229542</v>
      </c>
      <c r="BAI3">
        <v>2204790</v>
      </c>
      <c r="BAJ3">
        <v>2174994</v>
      </c>
      <c r="BAK3">
        <v>2160717</v>
      </c>
      <c r="BAL3">
        <v>2166558</v>
      </c>
      <c r="BAM3">
        <v>2160991</v>
      </c>
      <c r="BAN3">
        <v>2190529</v>
      </c>
      <c r="BAO3">
        <v>2222515</v>
      </c>
      <c r="BAP3">
        <v>2167849</v>
      </c>
      <c r="BAQ3">
        <v>2158613</v>
      </c>
      <c r="BAR3">
        <v>2124683</v>
      </c>
      <c r="BAS3">
        <v>2117525</v>
      </c>
      <c r="BAT3">
        <v>2065121</v>
      </c>
      <c r="BAU3">
        <v>2024864</v>
      </c>
      <c r="BAV3">
        <v>2000488</v>
      </c>
      <c r="BAW3">
        <v>1971964</v>
      </c>
      <c r="BAX3">
        <v>1934815</v>
      </c>
      <c r="BAY3">
        <v>1934815</v>
      </c>
      <c r="BAZ3">
        <v>1965783</v>
      </c>
      <c r="BBA3">
        <v>1950556</v>
      </c>
      <c r="BBB3">
        <v>1974734</v>
      </c>
      <c r="BBC3">
        <v>1984282</v>
      </c>
      <c r="BBD3">
        <v>1961349</v>
      </c>
      <c r="BBE3">
        <v>1942638</v>
      </c>
      <c r="BBF3">
        <v>1928604</v>
      </c>
      <c r="BBG3">
        <v>1928625</v>
      </c>
      <c r="BBH3">
        <v>1905761</v>
      </c>
      <c r="BBI3">
        <v>18052</v>
      </c>
      <c r="BBJ3">
        <v>18052</v>
      </c>
      <c r="BBK3">
        <v>18108</v>
      </c>
      <c r="BBL3">
        <v>18115</v>
      </c>
      <c r="BBM3">
        <v>23006</v>
      </c>
      <c r="BBN3">
        <v>23032</v>
      </c>
      <c r="BBO3">
        <v>23032</v>
      </c>
      <c r="BBP3">
        <v>23032</v>
      </c>
      <c r="BBQ3">
        <v>23073</v>
      </c>
      <c r="BBR3">
        <v>23139</v>
      </c>
      <c r="BBS3">
        <v>23139</v>
      </c>
      <c r="BBT3">
        <v>24074</v>
      </c>
      <c r="BBU3">
        <v>24282</v>
      </c>
      <c r="BBV3">
        <v>24908</v>
      </c>
      <c r="BBW3">
        <v>25865</v>
      </c>
      <c r="BBX3">
        <v>26505</v>
      </c>
      <c r="BBY3">
        <v>27075</v>
      </c>
      <c r="BBZ3">
        <v>27894</v>
      </c>
      <c r="BCA3">
        <v>27915</v>
      </c>
      <c r="BCB3">
        <v>28786</v>
      </c>
      <c r="BCC3">
        <v>32154</v>
      </c>
      <c r="BCD3">
        <v>34382</v>
      </c>
      <c r="BCE3">
        <v>40276</v>
      </c>
      <c r="BCF3">
        <v>42468</v>
      </c>
      <c r="BCG3">
        <v>62158</v>
      </c>
      <c r="BCH3">
        <v>95308</v>
      </c>
      <c r="BCI3">
        <v>241307</v>
      </c>
      <c r="BCJ3">
        <v>241307</v>
      </c>
      <c r="BCK3">
        <v>600580</v>
      </c>
      <c r="BCL3">
        <v>1210573</v>
      </c>
      <c r="BCM3">
        <v>1712376</v>
      </c>
      <c r="BCN3">
        <v>1870994</v>
      </c>
      <c r="BCO3">
        <v>1967443</v>
      </c>
      <c r="BCP3">
        <v>1983650</v>
      </c>
      <c r="BCQ3">
        <v>1998206</v>
      </c>
      <c r="BCR3">
        <v>2018791</v>
      </c>
      <c r="BCS3">
        <v>2012127</v>
      </c>
      <c r="BCT3">
        <v>1997174</v>
      </c>
      <c r="BCU3">
        <v>2000258</v>
      </c>
      <c r="BCV3">
        <v>1999134</v>
      </c>
      <c r="BCW3">
        <v>1976336</v>
      </c>
      <c r="BCX3">
        <v>1960701</v>
      </c>
      <c r="BCY3">
        <v>1974620</v>
      </c>
      <c r="BCZ3">
        <v>1964789</v>
      </c>
      <c r="BDA3">
        <v>1967543</v>
      </c>
      <c r="BDB3">
        <v>1994944</v>
      </c>
      <c r="BDC3">
        <v>1988039</v>
      </c>
      <c r="BDD3">
        <v>1990787</v>
      </c>
      <c r="BDE3">
        <v>1993706</v>
      </c>
      <c r="BDF3">
        <v>1984150</v>
      </c>
      <c r="BDG3">
        <v>1974415</v>
      </c>
      <c r="BDH3">
        <v>1967267</v>
      </c>
      <c r="BDI3">
        <v>1959706</v>
      </c>
      <c r="BDJ3">
        <v>1963107</v>
      </c>
      <c r="BDK3">
        <v>1963934</v>
      </c>
      <c r="BDL3">
        <v>1958541</v>
      </c>
      <c r="BDM3">
        <v>1966600</v>
      </c>
      <c r="BDN3">
        <v>1976689</v>
      </c>
      <c r="BDO3">
        <v>1985582</v>
      </c>
      <c r="BDP3">
        <v>1990878</v>
      </c>
      <c r="BDQ3">
        <v>1992477</v>
      </c>
      <c r="BDR3">
        <v>1998090</v>
      </c>
      <c r="BDS3">
        <v>2003483</v>
      </c>
      <c r="BDT3">
        <v>1988403</v>
      </c>
      <c r="BDU3">
        <v>1985494</v>
      </c>
      <c r="BDV3">
        <v>1993370</v>
      </c>
      <c r="BDW3">
        <v>2000447</v>
      </c>
      <c r="BDX3">
        <v>31177</v>
      </c>
      <c r="BDY3">
        <v>33534</v>
      </c>
      <c r="BDZ3">
        <v>36822</v>
      </c>
      <c r="BEA3">
        <v>38567</v>
      </c>
      <c r="BEB3">
        <v>40675</v>
      </c>
      <c r="BEC3">
        <v>40670</v>
      </c>
      <c r="BED3">
        <v>40680</v>
      </c>
      <c r="BEE3">
        <v>40978</v>
      </c>
      <c r="BEF3">
        <v>41393</v>
      </c>
      <c r="BEG3">
        <v>41405</v>
      </c>
      <c r="BEH3">
        <v>42271</v>
      </c>
      <c r="BEI3">
        <v>41771</v>
      </c>
      <c r="BEJ3">
        <v>42321</v>
      </c>
      <c r="BEK3">
        <v>43125</v>
      </c>
      <c r="BEL3">
        <v>44848</v>
      </c>
      <c r="BEM3">
        <v>48668</v>
      </c>
      <c r="BEN3">
        <v>49559</v>
      </c>
      <c r="BEO3">
        <v>51672</v>
      </c>
      <c r="BEP3">
        <v>51672</v>
      </c>
      <c r="BEQ3">
        <v>55801</v>
      </c>
      <c r="BER3">
        <v>62344</v>
      </c>
      <c r="BES3">
        <v>70380</v>
      </c>
      <c r="BET3">
        <v>87647</v>
      </c>
      <c r="BEU3">
        <v>86576</v>
      </c>
      <c r="BEV3">
        <v>279853</v>
      </c>
      <c r="BEW3">
        <v>586679</v>
      </c>
      <c r="BEX3">
        <v>1185013</v>
      </c>
      <c r="BEY3">
        <v>1729749</v>
      </c>
      <c r="BEZ3">
        <v>1940551</v>
      </c>
      <c r="BFA3">
        <v>2011788</v>
      </c>
      <c r="BFB3">
        <v>2038512</v>
      </c>
      <c r="BFC3">
        <v>2081322</v>
      </c>
      <c r="BFD3">
        <v>2095553</v>
      </c>
      <c r="BFE3">
        <v>2112673</v>
      </c>
      <c r="BFF3">
        <v>2127361</v>
      </c>
      <c r="BFG3">
        <v>2135441</v>
      </c>
      <c r="BFH3">
        <v>2163015</v>
      </c>
      <c r="BFI3">
        <v>2163322</v>
      </c>
      <c r="BFJ3">
        <v>2157627</v>
      </c>
      <c r="BFK3">
        <v>2178980</v>
      </c>
      <c r="BFL3">
        <v>2184352</v>
      </c>
      <c r="BFM3">
        <v>2209756</v>
      </c>
      <c r="BFN3">
        <v>2222626</v>
      </c>
      <c r="BFO3">
        <v>2200775</v>
      </c>
      <c r="BFP3">
        <v>2126573</v>
      </c>
      <c r="BFQ3">
        <v>2123001</v>
      </c>
      <c r="BFR3">
        <v>2116364</v>
      </c>
      <c r="BFS3">
        <v>2111995</v>
      </c>
      <c r="BFT3">
        <v>2100193</v>
      </c>
      <c r="BFU3">
        <v>2110428</v>
      </c>
      <c r="BFV3">
        <v>2117816</v>
      </c>
      <c r="BFW3">
        <v>2120531</v>
      </c>
      <c r="BFX3">
        <v>2108907</v>
      </c>
      <c r="BFY3">
        <v>2118403</v>
      </c>
      <c r="BFZ3">
        <v>2110726</v>
      </c>
      <c r="BGA3">
        <v>2101845</v>
      </c>
      <c r="BGB3">
        <v>2096189</v>
      </c>
      <c r="BGC3">
        <v>2104578</v>
      </c>
      <c r="BGD3">
        <v>2106957</v>
      </c>
      <c r="BGE3">
        <v>2102772</v>
      </c>
      <c r="BGF3">
        <v>2107001</v>
      </c>
      <c r="BGG3">
        <v>2085770</v>
      </c>
      <c r="BGH3">
        <v>2087519</v>
      </c>
      <c r="BGI3">
        <v>2081053</v>
      </c>
      <c r="BGJ3">
        <v>2081053</v>
      </c>
      <c r="BGK3">
        <v>2084693</v>
      </c>
      <c r="BGL3">
        <v>23904</v>
      </c>
      <c r="BGM3">
        <v>23909</v>
      </c>
      <c r="BGN3">
        <v>25719</v>
      </c>
      <c r="BGO3">
        <v>28405</v>
      </c>
      <c r="BGP3">
        <v>32339</v>
      </c>
      <c r="BGQ3">
        <v>39484</v>
      </c>
      <c r="BGR3">
        <v>40996</v>
      </c>
      <c r="BGS3">
        <v>43275</v>
      </c>
      <c r="BGT3">
        <v>43283</v>
      </c>
      <c r="BGU3">
        <v>48222</v>
      </c>
      <c r="BGV3">
        <v>50971</v>
      </c>
      <c r="BGW3">
        <v>51510</v>
      </c>
      <c r="BGX3">
        <v>52484</v>
      </c>
      <c r="BGY3">
        <v>57215</v>
      </c>
      <c r="BGZ3">
        <v>60529</v>
      </c>
      <c r="BHA3">
        <v>62738</v>
      </c>
      <c r="BHB3">
        <v>71689</v>
      </c>
      <c r="BHC3">
        <v>76098</v>
      </c>
      <c r="BHD3">
        <v>88120</v>
      </c>
      <c r="BHE3">
        <v>92157</v>
      </c>
      <c r="BHF3">
        <v>103606</v>
      </c>
      <c r="BHG3">
        <v>107083</v>
      </c>
      <c r="BHH3">
        <v>110590</v>
      </c>
      <c r="BHI3">
        <v>148934</v>
      </c>
      <c r="BHJ3">
        <v>331577</v>
      </c>
      <c r="BHK3">
        <v>823105</v>
      </c>
      <c r="BHL3">
        <v>1508482</v>
      </c>
      <c r="BHM3">
        <v>1508482</v>
      </c>
      <c r="BHN3">
        <v>1920993</v>
      </c>
      <c r="BHO3">
        <v>2159735</v>
      </c>
      <c r="BHP3">
        <v>2236813</v>
      </c>
      <c r="BHQ3">
        <v>2290339</v>
      </c>
      <c r="BHR3">
        <v>2306556</v>
      </c>
      <c r="BHS3">
        <v>2315873</v>
      </c>
      <c r="BHT3">
        <v>2314947</v>
      </c>
      <c r="BHU3">
        <v>2334313</v>
      </c>
      <c r="BHV3">
        <v>2349455</v>
      </c>
      <c r="BHW3">
        <v>2372538</v>
      </c>
      <c r="BHX3">
        <v>2371732</v>
      </c>
      <c r="BHY3">
        <v>2393666</v>
      </c>
      <c r="BHZ3">
        <v>2361419</v>
      </c>
      <c r="BIA3">
        <v>2369686</v>
      </c>
      <c r="BIB3">
        <v>2368695</v>
      </c>
      <c r="BIC3">
        <v>2402020</v>
      </c>
      <c r="BID3">
        <v>2436565</v>
      </c>
      <c r="BIE3">
        <v>2481815</v>
      </c>
      <c r="BIF3">
        <v>2501111</v>
      </c>
      <c r="BIG3">
        <v>2507905</v>
      </c>
      <c r="BIH3">
        <v>2520110</v>
      </c>
      <c r="BII3">
        <v>2546154</v>
      </c>
      <c r="BIJ3">
        <v>2548879</v>
      </c>
      <c r="BIK3">
        <v>2553454</v>
      </c>
      <c r="BIL3">
        <v>2597529</v>
      </c>
      <c r="BIM3">
        <v>2630370</v>
      </c>
      <c r="BIN3">
        <v>2643892</v>
      </c>
      <c r="BIO3">
        <v>2648446</v>
      </c>
      <c r="BIP3">
        <v>2649198</v>
      </c>
      <c r="BIQ3">
        <v>2678663</v>
      </c>
      <c r="BIR3">
        <v>2678663</v>
      </c>
      <c r="BIS3">
        <v>2645695</v>
      </c>
      <c r="BIT3">
        <v>2669019</v>
      </c>
      <c r="BIU3">
        <v>2716649</v>
      </c>
      <c r="BIV3">
        <v>2707959</v>
      </c>
      <c r="BIW3">
        <v>2708511</v>
      </c>
      <c r="BIX3">
        <v>2758472</v>
      </c>
      <c r="BIY3">
        <v>9484</v>
      </c>
      <c r="BIZ3">
        <v>10920</v>
      </c>
      <c r="BJA3">
        <v>30935</v>
      </c>
      <c r="BJB3">
        <v>32649</v>
      </c>
      <c r="BJC3">
        <v>33251</v>
      </c>
      <c r="BJD3">
        <v>34243</v>
      </c>
      <c r="BJE3">
        <v>35647</v>
      </c>
      <c r="BJF3">
        <v>43532</v>
      </c>
      <c r="BJG3">
        <v>46471</v>
      </c>
      <c r="BJH3">
        <v>47818</v>
      </c>
      <c r="BJI3">
        <v>49336</v>
      </c>
      <c r="BJJ3">
        <v>52888</v>
      </c>
      <c r="BJK3">
        <v>55510</v>
      </c>
      <c r="BJL3">
        <v>58933</v>
      </c>
      <c r="BJM3">
        <v>59256</v>
      </c>
      <c r="BJN3">
        <v>59870</v>
      </c>
      <c r="BJO3">
        <v>60144</v>
      </c>
      <c r="BJP3">
        <v>60211</v>
      </c>
      <c r="BJQ3">
        <v>63034</v>
      </c>
      <c r="BJR3">
        <v>78056</v>
      </c>
      <c r="BJS3">
        <v>91258</v>
      </c>
      <c r="BJT3">
        <v>90258</v>
      </c>
      <c r="BJU3">
        <v>105208</v>
      </c>
      <c r="BJV3">
        <v>150949</v>
      </c>
      <c r="BJW3">
        <v>407764</v>
      </c>
      <c r="BJX3">
        <v>865869</v>
      </c>
      <c r="BJY3">
        <v>1918571</v>
      </c>
      <c r="BJZ3">
        <v>2545830</v>
      </c>
      <c r="BKA3">
        <v>2909096</v>
      </c>
      <c r="BKB3">
        <v>3242941</v>
      </c>
      <c r="BKC3">
        <v>3420746</v>
      </c>
      <c r="BKD3">
        <v>3487072</v>
      </c>
      <c r="BKE3">
        <v>3487072</v>
      </c>
      <c r="BKF3">
        <v>3508660</v>
      </c>
      <c r="BKG3">
        <v>3553464</v>
      </c>
      <c r="BKH3">
        <v>3580584</v>
      </c>
      <c r="BKI3">
        <v>3574399</v>
      </c>
      <c r="BKJ3">
        <v>3596785</v>
      </c>
      <c r="BKK3">
        <v>3593751</v>
      </c>
      <c r="BKL3">
        <v>3610256</v>
      </c>
      <c r="BKM3">
        <v>3618336</v>
      </c>
      <c r="BKN3">
        <v>3638963</v>
      </c>
      <c r="BKO3">
        <v>3659659</v>
      </c>
      <c r="BKP3">
        <v>3601983</v>
      </c>
      <c r="BKQ3">
        <v>3619564</v>
      </c>
      <c r="BKR3">
        <v>3573125</v>
      </c>
      <c r="BKS3">
        <v>3567426</v>
      </c>
      <c r="BKT3">
        <v>3569387</v>
      </c>
      <c r="BKU3">
        <v>3573105</v>
      </c>
      <c r="BKV3">
        <v>3600838</v>
      </c>
      <c r="BKW3">
        <v>3587643</v>
      </c>
      <c r="BKX3">
        <v>3589167</v>
      </c>
      <c r="BKY3">
        <v>3589167</v>
      </c>
      <c r="BKZ3">
        <v>3569910</v>
      </c>
      <c r="BLA3">
        <v>3561900</v>
      </c>
      <c r="BLB3">
        <v>3572567</v>
      </c>
      <c r="BLC3">
        <v>3585591</v>
      </c>
      <c r="BLD3">
        <v>3589784</v>
      </c>
      <c r="BLE3">
        <v>3574294</v>
      </c>
      <c r="BLF3">
        <v>3561123</v>
      </c>
      <c r="BLG3">
        <v>3533654</v>
      </c>
      <c r="BLH3">
        <v>3518702</v>
      </c>
      <c r="BLI3">
        <v>3531342</v>
      </c>
      <c r="BLJ3">
        <v>3576110</v>
      </c>
      <c r="BLK3">
        <v>11109</v>
      </c>
      <c r="BLL3">
        <v>11109</v>
      </c>
      <c r="BLM3">
        <v>11108</v>
      </c>
      <c r="BLN3">
        <v>12336</v>
      </c>
      <c r="BLO3">
        <v>16674</v>
      </c>
      <c r="BLP3">
        <v>17382</v>
      </c>
      <c r="BLQ3">
        <v>17382</v>
      </c>
      <c r="BLR3">
        <v>17404</v>
      </c>
      <c r="BLS3">
        <v>17404</v>
      </c>
      <c r="BLT3">
        <v>19457</v>
      </c>
      <c r="BLU3">
        <v>24938</v>
      </c>
      <c r="BLV3">
        <v>25202</v>
      </c>
      <c r="BLW3">
        <v>25991</v>
      </c>
      <c r="BLX3">
        <v>26161</v>
      </c>
      <c r="BLY3">
        <v>27824</v>
      </c>
      <c r="BLZ3">
        <v>33956</v>
      </c>
      <c r="BMA3">
        <v>37042</v>
      </c>
      <c r="BMB3">
        <v>46493</v>
      </c>
      <c r="BMC3">
        <v>54564</v>
      </c>
      <c r="BMD3">
        <v>58544</v>
      </c>
      <c r="BME3">
        <v>61640</v>
      </c>
      <c r="BMF3">
        <v>71499</v>
      </c>
      <c r="BMG3">
        <v>107812</v>
      </c>
      <c r="BMH3">
        <v>145528</v>
      </c>
      <c r="BMI3">
        <v>176857</v>
      </c>
      <c r="BMJ3">
        <v>176857</v>
      </c>
      <c r="BMK3">
        <v>517736</v>
      </c>
      <c r="BML3">
        <v>1201967</v>
      </c>
      <c r="BMM3">
        <v>2116362</v>
      </c>
      <c r="BMN3">
        <v>2716937</v>
      </c>
      <c r="BMO3">
        <v>3243342</v>
      </c>
      <c r="BMP3">
        <v>3388280</v>
      </c>
      <c r="BMQ3">
        <v>3532185</v>
      </c>
      <c r="BMR3">
        <v>3584980</v>
      </c>
      <c r="BMS3">
        <v>3649942</v>
      </c>
      <c r="BMT3">
        <v>3718867</v>
      </c>
      <c r="BMU3">
        <v>3716228</v>
      </c>
      <c r="BMV3">
        <v>3718538</v>
      </c>
      <c r="BMW3">
        <v>3719734</v>
      </c>
      <c r="BMX3">
        <v>3748879</v>
      </c>
      <c r="BMY3">
        <v>3774551</v>
      </c>
      <c r="BMZ3">
        <v>3793951</v>
      </c>
      <c r="BNA3">
        <v>3762317</v>
      </c>
      <c r="BNB3">
        <v>3760521</v>
      </c>
      <c r="BNC3">
        <v>3771160</v>
      </c>
      <c r="BND3">
        <v>3742728</v>
      </c>
      <c r="BNE3">
        <v>3745271</v>
      </c>
      <c r="BNF3">
        <v>3763393</v>
      </c>
      <c r="BNG3">
        <v>3779506</v>
      </c>
      <c r="BNH3">
        <v>3802079</v>
      </c>
      <c r="BNI3">
        <v>3795575</v>
      </c>
      <c r="BNJ3">
        <v>3843943</v>
      </c>
      <c r="BNK3">
        <v>3835873</v>
      </c>
      <c r="BNL3">
        <v>3821222</v>
      </c>
      <c r="BNM3">
        <v>3810102</v>
      </c>
      <c r="BNN3">
        <v>3788343</v>
      </c>
      <c r="BNO3">
        <v>3801444</v>
      </c>
      <c r="BNP3">
        <v>3791400</v>
      </c>
      <c r="BNQ3">
        <v>3797292</v>
      </c>
      <c r="BNR3">
        <v>3783326</v>
      </c>
      <c r="BNS3">
        <v>3815076</v>
      </c>
      <c r="BNT3">
        <v>3782383</v>
      </c>
      <c r="BNU3">
        <v>3738060</v>
      </c>
      <c r="BNV3">
        <v>3733389</v>
      </c>
      <c r="BNW3">
        <v>3789799</v>
      </c>
      <c r="BNX3">
        <v>3731475</v>
      </c>
      <c r="BNY3">
        <v>3709520</v>
      </c>
      <c r="BNZ3">
        <v>459</v>
      </c>
      <c r="BOA3">
        <v>1697</v>
      </c>
      <c r="BOB3">
        <v>8460</v>
      </c>
      <c r="BOC3">
        <v>9874</v>
      </c>
      <c r="BOD3">
        <v>22181</v>
      </c>
      <c r="BOE3">
        <v>22512</v>
      </c>
      <c r="BOF3">
        <v>26191</v>
      </c>
      <c r="BOG3">
        <v>40670</v>
      </c>
      <c r="BOH3">
        <v>41061</v>
      </c>
      <c r="BOI3">
        <v>46447</v>
      </c>
      <c r="BOJ3">
        <v>47288</v>
      </c>
      <c r="BOK3">
        <v>48684</v>
      </c>
      <c r="BOL3">
        <v>53973</v>
      </c>
      <c r="BOM3">
        <v>58449</v>
      </c>
      <c r="BON3">
        <v>63529</v>
      </c>
      <c r="BOO3">
        <v>68159</v>
      </c>
      <c r="BOP3">
        <v>71963</v>
      </c>
      <c r="BOQ3">
        <v>79023</v>
      </c>
      <c r="BOR3">
        <v>88418</v>
      </c>
      <c r="BOS3">
        <v>96323</v>
      </c>
      <c r="BOT3">
        <v>118937</v>
      </c>
      <c r="BOU3">
        <v>118937</v>
      </c>
      <c r="BOV3">
        <v>152410</v>
      </c>
      <c r="BOW3">
        <v>329726</v>
      </c>
      <c r="BOX3">
        <v>879873</v>
      </c>
      <c r="BOY3">
        <v>1855347</v>
      </c>
      <c r="BOZ3">
        <v>2482197</v>
      </c>
      <c r="BPA3">
        <v>2944237</v>
      </c>
      <c r="BPB3">
        <v>3248954</v>
      </c>
      <c r="BPC3">
        <v>3370184</v>
      </c>
      <c r="BPD3">
        <v>3440639</v>
      </c>
      <c r="BPE3">
        <v>3500617</v>
      </c>
      <c r="BPF3">
        <v>3515154</v>
      </c>
      <c r="BPG3">
        <v>3535133</v>
      </c>
      <c r="BPH3">
        <v>3582801</v>
      </c>
      <c r="BPI3">
        <v>3627687</v>
      </c>
      <c r="BPJ3">
        <v>3630136</v>
      </c>
      <c r="BPK3">
        <v>3669623</v>
      </c>
      <c r="BPL3">
        <v>3666969</v>
      </c>
      <c r="BPM3">
        <v>3729535</v>
      </c>
      <c r="BPN3">
        <v>3703821</v>
      </c>
      <c r="BPO3">
        <v>3693198</v>
      </c>
      <c r="BPP3">
        <v>3761717</v>
      </c>
      <c r="BPQ3">
        <v>3727077</v>
      </c>
      <c r="BPR3">
        <v>3690769</v>
      </c>
      <c r="BPS3">
        <v>3607457</v>
      </c>
      <c r="BPT3">
        <v>3625965</v>
      </c>
      <c r="BPU3">
        <v>3597645</v>
      </c>
      <c r="BPV3">
        <v>3596742</v>
      </c>
      <c r="BPW3">
        <v>3585847</v>
      </c>
      <c r="BPX3">
        <v>3587426</v>
      </c>
      <c r="BPY3">
        <v>3569305</v>
      </c>
      <c r="BPZ3">
        <v>3594564</v>
      </c>
      <c r="BQA3">
        <v>3584004</v>
      </c>
      <c r="BQB3">
        <v>3534090</v>
      </c>
      <c r="BQC3">
        <v>3524610</v>
      </c>
      <c r="BQD3">
        <v>3502362</v>
      </c>
      <c r="BQE3">
        <v>3493233</v>
      </c>
      <c r="BQF3">
        <v>3471437</v>
      </c>
      <c r="BQG3">
        <v>3477613</v>
      </c>
      <c r="BQH3">
        <v>3478488</v>
      </c>
      <c r="BQI3">
        <v>3526325</v>
      </c>
      <c r="BQJ3">
        <v>3552474</v>
      </c>
      <c r="BQK3">
        <v>3552474</v>
      </c>
      <c r="BQL3">
        <v>3526472</v>
      </c>
      <c r="BQM3">
        <v>3578237</v>
      </c>
      <c r="BQN3">
        <v>69</v>
      </c>
      <c r="BQO3">
        <v>310</v>
      </c>
      <c r="BQP3">
        <v>478</v>
      </c>
      <c r="BQQ3">
        <v>611</v>
      </c>
      <c r="BQR3">
        <v>1564</v>
      </c>
      <c r="BQS3">
        <v>3840</v>
      </c>
      <c r="BQT3">
        <v>3878</v>
      </c>
      <c r="BQU3">
        <v>4011</v>
      </c>
      <c r="BQV3">
        <v>4203</v>
      </c>
      <c r="BQW3">
        <v>4195</v>
      </c>
      <c r="BQX3">
        <v>4211</v>
      </c>
      <c r="BQY3">
        <v>4213</v>
      </c>
      <c r="BQZ3">
        <v>4615</v>
      </c>
      <c r="BRA3">
        <v>4746</v>
      </c>
      <c r="BRB3">
        <v>6522</v>
      </c>
      <c r="BRC3">
        <v>7852</v>
      </c>
      <c r="BRD3">
        <v>6852</v>
      </c>
      <c r="BRE3">
        <v>10271</v>
      </c>
      <c r="BRF3">
        <v>13183</v>
      </c>
      <c r="BRG3">
        <v>26127</v>
      </c>
      <c r="BRH3">
        <v>47539</v>
      </c>
      <c r="BRI3">
        <v>123089</v>
      </c>
      <c r="BRJ3">
        <v>360433</v>
      </c>
      <c r="BRK3">
        <v>1016700</v>
      </c>
      <c r="BRL3">
        <v>1854974</v>
      </c>
      <c r="BRM3">
        <v>1854974</v>
      </c>
      <c r="BRN3">
        <v>2190213</v>
      </c>
      <c r="BRO3">
        <v>2669167</v>
      </c>
      <c r="BRP3">
        <v>2993013</v>
      </c>
      <c r="BRQ3">
        <v>3209759</v>
      </c>
      <c r="BRR3">
        <v>3515951</v>
      </c>
      <c r="BRS3">
        <v>3603655</v>
      </c>
      <c r="BRT3">
        <v>3698829</v>
      </c>
      <c r="BRU3">
        <v>3745496</v>
      </c>
      <c r="BRV3">
        <v>3790713</v>
      </c>
      <c r="BRW3">
        <v>3771307</v>
      </c>
      <c r="BRX3">
        <v>3713920</v>
      </c>
      <c r="BRY3">
        <v>3741490</v>
      </c>
      <c r="BRZ3">
        <v>3727157</v>
      </c>
      <c r="BSA3">
        <v>3738612</v>
      </c>
      <c r="BSB3">
        <v>3742608</v>
      </c>
      <c r="BSC3">
        <v>3713316</v>
      </c>
      <c r="BSD3">
        <v>3711878</v>
      </c>
      <c r="BSE3">
        <v>3728307</v>
      </c>
      <c r="BSF3">
        <v>3682915</v>
      </c>
      <c r="BSG3">
        <v>3626451</v>
      </c>
      <c r="BSH3">
        <v>3542636</v>
      </c>
      <c r="BSI3">
        <v>3530256</v>
      </c>
      <c r="BSJ3">
        <v>3524025</v>
      </c>
      <c r="BSK3">
        <v>3481356</v>
      </c>
      <c r="BSL3">
        <v>3459655</v>
      </c>
      <c r="BSM3">
        <v>3459655</v>
      </c>
      <c r="BSN3">
        <v>3461470</v>
      </c>
      <c r="BSO3">
        <v>3415082</v>
      </c>
      <c r="BSP3">
        <v>3398424</v>
      </c>
      <c r="BSQ3">
        <v>3426458</v>
      </c>
      <c r="BSR3">
        <v>3415495</v>
      </c>
      <c r="BSS3">
        <v>3419178</v>
      </c>
      <c r="BST3">
        <v>3407265</v>
      </c>
      <c r="BSU3">
        <v>3370259</v>
      </c>
      <c r="BSV3">
        <v>3359693</v>
      </c>
      <c r="BSW3">
        <v>3341424</v>
      </c>
      <c r="BSX3">
        <v>3341458</v>
      </c>
      <c r="BSY3">
        <v>3286072</v>
      </c>
      <c r="BSZ3">
        <v>3218991</v>
      </c>
      <c r="BTA3">
        <v>191</v>
      </c>
      <c r="BTB3">
        <v>278</v>
      </c>
      <c r="BTC3">
        <v>599</v>
      </c>
      <c r="BTD3">
        <v>1051</v>
      </c>
      <c r="BTE3">
        <v>1857</v>
      </c>
      <c r="BTF3">
        <v>2504</v>
      </c>
      <c r="BTG3">
        <v>2548</v>
      </c>
      <c r="BTH3">
        <v>2604</v>
      </c>
      <c r="BTI3">
        <v>3168</v>
      </c>
      <c r="BTJ3">
        <v>5271</v>
      </c>
      <c r="BTK3">
        <v>5446</v>
      </c>
      <c r="BTL3">
        <v>5475</v>
      </c>
      <c r="BTM3">
        <v>5649</v>
      </c>
      <c r="BTN3">
        <v>9261</v>
      </c>
      <c r="BTO3">
        <v>9853</v>
      </c>
      <c r="BTP3">
        <v>12002</v>
      </c>
      <c r="BTQ3">
        <v>14781</v>
      </c>
      <c r="BTR3">
        <v>19255</v>
      </c>
      <c r="BTS3">
        <v>25837</v>
      </c>
      <c r="BTT3">
        <v>31817</v>
      </c>
      <c r="BTU3">
        <v>41888</v>
      </c>
      <c r="BTV3">
        <v>58214</v>
      </c>
      <c r="BTW3">
        <v>156145</v>
      </c>
      <c r="BTX3">
        <v>506414</v>
      </c>
      <c r="BTY3">
        <v>1200973</v>
      </c>
      <c r="BTZ3">
        <v>1889139</v>
      </c>
      <c r="BUA3">
        <v>2162020</v>
      </c>
      <c r="BUB3">
        <v>2522682</v>
      </c>
      <c r="BUC3">
        <v>2767918</v>
      </c>
      <c r="BUD3">
        <v>2775077</v>
      </c>
      <c r="BUE3">
        <v>2775077</v>
      </c>
      <c r="BUF3">
        <v>2840132</v>
      </c>
      <c r="BUG3">
        <v>2870428</v>
      </c>
      <c r="BUH3">
        <v>2945325</v>
      </c>
      <c r="BUI3">
        <v>2938990</v>
      </c>
      <c r="BUJ3">
        <v>2943209</v>
      </c>
      <c r="BUK3">
        <v>2922432</v>
      </c>
      <c r="BUL3">
        <v>2813025</v>
      </c>
      <c r="BUM3">
        <v>2802064</v>
      </c>
      <c r="BUN3">
        <v>2772824</v>
      </c>
      <c r="BUO3">
        <v>2777584</v>
      </c>
      <c r="BUP3">
        <v>2756579</v>
      </c>
      <c r="BUQ3">
        <v>2702865</v>
      </c>
      <c r="BUR3">
        <v>2648550</v>
      </c>
      <c r="BUS3">
        <v>2616724</v>
      </c>
      <c r="BUT3">
        <v>2595999</v>
      </c>
      <c r="BUU3">
        <v>2566242</v>
      </c>
      <c r="BUV3">
        <v>2553415</v>
      </c>
      <c r="BUW3">
        <v>2556789</v>
      </c>
      <c r="BUX3">
        <v>2589509</v>
      </c>
      <c r="BUY3">
        <v>2589509</v>
      </c>
      <c r="BUZ3">
        <v>2596895</v>
      </c>
      <c r="BVA3">
        <v>2617182</v>
      </c>
      <c r="BVB3">
        <v>2637173</v>
      </c>
      <c r="BVC3">
        <v>2627319</v>
      </c>
      <c r="BVD3">
        <v>2577129</v>
      </c>
      <c r="BVE3">
        <v>2578292</v>
      </c>
      <c r="BVF3">
        <v>2564532</v>
      </c>
      <c r="BVG3">
        <v>2564036</v>
      </c>
      <c r="BVH3">
        <v>2531683</v>
      </c>
      <c r="BVI3">
        <v>2552998</v>
      </c>
      <c r="BVJ3">
        <v>2688278</v>
      </c>
      <c r="BVK3">
        <v>2737277</v>
      </c>
      <c r="BVL3">
        <v>23</v>
      </c>
      <c r="BVM3">
        <v>23</v>
      </c>
      <c r="BVN3">
        <v>58</v>
      </c>
      <c r="BVO3">
        <v>922</v>
      </c>
      <c r="BVP3">
        <v>1394</v>
      </c>
      <c r="BVQ3">
        <v>1494</v>
      </c>
      <c r="BVR3">
        <v>1494</v>
      </c>
      <c r="BVS3">
        <v>1596</v>
      </c>
      <c r="BVT3">
        <v>2291</v>
      </c>
      <c r="BVU3">
        <v>2323</v>
      </c>
      <c r="BVV3">
        <v>4582</v>
      </c>
      <c r="BVW3">
        <v>4770</v>
      </c>
      <c r="BVX3">
        <v>4907</v>
      </c>
      <c r="BVY3">
        <v>5399</v>
      </c>
      <c r="BVZ3">
        <v>5636</v>
      </c>
      <c r="BWA3">
        <v>6175</v>
      </c>
      <c r="BWB3">
        <v>6346</v>
      </c>
      <c r="BWC3">
        <v>8999</v>
      </c>
      <c r="BWD3">
        <v>17321</v>
      </c>
      <c r="BWE3">
        <v>25801</v>
      </c>
      <c r="BWF3">
        <v>42323</v>
      </c>
      <c r="BWG3">
        <v>67323</v>
      </c>
      <c r="BWH3">
        <v>92780</v>
      </c>
      <c r="BWI3">
        <v>163309</v>
      </c>
      <c r="BWJ3">
        <v>502803</v>
      </c>
      <c r="BWK3">
        <v>1007063</v>
      </c>
      <c r="BWL3">
        <v>2000626</v>
      </c>
      <c r="BWM3">
        <v>2536715</v>
      </c>
      <c r="BWN3">
        <v>2537648</v>
      </c>
      <c r="BWO3">
        <v>2537648</v>
      </c>
      <c r="BWP3">
        <v>2594952</v>
      </c>
      <c r="BWQ3">
        <v>2630009</v>
      </c>
      <c r="BWR3">
        <v>2593256</v>
      </c>
      <c r="BWS3">
        <v>2533681</v>
      </c>
      <c r="BWT3">
        <v>2523389</v>
      </c>
      <c r="BWU3">
        <v>2469359</v>
      </c>
      <c r="BWV3">
        <v>2445705</v>
      </c>
      <c r="BWW3">
        <v>2418268</v>
      </c>
      <c r="BWX3">
        <v>2390012</v>
      </c>
      <c r="BWY3">
        <v>2377532</v>
      </c>
      <c r="BWZ3">
        <v>2394655</v>
      </c>
      <c r="BXA3">
        <v>2418615</v>
      </c>
      <c r="BXB3">
        <v>2431534</v>
      </c>
      <c r="BXC3">
        <v>2417696</v>
      </c>
      <c r="BXD3">
        <v>2402587</v>
      </c>
      <c r="BXE3">
        <v>2416184</v>
      </c>
      <c r="BXF3">
        <v>2368080</v>
      </c>
      <c r="BXG3">
        <v>2377819</v>
      </c>
      <c r="BXH3">
        <v>2324989</v>
      </c>
      <c r="BXI3">
        <v>2272382</v>
      </c>
      <c r="BXJ3">
        <v>2266491</v>
      </c>
      <c r="BXK3">
        <v>2253111</v>
      </c>
      <c r="BXL3">
        <v>2234110</v>
      </c>
      <c r="BXM3">
        <v>2229724</v>
      </c>
      <c r="BXN3">
        <v>2232084</v>
      </c>
      <c r="BXO3">
        <v>2221696</v>
      </c>
      <c r="BXP3">
        <v>2221819</v>
      </c>
      <c r="BXQ3">
        <v>2231715</v>
      </c>
      <c r="BXR3">
        <v>2237166</v>
      </c>
      <c r="BXS3">
        <v>2227143</v>
      </c>
      <c r="BXT3">
        <v>2231833</v>
      </c>
      <c r="BXU3">
        <v>2239424</v>
      </c>
      <c r="BXV3">
        <v>2233205</v>
      </c>
      <c r="BXW3">
        <v>2213177</v>
      </c>
      <c r="BXX3">
        <v>2208814</v>
      </c>
      <c r="BXY3">
        <v>2184417</v>
      </c>
      <c r="BXZ3">
        <v>2216939</v>
      </c>
      <c r="BYA3">
        <v>7488</v>
      </c>
      <c r="BYB3">
        <v>8131</v>
      </c>
      <c r="BYC3">
        <v>12118</v>
      </c>
      <c r="BYD3">
        <v>12628</v>
      </c>
      <c r="BYE3">
        <v>12653</v>
      </c>
      <c r="BYF3">
        <v>13920</v>
      </c>
      <c r="BYG3">
        <v>15808</v>
      </c>
      <c r="BYH3">
        <v>15803</v>
      </c>
      <c r="BYI3">
        <v>17195</v>
      </c>
      <c r="BYJ3">
        <v>17987</v>
      </c>
      <c r="BYK3">
        <v>18027</v>
      </c>
      <c r="BYL3">
        <v>18678</v>
      </c>
      <c r="BYM3">
        <v>20442</v>
      </c>
      <c r="BYN3">
        <v>22953</v>
      </c>
      <c r="BYO3">
        <v>24572</v>
      </c>
      <c r="BYP3">
        <v>24840</v>
      </c>
      <c r="BYQ3">
        <v>28942</v>
      </c>
      <c r="BYR3">
        <v>35528</v>
      </c>
      <c r="BYS3">
        <v>56043</v>
      </c>
      <c r="BYT3">
        <v>67790</v>
      </c>
      <c r="BYU3">
        <v>67790</v>
      </c>
      <c r="BYV3">
        <v>121228</v>
      </c>
      <c r="BYW3">
        <v>274247</v>
      </c>
      <c r="BYX3">
        <v>603417</v>
      </c>
      <c r="BYY3">
        <v>1198507</v>
      </c>
      <c r="BYZ3">
        <v>1581660</v>
      </c>
      <c r="BZA3">
        <v>1716662</v>
      </c>
      <c r="BZB3">
        <v>1791333</v>
      </c>
      <c r="BZC3">
        <v>1925810</v>
      </c>
      <c r="BZD3">
        <v>1964788</v>
      </c>
      <c r="BZE3">
        <v>1972523</v>
      </c>
      <c r="BZF3">
        <v>1990715</v>
      </c>
      <c r="BZG3">
        <v>2025072</v>
      </c>
      <c r="BZH3">
        <v>1983163</v>
      </c>
      <c r="BZI3">
        <v>2002943</v>
      </c>
      <c r="BZJ3">
        <v>1980172</v>
      </c>
      <c r="BZK3">
        <v>1966420</v>
      </c>
      <c r="BZL3">
        <v>1945117</v>
      </c>
      <c r="BZM3">
        <v>1928947</v>
      </c>
      <c r="BZN3">
        <v>1935945</v>
      </c>
      <c r="BZO3">
        <v>1938007</v>
      </c>
      <c r="BZP3">
        <v>1948155</v>
      </c>
      <c r="BZQ3">
        <v>1947545</v>
      </c>
      <c r="BZR3">
        <v>1957011</v>
      </c>
      <c r="BZS3">
        <v>1965560</v>
      </c>
      <c r="BZT3">
        <v>1951069</v>
      </c>
      <c r="BZU3">
        <v>1952153</v>
      </c>
      <c r="BZV3">
        <v>1972911</v>
      </c>
      <c r="BZW3">
        <v>1926671</v>
      </c>
      <c r="BZX3">
        <v>1937042</v>
      </c>
      <c r="BZY3">
        <v>1947144</v>
      </c>
      <c r="BZZ3">
        <v>1936720</v>
      </c>
      <c r="CAA3">
        <v>1928864</v>
      </c>
      <c r="CAB3">
        <v>1919329</v>
      </c>
      <c r="CAC3">
        <v>1921096</v>
      </c>
      <c r="CAD3">
        <v>1928274</v>
      </c>
      <c r="CAE3">
        <v>1921885</v>
      </c>
      <c r="CAF3">
        <v>1909823</v>
      </c>
      <c r="CAG3">
        <v>1904027</v>
      </c>
      <c r="CAH3">
        <v>1913975</v>
      </c>
      <c r="CAI3">
        <v>1924388</v>
      </c>
      <c r="CAJ3">
        <v>1907898</v>
      </c>
      <c r="CAK3">
        <v>1893076</v>
      </c>
      <c r="CAL3">
        <v>1893076</v>
      </c>
      <c r="CAM3">
        <v>1889764</v>
      </c>
      <c r="CAN3">
        <v>3831</v>
      </c>
      <c r="CAO3">
        <v>3833</v>
      </c>
      <c r="CAP3">
        <v>6205</v>
      </c>
      <c r="CAQ3">
        <v>6193</v>
      </c>
      <c r="CAR3">
        <v>6407</v>
      </c>
      <c r="CAS3">
        <v>7668</v>
      </c>
      <c r="CAT3">
        <v>7668</v>
      </c>
      <c r="CAU3">
        <v>7669</v>
      </c>
      <c r="CAV3">
        <v>7684</v>
      </c>
      <c r="CAW3">
        <v>7779</v>
      </c>
      <c r="CAX3">
        <v>7776</v>
      </c>
      <c r="CAY3">
        <v>9633</v>
      </c>
      <c r="CAZ3">
        <v>10604</v>
      </c>
      <c r="CBA3">
        <v>13101</v>
      </c>
      <c r="CBB3">
        <v>12622</v>
      </c>
      <c r="CBC3">
        <v>13166</v>
      </c>
      <c r="CBD3">
        <v>15988</v>
      </c>
      <c r="CBE3">
        <v>17084</v>
      </c>
      <c r="CBF3">
        <v>20801</v>
      </c>
      <c r="CBG3">
        <v>31712</v>
      </c>
      <c r="CBH3">
        <v>45490</v>
      </c>
      <c r="CBI3">
        <v>65320</v>
      </c>
      <c r="CBJ3">
        <v>130547</v>
      </c>
      <c r="CBK3">
        <v>378583</v>
      </c>
      <c r="CBL3">
        <v>1060789</v>
      </c>
      <c r="CBM3">
        <v>1060789</v>
      </c>
      <c r="CBN3">
        <v>1331541</v>
      </c>
      <c r="CBO3">
        <v>1675432</v>
      </c>
      <c r="CBP3">
        <v>1871785</v>
      </c>
      <c r="CBQ3">
        <v>2005512</v>
      </c>
      <c r="CBR3">
        <v>2045054</v>
      </c>
      <c r="CBS3">
        <v>2066147</v>
      </c>
      <c r="CBT3">
        <v>2060517</v>
      </c>
      <c r="CBU3">
        <v>2079581</v>
      </c>
      <c r="CBV3">
        <v>2057344</v>
      </c>
      <c r="CBW3">
        <v>2044469</v>
      </c>
      <c r="CBX3">
        <v>2051352</v>
      </c>
      <c r="CBY3">
        <v>2054010</v>
      </c>
      <c r="CBZ3">
        <v>2051295</v>
      </c>
      <c r="CCA3">
        <v>2048872</v>
      </c>
      <c r="CCB3">
        <v>2046106</v>
      </c>
      <c r="CCC3">
        <v>2033033</v>
      </c>
      <c r="CCD3">
        <v>2018423</v>
      </c>
      <c r="CCE3">
        <v>1986816</v>
      </c>
      <c r="CCF3">
        <v>2001730</v>
      </c>
      <c r="CCG3">
        <v>1981619</v>
      </c>
      <c r="CCH3">
        <v>1996741</v>
      </c>
      <c r="CCI3">
        <v>2008885</v>
      </c>
      <c r="CCJ3">
        <v>1993067</v>
      </c>
      <c r="CCK3">
        <v>1998287</v>
      </c>
      <c r="CCL3">
        <v>2005097</v>
      </c>
      <c r="CCM3">
        <v>1999133</v>
      </c>
      <c r="CCN3">
        <v>1989212</v>
      </c>
      <c r="CCO3">
        <v>1994332</v>
      </c>
      <c r="CCP3">
        <v>2011307</v>
      </c>
      <c r="CCQ3">
        <v>1977435</v>
      </c>
      <c r="CCR3">
        <v>1971572</v>
      </c>
      <c r="CCS3">
        <v>1956306</v>
      </c>
      <c r="CCT3">
        <v>1932954</v>
      </c>
      <c r="CCU3">
        <v>1931362</v>
      </c>
      <c r="CCV3">
        <v>1949839</v>
      </c>
      <c r="CCW3">
        <v>1936917</v>
      </c>
      <c r="CCX3">
        <v>1918764</v>
      </c>
      <c r="CCY3">
        <v>1918159</v>
      </c>
      <c r="CCZ3">
        <v>1924760</v>
      </c>
      <c r="CDA3">
        <v>6720</v>
      </c>
      <c r="CDB3">
        <v>6720</v>
      </c>
      <c r="CDC3">
        <v>6720</v>
      </c>
      <c r="CDD3">
        <v>9681</v>
      </c>
      <c r="CDE3">
        <v>11641</v>
      </c>
      <c r="CDF3">
        <v>11811</v>
      </c>
      <c r="CDG3">
        <v>12484</v>
      </c>
      <c r="CDH3">
        <v>14919</v>
      </c>
      <c r="CDI3">
        <v>24113</v>
      </c>
      <c r="CDJ3">
        <v>27354</v>
      </c>
      <c r="CDK3">
        <v>28330</v>
      </c>
      <c r="CDL3">
        <v>29292</v>
      </c>
      <c r="CDM3">
        <v>29316</v>
      </c>
      <c r="CDN3">
        <v>29476</v>
      </c>
      <c r="CDO3">
        <v>29883</v>
      </c>
      <c r="CDP3">
        <v>30099</v>
      </c>
      <c r="CDQ3">
        <v>30927</v>
      </c>
      <c r="CDR3">
        <v>33715</v>
      </c>
      <c r="CDS3">
        <v>38969</v>
      </c>
      <c r="CDT3">
        <v>43412</v>
      </c>
      <c r="CDU3">
        <v>51574</v>
      </c>
      <c r="CDV3">
        <v>62975</v>
      </c>
      <c r="CDW3">
        <v>100316</v>
      </c>
      <c r="CDX3">
        <v>183034</v>
      </c>
      <c r="CDY3">
        <v>427902</v>
      </c>
      <c r="CDZ3">
        <v>937873</v>
      </c>
      <c r="CEA3">
        <v>1438446</v>
      </c>
      <c r="CEB3">
        <v>1762669</v>
      </c>
      <c r="CEC3">
        <v>1874258</v>
      </c>
      <c r="CED3">
        <v>1994949</v>
      </c>
      <c r="CEE3">
        <v>1994949</v>
      </c>
      <c r="CEF3">
        <v>1997927</v>
      </c>
      <c r="CEG3">
        <v>1993698</v>
      </c>
      <c r="CEH3">
        <v>1966748</v>
      </c>
      <c r="CEI3">
        <v>2001152</v>
      </c>
      <c r="CEJ3">
        <v>1998992</v>
      </c>
      <c r="CEK3">
        <v>1960844</v>
      </c>
      <c r="CEL3">
        <v>1966644</v>
      </c>
      <c r="CEM3">
        <v>1966722</v>
      </c>
      <c r="CEN3">
        <v>1967539</v>
      </c>
      <c r="CEO3">
        <v>2003079</v>
      </c>
      <c r="CEP3">
        <v>1985735</v>
      </c>
      <c r="CEQ3">
        <v>1979870</v>
      </c>
      <c r="CER3">
        <v>1960729</v>
      </c>
      <c r="CES3">
        <v>1978760</v>
      </c>
      <c r="CET3">
        <v>1996094</v>
      </c>
      <c r="CEU3">
        <v>1985136</v>
      </c>
      <c r="CEV3">
        <v>1955535</v>
      </c>
      <c r="CEW3">
        <v>1925316</v>
      </c>
      <c r="CEX3">
        <v>1928653</v>
      </c>
      <c r="CEY3">
        <v>1915082</v>
      </c>
      <c r="CEZ3">
        <v>1886648</v>
      </c>
      <c r="CFA3">
        <v>1898941</v>
      </c>
      <c r="CFB3">
        <v>1876100</v>
      </c>
      <c r="CFC3">
        <v>1871641</v>
      </c>
      <c r="CFD3">
        <v>1871641</v>
      </c>
      <c r="CFE3">
        <v>1850111</v>
      </c>
      <c r="CFF3">
        <v>1848247</v>
      </c>
      <c r="CFG3">
        <v>1851906</v>
      </c>
      <c r="CFH3">
        <v>1842719</v>
      </c>
      <c r="CFI3">
        <v>1832448</v>
      </c>
      <c r="CFJ3">
        <v>1829578</v>
      </c>
      <c r="CFK3">
        <v>1816655</v>
      </c>
      <c r="CFL3">
        <v>1797752</v>
      </c>
      <c r="CFM3">
        <v>4026</v>
      </c>
      <c r="CFN3">
        <v>4026</v>
      </c>
      <c r="CFO3">
        <v>4026</v>
      </c>
      <c r="CFP3">
        <v>7833</v>
      </c>
      <c r="CFQ3">
        <v>8674</v>
      </c>
      <c r="CFR3">
        <v>10535</v>
      </c>
      <c r="CFS3">
        <v>10535</v>
      </c>
      <c r="CFT3">
        <v>10583</v>
      </c>
      <c r="CFU3">
        <v>11106</v>
      </c>
      <c r="CFV3">
        <v>12708</v>
      </c>
      <c r="CFW3">
        <v>14891</v>
      </c>
      <c r="CFX3">
        <v>17079</v>
      </c>
      <c r="CFY3">
        <v>19841</v>
      </c>
      <c r="CFZ3">
        <v>20983</v>
      </c>
      <c r="CGA3">
        <v>25571</v>
      </c>
      <c r="CGB3">
        <v>30500</v>
      </c>
      <c r="CGC3">
        <v>33584</v>
      </c>
      <c r="CGD3">
        <v>34748</v>
      </c>
      <c r="CGE3">
        <v>41642</v>
      </c>
      <c r="CGF3">
        <v>45247</v>
      </c>
      <c r="CGG3">
        <v>55573</v>
      </c>
      <c r="CGH3">
        <v>65611</v>
      </c>
      <c r="CGI3">
        <v>81436</v>
      </c>
      <c r="CGJ3">
        <v>139194</v>
      </c>
      <c r="CGK3">
        <v>335440</v>
      </c>
      <c r="CGL3">
        <v>706307</v>
      </c>
      <c r="CGM3">
        <v>1156983</v>
      </c>
      <c r="CGN3">
        <v>1300417</v>
      </c>
      <c r="CGO3">
        <v>1300417</v>
      </c>
      <c r="CGP3">
        <v>1575755</v>
      </c>
      <c r="CGQ3">
        <v>1739370</v>
      </c>
      <c r="CGR3">
        <v>1768384</v>
      </c>
      <c r="CGS3">
        <v>1741621</v>
      </c>
      <c r="CGT3">
        <v>1731804</v>
      </c>
      <c r="CGU3">
        <v>1755213</v>
      </c>
      <c r="CGV3">
        <v>1752754</v>
      </c>
      <c r="CGW3">
        <v>1739250</v>
      </c>
      <c r="CGX3">
        <v>1749579</v>
      </c>
      <c r="CGY3">
        <v>1749783</v>
      </c>
      <c r="CGZ3">
        <v>1743218</v>
      </c>
      <c r="CHA3">
        <v>1724027</v>
      </c>
      <c r="CHB3">
        <v>1696803</v>
      </c>
      <c r="CHC3">
        <v>1674202</v>
      </c>
      <c r="CHD3">
        <v>1645329</v>
      </c>
      <c r="CHE3">
        <v>1638617</v>
      </c>
      <c r="CHF3">
        <v>1632980</v>
      </c>
      <c r="CHG3">
        <v>1654914</v>
      </c>
      <c r="CHH3">
        <v>1672511</v>
      </c>
      <c r="CHI3">
        <v>1673091</v>
      </c>
      <c r="CHJ3">
        <v>1697991</v>
      </c>
      <c r="CHK3">
        <v>1708842</v>
      </c>
      <c r="CHL3">
        <v>1717493</v>
      </c>
      <c r="CHM3">
        <v>1700599</v>
      </c>
      <c r="CHN3">
        <v>1715199</v>
      </c>
      <c r="CHO3">
        <v>1735962</v>
      </c>
      <c r="CHP3">
        <v>1740140</v>
      </c>
      <c r="CHQ3">
        <v>1715411</v>
      </c>
      <c r="CHR3">
        <v>1689929</v>
      </c>
      <c r="CHS3">
        <v>1674728</v>
      </c>
      <c r="CHT3">
        <v>1663880</v>
      </c>
      <c r="CHU3">
        <v>1618623</v>
      </c>
      <c r="CHV3">
        <v>1615293</v>
      </c>
      <c r="CHW3">
        <v>1604294</v>
      </c>
      <c r="CHX3">
        <v>1593051</v>
      </c>
      <c r="CHY3">
        <v>1580756</v>
      </c>
      <c r="CHZ3">
        <v>1584819</v>
      </c>
      <c r="CIA3">
        <v>6936</v>
      </c>
      <c r="CIB3">
        <v>7218</v>
      </c>
      <c r="CIC3">
        <v>8646</v>
      </c>
      <c r="CID3">
        <v>9493</v>
      </c>
      <c r="CIE3">
        <v>9950</v>
      </c>
      <c r="CIF3">
        <v>11227</v>
      </c>
      <c r="CIG3">
        <v>11252</v>
      </c>
      <c r="CIH3">
        <v>11982</v>
      </c>
      <c r="CII3">
        <v>13308</v>
      </c>
      <c r="CIJ3">
        <v>13920</v>
      </c>
      <c r="CIK3">
        <v>15446</v>
      </c>
      <c r="CIL3">
        <v>16462</v>
      </c>
      <c r="CIM3">
        <v>17978</v>
      </c>
      <c r="CIN3">
        <v>20298</v>
      </c>
      <c r="CIO3">
        <v>21859</v>
      </c>
      <c r="CIP3">
        <v>24092</v>
      </c>
      <c r="CIQ3">
        <v>24434</v>
      </c>
      <c r="CIR3">
        <v>28578</v>
      </c>
      <c r="CIS3">
        <v>31564</v>
      </c>
      <c r="CIT3">
        <v>42122</v>
      </c>
      <c r="CIU3">
        <v>42122</v>
      </c>
      <c r="CIV3">
        <v>53560</v>
      </c>
      <c r="CIW3">
        <v>106949</v>
      </c>
      <c r="CIX3">
        <v>280832</v>
      </c>
      <c r="CIY3">
        <v>643451</v>
      </c>
      <c r="CIZ3">
        <v>916888</v>
      </c>
      <c r="CJA3">
        <v>1162273</v>
      </c>
      <c r="CJB3">
        <v>1329753</v>
      </c>
      <c r="CJC3">
        <v>1379240</v>
      </c>
      <c r="CJD3">
        <v>1438350</v>
      </c>
      <c r="CJE3">
        <v>1447694</v>
      </c>
      <c r="CJF3">
        <v>1447562</v>
      </c>
      <c r="CJG3">
        <v>1411496</v>
      </c>
      <c r="CJH3">
        <v>1442276</v>
      </c>
      <c r="CJI3">
        <v>1432493</v>
      </c>
      <c r="CJJ3">
        <v>1427710</v>
      </c>
      <c r="CJK3">
        <v>1421258</v>
      </c>
      <c r="CJL3">
        <v>1399964</v>
      </c>
      <c r="CJM3">
        <v>1400846</v>
      </c>
      <c r="CJN3">
        <v>1401418</v>
      </c>
      <c r="CJO3">
        <v>1399682</v>
      </c>
      <c r="CJP3">
        <v>1399084</v>
      </c>
      <c r="CJQ3">
        <v>1409389</v>
      </c>
      <c r="CJR3">
        <v>1379907</v>
      </c>
      <c r="CJS3">
        <v>1376251</v>
      </c>
      <c r="CJT3">
        <v>1348709</v>
      </c>
      <c r="CJU3">
        <v>1368038</v>
      </c>
      <c r="CJV3">
        <v>1358555</v>
      </c>
      <c r="CJW3">
        <v>1364255</v>
      </c>
      <c r="CJX3">
        <v>1346786</v>
      </c>
      <c r="CJY3">
        <v>1346954</v>
      </c>
      <c r="CJZ3">
        <v>1343730</v>
      </c>
      <c r="CKA3">
        <v>1363749</v>
      </c>
      <c r="CKB3">
        <v>1355869</v>
      </c>
      <c r="CKC3">
        <v>1339035</v>
      </c>
      <c r="CKD3">
        <v>1329862</v>
      </c>
      <c r="CKE3">
        <v>1315721</v>
      </c>
      <c r="CKF3">
        <v>1317197</v>
      </c>
      <c r="CKG3">
        <v>1333159</v>
      </c>
      <c r="CKH3">
        <v>1351360</v>
      </c>
      <c r="CKI3">
        <v>1363896</v>
      </c>
      <c r="CKJ3">
        <v>1392387</v>
      </c>
      <c r="CKK3">
        <v>1379463</v>
      </c>
      <c r="CKL3">
        <v>1364943</v>
      </c>
      <c r="CKM3">
        <v>1364943</v>
      </c>
      <c r="CKN3">
        <v>422</v>
      </c>
      <c r="CKO3">
        <v>483</v>
      </c>
      <c r="CKP3">
        <v>3001</v>
      </c>
      <c r="CKQ3">
        <v>3610</v>
      </c>
      <c r="CKR3">
        <v>5927</v>
      </c>
      <c r="CKS3">
        <v>6128</v>
      </c>
      <c r="CKT3">
        <v>6798</v>
      </c>
      <c r="CKU3">
        <v>6805</v>
      </c>
      <c r="CKV3">
        <v>7446</v>
      </c>
      <c r="CKW3">
        <v>8315</v>
      </c>
      <c r="CKX3">
        <v>8354</v>
      </c>
      <c r="CKY3">
        <v>8640</v>
      </c>
      <c r="CKZ3">
        <v>9735</v>
      </c>
      <c r="CLA3">
        <v>11027</v>
      </c>
      <c r="CLB3">
        <v>11795</v>
      </c>
      <c r="CLC3">
        <v>16307</v>
      </c>
      <c r="CLD3">
        <v>19253</v>
      </c>
      <c r="CLE3">
        <v>26450</v>
      </c>
      <c r="CLF3">
        <v>29743</v>
      </c>
      <c r="CLG3">
        <v>44690</v>
      </c>
      <c r="CLH3">
        <v>50852</v>
      </c>
      <c r="CLI3">
        <v>60822</v>
      </c>
      <c r="CLJ3">
        <v>80212</v>
      </c>
      <c r="CLK3">
        <v>104040</v>
      </c>
      <c r="CLL3">
        <v>271463</v>
      </c>
      <c r="CLM3">
        <v>271463</v>
      </c>
      <c r="CLN3">
        <v>484479</v>
      </c>
      <c r="CLO3">
        <v>762427</v>
      </c>
      <c r="CLP3">
        <v>1114597</v>
      </c>
      <c r="CLQ3">
        <v>1232571</v>
      </c>
      <c r="CLR3">
        <v>1326648</v>
      </c>
      <c r="CLS3">
        <v>1375252</v>
      </c>
      <c r="CLT3">
        <v>1394562</v>
      </c>
      <c r="CLU3">
        <v>1398423</v>
      </c>
      <c r="CLV3">
        <v>1404123</v>
      </c>
      <c r="CLW3">
        <v>1407811</v>
      </c>
      <c r="CLX3">
        <v>1398978</v>
      </c>
      <c r="CLY3">
        <v>1370692</v>
      </c>
      <c r="CLZ3">
        <v>1344772</v>
      </c>
      <c r="CMA3">
        <v>1353380</v>
      </c>
      <c r="CMB3">
        <v>1362364</v>
      </c>
      <c r="CMC3">
        <v>1381220</v>
      </c>
      <c r="CMD3">
        <v>1388074</v>
      </c>
      <c r="CME3">
        <v>1385706</v>
      </c>
      <c r="CMF3">
        <v>1375556</v>
      </c>
      <c r="CMG3">
        <v>1380876</v>
      </c>
      <c r="CMH3">
        <v>1382677</v>
      </c>
      <c r="CMI3">
        <v>1375378</v>
      </c>
      <c r="CMJ3">
        <v>1394158</v>
      </c>
      <c r="CMK3">
        <v>1388705</v>
      </c>
      <c r="CML3">
        <v>1396408</v>
      </c>
      <c r="CMM3">
        <v>1392552</v>
      </c>
      <c r="CMN3">
        <v>1407188</v>
      </c>
      <c r="CMO3">
        <v>1377679</v>
      </c>
      <c r="CMP3">
        <v>1378733</v>
      </c>
      <c r="CMQ3">
        <v>1377916</v>
      </c>
      <c r="CMR3">
        <v>1377916</v>
      </c>
      <c r="CMS3">
        <v>1389473</v>
      </c>
      <c r="CMT3">
        <v>1376104</v>
      </c>
      <c r="CMU3">
        <v>1350787</v>
      </c>
      <c r="CMV3">
        <v>1346956</v>
      </c>
      <c r="CMW3">
        <v>1354394</v>
      </c>
      <c r="CMX3">
        <v>1356035</v>
      </c>
      <c r="CMY3">
        <v>1365836</v>
      </c>
      <c r="CMZ3">
        <v>1375903</v>
      </c>
      <c r="CNA3">
        <v>7283</v>
      </c>
      <c r="CNB3">
        <v>7283</v>
      </c>
      <c r="CNC3">
        <v>7289</v>
      </c>
      <c r="CND3">
        <v>7289</v>
      </c>
      <c r="CNE3">
        <v>7289</v>
      </c>
      <c r="CNF3">
        <v>7833</v>
      </c>
      <c r="CNG3">
        <v>7921</v>
      </c>
      <c r="CNH3">
        <v>8707</v>
      </c>
      <c r="CNI3">
        <v>8721</v>
      </c>
      <c r="CNJ3">
        <v>8918</v>
      </c>
      <c r="CNK3">
        <v>9115</v>
      </c>
      <c r="CNL3">
        <v>12814</v>
      </c>
      <c r="CNM3">
        <v>13156</v>
      </c>
      <c r="CNN3">
        <v>13835</v>
      </c>
      <c r="CNO3">
        <v>14856</v>
      </c>
      <c r="CNP3">
        <v>16058</v>
      </c>
      <c r="CNQ3">
        <v>19327</v>
      </c>
      <c r="CNR3">
        <v>21314</v>
      </c>
      <c r="CNS3">
        <v>23374</v>
      </c>
      <c r="CNT3">
        <v>24487</v>
      </c>
      <c r="CNU3">
        <v>31183</v>
      </c>
      <c r="CNV3">
        <v>40967</v>
      </c>
      <c r="CNW3">
        <v>52221</v>
      </c>
      <c r="CNX3">
        <v>70164</v>
      </c>
      <c r="CNY3">
        <v>145577</v>
      </c>
      <c r="CNZ3">
        <v>338593</v>
      </c>
      <c r="COA3">
        <v>596575</v>
      </c>
      <c r="COB3">
        <v>998899</v>
      </c>
      <c r="COC3">
        <v>1324021</v>
      </c>
      <c r="COD3">
        <v>1440255</v>
      </c>
      <c r="COE3">
        <v>1440255</v>
      </c>
      <c r="COF3">
        <v>1466534</v>
      </c>
      <c r="COG3">
        <v>1426053</v>
      </c>
      <c r="COH3">
        <v>1429249</v>
      </c>
      <c r="COI3">
        <v>1402040</v>
      </c>
      <c r="COJ3">
        <v>1386087</v>
      </c>
      <c r="COK3">
        <v>1363426</v>
      </c>
      <c r="COL3">
        <v>1349070</v>
      </c>
      <c r="COM3">
        <v>1343233</v>
      </c>
      <c r="CON3">
        <v>1351948</v>
      </c>
      <c r="COO3">
        <v>1347293</v>
      </c>
      <c r="COP3">
        <v>1334171</v>
      </c>
      <c r="COQ3">
        <v>1333164</v>
      </c>
      <c r="COR3">
        <v>1317434</v>
      </c>
      <c r="COS3">
        <v>1286009</v>
      </c>
      <c r="COT3">
        <v>1295128</v>
      </c>
      <c r="COU3">
        <v>1289266</v>
      </c>
      <c r="COV3">
        <v>1277534</v>
      </c>
      <c r="COW3">
        <v>1251392</v>
      </c>
      <c r="COX3">
        <v>1232525</v>
      </c>
      <c r="COY3">
        <v>1218395</v>
      </c>
      <c r="COZ3">
        <v>1209203</v>
      </c>
      <c r="CPA3">
        <v>1198512</v>
      </c>
      <c r="CPB3">
        <v>1173061</v>
      </c>
      <c r="CPC3">
        <v>1180351</v>
      </c>
      <c r="CPD3">
        <v>1180351</v>
      </c>
      <c r="CPE3">
        <v>1187966</v>
      </c>
      <c r="CPF3">
        <v>1187418</v>
      </c>
      <c r="CPG3">
        <v>1185935</v>
      </c>
      <c r="CPH3">
        <v>1182590</v>
      </c>
      <c r="CPI3">
        <v>1175833</v>
      </c>
      <c r="CPJ3">
        <v>1163662</v>
      </c>
      <c r="CPK3">
        <v>1151948</v>
      </c>
      <c r="CPL3">
        <v>1139636</v>
      </c>
      <c r="CPM3">
        <v>1537</v>
      </c>
      <c r="CPN3">
        <v>1537</v>
      </c>
      <c r="CPO3">
        <v>1706</v>
      </c>
      <c r="CPP3">
        <v>2301</v>
      </c>
      <c r="CPQ3">
        <v>3893</v>
      </c>
      <c r="CPR3">
        <v>4046</v>
      </c>
      <c r="CPS3">
        <v>4046</v>
      </c>
      <c r="CPT3">
        <v>4215</v>
      </c>
      <c r="CPU3">
        <v>5094</v>
      </c>
      <c r="CPV3">
        <v>5159</v>
      </c>
      <c r="CPW3">
        <v>6032</v>
      </c>
      <c r="CPX3">
        <v>6879</v>
      </c>
      <c r="CPY3">
        <v>8455</v>
      </c>
      <c r="CPZ3">
        <v>10343</v>
      </c>
      <c r="CQA3">
        <v>12663</v>
      </c>
      <c r="CQB3">
        <v>15233</v>
      </c>
      <c r="CQC3">
        <v>17118</v>
      </c>
      <c r="CQD3">
        <v>19307</v>
      </c>
      <c r="CQE3">
        <v>19692</v>
      </c>
      <c r="CQF3">
        <v>21212</v>
      </c>
      <c r="CQG3">
        <v>24484</v>
      </c>
      <c r="CQH3">
        <v>37215</v>
      </c>
      <c r="CQI3">
        <v>41407</v>
      </c>
      <c r="CQJ3">
        <v>67743</v>
      </c>
      <c r="CQK3">
        <v>101099</v>
      </c>
      <c r="CQL3">
        <v>205920</v>
      </c>
      <c r="CQM3">
        <v>509545</v>
      </c>
      <c r="CQN3">
        <v>636973</v>
      </c>
      <c r="CQO3">
        <v>636973</v>
      </c>
      <c r="CQP3">
        <v>838515</v>
      </c>
      <c r="CQQ3">
        <v>1051328</v>
      </c>
      <c r="CQR3">
        <v>1150413</v>
      </c>
      <c r="CQS3">
        <v>1155378</v>
      </c>
      <c r="CQT3">
        <v>1148143</v>
      </c>
      <c r="CQU3">
        <v>1152345</v>
      </c>
      <c r="CQV3">
        <v>1160097</v>
      </c>
      <c r="CQW3">
        <v>1168116</v>
      </c>
      <c r="CQX3">
        <v>1162518</v>
      </c>
      <c r="CQY3">
        <v>1175319</v>
      </c>
      <c r="CQZ3">
        <v>1190744</v>
      </c>
      <c r="CRA3">
        <v>1210707</v>
      </c>
      <c r="CRB3">
        <v>1238377</v>
      </c>
      <c r="CRC3">
        <v>1262553</v>
      </c>
      <c r="CRD3">
        <v>1259392</v>
      </c>
      <c r="CRE3">
        <v>1250909</v>
      </c>
      <c r="CRF3">
        <v>1238470</v>
      </c>
      <c r="CRG3">
        <v>1243500</v>
      </c>
      <c r="CRH3">
        <v>1244174</v>
      </c>
      <c r="CRI3">
        <v>1240928</v>
      </c>
      <c r="CRJ3">
        <v>1242919</v>
      </c>
      <c r="CRK3">
        <v>1240275</v>
      </c>
      <c r="CRL3">
        <v>1254903</v>
      </c>
      <c r="CRM3">
        <v>1267587</v>
      </c>
      <c r="CRN3">
        <v>1288788</v>
      </c>
      <c r="CRO3">
        <v>1303017</v>
      </c>
      <c r="CRP3">
        <v>1258391</v>
      </c>
      <c r="CRQ3">
        <v>1260204</v>
      </c>
      <c r="CRR3">
        <v>1269317</v>
      </c>
      <c r="CRS3">
        <v>1267754</v>
      </c>
      <c r="CRT3">
        <v>1271521</v>
      </c>
      <c r="CRU3">
        <v>1171842</v>
      </c>
      <c r="CRV3">
        <v>1167329</v>
      </c>
      <c r="CRW3">
        <v>1137042</v>
      </c>
      <c r="CRX3">
        <v>1120835</v>
      </c>
      <c r="CRY3">
        <v>1109419</v>
      </c>
      <c r="CRZ3">
        <v>1072828</v>
      </c>
      <c r="CSA3">
        <v>952</v>
      </c>
      <c r="CSB3">
        <v>1076</v>
      </c>
      <c r="CSC3">
        <v>1753</v>
      </c>
      <c r="CSD3">
        <v>2304</v>
      </c>
      <c r="CSE3">
        <v>4069</v>
      </c>
      <c r="CSF3">
        <v>4577</v>
      </c>
      <c r="CSG3">
        <v>4766</v>
      </c>
      <c r="CSH3">
        <v>4960</v>
      </c>
      <c r="CSI3">
        <v>5925</v>
      </c>
      <c r="CSJ3">
        <v>7064</v>
      </c>
      <c r="CSK3">
        <v>7616</v>
      </c>
      <c r="CSL3">
        <v>7827</v>
      </c>
      <c r="CSM3">
        <v>11243</v>
      </c>
      <c r="CSN3">
        <v>13255</v>
      </c>
      <c r="CSO3">
        <v>13996</v>
      </c>
      <c r="CSP3">
        <v>29934</v>
      </c>
      <c r="CSQ3">
        <v>31089</v>
      </c>
      <c r="CSR3">
        <v>33214</v>
      </c>
      <c r="CSS3">
        <v>38552</v>
      </c>
      <c r="CST3">
        <v>46636</v>
      </c>
      <c r="CSU3">
        <v>46636</v>
      </c>
      <c r="CSV3">
        <v>56927</v>
      </c>
      <c r="CSW3">
        <v>77557</v>
      </c>
      <c r="CSX3">
        <v>108506</v>
      </c>
      <c r="CSY3">
        <v>209468</v>
      </c>
      <c r="CSZ3">
        <v>499458</v>
      </c>
      <c r="CTA3">
        <v>734628</v>
      </c>
      <c r="CTB3">
        <v>890501</v>
      </c>
      <c r="CTC3">
        <v>1006926</v>
      </c>
      <c r="CTD3">
        <v>1068654</v>
      </c>
      <c r="CTE3">
        <v>1077102</v>
      </c>
      <c r="CTF3">
        <v>1071940</v>
      </c>
      <c r="CTG3">
        <v>1090334</v>
      </c>
      <c r="CTH3">
        <v>1080105</v>
      </c>
      <c r="CTI3">
        <v>1092387</v>
      </c>
      <c r="CTJ3">
        <v>1084289</v>
      </c>
      <c r="CTK3">
        <v>1083717</v>
      </c>
      <c r="CTL3">
        <v>1082530</v>
      </c>
      <c r="CTM3">
        <v>1086103</v>
      </c>
      <c r="CTN3">
        <v>1097393</v>
      </c>
      <c r="CTO3">
        <v>1098426</v>
      </c>
      <c r="CTP3">
        <v>1087454</v>
      </c>
      <c r="CTQ3">
        <v>1093980</v>
      </c>
      <c r="CTR3">
        <v>1089190</v>
      </c>
      <c r="CTS3">
        <v>1065309</v>
      </c>
      <c r="CTT3">
        <v>1057741</v>
      </c>
      <c r="CTU3">
        <v>1071634</v>
      </c>
      <c r="CTV3">
        <v>1070377</v>
      </c>
      <c r="CTW3">
        <v>1061850</v>
      </c>
      <c r="CTX3">
        <v>1041255</v>
      </c>
      <c r="CTY3">
        <v>1043954</v>
      </c>
      <c r="CTZ3">
        <v>1036830</v>
      </c>
      <c r="CUA3">
        <v>1037830</v>
      </c>
      <c r="CUB3">
        <v>1032577</v>
      </c>
      <c r="CUC3">
        <v>1026093</v>
      </c>
      <c r="CUD3">
        <v>1026320</v>
      </c>
      <c r="CUE3">
        <v>1020888</v>
      </c>
      <c r="CUF3">
        <v>1007435</v>
      </c>
      <c r="CUG3">
        <v>1027668</v>
      </c>
      <c r="CUH3">
        <v>1046284</v>
      </c>
      <c r="CUI3">
        <v>1059191</v>
      </c>
      <c r="CUJ3">
        <v>1077591</v>
      </c>
      <c r="CUK3">
        <v>1113551</v>
      </c>
      <c r="CUL3">
        <v>1101281</v>
      </c>
      <c r="CUM3">
        <v>1081786</v>
      </c>
      <c r="CUN3">
        <v>1081786</v>
      </c>
      <c r="CUO3">
        <v>4679</v>
      </c>
      <c r="CUP3">
        <v>4976</v>
      </c>
      <c r="CUQ3">
        <v>5610</v>
      </c>
      <c r="CUR3">
        <v>5802</v>
      </c>
      <c r="CUS3">
        <v>6205</v>
      </c>
      <c r="CUT3">
        <v>6244</v>
      </c>
      <c r="CUU3">
        <v>6422</v>
      </c>
      <c r="CUV3">
        <v>6365</v>
      </c>
      <c r="CUW3">
        <v>10449</v>
      </c>
      <c r="CUX3">
        <v>10798</v>
      </c>
      <c r="CUY3">
        <v>11010</v>
      </c>
      <c r="CUZ3">
        <v>11374</v>
      </c>
      <c r="CVA3">
        <v>12215</v>
      </c>
      <c r="CVB3">
        <v>13027</v>
      </c>
      <c r="CVC3">
        <v>14071</v>
      </c>
      <c r="CVD3">
        <v>15424</v>
      </c>
      <c r="CVE3">
        <v>20029</v>
      </c>
      <c r="CVF3">
        <v>20755</v>
      </c>
      <c r="CVG3">
        <v>32115</v>
      </c>
      <c r="CVH3">
        <v>44035</v>
      </c>
      <c r="CVI3">
        <v>54458</v>
      </c>
      <c r="CVJ3">
        <v>63798</v>
      </c>
      <c r="CVK3">
        <v>74027</v>
      </c>
      <c r="CVL3">
        <v>122274</v>
      </c>
      <c r="CVM3">
        <v>122274</v>
      </c>
      <c r="CVN3">
        <v>235640</v>
      </c>
      <c r="CVO3">
        <v>504141</v>
      </c>
      <c r="CVP3">
        <v>701466</v>
      </c>
      <c r="CVQ3">
        <v>863788</v>
      </c>
      <c r="CVR3">
        <v>1012658</v>
      </c>
      <c r="CVS3">
        <v>1030917</v>
      </c>
      <c r="CVT3">
        <v>1040934</v>
      </c>
      <c r="CVU3">
        <v>1048113</v>
      </c>
      <c r="CVV3">
        <v>1054586</v>
      </c>
      <c r="CVW3">
        <v>1078085</v>
      </c>
      <c r="CVX3">
        <v>1095171</v>
      </c>
      <c r="CVY3">
        <v>1108400</v>
      </c>
      <c r="CVZ3">
        <v>1093235</v>
      </c>
      <c r="CWA3">
        <v>1083377</v>
      </c>
      <c r="CWB3">
        <v>1066290</v>
      </c>
      <c r="CWC3">
        <v>1063307</v>
      </c>
      <c r="CWD3">
        <v>1052083</v>
      </c>
      <c r="CWE3">
        <v>1050588</v>
      </c>
      <c r="CWF3">
        <v>1051954</v>
      </c>
      <c r="CWG3">
        <v>1041363</v>
      </c>
      <c r="CWH3">
        <v>1038299</v>
      </c>
      <c r="CWI3">
        <v>1042164</v>
      </c>
      <c r="CWJ3">
        <v>1051591</v>
      </c>
      <c r="CWK3">
        <v>1046620</v>
      </c>
      <c r="CWL3">
        <v>1046040</v>
      </c>
      <c r="CWM3">
        <v>1033258</v>
      </c>
      <c r="CWN3">
        <v>1040840</v>
      </c>
      <c r="CWO3">
        <v>1029480</v>
      </c>
      <c r="CWP3">
        <v>1020421</v>
      </c>
      <c r="CWQ3">
        <v>1026408</v>
      </c>
      <c r="CWR3">
        <v>1009266</v>
      </c>
      <c r="CWS3">
        <v>1008601</v>
      </c>
      <c r="CWT3">
        <v>1004306</v>
      </c>
      <c r="CWU3">
        <v>1006823</v>
      </c>
      <c r="CWV3">
        <v>998622</v>
      </c>
      <c r="CWW3">
        <v>991625</v>
      </c>
      <c r="CWX3">
        <v>991062</v>
      </c>
      <c r="CWY3">
        <v>992724</v>
      </c>
      <c r="CWZ3">
        <v>989617</v>
      </c>
      <c r="CXA3">
        <v>990419</v>
      </c>
      <c r="CXB3">
        <v>10082</v>
      </c>
      <c r="CXC3">
        <v>10423</v>
      </c>
      <c r="CXD3">
        <v>10518</v>
      </c>
      <c r="CXE3">
        <v>11472</v>
      </c>
      <c r="CXF3">
        <v>12707</v>
      </c>
      <c r="CXG3">
        <v>12707</v>
      </c>
      <c r="CXH3">
        <v>13411</v>
      </c>
      <c r="CXI3">
        <v>13533</v>
      </c>
      <c r="CXJ3">
        <v>13554</v>
      </c>
      <c r="CXK3">
        <v>13943</v>
      </c>
      <c r="CXL3">
        <v>15225</v>
      </c>
      <c r="CXM3">
        <v>16092</v>
      </c>
      <c r="CXN3">
        <v>18141</v>
      </c>
      <c r="CXO3">
        <v>20893</v>
      </c>
      <c r="CXP3">
        <v>22552</v>
      </c>
      <c r="CXQ3">
        <v>23043</v>
      </c>
      <c r="CXR3">
        <v>27138</v>
      </c>
      <c r="CXS3">
        <v>29498</v>
      </c>
      <c r="CXT3">
        <v>31606</v>
      </c>
      <c r="CXU3">
        <v>36477</v>
      </c>
      <c r="CXV3">
        <v>48421</v>
      </c>
      <c r="CXW3">
        <v>56261</v>
      </c>
      <c r="CXX3">
        <v>67653</v>
      </c>
      <c r="CXY3">
        <v>74103</v>
      </c>
      <c r="CXZ3">
        <v>95322</v>
      </c>
      <c r="CYA3">
        <v>169520</v>
      </c>
      <c r="CYB3">
        <v>435137</v>
      </c>
      <c r="CYC3">
        <v>694564</v>
      </c>
      <c r="CYD3">
        <v>920878</v>
      </c>
      <c r="CYE3">
        <v>1026899</v>
      </c>
      <c r="CYF3">
        <v>1084275</v>
      </c>
      <c r="CYG3">
        <v>1105503</v>
      </c>
      <c r="CYH3">
        <v>1119437</v>
      </c>
      <c r="CYI3">
        <v>1108909</v>
      </c>
      <c r="CYJ3">
        <v>1108909</v>
      </c>
      <c r="CYK3">
        <v>1143262</v>
      </c>
      <c r="CYL3">
        <v>1157295</v>
      </c>
      <c r="CYM3">
        <v>1147463</v>
      </c>
      <c r="CYN3">
        <v>1124287</v>
      </c>
      <c r="CYO3">
        <v>1112479</v>
      </c>
      <c r="CYP3">
        <v>1103687</v>
      </c>
      <c r="CYQ3">
        <v>1100682</v>
      </c>
      <c r="CYR3">
        <v>1092406</v>
      </c>
      <c r="CYS3">
        <v>1097491</v>
      </c>
      <c r="CYT3">
        <v>1095506</v>
      </c>
      <c r="CYU3">
        <v>1080549</v>
      </c>
      <c r="CYV3">
        <v>1077806</v>
      </c>
      <c r="CYW3">
        <v>1059316</v>
      </c>
      <c r="CYX3">
        <v>1049485</v>
      </c>
      <c r="CYY3">
        <v>1040158</v>
      </c>
      <c r="CYZ3">
        <v>1042653</v>
      </c>
      <c r="CZA3">
        <v>1027646</v>
      </c>
      <c r="CZB3">
        <v>1029906</v>
      </c>
      <c r="CZC3">
        <v>1026772</v>
      </c>
      <c r="CZD3">
        <v>1026772</v>
      </c>
      <c r="CZE3">
        <v>1021805</v>
      </c>
      <c r="CZF3">
        <v>1015770</v>
      </c>
      <c r="CZG3">
        <v>1032299</v>
      </c>
      <c r="CZH3">
        <v>1038005</v>
      </c>
      <c r="CZI3">
        <v>1033309</v>
      </c>
      <c r="CZJ3">
        <v>1044491</v>
      </c>
      <c r="CZK3">
        <v>1018895</v>
      </c>
      <c r="CZL3">
        <v>1031430</v>
      </c>
      <c r="CZM3">
        <v>1016257</v>
      </c>
      <c r="CZN3">
        <v>4226</v>
      </c>
      <c r="CZO3">
        <v>4226</v>
      </c>
      <c r="CZP3">
        <v>4226</v>
      </c>
      <c r="CZQ3">
        <v>10634</v>
      </c>
      <c r="CZR3">
        <v>12631</v>
      </c>
      <c r="CZS3">
        <v>12782</v>
      </c>
      <c r="CZT3">
        <v>12782</v>
      </c>
      <c r="CZU3">
        <v>12972</v>
      </c>
      <c r="CZV3">
        <v>12972</v>
      </c>
      <c r="CZW3">
        <v>13057</v>
      </c>
      <c r="CZX3">
        <v>14866</v>
      </c>
      <c r="CZY3">
        <v>15696</v>
      </c>
      <c r="CZZ3">
        <v>17024</v>
      </c>
      <c r="DAA3">
        <v>18090</v>
      </c>
      <c r="DAB3">
        <v>21647</v>
      </c>
      <c r="DAC3">
        <v>23028</v>
      </c>
      <c r="DAD3">
        <v>25712</v>
      </c>
      <c r="DAE3">
        <v>24528</v>
      </c>
      <c r="DAF3">
        <v>25851</v>
      </c>
      <c r="DAG3">
        <v>27820</v>
      </c>
      <c r="DAH3">
        <v>31196</v>
      </c>
      <c r="DAI3">
        <v>41852</v>
      </c>
      <c r="DAJ3">
        <v>51274</v>
      </c>
      <c r="DAK3">
        <v>55348</v>
      </c>
      <c r="DAL3">
        <v>73874</v>
      </c>
      <c r="DAM3">
        <v>102631</v>
      </c>
      <c r="DAN3">
        <v>164212</v>
      </c>
      <c r="DAO3">
        <v>164212</v>
      </c>
      <c r="DAP3">
        <v>336834</v>
      </c>
      <c r="DAQ3">
        <v>655561</v>
      </c>
      <c r="DAR3">
        <v>850418</v>
      </c>
      <c r="DAS3">
        <v>953058</v>
      </c>
      <c r="DAT3">
        <v>1014002</v>
      </c>
      <c r="DAU3">
        <v>1038388</v>
      </c>
      <c r="DAV3">
        <v>1043471</v>
      </c>
      <c r="DAW3">
        <v>1059681</v>
      </c>
      <c r="DAX3">
        <v>1067686</v>
      </c>
      <c r="DAY3">
        <v>1084766</v>
      </c>
      <c r="DAZ3">
        <v>1086196</v>
      </c>
      <c r="DBA3">
        <v>1112315</v>
      </c>
      <c r="DBB3">
        <v>1114756</v>
      </c>
      <c r="DBC3">
        <v>1127918</v>
      </c>
      <c r="DBD3">
        <v>1087992</v>
      </c>
      <c r="DBE3">
        <v>1089826</v>
      </c>
      <c r="DBF3">
        <v>1095558</v>
      </c>
      <c r="DBG3">
        <v>1120390</v>
      </c>
      <c r="DBH3">
        <v>1161233</v>
      </c>
      <c r="DBI3">
        <v>1184906</v>
      </c>
      <c r="DBJ3">
        <v>1150066</v>
      </c>
      <c r="DBK3">
        <v>1140078</v>
      </c>
      <c r="DBL3">
        <v>1126754</v>
      </c>
      <c r="DBM3">
        <v>1087297</v>
      </c>
      <c r="DBN3">
        <v>1093979</v>
      </c>
      <c r="DBO3">
        <v>1097821</v>
      </c>
      <c r="DBP3">
        <v>1104117</v>
      </c>
      <c r="DBQ3">
        <v>1105227</v>
      </c>
      <c r="DBR3">
        <v>1107057</v>
      </c>
      <c r="DBS3">
        <v>1122995</v>
      </c>
      <c r="DBT3">
        <v>1107199</v>
      </c>
      <c r="DBU3">
        <v>1095200</v>
      </c>
      <c r="DBV3">
        <v>1096057</v>
      </c>
      <c r="DBW3">
        <v>1078215</v>
      </c>
      <c r="DBX3">
        <v>1082177</v>
      </c>
      <c r="DBY3">
        <v>1080486</v>
      </c>
      <c r="DBZ3">
        <v>1088194</v>
      </c>
      <c r="DCA3">
        <v>1109952</v>
      </c>
      <c r="DCB3">
        <v>1106338</v>
      </c>
      <c r="DCC3">
        <v>14279</v>
      </c>
      <c r="DCD3">
        <v>14615</v>
      </c>
      <c r="DCE3">
        <v>15216</v>
      </c>
      <c r="DCF3">
        <v>15513</v>
      </c>
      <c r="DCG3">
        <v>15528</v>
      </c>
      <c r="DCH3">
        <v>15589</v>
      </c>
      <c r="DCI3">
        <v>15691</v>
      </c>
      <c r="DCJ3">
        <v>15955</v>
      </c>
      <c r="DCK3">
        <v>15116</v>
      </c>
      <c r="DCL3">
        <v>17898</v>
      </c>
      <c r="DCM3">
        <v>14684</v>
      </c>
      <c r="DCN3">
        <v>19954</v>
      </c>
      <c r="DCO3">
        <v>20709</v>
      </c>
      <c r="DCP3">
        <v>20048</v>
      </c>
      <c r="DCQ3">
        <v>23105</v>
      </c>
      <c r="DCR3">
        <v>25328</v>
      </c>
      <c r="DCS3">
        <v>27744</v>
      </c>
      <c r="DCT3">
        <v>32107</v>
      </c>
      <c r="DCU3">
        <v>32107</v>
      </c>
      <c r="DCV3">
        <v>52028</v>
      </c>
      <c r="DCW3">
        <v>57821</v>
      </c>
      <c r="DCX3">
        <v>76353</v>
      </c>
      <c r="DCY3">
        <v>87849</v>
      </c>
      <c r="DCZ3">
        <v>126554</v>
      </c>
      <c r="DDA3">
        <v>318973</v>
      </c>
      <c r="DDB3">
        <v>629042</v>
      </c>
      <c r="DDC3">
        <v>890067</v>
      </c>
      <c r="DDD3">
        <v>1157468</v>
      </c>
      <c r="DDE3">
        <v>1319102</v>
      </c>
      <c r="DDF3">
        <v>1338752</v>
      </c>
      <c r="DDG3">
        <v>1330836</v>
      </c>
      <c r="DDH3">
        <v>1355600</v>
      </c>
      <c r="DDI3">
        <v>1351810</v>
      </c>
      <c r="DDJ3">
        <v>1344918</v>
      </c>
      <c r="DDK3">
        <v>1347731</v>
      </c>
      <c r="DDL3">
        <v>1376538</v>
      </c>
      <c r="DDM3">
        <v>1381653</v>
      </c>
      <c r="DDN3">
        <v>1347560</v>
      </c>
      <c r="DDO3">
        <v>1339001</v>
      </c>
      <c r="DDP3">
        <v>1326243</v>
      </c>
      <c r="DDQ3">
        <v>1340231</v>
      </c>
      <c r="DDR3">
        <v>1343351</v>
      </c>
      <c r="DDS3">
        <v>1343208</v>
      </c>
      <c r="DDT3">
        <v>1347348</v>
      </c>
      <c r="DDU3">
        <v>1355606</v>
      </c>
      <c r="DDV3">
        <v>1328146</v>
      </c>
      <c r="DDW3">
        <v>1306002</v>
      </c>
      <c r="DDX3">
        <v>1303445</v>
      </c>
      <c r="DDY3">
        <v>1294871</v>
      </c>
      <c r="DDZ3">
        <v>1300443</v>
      </c>
      <c r="DEA3">
        <v>1293976</v>
      </c>
      <c r="DEB3">
        <v>1296913</v>
      </c>
      <c r="DEC3">
        <v>1279727</v>
      </c>
      <c r="DED3">
        <v>1285555</v>
      </c>
      <c r="DEE3">
        <v>1260949</v>
      </c>
      <c r="DEF3">
        <v>1276036</v>
      </c>
      <c r="DEG3">
        <v>1280460</v>
      </c>
      <c r="DEH3">
        <v>1266921</v>
      </c>
      <c r="DEI3">
        <v>1234156</v>
      </c>
      <c r="DEJ3">
        <v>1232643</v>
      </c>
      <c r="DEK3">
        <v>1240071</v>
      </c>
      <c r="DEL3">
        <v>1224094</v>
      </c>
      <c r="DEM3">
        <v>1214710</v>
      </c>
      <c r="DEN3">
        <v>1202541</v>
      </c>
      <c r="DEO3">
        <v>1202541</v>
      </c>
      <c r="DEP3">
        <v>1184932</v>
      </c>
      <c r="DEQ3">
        <v>4519</v>
      </c>
      <c r="DER3">
        <v>4524</v>
      </c>
      <c r="DES3">
        <v>4621</v>
      </c>
      <c r="DET3">
        <v>4823</v>
      </c>
      <c r="DEU3">
        <v>4962</v>
      </c>
      <c r="DEV3">
        <v>4927</v>
      </c>
      <c r="DEW3">
        <v>5317</v>
      </c>
      <c r="DEX3">
        <v>7030</v>
      </c>
      <c r="DEY3">
        <v>8207</v>
      </c>
      <c r="DEZ3">
        <v>7819</v>
      </c>
      <c r="DFA3">
        <v>8003</v>
      </c>
      <c r="DFB3">
        <v>8092</v>
      </c>
      <c r="DFC3">
        <v>10013</v>
      </c>
      <c r="DFD3">
        <v>10853</v>
      </c>
      <c r="DFE3">
        <v>12614</v>
      </c>
      <c r="DFF3">
        <v>12953</v>
      </c>
      <c r="DFG3">
        <v>14311</v>
      </c>
      <c r="DFH3">
        <v>17143</v>
      </c>
      <c r="DFI3">
        <v>21672</v>
      </c>
      <c r="DFJ3">
        <v>23779</v>
      </c>
      <c r="DFK3">
        <v>62666</v>
      </c>
      <c r="DFL3">
        <v>79246</v>
      </c>
      <c r="DFM3">
        <v>100224</v>
      </c>
      <c r="DFN3">
        <v>143381</v>
      </c>
      <c r="DFO3">
        <v>347487</v>
      </c>
      <c r="DFP3">
        <v>815445</v>
      </c>
      <c r="DFQ3">
        <v>1155972</v>
      </c>
      <c r="DFR3">
        <v>1155972</v>
      </c>
      <c r="DFS3">
        <v>1217338</v>
      </c>
      <c r="DFT3">
        <v>1288076</v>
      </c>
      <c r="DFU3">
        <v>1315723</v>
      </c>
      <c r="DFV3">
        <v>1330860</v>
      </c>
      <c r="DFW3">
        <v>1322772</v>
      </c>
      <c r="DFX3">
        <v>1322107</v>
      </c>
      <c r="DFY3">
        <v>1335332</v>
      </c>
      <c r="DFZ3">
        <v>1331020</v>
      </c>
      <c r="DGA3">
        <v>1359587</v>
      </c>
      <c r="DGB3">
        <v>1372329</v>
      </c>
      <c r="DGC3">
        <v>1390982</v>
      </c>
      <c r="DGD3">
        <v>1389202</v>
      </c>
      <c r="DGE3">
        <v>1404411</v>
      </c>
      <c r="DGF3">
        <v>1411760</v>
      </c>
      <c r="DGG3">
        <v>1412641</v>
      </c>
      <c r="DGH3">
        <v>1419800</v>
      </c>
      <c r="DGI3">
        <v>1421916</v>
      </c>
      <c r="DGJ3">
        <v>1419425</v>
      </c>
      <c r="DGK3">
        <v>1409109</v>
      </c>
      <c r="DGL3">
        <v>1406200</v>
      </c>
      <c r="DGM3">
        <v>1405972</v>
      </c>
      <c r="DGN3">
        <v>1405677</v>
      </c>
      <c r="DGO3">
        <v>1395097</v>
      </c>
      <c r="DGP3">
        <v>1380661</v>
      </c>
      <c r="DGQ3">
        <v>1380752</v>
      </c>
      <c r="DGR3">
        <v>1384114</v>
      </c>
      <c r="DGS3">
        <v>1377643</v>
      </c>
      <c r="DGT3">
        <v>1378139</v>
      </c>
      <c r="DGU3">
        <v>1375646</v>
      </c>
      <c r="DGV3">
        <v>1372439</v>
      </c>
      <c r="DGW3">
        <v>1355249</v>
      </c>
      <c r="DGX3">
        <v>1345018</v>
      </c>
      <c r="DGY3">
        <v>1333538</v>
      </c>
      <c r="DGZ3">
        <v>1330395</v>
      </c>
      <c r="DHA3">
        <v>1320849</v>
      </c>
      <c r="DHB3">
        <v>1330311</v>
      </c>
      <c r="DHC3">
        <v>1332067</v>
      </c>
      <c r="DHD3">
        <v>4290</v>
      </c>
      <c r="DHE3">
        <v>4290</v>
      </c>
      <c r="DHF3">
        <v>4511</v>
      </c>
      <c r="DHG3">
        <v>3237</v>
      </c>
      <c r="DHH3">
        <v>3257</v>
      </c>
      <c r="DHI3">
        <v>3757</v>
      </c>
      <c r="DHJ3">
        <v>4027</v>
      </c>
      <c r="DHK3">
        <v>4240</v>
      </c>
      <c r="DHL3">
        <v>4447</v>
      </c>
      <c r="DHM3">
        <v>4589</v>
      </c>
      <c r="DHN3">
        <v>4595</v>
      </c>
      <c r="DHO3">
        <v>5095</v>
      </c>
      <c r="DHP3">
        <v>7613</v>
      </c>
      <c r="DHQ3">
        <v>8402</v>
      </c>
      <c r="DHR3">
        <v>9194</v>
      </c>
      <c r="DHS3">
        <v>12442</v>
      </c>
      <c r="DHT3">
        <v>19202</v>
      </c>
      <c r="DHU3">
        <v>31473</v>
      </c>
      <c r="DHV3">
        <v>37309</v>
      </c>
      <c r="DHW3">
        <v>43276</v>
      </c>
      <c r="DHX3">
        <v>48361</v>
      </c>
      <c r="DHY3">
        <v>57067</v>
      </c>
      <c r="DHZ3">
        <v>66931</v>
      </c>
      <c r="DIA3">
        <v>143402</v>
      </c>
      <c r="DIB3">
        <v>302760</v>
      </c>
      <c r="DIC3">
        <v>676671</v>
      </c>
      <c r="DID3">
        <v>1057064</v>
      </c>
      <c r="DIE3">
        <v>1356230</v>
      </c>
      <c r="DIF3">
        <v>1415872</v>
      </c>
      <c r="DIG3">
        <v>1429481</v>
      </c>
      <c r="DIH3">
        <v>1453764</v>
      </c>
      <c r="DII3">
        <v>1395108</v>
      </c>
      <c r="DIJ3">
        <v>1395108</v>
      </c>
      <c r="DIK3">
        <v>1373766</v>
      </c>
      <c r="DIL3">
        <v>1368591</v>
      </c>
      <c r="DIM3">
        <v>1361019</v>
      </c>
      <c r="DIN3">
        <v>1345104</v>
      </c>
      <c r="DIO3">
        <v>1336607</v>
      </c>
      <c r="DIP3">
        <v>1313220</v>
      </c>
      <c r="DIQ3">
        <v>1305854</v>
      </c>
      <c r="DIR3">
        <v>1309086</v>
      </c>
      <c r="DIS3">
        <v>1298964</v>
      </c>
      <c r="DIT3">
        <v>1309048</v>
      </c>
      <c r="DIU3">
        <v>1307132</v>
      </c>
      <c r="DIV3">
        <v>1317333</v>
      </c>
      <c r="DIW3">
        <v>1285640</v>
      </c>
      <c r="DIX3">
        <v>1269771</v>
      </c>
      <c r="DIY3">
        <v>1284368</v>
      </c>
      <c r="DIZ3">
        <v>1281141</v>
      </c>
      <c r="DJA3">
        <v>1263145</v>
      </c>
      <c r="DJB3">
        <v>1247437</v>
      </c>
      <c r="DJC3">
        <v>1255274</v>
      </c>
      <c r="DJD3">
        <v>1255274</v>
      </c>
      <c r="DJE3">
        <v>1262678</v>
      </c>
      <c r="DJF3">
        <v>1235308</v>
      </c>
      <c r="DJG3">
        <v>1242151</v>
      </c>
      <c r="DJH3">
        <v>1244352</v>
      </c>
      <c r="DJI3">
        <v>1231881</v>
      </c>
      <c r="DJJ3">
        <v>1222255</v>
      </c>
      <c r="DJK3">
        <v>1227610</v>
      </c>
      <c r="DJL3">
        <v>1246072</v>
      </c>
      <c r="DJM3">
        <v>1234154</v>
      </c>
      <c r="DJN3">
        <v>1236907</v>
      </c>
      <c r="DJO3">
        <v>4580</v>
      </c>
      <c r="DJP3">
        <v>4580</v>
      </c>
      <c r="DJQ3">
        <v>4580</v>
      </c>
      <c r="DJR3">
        <v>4581</v>
      </c>
      <c r="DJS3">
        <v>4600</v>
      </c>
      <c r="DJT3">
        <v>4612</v>
      </c>
      <c r="DJU3">
        <v>4612</v>
      </c>
      <c r="DJV3">
        <v>4616</v>
      </c>
      <c r="DJW3">
        <v>4804</v>
      </c>
      <c r="DJX3">
        <v>5929</v>
      </c>
      <c r="DJY3">
        <v>7408</v>
      </c>
      <c r="DJZ3">
        <v>7576</v>
      </c>
      <c r="DKA3">
        <v>8820</v>
      </c>
      <c r="DKB3">
        <v>9311</v>
      </c>
      <c r="DKC3">
        <v>15089</v>
      </c>
      <c r="DKD3">
        <v>18666</v>
      </c>
      <c r="DKE3">
        <v>18803</v>
      </c>
      <c r="DKF3">
        <v>21830</v>
      </c>
      <c r="DKG3">
        <v>27354</v>
      </c>
      <c r="DKH3">
        <v>29204</v>
      </c>
      <c r="DKI3">
        <v>34052</v>
      </c>
      <c r="DKJ3">
        <v>38682</v>
      </c>
      <c r="DKK3">
        <v>53371</v>
      </c>
      <c r="DKL3">
        <v>88035</v>
      </c>
      <c r="DKM3">
        <v>108908</v>
      </c>
      <c r="DKN3">
        <v>135714</v>
      </c>
      <c r="DKO3">
        <v>135714</v>
      </c>
      <c r="DKP3">
        <v>408013</v>
      </c>
      <c r="DKQ3">
        <v>817500</v>
      </c>
      <c r="DKR3">
        <v>1145743</v>
      </c>
      <c r="DKS3">
        <v>1271157</v>
      </c>
      <c r="DKT3">
        <v>1400776</v>
      </c>
      <c r="DKU3">
        <v>1420861</v>
      </c>
      <c r="DKV3">
        <v>1427828</v>
      </c>
      <c r="DKW3">
        <v>1423546</v>
      </c>
      <c r="DKX3">
        <v>1426611</v>
      </c>
      <c r="DKY3">
        <v>1457808</v>
      </c>
      <c r="DKZ3">
        <v>1377629</v>
      </c>
      <c r="DLA3">
        <v>1366217</v>
      </c>
      <c r="DLB3">
        <v>1343482</v>
      </c>
      <c r="DLC3">
        <v>1326896</v>
      </c>
      <c r="DLD3">
        <v>1315361</v>
      </c>
      <c r="DLE3">
        <v>1318988</v>
      </c>
      <c r="DLF3">
        <v>1313915</v>
      </c>
      <c r="DLG3">
        <v>1322570</v>
      </c>
      <c r="DLH3">
        <v>1324832</v>
      </c>
      <c r="DLI3">
        <v>1353724</v>
      </c>
      <c r="DLJ3">
        <v>1380310</v>
      </c>
      <c r="DLK3">
        <v>1386035</v>
      </c>
      <c r="DLL3">
        <v>1420104</v>
      </c>
      <c r="DLM3">
        <v>1434936</v>
      </c>
      <c r="DLN3">
        <v>1410653</v>
      </c>
      <c r="DLO3">
        <v>1399171</v>
      </c>
      <c r="DLP3">
        <v>1395364</v>
      </c>
      <c r="DLQ3">
        <v>1402800</v>
      </c>
      <c r="DLR3">
        <v>1384302</v>
      </c>
      <c r="DLS3">
        <v>1401324</v>
      </c>
      <c r="DLT3">
        <v>1429337</v>
      </c>
      <c r="DLU3">
        <v>1445508</v>
      </c>
      <c r="DLV3">
        <v>1456882</v>
      </c>
      <c r="DLW3">
        <v>1468826</v>
      </c>
      <c r="DLX3">
        <v>1488940</v>
      </c>
      <c r="DLY3">
        <v>1511884</v>
      </c>
      <c r="DLZ3">
        <v>1464726</v>
      </c>
      <c r="DMA3">
        <v>1461887</v>
      </c>
      <c r="DMB3">
        <v>1473242</v>
      </c>
      <c r="DMC3">
        <v>1497907</v>
      </c>
      <c r="DMD3">
        <v>2513</v>
      </c>
      <c r="DME3">
        <v>2493</v>
      </c>
      <c r="DMF3">
        <v>4976</v>
      </c>
      <c r="DMG3">
        <v>5647</v>
      </c>
      <c r="DMH3">
        <v>6224</v>
      </c>
      <c r="DMI3">
        <v>6962</v>
      </c>
      <c r="DMJ3">
        <v>10122</v>
      </c>
      <c r="DMK3">
        <v>11006</v>
      </c>
      <c r="DML3">
        <v>12376</v>
      </c>
      <c r="DMM3">
        <v>16461</v>
      </c>
      <c r="DMN3">
        <v>16782</v>
      </c>
      <c r="DMO3">
        <v>22035</v>
      </c>
      <c r="DMP3">
        <v>23758</v>
      </c>
      <c r="DMQ3">
        <v>27285</v>
      </c>
      <c r="DMR3">
        <v>31242</v>
      </c>
      <c r="DMS3">
        <v>32827</v>
      </c>
      <c r="DMT3">
        <v>34206</v>
      </c>
      <c r="DMU3">
        <v>37798</v>
      </c>
      <c r="DMV3">
        <v>43599</v>
      </c>
      <c r="DMW3">
        <v>87855</v>
      </c>
      <c r="DMX3">
        <v>109441</v>
      </c>
      <c r="DMY3">
        <v>149257</v>
      </c>
      <c r="DMZ3">
        <v>149257</v>
      </c>
      <c r="DNA3">
        <v>221937</v>
      </c>
      <c r="DNB3">
        <v>423844</v>
      </c>
      <c r="DNC3">
        <v>834573</v>
      </c>
      <c r="DND3">
        <v>1165285</v>
      </c>
      <c r="DNE3">
        <v>1263971</v>
      </c>
      <c r="DNF3">
        <v>1316291</v>
      </c>
      <c r="DNG3">
        <v>1381671</v>
      </c>
      <c r="DNH3">
        <v>1364927</v>
      </c>
      <c r="DNI3">
        <v>1357390</v>
      </c>
      <c r="DNJ3">
        <v>1341134</v>
      </c>
      <c r="DNK3">
        <v>1314781</v>
      </c>
      <c r="DNL3">
        <v>1306294</v>
      </c>
      <c r="DNM3">
        <v>1297704</v>
      </c>
      <c r="DNN3">
        <v>1309256</v>
      </c>
      <c r="DNO3">
        <v>1309398</v>
      </c>
      <c r="DNP3">
        <v>1325415</v>
      </c>
      <c r="DNQ3">
        <v>1307473</v>
      </c>
      <c r="DNR3">
        <v>1299115</v>
      </c>
      <c r="DNS3">
        <v>1291522</v>
      </c>
      <c r="DNT3">
        <v>1296721</v>
      </c>
      <c r="DNU3">
        <v>1291189</v>
      </c>
      <c r="DNV3">
        <v>1263322</v>
      </c>
      <c r="DNW3">
        <v>1258126</v>
      </c>
      <c r="DNX3">
        <v>1225313</v>
      </c>
      <c r="DNY3">
        <v>1196357</v>
      </c>
      <c r="DNZ3">
        <v>1195461</v>
      </c>
      <c r="DOA3">
        <v>1184767</v>
      </c>
      <c r="DOB3">
        <v>1179973</v>
      </c>
      <c r="DOC3">
        <v>1162168</v>
      </c>
      <c r="DOD3">
        <v>1160768</v>
      </c>
      <c r="DOE3">
        <v>1159655</v>
      </c>
      <c r="DOF3">
        <v>1157926</v>
      </c>
      <c r="DOG3">
        <v>1149744</v>
      </c>
      <c r="DOH3">
        <v>1134965</v>
      </c>
      <c r="DOI3">
        <v>1135667</v>
      </c>
      <c r="DOJ3">
        <v>1132746</v>
      </c>
      <c r="DOK3">
        <v>1122062</v>
      </c>
      <c r="DOL3">
        <v>1099414</v>
      </c>
      <c r="DOM3">
        <v>1092499</v>
      </c>
      <c r="DON3">
        <v>1088862</v>
      </c>
      <c r="DOO3">
        <v>1088862</v>
      </c>
      <c r="DOP3">
        <v>1087431</v>
      </c>
      <c r="DOQ3">
        <v>1092864</v>
      </c>
      <c r="DOR3">
        <v>5287</v>
      </c>
      <c r="DOS3">
        <v>5289</v>
      </c>
      <c r="DOT3">
        <v>5945</v>
      </c>
      <c r="DOU3">
        <v>6117</v>
      </c>
      <c r="DOV3">
        <v>6389</v>
      </c>
      <c r="DOW3">
        <v>6604</v>
      </c>
      <c r="DOX3">
        <v>6781</v>
      </c>
      <c r="DOY3">
        <v>8306</v>
      </c>
      <c r="DOZ3">
        <v>9755</v>
      </c>
      <c r="DPA3">
        <v>10520</v>
      </c>
      <c r="DPB3">
        <v>11651</v>
      </c>
      <c r="DPC3">
        <v>12867</v>
      </c>
      <c r="DPD3">
        <v>13274</v>
      </c>
      <c r="DPE3">
        <v>13921</v>
      </c>
      <c r="DPF3">
        <v>15846</v>
      </c>
      <c r="DPG3">
        <v>18815</v>
      </c>
      <c r="DPH3">
        <v>20859</v>
      </c>
      <c r="DPI3">
        <v>23857</v>
      </c>
      <c r="DPJ3">
        <v>29188</v>
      </c>
      <c r="DPK3">
        <v>67003</v>
      </c>
      <c r="DPL3">
        <v>74629</v>
      </c>
      <c r="DPM3">
        <v>87741</v>
      </c>
      <c r="DPN3">
        <v>127115</v>
      </c>
      <c r="DPO3">
        <v>253005</v>
      </c>
      <c r="DPP3">
        <v>555499</v>
      </c>
      <c r="DPQ3">
        <v>853581</v>
      </c>
      <c r="DPR3">
        <v>853581</v>
      </c>
      <c r="DPS3">
        <v>977825</v>
      </c>
      <c r="DPT3">
        <v>1005727</v>
      </c>
      <c r="DPU3">
        <v>1085009</v>
      </c>
      <c r="DPV3">
        <v>1075039</v>
      </c>
      <c r="DPW3">
        <v>1068510</v>
      </c>
      <c r="DPX3">
        <v>1076651</v>
      </c>
      <c r="DPY3">
        <v>1088857</v>
      </c>
      <c r="DPZ3">
        <v>1089051</v>
      </c>
      <c r="DQA3">
        <v>1095061</v>
      </c>
      <c r="DQB3">
        <v>1091947</v>
      </c>
      <c r="DQC3">
        <v>1104695</v>
      </c>
      <c r="DQD3">
        <v>1093526</v>
      </c>
      <c r="DQE3">
        <v>1088934</v>
      </c>
      <c r="DQF3">
        <v>1096421</v>
      </c>
      <c r="DQG3">
        <v>1104225</v>
      </c>
      <c r="DQH3">
        <v>1089517</v>
      </c>
      <c r="DQI3">
        <v>1083988</v>
      </c>
      <c r="DQJ3">
        <v>1085118</v>
      </c>
      <c r="DQK3">
        <v>1081319</v>
      </c>
      <c r="DQL3">
        <v>1082604</v>
      </c>
      <c r="DQM3">
        <v>1095691</v>
      </c>
      <c r="DQN3">
        <v>1090618</v>
      </c>
      <c r="DQO3">
        <v>1075442</v>
      </c>
      <c r="DQP3">
        <v>1076632</v>
      </c>
      <c r="DQQ3">
        <v>1079261</v>
      </c>
      <c r="DQR3">
        <v>1079261</v>
      </c>
      <c r="DQS3">
        <v>1087621</v>
      </c>
      <c r="DQT3">
        <v>1081197</v>
      </c>
      <c r="DQU3">
        <v>1084996</v>
      </c>
      <c r="DQV3">
        <v>1089645</v>
      </c>
      <c r="DQW3">
        <v>1070603</v>
      </c>
      <c r="DQX3">
        <v>1064030</v>
      </c>
      <c r="DQY3">
        <v>1056160</v>
      </c>
      <c r="DQZ3">
        <v>1052130</v>
      </c>
      <c r="DRA3">
        <v>1046893</v>
      </c>
      <c r="DRB3">
        <v>1041422</v>
      </c>
      <c r="DRC3">
        <v>1044137</v>
      </c>
      <c r="DRD3">
        <v>1016124</v>
      </c>
      <c r="DRE3">
        <v>8000</v>
      </c>
      <c r="DRF3">
        <v>8463</v>
      </c>
      <c r="DRG3">
        <v>8735</v>
      </c>
      <c r="DRH3">
        <v>9508</v>
      </c>
      <c r="DRI3">
        <v>9984</v>
      </c>
      <c r="DRJ3">
        <v>10433</v>
      </c>
      <c r="DRK3">
        <v>14332</v>
      </c>
      <c r="DRL3">
        <v>15405</v>
      </c>
      <c r="DRM3">
        <v>17304</v>
      </c>
      <c r="DRN3">
        <v>18247</v>
      </c>
      <c r="DRO3">
        <v>18546</v>
      </c>
      <c r="DRP3">
        <v>19195</v>
      </c>
      <c r="DRQ3">
        <v>20854</v>
      </c>
      <c r="DRR3">
        <v>21954</v>
      </c>
      <c r="DRS3">
        <v>22273</v>
      </c>
      <c r="DRT3">
        <v>22414</v>
      </c>
      <c r="DRU3">
        <v>27011</v>
      </c>
      <c r="DRV3">
        <v>30772</v>
      </c>
      <c r="DRW3">
        <v>40822</v>
      </c>
      <c r="DRX3">
        <v>45494</v>
      </c>
      <c r="DRY3">
        <v>56709</v>
      </c>
      <c r="DRZ3">
        <v>77899</v>
      </c>
      <c r="DSA3">
        <v>162875</v>
      </c>
      <c r="DSB3">
        <v>373817</v>
      </c>
      <c r="DSC3">
        <v>613716</v>
      </c>
      <c r="DSD3">
        <v>816110</v>
      </c>
      <c r="DSE3">
        <v>893274</v>
      </c>
      <c r="DSF3">
        <v>902180</v>
      </c>
      <c r="DSG3">
        <v>895461</v>
      </c>
      <c r="DSH3">
        <v>888685</v>
      </c>
      <c r="DSI3">
        <v>904173</v>
      </c>
      <c r="DSJ3">
        <v>904173</v>
      </c>
      <c r="DSK3">
        <v>910563</v>
      </c>
      <c r="DSL3">
        <v>906781</v>
      </c>
      <c r="DSM3">
        <v>880344</v>
      </c>
      <c r="DSN3">
        <v>898723</v>
      </c>
      <c r="DSO3">
        <v>903029</v>
      </c>
      <c r="DSP3">
        <v>905710</v>
      </c>
      <c r="DSQ3">
        <v>897106</v>
      </c>
      <c r="DSR3">
        <v>901506</v>
      </c>
      <c r="DSS3">
        <v>882911</v>
      </c>
      <c r="DST3">
        <v>887167</v>
      </c>
      <c r="DSU3">
        <v>904518</v>
      </c>
      <c r="DSV3">
        <v>927229</v>
      </c>
      <c r="DSW3">
        <v>934439</v>
      </c>
      <c r="DSX3">
        <v>944141</v>
      </c>
      <c r="DSY3">
        <v>925756</v>
      </c>
      <c r="DSZ3">
        <v>933638</v>
      </c>
      <c r="DTA3">
        <v>936962</v>
      </c>
      <c r="DTB3">
        <v>911829</v>
      </c>
      <c r="DTC3">
        <v>897100</v>
      </c>
      <c r="DTD3">
        <v>897100</v>
      </c>
      <c r="DTE3">
        <v>877917</v>
      </c>
      <c r="DTF3">
        <v>823041</v>
      </c>
      <c r="DTG3">
        <v>814192</v>
      </c>
      <c r="DTH3">
        <v>810237</v>
      </c>
      <c r="DTI3">
        <v>804799</v>
      </c>
      <c r="DTJ3">
        <v>806975</v>
      </c>
      <c r="DTK3">
        <v>788198</v>
      </c>
      <c r="DTL3">
        <v>780421</v>
      </c>
      <c r="DTM3">
        <v>771724</v>
      </c>
      <c r="DTN3">
        <v>752257</v>
      </c>
      <c r="DTO3">
        <v>749611</v>
      </c>
      <c r="DTP3">
        <v>12007</v>
      </c>
      <c r="DTQ3">
        <v>12007</v>
      </c>
      <c r="DTR3">
        <v>12007</v>
      </c>
      <c r="DTS3">
        <v>13081</v>
      </c>
      <c r="DTT3">
        <v>13274</v>
      </c>
      <c r="DTU3">
        <v>13594</v>
      </c>
      <c r="DTV3">
        <v>13594</v>
      </c>
      <c r="DTW3">
        <v>13706</v>
      </c>
      <c r="DTX3">
        <v>13729</v>
      </c>
      <c r="DTY3">
        <v>15915</v>
      </c>
      <c r="DTZ3">
        <v>18987</v>
      </c>
      <c r="DUA3">
        <v>21341</v>
      </c>
      <c r="DUB3">
        <v>28354</v>
      </c>
      <c r="DUC3">
        <v>32878</v>
      </c>
      <c r="DUD3">
        <v>37831</v>
      </c>
      <c r="DUE3">
        <v>38955</v>
      </c>
      <c r="DUF3">
        <v>39961</v>
      </c>
      <c r="DUG3">
        <v>46792</v>
      </c>
      <c r="DUH3">
        <v>50476</v>
      </c>
      <c r="DUI3">
        <v>54489</v>
      </c>
      <c r="DUJ3">
        <v>55222</v>
      </c>
      <c r="DUK3">
        <v>70272</v>
      </c>
      <c r="DUL3">
        <v>95120</v>
      </c>
      <c r="DUM3">
        <v>127393</v>
      </c>
      <c r="DUN3">
        <v>150497</v>
      </c>
      <c r="DUO3">
        <v>150497</v>
      </c>
      <c r="DUP3">
        <v>304223</v>
      </c>
      <c r="DUQ3">
        <v>613650</v>
      </c>
      <c r="DUR3">
        <v>793552</v>
      </c>
      <c r="DUS3">
        <v>902131</v>
      </c>
      <c r="DUT3">
        <v>934875</v>
      </c>
      <c r="DUU3">
        <v>940296</v>
      </c>
      <c r="DUV3">
        <v>966215</v>
      </c>
      <c r="DUW3">
        <v>961317</v>
      </c>
      <c r="DUX3">
        <v>964605</v>
      </c>
      <c r="DUY3">
        <v>963069</v>
      </c>
      <c r="DUZ3">
        <v>954784</v>
      </c>
      <c r="DVA3">
        <v>943258</v>
      </c>
      <c r="DVB3">
        <v>941319</v>
      </c>
      <c r="DVC3">
        <v>953766</v>
      </c>
      <c r="DVD3">
        <v>953936</v>
      </c>
      <c r="DVE3">
        <v>958761</v>
      </c>
      <c r="DVF3">
        <v>932777</v>
      </c>
      <c r="DVG3">
        <v>936188</v>
      </c>
      <c r="DVH3">
        <v>937664</v>
      </c>
      <c r="DVI3">
        <v>939591</v>
      </c>
      <c r="DVJ3">
        <v>943599</v>
      </c>
      <c r="DVK3">
        <v>943358</v>
      </c>
      <c r="DVL3">
        <v>937865</v>
      </c>
      <c r="DVM3">
        <v>933115</v>
      </c>
      <c r="DVN3">
        <v>932379</v>
      </c>
      <c r="DVO3">
        <v>926511</v>
      </c>
      <c r="DVP3">
        <v>922684</v>
      </c>
      <c r="DVQ3">
        <v>919298</v>
      </c>
      <c r="DVR3">
        <v>914872</v>
      </c>
      <c r="DVS3">
        <v>917967</v>
      </c>
      <c r="DVT3">
        <v>925968</v>
      </c>
      <c r="DVU3">
        <v>919011</v>
      </c>
      <c r="DVV3">
        <v>923906</v>
      </c>
      <c r="DVW3">
        <v>929134</v>
      </c>
      <c r="DVX3">
        <v>928832</v>
      </c>
      <c r="DVY3">
        <v>935490</v>
      </c>
      <c r="DVZ3">
        <v>927423</v>
      </c>
      <c r="DWA3">
        <v>909522</v>
      </c>
      <c r="DWB3">
        <v>895350</v>
      </c>
      <c r="DWC3">
        <v>903291</v>
      </c>
      <c r="DWD3">
        <v>892716</v>
      </c>
      <c r="DWE3">
        <v>23341</v>
      </c>
      <c r="DWF3">
        <v>23818</v>
      </c>
      <c r="DWG3">
        <v>26747</v>
      </c>
      <c r="DWH3">
        <v>27106</v>
      </c>
      <c r="DWI3">
        <v>27107</v>
      </c>
      <c r="DWJ3">
        <v>27460</v>
      </c>
      <c r="DWK3">
        <v>30293</v>
      </c>
      <c r="DWL3">
        <v>31603</v>
      </c>
      <c r="DWM3">
        <v>31778</v>
      </c>
      <c r="DWN3">
        <v>33561</v>
      </c>
      <c r="DWO3">
        <v>34376</v>
      </c>
      <c r="DWP3">
        <v>36024</v>
      </c>
      <c r="DWQ3">
        <v>38859</v>
      </c>
      <c r="DWR3">
        <v>44206</v>
      </c>
      <c r="DWS3">
        <v>45403</v>
      </c>
      <c r="DWT3">
        <v>45616</v>
      </c>
      <c r="DWU3">
        <v>45822</v>
      </c>
      <c r="DWV3">
        <v>51521</v>
      </c>
      <c r="DWW3">
        <v>68680</v>
      </c>
      <c r="DWX3">
        <v>75604</v>
      </c>
      <c r="DWY3">
        <v>96304</v>
      </c>
      <c r="DWZ3">
        <v>96304</v>
      </c>
      <c r="DXA3">
        <v>137864</v>
      </c>
      <c r="DXB3">
        <v>285168</v>
      </c>
      <c r="DXC3">
        <v>484678</v>
      </c>
      <c r="DXD3">
        <v>673863</v>
      </c>
      <c r="DXE3">
        <v>750884</v>
      </c>
      <c r="DXF3">
        <v>810530</v>
      </c>
      <c r="DXG3">
        <v>842372</v>
      </c>
      <c r="DXH3">
        <v>851867</v>
      </c>
      <c r="DXI3">
        <v>852520</v>
      </c>
      <c r="DXJ3">
        <v>853034</v>
      </c>
      <c r="DXK3">
        <v>836995</v>
      </c>
      <c r="DXL3">
        <v>855523</v>
      </c>
      <c r="DXM3">
        <v>855848</v>
      </c>
      <c r="DXN3">
        <v>856722</v>
      </c>
      <c r="DXO3">
        <v>850516</v>
      </c>
      <c r="DXP3">
        <v>856798</v>
      </c>
      <c r="DXQ3">
        <v>849931</v>
      </c>
      <c r="DXR3">
        <v>843980</v>
      </c>
      <c r="DXS3">
        <v>842490</v>
      </c>
      <c r="DXT3">
        <v>834446</v>
      </c>
      <c r="DXU3">
        <v>838994</v>
      </c>
      <c r="DXV3">
        <v>841686</v>
      </c>
      <c r="DXW3">
        <v>823309</v>
      </c>
      <c r="DXX3">
        <v>829974</v>
      </c>
      <c r="DXY3">
        <v>839953</v>
      </c>
      <c r="DXZ3">
        <v>833727</v>
      </c>
      <c r="DYA3">
        <v>826828</v>
      </c>
      <c r="DYB3">
        <v>808895</v>
      </c>
      <c r="DYC3">
        <v>800550</v>
      </c>
      <c r="DYD3">
        <v>785656</v>
      </c>
      <c r="DYE3">
        <v>774199</v>
      </c>
      <c r="DYF3">
        <v>777656</v>
      </c>
      <c r="DYG3">
        <v>783531</v>
      </c>
      <c r="DYH3">
        <v>762815</v>
      </c>
      <c r="DYI3">
        <v>761460</v>
      </c>
      <c r="DYJ3">
        <v>765415</v>
      </c>
      <c r="DYK3">
        <v>765669</v>
      </c>
      <c r="DYL3">
        <v>767544</v>
      </c>
      <c r="DYM3">
        <v>767865</v>
      </c>
      <c r="DYN3">
        <v>782500</v>
      </c>
      <c r="DYO3">
        <v>760906</v>
      </c>
      <c r="DYP3">
        <v>760906</v>
      </c>
      <c r="DYQ3">
        <v>769295</v>
      </c>
      <c r="DYR3">
        <v>771567</v>
      </c>
      <c r="DYS3">
        <v>24724</v>
      </c>
      <c r="DYT3">
        <v>24875</v>
      </c>
      <c r="DYU3">
        <v>25832</v>
      </c>
      <c r="DYV3">
        <v>26244</v>
      </c>
      <c r="DYW3">
        <v>26201</v>
      </c>
      <c r="DYX3">
        <v>26248</v>
      </c>
      <c r="DYY3">
        <v>33324</v>
      </c>
      <c r="DYZ3">
        <v>34438</v>
      </c>
      <c r="DZA3">
        <v>34799</v>
      </c>
      <c r="DZB3">
        <v>36352</v>
      </c>
      <c r="DZC3">
        <v>38547</v>
      </c>
      <c r="DZD3">
        <v>43416</v>
      </c>
      <c r="DZE3">
        <v>48578</v>
      </c>
      <c r="DZF3">
        <v>57745</v>
      </c>
      <c r="DZG3">
        <v>65425</v>
      </c>
      <c r="DZH3">
        <v>69716</v>
      </c>
      <c r="DZI3">
        <v>73438</v>
      </c>
      <c r="DZJ3">
        <v>83731</v>
      </c>
      <c r="DZK3">
        <v>99704</v>
      </c>
      <c r="DZL3">
        <v>115439</v>
      </c>
      <c r="DZM3">
        <v>141029</v>
      </c>
      <c r="DZN3">
        <v>193634</v>
      </c>
      <c r="DZO3">
        <v>347526</v>
      </c>
      <c r="DZP3">
        <v>556159</v>
      </c>
      <c r="DZQ3">
        <v>681412</v>
      </c>
      <c r="DZR3">
        <v>681412</v>
      </c>
      <c r="DZS3">
        <v>749309</v>
      </c>
      <c r="DZT3">
        <v>768037</v>
      </c>
      <c r="DZU3">
        <v>830780</v>
      </c>
      <c r="DZV3">
        <v>859287</v>
      </c>
      <c r="DZW3">
        <v>862673</v>
      </c>
      <c r="DZX3">
        <v>869295</v>
      </c>
      <c r="DZY3">
        <v>871202</v>
      </c>
      <c r="DZZ3">
        <v>881461</v>
      </c>
      <c r="EAA3">
        <v>890490</v>
      </c>
      <c r="EAB3">
        <v>903146</v>
      </c>
      <c r="EAC3">
        <v>902958</v>
      </c>
      <c r="EAD3">
        <v>899268</v>
      </c>
      <c r="EAE3">
        <v>914489</v>
      </c>
      <c r="EAF3">
        <v>920368</v>
      </c>
      <c r="EAG3">
        <v>918663</v>
      </c>
      <c r="EAH3">
        <v>925736</v>
      </c>
      <c r="EAI3">
        <v>924682</v>
      </c>
      <c r="EAJ3">
        <v>922828</v>
      </c>
      <c r="EAK3">
        <v>933584</v>
      </c>
      <c r="EAL3">
        <v>931214</v>
      </c>
      <c r="EAM3">
        <v>923254</v>
      </c>
      <c r="EAN3">
        <v>898457</v>
      </c>
      <c r="EAO3">
        <v>885530</v>
      </c>
      <c r="EAP3">
        <v>901064</v>
      </c>
      <c r="EAQ3">
        <v>883088</v>
      </c>
      <c r="EAR3">
        <v>879366</v>
      </c>
      <c r="EAS3">
        <v>881741</v>
      </c>
      <c r="EAT3">
        <v>882077</v>
      </c>
      <c r="EAU3">
        <v>890073</v>
      </c>
      <c r="EAV3">
        <v>888410</v>
      </c>
      <c r="EAW3">
        <v>895092</v>
      </c>
      <c r="EAX3">
        <v>911736</v>
      </c>
      <c r="EAY3">
        <v>909058</v>
      </c>
      <c r="EAZ3">
        <v>905194</v>
      </c>
      <c r="EBA3">
        <v>908637</v>
      </c>
      <c r="EBB3">
        <v>908397</v>
      </c>
      <c r="EBC3">
        <v>918528</v>
      </c>
      <c r="EBD3">
        <v>911050</v>
      </c>
      <c r="EBE3">
        <v>907398</v>
      </c>
      <c r="EBF3">
        <v>23386</v>
      </c>
      <c r="EBG3">
        <v>23386</v>
      </c>
      <c r="EBH3">
        <v>23386</v>
      </c>
      <c r="EBI3">
        <v>23639</v>
      </c>
      <c r="EBJ3">
        <v>25488</v>
      </c>
      <c r="EBK3">
        <v>26041</v>
      </c>
      <c r="EBL3">
        <v>26446</v>
      </c>
      <c r="EBM3">
        <v>27165</v>
      </c>
      <c r="EBN3">
        <v>27946</v>
      </c>
      <c r="EBO3">
        <v>29576</v>
      </c>
      <c r="EBP3">
        <v>32276</v>
      </c>
      <c r="EBQ3">
        <v>33749</v>
      </c>
      <c r="EBR3">
        <v>37688</v>
      </c>
      <c r="EBS3">
        <v>42189</v>
      </c>
      <c r="EBT3">
        <v>45497</v>
      </c>
      <c r="EBU3">
        <v>46079</v>
      </c>
      <c r="EBV3">
        <v>52612</v>
      </c>
      <c r="EBW3">
        <v>68043</v>
      </c>
      <c r="EBX3">
        <v>88724</v>
      </c>
      <c r="EBY3">
        <v>96858</v>
      </c>
      <c r="EBZ3">
        <v>110232</v>
      </c>
      <c r="ECA3">
        <v>133397</v>
      </c>
      <c r="ECB3">
        <v>207704</v>
      </c>
      <c r="ECC3">
        <v>438873</v>
      </c>
      <c r="ECD3">
        <v>626393</v>
      </c>
      <c r="ECE3">
        <v>807818</v>
      </c>
      <c r="ECF3">
        <v>900339</v>
      </c>
      <c r="ECG3">
        <v>943062</v>
      </c>
      <c r="ECH3">
        <v>947876</v>
      </c>
      <c r="ECI3">
        <v>961538</v>
      </c>
      <c r="ECJ3">
        <v>961538</v>
      </c>
      <c r="ECK3">
        <v>976295</v>
      </c>
      <c r="ECL3">
        <v>966393</v>
      </c>
      <c r="ECM3">
        <v>970989</v>
      </c>
      <c r="ECN3">
        <v>974179</v>
      </c>
      <c r="ECO3">
        <v>979904</v>
      </c>
      <c r="ECP3">
        <v>964651</v>
      </c>
      <c r="ECQ3">
        <v>994475</v>
      </c>
      <c r="ECR3">
        <v>1021257</v>
      </c>
      <c r="ECS3">
        <v>996101</v>
      </c>
      <c r="ECT3">
        <v>998264</v>
      </c>
      <c r="ECU3">
        <v>1004230</v>
      </c>
      <c r="ECV3">
        <v>977558</v>
      </c>
      <c r="ECW3">
        <v>964479</v>
      </c>
      <c r="ECX3">
        <v>995056</v>
      </c>
      <c r="ECY3">
        <v>1013735</v>
      </c>
      <c r="ECZ3">
        <v>1016630</v>
      </c>
      <c r="EDA3">
        <v>1007447</v>
      </c>
      <c r="EDB3">
        <v>991014</v>
      </c>
      <c r="EDC3">
        <v>990025</v>
      </c>
      <c r="EDD3">
        <v>990025</v>
      </c>
      <c r="EDE3">
        <v>1004829</v>
      </c>
      <c r="EDF3">
        <v>1005751</v>
      </c>
      <c r="EDG3">
        <v>1014031</v>
      </c>
      <c r="EDH3">
        <v>1007580</v>
      </c>
      <c r="EDI3">
        <v>995584</v>
      </c>
      <c r="EDJ3">
        <v>976903</v>
      </c>
      <c r="EDK3">
        <v>971172</v>
      </c>
      <c r="EDL3">
        <v>962738</v>
      </c>
      <c r="EDM3">
        <v>966056</v>
      </c>
      <c r="EDN3">
        <v>986443</v>
      </c>
      <c r="EDO3">
        <v>1010676</v>
      </c>
      <c r="EDP3">
        <v>1014647</v>
      </c>
      <c r="EDQ3">
        <v>16196</v>
      </c>
      <c r="EDR3">
        <v>16196</v>
      </c>
      <c r="EDS3">
        <v>16196</v>
      </c>
      <c r="EDT3">
        <v>17974</v>
      </c>
      <c r="EDU3">
        <v>19980</v>
      </c>
      <c r="EDV3">
        <v>20142</v>
      </c>
      <c r="EDW3">
        <v>20142</v>
      </c>
      <c r="EDX3">
        <v>20143</v>
      </c>
      <c r="EDY3">
        <v>20731</v>
      </c>
      <c r="EDZ3">
        <v>21828</v>
      </c>
      <c r="EEA3">
        <v>23120</v>
      </c>
      <c r="EEB3">
        <v>26005</v>
      </c>
      <c r="EEC3">
        <v>29851</v>
      </c>
      <c r="EED3">
        <v>33167</v>
      </c>
      <c r="EEE3">
        <v>34917</v>
      </c>
      <c r="EEF3">
        <v>40295</v>
      </c>
      <c r="EEG3">
        <v>44980</v>
      </c>
      <c r="EEH3">
        <v>58387</v>
      </c>
      <c r="EEI3">
        <v>68174</v>
      </c>
      <c r="EEJ3">
        <v>79814</v>
      </c>
      <c r="EEK3">
        <v>105941</v>
      </c>
      <c r="EEL3">
        <v>121156</v>
      </c>
      <c r="EEM3">
        <v>146651</v>
      </c>
      <c r="EEN3">
        <v>171434</v>
      </c>
      <c r="EEO3">
        <v>284478</v>
      </c>
      <c r="EEP3">
        <v>648425</v>
      </c>
      <c r="EEQ3">
        <v>758889</v>
      </c>
      <c r="EER3">
        <v>838240</v>
      </c>
      <c r="EES3">
        <v>902198</v>
      </c>
      <c r="EET3">
        <v>902198</v>
      </c>
      <c r="EEU3">
        <v>951598</v>
      </c>
      <c r="EEV3">
        <v>946999</v>
      </c>
      <c r="EEW3">
        <v>955076</v>
      </c>
      <c r="EEX3">
        <v>986876</v>
      </c>
      <c r="EEY3">
        <v>970978</v>
      </c>
      <c r="EEZ3">
        <v>956011</v>
      </c>
      <c r="EFA3">
        <v>935903</v>
      </c>
      <c r="EFB3">
        <v>928156</v>
      </c>
      <c r="EFC3">
        <v>913057</v>
      </c>
      <c r="EFD3">
        <v>913429</v>
      </c>
      <c r="EFE3">
        <v>896975</v>
      </c>
      <c r="EFF3">
        <v>923786</v>
      </c>
      <c r="EFG3">
        <v>908143</v>
      </c>
      <c r="EFH3">
        <v>896782</v>
      </c>
      <c r="EFI3">
        <v>894756</v>
      </c>
      <c r="EFJ3">
        <v>907403</v>
      </c>
      <c r="EFK3">
        <v>888468</v>
      </c>
      <c r="EFL3">
        <v>894068</v>
      </c>
      <c r="EFM3">
        <v>890230</v>
      </c>
      <c r="EFN3">
        <v>912876</v>
      </c>
      <c r="EFO3">
        <v>945361</v>
      </c>
      <c r="EFP3">
        <v>946628</v>
      </c>
      <c r="EFQ3">
        <v>945023</v>
      </c>
      <c r="EFR3">
        <v>940579</v>
      </c>
      <c r="EFS3">
        <v>943642</v>
      </c>
      <c r="EFT3">
        <v>950850</v>
      </c>
      <c r="EFU3">
        <v>949543</v>
      </c>
      <c r="EFV3">
        <v>948014</v>
      </c>
      <c r="EFW3">
        <v>958557</v>
      </c>
      <c r="EFX3">
        <v>951661</v>
      </c>
      <c r="EFY3">
        <v>928087</v>
      </c>
      <c r="EFZ3">
        <v>917316</v>
      </c>
      <c r="EGA3">
        <v>919227</v>
      </c>
      <c r="EGB3">
        <v>917704</v>
      </c>
      <c r="EGC3">
        <v>917282</v>
      </c>
      <c r="EGD3">
        <v>921762</v>
      </c>
      <c r="EGE3">
        <v>921483</v>
      </c>
      <c r="EGF3">
        <v>9239</v>
      </c>
      <c r="EGG3">
        <v>11518</v>
      </c>
      <c r="EGH3">
        <v>12512</v>
      </c>
      <c r="EGI3">
        <v>14712</v>
      </c>
      <c r="EGJ3">
        <v>15853</v>
      </c>
      <c r="EGK3">
        <v>15552</v>
      </c>
      <c r="EGL3">
        <v>16206</v>
      </c>
      <c r="EGM3">
        <v>16235</v>
      </c>
      <c r="EGN3">
        <v>16804</v>
      </c>
      <c r="EGO3">
        <v>18206</v>
      </c>
      <c r="EGP3">
        <v>18706</v>
      </c>
      <c r="EGQ3">
        <v>20028</v>
      </c>
      <c r="EGR3">
        <v>26103</v>
      </c>
      <c r="EGS3">
        <v>33280</v>
      </c>
      <c r="EGT3">
        <v>32334</v>
      </c>
      <c r="EGU3">
        <v>35220</v>
      </c>
      <c r="EGV3">
        <v>40113</v>
      </c>
      <c r="EGW3">
        <v>49780</v>
      </c>
      <c r="EGX3">
        <v>64331</v>
      </c>
      <c r="EGY3">
        <v>82390</v>
      </c>
      <c r="EGZ3">
        <v>82390</v>
      </c>
      <c r="EHA3">
        <v>116057</v>
      </c>
      <c r="EHB3">
        <v>231654</v>
      </c>
      <c r="EHC3">
        <v>448206</v>
      </c>
      <c r="EHD3">
        <v>613935</v>
      </c>
      <c r="EHE3">
        <v>740946</v>
      </c>
      <c r="EHF3">
        <v>840524</v>
      </c>
      <c r="EHG3">
        <v>886662</v>
      </c>
      <c r="EHH3">
        <v>887961</v>
      </c>
      <c r="EHI3">
        <v>919814</v>
      </c>
      <c r="EHJ3">
        <v>917087</v>
      </c>
      <c r="EHK3">
        <v>934260</v>
      </c>
      <c r="EHL3">
        <v>940003</v>
      </c>
      <c r="EHM3">
        <v>944715</v>
      </c>
      <c r="EHN3">
        <v>954280</v>
      </c>
      <c r="EHO3">
        <v>974118</v>
      </c>
      <c r="EHP3">
        <v>966600</v>
      </c>
      <c r="EHQ3">
        <v>967142</v>
      </c>
      <c r="EHR3">
        <v>989131</v>
      </c>
      <c r="EHS3">
        <v>1007655</v>
      </c>
      <c r="EHT3">
        <v>1003224</v>
      </c>
      <c r="EHU3">
        <v>1003106</v>
      </c>
      <c r="EHV3">
        <v>1014079</v>
      </c>
      <c r="EHW3">
        <v>1026843</v>
      </c>
      <c r="EHX3">
        <v>1036522</v>
      </c>
      <c r="EHY3">
        <v>1031965</v>
      </c>
      <c r="EHZ3">
        <v>1030736</v>
      </c>
      <c r="EIA3">
        <v>1015677</v>
      </c>
      <c r="EIB3">
        <v>996257</v>
      </c>
      <c r="EIC3">
        <v>997573</v>
      </c>
      <c r="EID3">
        <v>1001692</v>
      </c>
      <c r="EIE3">
        <v>998389</v>
      </c>
      <c r="EIF3">
        <v>990752</v>
      </c>
      <c r="EIG3">
        <v>978409</v>
      </c>
      <c r="EIH3">
        <v>962321</v>
      </c>
      <c r="EII3">
        <v>943350</v>
      </c>
      <c r="EIJ3">
        <v>914696</v>
      </c>
      <c r="EIK3">
        <v>873419</v>
      </c>
      <c r="EIL3">
        <v>863989</v>
      </c>
      <c r="EIM3">
        <v>855001</v>
      </c>
      <c r="EIN3">
        <v>826108</v>
      </c>
      <c r="EIO3">
        <v>787015</v>
      </c>
      <c r="EIP3">
        <v>795647</v>
      </c>
      <c r="EIQ3">
        <v>795647</v>
      </c>
      <c r="EIR3">
        <v>803933</v>
      </c>
      <c r="EIS3">
        <v>65412</v>
      </c>
      <c r="EIT3">
        <v>65333</v>
      </c>
      <c r="EIU3">
        <v>66298</v>
      </c>
      <c r="EIV3">
        <v>65393</v>
      </c>
      <c r="EIW3">
        <v>67186</v>
      </c>
      <c r="EIX3">
        <v>69051</v>
      </c>
      <c r="EIY3">
        <v>75281</v>
      </c>
      <c r="EIZ3">
        <v>81380</v>
      </c>
      <c r="EJA3">
        <v>82236</v>
      </c>
      <c r="EJB3">
        <v>83438</v>
      </c>
      <c r="EJC3">
        <v>84952</v>
      </c>
      <c r="EJD3">
        <v>85527</v>
      </c>
      <c r="EJE3">
        <v>88285</v>
      </c>
      <c r="EJF3">
        <v>91103</v>
      </c>
      <c r="EJG3">
        <v>94191</v>
      </c>
      <c r="EJH3">
        <v>95535</v>
      </c>
      <c r="EJI3">
        <v>97878</v>
      </c>
      <c r="EJJ3">
        <v>102001</v>
      </c>
      <c r="EJK3">
        <v>105335</v>
      </c>
      <c r="EJL3">
        <v>108538</v>
      </c>
      <c r="EJM3">
        <v>115788</v>
      </c>
      <c r="EJN3">
        <v>121690</v>
      </c>
      <c r="EJO3">
        <v>146845</v>
      </c>
      <c r="EJP3">
        <v>278865</v>
      </c>
      <c r="EJQ3">
        <v>546949</v>
      </c>
      <c r="EJR3">
        <v>546949</v>
      </c>
      <c r="EJS3">
        <v>760530</v>
      </c>
      <c r="EJT3">
        <v>894998</v>
      </c>
      <c r="EJU3">
        <v>920925</v>
      </c>
      <c r="EJV3">
        <v>929019</v>
      </c>
      <c r="EJW3">
        <v>944593</v>
      </c>
      <c r="EJX3">
        <v>956711</v>
      </c>
      <c r="EJY3">
        <v>965564</v>
      </c>
      <c r="EJZ3">
        <v>995273</v>
      </c>
      <c r="EKA3">
        <v>977720</v>
      </c>
      <c r="EKB3">
        <v>979934</v>
      </c>
      <c r="EKC3">
        <v>973787</v>
      </c>
      <c r="EKD3">
        <v>978109</v>
      </c>
      <c r="EKE3">
        <v>991334</v>
      </c>
      <c r="EKF3">
        <v>972800</v>
      </c>
      <c r="EKG3">
        <v>972593</v>
      </c>
      <c r="EKH3">
        <v>968677</v>
      </c>
      <c r="EKI3">
        <v>959356</v>
      </c>
      <c r="EKJ3">
        <v>949786</v>
      </c>
      <c r="EKK3">
        <v>946865</v>
      </c>
      <c r="EKL3">
        <v>949160</v>
      </c>
      <c r="EKM3">
        <v>941754</v>
      </c>
      <c r="EKN3">
        <v>915509</v>
      </c>
      <c r="EKO3">
        <v>913936</v>
      </c>
      <c r="EKP3">
        <v>889199</v>
      </c>
      <c r="EKQ3">
        <v>853727</v>
      </c>
      <c r="EKR3">
        <v>837351</v>
      </c>
      <c r="EKS3">
        <v>838054</v>
      </c>
      <c r="EKT3">
        <v>828123</v>
      </c>
      <c r="EKU3">
        <v>819841</v>
      </c>
      <c r="EKV3">
        <v>794312</v>
      </c>
      <c r="EKW3">
        <v>789104</v>
      </c>
      <c r="EKX3">
        <v>787413</v>
      </c>
      <c r="EKY3">
        <v>790079</v>
      </c>
      <c r="EKZ3">
        <v>763114</v>
      </c>
      <c r="ELA3">
        <v>762391</v>
      </c>
      <c r="ELB3">
        <v>762089</v>
      </c>
      <c r="ELC3">
        <v>772986</v>
      </c>
      <c r="ELD3">
        <v>785413</v>
      </c>
      <c r="ELE3">
        <v>784944</v>
      </c>
      <c r="ELF3">
        <v>21113</v>
      </c>
      <c r="ELG3">
        <v>21181</v>
      </c>
      <c r="ELH3">
        <v>21770</v>
      </c>
      <c r="ELI3">
        <v>21900</v>
      </c>
      <c r="ELJ3">
        <v>24487</v>
      </c>
      <c r="ELK3">
        <v>26537</v>
      </c>
      <c r="ELL3">
        <v>26542</v>
      </c>
      <c r="ELM3">
        <v>27851</v>
      </c>
      <c r="ELN3">
        <v>31804</v>
      </c>
      <c r="ELO3">
        <v>34206</v>
      </c>
      <c r="ELP3">
        <v>37058</v>
      </c>
      <c r="ELQ3">
        <v>38271</v>
      </c>
      <c r="ELR3">
        <v>41386</v>
      </c>
      <c r="ELS3">
        <v>48549</v>
      </c>
      <c r="ELT3">
        <v>55534</v>
      </c>
      <c r="ELU3">
        <v>62285</v>
      </c>
      <c r="ELV3">
        <v>64547</v>
      </c>
      <c r="ELW3">
        <v>68637</v>
      </c>
      <c r="ELX3">
        <v>77139</v>
      </c>
      <c r="ELY3">
        <v>80913</v>
      </c>
      <c r="ELZ3">
        <v>83552</v>
      </c>
      <c r="EMA3">
        <v>106201</v>
      </c>
      <c r="EMB3">
        <v>140031</v>
      </c>
      <c r="EMC3">
        <v>194241</v>
      </c>
      <c r="EMD3">
        <v>333224</v>
      </c>
      <c r="EME3">
        <v>551997</v>
      </c>
      <c r="EMF3">
        <v>659098</v>
      </c>
      <c r="EMG3">
        <v>777854</v>
      </c>
      <c r="EMH3">
        <v>832246</v>
      </c>
      <c r="EMI3">
        <v>826872</v>
      </c>
      <c r="EMJ3">
        <v>826872</v>
      </c>
      <c r="EMK3">
        <v>849261</v>
      </c>
      <c r="EML3">
        <v>876581</v>
      </c>
      <c r="EMM3">
        <v>880670</v>
      </c>
      <c r="EMN3">
        <v>880944</v>
      </c>
      <c r="EMO3">
        <v>889149</v>
      </c>
      <c r="EMP3">
        <v>896764</v>
      </c>
      <c r="EMQ3">
        <v>902922</v>
      </c>
      <c r="EMR3">
        <v>922124</v>
      </c>
      <c r="EMS3">
        <v>947541</v>
      </c>
      <c r="EMT3">
        <v>949916</v>
      </c>
      <c r="EMU3">
        <v>961576</v>
      </c>
      <c r="EMV3">
        <v>944154</v>
      </c>
      <c r="EMW3">
        <v>930547</v>
      </c>
      <c r="EMX3">
        <v>902742</v>
      </c>
      <c r="EMY3">
        <v>897605</v>
      </c>
      <c r="EMZ3">
        <v>881313</v>
      </c>
      <c r="ENA3">
        <v>879302</v>
      </c>
      <c r="ENB3">
        <v>843192</v>
      </c>
      <c r="ENC3">
        <v>798622</v>
      </c>
      <c r="END3">
        <v>793715</v>
      </c>
      <c r="ENE3">
        <v>806279</v>
      </c>
      <c r="ENF3">
        <v>802642</v>
      </c>
      <c r="ENG3">
        <v>787407</v>
      </c>
      <c r="ENH3">
        <v>756568</v>
      </c>
      <c r="ENI3">
        <v>756568</v>
      </c>
      <c r="ENJ3">
        <v>733538</v>
      </c>
      <c r="ENK3">
        <v>713791</v>
      </c>
      <c r="ENL3">
        <v>678937</v>
      </c>
      <c r="ENM3">
        <v>671823</v>
      </c>
      <c r="ENN3">
        <v>672670</v>
      </c>
      <c r="ENO3">
        <v>676793</v>
      </c>
      <c r="ENP3">
        <v>684220</v>
      </c>
      <c r="ENQ3">
        <v>689783</v>
      </c>
      <c r="ENR3">
        <v>10617</v>
      </c>
      <c r="ENS3">
        <v>10617</v>
      </c>
      <c r="ENT3">
        <v>10617</v>
      </c>
      <c r="ENU3">
        <v>11795</v>
      </c>
      <c r="ENV3">
        <v>12536</v>
      </c>
      <c r="ENW3">
        <v>14332</v>
      </c>
      <c r="ENX3">
        <v>14332</v>
      </c>
      <c r="ENY3">
        <v>14351</v>
      </c>
      <c r="ENZ3">
        <v>14544</v>
      </c>
      <c r="EOA3">
        <v>15025</v>
      </c>
      <c r="EOB3">
        <v>18545</v>
      </c>
      <c r="EOC3">
        <v>18924</v>
      </c>
      <c r="EOD3">
        <v>23485</v>
      </c>
      <c r="EOE3">
        <v>25972</v>
      </c>
      <c r="EOF3">
        <v>26913</v>
      </c>
      <c r="EOG3">
        <v>28133</v>
      </c>
      <c r="EOH3">
        <v>28953</v>
      </c>
      <c r="EOI3">
        <v>28095</v>
      </c>
      <c r="EOJ3">
        <v>29231</v>
      </c>
      <c r="EOK3">
        <v>37919</v>
      </c>
      <c r="EOL3">
        <v>43601</v>
      </c>
      <c r="EOM3">
        <v>55904</v>
      </c>
      <c r="EON3">
        <v>63307</v>
      </c>
      <c r="EOO3">
        <v>75194</v>
      </c>
      <c r="EOP3">
        <v>119307</v>
      </c>
      <c r="EOQ3">
        <v>272634</v>
      </c>
      <c r="EOR3">
        <v>487237</v>
      </c>
      <c r="EOS3">
        <v>592846</v>
      </c>
      <c r="EOT3">
        <v>592846</v>
      </c>
      <c r="EOU3">
        <v>677963</v>
      </c>
      <c r="EOV3">
        <v>714765</v>
      </c>
      <c r="EOW3">
        <v>711430</v>
      </c>
      <c r="EOX3">
        <v>724677</v>
      </c>
      <c r="EOY3">
        <v>743359</v>
      </c>
      <c r="EOZ3">
        <v>745800</v>
      </c>
      <c r="EPA3">
        <v>749738</v>
      </c>
      <c r="EPB3">
        <v>752431</v>
      </c>
      <c r="EPC3">
        <v>754223</v>
      </c>
      <c r="EPD3">
        <v>754244</v>
      </c>
      <c r="EPE3">
        <v>755498</v>
      </c>
      <c r="EPF3">
        <v>749607</v>
      </c>
      <c r="EPG3">
        <v>741439</v>
      </c>
      <c r="EPH3">
        <v>726037</v>
      </c>
      <c r="EPI3">
        <v>717721</v>
      </c>
      <c r="EPJ3">
        <v>703740</v>
      </c>
      <c r="EPK3">
        <v>710547</v>
      </c>
      <c r="EPL3">
        <v>717956</v>
      </c>
      <c r="EPM3">
        <v>711428</v>
      </c>
      <c r="EPN3">
        <v>709089</v>
      </c>
      <c r="EPO3">
        <v>720938</v>
      </c>
      <c r="EPP3">
        <v>709179</v>
      </c>
      <c r="EPQ3">
        <v>720655</v>
      </c>
      <c r="EPR3">
        <v>708118</v>
      </c>
      <c r="EPS3">
        <v>705302</v>
      </c>
      <c r="EPT3">
        <v>702513</v>
      </c>
      <c r="EPU3">
        <v>710356</v>
      </c>
      <c r="EPV3">
        <v>724481</v>
      </c>
      <c r="EPW3">
        <v>710333</v>
      </c>
      <c r="EPX3">
        <v>709401</v>
      </c>
      <c r="EPY3">
        <v>698079</v>
      </c>
      <c r="EPZ3">
        <v>706044</v>
      </c>
      <c r="EQA3">
        <v>708329</v>
      </c>
      <c r="EQB3">
        <v>716078</v>
      </c>
      <c r="EQC3">
        <v>720248</v>
      </c>
      <c r="EQD3">
        <v>735098</v>
      </c>
      <c r="EQE3">
        <v>732040</v>
      </c>
      <c r="EQF3">
        <v>9346</v>
      </c>
      <c r="EQG3">
        <v>10880</v>
      </c>
      <c r="EQH3">
        <v>10893</v>
      </c>
      <c r="EQI3">
        <v>11848</v>
      </c>
      <c r="EQJ3">
        <v>13057</v>
      </c>
      <c r="EQK3">
        <v>13450</v>
      </c>
      <c r="EQL3">
        <v>14031</v>
      </c>
      <c r="EQM3">
        <v>14149</v>
      </c>
      <c r="EQN3">
        <v>15415</v>
      </c>
      <c r="EQO3">
        <v>17045</v>
      </c>
      <c r="EQP3">
        <v>17178</v>
      </c>
      <c r="EQQ3">
        <v>17444</v>
      </c>
      <c r="EQR3">
        <v>17890</v>
      </c>
      <c r="EQS3">
        <v>19888</v>
      </c>
      <c r="EQT3">
        <v>21345</v>
      </c>
      <c r="EQU3">
        <v>26114</v>
      </c>
      <c r="EQV3">
        <v>30628</v>
      </c>
      <c r="EQW3">
        <v>35872</v>
      </c>
      <c r="EQX3">
        <v>43727</v>
      </c>
      <c r="EQY3">
        <v>52603</v>
      </c>
      <c r="EQZ3">
        <v>52603</v>
      </c>
      <c r="ERA3">
        <v>63839</v>
      </c>
      <c r="ERB3">
        <v>94576</v>
      </c>
      <c r="ERC3">
        <v>144765</v>
      </c>
      <c r="ERD3">
        <v>242180</v>
      </c>
      <c r="ERE3">
        <v>413048</v>
      </c>
      <c r="ERF3">
        <v>519852</v>
      </c>
      <c r="ERG3">
        <v>727497</v>
      </c>
      <c r="ERH3">
        <v>863665</v>
      </c>
      <c r="ERI3">
        <v>911681</v>
      </c>
      <c r="ERJ3">
        <v>937685</v>
      </c>
      <c r="ERK3">
        <v>964819</v>
      </c>
      <c r="ERL3">
        <v>972986</v>
      </c>
      <c r="ERM3">
        <v>967294</v>
      </c>
      <c r="ERN3">
        <v>961814</v>
      </c>
      <c r="ERO3">
        <v>976177</v>
      </c>
      <c r="ERP3">
        <v>988068</v>
      </c>
      <c r="ERQ3">
        <v>1000014</v>
      </c>
      <c r="ERR3">
        <v>1018534</v>
      </c>
      <c r="ERS3">
        <v>1033735</v>
      </c>
      <c r="ERT3">
        <v>1071337</v>
      </c>
      <c r="ERU3">
        <v>1075783</v>
      </c>
      <c r="ERV3">
        <v>1055921</v>
      </c>
      <c r="ERW3">
        <v>1038512</v>
      </c>
      <c r="ERX3">
        <v>1020711</v>
      </c>
      <c r="ERY3">
        <v>1018988</v>
      </c>
      <c r="ERZ3">
        <v>1014467</v>
      </c>
      <c r="ESA3">
        <v>1015907</v>
      </c>
      <c r="ESB3">
        <v>1031338</v>
      </c>
      <c r="ESC3">
        <v>1018405</v>
      </c>
      <c r="ESD3">
        <v>1056079</v>
      </c>
      <c r="ESE3">
        <v>1053260</v>
      </c>
      <c r="ESF3">
        <v>1046432</v>
      </c>
      <c r="ESG3">
        <v>1021713</v>
      </c>
      <c r="ESH3">
        <v>1021053</v>
      </c>
      <c r="ESI3">
        <v>1026463</v>
      </c>
      <c r="ESJ3">
        <v>1012353</v>
      </c>
      <c r="ESK3">
        <v>1001226</v>
      </c>
      <c r="ESL3">
        <v>996289</v>
      </c>
      <c r="ESM3">
        <v>994017</v>
      </c>
      <c r="ESN3">
        <v>980625</v>
      </c>
      <c r="ESO3">
        <v>976164</v>
      </c>
      <c r="ESP3">
        <v>993265</v>
      </c>
      <c r="ESQ3">
        <v>987623</v>
      </c>
      <c r="ESR3">
        <v>981067</v>
      </c>
      <c r="ESS3">
        <v>981067</v>
      </c>
      <c r="EST3">
        <v>14952</v>
      </c>
      <c r="ESU3">
        <v>14411</v>
      </c>
      <c r="ESV3">
        <v>14612</v>
      </c>
      <c r="ESW3">
        <v>14662</v>
      </c>
      <c r="ESX3">
        <v>16150</v>
      </c>
      <c r="ESY3">
        <v>16340</v>
      </c>
      <c r="ESZ3">
        <v>16447</v>
      </c>
      <c r="ETA3">
        <v>16240</v>
      </c>
      <c r="ETB3">
        <v>19145</v>
      </c>
      <c r="ETC3">
        <v>19574</v>
      </c>
      <c r="ETD3">
        <v>20064</v>
      </c>
      <c r="ETE3">
        <v>20664</v>
      </c>
      <c r="ETF3">
        <v>21128</v>
      </c>
      <c r="ETG3">
        <v>22378</v>
      </c>
      <c r="ETH3">
        <v>24436</v>
      </c>
      <c r="ETI3">
        <v>23768</v>
      </c>
      <c r="ETJ3">
        <v>29947</v>
      </c>
      <c r="ETK3">
        <v>32353</v>
      </c>
      <c r="ETL3">
        <v>38999</v>
      </c>
      <c r="ETM3">
        <v>46764</v>
      </c>
      <c r="ETN3">
        <v>60388</v>
      </c>
      <c r="ETO3">
        <v>69771</v>
      </c>
      <c r="ETP3">
        <v>84607</v>
      </c>
      <c r="ETQ3">
        <v>168125</v>
      </c>
      <c r="ETR3">
        <v>168125</v>
      </c>
      <c r="ETS3">
        <v>302582</v>
      </c>
      <c r="ETT3">
        <v>610448</v>
      </c>
      <c r="ETU3">
        <v>850305</v>
      </c>
      <c r="ETV3">
        <v>969505</v>
      </c>
      <c r="ETW3">
        <v>988042</v>
      </c>
      <c r="ETX3">
        <v>1012949</v>
      </c>
      <c r="ETY3">
        <v>1025131</v>
      </c>
      <c r="ETZ3">
        <v>1016336</v>
      </c>
      <c r="EUA3">
        <v>1011628</v>
      </c>
      <c r="EUB3">
        <v>1014966</v>
      </c>
      <c r="EUC3">
        <v>1016711</v>
      </c>
      <c r="EUD3">
        <v>1017579</v>
      </c>
      <c r="EUE3">
        <v>1026546</v>
      </c>
      <c r="EUF3">
        <v>1020906</v>
      </c>
      <c r="EUG3">
        <v>1034259</v>
      </c>
      <c r="EUH3">
        <v>1032250</v>
      </c>
      <c r="EUI3">
        <v>1039087</v>
      </c>
      <c r="EUJ3">
        <v>1052723</v>
      </c>
      <c r="EUK3">
        <v>1060495</v>
      </c>
      <c r="EUL3">
        <v>1073986</v>
      </c>
      <c r="EUM3">
        <v>1072451</v>
      </c>
      <c r="EUN3">
        <v>1052423</v>
      </c>
      <c r="EUO3">
        <v>1050567</v>
      </c>
      <c r="EUP3">
        <v>1059585</v>
      </c>
      <c r="EUQ3">
        <v>1052919</v>
      </c>
      <c r="EUR3">
        <v>1052919</v>
      </c>
      <c r="EUS3">
        <v>1042405</v>
      </c>
      <c r="EUT3">
        <v>1050524</v>
      </c>
      <c r="EUU3">
        <v>1038794</v>
      </c>
      <c r="EUV3">
        <v>1049348</v>
      </c>
      <c r="EUW3">
        <v>1059045</v>
      </c>
      <c r="EUX3">
        <v>1039821</v>
      </c>
      <c r="EUY3">
        <v>1033000</v>
      </c>
      <c r="EUZ3">
        <v>1030352</v>
      </c>
      <c r="EVA3">
        <v>1012235</v>
      </c>
      <c r="EVB3">
        <v>1003058</v>
      </c>
      <c r="EVC3">
        <v>980920</v>
      </c>
      <c r="EVD3">
        <v>971544</v>
      </c>
      <c r="EVE3">
        <v>949353</v>
      </c>
      <c r="EVF3">
        <v>927979</v>
      </c>
      <c r="EVG3">
        <v>4538</v>
      </c>
      <c r="EVH3">
        <v>4753</v>
      </c>
      <c r="EVI3">
        <v>5138</v>
      </c>
      <c r="EVJ3">
        <v>5653</v>
      </c>
      <c r="EVK3">
        <v>5883</v>
      </c>
      <c r="EVL3">
        <v>6018</v>
      </c>
      <c r="EVM3">
        <v>6158</v>
      </c>
      <c r="EVN3">
        <v>6433</v>
      </c>
      <c r="EVO3">
        <v>7211</v>
      </c>
      <c r="EVP3">
        <v>8013</v>
      </c>
      <c r="EVQ3">
        <v>8428</v>
      </c>
      <c r="EVR3">
        <v>8753</v>
      </c>
      <c r="EVS3">
        <v>10794</v>
      </c>
      <c r="EVT3">
        <v>13118</v>
      </c>
      <c r="EVU3">
        <v>16091</v>
      </c>
      <c r="EVV3">
        <v>20579</v>
      </c>
      <c r="EVW3">
        <v>27952</v>
      </c>
      <c r="EVX3">
        <v>33960</v>
      </c>
      <c r="EVY3">
        <v>38202</v>
      </c>
      <c r="EVZ3">
        <v>41950</v>
      </c>
      <c r="EWA3">
        <v>54879</v>
      </c>
      <c r="EWB3">
        <v>60353</v>
      </c>
      <c r="EWC3">
        <v>80770</v>
      </c>
      <c r="EWD3">
        <v>109002</v>
      </c>
      <c r="EWE3">
        <v>157263</v>
      </c>
      <c r="EWF3">
        <v>372793</v>
      </c>
      <c r="EWG3">
        <v>616249</v>
      </c>
      <c r="EWH3">
        <v>844170</v>
      </c>
      <c r="EWI3">
        <v>886856</v>
      </c>
      <c r="EWJ3">
        <v>886856</v>
      </c>
      <c r="EWK3">
        <v>920532</v>
      </c>
      <c r="EWL3">
        <v>929793</v>
      </c>
      <c r="EWM3">
        <v>905440</v>
      </c>
      <c r="EWN3">
        <v>896962</v>
      </c>
      <c r="EWO3">
        <v>900788</v>
      </c>
      <c r="EWP3">
        <v>860735</v>
      </c>
      <c r="EWQ3">
        <v>878946</v>
      </c>
      <c r="EWR3">
        <v>861795</v>
      </c>
      <c r="EWS3">
        <v>846583</v>
      </c>
      <c r="EWT3">
        <v>838792</v>
      </c>
      <c r="EWU3">
        <v>811082</v>
      </c>
      <c r="EWV3">
        <v>780376</v>
      </c>
      <c r="EWW3">
        <v>795178</v>
      </c>
      <c r="EWX3">
        <v>785770</v>
      </c>
      <c r="EWY3">
        <v>785468</v>
      </c>
      <c r="EWZ3">
        <v>780792</v>
      </c>
      <c r="EXA3">
        <v>743450</v>
      </c>
      <c r="EXB3">
        <v>742676</v>
      </c>
      <c r="EXC3">
        <v>736813</v>
      </c>
      <c r="EXD3">
        <v>742330</v>
      </c>
      <c r="EXE3">
        <v>724976</v>
      </c>
      <c r="EXF3">
        <v>726596</v>
      </c>
      <c r="EXG3">
        <v>720313</v>
      </c>
      <c r="EXH3">
        <v>709585</v>
      </c>
      <c r="EXI3">
        <v>709585</v>
      </c>
      <c r="EXJ3">
        <v>703319</v>
      </c>
      <c r="EXK3">
        <v>688800</v>
      </c>
      <c r="EXL3">
        <v>686610</v>
      </c>
      <c r="EXM3">
        <v>673500</v>
      </c>
      <c r="EXN3">
        <v>669521</v>
      </c>
      <c r="EXO3">
        <v>663915</v>
      </c>
      <c r="EXP3">
        <v>656599</v>
      </c>
      <c r="EXQ3">
        <v>645013</v>
      </c>
      <c r="EXR3">
        <v>641200</v>
      </c>
      <c r="EXS3">
        <v>11726</v>
      </c>
      <c r="EXT3">
        <v>12408</v>
      </c>
      <c r="EXU3">
        <v>12522</v>
      </c>
      <c r="EXV3">
        <v>12944</v>
      </c>
      <c r="EXW3">
        <v>13155</v>
      </c>
      <c r="EXX3">
        <v>13155</v>
      </c>
      <c r="EXY3">
        <v>13155</v>
      </c>
      <c r="EXZ3">
        <v>13703</v>
      </c>
      <c r="EYA3">
        <v>14399</v>
      </c>
      <c r="EYB3">
        <v>16348</v>
      </c>
      <c r="EYC3">
        <v>18998</v>
      </c>
      <c r="EYD3">
        <v>20376</v>
      </c>
      <c r="EYE3">
        <v>19742</v>
      </c>
      <c r="EYF3">
        <v>21003</v>
      </c>
      <c r="EYG3">
        <v>21858</v>
      </c>
      <c r="EYH3">
        <v>23632</v>
      </c>
      <c r="EYI3">
        <v>26393</v>
      </c>
      <c r="EYJ3">
        <v>30053</v>
      </c>
      <c r="EYK3">
        <v>30527</v>
      </c>
      <c r="EYL3">
        <v>31293</v>
      </c>
      <c r="EYM3">
        <v>34443</v>
      </c>
      <c r="EYN3">
        <v>40338</v>
      </c>
      <c r="EYO3">
        <v>46373</v>
      </c>
      <c r="EYP3">
        <v>61529</v>
      </c>
      <c r="EYQ3">
        <v>110990</v>
      </c>
      <c r="EYR3">
        <v>242182</v>
      </c>
      <c r="EYS3">
        <v>351882</v>
      </c>
      <c r="EYT3">
        <v>351882</v>
      </c>
      <c r="EYU3">
        <v>507961</v>
      </c>
      <c r="EYV3">
        <v>609064</v>
      </c>
      <c r="EYW3">
        <v>657620</v>
      </c>
      <c r="EYX3">
        <v>661869</v>
      </c>
      <c r="EYY3">
        <v>663309</v>
      </c>
      <c r="EYZ3">
        <v>662232</v>
      </c>
      <c r="EZA3">
        <v>686051</v>
      </c>
      <c r="EZB3">
        <v>682582</v>
      </c>
      <c r="EZC3">
        <v>704547</v>
      </c>
      <c r="EZD3">
        <v>701367</v>
      </c>
      <c r="EZE3">
        <v>718737</v>
      </c>
      <c r="EZF3">
        <v>706449</v>
      </c>
      <c r="EZG3">
        <v>710794</v>
      </c>
      <c r="EZH3">
        <v>713884</v>
      </c>
      <c r="EZI3">
        <v>709356</v>
      </c>
      <c r="EZJ3">
        <v>709122</v>
      </c>
      <c r="EZK3">
        <v>708081</v>
      </c>
      <c r="EZL3">
        <v>713356</v>
      </c>
      <c r="EZM3">
        <v>737473</v>
      </c>
      <c r="EZN3">
        <v>719898</v>
      </c>
      <c r="EZO3">
        <v>717836</v>
      </c>
      <c r="EZP3">
        <v>716130</v>
      </c>
      <c r="EZQ3">
        <v>719086</v>
      </c>
      <c r="EZR3">
        <v>724967</v>
      </c>
      <c r="EZS3">
        <v>726071</v>
      </c>
      <c r="EZT3">
        <v>730714</v>
      </c>
      <c r="EZU3">
        <v>728724</v>
      </c>
      <c r="EZV3">
        <v>727584</v>
      </c>
      <c r="EZW3">
        <v>728102</v>
      </c>
      <c r="EZX3">
        <v>732999</v>
      </c>
      <c r="EZY3">
        <v>740089</v>
      </c>
      <c r="EZZ3">
        <v>747249</v>
      </c>
      <c r="FAA3">
        <v>746114</v>
      </c>
      <c r="FAB3">
        <v>753354</v>
      </c>
      <c r="FAC3">
        <v>756754</v>
      </c>
      <c r="FAD3">
        <v>732783</v>
      </c>
      <c r="FAE3">
        <v>725169</v>
      </c>
      <c r="FAF3">
        <v>731636</v>
      </c>
      <c r="FAG3">
        <v>1311</v>
      </c>
      <c r="FAH3">
        <v>1373</v>
      </c>
      <c r="FAI3">
        <v>1795</v>
      </c>
      <c r="FAJ3">
        <v>2479</v>
      </c>
      <c r="FAK3">
        <v>2689</v>
      </c>
      <c r="FAL3">
        <v>2701</v>
      </c>
      <c r="FAM3">
        <v>2955</v>
      </c>
      <c r="FAN3">
        <v>3413</v>
      </c>
      <c r="FAO3">
        <v>4244</v>
      </c>
      <c r="FAP3">
        <v>4231</v>
      </c>
      <c r="FAQ3">
        <v>4332</v>
      </c>
      <c r="FAR3">
        <v>4436</v>
      </c>
      <c r="FAS3">
        <v>4701</v>
      </c>
      <c r="FAT3">
        <v>6671</v>
      </c>
      <c r="FAU3">
        <v>7534</v>
      </c>
      <c r="FAV3">
        <v>7880</v>
      </c>
      <c r="FAW3">
        <v>10353</v>
      </c>
      <c r="FAX3">
        <v>17762</v>
      </c>
      <c r="FAY3">
        <v>30579</v>
      </c>
      <c r="FAZ3">
        <v>30579</v>
      </c>
      <c r="FBA3">
        <v>42471</v>
      </c>
      <c r="FBB3">
        <v>65744</v>
      </c>
      <c r="FBC3">
        <v>94165</v>
      </c>
      <c r="FBD3">
        <v>125490</v>
      </c>
      <c r="FBE3">
        <v>202193</v>
      </c>
      <c r="FBF3">
        <v>375832</v>
      </c>
      <c r="FBG3">
        <v>528814</v>
      </c>
      <c r="FBH3">
        <v>667679</v>
      </c>
      <c r="FBI3">
        <v>752385</v>
      </c>
      <c r="FBJ3">
        <v>780016</v>
      </c>
      <c r="FBK3">
        <v>797510</v>
      </c>
      <c r="FBL3">
        <v>801410</v>
      </c>
      <c r="FBM3">
        <v>809656</v>
      </c>
      <c r="FBN3">
        <v>810973</v>
      </c>
      <c r="FBO3">
        <v>805790</v>
      </c>
      <c r="FBP3">
        <v>812940</v>
      </c>
      <c r="FBQ3">
        <v>818881</v>
      </c>
      <c r="FBR3">
        <v>823973</v>
      </c>
      <c r="FBS3">
        <v>814218</v>
      </c>
      <c r="FBT3">
        <v>809161</v>
      </c>
      <c r="FBU3">
        <v>821728</v>
      </c>
      <c r="FBV3">
        <v>829084</v>
      </c>
      <c r="FBW3">
        <v>798309</v>
      </c>
      <c r="FBX3">
        <v>824711</v>
      </c>
      <c r="FBY3">
        <v>818636</v>
      </c>
      <c r="FBZ3">
        <v>796526</v>
      </c>
      <c r="FCA3">
        <v>795075</v>
      </c>
      <c r="FCB3">
        <v>801019</v>
      </c>
      <c r="FCC3">
        <v>831524</v>
      </c>
      <c r="FCD3">
        <v>846968</v>
      </c>
      <c r="FCE3">
        <v>852549</v>
      </c>
      <c r="FCF3">
        <v>861354</v>
      </c>
      <c r="FCG3">
        <v>861864</v>
      </c>
      <c r="FCH3">
        <v>860944</v>
      </c>
      <c r="FCI3">
        <v>859105</v>
      </c>
      <c r="FCJ3">
        <v>854946</v>
      </c>
      <c r="FCK3">
        <v>865397</v>
      </c>
      <c r="FCL3">
        <v>837773</v>
      </c>
      <c r="FCM3">
        <v>846184</v>
      </c>
      <c r="FCN3">
        <v>844954</v>
      </c>
      <c r="FCO3">
        <v>850132</v>
      </c>
      <c r="FCP3">
        <v>862190</v>
      </c>
      <c r="FCQ3">
        <v>870344</v>
      </c>
      <c r="FCR3">
        <v>884365</v>
      </c>
      <c r="FCS3">
        <v>884365</v>
      </c>
      <c r="FCT3">
        <v>882303</v>
      </c>
      <c r="FCU3">
        <v>2856</v>
      </c>
      <c r="FCV3">
        <v>3024</v>
      </c>
      <c r="FCW3">
        <v>3329</v>
      </c>
      <c r="FCX3">
        <v>4403</v>
      </c>
      <c r="FCY3">
        <v>4831</v>
      </c>
      <c r="FCZ3">
        <v>5456</v>
      </c>
      <c r="FDA3">
        <v>6033</v>
      </c>
      <c r="FDB3">
        <v>6635</v>
      </c>
      <c r="FDC3">
        <v>7031</v>
      </c>
      <c r="FDD3">
        <v>7224</v>
      </c>
      <c r="FDE3">
        <v>7522</v>
      </c>
      <c r="FDF3">
        <v>8437</v>
      </c>
      <c r="FDG3">
        <v>9654</v>
      </c>
      <c r="FDH3">
        <v>11110</v>
      </c>
      <c r="FDI3">
        <v>14719</v>
      </c>
      <c r="FDJ3">
        <v>15169</v>
      </c>
      <c r="FDK3">
        <v>18474</v>
      </c>
      <c r="FDL3">
        <v>25009</v>
      </c>
      <c r="FDM3">
        <v>35972</v>
      </c>
      <c r="FDN3">
        <v>66167</v>
      </c>
      <c r="FDO3">
        <v>86814</v>
      </c>
      <c r="FDP3">
        <v>106596</v>
      </c>
      <c r="FDQ3">
        <v>123259</v>
      </c>
      <c r="FDR3">
        <v>123259</v>
      </c>
      <c r="FDS3">
        <v>180111</v>
      </c>
      <c r="FDT3">
        <v>370315</v>
      </c>
      <c r="FDU3">
        <v>642470</v>
      </c>
      <c r="FDV3">
        <v>807702</v>
      </c>
      <c r="FDW3">
        <v>878281</v>
      </c>
      <c r="FDX3">
        <v>913986</v>
      </c>
      <c r="FDY3">
        <v>930618</v>
      </c>
      <c r="FDZ3">
        <v>958569</v>
      </c>
      <c r="FEA3">
        <v>976055</v>
      </c>
      <c r="FEB3">
        <v>998782</v>
      </c>
      <c r="FEC3">
        <v>1007642</v>
      </c>
      <c r="FED3">
        <v>994677</v>
      </c>
      <c r="FEE3">
        <v>989446</v>
      </c>
      <c r="FEF3">
        <v>995925</v>
      </c>
      <c r="FEG3">
        <v>989601</v>
      </c>
      <c r="FEH3">
        <v>1044373</v>
      </c>
      <c r="FEI3">
        <v>1071820</v>
      </c>
      <c r="FEJ3">
        <v>1082209</v>
      </c>
      <c r="FEK3">
        <v>1079693</v>
      </c>
      <c r="FEL3">
        <v>1062932</v>
      </c>
      <c r="FEM3">
        <v>1014067</v>
      </c>
      <c r="FEN3">
        <v>1006533</v>
      </c>
      <c r="FEO3">
        <v>1015130</v>
      </c>
      <c r="FEP3">
        <v>1022501</v>
      </c>
      <c r="FEQ3">
        <v>1033393</v>
      </c>
      <c r="FER3">
        <v>1027612</v>
      </c>
      <c r="FES3">
        <v>1041335</v>
      </c>
      <c r="FET3">
        <v>1038365</v>
      </c>
      <c r="FEU3">
        <v>1031654</v>
      </c>
      <c r="FEV3">
        <v>1028778</v>
      </c>
      <c r="FEW3">
        <v>1001345</v>
      </c>
      <c r="FEX3">
        <v>992252</v>
      </c>
      <c r="FEY3">
        <v>985999</v>
      </c>
      <c r="FEZ3">
        <v>976066</v>
      </c>
      <c r="FFA3">
        <v>969476</v>
      </c>
      <c r="FFB3">
        <v>967485</v>
      </c>
      <c r="FFC3">
        <v>964624</v>
      </c>
      <c r="FFD3">
        <v>973250</v>
      </c>
      <c r="FFE3">
        <v>939773</v>
      </c>
      <c r="FFF3">
        <v>922008</v>
      </c>
      <c r="FFG3">
        <v>921354</v>
      </c>
      <c r="FFH3">
        <v>6875</v>
      </c>
      <c r="FFI3">
        <v>7639</v>
      </c>
      <c r="FFJ3">
        <v>8792</v>
      </c>
      <c r="FFK3">
        <v>9276</v>
      </c>
      <c r="FFL3">
        <v>9924</v>
      </c>
      <c r="FFM3">
        <v>11287</v>
      </c>
      <c r="FFN3">
        <v>11920</v>
      </c>
      <c r="FFO3">
        <v>12631</v>
      </c>
      <c r="FFP3">
        <v>13310</v>
      </c>
      <c r="FFQ3">
        <v>14216</v>
      </c>
      <c r="FFR3">
        <v>16376</v>
      </c>
      <c r="FFS3">
        <v>17218</v>
      </c>
      <c r="FFT3">
        <v>19992</v>
      </c>
      <c r="FFU3">
        <v>22519</v>
      </c>
      <c r="FFV3">
        <v>28674</v>
      </c>
      <c r="FFW3">
        <v>29287</v>
      </c>
      <c r="FFX3">
        <v>36280</v>
      </c>
      <c r="FFY3">
        <v>41795</v>
      </c>
      <c r="FFZ3">
        <v>44299</v>
      </c>
      <c r="FGA3">
        <v>55353</v>
      </c>
      <c r="FGB3">
        <v>69941</v>
      </c>
      <c r="FGC3">
        <v>80683</v>
      </c>
      <c r="FGD3">
        <v>98653</v>
      </c>
      <c r="FGE3">
        <v>121699</v>
      </c>
      <c r="FGF3">
        <v>174890</v>
      </c>
      <c r="FGG3">
        <v>334710</v>
      </c>
      <c r="FGH3">
        <v>603251</v>
      </c>
      <c r="FGI3">
        <v>746087</v>
      </c>
      <c r="FGJ3">
        <v>894501</v>
      </c>
      <c r="FGK3">
        <v>895085</v>
      </c>
      <c r="FGL3">
        <v>923368</v>
      </c>
      <c r="FGM3">
        <v>948231</v>
      </c>
      <c r="FGN3">
        <v>943622</v>
      </c>
      <c r="FGO3">
        <v>943622</v>
      </c>
      <c r="FGP3">
        <v>951752</v>
      </c>
      <c r="FGQ3">
        <v>955130</v>
      </c>
      <c r="FGR3">
        <v>955953</v>
      </c>
      <c r="FGS3">
        <v>957831</v>
      </c>
      <c r="FGT3">
        <v>958533</v>
      </c>
      <c r="FGU3">
        <v>946348</v>
      </c>
      <c r="FGV3">
        <v>954875</v>
      </c>
      <c r="FGW3">
        <v>954839</v>
      </c>
      <c r="FGX3">
        <v>949345</v>
      </c>
      <c r="FGY3">
        <v>940451</v>
      </c>
      <c r="FGZ3">
        <v>915242</v>
      </c>
      <c r="FHA3">
        <v>900712</v>
      </c>
      <c r="FHB3">
        <v>892656</v>
      </c>
      <c r="FHC3">
        <v>888316</v>
      </c>
      <c r="FHD3">
        <v>886287</v>
      </c>
      <c r="FHE3">
        <v>887560</v>
      </c>
      <c r="FHF3">
        <v>888365</v>
      </c>
      <c r="FHG3">
        <v>894454</v>
      </c>
      <c r="FHH3">
        <v>877209</v>
      </c>
      <c r="FHI3">
        <v>877209</v>
      </c>
      <c r="FHJ3">
        <v>864454</v>
      </c>
      <c r="FHK3">
        <v>865451</v>
      </c>
      <c r="FHL3">
        <v>871358</v>
      </c>
      <c r="FHM3">
        <v>853299</v>
      </c>
      <c r="FHN3">
        <v>961687</v>
      </c>
      <c r="FHO3">
        <v>831955</v>
      </c>
      <c r="FHP3">
        <v>832152</v>
      </c>
      <c r="FHQ3">
        <v>824945</v>
      </c>
      <c r="FHR3">
        <v>837754</v>
      </c>
      <c r="FHS3">
        <v>6213</v>
      </c>
      <c r="FHT3">
        <v>6213</v>
      </c>
      <c r="FHU3">
        <v>6213</v>
      </c>
      <c r="FHV3">
        <v>8299</v>
      </c>
      <c r="FHW3">
        <v>8407</v>
      </c>
      <c r="FHX3">
        <v>8461</v>
      </c>
      <c r="FHY3">
        <v>8461</v>
      </c>
      <c r="FHZ3">
        <v>9008</v>
      </c>
      <c r="FIA3">
        <v>9010</v>
      </c>
      <c r="FIB3">
        <v>9105</v>
      </c>
      <c r="FIC3">
        <v>9661</v>
      </c>
      <c r="FID3">
        <v>9751</v>
      </c>
      <c r="FIE3">
        <v>10532</v>
      </c>
      <c r="FIF3">
        <v>11511</v>
      </c>
      <c r="FIG3">
        <v>12878</v>
      </c>
      <c r="FIH3">
        <v>13210</v>
      </c>
      <c r="FII3">
        <v>14140</v>
      </c>
      <c r="FIJ3">
        <v>16423</v>
      </c>
      <c r="FIK3">
        <v>22307</v>
      </c>
      <c r="FIL3">
        <v>24963</v>
      </c>
      <c r="FIM3">
        <v>33179</v>
      </c>
      <c r="FIN3">
        <v>39919</v>
      </c>
      <c r="FIO3">
        <v>45034</v>
      </c>
      <c r="FIP3">
        <v>59262</v>
      </c>
      <c r="FIQ3">
        <v>78279</v>
      </c>
      <c r="FIR3">
        <v>139342</v>
      </c>
      <c r="FIS3">
        <v>254290</v>
      </c>
      <c r="FIT3">
        <v>254290</v>
      </c>
      <c r="FIU3">
        <v>583450</v>
      </c>
      <c r="FIV3">
        <v>791999</v>
      </c>
      <c r="FIW3">
        <v>889095</v>
      </c>
      <c r="FIX3">
        <v>947712</v>
      </c>
      <c r="FIY3">
        <v>968473</v>
      </c>
      <c r="FIZ3">
        <v>1017866</v>
      </c>
      <c r="FJA3">
        <v>1045322</v>
      </c>
      <c r="FJB3">
        <v>1050924</v>
      </c>
      <c r="FJC3">
        <v>1047479</v>
      </c>
      <c r="FJD3">
        <v>1026457</v>
      </c>
      <c r="FJE3">
        <v>1027880</v>
      </c>
      <c r="FJF3">
        <v>1029856</v>
      </c>
      <c r="FJG3">
        <v>1032774</v>
      </c>
      <c r="FJH3">
        <v>970939</v>
      </c>
      <c r="FJI3">
        <v>970031</v>
      </c>
      <c r="FJJ3">
        <v>978274</v>
      </c>
      <c r="FJK3">
        <v>962980</v>
      </c>
      <c r="FJL3">
        <v>955778</v>
      </c>
      <c r="FJM3">
        <v>963991</v>
      </c>
      <c r="FJN3">
        <v>970877</v>
      </c>
      <c r="FJO3">
        <v>971443</v>
      </c>
      <c r="FJP3">
        <v>976482</v>
      </c>
      <c r="FJQ3">
        <v>953607</v>
      </c>
      <c r="FJR3">
        <v>968075</v>
      </c>
      <c r="FJS3">
        <v>970663</v>
      </c>
      <c r="FJT3">
        <v>978845</v>
      </c>
      <c r="FJU3">
        <v>962650</v>
      </c>
      <c r="FJV3">
        <v>948147</v>
      </c>
      <c r="FJW3">
        <v>934494</v>
      </c>
      <c r="FJX3">
        <v>917548</v>
      </c>
      <c r="FJY3">
        <v>891247</v>
      </c>
      <c r="FJZ3">
        <v>880494</v>
      </c>
      <c r="FKA3">
        <v>876076</v>
      </c>
      <c r="FKB3">
        <v>877403</v>
      </c>
      <c r="FKC3">
        <v>876695</v>
      </c>
      <c r="FKD3">
        <v>863771</v>
      </c>
      <c r="FKE3">
        <v>859189</v>
      </c>
      <c r="FKF3">
        <v>838351</v>
      </c>
      <c r="FKG3">
        <v>812585</v>
      </c>
      <c r="FKH3">
        <v>17521</v>
      </c>
      <c r="FKI3">
        <v>18426</v>
      </c>
      <c r="FKJ3">
        <v>18417</v>
      </c>
      <c r="FKK3">
        <v>18589</v>
      </c>
      <c r="FKL3">
        <v>21211</v>
      </c>
      <c r="FKM3">
        <v>23157</v>
      </c>
      <c r="FKN3">
        <v>21558</v>
      </c>
      <c r="FKO3">
        <v>23149</v>
      </c>
      <c r="FKP3">
        <v>24129</v>
      </c>
      <c r="FKQ3">
        <v>28149</v>
      </c>
      <c r="FKR3">
        <v>28095</v>
      </c>
      <c r="FKS3">
        <v>30199</v>
      </c>
      <c r="FKT3">
        <v>30682</v>
      </c>
      <c r="FKU3">
        <v>30756</v>
      </c>
      <c r="FKV3">
        <v>31740</v>
      </c>
      <c r="FKW3">
        <v>30856</v>
      </c>
      <c r="FKX3">
        <v>30472</v>
      </c>
      <c r="FKY3">
        <v>32058</v>
      </c>
      <c r="FKZ3">
        <v>32058</v>
      </c>
      <c r="FLA3">
        <v>36398</v>
      </c>
      <c r="FLB3">
        <v>42272</v>
      </c>
      <c r="FLC3">
        <v>52356</v>
      </c>
      <c r="FLD3">
        <v>69267</v>
      </c>
      <c r="FLE3">
        <v>102706</v>
      </c>
      <c r="FLF3">
        <v>215141</v>
      </c>
      <c r="FLG3">
        <v>408779</v>
      </c>
      <c r="FLH3">
        <v>595704</v>
      </c>
      <c r="FLI3">
        <v>666830</v>
      </c>
      <c r="FLJ3">
        <v>704598</v>
      </c>
      <c r="FLK3">
        <v>734001</v>
      </c>
      <c r="FLL3">
        <v>729883</v>
      </c>
      <c r="FLM3">
        <v>742289</v>
      </c>
      <c r="FLN3">
        <v>740178</v>
      </c>
      <c r="FLO3">
        <v>746191</v>
      </c>
      <c r="FLP3">
        <v>750186</v>
      </c>
      <c r="FLQ3">
        <v>729936</v>
      </c>
      <c r="FLR3">
        <v>725086</v>
      </c>
      <c r="FLS3">
        <v>715336</v>
      </c>
      <c r="FLT3">
        <v>707522</v>
      </c>
      <c r="FLU3">
        <v>669129</v>
      </c>
      <c r="FLV3">
        <v>662856</v>
      </c>
      <c r="FLW3">
        <v>655420</v>
      </c>
      <c r="FLX3">
        <v>648586</v>
      </c>
      <c r="FLY3">
        <v>666302</v>
      </c>
      <c r="FLZ3">
        <v>661810</v>
      </c>
      <c r="FMA3">
        <v>652627</v>
      </c>
      <c r="FMB3">
        <v>662314</v>
      </c>
      <c r="FMC3">
        <v>655041</v>
      </c>
      <c r="FMD3">
        <v>645924</v>
      </c>
      <c r="FME3">
        <v>653540</v>
      </c>
      <c r="FMF3">
        <v>661174</v>
      </c>
      <c r="FMG3">
        <v>664319</v>
      </c>
      <c r="FMH3">
        <v>644940</v>
      </c>
      <c r="FMI3">
        <v>635862</v>
      </c>
      <c r="FMJ3">
        <v>635058</v>
      </c>
      <c r="FMK3">
        <v>630344</v>
      </c>
      <c r="FML3">
        <v>625366</v>
      </c>
      <c r="FMM3">
        <v>611375</v>
      </c>
      <c r="FMN3">
        <v>611238</v>
      </c>
      <c r="FMO3">
        <v>609217</v>
      </c>
      <c r="FMP3">
        <v>612481</v>
      </c>
      <c r="FMQ3">
        <v>585191</v>
      </c>
      <c r="FMR3">
        <v>560783</v>
      </c>
      <c r="FMS3">
        <v>561239</v>
      </c>
      <c r="FMT3">
        <v>561239</v>
      </c>
      <c r="FMU3">
        <v>555085</v>
      </c>
      <c r="FMV3">
        <v>1210</v>
      </c>
      <c r="FMW3">
        <v>1322</v>
      </c>
      <c r="FMX3">
        <v>1749</v>
      </c>
      <c r="FMY3">
        <v>1814</v>
      </c>
      <c r="FMZ3">
        <v>1974</v>
      </c>
      <c r="FNA3">
        <v>2048</v>
      </c>
      <c r="FNB3">
        <v>2053</v>
      </c>
      <c r="FNC3">
        <v>2398</v>
      </c>
      <c r="FND3">
        <v>3065</v>
      </c>
      <c r="FNE3">
        <v>4174</v>
      </c>
      <c r="FNF3">
        <v>5778</v>
      </c>
      <c r="FNG3">
        <v>7061</v>
      </c>
      <c r="FNH3">
        <v>7073</v>
      </c>
      <c r="FNI3">
        <v>6876</v>
      </c>
      <c r="FNJ3">
        <v>7699</v>
      </c>
      <c r="FNK3">
        <v>8518</v>
      </c>
      <c r="FNL3">
        <v>12333</v>
      </c>
      <c r="FNM3">
        <v>16458</v>
      </c>
      <c r="FNN3">
        <v>19686</v>
      </c>
      <c r="FNO3">
        <v>22164</v>
      </c>
      <c r="FNP3">
        <v>28334</v>
      </c>
      <c r="FNQ3">
        <v>46069</v>
      </c>
      <c r="FNR3">
        <v>72770</v>
      </c>
      <c r="FNS3">
        <v>106440</v>
      </c>
      <c r="FNT3">
        <v>225074</v>
      </c>
      <c r="FNU3">
        <v>365036</v>
      </c>
      <c r="FNV3">
        <v>436333</v>
      </c>
      <c r="FNW3">
        <v>436333</v>
      </c>
      <c r="FNX3">
        <v>477959</v>
      </c>
      <c r="FNY3">
        <v>495045</v>
      </c>
      <c r="FNZ3">
        <v>507389</v>
      </c>
      <c r="FOA3">
        <v>518338</v>
      </c>
      <c r="FOB3">
        <v>506616</v>
      </c>
      <c r="FOC3">
        <v>501913</v>
      </c>
      <c r="FOD3">
        <v>487327</v>
      </c>
      <c r="FOE3">
        <v>481607</v>
      </c>
      <c r="FOF3">
        <v>475749</v>
      </c>
      <c r="FOG3">
        <v>470246</v>
      </c>
      <c r="FOH3">
        <v>463975</v>
      </c>
      <c r="FOI3">
        <v>467219</v>
      </c>
      <c r="FOJ3">
        <v>472020</v>
      </c>
      <c r="FOK3">
        <v>458102</v>
      </c>
      <c r="FOL3">
        <v>457265</v>
      </c>
      <c r="FOM3">
        <v>458719</v>
      </c>
      <c r="FON3">
        <v>466454</v>
      </c>
      <c r="FOO3">
        <v>468179</v>
      </c>
      <c r="FOP3">
        <v>470583</v>
      </c>
      <c r="FOQ3">
        <v>473364</v>
      </c>
      <c r="FOR3">
        <v>481291</v>
      </c>
      <c r="FOS3">
        <v>481720</v>
      </c>
      <c r="FOT3">
        <v>483721</v>
      </c>
      <c r="FOU3">
        <v>494180</v>
      </c>
      <c r="FOV3">
        <v>490289</v>
      </c>
      <c r="FOW3">
        <v>503564</v>
      </c>
      <c r="FOX3">
        <v>496191</v>
      </c>
      <c r="FOY3">
        <v>495751</v>
      </c>
      <c r="FOZ3">
        <v>499868</v>
      </c>
      <c r="FPA3">
        <v>498311</v>
      </c>
      <c r="FPB3">
        <v>498311</v>
      </c>
      <c r="FPC3">
        <v>499592</v>
      </c>
      <c r="FPD3">
        <v>495393</v>
      </c>
      <c r="FPE3">
        <v>495743</v>
      </c>
      <c r="FPF3">
        <v>493253</v>
      </c>
      <c r="FPG3">
        <v>494783</v>
      </c>
      <c r="FPH3">
        <v>496014</v>
      </c>
      <c r="FPI3">
        <v>6233</v>
      </c>
      <c r="FPJ3">
        <v>6306</v>
      </c>
      <c r="FPK3">
        <v>6483</v>
      </c>
      <c r="FPL3">
        <v>7232</v>
      </c>
      <c r="FPM3">
        <v>7245</v>
      </c>
      <c r="FPN3">
        <v>7427</v>
      </c>
      <c r="FPO3">
        <v>7525</v>
      </c>
      <c r="FPP3">
        <v>7527</v>
      </c>
      <c r="FPQ3">
        <v>7554</v>
      </c>
      <c r="FPR3">
        <v>7452</v>
      </c>
      <c r="FPS3">
        <v>7650</v>
      </c>
      <c r="FPT3">
        <v>9406</v>
      </c>
      <c r="FPU3">
        <v>10368</v>
      </c>
      <c r="FPV3">
        <v>10709</v>
      </c>
      <c r="FPW3">
        <v>11321</v>
      </c>
      <c r="FPX3">
        <v>12671</v>
      </c>
      <c r="FPY3">
        <v>15361</v>
      </c>
      <c r="FPZ3">
        <v>16192</v>
      </c>
      <c r="FQA3">
        <v>19727</v>
      </c>
      <c r="FQB3">
        <v>23500</v>
      </c>
      <c r="FQC3">
        <v>36040</v>
      </c>
      <c r="FQD3">
        <v>44991</v>
      </c>
      <c r="FQE3">
        <v>60456</v>
      </c>
      <c r="FQF3">
        <v>95370</v>
      </c>
      <c r="FQG3">
        <v>193080</v>
      </c>
      <c r="FQH3">
        <v>294369</v>
      </c>
      <c r="FQI3">
        <v>403161</v>
      </c>
      <c r="FQJ3">
        <v>451971</v>
      </c>
      <c r="FQK3">
        <v>462380</v>
      </c>
      <c r="FQL3">
        <v>483006</v>
      </c>
      <c r="FQM3">
        <v>501063</v>
      </c>
      <c r="FQN3">
        <v>500922</v>
      </c>
      <c r="FQO3">
        <v>500922</v>
      </c>
      <c r="FQP3">
        <v>499285</v>
      </c>
      <c r="FQQ3">
        <v>494168</v>
      </c>
      <c r="FQR3">
        <v>488253</v>
      </c>
      <c r="FQS3">
        <v>483811</v>
      </c>
      <c r="FQT3">
        <v>475813</v>
      </c>
      <c r="FQU3">
        <v>471331</v>
      </c>
      <c r="FQV3">
        <v>479088</v>
      </c>
      <c r="FQW3">
        <v>475480</v>
      </c>
      <c r="FQX3">
        <v>486754</v>
      </c>
      <c r="FQY3">
        <v>482939</v>
      </c>
      <c r="FQZ3">
        <v>484762</v>
      </c>
      <c r="FRA3">
        <v>483478</v>
      </c>
      <c r="FRB3">
        <v>487695</v>
      </c>
      <c r="FRC3">
        <v>503164</v>
      </c>
      <c r="FRD3">
        <v>501002</v>
      </c>
      <c r="FRE3">
        <v>506416</v>
      </c>
      <c r="FRF3">
        <v>501642</v>
      </c>
      <c r="FRG3">
        <v>506163</v>
      </c>
      <c r="FRH3">
        <v>502340</v>
      </c>
      <c r="FRI3">
        <v>502340</v>
      </c>
      <c r="FRJ3">
        <v>501978</v>
      </c>
      <c r="FRK3">
        <v>511818</v>
      </c>
      <c r="FRL3">
        <v>521878</v>
      </c>
      <c r="FRM3">
        <v>524851</v>
      </c>
      <c r="FRN3">
        <v>537962</v>
      </c>
      <c r="FRO3">
        <v>532312</v>
      </c>
      <c r="FRP3">
        <v>508003</v>
      </c>
      <c r="FRQ3">
        <v>505351</v>
      </c>
      <c r="FRR3">
        <v>500509</v>
      </c>
      <c r="FRS3">
        <v>510045</v>
      </c>
      <c r="FRT3">
        <v>3680</v>
      </c>
      <c r="FRU3">
        <v>3680</v>
      </c>
      <c r="FRV3">
        <v>3680</v>
      </c>
      <c r="FRW3">
        <v>3909</v>
      </c>
      <c r="FRX3">
        <v>4926</v>
      </c>
      <c r="FRY3">
        <v>4926</v>
      </c>
      <c r="FRZ3">
        <v>4926</v>
      </c>
      <c r="FSA3">
        <v>5066</v>
      </c>
      <c r="FSB3">
        <v>5066</v>
      </c>
      <c r="FSC3">
        <v>5592</v>
      </c>
      <c r="FSD3">
        <v>6362</v>
      </c>
      <c r="FSE3">
        <v>7157</v>
      </c>
      <c r="FSF3">
        <v>8426</v>
      </c>
      <c r="FSG3">
        <v>9880</v>
      </c>
      <c r="FSH3">
        <v>10671</v>
      </c>
      <c r="FSI3">
        <v>11242</v>
      </c>
      <c r="FSJ3">
        <v>13137</v>
      </c>
      <c r="FSK3">
        <v>15704</v>
      </c>
      <c r="FSL3">
        <v>17735</v>
      </c>
      <c r="FSM3">
        <v>22227</v>
      </c>
      <c r="FSN3">
        <v>27669</v>
      </c>
      <c r="FSO3">
        <v>37579</v>
      </c>
      <c r="FSP3">
        <v>49831</v>
      </c>
      <c r="FSQ3">
        <v>76161</v>
      </c>
      <c r="FSR3">
        <v>120809</v>
      </c>
      <c r="FSS3">
        <v>155298</v>
      </c>
      <c r="FST3">
        <v>155298</v>
      </c>
      <c r="FSU3">
        <v>290978</v>
      </c>
      <c r="FSV3">
        <v>398163</v>
      </c>
      <c r="FSW3">
        <v>520080</v>
      </c>
      <c r="FSX3">
        <v>593041</v>
      </c>
      <c r="FSY3">
        <v>631667</v>
      </c>
      <c r="FSZ3">
        <v>653083</v>
      </c>
      <c r="FTA3">
        <v>672473</v>
      </c>
      <c r="FTB3">
        <v>665161</v>
      </c>
      <c r="FTC3">
        <v>658817</v>
      </c>
      <c r="FTD3">
        <v>659965</v>
      </c>
      <c r="FTE3">
        <v>696182</v>
      </c>
      <c r="FTF3">
        <v>696642</v>
      </c>
      <c r="FTG3">
        <v>700234</v>
      </c>
      <c r="FTH3">
        <v>701145</v>
      </c>
      <c r="FTI3">
        <v>697695</v>
      </c>
      <c r="FTJ3">
        <v>706097</v>
      </c>
      <c r="FTK3">
        <v>707834</v>
      </c>
      <c r="FTL3">
        <v>704527</v>
      </c>
      <c r="FTM3">
        <v>707459</v>
      </c>
      <c r="FTN3">
        <v>715562</v>
      </c>
      <c r="FTO3">
        <v>731435</v>
      </c>
      <c r="FTP3">
        <v>716335</v>
      </c>
      <c r="FTQ3">
        <v>722992</v>
      </c>
      <c r="FTR3">
        <v>728849</v>
      </c>
      <c r="FTS3">
        <v>719144</v>
      </c>
      <c r="FTT3">
        <v>724582</v>
      </c>
      <c r="FTU3">
        <v>716254</v>
      </c>
      <c r="FTV3">
        <v>727228</v>
      </c>
      <c r="FTW3">
        <v>749314</v>
      </c>
      <c r="FTX3">
        <v>755468</v>
      </c>
      <c r="FTY3">
        <v>740948</v>
      </c>
      <c r="FTZ3">
        <v>753319</v>
      </c>
      <c r="FUA3">
        <v>745102</v>
      </c>
      <c r="FUB3">
        <v>754190</v>
      </c>
      <c r="FUC3">
        <v>741659</v>
      </c>
      <c r="FUD3">
        <v>748307</v>
      </c>
      <c r="FUE3">
        <v>773168</v>
      </c>
      <c r="FUF3">
        <v>763012</v>
      </c>
      <c r="FUG3">
        <v>745893</v>
      </c>
      <c r="FUH3">
        <v>728816</v>
      </c>
      <c r="FUI3">
        <v>1550</v>
      </c>
      <c r="FUJ3">
        <v>1668</v>
      </c>
      <c r="FUK3">
        <v>1864</v>
      </c>
      <c r="FUL3">
        <v>2058</v>
      </c>
      <c r="FUM3">
        <v>2746</v>
      </c>
      <c r="FUN3">
        <v>5352</v>
      </c>
      <c r="FUO3">
        <v>5352</v>
      </c>
      <c r="FUP3">
        <v>5505</v>
      </c>
      <c r="FUQ3">
        <v>15724</v>
      </c>
      <c r="FUR3">
        <v>23948</v>
      </c>
      <c r="FUS3">
        <v>28167</v>
      </c>
      <c r="FUT3">
        <v>35412</v>
      </c>
      <c r="FUU3">
        <v>37822</v>
      </c>
      <c r="FUV3">
        <v>44586</v>
      </c>
      <c r="FUW3">
        <v>48592</v>
      </c>
      <c r="FUX3">
        <v>59462</v>
      </c>
      <c r="FUY3">
        <v>71830</v>
      </c>
      <c r="FUZ3">
        <v>103478</v>
      </c>
      <c r="FVA3">
        <v>118897</v>
      </c>
      <c r="FVB3">
        <v>150341</v>
      </c>
      <c r="FVC3">
        <v>185431</v>
      </c>
      <c r="FVD3">
        <v>222456</v>
      </c>
      <c r="FVE3">
        <v>222456</v>
      </c>
      <c r="FVF3">
        <v>253597</v>
      </c>
      <c r="FVG3">
        <v>374473</v>
      </c>
      <c r="FVH3">
        <v>543913</v>
      </c>
      <c r="FVI3">
        <v>673169</v>
      </c>
      <c r="FVJ3">
        <v>732222</v>
      </c>
      <c r="FVK3">
        <v>774507</v>
      </c>
      <c r="FVL3">
        <v>817536</v>
      </c>
      <c r="FVM3">
        <v>844721</v>
      </c>
      <c r="FVN3">
        <v>847180</v>
      </c>
      <c r="FVO3">
        <v>860372</v>
      </c>
      <c r="FVP3">
        <v>884658</v>
      </c>
      <c r="FVQ3">
        <v>874218</v>
      </c>
      <c r="FVR3">
        <v>886282</v>
      </c>
      <c r="FVS3">
        <v>890991</v>
      </c>
      <c r="FVT3">
        <v>879211</v>
      </c>
      <c r="FVU3">
        <v>879044</v>
      </c>
      <c r="FVV3">
        <v>862895</v>
      </c>
      <c r="FVW3">
        <v>883765</v>
      </c>
      <c r="FVX3">
        <v>879521</v>
      </c>
      <c r="FVY3">
        <v>882348</v>
      </c>
      <c r="FVZ3">
        <v>879246</v>
      </c>
      <c r="FWA3">
        <v>864706</v>
      </c>
      <c r="FWB3">
        <v>872167</v>
      </c>
      <c r="FWC3">
        <v>877896</v>
      </c>
      <c r="FWD3">
        <v>861645</v>
      </c>
      <c r="FWE3">
        <v>881516</v>
      </c>
      <c r="FWF3">
        <v>880071</v>
      </c>
      <c r="FWG3">
        <v>863694</v>
      </c>
      <c r="FWH3">
        <v>877304</v>
      </c>
      <c r="FWI3">
        <v>878337</v>
      </c>
      <c r="FWJ3">
        <v>885400</v>
      </c>
      <c r="FWK3">
        <v>889154</v>
      </c>
      <c r="FWL3">
        <v>896809</v>
      </c>
      <c r="FWM3">
        <v>927999</v>
      </c>
      <c r="FWN3">
        <v>902328</v>
      </c>
      <c r="FWO3">
        <v>911327</v>
      </c>
      <c r="FWP3">
        <v>914980</v>
      </c>
      <c r="FWQ3">
        <v>919134</v>
      </c>
      <c r="FWR3">
        <v>921881</v>
      </c>
      <c r="FWS3">
        <v>902915</v>
      </c>
      <c r="FWT3">
        <v>902915</v>
      </c>
      <c r="FWU3">
        <v>925949</v>
      </c>
      <c r="FWV3">
        <v>927260</v>
      </c>
      <c r="FWW3">
        <v>3756</v>
      </c>
      <c r="FWX3">
        <v>4359</v>
      </c>
      <c r="FWY3">
        <v>6838</v>
      </c>
      <c r="FWZ3">
        <v>8948</v>
      </c>
      <c r="FXA3">
        <v>9415</v>
      </c>
      <c r="FXB3">
        <v>9637</v>
      </c>
      <c r="FXC3">
        <v>11000</v>
      </c>
      <c r="FXD3">
        <v>11469</v>
      </c>
      <c r="FXE3">
        <v>12718</v>
      </c>
      <c r="FXF3">
        <v>13253</v>
      </c>
      <c r="FXG3">
        <v>14018</v>
      </c>
      <c r="FXH3">
        <v>16062</v>
      </c>
      <c r="FXI3">
        <v>19682</v>
      </c>
      <c r="FXJ3">
        <v>25186</v>
      </c>
      <c r="FXK3">
        <v>31984</v>
      </c>
      <c r="FXL3">
        <v>34825</v>
      </c>
      <c r="FXM3">
        <v>49745</v>
      </c>
      <c r="FXN3">
        <v>78879</v>
      </c>
      <c r="FXO3">
        <v>94210</v>
      </c>
      <c r="FXP3">
        <v>116436</v>
      </c>
      <c r="FXQ3">
        <v>158823</v>
      </c>
      <c r="FXR3">
        <v>235045</v>
      </c>
      <c r="FXS3">
        <v>346277</v>
      </c>
      <c r="FXT3">
        <v>479323</v>
      </c>
      <c r="FXU3">
        <v>702570</v>
      </c>
      <c r="FXV3">
        <v>896536</v>
      </c>
      <c r="FXW3">
        <v>896536</v>
      </c>
      <c r="FXX3">
        <v>959318</v>
      </c>
      <c r="FXY3">
        <v>1001057</v>
      </c>
      <c r="FXZ3">
        <v>1050898</v>
      </c>
      <c r="FYA3">
        <v>1122791</v>
      </c>
      <c r="FYB3">
        <v>1156744</v>
      </c>
      <c r="FYC3">
        <v>1196959</v>
      </c>
      <c r="FYD3">
        <v>1216254</v>
      </c>
      <c r="FYE3">
        <v>1203955</v>
      </c>
      <c r="FYF3">
        <v>1182651</v>
      </c>
      <c r="FYG3">
        <v>1182993</v>
      </c>
      <c r="FYH3">
        <v>1176738</v>
      </c>
      <c r="FYI3">
        <v>1165824</v>
      </c>
      <c r="FYJ3">
        <v>1144456</v>
      </c>
      <c r="FYK3">
        <v>1146719</v>
      </c>
      <c r="FYL3">
        <v>1143195</v>
      </c>
      <c r="FYM3">
        <v>1137680</v>
      </c>
      <c r="FYN3">
        <v>1115719</v>
      </c>
      <c r="FYO3">
        <v>1112534</v>
      </c>
      <c r="FYP3">
        <v>1107986</v>
      </c>
      <c r="FYQ3">
        <v>1107519</v>
      </c>
      <c r="FYR3">
        <v>1122873</v>
      </c>
      <c r="FYS3">
        <v>1101961</v>
      </c>
      <c r="FYT3">
        <v>1115299</v>
      </c>
      <c r="FYU3">
        <v>1103748</v>
      </c>
      <c r="FYV3">
        <v>1109295</v>
      </c>
      <c r="FYW3">
        <v>1108536</v>
      </c>
      <c r="FYX3">
        <v>1113456</v>
      </c>
      <c r="FYY3">
        <v>1086208</v>
      </c>
      <c r="FYZ3">
        <v>1072494</v>
      </c>
      <c r="FZA3">
        <v>1082052</v>
      </c>
      <c r="FZB3">
        <v>1086046</v>
      </c>
      <c r="FZC3">
        <v>1094911</v>
      </c>
      <c r="FZD3">
        <v>1127666</v>
      </c>
      <c r="FZE3">
        <v>1122863</v>
      </c>
      <c r="FZF3">
        <v>1122672</v>
      </c>
      <c r="FZG3">
        <v>1134876</v>
      </c>
      <c r="FZH3">
        <v>1139675</v>
      </c>
      <c r="FZI3">
        <v>1118490</v>
      </c>
      <c r="FZJ3">
        <v>12551</v>
      </c>
      <c r="FZK3">
        <v>12551</v>
      </c>
      <c r="FZL3">
        <v>13108</v>
      </c>
      <c r="FZM3">
        <v>13708</v>
      </c>
      <c r="FZN3">
        <v>20989</v>
      </c>
      <c r="FZO3">
        <v>27573</v>
      </c>
      <c r="FZP3">
        <v>38366</v>
      </c>
      <c r="FZQ3">
        <v>38366</v>
      </c>
      <c r="FZR3">
        <v>40139</v>
      </c>
      <c r="FZS3">
        <v>42597</v>
      </c>
      <c r="FZT3">
        <v>53966</v>
      </c>
      <c r="FZU3">
        <v>58557</v>
      </c>
      <c r="FZV3">
        <v>100905</v>
      </c>
      <c r="FZW3">
        <v>103114</v>
      </c>
      <c r="FZX3">
        <v>136400</v>
      </c>
      <c r="FZY3">
        <v>174550</v>
      </c>
      <c r="FZZ3">
        <v>211655</v>
      </c>
      <c r="GAA3">
        <v>211655</v>
      </c>
      <c r="GAB3">
        <v>223944</v>
      </c>
      <c r="GAC3">
        <v>247854</v>
      </c>
      <c r="GAD3">
        <v>282383</v>
      </c>
      <c r="GAE3">
        <v>337994</v>
      </c>
      <c r="GAF3">
        <v>506459</v>
      </c>
      <c r="GAG3">
        <v>773754</v>
      </c>
      <c r="GAH3">
        <v>949698</v>
      </c>
      <c r="GAI3">
        <v>1138813</v>
      </c>
      <c r="GAJ3">
        <v>1246762</v>
      </c>
      <c r="GAK3">
        <v>1278147</v>
      </c>
      <c r="GAL3">
        <v>1297127</v>
      </c>
      <c r="GAM3">
        <v>1292446</v>
      </c>
      <c r="GAN3">
        <v>1295205</v>
      </c>
      <c r="GAO3">
        <v>1295205</v>
      </c>
      <c r="GAP3">
        <v>1316659</v>
      </c>
      <c r="GAQ3">
        <v>1296151</v>
      </c>
      <c r="GAR3">
        <v>1284732</v>
      </c>
      <c r="GAS3">
        <v>1273751</v>
      </c>
      <c r="GAT3">
        <v>1262822</v>
      </c>
      <c r="GAU3">
        <v>1269969</v>
      </c>
      <c r="GAV3">
        <v>1234902</v>
      </c>
      <c r="GAW3">
        <v>1224585</v>
      </c>
      <c r="GAX3">
        <v>1215211</v>
      </c>
      <c r="GAY3">
        <v>1213986</v>
      </c>
      <c r="GAZ3">
        <v>1199267</v>
      </c>
      <c r="GBA3">
        <v>1208620</v>
      </c>
      <c r="GBB3">
        <v>1185247</v>
      </c>
      <c r="GBC3">
        <v>1187637</v>
      </c>
      <c r="GBD3">
        <v>1193869</v>
      </c>
      <c r="GBE3">
        <v>1203813</v>
      </c>
      <c r="GBF3">
        <v>1189384</v>
      </c>
      <c r="GBG3">
        <v>1222563</v>
      </c>
      <c r="GBH3">
        <v>1069044</v>
      </c>
      <c r="GBI3">
        <v>1069044</v>
      </c>
      <c r="GBJ3">
        <v>1058580</v>
      </c>
      <c r="GBK3">
        <v>1054290</v>
      </c>
      <c r="GBL3">
        <v>1070009</v>
      </c>
      <c r="GBM3">
        <v>1069719</v>
      </c>
      <c r="GBN3">
        <v>1090976</v>
      </c>
      <c r="GBO3">
        <v>1055724</v>
      </c>
      <c r="GBP3">
        <v>1021237</v>
      </c>
      <c r="GBQ3">
        <v>1036727</v>
      </c>
      <c r="GBR3">
        <v>1009372</v>
      </c>
      <c r="GBS3">
        <v>1013329</v>
      </c>
      <c r="GBT3">
        <v>988472</v>
      </c>
      <c r="GBU3">
        <v>996054</v>
      </c>
      <c r="GBV3">
        <v>7711</v>
      </c>
      <c r="GBW3">
        <v>7711</v>
      </c>
      <c r="GBX3">
        <v>9580</v>
      </c>
      <c r="GBY3">
        <v>15613</v>
      </c>
      <c r="GBZ3">
        <v>18863</v>
      </c>
      <c r="GCA3">
        <v>19540</v>
      </c>
      <c r="GCB3">
        <v>19540</v>
      </c>
      <c r="GCC3">
        <v>19554</v>
      </c>
      <c r="GCD3">
        <v>20694</v>
      </c>
      <c r="GCE3">
        <v>24998</v>
      </c>
      <c r="GCF3">
        <v>26635</v>
      </c>
      <c r="GCG3">
        <v>35748</v>
      </c>
      <c r="GCH3">
        <v>40686</v>
      </c>
      <c r="GCI3">
        <v>48592</v>
      </c>
      <c r="GCJ3">
        <v>61957</v>
      </c>
      <c r="GCK3">
        <v>73436</v>
      </c>
      <c r="GCL3">
        <v>87161</v>
      </c>
      <c r="GCM3">
        <v>107695</v>
      </c>
      <c r="GCN3">
        <v>121414</v>
      </c>
      <c r="GCO3">
        <v>143597</v>
      </c>
      <c r="GCP3">
        <v>157512</v>
      </c>
      <c r="GCQ3">
        <v>214938</v>
      </c>
      <c r="GCR3">
        <v>232198</v>
      </c>
      <c r="GCS3">
        <v>288390</v>
      </c>
      <c r="GCT3">
        <v>508450</v>
      </c>
      <c r="GCU3">
        <v>726433</v>
      </c>
      <c r="GCV3">
        <v>881325</v>
      </c>
      <c r="GCW3">
        <v>952092</v>
      </c>
      <c r="GCX3">
        <v>966045</v>
      </c>
      <c r="GCY3">
        <v>966045</v>
      </c>
      <c r="GCZ3">
        <v>976342</v>
      </c>
      <c r="GDA3">
        <v>1012750</v>
      </c>
      <c r="GDB3">
        <v>1014882</v>
      </c>
      <c r="GDC3">
        <v>1025086</v>
      </c>
      <c r="GDD3">
        <v>1031605</v>
      </c>
      <c r="GDE3">
        <v>1037647</v>
      </c>
      <c r="GDF3">
        <v>1030460</v>
      </c>
      <c r="GDG3">
        <v>1038734</v>
      </c>
      <c r="GDH3">
        <v>1067693</v>
      </c>
      <c r="GDI3">
        <v>1067427</v>
      </c>
      <c r="GDJ3">
        <v>1073446</v>
      </c>
      <c r="GDK3">
        <v>1068896</v>
      </c>
      <c r="GDL3">
        <v>1054500</v>
      </c>
      <c r="GDM3">
        <v>1058275</v>
      </c>
      <c r="GDN3">
        <v>1039834</v>
      </c>
      <c r="GDO3">
        <v>1014643</v>
      </c>
      <c r="GDP3">
        <v>1005988</v>
      </c>
      <c r="GDQ3">
        <v>1005010</v>
      </c>
      <c r="GDR3">
        <v>1008931</v>
      </c>
      <c r="GDS3">
        <v>1006499</v>
      </c>
      <c r="GDT3">
        <v>1006166</v>
      </c>
      <c r="GDU3">
        <v>1026756</v>
      </c>
      <c r="GDV3">
        <v>1037438</v>
      </c>
      <c r="GDW3">
        <v>1044483</v>
      </c>
      <c r="GDX3">
        <v>1049413</v>
      </c>
      <c r="GDY3">
        <v>1036211</v>
      </c>
      <c r="GDZ3">
        <v>1016126</v>
      </c>
      <c r="GEA3">
        <v>1011200</v>
      </c>
      <c r="GEB3">
        <v>996338</v>
      </c>
      <c r="GEC3">
        <v>965342</v>
      </c>
      <c r="GED3">
        <v>968961</v>
      </c>
      <c r="GEE3">
        <v>950867</v>
      </c>
      <c r="GEF3">
        <v>946107</v>
      </c>
      <c r="GEG3">
        <v>915919</v>
      </c>
      <c r="GEH3">
        <v>914679</v>
      </c>
      <c r="GEI3">
        <v>908908</v>
      </c>
      <c r="GEJ3">
        <v>922478</v>
      </c>
      <c r="GEK3">
        <v>9302</v>
      </c>
      <c r="GEL3">
        <v>9302</v>
      </c>
      <c r="GEM3">
        <v>9356</v>
      </c>
      <c r="GEN3">
        <v>9590</v>
      </c>
      <c r="GEO3">
        <v>13553</v>
      </c>
      <c r="GEP3">
        <v>16230</v>
      </c>
      <c r="GEQ3">
        <v>19093</v>
      </c>
      <c r="GER3">
        <v>19243</v>
      </c>
      <c r="GES3">
        <v>19873</v>
      </c>
      <c r="GET3">
        <v>20415</v>
      </c>
      <c r="GEU3">
        <v>23219</v>
      </c>
      <c r="GEV3">
        <v>24766</v>
      </c>
      <c r="GEW3">
        <v>34943</v>
      </c>
      <c r="GEX3">
        <v>40671</v>
      </c>
      <c r="GEY3">
        <v>52192</v>
      </c>
      <c r="GEZ3">
        <v>68355</v>
      </c>
      <c r="GFA3">
        <v>79516</v>
      </c>
      <c r="GFB3">
        <v>119515</v>
      </c>
      <c r="GFC3">
        <v>147481</v>
      </c>
      <c r="GFD3">
        <v>190505</v>
      </c>
      <c r="GFE3">
        <v>190505</v>
      </c>
      <c r="GFF3">
        <v>243386</v>
      </c>
      <c r="GFG3">
        <v>425465</v>
      </c>
      <c r="GFH3">
        <v>642299</v>
      </c>
      <c r="GFI3">
        <v>772024</v>
      </c>
      <c r="GFJ3">
        <v>823046</v>
      </c>
      <c r="GFK3">
        <v>878181</v>
      </c>
      <c r="GFL3">
        <v>927456</v>
      </c>
      <c r="GFM3">
        <v>931956</v>
      </c>
      <c r="GFN3">
        <v>920017</v>
      </c>
      <c r="GFO3">
        <v>955003</v>
      </c>
      <c r="GFP3">
        <v>960327</v>
      </c>
      <c r="GFQ3">
        <v>989099</v>
      </c>
      <c r="GFR3">
        <v>992789</v>
      </c>
      <c r="GFS3">
        <v>951308</v>
      </c>
      <c r="GFT3">
        <v>998508</v>
      </c>
      <c r="GFU3">
        <v>1023457</v>
      </c>
      <c r="GFV3">
        <v>1013990</v>
      </c>
      <c r="GFW3">
        <v>1045873</v>
      </c>
      <c r="GFX3">
        <v>1039243</v>
      </c>
      <c r="GFY3">
        <v>1060938</v>
      </c>
      <c r="GFZ3">
        <v>992693</v>
      </c>
      <c r="GGA3">
        <v>996051</v>
      </c>
      <c r="GGB3">
        <v>1017936</v>
      </c>
      <c r="GGC3">
        <v>1032563</v>
      </c>
      <c r="GGD3">
        <v>1037556</v>
      </c>
      <c r="GGE3">
        <v>1049254</v>
      </c>
      <c r="GGF3">
        <v>1030824</v>
      </c>
      <c r="GGG3">
        <v>1030815</v>
      </c>
      <c r="GGH3">
        <v>1024274</v>
      </c>
      <c r="GGI3">
        <v>1034121</v>
      </c>
      <c r="GGJ3">
        <v>1008995</v>
      </c>
      <c r="GGK3">
        <v>1024761</v>
      </c>
      <c r="GGL3">
        <v>1009359</v>
      </c>
      <c r="GGM3">
        <v>1007350</v>
      </c>
      <c r="GGN3">
        <v>992459</v>
      </c>
      <c r="GGO3">
        <v>1002600</v>
      </c>
      <c r="GGP3">
        <v>1005577</v>
      </c>
      <c r="GGQ3">
        <v>1001141</v>
      </c>
      <c r="GGR3">
        <v>1001394</v>
      </c>
      <c r="GGS3">
        <v>1005649</v>
      </c>
      <c r="GGT3">
        <v>996318</v>
      </c>
      <c r="GGU3">
        <v>991311</v>
      </c>
      <c r="GGV3">
        <v>991311</v>
      </c>
      <c r="GGW3">
        <v>984774</v>
      </c>
      <c r="GGX3">
        <v>370</v>
      </c>
      <c r="GGY3">
        <v>438</v>
      </c>
      <c r="GGZ3">
        <v>1621</v>
      </c>
      <c r="GHA3">
        <v>1705</v>
      </c>
      <c r="GHB3">
        <v>2136</v>
      </c>
      <c r="GHC3">
        <v>2622</v>
      </c>
      <c r="GHD3">
        <v>2423</v>
      </c>
      <c r="GHE3">
        <v>3337</v>
      </c>
      <c r="GHF3">
        <v>3753</v>
      </c>
      <c r="GHG3">
        <v>4971</v>
      </c>
      <c r="GHH3">
        <v>6106</v>
      </c>
      <c r="GHI3">
        <v>7433</v>
      </c>
      <c r="GHJ3">
        <v>9585</v>
      </c>
      <c r="GHK3">
        <v>18889</v>
      </c>
      <c r="GHL3">
        <v>25236</v>
      </c>
      <c r="GHM3">
        <v>27012</v>
      </c>
      <c r="GHN3">
        <v>27622</v>
      </c>
      <c r="GHO3">
        <v>33570</v>
      </c>
      <c r="GHP3">
        <v>41394</v>
      </c>
      <c r="GHQ3">
        <v>51523</v>
      </c>
      <c r="GHR3">
        <v>75631</v>
      </c>
      <c r="GHS3">
        <v>107769</v>
      </c>
      <c r="GHT3">
        <v>239476</v>
      </c>
      <c r="GHU3">
        <v>429481</v>
      </c>
      <c r="GHV3">
        <v>658642</v>
      </c>
      <c r="GHW3">
        <v>658642</v>
      </c>
      <c r="GHX3">
        <v>723685</v>
      </c>
      <c r="GHY3">
        <v>818450</v>
      </c>
      <c r="GHZ3">
        <v>952473</v>
      </c>
      <c r="GIA3">
        <v>967071</v>
      </c>
      <c r="GIB3">
        <v>1006375</v>
      </c>
      <c r="GIC3">
        <v>1007178</v>
      </c>
      <c r="GID3">
        <v>1042228</v>
      </c>
      <c r="GIE3">
        <v>1054356</v>
      </c>
      <c r="GIF3">
        <v>1043651</v>
      </c>
      <c r="GIG3">
        <v>1033547</v>
      </c>
      <c r="GIH3">
        <v>1038201</v>
      </c>
      <c r="GII3">
        <v>1040007</v>
      </c>
      <c r="GIJ3">
        <v>1035789</v>
      </c>
      <c r="GIK3">
        <v>1021997</v>
      </c>
      <c r="GIL3">
        <v>1048773</v>
      </c>
      <c r="GIM3">
        <v>1053470</v>
      </c>
      <c r="GIN3">
        <v>1055736</v>
      </c>
      <c r="GIO3">
        <v>1062987</v>
      </c>
      <c r="GIP3">
        <v>1067045</v>
      </c>
      <c r="GIQ3">
        <v>1059959</v>
      </c>
      <c r="GIR3">
        <v>1040010</v>
      </c>
      <c r="GIS3">
        <v>1033649</v>
      </c>
      <c r="GIT3">
        <v>1020985</v>
      </c>
      <c r="GIU3">
        <v>1010800</v>
      </c>
      <c r="GIV3">
        <v>991171</v>
      </c>
      <c r="GIW3">
        <v>993037</v>
      </c>
      <c r="GIX3">
        <v>1008719</v>
      </c>
      <c r="GIY3">
        <v>999512</v>
      </c>
      <c r="GIZ3">
        <v>1015706</v>
      </c>
      <c r="GJA3">
        <v>1015479</v>
      </c>
      <c r="GJB3">
        <v>1007578</v>
      </c>
      <c r="GJC3">
        <v>988228</v>
      </c>
      <c r="GJD3">
        <v>994654</v>
      </c>
      <c r="GJE3">
        <v>977261</v>
      </c>
      <c r="GJF3">
        <v>957074</v>
      </c>
      <c r="GJG3">
        <v>956770</v>
      </c>
      <c r="GJH3">
        <v>952293</v>
      </c>
      <c r="GJI3">
        <v>945514</v>
      </c>
      <c r="GJJ3">
        <v>954479</v>
      </c>
      <c r="GJK3">
        <v>36</v>
      </c>
      <c r="GJL3">
        <v>36</v>
      </c>
      <c r="GJM3">
        <v>2356</v>
      </c>
      <c r="GJN3">
        <v>5018</v>
      </c>
      <c r="GJO3">
        <v>8753</v>
      </c>
      <c r="GJP3">
        <v>15984</v>
      </c>
      <c r="GJQ3">
        <v>16182</v>
      </c>
      <c r="GJR3">
        <v>17382</v>
      </c>
      <c r="GJS3">
        <v>17523</v>
      </c>
      <c r="GJT3">
        <v>19040</v>
      </c>
      <c r="GJU3">
        <v>19540</v>
      </c>
      <c r="GJV3">
        <v>20644</v>
      </c>
      <c r="GJW3">
        <v>22111</v>
      </c>
      <c r="GJX3">
        <v>25187</v>
      </c>
      <c r="GJY3">
        <v>25637</v>
      </c>
      <c r="GJZ3">
        <v>27155</v>
      </c>
      <c r="GKA3">
        <v>29547</v>
      </c>
      <c r="GKB3">
        <v>37412</v>
      </c>
      <c r="GKC3">
        <v>40599</v>
      </c>
      <c r="GKD3">
        <v>46755</v>
      </c>
      <c r="GKE3">
        <v>61972</v>
      </c>
      <c r="GKF3">
        <v>86789</v>
      </c>
      <c r="GKG3">
        <v>125567</v>
      </c>
      <c r="GKH3">
        <v>198517</v>
      </c>
      <c r="GKI3">
        <v>366476</v>
      </c>
      <c r="GKJ3">
        <v>536278</v>
      </c>
      <c r="GKK3">
        <v>643525</v>
      </c>
      <c r="GKL3">
        <v>691244</v>
      </c>
      <c r="GKM3">
        <v>756029</v>
      </c>
      <c r="GKN3">
        <v>790423</v>
      </c>
      <c r="GKO3">
        <v>790423</v>
      </c>
      <c r="GKP3">
        <v>790213</v>
      </c>
      <c r="GKQ3">
        <v>789890</v>
      </c>
      <c r="GKR3">
        <v>785149</v>
      </c>
      <c r="GKS3">
        <v>779241</v>
      </c>
      <c r="GKT3">
        <v>781317</v>
      </c>
      <c r="GKU3">
        <v>787270</v>
      </c>
      <c r="GKV3">
        <v>793341</v>
      </c>
      <c r="GKW3">
        <v>814726</v>
      </c>
      <c r="GKX3">
        <v>823214</v>
      </c>
      <c r="GKY3">
        <v>808439</v>
      </c>
      <c r="GKZ3">
        <v>799569</v>
      </c>
      <c r="GLA3">
        <v>798928</v>
      </c>
      <c r="GLB3">
        <v>787819</v>
      </c>
      <c r="GLC3">
        <v>765437</v>
      </c>
      <c r="GLD3">
        <v>779594</v>
      </c>
      <c r="GLE3">
        <v>774268</v>
      </c>
      <c r="GLF3">
        <v>764300</v>
      </c>
      <c r="GLG3">
        <v>758281</v>
      </c>
      <c r="GLH3">
        <v>746615</v>
      </c>
      <c r="GLI3">
        <v>766743</v>
      </c>
      <c r="GLJ3">
        <v>764612</v>
      </c>
      <c r="GLK3">
        <v>748493</v>
      </c>
      <c r="GLL3">
        <v>756022</v>
      </c>
      <c r="GLM3">
        <v>766354</v>
      </c>
      <c r="GLN3">
        <v>766354</v>
      </c>
      <c r="GLO3">
        <v>763469</v>
      </c>
      <c r="GLP3">
        <v>780137</v>
      </c>
      <c r="GLQ3">
        <v>778938</v>
      </c>
      <c r="GLR3">
        <v>770046</v>
      </c>
      <c r="GLS3">
        <v>770033</v>
      </c>
      <c r="GLT3">
        <v>747560</v>
      </c>
      <c r="GLU3">
        <v>746623</v>
      </c>
      <c r="GLV3">
        <v>714704</v>
      </c>
      <c r="GLW3">
        <v>5274</v>
      </c>
      <c r="GLX3">
        <v>5274</v>
      </c>
      <c r="GLY3">
        <v>6258</v>
      </c>
      <c r="GLZ3">
        <v>6358</v>
      </c>
      <c r="GMA3">
        <v>6800</v>
      </c>
      <c r="GMB3">
        <v>6825</v>
      </c>
      <c r="GMC3">
        <v>6825</v>
      </c>
      <c r="GMD3">
        <v>6825</v>
      </c>
      <c r="GME3">
        <v>8025</v>
      </c>
      <c r="GMF3">
        <v>8634</v>
      </c>
      <c r="GMG3">
        <v>10402</v>
      </c>
      <c r="GMH3">
        <v>13044</v>
      </c>
      <c r="GMI3">
        <v>12699</v>
      </c>
      <c r="GMJ3">
        <v>13852</v>
      </c>
      <c r="GMK3">
        <v>17099</v>
      </c>
      <c r="GML3">
        <v>20683</v>
      </c>
      <c r="GMM3">
        <v>22938</v>
      </c>
      <c r="GMN3">
        <v>25488</v>
      </c>
      <c r="GMO3">
        <v>33332</v>
      </c>
      <c r="GMP3">
        <v>45828</v>
      </c>
      <c r="GMQ3">
        <v>63650</v>
      </c>
      <c r="GMR3">
        <v>89379</v>
      </c>
      <c r="GMS3">
        <v>117640</v>
      </c>
      <c r="GMT3">
        <v>194758</v>
      </c>
      <c r="GMU3">
        <v>321293</v>
      </c>
      <c r="GMV3">
        <v>446665</v>
      </c>
      <c r="GMW3">
        <v>546576</v>
      </c>
      <c r="GMX3">
        <v>569714</v>
      </c>
      <c r="GMY3">
        <v>569714</v>
      </c>
      <c r="GMZ3">
        <v>591741</v>
      </c>
      <c r="GNA3">
        <v>625626</v>
      </c>
      <c r="GNB3">
        <v>655660</v>
      </c>
      <c r="GNC3">
        <v>647388</v>
      </c>
      <c r="GND3">
        <v>646544</v>
      </c>
      <c r="GNE3">
        <v>657187</v>
      </c>
      <c r="GNF3">
        <v>645967</v>
      </c>
      <c r="GNG3">
        <v>652640</v>
      </c>
      <c r="GNH3">
        <v>653135</v>
      </c>
      <c r="GNI3">
        <v>653521</v>
      </c>
      <c r="GNJ3">
        <v>659194</v>
      </c>
      <c r="GNK3">
        <v>659646</v>
      </c>
      <c r="GNL3">
        <v>674747</v>
      </c>
      <c r="GNM3">
        <v>665645</v>
      </c>
      <c r="GNN3">
        <v>676686</v>
      </c>
      <c r="GNO3">
        <v>673269</v>
      </c>
      <c r="GNP3">
        <v>669686</v>
      </c>
      <c r="GNQ3">
        <v>671556</v>
      </c>
      <c r="GNR3">
        <v>680433</v>
      </c>
      <c r="GNS3">
        <v>678631</v>
      </c>
      <c r="GNT3">
        <v>680269</v>
      </c>
      <c r="GNU3">
        <v>683196</v>
      </c>
      <c r="GNV3">
        <v>674727</v>
      </c>
      <c r="GNW3">
        <v>681779</v>
      </c>
      <c r="GNX3">
        <v>690424</v>
      </c>
      <c r="GNY3">
        <v>684366</v>
      </c>
      <c r="GNZ3">
        <v>674040</v>
      </c>
      <c r="GOA3">
        <v>676596</v>
      </c>
      <c r="GOB3">
        <v>667577</v>
      </c>
      <c r="GOC3">
        <v>674572</v>
      </c>
      <c r="GOD3">
        <v>673934</v>
      </c>
      <c r="GOE3">
        <v>689897</v>
      </c>
      <c r="GOF3">
        <v>689037</v>
      </c>
      <c r="GOG3">
        <v>687933</v>
      </c>
      <c r="GOH3">
        <v>692980</v>
      </c>
      <c r="GOI3">
        <v>696919</v>
      </c>
      <c r="GOJ3">
        <v>693421</v>
      </c>
      <c r="GOK3">
        <v>356</v>
      </c>
      <c r="GOL3">
        <v>1287</v>
      </c>
      <c r="GOM3">
        <v>605</v>
      </c>
      <c r="GON3">
        <v>2279</v>
      </c>
      <c r="GOO3">
        <v>2374</v>
      </c>
      <c r="GOP3">
        <v>2486</v>
      </c>
      <c r="GOQ3">
        <v>2712</v>
      </c>
      <c r="GOR3">
        <v>3838</v>
      </c>
      <c r="GOS3">
        <v>4775</v>
      </c>
      <c r="GOT3">
        <v>6070</v>
      </c>
      <c r="GOU3">
        <v>7342</v>
      </c>
      <c r="GOV3">
        <v>8028</v>
      </c>
      <c r="GOW3">
        <v>10370</v>
      </c>
      <c r="GOX3">
        <v>11735</v>
      </c>
      <c r="GOY3">
        <v>13638</v>
      </c>
      <c r="GOZ3">
        <v>14684</v>
      </c>
      <c r="GPA3">
        <v>16654</v>
      </c>
      <c r="GPB3">
        <v>32169</v>
      </c>
      <c r="GPC3">
        <v>56600</v>
      </c>
      <c r="GPD3">
        <v>85272</v>
      </c>
      <c r="GPE3">
        <v>85272</v>
      </c>
      <c r="GPF3">
        <v>97202</v>
      </c>
      <c r="GPG3">
        <v>177203</v>
      </c>
      <c r="GPH3">
        <v>287816</v>
      </c>
      <c r="GPI3">
        <v>407110</v>
      </c>
      <c r="GPJ3">
        <v>551817</v>
      </c>
      <c r="GPK3">
        <v>569660</v>
      </c>
      <c r="GPL3">
        <v>614354</v>
      </c>
      <c r="GPM3">
        <v>650532</v>
      </c>
      <c r="GPN3">
        <v>653561</v>
      </c>
      <c r="GPO3">
        <v>664966</v>
      </c>
      <c r="GPP3">
        <v>665333</v>
      </c>
      <c r="GPQ3">
        <v>669718</v>
      </c>
      <c r="GPR3">
        <v>651504</v>
      </c>
      <c r="GPS3">
        <v>647243</v>
      </c>
      <c r="GPT3">
        <v>646119</v>
      </c>
      <c r="GPU3">
        <v>644145</v>
      </c>
      <c r="GPV3">
        <v>642018</v>
      </c>
      <c r="GPW3">
        <v>631923</v>
      </c>
      <c r="GPX3">
        <v>638254</v>
      </c>
      <c r="GPY3">
        <v>637414</v>
      </c>
      <c r="GPZ3">
        <v>633003</v>
      </c>
      <c r="GQA3">
        <v>644925</v>
      </c>
      <c r="GQB3">
        <v>643718</v>
      </c>
      <c r="GQC3">
        <v>637252</v>
      </c>
      <c r="GQD3">
        <v>626013</v>
      </c>
      <c r="GQE3">
        <v>628968</v>
      </c>
      <c r="GQF3">
        <v>637893</v>
      </c>
      <c r="GQG3">
        <v>602568</v>
      </c>
      <c r="GQH3">
        <v>601715</v>
      </c>
      <c r="GQI3">
        <v>607210</v>
      </c>
      <c r="GQJ3">
        <v>593838</v>
      </c>
      <c r="GQK3">
        <v>597304</v>
      </c>
      <c r="GQL3">
        <v>572566</v>
      </c>
      <c r="GQM3">
        <v>574180</v>
      </c>
      <c r="GQN3">
        <v>565535</v>
      </c>
      <c r="GQO3">
        <v>571803</v>
      </c>
      <c r="GQP3">
        <v>567755</v>
      </c>
      <c r="GQQ3">
        <v>564992</v>
      </c>
      <c r="GQR3">
        <v>545870</v>
      </c>
      <c r="GQS3">
        <v>538519</v>
      </c>
      <c r="GQT3">
        <v>538792</v>
      </c>
      <c r="GQU3">
        <v>543645</v>
      </c>
      <c r="GQV3">
        <v>544799</v>
      </c>
      <c r="GQW3">
        <v>544799</v>
      </c>
      <c r="GQX3">
        <v>37</v>
      </c>
      <c r="GQY3">
        <v>167</v>
      </c>
      <c r="GQZ3">
        <v>578</v>
      </c>
      <c r="GRA3">
        <v>869</v>
      </c>
      <c r="GRB3">
        <v>1105</v>
      </c>
      <c r="GRC3">
        <v>1299</v>
      </c>
      <c r="GRD3">
        <v>1408</v>
      </c>
      <c r="GRE3">
        <v>1785</v>
      </c>
      <c r="GRF3">
        <v>2319</v>
      </c>
      <c r="GRG3">
        <v>3745</v>
      </c>
      <c r="GRH3">
        <v>4659</v>
      </c>
      <c r="GRI3">
        <v>6554</v>
      </c>
      <c r="GRJ3">
        <v>8315</v>
      </c>
      <c r="GRK3">
        <v>12554</v>
      </c>
      <c r="GRL3">
        <v>13951</v>
      </c>
      <c r="GRM3">
        <v>16782</v>
      </c>
      <c r="GRN3">
        <v>17386</v>
      </c>
      <c r="GRO3">
        <v>20619</v>
      </c>
      <c r="GRP3">
        <v>24120</v>
      </c>
      <c r="GRQ3">
        <v>33348</v>
      </c>
      <c r="GRR3">
        <v>36990</v>
      </c>
      <c r="GRS3">
        <v>49513</v>
      </c>
      <c r="GRT3">
        <v>109807</v>
      </c>
      <c r="GRU3">
        <v>182653</v>
      </c>
      <c r="GRV3">
        <v>341935</v>
      </c>
      <c r="GRW3">
        <v>341935</v>
      </c>
      <c r="GRX3">
        <v>431638</v>
      </c>
      <c r="GRY3">
        <v>482285</v>
      </c>
      <c r="GRZ3">
        <v>536359</v>
      </c>
      <c r="GSA3">
        <v>570023</v>
      </c>
      <c r="GSB3">
        <v>601216</v>
      </c>
      <c r="GSC3">
        <v>620038</v>
      </c>
      <c r="GSD3">
        <v>621447</v>
      </c>
      <c r="GSE3">
        <v>634469</v>
      </c>
      <c r="GSF3">
        <v>641840</v>
      </c>
      <c r="GSG3">
        <v>632628</v>
      </c>
      <c r="GSH3">
        <v>626564</v>
      </c>
      <c r="GSI3">
        <v>595705</v>
      </c>
      <c r="GSJ3">
        <v>579381</v>
      </c>
      <c r="GSK3">
        <v>570703</v>
      </c>
      <c r="GSL3">
        <v>561328</v>
      </c>
      <c r="GSM3">
        <v>554579</v>
      </c>
      <c r="GSN3">
        <v>553703</v>
      </c>
      <c r="GSO3">
        <v>535132</v>
      </c>
      <c r="GSP3">
        <v>529966</v>
      </c>
      <c r="GSQ3">
        <v>526150</v>
      </c>
      <c r="GSR3">
        <v>516317</v>
      </c>
      <c r="GSS3">
        <v>504645</v>
      </c>
      <c r="GST3">
        <v>500865</v>
      </c>
      <c r="GSU3">
        <v>502703</v>
      </c>
      <c r="GSV3">
        <v>502900</v>
      </c>
      <c r="GSW3">
        <v>508420</v>
      </c>
      <c r="GSX3">
        <v>498839</v>
      </c>
      <c r="GSY3">
        <v>487167</v>
      </c>
      <c r="GSZ3">
        <v>472800</v>
      </c>
      <c r="GTA3">
        <v>470900</v>
      </c>
      <c r="GTB3">
        <v>470900</v>
      </c>
      <c r="GTC3">
        <v>476412</v>
      </c>
      <c r="GTD3">
        <v>473287</v>
      </c>
      <c r="GTE3">
        <v>468213</v>
      </c>
      <c r="GTF3">
        <v>475705</v>
      </c>
      <c r="GTG3">
        <v>485927</v>
      </c>
      <c r="GTH3">
        <v>481928</v>
      </c>
      <c r="GTI3">
        <v>474738</v>
      </c>
      <c r="GTJ3">
        <v>470628</v>
      </c>
      <c r="GTK3">
        <v>914</v>
      </c>
      <c r="GTL3">
        <v>1028</v>
      </c>
      <c r="GTM3">
        <v>1028</v>
      </c>
      <c r="GTN3">
        <v>3434</v>
      </c>
      <c r="GTO3">
        <v>5475</v>
      </c>
      <c r="GTP3">
        <v>6850</v>
      </c>
      <c r="GTQ3">
        <v>6890</v>
      </c>
      <c r="GTR3">
        <v>11910</v>
      </c>
      <c r="GTS3">
        <v>15536</v>
      </c>
      <c r="GTT3">
        <v>16383</v>
      </c>
      <c r="GTU3">
        <v>17989</v>
      </c>
      <c r="GTV3">
        <v>17414</v>
      </c>
      <c r="GTW3">
        <v>19025</v>
      </c>
      <c r="GTX3">
        <v>19122</v>
      </c>
      <c r="GTY3">
        <v>19737</v>
      </c>
      <c r="GTZ3">
        <v>19869</v>
      </c>
      <c r="GUA3">
        <v>22323</v>
      </c>
      <c r="GUB3">
        <v>23425</v>
      </c>
      <c r="GUC3">
        <v>28005</v>
      </c>
      <c r="GUD3">
        <v>35306</v>
      </c>
      <c r="GUE3">
        <v>41878</v>
      </c>
      <c r="GUF3">
        <v>54265</v>
      </c>
      <c r="GUG3">
        <v>74361</v>
      </c>
      <c r="GUH3">
        <v>114965</v>
      </c>
      <c r="GUI3">
        <v>174696</v>
      </c>
      <c r="GUJ3">
        <v>258204</v>
      </c>
      <c r="GUK3">
        <v>372163</v>
      </c>
      <c r="GUL3">
        <v>411747</v>
      </c>
      <c r="GUM3">
        <v>435286</v>
      </c>
      <c r="GUN3">
        <v>450884</v>
      </c>
      <c r="GUO3">
        <v>450884</v>
      </c>
      <c r="GUP3">
        <v>457712</v>
      </c>
      <c r="GUQ3">
        <v>461222</v>
      </c>
      <c r="GUR3">
        <v>468696</v>
      </c>
      <c r="GUS3">
        <v>464893</v>
      </c>
      <c r="GUT3">
        <v>464787</v>
      </c>
      <c r="GUU3">
        <v>469420</v>
      </c>
      <c r="GUV3">
        <v>467978</v>
      </c>
      <c r="GUW3">
        <v>469430</v>
      </c>
      <c r="GUX3">
        <v>477831</v>
      </c>
      <c r="GUY3">
        <v>471998</v>
      </c>
      <c r="GUZ3">
        <v>486643</v>
      </c>
      <c r="GVA3">
        <v>494395</v>
      </c>
      <c r="GVB3">
        <v>477780</v>
      </c>
      <c r="GVC3">
        <v>458957</v>
      </c>
      <c r="GVD3">
        <v>454339</v>
      </c>
      <c r="GVE3">
        <v>452336</v>
      </c>
      <c r="GVF3">
        <v>458858</v>
      </c>
      <c r="GVG3">
        <v>462008</v>
      </c>
      <c r="GVH3">
        <v>465893</v>
      </c>
      <c r="GVI3">
        <v>458955</v>
      </c>
      <c r="GVJ3">
        <v>449601</v>
      </c>
      <c r="GVK3">
        <v>454007</v>
      </c>
      <c r="GVL3">
        <v>446999</v>
      </c>
      <c r="GVM3">
        <v>430599</v>
      </c>
      <c r="GVN3">
        <v>430599</v>
      </c>
      <c r="GVO3">
        <v>417063</v>
      </c>
      <c r="GVP3">
        <v>404154</v>
      </c>
      <c r="GVQ3">
        <v>413134</v>
      </c>
      <c r="GVR3">
        <v>419750</v>
      </c>
      <c r="GVS3">
        <v>425191</v>
      </c>
      <c r="GVT3">
        <v>409982</v>
      </c>
      <c r="GVU3">
        <v>399724</v>
      </c>
      <c r="GVV3">
        <v>394236</v>
      </c>
      <c r="GVW3">
        <v>9545</v>
      </c>
      <c r="GVX3">
        <v>9545</v>
      </c>
      <c r="GVY3">
        <v>9791</v>
      </c>
      <c r="GVZ3">
        <v>10656</v>
      </c>
      <c r="GWA3">
        <v>12245</v>
      </c>
      <c r="GWB3">
        <v>12981</v>
      </c>
      <c r="GWC3">
        <v>12981</v>
      </c>
      <c r="GWD3">
        <v>13762</v>
      </c>
      <c r="GWE3">
        <v>15747</v>
      </c>
      <c r="GWF3">
        <v>17337</v>
      </c>
      <c r="GWG3">
        <v>19093</v>
      </c>
      <c r="GWH3">
        <v>22351</v>
      </c>
      <c r="GWI3">
        <v>23928</v>
      </c>
      <c r="GWJ3">
        <v>24361</v>
      </c>
      <c r="GWK3">
        <v>28901</v>
      </c>
      <c r="GWL3">
        <v>31763</v>
      </c>
      <c r="GWM3">
        <v>33942</v>
      </c>
      <c r="GWN3">
        <v>36903</v>
      </c>
      <c r="GWO3">
        <v>38144</v>
      </c>
      <c r="GWP3">
        <v>43036</v>
      </c>
      <c r="GWQ3">
        <v>60514</v>
      </c>
      <c r="GWR3">
        <v>72963</v>
      </c>
      <c r="GWS3">
        <v>85498</v>
      </c>
      <c r="GWT3">
        <v>104754</v>
      </c>
      <c r="GWU3">
        <v>127123</v>
      </c>
      <c r="GWV3">
        <v>202883</v>
      </c>
      <c r="GWW3">
        <v>268815</v>
      </c>
      <c r="GWX3">
        <v>282983</v>
      </c>
      <c r="GWY3">
        <v>282983</v>
      </c>
      <c r="GWZ3">
        <v>305437</v>
      </c>
      <c r="GXA3">
        <v>323075</v>
      </c>
      <c r="GXB3">
        <v>338039</v>
      </c>
      <c r="GXC3">
        <v>349057</v>
      </c>
      <c r="GXD3">
        <v>358532</v>
      </c>
      <c r="GXE3">
        <v>369002</v>
      </c>
      <c r="GXF3">
        <v>369037</v>
      </c>
      <c r="GXG3">
        <v>365248</v>
      </c>
      <c r="GXH3">
        <v>365514</v>
      </c>
      <c r="GXI3">
        <v>362352</v>
      </c>
      <c r="GXJ3">
        <v>362253</v>
      </c>
      <c r="GXK3">
        <v>365634</v>
      </c>
      <c r="GXL3">
        <v>361799</v>
      </c>
      <c r="GXM3">
        <v>366827</v>
      </c>
      <c r="GXN3">
        <v>363381</v>
      </c>
      <c r="GXO3">
        <v>355793</v>
      </c>
      <c r="GXP3">
        <v>356592</v>
      </c>
      <c r="GXQ3">
        <v>356628</v>
      </c>
      <c r="GXR3">
        <v>355877</v>
      </c>
      <c r="GXS3">
        <v>357685</v>
      </c>
      <c r="GXT3">
        <v>372272</v>
      </c>
      <c r="GXU3">
        <v>365965</v>
      </c>
      <c r="GXV3">
        <v>369173</v>
      </c>
      <c r="GXW3">
        <v>362323</v>
      </c>
      <c r="GXX3">
        <v>360771</v>
      </c>
      <c r="GXY3">
        <v>355274</v>
      </c>
      <c r="GXZ3">
        <v>347862</v>
      </c>
      <c r="GYA3">
        <v>343013</v>
      </c>
      <c r="GYB3">
        <v>349233</v>
      </c>
      <c r="GYC3">
        <v>355971</v>
      </c>
      <c r="GYD3">
        <v>347437</v>
      </c>
      <c r="GYE3">
        <v>339984</v>
      </c>
      <c r="GYF3">
        <v>340486</v>
      </c>
      <c r="GYG3">
        <v>331738</v>
      </c>
      <c r="GYH3">
        <v>333490</v>
      </c>
      <c r="GYI3">
        <v>332536</v>
      </c>
      <c r="GYJ3">
        <v>330770</v>
      </c>
      <c r="GYK3">
        <v>8864</v>
      </c>
      <c r="GYL3">
        <v>9361</v>
      </c>
      <c r="GYM3">
        <v>14320</v>
      </c>
      <c r="GYN3">
        <v>17310</v>
      </c>
      <c r="GYO3">
        <v>16928</v>
      </c>
      <c r="GYP3">
        <v>18176</v>
      </c>
      <c r="GYQ3">
        <v>20072</v>
      </c>
      <c r="GYR3">
        <v>27665</v>
      </c>
      <c r="GYS3">
        <v>30322</v>
      </c>
      <c r="GYT3">
        <v>34649</v>
      </c>
      <c r="GYU3">
        <v>35853</v>
      </c>
      <c r="GYV3">
        <v>37113</v>
      </c>
      <c r="GYW3">
        <v>40115</v>
      </c>
      <c r="GYX3">
        <v>42037</v>
      </c>
      <c r="GYY3">
        <v>41999</v>
      </c>
      <c r="GYZ3">
        <v>44027</v>
      </c>
      <c r="GZA3">
        <v>49254</v>
      </c>
      <c r="GZB3">
        <v>54842</v>
      </c>
      <c r="GZC3">
        <v>67642</v>
      </c>
      <c r="GZD3">
        <v>75299</v>
      </c>
      <c r="GZE3">
        <v>75299</v>
      </c>
      <c r="GZF3">
        <v>104800</v>
      </c>
      <c r="GZG3">
        <v>120555</v>
      </c>
      <c r="GZH3">
        <v>146223</v>
      </c>
      <c r="GZI3">
        <v>224559</v>
      </c>
      <c r="GZJ3">
        <v>286361</v>
      </c>
      <c r="GZK3">
        <v>302972</v>
      </c>
      <c r="GZL3">
        <v>325523</v>
      </c>
      <c r="GZM3">
        <v>348645</v>
      </c>
      <c r="GZN3">
        <v>362673</v>
      </c>
      <c r="GZO3">
        <v>369653</v>
      </c>
      <c r="GZP3">
        <v>369029</v>
      </c>
      <c r="GZQ3">
        <v>370786</v>
      </c>
      <c r="GZR3">
        <v>368946</v>
      </c>
      <c r="GZS3">
        <v>369747</v>
      </c>
      <c r="GZT3">
        <v>367620</v>
      </c>
      <c r="GZU3">
        <v>370812</v>
      </c>
      <c r="GZV3">
        <v>371767</v>
      </c>
      <c r="GZW3">
        <v>367048</v>
      </c>
      <c r="GZX3">
        <v>368724</v>
      </c>
      <c r="GZY3">
        <v>362568</v>
      </c>
      <c r="GZZ3">
        <v>364339</v>
      </c>
      <c r="HAA3">
        <v>361854</v>
      </c>
      <c r="HAB3">
        <v>359871</v>
      </c>
      <c r="HAC3">
        <v>360483</v>
      </c>
      <c r="HAD3">
        <v>359127</v>
      </c>
      <c r="HAE3">
        <v>357567</v>
      </c>
      <c r="HAF3">
        <v>358324</v>
      </c>
      <c r="HAG3">
        <v>359096</v>
      </c>
      <c r="HAH3">
        <v>356532</v>
      </c>
      <c r="HAI3">
        <v>355004</v>
      </c>
      <c r="HAJ3">
        <v>357300</v>
      </c>
      <c r="HAK3">
        <v>354037</v>
      </c>
      <c r="HAL3">
        <v>367566</v>
      </c>
      <c r="HAM3">
        <v>367846</v>
      </c>
      <c r="HAN3">
        <v>366866</v>
      </c>
      <c r="HAO3">
        <v>368479</v>
      </c>
      <c r="HAP3">
        <v>369660</v>
      </c>
      <c r="HAQ3">
        <v>370433</v>
      </c>
      <c r="HAR3">
        <v>366042</v>
      </c>
      <c r="HAS3">
        <v>360784</v>
      </c>
      <c r="HAT3">
        <v>362668</v>
      </c>
      <c r="HAU3">
        <v>358708</v>
      </c>
      <c r="HAV3">
        <v>351916</v>
      </c>
      <c r="HAW3">
        <v>364436</v>
      </c>
      <c r="HAX3">
        <v>364436</v>
      </c>
      <c r="HAY3">
        <v>5418</v>
      </c>
      <c r="HAZ3">
        <v>8117</v>
      </c>
      <c r="HBA3">
        <v>9365</v>
      </c>
      <c r="HBB3">
        <v>11563</v>
      </c>
      <c r="HBC3">
        <v>11949</v>
      </c>
      <c r="HBD3">
        <v>14890</v>
      </c>
      <c r="HBE3">
        <v>14925</v>
      </c>
      <c r="HBF3">
        <v>16928</v>
      </c>
      <c r="HBG3">
        <v>22408</v>
      </c>
      <c r="HBH3">
        <v>25468</v>
      </c>
      <c r="HBI3">
        <v>27192</v>
      </c>
      <c r="HBJ3">
        <v>27991</v>
      </c>
      <c r="HBK3">
        <v>30468</v>
      </c>
      <c r="HBL3">
        <v>35242</v>
      </c>
      <c r="HBM3">
        <v>39616</v>
      </c>
      <c r="HBN3">
        <v>41050</v>
      </c>
      <c r="HBO3">
        <v>48445</v>
      </c>
      <c r="HBP3">
        <v>51721</v>
      </c>
      <c r="HBQ3">
        <v>58197</v>
      </c>
      <c r="HBR3">
        <v>64545</v>
      </c>
      <c r="HBS3">
        <v>74226</v>
      </c>
      <c r="HBT3">
        <v>83890</v>
      </c>
      <c r="HBU3">
        <v>106923</v>
      </c>
      <c r="HBV3">
        <v>146977</v>
      </c>
      <c r="HBW3">
        <v>146977</v>
      </c>
      <c r="HBX3">
        <v>188280</v>
      </c>
      <c r="HBY3">
        <v>248278</v>
      </c>
      <c r="HBZ3">
        <v>293056</v>
      </c>
      <c r="HCA3">
        <v>304834</v>
      </c>
      <c r="HCB3">
        <v>310773</v>
      </c>
      <c r="HCC3">
        <v>311940</v>
      </c>
      <c r="HCD3">
        <v>313719</v>
      </c>
      <c r="HCE3">
        <v>311768</v>
      </c>
      <c r="HCF3">
        <v>311291</v>
      </c>
      <c r="HCG3">
        <v>311557</v>
      </c>
      <c r="HCH3">
        <v>310896</v>
      </c>
      <c r="HCI3">
        <v>312952</v>
      </c>
      <c r="HCJ3">
        <v>315817</v>
      </c>
      <c r="HCK3">
        <v>317654</v>
      </c>
      <c r="HCL3">
        <v>322309</v>
      </c>
      <c r="HCM3">
        <v>317222</v>
      </c>
      <c r="HCN3">
        <v>328116</v>
      </c>
      <c r="HCO3">
        <v>331342</v>
      </c>
      <c r="HCP3">
        <v>331388</v>
      </c>
      <c r="HCQ3">
        <v>330305</v>
      </c>
      <c r="HCR3">
        <v>319936</v>
      </c>
      <c r="HCS3">
        <v>315497</v>
      </c>
      <c r="HCT3">
        <v>315342</v>
      </c>
      <c r="HCU3">
        <v>311946</v>
      </c>
      <c r="HCV3">
        <v>305986</v>
      </c>
      <c r="HCW3">
        <v>308971</v>
      </c>
      <c r="HCX3">
        <v>307731</v>
      </c>
      <c r="HCY3">
        <v>303266</v>
      </c>
      <c r="HCZ3">
        <v>297740</v>
      </c>
      <c r="HDA3">
        <v>293077</v>
      </c>
      <c r="HDB3">
        <v>292510</v>
      </c>
      <c r="HDC3">
        <v>298061</v>
      </c>
      <c r="HDD3">
        <v>296644</v>
      </c>
      <c r="HDE3">
        <v>299075</v>
      </c>
      <c r="HDF3">
        <v>298692</v>
      </c>
      <c r="HDG3">
        <v>303204</v>
      </c>
      <c r="HDH3">
        <v>304917</v>
      </c>
      <c r="HDI3">
        <v>313292</v>
      </c>
      <c r="HDJ3">
        <v>313391</v>
      </c>
      <c r="HDK3">
        <v>317587</v>
      </c>
      <c r="HDL3">
        <v>19161</v>
      </c>
      <c r="HDM3">
        <v>18948</v>
      </c>
      <c r="HDN3">
        <v>18998</v>
      </c>
      <c r="HDO3">
        <v>19812</v>
      </c>
      <c r="HDP3">
        <v>20237</v>
      </c>
      <c r="HDQ3">
        <v>20237</v>
      </c>
      <c r="HDR3">
        <v>20738</v>
      </c>
      <c r="HDS3">
        <v>21224</v>
      </c>
      <c r="HDT3">
        <v>21962</v>
      </c>
      <c r="HDU3">
        <v>22745</v>
      </c>
      <c r="HDV3">
        <v>23326</v>
      </c>
      <c r="HDW3">
        <v>23461</v>
      </c>
      <c r="HDX3">
        <v>27216</v>
      </c>
      <c r="HDY3">
        <v>29434</v>
      </c>
      <c r="HDZ3">
        <v>32087</v>
      </c>
      <c r="HEA3">
        <v>34905</v>
      </c>
      <c r="HEB3">
        <v>39373</v>
      </c>
      <c r="HEC3">
        <v>42864</v>
      </c>
      <c r="HED3">
        <v>52722</v>
      </c>
      <c r="HEE3">
        <v>57295</v>
      </c>
      <c r="HEF3">
        <v>66811</v>
      </c>
      <c r="HEG3">
        <v>76727</v>
      </c>
      <c r="HEH3">
        <v>109552</v>
      </c>
      <c r="HEI3">
        <v>151547</v>
      </c>
      <c r="HEJ3">
        <v>216172</v>
      </c>
      <c r="HEK3">
        <v>267165</v>
      </c>
      <c r="HEL3">
        <v>303991</v>
      </c>
      <c r="HEM3">
        <v>322246</v>
      </c>
      <c r="HEN3">
        <v>325865</v>
      </c>
      <c r="HEO3">
        <v>325865</v>
      </c>
      <c r="HEP3">
        <v>328320</v>
      </c>
      <c r="HEQ3">
        <v>341580</v>
      </c>
      <c r="HER3">
        <v>334608</v>
      </c>
      <c r="HES3">
        <v>336564</v>
      </c>
      <c r="HET3">
        <v>338942</v>
      </c>
      <c r="HEU3">
        <v>339759</v>
      </c>
      <c r="HEV3">
        <v>337021</v>
      </c>
      <c r="HEW3">
        <v>329016</v>
      </c>
      <c r="HEX3">
        <v>316785</v>
      </c>
      <c r="HEY3">
        <v>305780</v>
      </c>
      <c r="HEZ3">
        <v>304455</v>
      </c>
      <c r="HFA3">
        <v>305408</v>
      </c>
      <c r="HFB3">
        <v>308462</v>
      </c>
      <c r="HFC3">
        <v>308376</v>
      </c>
      <c r="HFD3">
        <v>307288</v>
      </c>
      <c r="HFE3">
        <v>310570</v>
      </c>
      <c r="HFF3">
        <v>308438</v>
      </c>
      <c r="HFG3">
        <v>312391</v>
      </c>
      <c r="HFH3">
        <v>317217</v>
      </c>
      <c r="HFI3">
        <v>314662</v>
      </c>
      <c r="HFJ3">
        <v>310308</v>
      </c>
      <c r="HFK3">
        <v>303789</v>
      </c>
      <c r="HFL3">
        <v>295603</v>
      </c>
      <c r="HFM3">
        <v>279929</v>
      </c>
      <c r="HFN3">
        <v>279929</v>
      </c>
      <c r="HFO3">
        <v>279929</v>
      </c>
      <c r="HFP3">
        <v>269028</v>
      </c>
      <c r="HFQ3">
        <v>271867</v>
      </c>
      <c r="HFR3">
        <v>265601</v>
      </c>
      <c r="HFS3">
        <v>265181</v>
      </c>
      <c r="HFT3">
        <v>258756</v>
      </c>
      <c r="HFU3">
        <v>254595</v>
      </c>
      <c r="HFV3">
        <v>252434</v>
      </c>
      <c r="HFW3">
        <v>250628</v>
      </c>
      <c r="HFX3">
        <v>249744</v>
      </c>
      <c r="HFY3">
        <v>5854</v>
      </c>
      <c r="HFZ3">
        <v>10593</v>
      </c>
      <c r="HGA3">
        <v>11793</v>
      </c>
      <c r="HGB3">
        <v>11794</v>
      </c>
      <c r="HGC3">
        <v>12219</v>
      </c>
      <c r="HGD3">
        <v>12219</v>
      </c>
      <c r="HGE3">
        <v>12219</v>
      </c>
      <c r="HGF3">
        <v>12639</v>
      </c>
      <c r="HGG3">
        <v>13168</v>
      </c>
      <c r="HGH3">
        <v>13378</v>
      </c>
      <c r="HGI3">
        <v>14714</v>
      </c>
      <c r="HGJ3">
        <v>19114</v>
      </c>
      <c r="HGK3">
        <v>19410</v>
      </c>
      <c r="HGL3">
        <v>21868</v>
      </c>
      <c r="HGM3">
        <v>25953</v>
      </c>
      <c r="HGN3">
        <v>34755</v>
      </c>
      <c r="HGO3">
        <v>38085</v>
      </c>
      <c r="HGP3">
        <v>43900</v>
      </c>
      <c r="HGQ3">
        <v>55743</v>
      </c>
      <c r="HGR3">
        <v>69496</v>
      </c>
      <c r="HGS3">
        <v>82084</v>
      </c>
      <c r="HGT3">
        <v>88562</v>
      </c>
      <c r="HGU3">
        <v>104843</v>
      </c>
      <c r="HGV3">
        <v>134170</v>
      </c>
      <c r="HGW3">
        <v>166431</v>
      </c>
      <c r="HGX3">
        <v>176286</v>
      </c>
      <c r="HGY3">
        <v>176286</v>
      </c>
      <c r="HGZ3">
        <v>176286</v>
      </c>
      <c r="HHA3">
        <v>212775</v>
      </c>
      <c r="HHB3">
        <v>220247</v>
      </c>
      <c r="HHC3">
        <v>228288</v>
      </c>
      <c r="HHD3">
        <v>223740</v>
      </c>
      <c r="HHE3">
        <v>209581</v>
      </c>
      <c r="HHF3">
        <v>208844</v>
      </c>
      <c r="HHG3">
        <v>207447</v>
      </c>
      <c r="HHH3">
        <v>208645</v>
      </c>
      <c r="HHI3">
        <v>208724</v>
      </c>
      <c r="HHJ3">
        <v>204647</v>
      </c>
      <c r="HHK3">
        <v>200564</v>
      </c>
      <c r="HHL3">
        <v>211223</v>
      </c>
      <c r="HHM3">
        <v>204690</v>
      </c>
      <c r="HHN3">
        <v>204728</v>
      </c>
      <c r="HHO3">
        <v>207711</v>
      </c>
      <c r="HHP3">
        <v>209401</v>
      </c>
      <c r="HHQ3">
        <v>206374</v>
      </c>
      <c r="HHR3">
        <v>206875</v>
      </c>
      <c r="HHS3">
        <v>207886</v>
      </c>
      <c r="HHT3">
        <v>214638</v>
      </c>
      <c r="HHU3">
        <v>216604</v>
      </c>
      <c r="HHV3">
        <v>219467</v>
      </c>
      <c r="HHW3">
        <v>220682</v>
      </c>
      <c r="HHX3">
        <v>209981</v>
      </c>
      <c r="HHY3">
        <v>210653</v>
      </c>
      <c r="HHZ3">
        <v>208311</v>
      </c>
      <c r="HIA3">
        <v>208220</v>
      </c>
      <c r="HIB3">
        <v>206695</v>
      </c>
      <c r="HIC3">
        <v>202950</v>
      </c>
      <c r="HID3">
        <v>200659</v>
      </c>
      <c r="HIE3">
        <v>198120</v>
      </c>
      <c r="HIF3">
        <v>198504</v>
      </c>
      <c r="HIG3">
        <v>196282</v>
      </c>
      <c r="HIH3">
        <v>194594</v>
      </c>
      <c r="HII3">
        <v>194671</v>
      </c>
      <c r="HIJ3">
        <v>194633</v>
      </c>
      <c r="HIK3">
        <v>192680</v>
      </c>
      <c r="HIL3">
        <v>15340</v>
      </c>
      <c r="HIM3">
        <v>15513</v>
      </c>
      <c r="HIN3">
        <v>17036</v>
      </c>
      <c r="HIO3">
        <v>17226</v>
      </c>
      <c r="HIP3">
        <v>17617</v>
      </c>
      <c r="HIQ3">
        <v>21945</v>
      </c>
      <c r="HIR3">
        <v>23764</v>
      </c>
      <c r="HIS3">
        <v>23949</v>
      </c>
      <c r="HIT3">
        <v>24117</v>
      </c>
      <c r="HIU3">
        <v>24644</v>
      </c>
      <c r="HIV3">
        <v>25084</v>
      </c>
      <c r="HIW3">
        <v>38193</v>
      </c>
      <c r="HIX3">
        <v>39560</v>
      </c>
      <c r="HIY3">
        <v>43215</v>
      </c>
      <c r="HIZ3">
        <v>47307</v>
      </c>
      <c r="HJA3">
        <v>50029</v>
      </c>
      <c r="HJB3">
        <v>57478</v>
      </c>
      <c r="HJC3">
        <v>64027</v>
      </c>
      <c r="HJD3">
        <v>84880</v>
      </c>
      <c r="HJE3">
        <v>84880</v>
      </c>
      <c r="HJF3">
        <v>84880</v>
      </c>
      <c r="HJG3">
        <v>93472</v>
      </c>
      <c r="HJH3">
        <v>99753</v>
      </c>
      <c r="HJI3">
        <v>126121</v>
      </c>
      <c r="HJJ3">
        <v>137785</v>
      </c>
      <c r="HJK3">
        <v>169578</v>
      </c>
      <c r="HJL3">
        <v>177784</v>
      </c>
      <c r="HJM3">
        <v>189964</v>
      </c>
      <c r="HJN3">
        <v>193180</v>
      </c>
      <c r="HJO3">
        <v>198289</v>
      </c>
      <c r="HJP3">
        <v>197859</v>
      </c>
      <c r="HJQ3">
        <v>195679</v>
      </c>
      <c r="HJR3">
        <v>196981</v>
      </c>
      <c r="HJS3">
        <v>195496</v>
      </c>
      <c r="HJT3">
        <v>192609</v>
      </c>
      <c r="HJU3">
        <v>193394</v>
      </c>
      <c r="HJV3">
        <v>194960</v>
      </c>
      <c r="HJW3">
        <v>197559</v>
      </c>
      <c r="HJX3">
        <v>188747</v>
      </c>
      <c r="HJY3">
        <v>189058</v>
      </c>
      <c r="HJZ3">
        <v>189189</v>
      </c>
      <c r="HKA3">
        <v>188559</v>
      </c>
      <c r="HKB3">
        <v>188933</v>
      </c>
      <c r="HKC3">
        <v>191951</v>
      </c>
      <c r="HKD3">
        <v>190827</v>
      </c>
      <c r="HKE3">
        <v>193096</v>
      </c>
      <c r="HKF3">
        <v>192713</v>
      </c>
      <c r="HKG3">
        <v>191177</v>
      </c>
      <c r="HKH3">
        <v>191428</v>
      </c>
      <c r="HKI3">
        <v>191064</v>
      </c>
      <c r="HKJ3">
        <v>190183</v>
      </c>
      <c r="HKK3">
        <v>188140</v>
      </c>
      <c r="HKL3">
        <v>186812</v>
      </c>
      <c r="HKM3">
        <v>187818</v>
      </c>
      <c r="HKN3">
        <v>188911</v>
      </c>
      <c r="HKO3">
        <v>189243</v>
      </c>
      <c r="HKP3">
        <v>191053</v>
      </c>
      <c r="HKQ3">
        <v>195028</v>
      </c>
      <c r="HKR3">
        <v>195816</v>
      </c>
      <c r="HKS3">
        <v>193910</v>
      </c>
      <c r="HKT3">
        <v>194926</v>
      </c>
      <c r="HKU3">
        <v>191086</v>
      </c>
      <c r="HKV3">
        <v>190082</v>
      </c>
      <c r="HKW3">
        <v>193389</v>
      </c>
      <c r="HKX3">
        <v>193389</v>
      </c>
      <c r="HKY3">
        <v>196248</v>
      </c>
      <c r="HKZ3">
        <v>6378</v>
      </c>
      <c r="HLA3">
        <v>7103</v>
      </c>
      <c r="HLB3">
        <v>7742</v>
      </c>
      <c r="HLC3">
        <v>9718</v>
      </c>
      <c r="HLD3">
        <v>9817</v>
      </c>
      <c r="HLE3">
        <v>10041</v>
      </c>
      <c r="HLF3">
        <v>11995</v>
      </c>
      <c r="HLG3">
        <v>16489</v>
      </c>
      <c r="HLH3">
        <v>19248</v>
      </c>
      <c r="HLI3">
        <v>20434</v>
      </c>
      <c r="HLJ3">
        <v>22068</v>
      </c>
      <c r="HLK3">
        <v>27298</v>
      </c>
      <c r="HLL3">
        <v>27505</v>
      </c>
      <c r="HLM3">
        <v>30693</v>
      </c>
      <c r="HLN3">
        <v>30717</v>
      </c>
      <c r="HLO3">
        <v>33115</v>
      </c>
      <c r="HLP3">
        <v>39191</v>
      </c>
      <c r="HLQ3">
        <v>41367</v>
      </c>
      <c r="HLR3">
        <v>45839</v>
      </c>
      <c r="HLS3">
        <v>50128</v>
      </c>
      <c r="HLT3">
        <v>61305</v>
      </c>
      <c r="HLU3">
        <v>62859</v>
      </c>
      <c r="HLV3">
        <v>89763</v>
      </c>
      <c r="HLW3">
        <v>89763</v>
      </c>
      <c r="HLX3">
        <v>89763</v>
      </c>
      <c r="HLY3">
        <v>118126</v>
      </c>
      <c r="HLZ3">
        <v>150909</v>
      </c>
      <c r="HMA3">
        <v>178861</v>
      </c>
      <c r="HMB3">
        <v>187962</v>
      </c>
      <c r="HMC3">
        <v>191297</v>
      </c>
      <c r="HMD3">
        <v>190552</v>
      </c>
      <c r="HME3">
        <v>192885</v>
      </c>
      <c r="HMF3">
        <v>194870</v>
      </c>
      <c r="HMG3">
        <v>199582</v>
      </c>
      <c r="HMH3">
        <v>194904</v>
      </c>
      <c r="HMI3">
        <v>193433</v>
      </c>
      <c r="HMJ3">
        <v>195972</v>
      </c>
      <c r="HMK3">
        <v>192184</v>
      </c>
      <c r="HML3">
        <v>190121</v>
      </c>
      <c r="HMM3">
        <v>187771</v>
      </c>
      <c r="HMN3">
        <v>182714</v>
      </c>
      <c r="HMO3">
        <v>181765</v>
      </c>
      <c r="HMP3">
        <v>180707</v>
      </c>
      <c r="HMQ3">
        <v>180969</v>
      </c>
      <c r="HMR3">
        <v>185856</v>
      </c>
      <c r="HMS3">
        <v>186405</v>
      </c>
      <c r="HMT3">
        <v>184913</v>
      </c>
      <c r="HMU3">
        <v>184405</v>
      </c>
      <c r="HMV3">
        <v>184954</v>
      </c>
      <c r="HMW3">
        <v>181993</v>
      </c>
      <c r="HMX3">
        <v>178437</v>
      </c>
      <c r="HMY3">
        <v>173343</v>
      </c>
      <c r="HMZ3">
        <v>169827</v>
      </c>
      <c r="HNA3">
        <v>172920</v>
      </c>
      <c r="HNB3">
        <v>171635</v>
      </c>
      <c r="HNC3">
        <v>166726</v>
      </c>
      <c r="HND3">
        <v>162114</v>
      </c>
      <c r="HNE3">
        <v>164502</v>
      </c>
      <c r="HNF3">
        <v>161865</v>
      </c>
      <c r="HNG3">
        <v>161865</v>
      </c>
      <c r="HNH3">
        <v>161865</v>
      </c>
      <c r="HNI3">
        <v>162586</v>
      </c>
      <c r="HNJ3">
        <v>157964</v>
      </c>
      <c r="HNK3">
        <v>157231</v>
      </c>
      <c r="HNL3">
        <v>160128</v>
      </c>
      <c r="HNM3">
        <v>158005</v>
      </c>
      <c r="HNN3">
        <v>154404</v>
      </c>
      <c r="HNO3">
        <v>10746</v>
      </c>
      <c r="HNP3">
        <v>10827</v>
      </c>
      <c r="HNQ3">
        <v>12806</v>
      </c>
      <c r="HNR3">
        <v>15447</v>
      </c>
      <c r="HNS3">
        <v>15511</v>
      </c>
      <c r="HNT3">
        <v>15798</v>
      </c>
      <c r="HNU3">
        <v>17783</v>
      </c>
      <c r="HNV3">
        <v>20922</v>
      </c>
      <c r="HNW3">
        <v>25304</v>
      </c>
      <c r="HNX3">
        <v>26087</v>
      </c>
      <c r="HNY3">
        <v>29082</v>
      </c>
      <c r="HNZ3">
        <v>33600</v>
      </c>
      <c r="HOA3">
        <v>36999</v>
      </c>
      <c r="HOB3">
        <v>44462</v>
      </c>
      <c r="HOC3">
        <v>47114</v>
      </c>
      <c r="HOD3">
        <v>50226</v>
      </c>
      <c r="HOE3">
        <v>53577</v>
      </c>
      <c r="HOF3">
        <v>58508</v>
      </c>
      <c r="HOG3">
        <v>74765</v>
      </c>
      <c r="HOH3">
        <v>74765</v>
      </c>
      <c r="HOI3">
        <v>79769</v>
      </c>
      <c r="HOJ3">
        <v>88309</v>
      </c>
      <c r="HOK3">
        <v>100155</v>
      </c>
      <c r="HOL3">
        <v>120961</v>
      </c>
      <c r="HOM3">
        <v>138558</v>
      </c>
      <c r="HON3">
        <v>139162</v>
      </c>
      <c r="HOO3">
        <v>144658</v>
      </c>
      <c r="HOP3">
        <v>152146</v>
      </c>
      <c r="HOQ3">
        <v>163929</v>
      </c>
      <c r="HOR3">
        <v>161579</v>
      </c>
      <c r="HOS3">
        <v>161994</v>
      </c>
      <c r="HOT3">
        <v>161994</v>
      </c>
      <c r="HOU3">
        <v>161994</v>
      </c>
      <c r="HOV3">
        <v>161864</v>
      </c>
      <c r="HOW3">
        <v>170167</v>
      </c>
      <c r="HOX3">
        <v>162264</v>
      </c>
      <c r="HOY3">
        <v>164916</v>
      </c>
      <c r="HOZ3">
        <v>164790</v>
      </c>
      <c r="HPA3">
        <v>164442</v>
      </c>
      <c r="HPB3">
        <v>164711</v>
      </c>
      <c r="HPC3">
        <v>164496</v>
      </c>
      <c r="HPD3">
        <v>163212</v>
      </c>
      <c r="HPE3">
        <v>163212</v>
      </c>
      <c r="HPF3">
        <v>166099</v>
      </c>
      <c r="HPG3">
        <v>166160</v>
      </c>
      <c r="HPH3">
        <v>166520</v>
      </c>
      <c r="HPI3">
        <v>166327</v>
      </c>
      <c r="HPJ3">
        <v>162230</v>
      </c>
      <c r="HPK3">
        <v>162068</v>
      </c>
      <c r="HPL3">
        <v>163295</v>
      </c>
      <c r="HPM3">
        <v>160812</v>
      </c>
      <c r="HPN3">
        <v>160812</v>
      </c>
      <c r="HPO3">
        <v>160812</v>
      </c>
      <c r="HPP3">
        <v>159084</v>
      </c>
      <c r="HPQ3">
        <v>161409</v>
      </c>
      <c r="HPR3">
        <v>163539</v>
      </c>
      <c r="HPS3">
        <v>160879</v>
      </c>
      <c r="HPT3">
        <v>155518</v>
      </c>
      <c r="HPU3">
        <v>155318</v>
      </c>
      <c r="HPV3">
        <v>160105</v>
      </c>
      <c r="HPW3">
        <v>160105</v>
      </c>
      <c r="HPX3">
        <v>160420</v>
      </c>
      <c r="HPY3">
        <v>157483</v>
      </c>
      <c r="HPZ3">
        <v>157483</v>
      </c>
      <c r="HQA3">
        <v>157483</v>
      </c>
      <c r="HQB3">
        <v>7647</v>
      </c>
      <c r="HQC3">
        <v>10337</v>
      </c>
      <c r="HQD3">
        <v>10337</v>
      </c>
      <c r="HQE3">
        <v>10337</v>
      </c>
      <c r="HQF3">
        <v>10470</v>
      </c>
      <c r="HQG3">
        <v>10713</v>
      </c>
      <c r="HQH3">
        <v>11589</v>
      </c>
      <c r="HQI3">
        <v>11660</v>
      </c>
      <c r="HQJ3">
        <v>12090</v>
      </c>
      <c r="HQK3">
        <v>12676</v>
      </c>
      <c r="HQL3">
        <v>13897</v>
      </c>
      <c r="HQM3">
        <v>14402</v>
      </c>
      <c r="HQN3">
        <v>19114</v>
      </c>
      <c r="HQO3">
        <v>18710</v>
      </c>
      <c r="HQP3">
        <v>22149</v>
      </c>
      <c r="HQQ3">
        <v>24720</v>
      </c>
      <c r="HQR3">
        <v>26720</v>
      </c>
      <c r="HQS3">
        <v>27442</v>
      </c>
      <c r="HQT3">
        <v>34744</v>
      </c>
      <c r="HQU3">
        <v>43361</v>
      </c>
      <c r="HQV3">
        <v>50334</v>
      </c>
      <c r="HQW3">
        <v>60435</v>
      </c>
      <c r="HQX3">
        <v>62966</v>
      </c>
      <c r="HQY3">
        <v>62966</v>
      </c>
      <c r="HQZ3">
        <v>89944</v>
      </c>
      <c r="HRA3">
        <v>117074</v>
      </c>
      <c r="HRB3">
        <v>139129</v>
      </c>
      <c r="HRC3">
        <v>142437</v>
      </c>
      <c r="HRD3">
        <v>144077</v>
      </c>
      <c r="HRE3">
        <v>144371</v>
      </c>
      <c r="HRF3">
        <v>145545</v>
      </c>
      <c r="HRG3">
        <v>149035</v>
      </c>
      <c r="HRH3">
        <v>148373</v>
      </c>
      <c r="HRI3">
        <v>147840</v>
      </c>
      <c r="HRJ3">
        <v>147044</v>
      </c>
      <c r="HRK3">
        <v>146999</v>
      </c>
      <c r="HRL3">
        <v>144475</v>
      </c>
      <c r="HRM3">
        <v>145206</v>
      </c>
      <c r="HRN3">
        <v>145271</v>
      </c>
      <c r="HRO3">
        <v>143872</v>
      </c>
      <c r="HRP3">
        <v>143716</v>
      </c>
      <c r="HRQ3">
        <v>141692</v>
      </c>
      <c r="HRR3">
        <v>141128</v>
      </c>
      <c r="HRS3">
        <v>143260</v>
      </c>
      <c r="HRT3">
        <v>145534</v>
      </c>
      <c r="HRU3">
        <v>144358</v>
      </c>
      <c r="HRV3">
        <v>143744</v>
      </c>
      <c r="HRW3">
        <v>142600</v>
      </c>
      <c r="HRX3">
        <v>142407</v>
      </c>
      <c r="HRY3">
        <v>143125</v>
      </c>
      <c r="HRZ3">
        <v>142972</v>
      </c>
      <c r="HSA3">
        <v>143793</v>
      </c>
      <c r="HSB3">
        <v>143081</v>
      </c>
      <c r="HSC3">
        <v>145025</v>
      </c>
      <c r="HSD3">
        <v>147202</v>
      </c>
      <c r="HSE3">
        <v>146882</v>
      </c>
      <c r="HSF3">
        <v>146882</v>
      </c>
      <c r="HSG3">
        <v>146951</v>
      </c>
      <c r="HSH3">
        <v>147568</v>
      </c>
      <c r="HSI3">
        <v>147185</v>
      </c>
      <c r="HSJ3">
        <v>148063</v>
      </c>
      <c r="HSK3">
        <v>146005</v>
      </c>
      <c r="HSL3">
        <v>148817</v>
      </c>
      <c r="HSM3">
        <v>141292</v>
      </c>
      <c r="HSN3">
        <v>144957</v>
      </c>
      <c r="HSO3">
        <v>141514</v>
      </c>
      <c r="HSP3">
        <v>7322</v>
      </c>
      <c r="HSQ3">
        <v>7322</v>
      </c>
      <c r="HSR3">
        <v>8397</v>
      </c>
      <c r="HSS3">
        <v>9871</v>
      </c>
      <c r="HST3">
        <v>10614</v>
      </c>
      <c r="HSU3">
        <v>10817</v>
      </c>
      <c r="HSV3">
        <v>9686</v>
      </c>
      <c r="HSW3">
        <v>13241</v>
      </c>
      <c r="HSX3">
        <v>15061</v>
      </c>
      <c r="HSY3">
        <v>17764</v>
      </c>
      <c r="HSZ3">
        <v>20057</v>
      </c>
      <c r="HTA3">
        <v>23274</v>
      </c>
      <c r="HTB3">
        <v>24516</v>
      </c>
      <c r="HTC3">
        <v>27947</v>
      </c>
      <c r="HTD3">
        <v>30448</v>
      </c>
      <c r="HTE3">
        <v>40173</v>
      </c>
      <c r="HTF3">
        <v>50143</v>
      </c>
      <c r="HTG3">
        <v>55307</v>
      </c>
      <c r="HTH3">
        <v>67339</v>
      </c>
      <c r="HTI3">
        <v>88046</v>
      </c>
      <c r="HTJ3">
        <v>88046</v>
      </c>
      <c r="HTK3">
        <v>93518</v>
      </c>
      <c r="HTL3">
        <v>127504</v>
      </c>
      <c r="HTM3">
        <v>159022</v>
      </c>
      <c r="HTN3">
        <v>166158</v>
      </c>
      <c r="HTO3">
        <v>166622</v>
      </c>
      <c r="HTP3">
        <v>163437</v>
      </c>
      <c r="HTQ3">
        <v>163811</v>
      </c>
      <c r="HTR3">
        <v>145776</v>
      </c>
      <c r="HTS3">
        <v>145866</v>
      </c>
      <c r="HTT3">
        <v>144590</v>
      </c>
      <c r="HTU3">
        <v>144815</v>
      </c>
      <c r="HTV3">
        <v>143407</v>
      </c>
      <c r="HTW3">
        <v>144341</v>
      </c>
      <c r="HTX3">
        <v>133336</v>
      </c>
      <c r="HTY3">
        <v>132930</v>
      </c>
      <c r="HTZ3">
        <v>135382</v>
      </c>
      <c r="HUA3">
        <v>133985</v>
      </c>
      <c r="HUB3">
        <v>129223</v>
      </c>
      <c r="HUC3">
        <v>129440</v>
      </c>
      <c r="HUD3">
        <v>126604</v>
      </c>
      <c r="HUE3">
        <v>122762</v>
      </c>
      <c r="HUF3">
        <v>121221</v>
      </c>
      <c r="HUG3">
        <v>117661</v>
      </c>
      <c r="HUH3">
        <v>115575</v>
      </c>
      <c r="HUI3">
        <v>115633</v>
      </c>
      <c r="HUJ3">
        <v>115929</v>
      </c>
      <c r="HUK3">
        <v>115180</v>
      </c>
      <c r="HUL3">
        <v>115049</v>
      </c>
      <c r="HUM3">
        <v>112078</v>
      </c>
      <c r="HUN3">
        <v>111771</v>
      </c>
      <c r="HUO3">
        <v>113540</v>
      </c>
      <c r="HUP3">
        <v>115084</v>
      </c>
      <c r="HUQ3">
        <v>116055</v>
      </c>
      <c r="HUR3">
        <v>111746</v>
      </c>
      <c r="HUS3">
        <v>111296</v>
      </c>
      <c r="HUT3">
        <v>110198</v>
      </c>
      <c r="HUU3">
        <v>107804</v>
      </c>
      <c r="HUV3">
        <v>106400</v>
      </c>
      <c r="HUW3">
        <v>105505</v>
      </c>
      <c r="HUX3">
        <v>103465</v>
      </c>
      <c r="HUY3">
        <v>103465</v>
      </c>
      <c r="HUZ3">
        <v>99896</v>
      </c>
      <c r="HVA3">
        <v>101300</v>
      </c>
      <c r="HVB3">
        <v>101539</v>
      </c>
      <c r="HVC3">
        <v>101417</v>
      </c>
      <c r="HVD3">
        <v>6563</v>
      </c>
      <c r="HVE3">
        <v>6563</v>
      </c>
      <c r="HVF3">
        <v>6920</v>
      </c>
      <c r="HVG3">
        <v>7114</v>
      </c>
      <c r="HVH3">
        <v>7972</v>
      </c>
      <c r="HVI3">
        <v>7971</v>
      </c>
      <c r="HVJ3">
        <v>8737</v>
      </c>
      <c r="HVK3">
        <v>9409</v>
      </c>
      <c r="HVL3">
        <v>10910</v>
      </c>
      <c r="HVM3">
        <v>11182</v>
      </c>
      <c r="HVN3">
        <v>13224</v>
      </c>
      <c r="HVO3">
        <v>14448</v>
      </c>
      <c r="HVP3">
        <v>17169</v>
      </c>
      <c r="HVQ3">
        <v>20514</v>
      </c>
      <c r="HVR3">
        <v>22827</v>
      </c>
      <c r="HVS3">
        <v>25311</v>
      </c>
      <c r="HVT3">
        <v>28983</v>
      </c>
      <c r="HVU3">
        <v>35380</v>
      </c>
      <c r="HVV3">
        <v>39478</v>
      </c>
      <c r="HVW3">
        <v>45486</v>
      </c>
      <c r="HVX3">
        <v>59055</v>
      </c>
      <c r="HVY3">
        <v>77446</v>
      </c>
      <c r="HVZ3">
        <v>93778</v>
      </c>
      <c r="HWA3">
        <v>105005</v>
      </c>
      <c r="HWB3">
        <v>105005</v>
      </c>
      <c r="HWC3">
        <v>108129</v>
      </c>
      <c r="HWD3">
        <v>115849</v>
      </c>
      <c r="HWE3">
        <v>112800</v>
      </c>
      <c r="HWF3">
        <v>115746</v>
      </c>
      <c r="HWG3">
        <v>116977</v>
      </c>
      <c r="HWH3">
        <v>114049</v>
      </c>
      <c r="HWI3">
        <v>116366</v>
      </c>
      <c r="HWJ3">
        <v>116736</v>
      </c>
      <c r="HWK3">
        <v>115836</v>
      </c>
      <c r="HWL3">
        <v>115827</v>
      </c>
      <c r="HWM3">
        <v>115145</v>
      </c>
      <c r="HWN3">
        <v>115796</v>
      </c>
      <c r="HWO3">
        <v>111599</v>
      </c>
      <c r="HWP3">
        <v>110035</v>
      </c>
      <c r="HWQ3">
        <v>110327</v>
      </c>
      <c r="HWR3">
        <v>109378</v>
      </c>
      <c r="HWS3">
        <v>109687</v>
      </c>
      <c r="HWT3">
        <v>107844</v>
      </c>
      <c r="HWU3">
        <v>115064</v>
      </c>
      <c r="HWV3">
        <v>112371</v>
      </c>
      <c r="HWW3">
        <v>111561</v>
      </c>
      <c r="HWX3">
        <v>112617</v>
      </c>
      <c r="HWY3">
        <v>111570</v>
      </c>
      <c r="HWZ3">
        <v>110596</v>
      </c>
      <c r="HXA3">
        <v>110691</v>
      </c>
      <c r="HXB3">
        <v>110691</v>
      </c>
      <c r="HXC3">
        <v>107697</v>
      </c>
      <c r="HXD3">
        <v>107495</v>
      </c>
      <c r="HXE3">
        <v>107915</v>
      </c>
      <c r="HXF3">
        <v>108168</v>
      </c>
      <c r="HXG3">
        <v>107997</v>
      </c>
      <c r="HXH3">
        <v>108063</v>
      </c>
      <c r="HXI3">
        <v>108776</v>
      </c>
      <c r="HXJ3">
        <v>108802</v>
      </c>
      <c r="HXK3">
        <v>108104</v>
      </c>
      <c r="HXL3">
        <v>107121</v>
      </c>
      <c r="HXM3">
        <v>103419</v>
      </c>
      <c r="HXN3">
        <v>103003</v>
      </c>
      <c r="HXO3">
        <v>105232</v>
      </c>
      <c r="HXP3">
        <v>102664</v>
      </c>
      <c r="HXQ3">
        <v>14677</v>
      </c>
      <c r="HXR3">
        <v>14677</v>
      </c>
      <c r="HXS3">
        <v>15876</v>
      </c>
      <c r="HXT3">
        <v>16622</v>
      </c>
      <c r="HXU3">
        <v>17738</v>
      </c>
      <c r="HXV3">
        <v>18253</v>
      </c>
      <c r="HXW3">
        <v>19883</v>
      </c>
      <c r="HXX3">
        <v>20981</v>
      </c>
      <c r="HXY3">
        <v>21560</v>
      </c>
      <c r="HXZ3">
        <v>21268</v>
      </c>
      <c r="HYA3">
        <v>21518</v>
      </c>
      <c r="HYB3">
        <v>21680</v>
      </c>
      <c r="HYC3">
        <v>21848</v>
      </c>
      <c r="HYD3">
        <v>23557</v>
      </c>
      <c r="HYE3">
        <v>24398</v>
      </c>
      <c r="HYF3">
        <v>25383</v>
      </c>
      <c r="HYG3">
        <v>28747</v>
      </c>
      <c r="HYH3">
        <v>30679</v>
      </c>
      <c r="HYI3">
        <v>35318</v>
      </c>
      <c r="HYJ3">
        <v>42765</v>
      </c>
      <c r="HYK3">
        <v>49671</v>
      </c>
      <c r="HYL3">
        <v>65289</v>
      </c>
      <c r="HYM3">
        <v>73909</v>
      </c>
      <c r="HYN3">
        <v>84448</v>
      </c>
      <c r="HYO3">
        <v>91183</v>
      </c>
      <c r="HYP3">
        <v>104788</v>
      </c>
      <c r="HYQ3">
        <v>105627</v>
      </c>
      <c r="HYR3">
        <v>108395</v>
      </c>
      <c r="HYS3">
        <v>110050</v>
      </c>
      <c r="HYT3">
        <v>110050</v>
      </c>
      <c r="HYU3">
        <v>109285</v>
      </c>
      <c r="HYV3">
        <v>110237</v>
      </c>
      <c r="HYW3">
        <v>110854</v>
      </c>
      <c r="HYX3">
        <v>109424</v>
      </c>
      <c r="HYY3">
        <v>108589</v>
      </c>
      <c r="HYZ3">
        <v>107757</v>
      </c>
      <c r="HZA3">
        <v>107021</v>
      </c>
      <c r="HZB3">
        <v>107253</v>
      </c>
      <c r="HZC3">
        <v>107490</v>
      </c>
      <c r="HZD3">
        <v>107641</v>
      </c>
      <c r="HZE3">
        <v>107440</v>
      </c>
      <c r="HZF3">
        <v>106184</v>
      </c>
      <c r="HZG3">
        <v>107283</v>
      </c>
      <c r="HZH3">
        <v>107879</v>
      </c>
      <c r="HZI3">
        <v>108971</v>
      </c>
      <c r="HZJ3">
        <v>109065</v>
      </c>
      <c r="HZK3">
        <v>108167</v>
      </c>
      <c r="HZL3">
        <v>107783</v>
      </c>
      <c r="HZM3">
        <v>107722</v>
      </c>
      <c r="HZN3">
        <v>107722</v>
      </c>
      <c r="HZO3">
        <v>107734</v>
      </c>
      <c r="HZP3">
        <v>107342</v>
      </c>
      <c r="HZQ3">
        <v>109134</v>
      </c>
      <c r="HZR3">
        <v>107322</v>
      </c>
      <c r="HZS3">
        <v>106839</v>
      </c>
      <c r="HZT3">
        <v>107123</v>
      </c>
      <c r="HZU3">
        <v>106081</v>
      </c>
      <c r="HZV3">
        <v>106272</v>
      </c>
      <c r="HZW3">
        <v>106005</v>
      </c>
      <c r="HZX3">
        <v>103788</v>
      </c>
      <c r="HZY3">
        <v>103788</v>
      </c>
      <c r="HZZ3">
        <v>104042</v>
      </c>
      <c r="IAA3">
        <v>102295</v>
      </c>
      <c r="IAB3">
        <v>102295</v>
      </c>
      <c r="IAC3">
        <v>5751</v>
      </c>
      <c r="IAD3">
        <v>5751</v>
      </c>
      <c r="IAE3">
        <v>6263</v>
      </c>
      <c r="IAF3">
        <v>6263</v>
      </c>
      <c r="IAG3">
        <v>6669</v>
      </c>
      <c r="IAH3">
        <v>7603</v>
      </c>
      <c r="IAI3">
        <v>7606</v>
      </c>
      <c r="IAJ3">
        <v>9431</v>
      </c>
      <c r="IAK3">
        <v>9431</v>
      </c>
      <c r="IAL3">
        <v>13105</v>
      </c>
      <c r="IAM3">
        <v>14575</v>
      </c>
      <c r="IAN3">
        <v>14708</v>
      </c>
      <c r="IAO3">
        <v>15009</v>
      </c>
      <c r="IAP3">
        <v>16412</v>
      </c>
      <c r="IAQ3">
        <v>18212</v>
      </c>
      <c r="IAR3">
        <v>19414</v>
      </c>
      <c r="IAS3">
        <v>21767</v>
      </c>
      <c r="IAT3">
        <v>30091</v>
      </c>
      <c r="IAU3">
        <v>39153</v>
      </c>
      <c r="IAV3">
        <v>44476</v>
      </c>
      <c r="IAW3">
        <v>53324</v>
      </c>
      <c r="IAX3">
        <v>68632</v>
      </c>
      <c r="IAY3">
        <v>68632</v>
      </c>
      <c r="IAZ3">
        <v>68632</v>
      </c>
      <c r="IBA3">
        <v>88747</v>
      </c>
      <c r="IBB3">
        <v>100671</v>
      </c>
      <c r="IBC3">
        <v>110362</v>
      </c>
      <c r="IBD3">
        <v>112991</v>
      </c>
      <c r="IBE3">
        <v>111680</v>
      </c>
      <c r="IBF3">
        <v>114570</v>
      </c>
      <c r="IBG3">
        <v>114766</v>
      </c>
      <c r="IBH3">
        <v>112280</v>
      </c>
      <c r="IBI3">
        <v>112381</v>
      </c>
      <c r="IBJ3">
        <v>111219</v>
      </c>
      <c r="IBK3">
        <v>110989</v>
      </c>
      <c r="IBL3">
        <v>111001</v>
      </c>
      <c r="IBM3">
        <v>110399</v>
      </c>
      <c r="IBN3">
        <v>108209</v>
      </c>
      <c r="IBO3">
        <v>104921</v>
      </c>
      <c r="IBP3">
        <v>103973</v>
      </c>
      <c r="IBQ3">
        <v>104487</v>
      </c>
      <c r="IBR3">
        <v>103900</v>
      </c>
      <c r="IBS3">
        <v>108956</v>
      </c>
      <c r="IBT3">
        <v>109241</v>
      </c>
      <c r="IBU3">
        <v>109491</v>
      </c>
      <c r="IBV3">
        <v>109864</v>
      </c>
      <c r="IBW3">
        <v>109960</v>
      </c>
      <c r="IBX3">
        <v>110494</v>
      </c>
      <c r="IBY3">
        <v>111249</v>
      </c>
      <c r="IBZ3">
        <v>111816</v>
      </c>
      <c r="ICA3">
        <v>110417</v>
      </c>
      <c r="ICB3">
        <v>109942</v>
      </c>
      <c r="ICC3">
        <v>110803</v>
      </c>
      <c r="ICD3">
        <v>110356</v>
      </c>
      <c r="ICE3">
        <v>108660</v>
      </c>
      <c r="ICF3">
        <v>108715</v>
      </c>
      <c r="ICG3">
        <v>105202</v>
      </c>
      <c r="ICH3">
        <v>106012</v>
      </c>
      <c r="ICI3">
        <v>105875</v>
      </c>
      <c r="ICJ3">
        <v>106030</v>
      </c>
      <c r="ICK3">
        <v>104655</v>
      </c>
      <c r="ICL3">
        <v>104617</v>
      </c>
      <c r="ICM3">
        <v>104985</v>
      </c>
      <c r="ICN3">
        <v>105433</v>
      </c>
      <c r="ICO3">
        <v>107132</v>
      </c>
      <c r="ICP3">
        <v>101082</v>
      </c>
      <c r="ICQ3">
        <v>7307</v>
      </c>
      <c r="ICR3">
        <v>7307</v>
      </c>
      <c r="ICS3">
        <v>7345</v>
      </c>
      <c r="ICT3">
        <v>7370</v>
      </c>
      <c r="ICU3">
        <v>7920</v>
      </c>
      <c r="ICV3">
        <v>7982</v>
      </c>
      <c r="ICW3">
        <v>8178</v>
      </c>
      <c r="ICX3">
        <v>8811</v>
      </c>
      <c r="ICY3">
        <v>8826</v>
      </c>
      <c r="ICZ3">
        <v>9512</v>
      </c>
      <c r="IDA3">
        <v>10198</v>
      </c>
      <c r="IDB3">
        <v>12360</v>
      </c>
      <c r="IDC3">
        <v>14704</v>
      </c>
      <c r="IDD3">
        <v>15762</v>
      </c>
      <c r="IDE3">
        <v>17102</v>
      </c>
      <c r="IDF3">
        <v>18972</v>
      </c>
      <c r="IDG3">
        <v>24217</v>
      </c>
      <c r="IDH3">
        <v>28679</v>
      </c>
      <c r="IDI3">
        <v>39856</v>
      </c>
      <c r="IDJ3">
        <v>39856</v>
      </c>
      <c r="IDK3">
        <v>53688</v>
      </c>
      <c r="IDL3">
        <v>65608</v>
      </c>
      <c r="IDM3">
        <v>82401</v>
      </c>
      <c r="IDN3">
        <v>95300</v>
      </c>
      <c r="IDO3">
        <v>99986</v>
      </c>
      <c r="IDP3">
        <v>101766</v>
      </c>
      <c r="IDQ3">
        <v>102560</v>
      </c>
      <c r="IDR3">
        <v>104298</v>
      </c>
      <c r="IDS3">
        <v>103524</v>
      </c>
      <c r="IDT3">
        <v>108823</v>
      </c>
      <c r="IDU3">
        <v>108818</v>
      </c>
      <c r="IDV3">
        <v>111241</v>
      </c>
      <c r="IDW3">
        <v>110682</v>
      </c>
      <c r="IDX3">
        <v>108350</v>
      </c>
      <c r="IDY3">
        <v>108574</v>
      </c>
      <c r="IDZ3">
        <v>107022</v>
      </c>
      <c r="IEA3">
        <v>106180</v>
      </c>
      <c r="IEB3">
        <v>104660</v>
      </c>
      <c r="IEC3">
        <v>106611</v>
      </c>
      <c r="IED3">
        <v>107497</v>
      </c>
      <c r="IEE3">
        <v>105896</v>
      </c>
      <c r="IEF3">
        <v>103599</v>
      </c>
      <c r="IEG3">
        <v>102369</v>
      </c>
      <c r="IEH3">
        <v>100308</v>
      </c>
      <c r="IEI3">
        <v>99414</v>
      </c>
      <c r="IEJ3">
        <v>96479</v>
      </c>
      <c r="IEK3">
        <v>97127</v>
      </c>
      <c r="IEL3">
        <v>97197</v>
      </c>
      <c r="IEM3">
        <v>98309</v>
      </c>
      <c r="IEN3">
        <v>97677</v>
      </c>
      <c r="IEO3">
        <v>98215</v>
      </c>
      <c r="IEP3">
        <v>99945</v>
      </c>
      <c r="IEQ3">
        <v>101256</v>
      </c>
      <c r="IER3">
        <v>100397</v>
      </c>
      <c r="IES3">
        <v>100821</v>
      </c>
      <c r="IET3">
        <v>99383</v>
      </c>
      <c r="IEU3">
        <v>98092</v>
      </c>
      <c r="IEV3">
        <v>98865</v>
      </c>
      <c r="IEW3">
        <v>98272</v>
      </c>
      <c r="IEX3">
        <v>97928</v>
      </c>
      <c r="IEY3">
        <v>96322</v>
      </c>
      <c r="IEZ3">
        <v>96322</v>
      </c>
      <c r="IFA3">
        <v>98528</v>
      </c>
      <c r="IFB3">
        <v>96353</v>
      </c>
      <c r="IFC3">
        <v>96096</v>
      </c>
      <c r="IFD3">
        <v>10034</v>
      </c>
      <c r="IFE3">
        <v>10036</v>
      </c>
      <c r="IFF3">
        <v>10073</v>
      </c>
      <c r="IFG3">
        <v>10079</v>
      </c>
      <c r="IFH3">
        <v>10559</v>
      </c>
      <c r="IFI3">
        <v>10432</v>
      </c>
      <c r="IFJ3">
        <v>10656</v>
      </c>
      <c r="IFK3">
        <v>10958</v>
      </c>
      <c r="IFL3">
        <v>11205</v>
      </c>
      <c r="IFM3">
        <v>11579</v>
      </c>
      <c r="IFN3">
        <v>11883</v>
      </c>
      <c r="IFO3">
        <v>12744</v>
      </c>
      <c r="IFP3">
        <v>13363</v>
      </c>
      <c r="IFQ3">
        <v>15794</v>
      </c>
      <c r="IFR3">
        <v>15810</v>
      </c>
      <c r="IFS3">
        <v>17578</v>
      </c>
      <c r="IFT3">
        <v>23089</v>
      </c>
      <c r="IFU3">
        <v>28306</v>
      </c>
      <c r="IFV3">
        <v>32298</v>
      </c>
      <c r="IFW3">
        <v>44035</v>
      </c>
      <c r="IFX3">
        <v>48559</v>
      </c>
      <c r="IFY3">
        <v>70876</v>
      </c>
      <c r="IFZ3">
        <v>84102</v>
      </c>
      <c r="IGA3">
        <v>91891</v>
      </c>
      <c r="IGB3">
        <v>91891</v>
      </c>
      <c r="IGC3">
        <v>92347</v>
      </c>
      <c r="IGD3">
        <v>96073</v>
      </c>
      <c r="IGE3">
        <v>97322</v>
      </c>
      <c r="IGF3">
        <v>101556</v>
      </c>
      <c r="IGG3">
        <v>96774</v>
      </c>
      <c r="IGH3">
        <v>93059</v>
      </c>
      <c r="IGI3">
        <v>93472</v>
      </c>
      <c r="IGJ3">
        <v>93236</v>
      </c>
      <c r="IGK3">
        <v>92200</v>
      </c>
      <c r="IGL3">
        <v>92747</v>
      </c>
      <c r="IGM3">
        <v>91696</v>
      </c>
      <c r="IGN3">
        <v>93319</v>
      </c>
      <c r="IGO3">
        <v>94133</v>
      </c>
      <c r="IGP3">
        <v>92942</v>
      </c>
      <c r="IGQ3">
        <v>91744</v>
      </c>
      <c r="IGR3">
        <v>92497</v>
      </c>
      <c r="IGS3">
        <v>90214</v>
      </c>
      <c r="IGT3">
        <v>91266</v>
      </c>
      <c r="IGU3">
        <v>89367</v>
      </c>
      <c r="IGV3">
        <v>89408</v>
      </c>
      <c r="IGW3">
        <v>89210</v>
      </c>
      <c r="IGX3">
        <v>88753</v>
      </c>
      <c r="IGY3">
        <v>87767</v>
      </c>
      <c r="IGZ3">
        <v>89763</v>
      </c>
      <c r="IHA3">
        <v>87839</v>
      </c>
      <c r="IHB3">
        <v>87862</v>
      </c>
      <c r="IHC3">
        <v>87819</v>
      </c>
      <c r="IHD3">
        <v>86295</v>
      </c>
      <c r="IHE3">
        <v>85534</v>
      </c>
      <c r="IHF3">
        <v>86496</v>
      </c>
      <c r="IHG3">
        <v>84880</v>
      </c>
      <c r="IHH3">
        <v>85228</v>
      </c>
      <c r="IHI3">
        <v>85463</v>
      </c>
      <c r="IHJ3">
        <v>86233</v>
      </c>
      <c r="IHK3">
        <v>88594</v>
      </c>
      <c r="IHL3">
        <v>88310</v>
      </c>
      <c r="IHM3">
        <v>88590</v>
      </c>
      <c r="IHN3">
        <v>89306</v>
      </c>
      <c r="IHO3">
        <v>88719</v>
      </c>
      <c r="IHP3">
        <v>7763</v>
      </c>
      <c r="IHQ3">
        <v>7763</v>
      </c>
      <c r="IHR3">
        <v>7763</v>
      </c>
      <c r="IHS3">
        <v>9132</v>
      </c>
      <c r="IHT3">
        <v>10478</v>
      </c>
      <c r="IHU3">
        <v>10476</v>
      </c>
      <c r="IHV3">
        <v>10954</v>
      </c>
      <c r="IHW3">
        <v>12251</v>
      </c>
      <c r="IHX3">
        <v>12214</v>
      </c>
      <c r="IHY3">
        <v>13746</v>
      </c>
      <c r="IHZ3">
        <v>17010</v>
      </c>
      <c r="IIA3">
        <v>15077</v>
      </c>
      <c r="IIB3">
        <v>18309</v>
      </c>
      <c r="IIC3">
        <v>20554</v>
      </c>
      <c r="IID3">
        <v>21812</v>
      </c>
      <c r="IIE3">
        <v>24211</v>
      </c>
      <c r="IIF3">
        <v>25517</v>
      </c>
      <c r="IIG3">
        <v>27266</v>
      </c>
      <c r="IIH3">
        <v>29204</v>
      </c>
      <c r="III3">
        <v>33543</v>
      </c>
      <c r="IIJ3">
        <v>39119</v>
      </c>
      <c r="IIK3">
        <v>46186</v>
      </c>
      <c r="IIL3">
        <v>54375</v>
      </c>
      <c r="IIM3">
        <v>65307</v>
      </c>
      <c r="IIN3">
        <v>80555</v>
      </c>
      <c r="IIO3">
        <v>87397</v>
      </c>
      <c r="IIP3">
        <v>93597</v>
      </c>
      <c r="IIQ3">
        <v>97618</v>
      </c>
      <c r="IIR3">
        <v>99318</v>
      </c>
      <c r="IIS3">
        <v>99463</v>
      </c>
      <c r="IIT3">
        <v>99463</v>
      </c>
      <c r="IIU3">
        <v>98962</v>
      </c>
      <c r="IIV3">
        <v>99340</v>
      </c>
      <c r="IIW3">
        <v>101006</v>
      </c>
      <c r="IIX3">
        <v>100452</v>
      </c>
      <c r="IIY3">
        <v>101894</v>
      </c>
      <c r="IIZ3">
        <v>101355</v>
      </c>
      <c r="IJA3">
        <v>101355</v>
      </c>
      <c r="IJB3">
        <v>101911</v>
      </c>
      <c r="IJC3">
        <v>102721</v>
      </c>
      <c r="IJD3">
        <v>104180</v>
      </c>
      <c r="IJE3">
        <v>103322</v>
      </c>
      <c r="IJF3">
        <v>99201</v>
      </c>
      <c r="IJG3">
        <v>96491</v>
      </c>
      <c r="IJH3">
        <v>98058</v>
      </c>
      <c r="IJI3">
        <v>98174</v>
      </c>
      <c r="IJJ3">
        <v>95989</v>
      </c>
      <c r="IJK3">
        <v>94632</v>
      </c>
      <c r="IJL3">
        <v>93384</v>
      </c>
      <c r="IJM3">
        <v>89872</v>
      </c>
      <c r="IJN3">
        <v>89872</v>
      </c>
      <c r="IJO3">
        <v>89121</v>
      </c>
      <c r="IJP3">
        <v>88097</v>
      </c>
      <c r="IJQ3">
        <v>86319</v>
      </c>
      <c r="IJR3">
        <v>79842</v>
      </c>
      <c r="IJS3">
        <v>77584</v>
      </c>
      <c r="IJT3">
        <v>76196</v>
      </c>
      <c r="IJU3">
        <v>74877</v>
      </c>
      <c r="IJV3">
        <v>78160</v>
      </c>
      <c r="IJW3">
        <v>77139</v>
      </c>
      <c r="IJX3">
        <v>76505</v>
      </c>
      <c r="IJY3">
        <v>74052</v>
      </c>
      <c r="IJZ3">
        <v>69586</v>
      </c>
      <c r="IKA3">
        <v>69271</v>
      </c>
      <c r="IKB3">
        <v>69271</v>
      </c>
      <c r="IKC3">
        <v>69559</v>
      </c>
      <c r="IKD3">
        <v>3670</v>
      </c>
      <c r="IKE3">
        <v>3610</v>
      </c>
      <c r="IKF3">
        <v>3610</v>
      </c>
      <c r="IKG3">
        <v>3610</v>
      </c>
      <c r="IKH3">
        <v>3660</v>
      </c>
      <c r="IKI3">
        <v>3717</v>
      </c>
      <c r="IKJ3">
        <v>3718</v>
      </c>
      <c r="IKK3">
        <v>4607</v>
      </c>
      <c r="IKL3">
        <v>5077</v>
      </c>
      <c r="IKM3">
        <v>5565</v>
      </c>
      <c r="IKN3">
        <v>5888</v>
      </c>
      <c r="IKO3">
        <v>7536</v>
      </c>
      <c r="IKP3">
        <v>8852</v>
      </c>
      <c r="IKQ3">
        <v>10239</v>
      </c>
      <c r="IKR3">
        <v>11455</v>
      </c>
      <c r="IKS3">
        <v>13622</v>
      </c>
      <c r="IKT3">
        <v>15739</v>
      </c>
      <c r="IKU3">
        <v>18339</v>
      </c>
      <c r="IKV3">
        <v>21044</v>
      </c>
      <c r="IKW3">
        <v>24536</v>
      </c>
      <c r="IKX3">
        <v>34673</v>
      </c>
      <c r="IKY3">
        <v>44821</v>
      </c>
      <c r="IKZ3">
        <v>54437</v>
      </c>
      <c r="ILA3">
        <v>66825</v>
      </c>
      <c r="ILB3">
        <v>70049</v>
      </c>
      <c r="ILC3">
        <v>70892</v>
      </c>
      <c r="ILD3">
        <v>70892</v>
      </c>
      <c r="ILE3">
        <v>71084</v>
      </c>
      <c r="ILF3">
        <v>73396</v>
      </c>
      <c r="ILG3">
        <v>72919</v>
      </c>
      <c r="ILH3">
        <v>71359</v>
      </c>
      <c r="ILI3">
        <v>70544</v>
      </c>
      <c r="ILJ3">
        <v>73316</v>
      </c>
      <c r="ILK3">
        <v>74093</v>
      </c>
      <c r="ILL3">
        <v>74093</v>
      </c>
      <c r="ILM3">
        <v>71793</v>
      </c>
      <c r="ILN3">
        <v>73310</v>
      </c>
      <c r="ILO3">
        <v>72069</v>
      </c>
      <c r="ILP3">
        <v>69189</v>
      </c>
      <c r="ILQ3">
        <v>69124</v>
      </c>
      <c r="ILR3">
        <v>67808</v>
      </c>
      <c r="ILS3">
        <v>68315</v>
      </c>
      <c r="ILT3">
        <v>68506</v>
      </c>
      <c r="ILU3">
        <v>67701</v>
      </c>
      <c r="ILV3">
        <v>69511</v>
      </c>
      <c r="ILW3">
        <v>69915</v>
      </c>
      <c r="ILX3">
        <v>69104</v>
      </c>
      <c r="ILY3">
        <v>69429</v>
      </c>
      <c r="ILZ3">
        <v>68914</v>
      </c>
      <c r="IMA3">
        <v>67739</v>
      </c>
      <c r="IMB3">
        <v>65803</v>
      </c>
      <c r="IMC3">
        <v>64923</v>
      </c>
      <c r="IMD3">
        <v>64010</v>
      </c>
      <c r="IME3">
        <v>63469</v>
      </c>
      <c r="IMF3">
        <v>63859</v>
      </c>
      <c r="IMG3">
        <v>63886</v>
      </c>
      <c r="IMH3">
        <v>62425</v>
      </c>
      <c r="IMI3">
        <v>61955</v>
      </c>
      <c r="IMJ3">
        <v>61760</v>
      </c>
      <c r="IMK3">
        <v>61956</v>
      </c>
      <c r="IML3">
        <v>63614</v>
      </c>
      <c r="IMM3">
        <v>62223</v>
      </c>
      <c r="IMN3">
        <v>61762</v>
      </c>
      <c r="IMO3">
        <v>60497</v>
      </c>
      <c r="IMP3">
        <v>60993</v>
      </c>
      <c r="IMQ3">
        <v>3297</v>
      </c>
      <c r="IMR3">
        <v>3297</v>
      </c>
      <c r="IMS3">
        <v>3311</v>
      </c>
      <c r="IMT3">
        <v>3376</v>
      </c>
      <c r="IMU3">
        <v>3407</v>
      </c>
      <c r="IMV3">
        <v>3403</v>
      </c>
      <c r="IMW3">
        <v>4099</v>
      </c>
      <c r="IMX3">
        <v>6326</v>
      </c>
      <c r="IMY3">
        <v>6968</v>
      </c>
      <c r="IMZ3">
        <v>7840</v>
      </c>
      <c r="INA3">
        <v>9458</v>
      </c>
      <c r="INB3">
        <v>10611</v>
      </c>
      <c r="INC3">
        <v>10611</v>
      </c>
      <c r="IND3">
        <v>10611</v>
      </c>
      <c r="INE3">
        <v>10616</v>
      </c>
      <c r="INF3">
        <v>13772</v>
      </c>
      <c r="ING3">
        <v>18885</v>
      </c>
      <c r="INH3">
        <v>24098</v>
      </c>
      <c r="INI3">
        <v>26568</v>
      </c>
      <c r="INJ3">
        <v>26568</v>
      </c>
      <c r="INK3">
        <v>31316</v>
      </c>
      <c r="INL3">
        <v>49664</v>
      </c>
      <c r="INM3">
        <v>56730</v>
      </c>
      <c r="INN3">
        <v>55859</v>
      </c>
      <c r="INO3">
        <v>61099</v>
      </c>
      <c r="INP3">
        <v>64813</v>
      </c>
      <c r="INQ3">
        <v>67645</v>
      </c>
      <c r="INR3">
        <v>69708</v>
      </c>
      <c r="INS3">
        <v>69535</v>
      </c>
      <c r="INT3">
        <v>70415</v>
      </c>
      <c r="INU3">
        <v>68033</v>
      </c>
      <c r="INV3">
        <v>65680</v>
      </c>
      <c r="INW3">
        <v>65448</v>
      </c>
      <c r="INX3">
        <v>62320</v>
      </c>
      <c r="INY3">
        <v>62838</v>
      </c>
      <c r="INZ3">
        <v>61790</v>
      </c>
      <c r="IOA3">
        <v>59965</v>
      </c>
      <c r="IOB3">
        <v>59857</v>
      </c>
      <c r="IOC3">
        <v>58993</v>
      </c>
      <c r="IOD3">
        <v>59293</v>
      </c>
      <c r="IOE3">
        <v>58438</v>
      </c>
      <c r="IOF3">
        <v>58225</v>
      </c>
      <c r="IOG3">
        <v>56934</v>
      </c>
      <c r="IOH3">
        <v>57749</v>
      </c>
      <c r="IOI3">
        <v>58561</v>
      </c>
      <c r="IOJ3">
        <v>58322</v>
      </c>
      <c r="IOK3">
        <v>57747</v>
      </c>
      <c r="IOL3">
        <v>58190</v>
      </c>
      <c r="IOM3">
        <v>58160</v>
      </c>
      <c r="ION3">
        <v>58389</v>
      </c>
      <c r="IOO3">
        <v>57767</v>
      </c>
      <c r="IOP3">
        <v>57005</v>
      </c>
      <c r="IOQ3">
        <v>57858</v>
      </c>
      <c r="IOR3">
        <v>56819</v>
      </c>
      <c r="IOS3">
        <v>57155</v>
      </c>
      <c r="IOT3">
        <v>58210</v>
      </c>
      <c r="IOU3">
        <v>55094</v>
      </c>
      <c r="IOV3">
        <v>53762</v>
      </c>
      <c r="IOW3">
        <v>54348</v>
      </c>
      <c r="IOX3">
        <v>54249</v>
      </c>
      <c r="IOY3">
        <v>54724</v>
      </c>
      <c r="IOZ3">
        <v>54153</v>
      </c>
      <c r="IPA3">
        <v>54153</v>
      </c>
      <c r="IPB3">
        <v>53584</v>
      </c>
      <c r="IPC3">
        <v>52528</v>
      </c>
      <c r="IPD3">
        <v>554</v>
      </c>
      <c r="IPE3">
        <v>554</v>
      </c>
      <c r="IPF3">
        <v>5828</v>
      </c>
      <c r="IPG3">
        <v>5828</v>
      </c>
      <c r="IPH3">
        <v>5833</v>
      </c>
      <c r="IPI3">
        <v>5828</v>
      </c>
      <c r="IPJ3">
        <v>5848</v>
      </c>
      <c r="IPK3">
        <v>6434</v>
      </c>
      <c r="IPL3">
        <v>6707</v>
      </c>
      <c r="IPM3">
        <v>7599</v>
      </c>
      <c r="IPN3">
        <v>8903</v>
      </c>
      <c r="IPO3">
        <v>10182</v>
      </c>
      <c r="IPP3">
        <v>10781</v>
      </c>
      <c r="IPQ3">
        <v>11950</v>
      </c>
      <c r="IPR3">
        <v>11538</v>
      </c>
      <c r="IPS3">
        <v>12783</v>
      </c>
      <c r="IPT3">
        <v>13875</v>
      </c>
      <c r="IPU3">
        <v>15555</v>
      </c>
      <c r="IPV3">
        <v>16819</v>
      </c>
      <c r="IPW3">
        <v>18662</v>
      </c>
      <c r="IPX3">
        <v>21007</v>
      </c>
      <c r="IPY3">
        <v>24588</v>
      </c>
      <c r="IPZ3">
        <v>37449</v>
      </c>
      <c r="IQA3">
        <v>41583</v>
      </c>
      <c r="IQB3">
        <v>41583</v>
      </c>
      <c r="IQC3">
        <v>50995</v>
      </c>
      <c r="IQD3">
        <v>54546</v>
      </c>
      <c r="IQE3">
        <v>58215</v>
      </c>
      <c r="IQF3">
        <v>58593</v>
      </c>
      <c r="IQG3">
        <v>62495</v>
      </c>
      <c r="IQH3">
        <v>62714</v>
      </c>
      <c r="IQI3">
        <v>63666</v>
      </c>
      <c r="IQJ3">
        <v>65530</v>
      </c>
      <c r="IQK3">
        <v>63295</v>
      </c>
      <c r="IQL3">
        <v>62482</v>
      </c>
      <c r="IQM3">
        <v>63333</v>
      </c>
      <c r="IQN3">
        <v>62743</v>
      </c>
      <c r="IQO3">
        <v>62477</v>
      </c>
      <c r="IQP3">
        <v>62625</v>
      </c>
      <c r="IQQ3">
        <v>62999</v>
      </c>
      <c r="IQR3">
        <v>63607</v>
      </c>
      <c r="IQS3">
        <v>65251</v>
      </c>
      <c r="IQT3">
        <v>65401</v>
      </c>
      <c r="IQU3">
        <v>65965</v>
      </c>
      <c r="IQV3">
        <v>64420</v>
      </c>
      <c r="IQW3">
        <v>65595</v>
      </c>
      <c r="IQX3">
        <v>67315</v>
      </c>
      <c r="IQY3">
        <v>67451</v>
      </c>
      <c r="IQZ3">
        <v>68455</v>
      </c>
      <c r="IRA3">
        <v>67656</v>
      </c>
      <c r="IRB3">
        <v>70570</v>
      </c>
      <c r="IRC3">
        <v>73167</v>
      </c>
      <c r="IRD3">
        <v>76146</v>
      </c>
      <c r="IRE3">
        <v>74976</v>
      </c>
      <c r="IRF3">
        <v>74720</v>
      </c>
      <c r="IRG3">
        <v>74720</v>
      </c>
      <c r="IRH3">
        <v>74608</v>
      </c>
      <c r="IRI3">
        <v>75824</v>
      </c>
      <c r="IRJ3">
        <v>77937</v>
      </c>
      <c r="IRK3">
        <v>77810</v>
      </c>
      <c r="IRL3">
        <v>77586</v>
      </c>
      <c r="IRM3">
        <v>77492</v>
      </c>
      <c r="IRN3">
        <v>76561</v>
      </c>
      <c r="IRO3">
        <v>76002</v>
      </c>
      <c r="IRP3">
        <v>76789</v>
      </c>
      <c r="IRQ3">
        <v>1216</v>
      </c>
      <c r="IRR3">
        <v>1216</v>
      </c>
      <c r="IRS3">
        <v>2115</v>
      </c>
      <c r="IRT3">
        <v>2015</v>
      </c>
      <c r="IRU3">
        <v>2368</v>
      </c>
      <c r="IRV3">
        <v>2814</v>
      </c>
      <c r="IRW3">
        <v>2797</v>
      </c>
      <c r="IRX3">
        <v>2818</v>
      </c>
      <c r="IRY3">
        <v>3422</v>
      </c>
      <c r="IRZ3">
        <v>3752</v>
      </c>
      <c r="ISA3">
        <v>4200</v>
      </c>
      <c r="ISB3">
        <v>6647</v>
      </c>
      <c r="ISC3">
        <v>7943</v>
      </c>
      <c r="ISD3">
        <v>8143</v>
      </c>
      <c r="ISE3">
        <v>8455</v>
      </c>
      <c r="ISF3">
        <v>8702</v>
      </c>
      <c r="ISG3">
        <v>9760</v>
      </c>
      <c r="ISH3">
        <v>11640</v>
      </c>
      <c r="ISI3">
        <v>14294</v>
      </c>
      <c r="ISJ3">
        <v>15151</v>
      </c>
      <c r="ISK3">
        <v>16764</v>
      </c>
      <c r="ISL3">
        <v>20932</v>
      </c>
      <c r="ISM3">
        <v>26777</v>
      </c>
      <c r="ISN3">
        <v>40029</v>
      </c>
      <c r="ISO3">
        <v>51339</v>
      </c>
      <c r="ISP3">
        <v>60610</v>
      </c>
      <c r="ISQ3">
        <v>69742</v>
      </c>
      <c r="ISR3">
        <v>72672</v>
      </c>
      <c r="ISS3">
        <v>75099</v>
      </c>
      <c r="IST3">
        <v>75099</v>
      </c>
      <c r="ISU3">
        <v>75545</v>
      </c>
      <c r="ISV3">
        <v>76969</v>
      </c>
      <c r="ISW3">
        <v>77304</v>
      </c>
      <c r="ISX3">
        <v>78006</v>
      </c>
      <c r="ISY3">
        <v>78102</v>
      </c>
      <c r="ISZ3">
        <v>75821</v>
      </c>
      <c r="ITA3">
        <v>74738</v>
      </c>
      <c r="ITB3">
        <v>76527</v>
      </c>
      <c r="ITC3">
        <v>77744</v>
      </c>
      <c r="ITD3">
        <v>78242</v>
      </c>
      <c r="ITE3">
        <v>78265</v>
      </c>
      <c r="ITF3">
        <v>79447</v>
      </c>
      <c r="ITG3">
        <v>78522</v>
      </c>
      <c r="ITH3">
        <v>79040</v>
      </c>
      <c r="ITI3">
        <v>79666</v>
      </c>
      <c r="ITJ3">
        <v>79716</v>
      </c>
      <c r="ITK3">
        <v>78974</v>
      </c>
      <c r="ITL3">
        <v>80560</v>
      </c>
      <c r="ITM3">
        <v>81427</v>
      </c>
      <c r="ITN3">
        <v>82670</v>
      </c>
      <c r="ITO3">
        <v>80778</v>
      </c>
      <c r="ITP3">
        <v>82346</v>
      </c>
      <c r="ITQ3">
        <v>82958</v>
      </c>
      <c r="ITR3">
        <v>80684</v>
      </c>
      <c r="ITS3">
        <v>80684</v>
      </c>
      <c r="ITT3">
        <v>84376</v>
      </c>
      <c r="ITU3">
        <v>83227</v>
      </c>
      <c r="ITV3">
        <v>85678</v>
      </c>
      <c r="ITW3">
        <v>90088</v>
      </c>
      <c r="ITX3">
        <v>84439</v>
      </c>
      <c r="ITY3">
        <v>85286</v>
      </c>
      <c r="ITZ3">
        <v>82585</v>
      </c>
      <c r="IUA3">
        <v>83035</v>
      </c>
      <c r="IUB3">
        <v>81222</v>
      </c>
      <c r="IUC3">
        <v>81222</v>
      </c>
      <c r="IUD3">
        <v>9</v>
      </c>
      <c r="IUE3">
        <v>14</v>
      </c>
      <c r="IUF3">
        <v>14</v>
      </c>
      <c r="IUG3">
        <v>14</v>
      </c>
      <c r="IUH3">
        <v>14</v>
      </c>
      <c r="IUI3">
        <v>14</v>
      </c>
      <c r="IUJ3">
        <v>14</v>
      </c>
      <c r="IUK3">
        <v>80</v>
      </c>
      <c r="IUL3">
        <v>105</v>
      </c>
      <c r="IUM3">
        <v>211</v>
      </c>
      <c r="IUN3">
        <v>257</v>
      </c>
      <c r="IUO3">
        <v>527</v>
      </c>
      <c r="IUP3">
        <v>580</v>
      </c>
      <c r="IUQ3">
        <v>707</v>
      </c>
      <c r="IUR3">
        <v>707</v>
      </c>
      <c r="IUS3">
        <v>989</v>
      </c>
      <c r="IUT3">
        <v>1794</v>
      </c>
      <c r="IUU3">
        <v>2977</v>
      </c>
      <c r="IUV3">
        <v>4368</v>
      </c>
      <c r="IUW3">
        <v>7148</v>
      </c>
      <c r="IUX3">
        <v>14985</v>
      </c>
      <c r="IUY3">
        <v>19534</v>
      </c>
      <c r="IUZ3">
        <v>34581</v>
      </c>
      <c r="IVA3">
        <v>42931</v>
      </c>
      <c r="IVB3">
        <v>49730</v>
      </c>
      <c r="IVC3">
        <v>52365</v>
      </c>
      <c r="IVD3">
        <v>52365</v>
      </c>
      <c r="IVE3">
        <v>52376</v>
      </c>
      <c r="IVF3">
        <v>54497</v>
      </c>
      <c r="IVG3">
        <v>57320</v>
      </c>
      <c r="IVH3">
        <v>57644</v>
      </c>
      <c r="IVI3">
        <v>57797</v>
      </c>
      <c r="IVJ3">
        <v>57919</v>
      </c>
      <c r="IVK3">
        <v>55854</v>
      </c>
      <c r="IVL3">
        <v>53815</v>
      </c>
      <c r="IVM3">
        <v>54066</v>
      </c>
      <c r="IVN3">
        <v>54223</v>
      </c>
      <c r="IVO3">
        <v>54400</v>
      </c>
      <c r="IVP3">
        <v>54676</v>
      </c>
      <c r="IVQ3">
        <v>55275</v>
      </c>
      <c r="IVR3">
        <v>54973</v>
      </c>
      <c r="IVS3">
        <v>55539</v>
      </c>
      <c r="IVT3">
        <v>54740</v>
      </c>
      <c r="IVU3">
        <v>55020</v>
      </c>
      <c r="IVV3">
        <v>55148</v>
      </c>
      <c r="IVW3">
        <v>54098</v>
      </c>
      <c r="IVX3">
        <v>53805</v>
      </c>
      <c r="IVY3">
        <v>54439</v>
      </c>
      <c r="IVZ3">
        <v>54124</v>
      </c>
      <c r="IWA3">
        <v>55054</v>
      </c>
      <c r="IWB3">
        <v>54846</v>
      </c>
      <c r="IWC3">
        <v>55171</v>
      </c>
      <c r="IWD3">
        <v>55041</v>
      </c>
      <c r="IWE3">
        <v>55099</v>
      </c>
      <c r="IWF3">
        <v>55921</v>
      </c>
      <c r="IWG3">
        <v>52597</v>
      </c>
      <c r="IWH3">
        <v>50940</v>
      </c>
      <c r="IWI3">
        <v>49802</v>
      </c>
      <c r="IWJ3">
        <v>49938</v>
      </c>
      <c r="IWK3">
        <v>49976</v>
      </c>
      <c r="IWL3">
        <v>50855</v>
      </c>
      <c r="IWM3">
        <v>51637</v>
      </c>
      <c r="IWN3">
        <v>52370</v>
      </c>
      <c r="IWO3">
        <v>52819</v>
      </c>
      <c r="IWP3">
        <v>53720</v>
      </c>
      <c r="IWQ3">
        <v>15</v>
      </c>
      <c r="IWR3">
        <v>153</v>
      </c>
      <c r="IWS3">
        <v>155</v>
      </c>
      <c r="IWT3">
        <v>202</v>
      </c>
      <c r="IWU3">
        <v>255</v>
      </c>
      <c r="IWV3">
        <v>385</v>
      </c>
      <c r="IWW3">
        <v>637</v>
      </c>
      <c r="IWX3">
        <v>1559</v>
      </c>
      <c r="IWY3">
        <v>1750</v>
      </c>
      <c r="IWZ3">
        <v>3116</v>
      </c>
      <c r="IXA3">
        <v>3224</v>
      </c>
      <c r="IXB3">
        <v>3223</v>
      </c>
      <c r="IXC3">
        <v>3329</v>
      </c>
      <c r="IXD3">
        <v>5414</v>
      </c>
      <c r="IXE3">
        <v>6146</v>
      </c>
      <c r="IXF3">
        <v>6987</v>
      </c>
      <c r="IXG3">
        <v>7542</v>
      </c>
      <c r="IXH3">
        <v>7978</v>
      </c>
      <c r="IXI3">
        <v>10288</v>
      </c>
      <c r="IXJ3">
        <v>10288</v>
      </c>
      <c r="IXK3">
        <v>12420</v>
      </c>
      <c r="IXL3">
        <v>18568</v>
      </c>
      <c r="IXM3">
        <v>25998</v>
      </c>
      <c r="IXN3">
        <v>31484</v>
      </c>
      <c r="IXO3">
        <v>36475</v>
      </c>
      <c r="IXP3">
        <v>40579</v>
      </c>
      <c r="IXQ3">
        <v>46486</v>
      </c>
      <c r="IXR3">
        <v>47152</v>
      </c>
      <c r="IXS3">
        <v>47362</v>
      </c>
      <c r="IXT3">
        <v>50903</v>
      </c>
      <c r="IXU3">
        <v>50811</v>
      </c>
      <c r="IXV3">
        <v>51276</v>
      </c>
      <c r="IXW3">
        <v>50817</v>
      </c>
      <c r="IXX3">
        <v>50965</v>
      </c>
      <c r="IXY3">
        <v>51144</v>
      </c>
      <c r="IXZ3">
        <v>51894</v>
      </c>
      <c r="IYA3">
        <v>54635</v>
      </c>
      <c r="IYB3">
        <v>54986</v>
      </c>
      <c r="IYC3">
        <v>54664</v>
      </c>
      <c r="IYD3">
        <v>54839</v>
      </c>
      <c r="IYE3">
        <v>54816</v>
      </c>
      <c r="IYF3">
        <v>54364</v>
      </c>
      <c r="IYG3">
        <v>54309</v>
      </c>
      <c r="IYH3">
        <v>55730</v>
      </c>
      <c r="IYI3">
        <v>56637</v>
      </c>
      <c r="IYJ3">
        <v>57257</v>
      </c>
      <c r="IYK3">
        <v>56223</v>
      </c>
      <c r="IYL3">
        <v>56115</v>
      </c>
      <c r="IYM3">
        <v>56117</v>
      </c>
      <c r="IYN3">
        <v>56078</v>
      </c>
      <c r="IYO3">
        <v>56159</v>
      </c>
      <c r="IYP3">
        <v>56027</v>
      </c>
      <c r="IYQ3">
        <v>55349</v>
      </c>
      <c r="IYR3">
        <v>56070</v>
      </c>
      <c r="IYS3">
        <v>55454</v>
      </c>
      <c r="IYT3">
        <v>55947</v>
      </c>
      <c r="IYU3">
        <v>55938</v>
      </c>
      <c r="IYV3">
        <v>55292</v>
      </c>
      <c r="IYW3">
        <v>55019</v>
      </c>
      <c r="IYX3">
        <v>55843</v>
      </c>
      <c r="IYY3">
        <v>55918</v>
      </c>
      <c r="IYZ3">
        <v>55652</v>
      </c>
      <c r="IZA3">
        <v>53292</v>
      </c>
      <c r="IZB3">
        <v>53292</v>
      </c>
      <c r="IZC3">
        <v>53659</v>
      </c>
      <c r="IZD3">
        <v>54070</v>
      </c>
      <c r="IZE3">
        <v>1482</v>
      </c>
      <c r="IZF3">
        <v>1482</v>
      </c>
      <c r="IZG3">
        <v>1682</v>
      </c>
      <c r="IZH3">
        <v>1727</v>
      </c>
      <c r="IZI3">
        <v>1977</v>
      </c>
      <c r="IZJ3">
        <v>1977</v>
      </c>
      <c r="IZK3">
        <v>2230</v>
      </c>
      <c r="IZL3">
        <v>2359</v>
      </c>
      <c r="IZM3">
        <v>2509</v>
      </c>
      <c r="IZN3">
        <v>2509</v>
      </c>
      <c r="IZO3">
        <v>3238</v>
      </c>
      <c r="IZP3">
        <v>3669</v>
      </c>
      <c r="IZQ3">
        <v>4746</v>
      </c>
      <c r="IZR3">
        <v>5529</v>
      </c>
      <c r="IZS3">
        <v>7660</v>
      </c>
      <c r="IZT3">
        <v>8043</v>
      </c>
      <c r="IZU3">
        <v>11792</v>
      </c>
      <c r="IZV3">
        <v>13459</v>
      </c>
      <c r="IZW3">
        <v>15545</v>
      </c>
      <c r="IZX3">
        <v>17971</v>
      </c>
      <c r="IZY3">
        <v>19190</v>
      </c>
      <c r="IZZ3">
        <v>23944</v>
      </c>
      <c r="JAA3">
        <v>28700</v>
      </c>
      <c r="JAB3">
        <v>28700</v>
      </c>
      <c r="JAC3">
        <v>33235</v>
      </c>
      <c r="JAD3">
        <v>38656</v>
      </c>
      <c r="JAE3">
        <v>40304</v>
      </c>
      <c r="JAF3">
        <v>44047</v>
      </c>
      <c r="JAG3">
        <v>47577</v>
      </c>
      <c r="JAH3">
        <v>48636</v>
      </c>
      <c r="JAI3">
        <v>47908</v>
      </c>
      <c r="JAJ3">
        <v>47806</v>
      </c>
      <c r="JAK3">
        <v>47534</v>
      </c>
      <c r="JAL3">
        <v>49028</v>
      </c>
      <c r="JAM3">
        <v>50226</v>
      </c>
      <c r="JAN3">
        <v>49798</v>
      </c>
      <c r="JAO3">
        <v>49692</v>
      </c>
      <c r="JAP3">
        <v>46324</v>
      </c>
      <c r="JAQ3">
        <v>46677</v>
      </c>
      <c r="JAR3">
        <v>45912</v>
      </c>
      <c r="JAS3">
        <v>45711</v>
      </c>
      <c r="JAT3">
        <v>45926</v>
      </c>
      <c r="JAU3">
        <v>45691</v>
      </c>
      <c r="JAV3">
        <v>46332</v>
      </c>
      <c r="JAW3">
        <v>47522</v>
      </c>
      <c r="JAX3">
        <v>44153</v>
      </c>
      <c r="JAY3">
        <v>44006</v>
      </c>
      <c r="JAZ3">
        <v>44471</v>
      </c>
      <c r="JBA3">
        <v>44365</v>
      </c>
      <c r="JBB3">
        <v>44365</v>
      </c>
      <c r="JBC3">
        <v>43761</v>
      </c>
      <c r="JBD3">
        <v>42917</v>
      </c>
      <c r="JBE3">
        <v>42502</v>
      </c>
      <c r="JBF3">
        <v>42411</v>
      </c>
      <c r="JBG3">
        <v>42563</v>
      </c>
      <c r="JBH3">
        <v>43190</v>
      </c>
      <c r="JBI3">
        <v>42691</v>
      </c>
      <c r="JBJ3">
        <v>42761</v>
      </c>
      <c r="JBK3">
        <v>44503</v>
      </c>
      <c r="JBL3">
        <v>43531</v>
      </c>
      <c r="JBM3">
        <v>42491</v>
      </c>
      <c r="JBN3">
        <v>44188</v>
      </c>
      <c r="JBO3">
        <v>43301</v>
      </c>
      <c r="JBP3">
        <v>43795</v>
      </c>
      <c r="JBQ3">
        <v>42282</v>
      </c>
      <c r="JBR3">
        <v>3614</v>
      </c>
      <c r="JBS3">
        <v>3714</v>
      </c>
      <c r="JBT3">
        <v>3714</v>
      </c>
      <c r="JBU3">
        <v>3714</v>
      </c>
      <c r="JBV3">
        <v>3714</v>
      </c>
      <c r="JBW3">
        <v>3829</v>
      </c>
      <c r="JBX3">
        <v>3854</v>
      </c>
      <c r="JBY3">
        <v>4008</v>
      </c>
      <c r="JBZ3">
        <v>4239</v>
      </c>
      <c r="JCA3">
        <v>4238</v>
      </c>
      <c r="JCB3">
        <v>4826</v>
      </c>
      <c r="JCC3">
        <v>5144</v>
      </c>
      <c r="JCD3">
        <v>6414</v>
      </c>
      <c r="JCE3">
        <v>7256</v>
      </c>
      <c r="JCF3">
        <v>7852</v>
      </c>
      <c r="JCG3">
        <v>8494</v>
      </c>
      <c r="JCH3">
        <v>9649</v>
      </c>
      <c r="JCI3">
        <v>10865</v>
      </c>
      <c r="JCJ3">
        <v>12210</v>
      </c>
      <c r="JCK3">
        <v>12462</v>
      </c>
      <c r="JCL3">
        <v>14064</v>
      </c>
      <c r="JCM3">
        <v>16292</v>
      </c>
      <c r="JCN3">
        <v>17912</v>
      </c>
      <c r="JCO3">
        <v>30291</v>
      </c>
      <c r="JCP3">
        <v>34241</v>
      </c>
      <c r="JCQ3">
        <v>35080</v>
      </c>
      <c r="JCR3">
        <v>38867</v>
      </c>
      <c r="JCS3">
        <v>41349</v>
      </c>
      <c r="JCT3">
        <v>41349</v>
      </c>
      <c r="JCU3">
        <v>40778</v>
      </c>
      <c r="JCV3">
        <v>41296</v>
      </c>
      <c r="JCW3">
        <v>40703</v>
      </c>
      <c r="JCX3">
        <v>40670</v>
      </c>
      <c r="JCY3">
        <v>40536</v>
      </c>
      <c r="JCZ3">
        <v>40808</v>
      </c>
      <c r="JDA3">
        <v>40676</v>
      </c>
      <c r="JDB3">
        <v>39749</v>
      </c>
      <c r="JDC3">
        <v>38912</v>
      </c>
      <c r="JDD3">
        <v>38504</v>
      </c>
      <c r="JDE3">
        <v>37878</v>
      </c>
      <c r="JDF3">
        <v>36422</v>
      </c>
      <c r="JDG3">
        <v>36422</v>
      </c>
      <c r="JDH3">
        <v>36124</v>
      </c>
      <c r="JDI3">
        <v>36888</v>
      </c>
      <c r="JDJ3">
        <v>36532</v>
      </c>
      <c r="JDK3">
        <v>36429</v>
      </c>
      <c r="JDL3">
        <v>36164</v>
      </c>
      <c r="JDM3">
        <v>36285</v>
      </c>
      <c r="JDN3">
        <v>37180</v>
      </c>
      <c r="JDO3">
        <v>34958</v>
      </c>
      <c r="JDP3">
        <v>34139</v>
      </c>
      <c r="JDQ3">
        <v>33760</v>
      </c>
      <c r="JDR3">
        <v>32502</v>
      </c>
      <c r="JDS3">
        <v>32502</v>
      </c>
      <c r="JDT3">
        <v>32534</v>
      </c>
      <c r="JDU3">
        <v>32684</v>
      </c>
      <c r="JDV3">
        <v>32328</v>
      </c>
      <c r="JDW3">
        <v>32569</v>
      </c>
      <c r="JDX3">
        <v>32401</v>
      </c>
      <c r="JDY3">
        <v>33071</v>
      </c>
      <c r="JDZ3">
        <v>32415</v>
      </c>
      <c r="JEA3">
        <v>32956</v>
      </c>
      <c r="JEB3">
        <v>32737</v>
      </c>
      <c r="JEC3">
        <v>32640</v>
      </c>
      <c r="JED3">
        <v>32552</v>
      </c>
      <c r="JEE3">
        <v>333</v>
      </c>
      <c r="JEF3">
        <v>332</v>
      </c>
      <c r="JEG3">
        <v>332</v>
      </c>
      <c r="JEH3">
        <v>332</v>
      </c>
      <c r="JEI3">
        <v>332</v>
      </c>
      <c r="JEJ3">
        <v>352</v>
      </c>
      <c r="JEK3">
        <v>352</v>
      </c>
      <c r="JEL3">
        <v>452</v>
      </c>
      <c r="JEM3">
        <v>452</v>
      </c>
      <c r="JEN3">
        <v>452</v>
      </c>
      <c r="JEO3">
        <v>539</v>
      </c>
      <c r="JEP3">
        <v>815</v>
      </c>
      <c r="JEQ3">
        <v>985</v>
      </c>
      <c r="JER3">
        <v>871</v>
      </c>
      <c r="JES3">
        <v>1490</v>
      </c>
      <c r="JET3">
        <v>3414</v>
      </c>
      <c r="JEU3">
        <v>5280</v>
      </c>
      <c r="JEV3">
        <v>8035</v>
      </c>
      <c r="JEW3">
        <v>9156</v>
      </c>
      <c r="JEX3">
        <v>12222</v>
      </c>
      <c r="JEY3">
        <v>13823</v>
      </c>
      <c r="JEZ3">
        <v>16870</v>
      </c>
      <c r="JFA3">
        <v>19658</v>
      </c>
      <c r="JFB3">
        <v>24575</v>
      </c>
      <c r="JFC3">
        <v>27415</v>
      </c>
      <c r="JFD3">
        <v>27415</v>
      </c>
      <c r="JFE3">
        <v>28470</v>
      </c>
      <c r="JFF3">
        <v>31384</v>
      </c>
      <c r="JFG3">
        <v>33904</v>
      </c>
      <c r="JFH3">
        <v>34215</v>
      </c>
      <c r="JFI3">
        <v>33986</v>
      </c>
      <c r="JFJ3">
        <v>34338</v>
      </c>
      <c r="JFK3">
        <v>34704</v>
      </c>
      <c r="JFL3">
        <v>35886</v>
      </c>
      <c r="JFM3">
        <v>35999</v>
      </c>
      <c r="JFN3">
        <v>36129</v>
      </c>
      <c r="JFO3">
        <v>36542</v>
      </c>
      <c r="JFP3">
        <v>36768</v>
      </c>
      <c r="JFQ3">
        <v>37067</v>
      </c>
      <c r="JFR3">
        <v>39808</v>
      </c>
      <c r="JFS3">
        <v>39583</v>
      </c>
      <c r="JFT3">
        <v>39368</v>
      </c>
      <c r="JFU3">
        <v>39231</v>
      </c>
      <c r="JFV3">
        <v>39320</v>
      </c>
      <c r="JFW3">
        <v>39394</v>
      </c>
      <c r="JFX3">
        <v>39538</v>
      </c>
      <c r="JFY3">
        <v>37407</v>
      </c>
      <c r="JFZ3">
        <v>38018</v>
      </c>
      <c r="JGA3">
        <v>37543</v>
      </c>
      <c r="JGB3">
        <v>37911</v>
      </c>
      <c r="JGC3">
        <v>38041</v>
      </c>
      <c r="JGD3">
        <v>37644</v>
      </c>
      <c r="JGE3">
        <v>37284</v>
      </c>
      <c r="JGF3">
        <v>38709</v>
      </c>
      <c r="JGG3">
        <v>39893</v>
      </c>
      <c r="JGH3">
        <v>39238</v>
      </c>
      <c r="JGI3">
        <v>38827</v>
      </c>
      <c r="JGJ3">
        <v>38275</v>
      </c>
      <c r="JGK3">
        <v>38377</v>
      </c>
      <c r="JGL3">
        <v>38210</v>
      </c>
      <c r="JGM3">
        <v>37225</v>
      </c>
      <c r="JGN3">
        <v>37032</v>
      </c>
      <c r="JGO3">
        <v>36625</v>
      </c>
      <c r="JGP3">
        <v>36904</v>
      </c>
      <c r="JGQ3">
        <v>37604</v>
      </c>
      <c r="JGR3">
        <v>36726</v>
      </c>
      <c r="JGS3">
        <v>852</v>
      </c>
      <c r="JGT3">
        <v>852</v>
      </c>
      <c r="JGU3">
        <v>1032</v>
      </c>
      <c r="JGV3">
        <v>1032</v>
      </c>
      <c r="JGW3">
        <v>1386</v>
      </c>
      <c r="JGX3">
        <v>1401</v>
      </c>
      <c r="JGY3">
        <v>1650</v>
      </c>
      <c r="JGZ3">
        <v>1744</v>
      </c>
      <c r="JHA3">
        <v>1892</v>
      </c>
      <c r="JHB3">
        <v>3333</v>
      </c>
      <c r="JHC3">
        <v>3619</v>
      </c>
      <c r="JHD3">
        <v>4316</v>
      </c>
      <c r="JHE3">
        <v>4589</v>
      </c>
      <c r="JHF3">
        <v>5102</v>
      </c>
      <c r="JHG3">
        <v>5787</v>
      </c>
      <c r="JHH3">
        <v>6710</v>
      </c>
      <c r="JHI3">
        <v>7492</v>
      </c>
      <c r="JHJ3">
        <v>7492</v>
      </c>
      <c r="JHK3">
        <v>8030</v>
      </c>
      <c r="JHL3">
        <v>10188</v>
      </c>
      <c r="JHM3">
        <v>10484</v>
      </c>
      <c r="JHN3">
        <v>12380</v>
      </c>
      <c r="JHO3">
        <v>14061</v>
      </c>
      <c r="JHP3">
        <v>17323</v>
      </c>
      <c r="JHQ3">
        <v>22548</v>
      </c>
      <c r="JHR3">
        <v>29065</v>
      </c>
      <c r="JHS3">
        <v>32403</v>
      </c>
      <c r="JHT3">
        <v>33297</v>
      </c>
      <c r="JHU3">
        <v>35189</v>
      </c>
      <c r="JHV3">
        <v>37526</v>
      </c>
      <c r="JHW3">
        <v>38218</v>
      </c>
      <c r="JHX3">
        <v>38363</v>
      </c>
      <c r="JHY3">
        <v>36713</v>
      </c>
      <c r="JHZ3">
        <v>36696</v>
      </c>
      <c r="JIA3">
        <v>38073</v>
      </c>
      <c r="JIB3">
        <v>38257</v>
      </c>
      <c r="JIC3">
        <v>38480</v>
      </c>
      <c r="JID3">
        <v>38334</v>
      </c>
      <c r="JIE3">
        <v>37586</v>
      </c>
      <c r="JIF3">
        <v>36143</v>
      </c>
      <c r="JIG3">
        <v>36070</v>
      </c>
      <c r="JIH3">
        <v>35990</v>
      </c>
      <c r="JII3">
        <v>35581</v>
      </c>
      <c r="JIJ3">
        <v>35012</v>
      </c>
      <c r="JIK3">
        <v>35502</v>
      </c>
      <c r="JIL3">
        <v>35893</v>
      </c>
      <c r="JIM3">
        <v>36045</v>
      </c>
      <c r="JIN3">
        <v>35667</v>
      </c>
      <c r="JIO3">
        <v>35792</v>
      </c>
      <c r="JIP3">
        <v>35752</v>
      </c>
      <c r="JIQ3">
        <v>35633</v>
      </c>
      <c r="JIR3">
        <v>35580</v>
      </c>
      <c r="JIS3">
        <v>35338</v>
      </c>
      <c r="JIT3">
        <v>35247</v>
      </c>
      <c r="JIU3">
        <v>35262</v>
      </c>
      <c r="JIV3">
        <v>35058</v>
      </c>
      <c r="JIW3">
        <v>34827</v>
      </c>
      <c r="JIX3">
        <v>35057</v>
      </c>
      <c r="JIY3">
        <v>35016</v>
      </c>
      <c r="JIZ3">
        <v>34639</v>
      </c>
      <c r="JJA3">
        <v>35095</v>
      </c>
      <c r="JJB3">
        <v>34985</v>
      </c>
      <c r="JJC3">
        <v>34985</v>
      </c>
      <c r="JJD3">
        <v>35343</v>
      </c>
      <c r="JJE3">
        <v>34643</v>
      </c>
      <c r="JJF3">
        <v>34177</v>
      </c>
      <c r="JJG3">
        <v>301</v>
      </c>
      <c r="JJH3">
        <v>306</v>
      </c>
      <c r="JJI3">
        <v>306</v>
      </c>
      <c r="JJJ3">
        <v>306</v>
      </c>
      <c r="JJK3">
        <v>306</v>
      </c>
      <c r="JJL3">
        <v>306</v>
      </c>
      <c r="JJM3">
        <v>306</v>
      </c>
      <c r="JJN3">
        <v>526</v>
      </c>
      <c r="JJO3">
        <v>574</v>
      </c>
      <c r="JJP3">
        <v>651</v>
      </c>
      <c r="JJQ3">
        <v>1528</v>
      </c>
      <c r="JJR3">
        <v>2339</v>
      </c>
      <c r="JJS3">
        <v>3915</v>
      </c>
      <c r="JJT3">
        <v>4670</v>
      </c>
      <c r="JJU3">
        <v>4961</v>
      </c>
      <c r="JJV3">
        <v>5775</v>
      </c>
      <c r="JJW3">
        <v>6556</v>
      </c>
      <c r="JJX3">
        <v>6832</v>
      </c>
      <c r="JJY3">
        <v>7619</v>
      </c>
      <c r="JJZ3">
        <v>10584</v>
      </c>
      <c r="JKA3">
        <v>13005</v>
      </c>
      <c r="JKB3">
        <v>13005</v>
      </c>
      <c r="JKC3">
        <v>14916</v>
      </c>
      <c r="JKD3">
        <v>19302</v>
      </c>
      <c r="JKE3">
        <v>26791</v>
      </c>
      <c r="JKF3">
        <v>31605</v>
      </c>
      <c r="JKG3">
        <v>32744</v>
      </c>
      <c r="JKH3">
        <v>33767</v>
      </c>
      <c r="JKI3">
        <v>33711</v>
      </c>
      <c r="JKJ3">
        <v>33658</v>
      </c>
      <c r="JKK3">
        <v>33343</v>
      </c>
      <c r="JKL3">
        <v>33366</v>
      </c>
      <c r="JKM3">
        <v>33964</v>
      </c>
      <c r="JKN3">
        <v>34100</v>
      </c>
      <c r="JKO3">
        <v>33593</v>
      </c>
      <c r="JKP3">
        <v>34482</v>
      </c>
      <c r="JKQ3">
        <v>34062</v>
      </c>
      <c r="JKR3">
        <v>34235</v>
      </c>
      <c r="JKS3">
        <v>35840</v>
      </c>
      <c r="JKT3">
        <v>36255</v>
      </c>
      <c r="JKU3">
        <v>37405</v>
      </c>
      <c r="JKV3">
        <v>39009</v>
      </c>
      <c r="JKW3">
        <v>39009</v>
      </c>
      <c r="JKX3">
        <v>40147</v>
      </c>
      <c r="JKY3">
        <v>40806</v>
      </c>
      <c r="JKZ3">
        <v>41026</v>
      </c>
      <c r="JLA3">
        <v>41129</v>
      </c>
      <c r="JLB3">
        <v>41515</v>
      </c>
      <c r="JLC3">
        <v>41559</v>
      </c>
      <c r="JLD3">
        <v>41895</v>
      </c>
      <c r="JLE3">
        <v>41953</v>
      </c>
      <c r="JLF3">
        <v>41920</v>
      </c>
      <c r="JLG3">
        <v>40062</v>
      </c>
      <c r="JLH3">
        <v>40295</v>
      </c>
      <c r="JLI3">
        <v>39716</v>
      </c>
      <c r="JLJ3">
        <v>39520</v>
      </c>
      <c r="JLK3">
        <v>39186</v>
      </c>
      <c r="JLL3">
        <v>39585</v>
      </c>
      <c r="JLM3">
        <v>39370</v>
      </c>
      <c r="JLN3">
        <v>37907</v>
      </c>
      <c r="JLO3">
        <v>38850</v>
      </c>
      <c r="JLP3">
        <v>38988</v>
      </c>
      <c r="JLQ3">
        <v>38988</v>
      </c>
      <c r="JLR3">
        <v>38886</v>
      </c>
      <c r="JLS3">
        <v>39075</v>
      </c>
      <c r="JLT3">
        <v>814</v>
      </c>
      <c r="JLU3">
        <v>814</v>
      </c>
      <c r="JLV3">
        <v>1078</v>
      </c>
      <c r="JLW3">
        <v>1100</v>
      </c>
      <c r="JLX3">
        <v>1100</v>
      </c>
      <c r="JLY3">
        <v>1100</v>
      </c>
      <c r="JLZ3">
        <v>1100</v>
      </c>
      <c r="JMA3">
        <v>1105</v>
      </c>
      <c r="JMB3">
        <v>1258</v>
      </c>
      <c r="JMC3">
        <v>1401</v>
      </c>
      <c r="JMD3">
        <v>2262</v>
      </c>
      <c r="JME3">
        <v>3007</v>
      </c>
      <c r="JMF3">
        <v>3357</v>
      </c>
      <c r="JMG3">
        <v>3386</v>
      </c>
      <c r="JMH3">
        <v>4611</v>
      </c>
      <c r="JMI3">
        <v>4766</v>
      </c>
      <c r="JMJ3">
        <v>4886</v>
      </c>
      <c r="JMK3">
        <v>5510</v>
      </c>
      <c r="JML3">
        <v>5918</v>
      </c>
      <c r="JMM3">
        <v>6358</v>
      </c>
      <c r="JMN3">
        <v>9048</v>
      </c>
      <c r="JMO3">
        <v>9930</v>
      </c>
      <c r="JMP3">
        <v>12061</v>
      </c>
      <c r="JMQ3">
        <v>20236</v>
      </c>
      <c r="JMR3">
        <v>24582</v>
      </c>
      <c r="JMS3">
        <v>27428</v>
      </c>
      <c r="JMT3">
        <v>29751</v>
      </c>
      <c r="JMU3">
        <v>34301</v>
      </c>
      <c r="JMV3">
        <v>35401</v>
      </c>
      <c r="JMW3">
        <v>35941</v>
      </c>
      <c r="JMX3">
        <v>36295</v>
      </c>
      <c r="JMY3">
        <v>36295</v>
      </c>
      <c r="JMZ3">
        <v>36134</v>
      </c>
      <c r="JNA3">
        <v>36056</v>
      </c>
      <c r="JNB3">
        <v>40177</v>
      </c>
      <c r="JNC3">
        <v>41080</v>
      </c>
      <c r="JND3">
        <v>41478</v>
      </c>
      <c r="JNE3">
        <v>40682</v>
      </c>
      <c r="JNF3">
        <v>40954</v>
      </c>
      <c r="JNG3">
        <v>40984</v>
      </c>
      <c r="JNH3">
        <v>41011</v>
      </c>
      <c r="JNI3">
        <v>41659</v>
      </c>
      <c r="JNJ3">
        <v>40890</v>
      </c>
      <c r="JNK3">
        <v>40303</v>
      </c>
      <c r="JNL3">
        <v>39921</v>
      </c>
      <c r="JNM3">
        <v>39831</v>
      </c>
      <c r="JNN3">
        <v>39880</v>
      </c>
      <c r="JNO3">
        <v>40121</v>
      </c>
      <c r="JNP3">
        <v>39986</v>
      </c>
      <c r="JNQ3">
        <v>41456</v>
      </c>
      <c r="JNR3">
        <v>39978</v>
      </c>
      <c r="JNS3">
        <v>39978</v>
      </c>
      <c r="JNT3">
        <v>39984</v>
      </c>
      <c r="JNU3">
        <v>39874</v>
      </c>
      <c r="JNV3">
        <v>38749</v>
      </c>
      <c r="JNW3">
        <v>39675</v>
      </c>
      <c r="JNX3">
        <v>40512</v>
      </c>
      <c r="JNY3">
        <v>39975</v>
      </c>
      <c r="JNZ3">
        <v>39488</v>
      </c>
      <c r="JOA3">
        <v>38815</v>
      </c>
      <c r="JOB3">
        <v>38265</v>
      </c>
      <c r="JOC3">
        <v>38603</v>
      </c>
      <c r="JOD3">
        <v>38603</v>
      </c>
      <c r="JOE3">
        <v>39404</v>
      </c>
      <c r="JOF3">
        <v>1135</v>
      </c>
      <c r="JOG3">
        <v>1145</v>
      </c>
      <c r="JOH3">
        <v>1177</v>
      </c>
      <c r="JOI3">
        <v>1177</v>
      </c>
      <c r="JOJ3">
        <v>1177</v>
      </c>
      <c r="JOK3">
        <v>1177</v>
      </c>
      <c r="JOL3">
        <v>1177</v>
      </c>
      <c r="JOM3">
        <v>1177</v>
      </c>
      <c r="JON3">
        <v>1177</v>
      </c>
      <c r="JOO3">
        <v>1311</v>
      </c>
      <c r="JOP3">
        <v>1311</v>
      </c>
      <c r="JOQ3">
        <v>1619</v>
      </c>
      <c r="JOR3">
        <v>1631</v>
      </c>
      <c r="JOS3">
        <v>2055</v>
      </c>
      <c r="JOT3">
        <v>2190</v>
      </c>
      <c r="JOU3">
        <v>3110</v>
      </c>
      <c r="JOV3">
        <v>4406</v>
      </c>
      <c r="JOW3">
        <v>4639</v>
      </c>
      <c r="JOX3">
        <v>5447</v>
      </c>
      <c r="JOY3">
        <v>6520</v>
      </c>
      <c r="JOZ3">
        <v>6957</v>
      </c>
      <c r="JPA3">
        <v>8593</v>
      </c>
      <c r="JPB3">
        <v>10636</v>
      </c>
      <c r="JPC3">
        <v>15640</v>
      </c>
      <c r="JPD3">
        <v>15640</v>
      </c>
      <c r="JPE3">
        <v>18132</v>
      </c>
      <c r="JPF3">
        <v>22544</v>
      </c>
      <c r="JPG3">
        <v>25263</v>
      </c>
      <c r="JPH3">
        <v>26070</v>
      </c>
      <c r="JPI3">
        <v>31345</v>
      </c>
      <c r="JPJ3">
        <v>34424</v>
      </c>
      <c r="JPK3">
        <v>38798</v>
      </c>
      <c r="JPL3">
        <v>38154</v>
      </c>
      <c r="JPM3">
        <v>38283</v>
      </c>
      <c r="JPN3">
        <v>37634</v>
      </c>
      <c r="JPO3">
        <v>37681</v>
      </c>
      <c r="JPP3">
        <v>37450</v>
      </c>
      <c r="JPQ3">
        <v>36954</v>
      </c>
      <c r="JPR3">
        <v>36831</v>
      </c>
      <c r="JPS3">
        <v>36137</v>
      </c>
      <c r="JPT3">
        <v>37069</v>
      </c>
      <c r="JPU3">
        <v>37447</v>
      </c>
      <c r="JPV3">
        <v>38563</v>
      </c>
      <c r="JPW3">
        <v>38568</v>
      </c>
      <c r="JPX3">
        <v>38135</v>
      </c>
      <c r="JPY3">
        <v>37349</v>
      </c>
      <c r="JPZ3">
        <v>37380</v>
      </c>
      <c r="JQA3">
        <v>37660</v>
      </c>
      <c r="JQB3">
        <v>38442</v>
      </c>
      <c r="JQC3">
        <v>37517</v>
      </c>
      <c r="JQD3">
        <v>37114</v>
      </c>
      <c r="JQE3">
        <v>36594</v>
      </c>
      <c r="JQF3">
        <v>36226</v>
      </c>
      <c r="JQG3">
        <v>36537</v>
      </c>
      <c r="JQH3">
        <v>36272</v>
      </c>
      <c r="JQI3">
        <v>35662</v>
      </c>
      <c r="JQJ3">
        <v>38178</v>
      </c>
      <c r="JQK3">
        <v>38148</v>
      </c>
      <c r="JQL3">
        <v>38500</v>
      </c>
      <c r="JQM3">
        <v>36002</v>
      </c>
      <c r="JQN3">
        <v>36292</v>
      </c>
      <c r="JQO3">
        <v>35643</v>
      </c>
      <c r="JQP3">
        <v>37948</v>
      </c>
      <c r="JQQ3">
        <v>37558</v>
      </c>
      <c r="JQR3">
        <v>37511</v>
      </c>
      <c r="JQS3">
        <v>37426</v>
      </c>
      <c r="JQT3">
        <v>38213</v>
      </c>
      <c r="JQU3">
        <v>38768</v>
      </c>
      <c r="JQV3">
        <v>970</v>
      </c>
      <c r="JQW3">
        <v>970</v>
      </c>
      <c r="JQX3">
        <v>970</v>
      </c>
      <c r="JQY3">
        <v>984</v>
      </c>
      <c r="JQZ3">
        <v>986</v>
      </c>
      <c r="JRA3">
        <v>1400</v>
      </c>
      <c r="JRB3">
        <v>2131</v>
      </c>
      <c r="JRC3">
        <v>3208</v>
      </c>
      <c r="JRD3">
        <v>6264</v>
      </c>
      <c r="JRE3">
        <v>7516</v>
      </c>
      <c r="JRF3">
        <v>8359</v>
      </c>
      <c r="JRG3">
        <v>12270</v>
      </c>
      <c r="JRH3">
        <v>14181</v>
      </c>
      <c r="JRI3">
        <v>15630</v>
      </c>
      <c r="JRJ3">
        <v>15630</v>
      </c>
      <c r="JRK3">
        <v>15681</v>
      </c>
      <c r="JRL3">
        <v>16556</v>
      </c>
      <c r="JRM3">
        <v>18465</v>
      </c>
      <c r="JRN3">
        <v>19813</v>
      </c>
      <c r="JRO3">
        <v>22569</v>
      </c>
      <c r="JRP3">
        <v>28969</v>
      </c>
      <c r="JRQ3">
        <v>34689</v>
      </c>
      <c r="JRR3">
        <v>34703</v>
      </c>
      <c r="JRS3">
        <v>39603</v>
      </c>
      <c r="JRT3">
        <v>43374</v>
      </c>
      <c r="JRU3">
        <v>44149</v>
      </c>
      <c r="JRV3">
        <v>44141</v>
      </c>
      <c r="JRW3">
        <v>45725</v>
      </c>
      <c r="JRX3">
        <v>44986</v>
      </c>
      <c r="JRY3">
        <v>44704</v>
      </c>
      <c r="JRZ3">
        <v>46047</v>
      </c>
      <c r="JSA3">
        <v>46090</v>
      </c>
      <c r="JSB3">
        <v>45943</v>
      </c>
      <c r="JSC3">
        <v>45876</v>
      </c>
      <c r="JSD3">
        <v>45880</v>
      </c>
      <c r="JSE3">
        <v>45602</v>
      </c>
      <c r="JSF3">
        <v>44724</v>
      </c>
      <c r="JSG3">
        <v>43018</v>
      </c>
      <c r="JSH3">
        <v>43352</v>
      </c>
      <c r="JSI3">
        <v>43151</v>
      </c>
      <c r="JSJ3">
        <v>43013</v>
      </c>
      <c r="JSK3">
        <v>42463</v>
      </c>
      <c r="JSL3">
        <v>42693</v>
      </c>
      <c r="JSM3">
        <v>43167</v>
      </c>
    </row>
    <row r="4" spans="1:7267" x14ac:dyDescent="0.25">
      <c r="A4" t="s">
        <v>7193</v>
      </c>
      <c r="B4">
        <v>4307310</v>
      </c>
      <c r="C4">
        <v>4307310</v>
      </c>
      <c r="D4">
        <v>4283532</v>
      </c>
      <c r="E4">
        <v>4201584</v>
      </c>
      <c r="F4">
        <v>3869017</v>
      </c>
      <c r="G4">
        <v>2580627</v>
      </c>
      <c r="H4">
        <v>2580627</v>
      </c>
      <c r="I4">
        <v>1599902</v>
      </c>
      <c r="J4">
        <v>655945</v>
      </c>
      <c r="K4">
        <v>403949</v>
      </c>
      <c r="L4">
        <v>315736</v>
      </c>
      <c r="M4">
        <v>278518</v>
      </c>
      <c r="N4">
        <v>226889</v>
      </c>
      <c r="O4">
        <v>166544</v>
      </c>
      <c r="P4">
        <v>126788</v>
      </c>
      <c r="Q4">
        <v>109163</v>
      </c>
      <c r="R4">
        <v>86078</v>
      </c>
      <c r="S4">
        <v>69741</v>
      </c>
      <c r="T4">
        <v>40876</v>
      </c>
      <c r="U4">
        <v>26865</v>
      </c>
      <c r="V4">
        <v>14988</v>
      </c>
      <c r="W4">
        <v>7283</v>
      </c>
      <c r="X4">
        <v>6735</v>
      </c>
      <c r="Y4">
        <v>6748</v>
      </c>
      <c r="Z4">
        <v>5497</v>
      </c>
      <c r="AA4">
        <v>5198</v>
      </c>
      <c r="AB4">
        <v>4944</v>
      </c>
      <c r="AC4">
        <v>4847</v>
      </c>
      <c r="AD4">
        <v>4755</v>
      </c>
      <c r="AE4">
        <v>4756</v>
      </c>
      <c r="AF4">
        <v>1142</v>
      </c>
      <c r="AG4">
        <v>989</v>
      </c>
      <c r="AH4">
        <v>732</v>
      </c>
      <c r="AI4">
        <v>730</v>
      </c>
      <c r="AJ4">
        <v>728</v>
      </c>
      <c r="AK4">
        <v>727</v>
      </c>
      <c r="AL4">
        <v>719</v>
      </c>
      <c r="AM4">
        <v>720</v>
      </c>
      <c r="AN4">
        <v>730</v>
      </c>
      <c r="AO4">
        <v>718</v>
      </c>
      <c r="AP4">
        <v>750</v>
      </c>
      <c r="AQ4">
        <v>250</v>
      </c>
      <c r="AR4">
        <v>248</v>
      </c>
      <c r="AS4">
        <v>335</v>
      </c>
      <c r="AT4">
        <v>4707146</v>
      </c>
      <c r="AU4">
        <v>4729794</v>
      </c>
      <c r="AV4">
        <v>4681357</v>
      </c>
      <c r="AW4">
        <v>4721007</v>
      </c>
      <c r="AX4">
        <v>4713312</v>
      </c>
      <c r="AY4">
        <v>4741550</v>
      </c>
      <c r="AZ4">
        <v>4788805</v>
      </c>
      <c r="BA4">
        <v>4732967</v>
      </c>
      <c r="BB4">
        <v>4699967</v>
      </c>
      <c r="BC4">
        <v>4676059</v>
      </c>
      <c r="BD4">
        <v>4696993</v>
      </c>
      <c r="BE4">
        <v>4700348</v>
      </c>
      <c r="BF4">
        <v>4658688</v>
      </c>
      <c r="BG4">
        <v>4730068</v>
      </c>
      <c r="BH4">
        <v>4568593</v>
      </c>
      <c r="BI4">
        <v>4573559</v>
      </c>
      <c r="BJ4">
        <v>4570626</v>
      </c>
      <c r="BK4">
        <v>4597250</v>
      </c>
      <c r="BL4">
        <v>4536824</v>
      </c>
      <c r="BM4">
        <v>4505620</v>
      </c>
      <c r="BN4">
        <v>4430979</v>
      </c>
      <c r="BO4">
        <v>4429419</v>
      </c>
      <c r="BP4">
        <v>4438646</v>
      </c>
      <c r="BQ4">
        <v>4414933</v>
      </c>
      <c r="BR4">
        <v>4327820</v>
      </c>
      <c r="BS4">
        <v>3931835</v>
      </c>
      <c r="BT4">
        <v>2803229</v>
      </c>
      <c r="BU4">
        <v>1452501</v>
      </c>
      <c r="BV4">
        <v>615639</v>
      </c>
      <c r="BW4">
        <v>324215</v>
      </c>
      <c r="BX4">
        <v>136675</v>
      </c>
      <c r="BY4">
        <v>86603</v>
      </c>
      <c r="BZ4">
        <v>86603</v>
      </c>
      <c r="CA4">
        <v>73706</v>
      </c>
      <c r="CB4">
        <v>47557</v>
      </c>
      <c r="CC4">
        <v>36503</v>
      </c>
      <c r="CD4">
        <v>27166</v>
      </c>
      <c r="CE4">
        <v>24761</v>
      </c>
      <c r="CF4">
        <v>20571</v>
      </c>
      <c r="CG4">
        <v>16559</v>
      </c>
      <c r="CH4">
        <v>12949</v>
      </c>
      <c r="CI4">
        <v>10876</v>
      </c>
      <c r="CJ4">
        <v>10207</v>
      </c>
      <c r="CK4">
        <v>8023</v>
      </c>
      <c r="CL4">
        <v>7332</v>
      </c>
      <c r="CM4">
        <v>3931</v>
      </c>
      <c r="CN4">
        <v>3827</v>
      </c>
      <c r="CO4">
        <v>3444</v>
      </c>
      <c r="CP4">
        <v>3264</v>
      </c>
      <c r="CQ4">
        <v>2580</v>
      </c>
      <c r="CR4">
        <v>2644</v>
      </c>
      <c r="CS4">
        <v>2385</v>
      </c>
      <c r="CT4">
        <v>2385</v>
      </c>
      <c r="CU4">
        <v>1370</v>
      </c>
      <c r="CV4">
        <v>1020</v>
      </c>
      <c r="CW4">
        <v>847</v>
      </c>
      <c r="CX4">
        <v>784</v>
      </c>
      <c r="CY4">
        <v>784</v>
      </c>
      <c r="CZ4">
        <v>759</v>
      </c>
      <c r="DA4">
        <v>701</v>
      </c>
      <c r="DB4">
        <v>758</v>
      </c>
      <c r="DC4">
        <v>752</v>
      </c>
      <c r="DD4">
        <v>735</v>
      </c>
      <c r="DE4">
        <v>4530950</v>
      </c>
      <c r="DF4">
        <v>4530950</v>
      </c>
      <c r="DG4">
        <v>4530062</v>
      </c>
      <c r="DH4">
        <v>4538108</v>
      </c>
      <c r="DI4">
        <v>4438175</v>
      </c>
      <c r="DJ4">
        <v>4485697</v>
      </c>
      <c r="DK4">
        <v>4485697</v>
      </c>
      <c r="DL4">
        <v>4494303</v>
      </c>
      <c r="DM4">
        <v>4466728</v>
      </c>
      <c r="DN4">
        <v>4462448</v>
      </c>
      <c r="DO4">
        <v>4466893</v>
      </c>
      <c r="DP4">
        <v>4474113</v>
      </c>
      <c r="DQ4">
        <v>4454342</v>
      </c>
      <c r="DR4">
        <v>4502056</v>
      </c>
      <c r="DS4">
        <v>4496145</v>
      </c>
      <c r="DT4">
        <v>4425716</v>
      </c>
      <c r="DU4">
        <v>4435401</v>
      </c>
      <c r="DV4">
        <v>4408558</v>
      </c>
      <c r="DW4">
        <v>4423958</v>
      </c>
      <c r="DX4">
        <v>4389109</v>
      </c>
      <c r="DY4">
        <v>4409460</v>
      </c>
      <c r="DZ4">
        <v>4420842</v>
      </c>
      <c r="EA4">
        <v>4417893</v>
      </c>
      <c r="EB4">
        <v>4385669</v>
      </c>
      <c r="EC4">
        <v>4376913</v>
      </c>
      <c r="ED4">
        <v>4370101</v>
      </c>
      <c r="EE4">
        <v>4370101</v>
      </c>
      <c r="EF4">
        <v>4258656</v>
      </c>
      <c r="EG4">
        <v>3720855</v>
      </c>
      <c r="EH4">
        <v>2607918</v>
      </c>
      <c r="EI4">
        <v>1450750</v>
      </c>
      <c r="EJ4">
        <v>653671</v>
      </c>
      <c r="EK4">
        <v>239261</v>
      </c>
      <c r="EL4">
        <v>112002</v>
      </c>
      <c r="EM4">
        <v>57855</v>
      </c>
      <c r="EN4">
        <v>41109</v>
      </c>
      <c r="EO4">
        <v>35611</v>
      </c>
      <c r="EP4">
        <v>31134</v>
      </c>
      <c r="EQ4">
        <v>24444</v>
      </c>
      <c r="ER4">
        <v>22412</v>
      </c>
      <c r="ES4">
        <v>21099</v>
      </c>
      <c r="ET4">
        <v>15245</v>
      </c>
      <c r="EU4">
        <v>14862</v>
      </c>
      <c r="EV4">
        <v>14999</v>
      </c>
      <c r="EW4">
        <v>15084</v>
      </c>
      <c r="EX4">
        <v>14656</v>
      </c>
      <c r="EY4">
        <v>12346</v>
      </c>
      <c r="EZ4">
        <v>9490</v>
      </c>
      <c r="FA4">
        <v>9364</v>
      </c>
      <c r="FB4">
        <v>8473</v>
      </c>
      <c r="FC4">
        <v>8421</v>
      </c>
      <c r="FD4">
        <v>8377</v>
      </c>
      <c r="FE4">
        <v>7022</v>
      </c>
      <c r="FF4">
        <v>5861</v>
      </c>
      <c r="FG4">
        <v>1092</v>
      </c>
      <c r="FH4">
        <v>1031</v>
      </c>
      <c r="FI4">
        <v>896</v>
      </c>
      <c r="FJ4">
        <v>917</v>
      </c>
      <c r="FK4">
        <v>848</v>
      </c>
      <c r="FL4">
        <v>848</v>
      </c>
      <c r="FM4">
        <v>820</v>
      </c>
      <c r="FN4">
        <v>819</v>
      </c>
      <c r="FO4">
        <v>818</v>
      </c>
      <c r="FP4">
        <v>786</v>
      </c>
      <c r="FQ4">
        <v>758</v>
      </c>
      <c r="FR4">
        <v>758</v>
      </c>
      <c r="FS4">
        <v>758</v>
      </c>
      <c r="FT4">
        <v>4568493</v>
      </c>
      <c r="FU4">
        <v>4545811</v>
      </c>
      <c r="FV4">
        <v>4558432</v>
      </c>
      <c r="FW4">
        <v>4578816</v>
      </c>
      <c r="FX4">
        <v>4545147</v>
      </c>
      <c r="FY4">
        <v>4532077</v>
      </c>
      <c r="FZ4">
        <v>4560564</v>
      </c>
      <c r="GA4">
        <v>4534777</v>
      </c>
      <c r="GB4">
        <v>4499244</v>
      </c>
      <c r="GC4">
        <v>4491786</v>
      </c>
      <c r="GD4">
        <v>4486589</v>
      </c>
      <c r="GE4">
        <v>4459627</v>
      </c>
      <c r="GF4">
        <v>4486120</v>
      </c>
      <c r="GG4">
        <v>4494228</v>
      </c>
      <c r="GH4">
        <v>4483696</v>
      </c>
      <c r="GI4">
        <v>4484877</v>
      </c>
      <c r="GJ4">
        <v>4499161</v>
      </c>
      <c r="GK4">
        <v>4484154</v>
      </c>
      <c r="GL4">
        <v>4438567</v>
      </c>
      <c r="GM4">
        <v>4384818</v>
      </c>
      <c r="GN4">
        <v>4350425</v>
      </c>
      <c r="GO4">
        <v>4307986</v>
      </c>
      <c r="GP4">
        <v>4307546</v>
      </c>
      <c r="GQ4">
        <v>4257964</v>
      </c>
      <c r="GR4">
        <v>4187302</v>
      </c>
      <c r="GS4">
        <v>3921479</v>
      </c>
      <c r="GT4">
        <v>3026831</v>
      </c>
      <c r="GU4">
        <v>1806160</v>
      </c>
      <c r="GV4">
        <v>1015763</v>
      </c>
      <c r="GW4">
        <v>465359</v>
      </c>
      <c r="GX4">
        <v>228044</v>
      </c>
      <c r="GY4">
        <v>139275</v>
      </c>
      <c r="GZ4">
        <v>81935</v>
      </c>
      <c r="HA4">
        <v>72565</v>
      </c>
      <c r="HB4">
        <v>54270</v>
      </c>
      <c r="HC4">
        <v>39099</v>
      </c>
      <c r="HD4">
        <v>26192</v>
      </c>
      <c r="HE4">
        <v>25318</v>
      </c>
      <c r="HF4">
        <v>23659</v>
      </c>
      <c r="HG4">
        <v>20650</v>
      </c>
      <c r="HH4">
        <v>19005</v>
      </c>
      <c r="HI4">
        <v>15100</v>
      </c>
      <c r="HJ4">
        <v>13891</v>
      </c>
      <c r="HK4">
        <v>9817</v>
      </c>
      <c r="HL4">
        <v>10011</v>
      </c>
      <c r="HM4">
        <v>5504</v>
      </c>
      <c r="HN4">
        <v>2916</v>
      </c>
      <c r="HO4">
        <v>2796</v>
      </c>
      <c r="HP4">
        <v>2697</v>
      </c>
      <c r="HQ4">
        <v>2681</v>
      </c>
      <c r="HR4">
        <v>2604</v>
      </c>
      <c r="HS4">
        <v>2604</v>
      </c>
      <c r="HT4">
        <v>2597</v>
      </c>
      <c r="HU4">
        <v>2554</v>
      </c>
      <c r="HV4">
        <v>2389</v>
      </c>
      <c r="HW4">
        <v>2338</v>
      </c>
      <c r="HX4">
        <v>2322</v>
      </c>
      <c r="HY4">
        <v>2271</v>
      </c>
      <c r="HZ4">
        <v>2268</v>
      </c>
      <c r="IA4">
        <v>2207</v>
      </c>
      <c r="IB4">
        <v>2206</v>
      </c>
      <c r="IC4">
        <v>2071</v>
      </c>
      <c r="ID4">
        <v>2082</v>
      </c>
      <c r="IE4">
        <v>2082</v>
      </c>
      <c r="IF4">
        <v>1975</v>
      </c>
      <c r="IG4">
        <v>1955</v>
      </c>
      <c r="IH4">
        <v>4312653</v>
      </c>
      <c r="II4">
        <v>4270851</v>
      </c>
      <c r="IJ4">
        <v>4253499</v>
      </c>
      <c r="IK4">
        <v>4184107</v>
      </c>
      <c r="IL4">
        <v>4158456</v>
      </c>
      <c r="IM4">
        <v>4128006</v>
      </c>
      <c r="IN4">
        <v>4121261</v>
      </c>
      <c r="IO4">
        <v>4102063</v>
      </c>
      <c r="IP4">
        <v>4102053</v>
      </c>
      <c r="IQ4">
        <v>4028882</v>
      </c>
      <c r="IR4">
        <v>3975590</v>
      </c>
      <c r="IS4">
        <v>3983489</v>
      </c>
      <c r="IT4">
        <v>3987301</v>
      </c>
      <c r="IU4">
        <v>3965750</v>
      </c>
      <c r="IV4">
        <v>3963068</v>
      </c>
      <c r="IW4">
        <v>3956470</v>
      </c>
      <c r="IX4">
        <v>3919482</v>
      </c>
      <c r="IY4">
        <v>3871815</v>
      </c>
      <c r="IZ4">
        <v>3850534</v>
      </c>
      <c r="JA4">
        <v>3825240</v>
      </c>
      <c r="JB4">
        <v>3817993</v>
      </c>
      <c r="JC4">
        <v>3819355</v>
      </c>
      <c r="JD4">
        <v>3819276</v>
      </c>
      <c r="JE4">
        <v>3744410</v>
      </c>
      <c r="JF4">
        <v>3391055</v>
      </c>
      <c r="JG4">
        <v>2183085</v>
      </c>
      <c r="JH4">
        <v>2183085</v>
      </c>
      <c r="JI4">
        <v>1526971</v>
      </c>
      <c r="JJ4">
        <v>619908</v>
      </c>
      <c r="JK4">
        <v>288877</v>
      </c>
      <c r="JL4">
        <v>192500</v>
      </c>
      <c r="JM4">
        <v>157881</v>
      </c>
      <c r="JN4">
        <v>129580</v>
      </c>
      <c r="JO4">
        <v>95122</v>
      </c>
      <c r="JP4">
        <v>80731</v>
      </c>
      <c r="JQ4">
        <v>57905</v>
      </c>
      <c r="JR4">
        <v>24925</v>
      </c>
      <c r="JS4">
        <v>20217</v>
      </c>
      <c r="JT4">
        <v>16662</v>
      </c>
      <c r="JU4">
        <v>14136</v>
      </c>
      <c r="JV4">
        <v>10795</v>
      </c>
      <c r="JW4">
        <v>9724</v>
      </c>
      <c r="JX4">
        <v>7247</v>
      </c>
      <c r="JY4">
        <v>4241</v>
      </c>
      <c r="JZ4">
        <v>4361</v>
      </c>
      <c r="KA4">
        <v>3849</v>
      </c>
      <c r="KB4">
        <v>3399</v>
      </c>
      <c r="KC4">
        <v>2545</v>
      </c>
      <c r="KD4">
        <v>1678</v>
      </c>
      <c r="KE4">
        <v>1476</v>
      </c>
      <c r="KF4">
        <v>1475</v>
      </c>
      <c r="KG4">
        <v>963</v>
      </c>
      <c r="KH4">
        <v>963</v>
      </c>
      <c r="KI4">
        <v>779</v>
      </c>
      <c r="KJ4">
        <v>780</v>
      </c>
      <c r="KK4">
        <v>2966</v>
      </c>
      <c r="KL4">
        <v>780</v>
      </c>
      <c r="KM4">
        <v>850</v>
      </c>
      <c r="KN4">
        <v>733</v>
      </c>
      <c r="KO4">
        <v>735</v>
      </c>
      <c r="KP4">
        <v>706</v>
      </c>
      <c r="KQ4">
        <v>710</v>
      </c>
      <c r="KR4">
        <v>705</v>
      </c>
      <c r="KS4">
        <v>633</v>
      </c>
      <c r="KT4">
        <v>535</v>
      </c>
      <c r="KU4">
        <v>3914677</v>
      </c>
      <c r="KV4">
        <v>3913083</v>
      </c>
      <c r="KW4">
        <v>3939976</v>
      </c>
      <c r="KX4">
        <v>3915097</v>
      </c>
      <c r="KY4">
        <v>3886614</v>
      </c>
      <c r="KZ4">
        <v>3847819</v>
      </c>
      <c r="LA4">
        <v>3835758</v>
      </c>
      <c r="LB4">
        <v>3821100</v>
      </c>
      <c r="LC4">
        <v>3846434</v>
      </c>
      <c r="LD4">
        <v>3810708</v>
      </c>
      <c r="LE4">
        <v>3818608</v>
      </c>
      <c r="LF4">
        <v>3876496</v>
      </c>
      <c r="LG4">
        <v>3914131</v>
      </c>
      <c r="LH4">
        <v>3893200</v>
      </c>
      <c r="LI4">
        <v>3914123</v>
      </c>
      <c r="LJ4">
        <v>3883551</v>
      </c>
      <c r="LK4">
        <v>3877744</v>
      </c>
      <c r="LL4">
        <v>3854308</v>
      </c>
      <c r="LM4">
        <v>3845282</v>
      </c>
      <c r="LN4">
        <v>3833903</v>
      </c>
      <c r="LO4">
        <v>3849718</v>
      </c>
      <c r="LP4">
        <v>3845226</v>
      </c>
      <c r="LQ4">
        <v>3835326</v>
      </c>
      <c r="LR4">
        <v>3792749</v>
      </c>
      <c r="LS4">
        <v>3528012</v>
      </c>
      <c r="LT4">
        <v>2438072</v>
      </c>
      <c r="LU4">
        <v>1341378</v>
      </c>
      <c r="LV4">
        <v>711096</v>
      </c>
      <c r="LW4">
        <v>392082</v>
      </c>
      <c r="LX4">
        <v>235911</v>
      </c>
      <c r="LY4">
        <v>170880</v>
      </c>
      <c r="LZ4">
        <v>170880</v>
      </c>
      <c r="MA4">
        <v>89756</v>
      </c>
      <c r="MB4">
        <v>69477</v>
      </c>
      <c r="MC4">
        <v>46515</v>
      </c>
      <c r="MD4">
        <v>13991</v>
      </c>
      <c r="ME4">
        <v>8998</v>
      </c>
      <c r="MF4">
        <v>7029</v>
      </c>
      <c r="MG4">
        <v>5996</v>
      </c>
      <c r="MH4">
        <v>3293</v>
      </c>
      <c r="MI4">
        <v>1810</v>
      </c>
      <c r="MJ4">
        <v>1647</v>
      </c>
      <c r="MK4">
        <v>1153</v>
      </c>
      <c r="ML4">
        <v>648</v>
      </c>
      <c r="MM4">
        <v>647</v>
      </c>
      <c r="MN4">
        <v>585</v>
      </c>
      <c r="MO4">
        <v>484</v>
      </c>
      <c r="MP4">
        <v>377</v>
      </c>
      <c r="MQ4">
        <v>367</v>
      </c>
      <c r="MR4">
        <v>337</v>
      </c>
      <c r="MS4">
        <v>189</v>
      </c>
      <c r="MT4">
        <v>189</v>
      </c>
      <c r="MU4">
        <v>184</v>
      </c>
      <c r="MV4">
        <v>183</v>
      </c>
      <c r="MW4">
        <v>142</v>
      </c>
      <c r="MX4">
        <v>100</v>
      </c>
      <c r="MY4">
        <v>69</v>
      </c>
      <c r="MZ4">
        <v>58</v>
      </c>
      <c r="NA4">
        <v>53</v>
      </c>
      <c r="NB4">
        <v>31</v>
      </c>
      <c r="NC4">
        <v>11</v>
      </c>
      <c r="ND4">
        <v>11</v>
      </c>
      <c r="NE4">
        <v>11</v>
      </c>
      <c r="NF4">
        <v>4288996</v>
      </c>
      <c r="NG4">
        <v>4288996</v>
      </c>
      <c r="NH4">
        <v>4275510</v>
      </c>
      <c r="NI4">
        <v>4272668</v>
      </c>
      <c r="NJ4">
        <v>4270936</v>
      </c>
      <c r="NK4">
        <v>4248934</v>
      </c>
      <c r="NL4">
        <v>4248934</v>
      </c>
      <c r="NM4">
        <v>4218366</v>
      </c>
      <c r="NN4">
        <v>4202851</v>
      </c>
      <c r="NO4">
        <v>4222691</v>
      </c>
      <c r="NP4">
        <v>4228301</v>
      </c>
      <c r="NQ4">
        <v>4214855</v>
      </c>
      <c r="NR4">
        <v>4240057</v>
      </c>
      <c r="NS4">
        <v>4246133</v>
      </c>
      <c r="NT4">
        <v>4251810</v>
      </c>
      <c r="NU4">
        <v>4284204</v>
      </c>
      <c r="NV4">
        <v>4278891</v>
      </c>
      <c r="NW4">
        <v>4319871</v>
      </c>
      <c r="NX4">
        <v>4309642</v>
      </c>
      <c r="NY4">
        <v>4313117</v>
      </c>
      <c r="NZ4">
        <v>4333413</v>
      </c>
      <c r="OA4">
        <v>4285006</v>
      </c>
      <c r="OB4">
        <v>4217266</v>
      </c>
      <c r="OC4">
        <v>4220917</v>
      </c>
      <c r="OD4">
        <v>4225066</v>
      </c>
      <c r="OE4">
        <v>4225066</v>
      </c>
      <c r="OF4">
        <v>4087705</v>
      </c>
      <c r="OG4">
        <v>3459908</v>
      </c>
      <c r="OH4">
        <v>2263354</v>
      </c>
      <c r="OI4">
        <v>1416640</v>
      </c>
      <c r="OJ4">
        <v>711712</v>
      </c>
      <c r="OK4">
        <v>369566</v>
      </c>
      <c r="OL4">
        <v>191289</v>
      </c>
      <c r="OM4">
        <v>107226</v>
      </c>
      <c r="ON4">
        <v>92949</v>
      </c>
      <c r="OO4">
        <v>72818</v>
      </c>
      <c r="OP4">
        <v>44287</v>
      </c>
      <c r="OQ4">
        <v>16718</v>
      </c>
      <c r="OR4">
        <v>13354</v>
      </c>
      <c r="OS4">
        <v>12047</v>
      </c>
      <c r="OT4">
        <v>11608</v>
      </c>
      <c r="OU4">
        <v>7830</v>
      </c>
      <c r="OV4">
        <v>6325</v>
      </c>
      <c r="OW4">
        <v>6047</v>
      </c>
      <c r="OX4">
        <v>5439</v>
      </c>
      <c r="OY4">
        <v>1147</v>
      </c>
      <c r="OZ4">
        <v>738</v>
      </c>
      <c r="PA4">
        <v>627</v>
      </c>
      <c r="PB4">
        <v>395</v>
      </c>
      <c r="PC4">
        <v>139</v>
      </c>
      <c r="PD4">
        <v>131</v>
      </c>
      <c r="PE4">
        <v>124</v>
      </c>
      <c r="PF4">
        <v>119</v>
      </c>
      <c r="PG4">
        <v>119</v>
      </c>
      <c r="PH4">
        <v>119</v>
      </c>
      <c r="PI4">
        <v>114</v>
      </c>
      <c r="PJ4">
        <v>99</v>
      </c>
      <c r="PK4">
        <v>98</v>
      </c>
      <c r="PL4">
        <v>93</v>
      </c>
      <c r="PM4">
        <v>65</v>
      </c>
      <c r="PN4">
        <v>59</v>
      </c>
      <c r="PO4">
        <v>59</v>
      </c>
      <c r="PP4">
        <v>32</v>
      </c>
      <c r="PQ4">
        <v>33</v>
      </c>
      <c r="PR4">
        <v>25</v>
      </c>
      <c r="PS4">
        <v>13</v>
      </c>
      <c r="PT4">
        <v>11</v>
      </c>
      <c r="PU4">
        <v>4461424</v>
      </c>
      <c r="PV4">
        <v>4449869</v>
      </c>
      <c r="PW4">
        <v>4474082</v>
      </c>
      <c r="PX4">
        <v>4471603</v>
      </c>
      <c r="PY4">
        <v>4472894</v>
      </c>
      <c r="PZ4">
        <v>4403122</v>
      </c>
      <c r="QA4">
        <v>4384848</v>
      </c>
      <c r="QB4">
        <v>4365258</v>
      </c>
      <c r="QC4">
        <v>4280664</v>
      </c>
      <c r="QD4">
        <v>4314135</v>
      </c>
      <c r="QE4">
        <v>4328657</v>
      </c>
      <c r="QF4">
        <v>4343248</v>
      </c>
      <c r="QG4">
        <v>4357270</v>
      </c>
      <c r="QH4">
        <v>4369944</v>
      </c>
      <c r="QI4">
        <v>4338283</v>
      </c>
      <c r="QJ4">
        <v>4310811</v>
      </c>
      <c r="QK4">
        <v>4282613</v>
      </c>
      <c r="QL4">
        <v>4261315</v>
      </c>
      <c r="QM4">
        <v>4270592</v>
      </c>
      <c r="QN4">
        <v>4222410</v>
      </c>
      <c r="QO4">
        <v>4219393</v>
      </c>
      <c r="QP4">
        <v>4219393</v>
      </c>
      <c r="QQ4">
        <v>4149834</v>
      </c>
      <c r="QR4">
        <v>4049151</v>
      </c>
      <c r="QS4">
        <v>3633623</v>
      </c>
      <c r="QT4">
        <v>2619343</v>
      </c>
      <c r="QU4">
        <v>1469712</v>
      </c>
      <c r="QV4">
        <v>886402</v>
      </c>
      <c r="QW4">
        <v>393096</v>
      </c>
      <c r="QX4">
        <v>184005</v>
      </c>
      <c r="QY4">
        <v>111326</v>
      </c>
      <c r="QZ4">
        <v>86405</v>
      </c>
      <c r="RA4">
        <v>74170</v>
      </c>
      <c r="RB4">
        <v>53440</v>
      </c>
      <c r="RC4">
        <v>38107</v>
      </c>
      <c r="RD4">
        <v>28138</v>
      </c>
      <c r="RE4">
        <v>25209</v>
      </c>
      <c r="RF4">
        <v>24611</v>
      </c>
      <c r="RG4">
        <v>21376</v>
      </c>
      <c r="RH4">
        <v>12999</v>
      </c>
      <c r="RI4">
        <v>9501</v>
      </c>
      <c r="RJ4">
        <v>7149</v>
      </c>
      <c r="RK4">
        <v>3535</v>
      </c>
      <c r="RL4">
        <v>1912</v>
      </c>
      <c r="RM4">
        <v>972</v>
      </c>
      <c r="RN4">
        <v>738</v>
      </c>
      <c r="RO4">
        <v>729</v>
      </c>
      <c r="RP4">
        <v>711</v>
      </c>
      <c r="RQ4">
        <v>644</v>
      </c>
      <c r="RR4">
        <v>151</v>
      </c>
      <c r="RS4">
        <v>149</v>
      </c>
      <c r="RT4">
        <v>141</v>
      </c>
      <c r="RU4">
        <v>125</v>
      </c>
      <c r="RV4">
        <v>125</v>
      </c>
      <c r="RW4">
        <v>99</v>
      </c>
      <c r="RX4">
        <v>64</v>
      </c>
      <c r="RY4">
        <v>50</v>
      </c>
      <c r="RZ4">
        <v>27</v>
      </c>
      <c r="SA4">
        <v>25</v>
      </c>
      <c r="SB4">
        <v>25</v>
      </c>
      <c r="SC4">
        <v>24</v>
      </c>
      <c r="SD4">
        <v>18</v>
      </c>
      <c r="SE4">
        <v>17</v>
      </c>
      <c r="SF4">
        <v>17</v>
      </c>
      <c r="SG4">
        <v>17</v>
      </c>
      <c r="SH4">
        <v>16</v>
      </c>
      <c r="SI4">
        <v>4225200</v>
      </c>
      <c r="SJ4">
        <v>4157471</v>
      </c>
      <c r="SK4">
        <v>4143784</v>
      </c>
      <c r="SL4">
        <v>4152718</v>
      </c>
      <c r="SM4">
        <v>4139941</v>
      </c>
      <c r="SN4">
        <v>4128215</v>
      </c>
      <c r="SO4">
        <v>4111669</v>
      </c>
      <c r="SP4">
        <v>4105482</v>
      </c>
      <c r="SQ4">
        <v>4105482</v>
      </c>
      <c r="SR4">
        <v>4076329</v>
      </c>
      <c r="SS4">
        <v>4086108</v>
      </c>
      <c r="ST4">
        <v>4007980</v>
      </c>
      <c r="SU4">
        <v>4007871</v>
      </c>
      <c r="SV4">
        <v>3982374</v>
      </c>
      <c r="SW4">
        <v>3944868</v>
      </c>
      <c r="SX4">
        <v>3906741</v>
      </c>
      <c r="SY4">
        <v>3876161</v>
      </c>
      <c r="SZ4">
        <v>3856592</v>
      </c>
      <c r="TA4">
        <v>3839142</v>
      </c>
      <c r="TB4">
        <v>3857140</v>
      </c>
      <c r="TC4">
        <v>3836765</v>
      </c>
      <c r="TD4">
        <v>3833925</v>
      </c>
      <c r="TE4">
        <v>3784656</v>
      </c>
      <c r="TF4">
        <v>3355012</v>
      </c>
      <c r="TG4">
        <v>1994040</v>
      </c>
      <c r="TH4">
        <v>1994040</v>
      </c>
      <c r="TI4">
        <v>1293407</v>
      </c>
      <c r="TJ4">
        <v>483761</v>
      </c>
      <c r="TK4">
        <v>209507</v>
      </c>
      <c r="TL4">
        <v>86464</v>
      </c>
      <c r="TM4">
        <v>26885</v>
      </c>
      <c r="TN4">
        <v>15339</v>
      </c>
      <c r="TO4">
        <v>11583</v>
      </c>
      <c r="TP4">
        <v>10124</v>
      </c>
      <c r="TQ4">
        <v>8885</v>
      </c>
      <c r="TR4">
        <v>8350</v>
      </c>
      <c r="TS4">
        <v>7563</v>
      </c>
      <c r="TT4">
        <v>7372</v>
      </c>
      <c r="TU4">
        <v>7014</v>
      </c>
      <c r="TV4">
        <v>6305</v>
      </c>
      <c r="TW4">
        <v>6095</v>
      </c>
      <c r="TX4">
        <v>5055</v>
      </c>
      <c r="TY4">
        <v>4581</v>
      </c>
      <c r="TZ4">
        <v>3971</v>
      </c>
      <c r="UA4">
        <v>3750</v>
      </c>
      <c r="UB4">
        <v>3748</v>
      </c>
      <c r="UC4">
        <v>3720</v>
      </c>
      <c r="UD4">
        <v>1683</v>
      </c>
      <c r="UE4">
        <v>1471</v>
      </c>
      <c r="UF4">
        <v>909</v>
      </c>
      <c r="UG4">
        <v>519</v>
      </c>
      <c r="UH4">
        <v>343</v>
      </c>
      <c r="UI4">
        <v>77</v>
      </c>
      <c r="UJ4">
        <v>73</v>
      </c>
      <c r="UK4">
        <v>59</v>
      </c>
      <c r="UL4">
        <v>29</v>
      </c>
      <c r="UM4">
        <v>29</v>
      </c>
      <c r="UN4">
        <v>23</v>
      </c>
      <c r="UO4">
        <v>16</v>
      </c>
      <c r="UP4">
        <v>17</v>
      </c>
      <c r="UQ4">
        <v>17</v>
      </c>
      <c r="UR4">
        <v>16</v>
      </c>
      <c r="US4">
        <v>16</v>
      </c>
      <c r="UT4">
        <v>14</v>
      </c>
      <c r="UU4">
        <v>14</v>
      </c>
      <c r="UV4">
        <v>3756299</v>
      </c>
      <c r="UW4">
        <v>3756299</v>
      </c>
      <c r="UX4">
        <v>3755997</v>
      </c>
      <c r="UY4">
        <v>3725480</v>
      </c>
      <c r="UZ4">
        <v>3736676</v>
      </c>
      <c r="VA4">
        <v>3706495</v>
      </c>
      <c r="VB4">
        <v>3721746</v>
      </c>
      <c r="VC4">
        <v>3719991</v>
      </c>
      <c r="VD4">
        <v>3697665</v>
      </c>
      <c r="VE4">
        <v>3680365</v>
      </c>
      <c r="VF4">
        <v>3654002</v>
      </c>
      <c r="VG4">
        <v>3661373</v>
      </c>
      <c r="VH4">
        <v>3601234</v>
      </c>
      <c r="VI4">
        <v>3636566</v>
      </c>
      <c r="VJ4">
        <v>3617382</v>
      </c>
      <c r="VK4">
        <v>3662362</v>
      </c>
      <c r="VL4">
        <v>3647620</v>
      </c>
      <c r="VM4">
        <v>3623949</v>
      </c>
      <c r="VN4">
        <v>3605332</v>
      </c>
      <c r="VO4">
        <v>3616619</v>
      </c>
      <c r="VP4">
        <v>3626872</v>
      </c>
      <c r="VQ4">
        <v>3664594</v>
      </c>
      <c r="VR4">
        <v>3619861</v>
      </c>
      <c r="VS4">
        <v>3557010</v>
      </c>
      <c r="VT4">
        <v>3085937</v>
      </c>
      <c r="VU4">
        <v>1812797</v>
      </c>
      <c r="VV4">
        <v>1093163</v>
      </c>
      <c r="VW4">
        <v>411061</v>
      </c>
      <c r="VX4">
        <v>173530</v>
      </c>
      <c r="VY4">
        <v>78311</v>
      </c>
      <c r="VZ4">
        <v>78311</v>
      </c>
      <c r="WA4">
        <v>56963</v>
      </c>
      <c r="WB4">
        <v>45174</v>
      </c>
      <c r="WC4">
        <v>40634</v>
      </c>
      <c r="WD4">
        <v>29693</v>
      </c>
      <c r="WE4">
        <v>26081</v>
      </c>
      <c r="WF4">
        <v>22983</v>
      </c>
      <c r="WG4">
        <v>12982</v>
      </c>
      <c r="WH4">
        <v>9491</v>
      </c>
      <c r="WI4">
        <v>7607</v>
      </c>
      <c r="WJ4">
        <v>6818</v>
      </c>
      <c r="WK4">
        <v>5358</v>
      </c>
      <c r="WL4">
        <v>4982</v>
      </c>
      <c r="WM4">
        <v>2912</v>
      </c>
      <c r="WN4">
        <v>2325</v>
      </c>
      <c r="WO4">
        <v>2203</v>
      </c>
      <c r="WP4">
        <v>2145</v>
      </c>
      <c r="WQ4">
        <v>1870</v>
      </c>
      <c r="WR4">
        <v>1586</v>
      </c>
      <c r="WS4">
        <v>1503</v>
      </c>
      <c r="WT4">
        <v>758</v>
      </c>
      <c r="WU4">
        <v>566</v>
      </c>
      <c r="WV4">
        <v>556</v>
      </c>
      <c r="WW4">
        <v>163</v>
      </c>
      <c r="WX4">
        <v>93</v>
      </c>
      <c r="WY4">
        <v>93</v>
      </c>
      <c r="WZ4">
        <v>85</v>
      </c>
      <c r="XA4">
        <v>71</v>
      </c>
      <c r="XB4">
        <v>70</v>
      </c>
      <c r="XC4">
        <v>63</v>
      </c>
      <c r="XD4">
        <v>47</v>
      </c>
      <c r="XE4">
        <v>30</v>
      </c>
      <c r="XF4">
        <v>23</v>
      </c>
      <c r="XG4">
        <v>22</v>
      </c>
      <c r="XH4">
        <v>3770480</v>
      </c>
      <c r="XI4">
        <v>3770480</v>
      </c>
      <c r="XJ4">
        <v>3774125</v>
      </c>
      <c r="XK4">
        <v>3784631</v>
      </c>
      <c r="XL4">
        <v>3762070</v>
      </c>
      <c r="XM4">
        <v>3762984</v>
      </c>
      <c r="XN4">
        <v>3762984</v>
      </c>
      <c r="XO4">
        <v>3781413</v>
      </c>
      <c r="XP4">
        <v>3802721</v>
      </c>
      <c r="XQ4">
        <v>3827711</v>
      </c>
      <c r="XR4">
        <v>3815273</v>
      </c>
      <c r="XS4">
        <v>3830617</v>
      </c>
      <c r="XT4">
        <v>3900460</v>
      </c>
      <c r="XU4">
        <v>3905851</v>
      </c>
      <c r="XV4">
        <v>3950048</v>
      </c>
      <c r="XW4">
        <v>3988353</v>
      </c>
      <c r="XX4">
        <v>4014533</v>
      </c>
      <c r="XY4">
        <v>3999511</v>
      </c>
      <c r="XZ4">
        <v>4065580</v>
      </c>
      <c r="YA4">
        <v>4107912</v>
      </c>
      <c r="YB4">
        <v>4123852</v>
      </c>
      <c r="YC4">
        <v>4117075</v>
      </c>
      <c r="YD4">
        <v>4159393</v>
      </c>
      <c r="YE4">
        <v>4094048</v>
      </c>
      <c r="YF4">
        <v>3893884</v>
      </c>
      <c r="YG4">
        <v>3409439</v>
      </c>
      <c r="YH4">
        <v>2059795</v>
      </c>
      <c r="YI4">
        <v>1608710</v>
      </c>
      <c r="YJ4">
        <v>1608710</v>
      </c>
      <c r="YK4">
        <v>850498</v>
      </c>
      <c r="YL4">
        <v>355110</v>
      </c>
      <c r="YM4">
        <v>154983</v>
      </c>
      <c r="YN4">
        <v>113195</v>
      </c>
      <c r="YO4">
        <v>81731</v>
      </c>
      <c r="YP4">
        <v>72433</v>
      </c>
      <c r="YQ4">
        <v>52056</v>
      </c>
      <c r="YR4">
        <v>40033</v>
      </c>
      <c r="YS4">
        <v>28649</v>
      </c>
      <c r="YT4">
        <v>26968</v>
      </c>
      <c r="YU4">
        <v>26102</v>
      </c>
      <c r="YV4">
        <v>25221</v>
      </c>
      <c r="YW4">
        <v>20233</v>
      </c>
      <c r="YX4">
        <v>17037</v>
      </c>
      <c r="YY4">
        <v>15950</v>
      </c>
      <c r="YZ4">
        <v>14601</v>
      </c>
      <c r="ZA4">
        <v>8504</v>
      </c>
      <c r="ZB4">
        <v>8495</v>
      </c>
      <c r="ZC4">
        <v>8472</v>
      </c>
      <c r="ZD4">
        <v>8467</v>
      </c>
      <c r="ZE4">
        <v>8465</v>
      </c>
      <c r="ZF4">
        <v>8390</v>
      </c>
      <c r="ZG4">
        <v>8112</v>
      </c>
      <c r="ZH4">
        <v>7107</v>
      </c>
      <c r="ZI4">
        <v>7023</v>
      </c>
      <c r="ZJ4">
        <v>7015</v>
      </c>
      <c r="ZK4">
        <v>6950</v>
      </c>
      <c r="ZL4">
        <v>6340</v>
      </c>
      <c r="ZM4">
        <v>3465</v>
      </c>
      <c r="ZN4">
        <v>3366</v>
      </c>
      <c r="ZO4">
        <v>3360</v>
      </c>
      <c r="ZP4">
        <v>3022</v>
      </c>
      <c r="ZQ4">
        <v>2960</v>
      </c>
      <c r="ZR4">
        <v>2519</v>
      </c>
      <c r="ZS4">
        <v>2518</v>
      </c>
      <c r="ZT4">
        <v>592</v>
      </c>
      <c r="ZU4">
        <v>590</v>
      </c>
      <c r="ZV4">
        <v>3922206</v>
      </c>
      <c r="ZW4">
        <v>3913975</v>
      </c>
      <c r="ZX4">
        <v>3899603</v>
      </c>
      <c r="ZY4">
        <v>3903276</v>
      </c>
      <c r="ZZ4">
        <v>3884297</v>
      </c>
      <c r="AAA4">
        <v>3855156</v>
      </c>
      <c r="AAB4">
        <v>3875425</v>
      </c>
      <c r="AAC4">
        <v>3806319</v>
      </c>
      <c r="AAD4">
        <v>3731970</v>
      </c>
      <c r="AAE4">
        <v>3720145</v>
      </c>
      <c r="AAF4">
        <v>3703986</v>
      </c>
      <c r="AAG4">
        <v>3688316</v>
      </c>
      <c r="AAH4">
        <v>3682074</v>
      </c>
      <c r="AAI4">
        <v>3652637</v>
      </c>
      <c r="AAJ4">
        <v>3639622</v>
      </c>
      <c r="AAK4">
        <v>3619225</v>
      </c>
      <c r="AAL4">
        <v>3622067</v>
      </c>
      <c r="AAM4">
        <v>3626371</v>
      </c>
      <c r="AAN4">
        <v>3658275</v>
      </c>
      <c r="AAO4">
        <v>3654520</v>
      </c>
      <c r="AAP4">
        <v>3654520</v>
      </c>
      <c r="AAQ4">
        <v>3633407</v>
      </c>
      <c r="AAR4">
        <v>3669352</v>
      </c>
      <c r="AAS4">
        <v>3591846</v>
      </c>
      <c r="AAT4">
        <v>3288158</v>
      </c>
      <c r="AAU4">
        <v>2408671</v>
      </c>
      <c r="AAV4">
        <v>1286778</v>
      </c>
      <c r="AAW4">
        <v>473332</v>
      </c>
      <c r="AAX4">
        <v>309507</v>
      </c>
      <c r="AAY4">
        <v>189418</v>
      </c>
      <c r="AAZ4">
        <v>123500</v>
      </c>
      <c r="ABA4">
        <v>102832</v>
      </c>
      <c r="ABB4">
        <v>66232</v>
      </c>
      <c r="ABC4">
        <v>47260</v>
      </c>
      <c r="ABD4">
        <v>30366</v>
      </c>
      <c r="ABE4">
        <v>26157</v>
      </c>
      <c r="ABF4">
        <v>16479</v>
      </c>
      <c r="ABG4">
        <v>6566</v>
      </c>
      <c r="ABH4">
        <v>6063</v>
      </c>
      <c r="ABI4">
        <v>4738</v>
      </c>
      <c r="ABJ4">
        <v>4618</v>
      </c>
      <c r="ABK4">
        <v>3379</v>
      </c>
      <c r="ABL4">
        <v>759</v>
      </c>
      <c r="ABM4">
        <v>562</v>
      </c>
      <c r="ABN4">
        <v>562</v>
      </c>
      <c r="ABO4">
        <v>556</v>
      </c>
      <c r="ABP4">
        <v>552</v>
      </c>
      <c r="ABQ4">
        <v>292</v>
      </c>
      <c r="ABR4">
        <v>287</v>
      </c>
      <c r="ABS4">
        <v>260</v>
      </c>
      <c r="ABT4">
        <v>247</v>
      </c>
      <c r="ABU4">
        <v>238</v>
      </c>
      <c r="ABV4">
        <v>215</v>
      </c>
      <c r="ABW4">
        <v>214</v>
      </c>
      <c r="ABX4">
        <v>213</v>
      </c>
      <c r="ABY4">
        <v>213</v>
      </c>
      <c r="ABZ4">
        <v>206</v>
      </c>
      <c r="ACA4">
        <v>80</v>
      </c>
      <c r="ACB4">
        <v>85</v>
      </c>
      <c r="ACC4">
        <v>85</v>
      </c>
      <c r="ACD4">
        <v>85</v>
      </c>
      <c r="ACE4">
        <v>85</v>
      </c>
      <c r="ACF4">
        <v>54</v>
      </c>
      <c r="ACG4">
        <v>11</v>
      </c>
      <c r="ACH4">
        <v>11</v>
      </c>
      <c r="ACI4">
        <v>3664396</v>
      </c>
      <c r="ACJ4">
        <v>3658615</v>
      </c>
      <c r="ACK4">
        <v>3649283</v>
      </c>
      <c r="ACL4">
        <v>3636824</v>
      </c>
      <c r="ACM4">
        <v>3582305</v>
      </c>
      <c r="ACN4">
        <v>3560473</v>
      </c>
      <c r="ACO4">
        <v>3558335</v>
      </c>
      <c r="ACP4">
        <v>3531038</v>
      </c>
      <c r="ACQ4">
        <v>3502593</v>
      </c>
      <c r="ACR4">
        <v>3471396</v>
      </c>
      <c r="ACS4">
        <v>3471396</v>
      </c>
      <c r="ACT4">
        <v>3441108</v>
      </c>
      <c r="ACU4">
        <v>3425132</v>
      </c>
      <c r="ACV4">
        <v>3371504</v>
      </c>
      <c r="ACW4">
        <v>3352720</v>
      </c>
      <c r="ACX4">
        <v>3365720</v>
      </c>
      <c r="ACY4">
        <v>3356232</v>
      </c>
      <c r="ACZ4">
        <v>3399624</v>
      </c>
      <c r="ADA4">
        <v>3348018</v>
      </c>
      <c r="ADB4">
        <v>3338500</v>
      </c>
      <c r="ADC4">
        <v>3302312</v>
      </c>
      <c r="ADD4">
        <v>3239021</v>
      </c>
      <c r="ADE4">
        <v>3166366</v>
      </c>
      <c r="ADF4">
        <v>3109004</v>
      </c>
      <c r="ADG4">
        <v>2977480</v>
      </c>
      <c r="ADH4">
        <v>2977480</v>
      </c>
      <c r="ADI4">
        <v>2714207</v>
      </c>
      <c r="ADJ4">
        <v>2079904</v>
      </c>
      <c r="ADK4">
        <v>1191182</v>
      </c>
      <c r="ADL4">
        <v>610854</v>
      </c>
      <c r="ADM4">
        <v>360020</v>
      </c>
      <c r="ADN4">
        <v>224998</v>
      </c>
      <c r="ADO4">
        <v>140655</v>
      </c>
      <c r="ADP4">
        <v>73475</v>
      </c>
      <c r="ADQ4">
        <v>41877</v>
      </c>
      <c r="ADR4">
        <v>39750</v>
      </c>
      <c r="ADS4">
        <v>31103</v>
      </c>
      <c r="ADT4">
        <v>27279</v>
      </c>
      <c r="ADU4">
        <v>23751</v>
      </c>
      <c r="ADV4">
        <v>10345</v>
      </c>
      <c r="ADW4">
        <v>5697</v>
      </c>
      <c r="ADX4">
        <v>2671</v>
      </c>
      <c r="ADY4">
        <v>1541</v>
      </c>
      <c r="ADZ4">
        <v>1125</v>
      </c>
      <c r="AEA4">
        <v>1106</v>
      </c>
      <c r="AEB4">
        <v>111</v>
      </c>
      <c r="AEC4">
        <v>105</v>
      </c>
      <c r="AED4">
        <v>106</v>
      </c>
      <c r="AEE4">
        <v>102</v>
      </c>
      <c r="AEF4">
        <v>98</v>
      </c>
      <c r="AEG4">
        <v>99</v>
      </c>
      <c r="AEH4">
        <v>98</v>
      </c>
      <c r="AEI4">
        <v>97</v>
      </c>
      <c r="AEJ4">
        <v>84</v>
      </c>
      <c r="AEK4">
        <v>57</v>
      </c>
      <c r="AEL4">
        <v>55</v>
      </c>
      <c r="AEM4">
        <v>41</v>
      </c>
      <c r="AEN4">
        <v>41</v>
      </c>
      <c r="AEO4">
        <v>41</v>
      </c>
      <c r="AEP4">
        <v>41</v>
      </c>
      <c r="AEQ4">
        <v>41</v>
      </c>
      <c r="AER4">
        <v>41</v>
      </c>
      <c r="AES4">
        <v>41</v>
      </c>
      <c r="AET4">
        <v>41</v>
      </c>
      <c r="AEU4">
        <v>41</v>
      </c>
      <c r="AEV4">
        <v>2373209</v>
      </c>
      <c r="AEW4">
        <v>2353866</v>
      </c>
      <c r="AEX4">
        <v>2359222</v>
      </c>
      <c r="AEY4">
        <v>2356204</v>
      </c>
      <c r="AEZ4">
        <v>2330825</v>
      </c>
      <c r="AFA4">
        <v>2339635</v>
      </c>
      <c r="AFB4">
        <v>2311359</v>
      </c>
      <c r="AFC4">
        <v>2326324</v>
      </c>
      <c r="AFD4">
        <v>2314095</v>
      </c>
      <c r="AFE4">
        <v>2348445</v>
      </c>
      <c r="AFF4">
        <v>2339945</v>
      </c>
      <c r="AFG4">
        <v>2301169</v>
      </c>
      <c r="AFH4">
        <v>2300881</v>
      </c>
      <c r="AFI4">
        <v>2348633</v>
      </c>
      <c r="AFJ4">
        <v>2406202</v>
      </c>
      <c r="AFK4">
        <v>2502235</v>
      </c>
      <c r="AFL4">
        <v>2541633</v>
      </c>
      <c r="AFM4">
        <v>2560499</v>
      </c>
      <c r="AFN4">
        <v>2552354</v>
      </c>
      <c r="AFO4">
        <v>2553360</v>
      </c>
      <c r="AFP4">
        <v>2565026</v>
      </c>
      <c r="AFQ4">
        <v>2576293</v>
      </c>
      <c r="AFR4">
        <v>2549598</v>
      </c>
      <c r="AFS4">
        <v>2611604</v>
      </c>
      <c r="AFT4">
        <v>2603643</v>
      </c>
      <c r="AFU4">
        <v>2514796</v>
      </c>
      <c r="AFV4">
        <v>2265848</v>
      </c>
      <c r="AFW4">
        <v>1406960</v>
      </c>
      <c r="AFX4">
        <v>580175</v>
      </c>
      <c r="AFY4">
        <v>225953</v>
      </c>
      <c r="AFZ4">
        <v>225953</v>
      </c>
      <c r="AGA4">
        <v>147277</v>
      </c>
      <c r="AGB4">
        <v>78651</v>
      </c>
      <c r="AGC4">
        <v>44927</v>
      </c>
      <c r="AGD4">
        <v>35814</v>
      </c>
      <c r="AGE4">
        <v>27501</v>
      </c>
      <c r="AGF4">
        <v>26475</v>
      </c>
      <c r="AGG4">
        <v>15276</v>
      </c>
      <c r="AGH4">
        <v>10196</v>
      </c>
      <c r="AGI4">
        <v>9289</v>
      </c>
      <c r="AGJ4">
        <v>7356</v>
      </c>
      <c r="AGK4">
        <v>5271</v>
      </c>
      <c r="AGL4">
        <v>5050</v>
      </c>
      <c r="AGM4">
        <v>4218</v>
      </c>
      <c r="AGN4">
        <v>3132</v>
      </c>
      <c r="AGO4">
        <v>2649</v>
      </c>
      <c r="AGP4">
        <v>2093</v>
      </c>
      <c r="AGQ4">
        <v>2054</v>
      </c>
      <c r="AGR4">
        <v>1591</v>
      </c>
      <c r="AGS4">
        <v>1237</v>
      </c>
      <c r="AGT4">
        <v>651</v>
      </c>
      <c r="AGU4">
        <v>84</v>
      </c>
      <c r="AGV4">
        <v>73</v>
      </c>
      <c r="AGW4">
        <v>81</v>
      </c>
      <c r="AGX4">
        <v>79</v>
      </c>
      <c r="AGY4">
        <v>79</v>
      </c>
      <c r="AGZ4">
        <v>69</v>
      </c>
      <c r="AHA4">
        <v>59</v>
      </c>
      <c r="AHB4">
        <v>43</v>
      </c>
      <c r="AHC4">
        <v>41</v>
      </c>
      <c r="AHD4">
        <v>41</v>
      </c>
      <c r="AHE4">
        <v>32</v>
      </c>
      <c r="AHF4">
        <v>16</v>
      </c>
      <c r="AHG4">
        <v>13</v>
      </c>
      <c r="AHH4">
        <v>2231826</v>
      </c>
      <c r="AHI4">
        <v>2231826</v>
      </c>
      <c r="AHJ4">
        <v>2220427</v>
      </c>
      <c r="AHK4">
        <v>2229497</v>
      </c>
      <c r="AHL4">
        <v>2234513</v>
      </c>
      <c r="AHM4">
        <v>2241269</v>
      </c>
      <c r="AHN4">
        <v>2241269</v>
      </c>
      <c r="AHO4">
        <v>2230414</v>
      </c>
      <c r="AHP4">
        <v>2243298</v>
      </c>
      <c r="AHQ4">
        <v>2222389</v>
      </c>
      <c r="AHR4">
        <v>2229998</v>
      </c>
      <c r="AHS4">
        <v>2213171</v>
      </c>
      <c r="AHT4">
        <v>2192136</v>
      </c>
      <c r="AHU4">
        <v>2218869</v>
      </c>
      <c r="AHV4">
        <v>2197751</v>
      </c>
      <c r="AHW4">
        <v>2139614</v>
      </c>
      <c r="AHX4">
        <v>2132071</v>
      </c>
      <c r="AHY4">
        <v>2118706</v>
      </c>
      <c r="AHZ4">
        <v>2107430</v>
      </c>
      <c r="AIA4">
        <v>2098937</v>
      </c>
      <c r="AIB4">
        <v>2108042</v>
      </c>
      <c r="AIC4">
        <v>2123242</v>
      </c>
      <c r="AID4">
        <v>2096957</v>
      </c>
      <c r="AIE4">
        <v>2082899</v>
      </c>
      <c r="AIF4">
        <v>2043613</v>
      </c>
      <c r="AIG4">
        <v>2012067</v>
      </c>
      <c r="AIH4">
        <v>1854118</v>
      </c>
      <c r="AII4">
        <v>1760055</v>
      </c>
      <c r="AIJ4">
        <v>1760055</v>
      </c>
      <c r="AIK4">
        <v>1286772</v>
      </c>
      <c r="AIL4">
        <v>479593</v>
      </c>
      <c r="AIM4">
        <v>170907</v>
      </c>
      <c r="AIN4">
        <v>95362</v>
      </c>
      <c r="AIO4">
        <v>66912</v>
      </c>
      <c r="AIP4">
        <v>57420</v>
      </c>
      <c r="AIQ4">
        <v>51707</v>
      </c>
      <c r="AIR4">
        <v>49640</v>
      </c>
      <c r="AIS4">
        <v>49502</v>
      </c>
      <c r="AIT4">
        <v>41361</v>
      </c>
      <c r="AIU4">
        <v>27862</v>
      </c>
      <c r="AIV4">
        <v>9821</v>
      </c>
      <c r="AIW4">
        <v>5538</v>
      </c>
      <c r="AIX4">
        <v>4734</v>
      </c>
      <c r="AIY4">
        <v>3039</v>
      </c>
      <c r="AIZ4">
        <v>2929</v>
      </c>
      <c r="AJA4">
        <v>2255</v>
      </c>
      <c r="AJB4">
        <v>2197</v>
      </c>
      <c r="AJC4">
        <v>2197</v>
      </c>
      <c r="AJD4">
        <v>2188</v>
      </c>
      <c r="AJE4">
        <v>2093</v>
      </c>
      <c r="AJF4">
        <v>1896</v>
      </c>
      <c r="AJG4">
        <v>1881</v>
      </c>
      <c r="AJH4">
        <v>1882</v>
      </c>
      <c r="AJI4">
        <v>1934</v>
      </c>
      <c r="AJJ4">
        <v>1932</v>
      </c>
      <c r="AJK4">
        <v>1929</v>
      </c>
      <c r="AJL4">
        <v>1940</v>
      </c>
      <c r="AJM4">
        <v>1893</v>
      </c>
      <c r="AJN4">
        <v>1351</v>
      </c>
      <c r="AJO4">
        <v>51</v>
      </c>
      <c r="AJP4">
        <v>19</v>
      </c>
      <c r="AJQ4">
        <v>19</v>
      </c>
      <c r="AJR4">
        <v>17</v>
      </c>
      <c r="AJS4">
        <v>18</v>
      </c>
      <c r="AJT4">
        <v>17</v>
      </c>
      <c r="AJU4">
        <v>17</v>
      </c>
      <c r="AJV4">
        <v>1954155</v>
      </c>
      <c r="AJW4">
        <v>1934652</v>
      </c>
      <c r="AJX4">
        <v>1951465</v>
      </c>
      <c r="AJY4">
        <v>2028628</v>
      </c>
      <c r="AJZ4">
        <v>2056266</v>
      </c>
      <c r="AKA4">
        <v>2032426</v>
      </c>
      <c r="AKB4">
        <v>2038511</v>
      </c>
      <c r="AKC4">
        <v>2027416</v>
      </c>
      <c r="AKD4">
        <v>2005866</v>
      </c>
      <c r="AKE4">
        <v>1989755</v>
      </c>
      <c r="AKF4">
        <v>1979212</v>
      </c>
      <c r="AKG4">
        <v>1978306</v>
      </c>
      <c r="AKH4">
        <v>1980001</v>
      </c>
      <c r="AKI4">
        <v>1988344</v>
      </c>
      <c r="AKJ4">
        <v>1975155</v>
      </c>
      <c r="AKK4">
        <v>1961285</v>
      </c>
      <c r="AKL4">
        <v>1949149</v>
      </c>
      <c r="AKM4">
        <v>1936856</v>
      </c>
      <c r="AKN4">
        <v>1919372</v>
      </c>
      <c r="AKO4">
        <v>1933080</v>
      </c>
      <c r="AKP4">
        <v>1933080</v>
      </c>
      <c r="AKQ4">
        <v>1921545</v>
      </c>
      <c r="AKR4">
        <v>1901346</v>
      </c>
      <c r="AKS4">
        <v>1896640</v>
      </c>
      <c r="AKT4">
        <v>1852478</v>
      </c>
      <c r="AKU4">
        <v>1728543</v>
      </c>
      <c r="AKV4">
        <v>1489927</v>
      </c>
      <c r="AKW4">
        <v>761352</v>
      </c>
      <c r="AKX4">
        <v>307004</v>
      </c>
      <c r="AKY4">
        <v>121761</v>
      </c>
      <c r="AKZ4">
        <v>74578</v>
      </c>
      <c r="ALA4">
        <v>57207</v>
      </c>
      <c r="ALB4">
        <v>47547</v>
      </c>
      <c r="ALC4">
        <v>35482</v>
      </c>
      <c r="ALD4">
        <v>25770</v>
      </c>
      <c r="ALE4">
        <v>22349</v>
      </c>
      <c r="ALF4">
        <v>20690</v>
      </c>
      <c r="ALG4">
        <v>19345</v>
      </c>
      <c r="ALH4">
        <v>18810</v>
      </c>
      <c r="ALI4">
        <v>15576</v>
      </c>
      <c r="ALJ4">
        <v>5464</v>
      </c>
      <c r="ALK4">
        <v>2627</v>
      </c>
      <c r="ALL4">
        <v>503</v>
      </c>
      <c r="ALM4">
        <v>268</v>
      </c>
      <c r="ALN4">
        <v>265</v>
      </c>
      <c r="ALO4">
        <v>264</v>
      </c>
      <c r="ALP4">
        <v>258</v>
      </c>
      <c r="ALQ4">
        <v>254</v>
      </c>
      <c r="ALR4">
        <v>194</v>
      </c>
      <c r="ALS4">
        <v>1</v>
      </c>
      <c r="ALT4">
        <v>2090246</v>
      </c>
      <c r="ALU4">
        <v>2090246</v>
      </c>
      <c r="ALV4">
        <v>2090246</v>
      </c>
      <c r="ALW4">
        <v>2090246</v>
      </c>
      <c r="ALX4">
        <v>2090246</v>
      </c>
      <c r="ALY4">
        <v>2090246</v>
      </c>
      <c r="ALZ4">
        <v>2090246</v>
      </c>
      <c r="AMA4">
        <v>2090246</v>
      </c>
      <c r="AMB4">
        <v>2090246</v>
      </c>
      <c r="AMC4">
        <v>2090246</v>
      </c>
      <c r="AMD4">
        <v>2090246</v>
      </c>
      <c r="AME4">
        <v>2090246</v>
      </c>
      <c r="AMF4">
        <v>2090246</v>
      </c>
      <c r="AMG4">
        <v>2090246</v>
      </c>
      <c r="AMH4">
        <v>2090246</v>
      </c>
      <c r="AMI4">
        <v>2090246</v>
      </c>
      <c r="AMJ4">
        <v>2090246</v>
      </c>
      <c r="AMK4">
        <v>2088337</v>
      </c>
      <c r="AML4">
        <v>2101830</v>
      </c>
      <c r="AMM4">
        <v>2116767</v>
      </c>
      <c r="AMN4">
        <v>2153737</v>
      </c>
      <c r="AMO4">
        <v>2146531</v>
      </c>
      <c r="AMP4">
        <v>2058870</v>
      </c>
      <c r="AMQ4">
        <v>2068971</v>
      </c>
      <c r="AMR4">
        <v>2046063</v>
      </c>
      <c r="AMS4">
        <v>2046063</v>
      </c>
      <c r="AMT4">
        <v>2026855</v>
      </c>
      <c r="AMU4">
        <v>2042888</v>
      </c>
      <c r="AMV4">
        <v>1988746</v>
      </c>
      <c r="AMW4">
        <v>2034330</v>
      </c>
      <c r="AMX4">
        <v>2018232</v>
      </c>
      <c r="AMY4">
        <v>1964231</v>
      </c>
      <c r="AMZ4">
        <v>1946652</v>
      </c>
      <c r="ANA4">
        <v>1970958</v>
      </c>
      <c r="ANB4">
        <v>2015825</v>
      </c>
      <c r="ANC4">
        <v>2078126</v>
      </c>
      <c r="AND4">
        <v>2093872</v>
      </c>
      <c r="ANE4">
        <v>2145124</v>
      </c>
      <c r="ANF4">
        <v>2167395</v>
      </c>
      <c r="ANG4">
        <v>2163325</v>
      </c>
      <c r="ANH4">
        <v>2163325</v>
      </c>
      <c r="ANI4">
        <v>2051939</v>
      </c>
      <c r="ANJ4">
        <v>1784867</v>
      </c>
      <c r="ANK4">
        <v>1067071</v>
      </c>
      <c r="ANL4">
        <v>377596</v>
      </c>
      <c r="ANM4">
        <v>161020</v>
      </c>
      <c r="ANN4">
        <v>93796</v>
      </c>
      <c r="ANO4">
        <v>65444</v>
      </c>
      <c r="ANP4">
        <v>21646</v>
      </c>
      <c r="ANQ4">
        <v>7742</v>
      </c>
      <c r="ANR4">
        <v>5550</v>
      </c>
      <c r="ANS4">
        <v>5100</v>
      </c>
      <c r="ANT4">
        <v>4462</v>
      </c>
      <c r="ANU4">
        <v>3894</v>
      </c>
      <c r="ANV4">
        <v>3852</v>
      </c>
      <c r="ANW4">
        <v>3015</v>
      </c>
      <c r="ANX4">
        <v>2318</v>
      </c>
      <c r="ANY4">
        <v>2207</v>
      </c>
      <c r="ANZ4">
        <v>94</v>
      </c>
      <c r="AOA4">
        <v>79</v>
      </c>
      <c r="AOB4">
        <v>71</v>
      </c>
      <c r="AOC4">
        <v>70</v>
      </c>
      <c r="AOD4">
        <v>70</v>
      </c>
      <c r="AOE4">
        <v>62</v>
      </c>
      <c r="AOF4">
        <v>60</v>
      </c>
      <c r="AOG4">
        <v>69</v>
      </c>
      <c r="AOH4">
        <v>59</v>
      </c>
      <c r="AOI4">
        <v>57</v>
      </c>
      <c r="AOJ4">
        <v>52</v>
      </c>
      <c r="AOK4">
        <v>56</v>
      </c>
      <c r="AOL4">
        <v>56</v>
      </c>
      <c r="AOM4">
        <v>56</v>
      </c>
      <c r="AON4">
        <v>50</v>
      </c>
      <c r="AOO4">
        <v>25</v>
      </c>
      <c r="AOP4">
        <v>22</v>
      </c>
      <c r="AOQ4">
        <v>3</v>
      </c>
      <c r="AOR4">
        <v>2</v>
      </c>
      <c r="AOS4">
        <v>2</v>
      </c>
      <c r="AOT4">
        <v>2</v>
      </c>
      <c r="AOU4">
        <v>2228161</v>
      </c>
      <c r="AOV4">
        <v>2228161</v>
      </c>
      <c r="AOW4">
        <v>2228161</v>
      </c>
      <c r="AOX4">
        <v>2236301</v>
      </c>
      <c r="AOY4">
        <v>2230751</v>
      </c>
      <c r="AOZ4">
        <v>2242009</v>
      </c>
      <c r="APA4">
        <v>2276721</v>
      </c>
      <c r="APB4">
        <v>2285809</v>
      </c>
      <c r="APC4">
        <v>2276377</v>
      </c>
      <c r="APD4">
        <v>2276618</v>
      </c>
      <c r="APE4">
        <v>2252830</v>
      </c>
      <c r="APF4">
        <v>2226350</v>
      </c>
      <c r="APG4">
        <v>2171775</v>
      </c>
      <c r="APH4">
        <v>2141754</v>
      </c>
      <c r="API4">
        <v>2134533</v>
      </c>
      <c r="APJ4">
        <v>2119876</v>
      </c>
      <c r="APK4">
        <v>2098925</v>
      </c>
      <c r="APL4">
        <v>2088423</v>
      </c>
      <c r="APM4">
        <v>2052603</v>
      </c>
      <c r="APN4">
        <v>2013784</v>
      </c>
      <c r="APO4">
        <v>2019072</v>
      </c>
      <c r="APP4">
        <v>2003497</v>
      </c>
      <c r="APQ4">
        <v>2005652</v>
      </c>
      <c r="APR4">
        <v>2014785</v>
      </c>
      <c r="APS4">
        <v>2020365</v>
      </c>
      <c r="APT4">
        <v>1992149</v>
      </c>
      <c r="APU4">
        <v>1927486</v>
      </c>
      <c r="APV4">
        <v>1839789</v>
      </c>
      <c r="APW4">
        <v>1516043</v>
      </c>
      <c r="APX4">
        <v>694406</v>
      </c>
      <c r="APY4">
        <v>192356</v>
      </c>
      <c r="APZ4">
        <v>192356</v>
      </c>
      <c r="AQA4">
        <v>117226</v>
      </c>
      <c r="AQB4">
        <v>101117</v>
      </c>
      <c r="AQC4">
        <v>88332</v>
      </c>
      <c r="AQD4">
        <v>54805</v>
      </c>
      <c r="AQE4">
        <v>31822</v>
      </c>
      <c r="AQF4">
        <v>23287</v>
      </c>
      <c r="AQG4">
        <v>15324</v>
      </c>
      <c r="AQH4">
        <v>11481</v>
      </c>
      <c r="AQI4">
        <v>6794</v>
      </c>
      <c r="AQJ4">
        <v>2506</v>
      </c>
      <c r="AQK4">
        <v>728</v>
      </c>
      <c r="AQL4">
        <v>414</v>
      </c>
      <c r="AQM4">
        <v>332</v>
      </c>
      <c r="AQN4">
        <v>57</v>
      </c>
      <c r="AQO4">
        <v>2</v>
      </c>
      <c r="AQP4">
        <v>2</v>
      </c>
      <c r="AQQ4">
        <v>1947880</v>
      </c>
      <c r="AQR4">
        <v>1947880</v>
      </c>
      <c r="AQS4">
        <v>1947880</v>
      </c>
      <c r="AQT4">
        <v>1947880</v>
      </c>
      <c r="AQU4">
        <v>1947880</v>
      </c>
      <c r="AQV4">
        <v>1947880</v>
      </c>
      <c r="AQW4">
        <v>1947880</v>
      </c>
      <c r="AQX4">
        <v>1947880</v>
      </c>
      <c r="AQY4">
        <v>1947880</v>
      </c>
      <c r="AQZ4">
        <v>1947880</v>
      </c>
      <c r="ARA4">
        <v>1947880</v>
      </c>
      <c r="ARB4">
        <v>1947880</v>
      </c>
      <c r="ARC4">
        <v>1947880</v>
      </c>
      <c r="ARD4">
        <v>1947880</v>
      </c>
      <c r="ARE4">
        <v>1947880</v>
      </c>
      <c r="ARF4">
        <v>1947880</v>
      </c>
      <c r="ARG4">
        <v>1947880</v>
      </c>
      <c r="ARH4">
        <v>1947880</v>
      </c>
      <c r="ARI4">
        <v>1947880</v>
      </c>
      <c r="ARJ4">
        <v>1946616</v>
      </c>
      <c r="ARK4">
        <v>1943962</v>
      </c>
      <c r="ARL4">
        <v>1956500</v>
      </c>
      <c r="ARM4">
        <v>1960025</v>
      </c>
      <c r="ARN4">
        <v>1961361</v>
      </c>
      <c r="ARO4">
        <v>1961361</v>
      </c>
      <c r="ARP4">
        <v>1961683</v>
      </c>
      <c r="ARQ4">
        <v>1960505</v>
      </c>
      <c r="ARR4">
        <v>1963084</v>
      </c>
      <c r="ARS4">
        <v>1955663</v>
      </c>
      <c r="ART4">
        <v>1943719</v>
      </c>
      <c r="ARU4">
        <v>1962775</v>
      </c>
      <c r="ARV4">
        <v>1952854</v>
      </c>
      <c r="ARW4">
        <v>1932669</v>
      </c>
      <c r="ARX4">
        <v>1914678</v>
      </c>
      <c r="ARY4">
        <v>1901083</v>
      </c>
      <c r="ARZ4">
        <v>1893714</v>
      </c>
      <c r="ASA4">
        <v>1862231</v>
      </c>
      <c r="ASB4">
        <v>1828908</v>
      </c>
      <c r="ASC4">
        <v>1807227</v>
      </c>
      <c r="ASD4">
        <v>1776434</v>
      </c>
      <c r="ASE4">
        <v>1741773</v>
      </c>
      <c r="ASF4">
        <v>1748435</v>
      </c>
      <c r="ASG4">
        <v>1742789</v>
      </c>
      <c r="ASH4">
        <v>1714981</v>
      </c>
      <c r="ASI4">
        <v>1598984</v>
      </c>
      <c r="ASJ4">
        <v>1598984</v>
      </c>
      <c r="ASK4">
        <v>1332545</v>
      </c>
      <c r="ASL4">
        <v>585589</v>
      </c>
      <c r="ASM4">
        <v>239768</v>
      </c>
      <c r="ASN4">
        <v>117505</v>
      </c>
      <c r="ASO4">
        <v>44060</v>
      </c>
      <c r="ASP4">
        <v>21031</v>
      </c>
      <c r="ASQ4">
        <v>12500</v>
      </c>
      <c r="ASR4">
        <v>6201</v>
      </c>
      <c r="ASS4">
        <v>4325</v>
      </c>
      <c r="AST4">
        <v>3768</v>
      </c>
      <c r="ASU4">
        <v>203</v>
      </c>
      <c r="ASV4">
        <v>183</v>
      </c>
      <c r="ASW4">
        <v>132</v>
      </c>
      <c r="ASX4">
        <v>124</v>
      </c>
      <c r="ASY4">
        <v>57</v>
      </c>
      <c r="ASZ4">
        <v>57</v>
      </c>
      <c r="ATA4">
        <v>57</v>
      </c>
      <c r="ATB4">
        <v>55</v>
      </c>
      <c r="ATC4">
        <v>45</v>
      </c>
      <c r="ATD4">
        <v>40</v>
      </c>
      <c r="ATE4">
        <v>37</v>
      </c>
      <c r="ATF4">
        <v>37</v>
      </c>
      <c r="ATG4">
        <v>37</v>
      </c>
      <c r="ATH4">
        <v>2</v>
      </c>
      <c r="ATI4">
        <v>2</v>
      </c>
      <c r="ATJ4">
        <v>2</v>
      </c>
      <c r="ATK4">
        <v>2</v>
      </c>
      <c r="ATL4">
        <v>2</v>
      </c>
      <c r="ATM4">
        <v>2</v>
      </c>
      <c r="ATN4">
        <v>2</v>
      </c>
      <c r="ATO4">
        <v>2</v>
      </c>
      <c r="ATP4">
        <v>2</v>
      </c>
      <c r="ATQ4">
        <v>2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1828366</v>
      </c>
      <c r="ATX4">
        <v>1826534</v>
      </c>
      <c r="ATY4">
        <v>1841070</v>
      </c>
      <c r="ATZ4">
        <v>1822657</v>
      </c>
      <c r="AUA4">
        <v>1850551</v>
      </c>
      <c r="AUB4">
        <v>1871078</v>
      </c>
      <c r="AUC4">
        <v>1869387</v>
      </c>
      <c r="AUD4">
        <v>1916650</v>
      </c>
      <c r="AUE4">
        <v>1906117</v>
      </c>
      <c r="AUF4">
        <v>1893137</v>
      </c>
      <c r="AUG4">
        <v>1887388</v>
      </c>
      <c r="AUH4">
        <v>1896486</v>
      </c>
      <c r="AUI4">
        <v>1915674</v>
      </c>
      <c r="AUJ4">
        <v>1901267</v>
      </c>
      <c r="AUK4">
        <v>1891050</v>
      </c>
      <c r="AUL4">
        <v>1892209</v>
      </c>
      <c r="AUM4">
        <v>1915644</v>
      </c>
      <c r="AUN4">
        <v>1924442</v>
      </c>
      <c r="AUO4">
        <v>1909521</v>
      </c>
      <c r="AUP4">
        <v>1909521</v>
      </c>
      <c r="AUQ4">
        <v>1900310</v>
      </c>
      <c r="AUR4">
        <v>1913131</v>
      </c>
      <c r="AUS4">
        <v>1903164</v>
      </c>
      <c r="AUT4">
        <v>1847201</v>
      </c>
      <c r="AUU4">
        <v>1843159</v>
      </c>
      <c r="AUV4">
        <v>1540917</v>
      </c>
      <c r="AUW4">
        <v>1011475</v>
      </c>
      <c r="AUX4">
        <v>501192</v>
      </c>
      <c r="AUY4">
        <v>233284</v>
      </c>
      <c r="AUZ4">
        <v>73870</v>
      </c>
      <c r="AVA4">
        <v>35283</v>
      </c>
      <c r="AVB4">
        <v>24182</v>
      </c>
      <c r="AVC4">
        <v>16560</v>
      </c>
      <c r="AVD4">
        <v>12859</v>
      </c>
      <c r="AVE4">
        <v>11470</v>
      </c>
      <c r="AVF4">
        <v>11243</v>
      </c>
      <c r="AVG4">
        <v>10922</v>
      </c>
      <c r="AVH4">
        <v>8849</v>
      </c>
      <c r="AVI4">
        <v>8300</v>
      </c>
      <c r="AVJ4">
        <v>5357</v>
      </c>
      <c r="AVK4">
        <v>4712</v>
      </c>
      <c r="AVL4">
        <v>2778</v>
      </c>
      <c r="AVM4">
        <v>1488</v>
      </c>
      <c r="AVN4">
        <v>1314</v>
      </c>
      <c r="AVO4">
        <v>1258</v>
      </c>
      <c r="AVP4">
        <v>1256</v>
      </c>
      <c r="AVQ4">
        <v>143</v>
      </c>
      <c r="AVR4">
        <v>140</v>
      </c>
      <c r="AVS4">
        <v>140</v>
      </c>
      <c r="AVT4">
        <v>65</v>
      </c>
      <c r="AVU4">
        <v>65</v>
      </c>
      <c r="AVV4">
        <v>45</v>
      </c>
      <c r="AVW4">
        <v>45</v>
      </c>
      <c r="AVX4">
        <v>39</v>
      </c>
      <c r="AVY4">
        <v>39</v>
      </c>
      <c r="AVZ4">
        <v>30</v>
      </c>
      <c r="AWA4">
        <v>24</v>
      </c>
      <c r="AWB4">
        <v>19</v>
      </c>
      <c r="AWC4">
        <v>2</v>
      </c>
      <c r="AWD4">
        <v>3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2068730</v>
      </c>
      <c r="AWL4">
        <v>2039315</v>
      </c>
      <c r="AWM4">
        <v>2036156</v>
      </c>
      <c r="AWN4">
        <v>2034213</v>
      </c>
      <c r="AWO4">
        <v>2036889</v>
      </c>
      <c r="AWP4">
        <v>2037267</v>
      </c>
      <c r="AWQ4">
        <v>2041985</v>
      </c>
      <c r="AWR4">
        <v>2032377</v>
      </c>
      <c r="AWS4">
        <v>2042015</v>
      </c>
      <c r="AWT4">
        <v>2043275</v>
      </c>
      <c r="AWU4">
        <v>2076102</v>
      </c>
      <c r="AWV4">
        <v>2103301</v>
      </c>
      <c r="AWW4">
        <v>2098128</v>
      </c>
      <c r="AWX4">
        <v>2107217</v>
      </c>
      <c r="AWY4">
        <v>2104292</v>
      </c>
      <c r="AWZ4">
        <v>2088266</v>
      </c>
      <c r="AXA4">
        <v>2113389</v>
      </c>
      <c r="AXB4">
        <v>2123003</v>
      </c>
      <c r="AXC4">
        <v>2148662</v>
      </c>
      <c r="AXD4">
        <v>2163806</v>
      </c>
      <c r="AXE4">
        <v>2190503</v>
      </c>
      <c r="AXF4">
        <v>2206053</v>
      </c>
      <c r="AXG4">
        <v>2217390</v>
      </c>
      <c r="AXH4">
        <v>2217390</v>
      </c>
      <c r="AXI4">
        <v>2165780</v>
      </c>
      <c r="AXJ4">
        <v>2007600</v>
      </c>
      <c r="AXK4">
        <v>1492055</v>
      </c>
      <c r="AXL4">
        <v>771753</v>
      </c>
      <c r="AXM4">
        <v>229714</v>
      </c>
      <c r="AXN4">
        <v>96013</v>
      </c>
      <c r="AXO4">
        <v>35009</v>
      </c>
      <c r="AXP4">
        <v>17730</v>
      </c>
      <c r="AXQ4">
        <v>6529</v>
      </c>
      <c r="AXR4">
        <v>4397</v>
      </c>
      <c r="AXS4">
        <v>4274</v>
      </c>
      <c r="AXT4">
        <v>1014</v>
      </c>
      <c r="AXU4">
        <v>1125</v>
      </c>
      <c r="AXV4">
        <v>855</v>
      </c>
      <c r="AXW4">
        <v>439</v>
      </c>
      <c r="AXX4">
        <v>137</v>
      </c>
      <c r="AXY4">
        <v>112</v>
      </c>
      <c r="AXZ4">
        <v>111</v>
      </c>
      <c r="AYA4">
        <v>80</v>
      </c>
      <c r="AYB4">
        <v>66</v>
      </c>
      <c r="AYC4">
        <v>21</v>
      </c>
      <c r="AYD4">
        <v>1</v>
      </c>
      <c r="AYE4">
        <v>2328900</v>
      </c>
      <c r="AYF4">
        <v>2328900</v>
      </c>
      <c r="AYG4">
        <v>2328900</v>
      </c>
      <c r="AYH4">
        <v>2328900</v>
      </c>
      <c r="AYI4">
        <v>2328900</v>
      </c>
      <c r="AYJ4">
        <v>2328900</v>
      </c>
      <c r="AYK4">
        <v>2328900</v>
      </c>
      <c r="AYL4">
        <v>2328900</v>
      </c>
      <c r="AYM4">
        <v>2328900</v>
      </c>
      <c r="AYN4">
        <v>2328900</v>
      </c>
      <c r="AYO4">
        <v>2328900</v>
      </c>
      <c r="AYP4">
        <v>2328900</v>
      </c>
      <c r="AYQ4">
        <v>2328900</v>
      </c>
      <c r="AYR4">
        <v>2328900</v>
      </c>
      <c r="AYS4">
        <v>2328900</v>
      </c>
      <c r="AYT4">
        <v>2328900</v>
      </c>
      <c r="AYU4">
        <v>2328900</v>
      </c>
      <c r="AYV4">
        <v>2328900</v>
      </c>
      <c r="AYW4">
        <v>2328900</v>
      </c>
      <c r="AYX4">
        <v>2328900</v>
      </c>
      <c r="AYY4">
        <v>2302073</v>
      </c>
      <c r="AYZ4">
        <v>2320759</v>
      </c>
      <c r="AZA4">
        <v>2333149</v>
      </c>
      <c r="AZB4">
        <v>2326539</v>
      </c>
      <c r="AZC4">
        <v>2305243</v>
      </c>
      <c r="AZD4">
        <v>2268597</v>
      </c>
      <c r="AZE4">
        <v>2249398</v>
      </c>
      <c r="AZF4">
        <v>2272934</v>
      </c>
      <c r="AZG4">
        <v>2313053</v>
      </c>
      <c r="AZH4">
        <v>2344714</v>
      </c>
      <c r="AZI4">
        <v>2327834</v>
      </c>
      <c r="AZJ4">
        <v>2361350</v>
      </c>
      <c r="AZK4">
        <v>2341328</v>
      </c>
      <c r="AZL4">
        <v>2331038</v>
      </c>
      <c r="AZM4">
        <v>2314152</v>
      </c>
      <c r="AZN4">
        <v>2355226</v>
      </c>
      <c r="AZO4">
        <v>2356932</v>
      </c>
      <c r="AZP4">
        <v>2363999</v>
      </c>
      <c r="AZQ4">
        <v>2298893</v>
      </c>
      <c r="AZR4">
        <v>2267752</v>
      </c>
      <c r="AZS4">
        <v>2224091</v>
      </c>
      <c r="AZT4">
        <v>2188761</v>
      </c>
      <c r="AZU4">
        <v>2154779</v>
      </c>
      <c r="AZV4">
        <v>2238111</v>
      </c>
      <c r="AZW4">
        <v>2112038</v>
      </c>
      <c r="AZX4">
        <v>1534914</v>
      </c>
      <c r="AZY4">
        <v>750562</v>
      </c>
      <c r="AZZ4">
        <v>337975</v>
      </c>
      <c r="BAA4">
        <v>225460</v>
      </c>
      <c r="BAB4">
        <v>134564</v>
      </c>
      <c r="BAC4">
        <v>64244</v>
      </c>
      <c r="BAD4">
        <v>40342</v>
      </c>
      <c r="BAE4">
        <v>40342</v>
      </c>
      <c r="BAF4">
        <v>26836</v>
      </c>
      <c r="BAG4">
        <v>25954</v>
      </c>
      <c r="BAH4">
        <v>23274</v>
      </c>
      <c r="BAI4">
        <v>18081</v>
      </c>
      <c r="BAJ4">
        <v>15119</v>
      </c>
      <c r="BAK4">
        <v>15000</v>
      </c>
      <c r="BAL4">
        <v>13391</v>
      </c>
      <c r="BAM4">
        <v>10681</v>
      </c>
      <c r="BAN4">
        <v>8198</v>
      </c>
      <c r="BAO4">
        <v>8195</v>
      </c>
      <c r="BAP4">
        <v>3498</v>
      </c>
      <c r="BAQ4">
        <v>101</v>
      </c>
      <c r="BAR4">
        <v>1</v>
      </c>
      <c r="BAS4">
        <v>1903468</v>
      </c>
      <c r="BAT4">
        <v>1903468</v>
      </c>
      <c r="BAU4">
        <v>1903468</v>
      </c>
      <c r="BAV4">
        <v>1903468</v>
      </c>
      <c r="BAW4">
        <v>1903468</v>
      </c>
      <c r="BAX4">
        <v>1903468</v>
      </c>
      <c r="BAY4">
        <v>1903468</v>
      </c>
      <c r="BAZ4">
        <v>1903468</v>
      </c>
      <c r="BBA4">
        <v>1903468</v>
      </c>
      <c r="BBB4">
        <v>1903468</v>
      </c>
      <c r="BBC4">
        <v>1903468</v>
      </c>
      <c r="BBD4">
        <v>1903468</v>
      </c>
      <c r="BBE4">
        <v>1903468</v>
      </c>
      <c r="BBF4">
        <v>1903468</v>
      </c>
      <c r="BBG4">
        <v>1903468</v>
      </c>
      <c r="BBH4">
        <v>1903468</v>
      </c>
      <c r="BBI4">
        <v>1903468</v>
      </c>
      <c r="BBJ4">
        <v>1903468</v>
      </c>
      <c r="BBK4">
        <v>1901854</v>
      </c>
      <c r="BBL4">
        <v>1905115</v>
      </c>
      <c r="BBM4">
        <v>1915797</v>
      </c>
      <c r="BBN4">
        <v>1894252</v>
      </c>
      <c r="BBO4">
        <v>1894252</v>
      </c>
      <c r="BBP4">
        <v>1885115</v>
      </c>
      <c r="BBQ4">
        <v>1882403</v>
      </c>
      <c r="BBR4">
        <v>1869194</v>
      </c>
      <c r="BBS4">
        <v>1867600</v>
      </c>
      <c r="BBT4">
        <v>1862460</v>
      </c>
      <c r="BBU4">
        <v>1889749</v>
      </c>
      <c r="BBV4">
        <v>1863571</v>
      </c>
      <c r="BBW4">
        <v>1865026</v>
      </c>
      <c r="BBX4">
        <v>1849269</v>
      </c>
      <c r="BBY4">
        <v>1813019</v>
      </c>
      <c r="BBZ4">
        <v>1807266</v>
      </c>
      <c r="BCA4">
        <v>1820133</v>
      </c>
      <c r="BCB4">
        <v>1826362</v>
      </c>
      <c r="BCC4">
        <v>1823352</v>
      </c>
      <c r="BCD4">
        <v>1816800</v>
      </c>
      <c r="BCE4">
        <v>1805095</v>
      </c>
      <c r="BCF4">
        <v>1812068</v>
      </c>
      <c r="BCG4">
        <v>1835333</v>
      </c>
      <c r="BCH4">
        <v>1819829</v>
      </c>
      <c r="BCI4">
        <v>1746407</v>
      </c>
      <c r="BCJ4">
        <v>1746407</v>
      </c>
      <c r="BCK4">
        <v>1392596</v>
      </c>
      <c r="BCL4">
        <v>865335</v>
      </c>
      <c r="BCM4">
        <v>372673</v>
      </c>
      <c r="BCN4">
        <v>184646</v>
      </c>
      <c r="BCO4">
        <v>93800</v>
      </c>
      <c r="BCP4">
        <v>34529</v>
      </c>
      <c r="BCQ4">
        <v>20412</v>
      </c>
      <c r="BCR4">
        <v>13294</v>
      </c>
      <c r="BCS4">
        <v>10934</v>
      </c>
      <c r="BCT4">
        <v>6630</v>
      </c>
      <c r="BCU4">
        <v>6611</v>
      </c>
      <c r="BCV4">
        <v>4667</v>
      </c>
      <c r="BCW4">
        <v>3513</v>
      </c>
      <c r="BCX4">
        <v>2009</v>
      </c>
      <c r="BCY4">
        <v>1437</v>
      </c>
      <c r="BCZ4">
        <v>1423</v>
      </c>
      <c r="BDA4">
        <v>1373</v>
      </c>
      <c r="BDB4">
        <v>913</v>
      </c>
      <c r="BDC4">
        <v>712</v>
      </c>
      <c r="BDD4">
        <v>589</v>
      </c>
      <c r="BDE4">
        <v>533</v>
      </c>
      <c r="BDF4">
        <v>88</v>
      </c>
      <c r="BDG4">
        <v>68</v>
      </c>
      <c r="BDH4">
        <v>4</v>
      </c>
      <c r="BDI4">
        <v>4</v>
      </c>
      <c r="BDJ4">
        <v>5</v>
      </c>
      <c r="BDK4">
        <v>5</v>
      </c>
      <c r="BDL4">
        <v>1995229</v>
      </c>
      <c r="BDM4">
        <v>1995229</v>
      </c>
      <c r="BDN4">
        <v>1995229</v>
      </c>
      <c r="BDO4">
        <v>1995229</v>
      </c>
      <c r="BDP4">
        <v>1995229</v>
      </c>
      <c r="BDQ4">
        <v>1995229</v>
      </c>
      <c r="BDR4">
        <v>1995229</v>
      </c>
      <c r="BDS4">
        <v>1995229</v>
      </c>
      <c r="BDT4">
        <v>1995229</v>
      </c>
      <c r="BDU4">
        <v>1995229</v>
      </c>
      <c r="BDV4">
        <v>1995229</v>
      </c>
      <c r="BDW4">
        <v>1995229</v>
      </c>
      <c r="BDX4">
        <v>1995229</v>
      </c>
      <c r="BDY4">
        <v>1983650</v>
      </c>
      <c r="BDZ4">
        <v>1994308</v>
      </c>
      <c r="BEA4">
        <v>2007467</v>
      </c>
      <c r="BEB4">
        <v>1999642</v>
      </c>
      <c r="BEC4">
        <v>1978439</v>
      </c>
      <c r="BED4">
        <v>1983818</v>
      </c>
      <c r="BEE4">
        <v>1950306</v>
      </c>
      <c r="BEF4">
        <v>1965274</v>
      </c>
      <c r="BEG4">
        <v>1956000</v>
      </c>
      <c r="BEH4">
        <v>1953982</v>
      </c>
      <c r="BEI4">
        <v>1949852</v>
      </c>
      <c r="BEJ4">
        <v>1940028</v>
      </c>
      <c r="BEK4">
        <v>1934750</v>
      </c>
      <c r="BEL4">
        <v>1932637</v>
      </c>
      <c r="BEM4">
        <v>1942138</v>
      </c>
      <c r="BEN4">
        <v>1940119</v>
      </c>
      <c r="BEO4">
        <v>1938674</v>
      </c>
      <c r="BEP4">
        <v>1938674</v>
      </c>
      <c r="BEQ4">
        <v>1952922</v>
      </c>
      <c r="BER4">
        <v>1946031</v>
      </c>
      <c r="BES4">
        <v>1977126</v>
      </c>
      <c r="BET4">
        <v>1967288</v>
      </c>
      <c r="BEU4">
        <v>1948814</v>
      </c>
      <c r="BEV4">
        <v>1787426</v>
      </c>
      <c r="BEW4">
        <v>1526231</v>
      </c>
      <c r="BEX4">
        <v>948305</v>
      </c>
      <c r="BEY4">
        <v>386105</v>
      </c>
      <c r="BEZ4">
        <v>168684</v>
      </c>
      <c r="BFA4">
        <v>87228</v>
      </c>
      <c r="BFB4">
        <v>32777</v>
      </c>
      <c r="BFC4">
        <v>20745</v>
      </c>
      <c r="BFD4">
        <v>19477</v>
      </c>
      <c r="BFE4">
        <v>16592</v>
      </c>
      <c r="BFF4">
        <v>15325</v>
      </c>
      <c r="BFG4">
        <v>10515</v>
      </c>
      <c r="BFH4">
        <v>4413</v>
      </c>
      <c r="BFI4">
        <v>1714</v>
      </c>
      <c r="BFJ4">
        <v>1122</v>
      </c>
      <c r="BFK4">
        <v>885</v>
      </c>
      <c r="BFL4">
        <v>3</v>
      </c>
      <c r="BFM4">
        <v>3</v>
      </c>
      <c r="BFN4">
        <v>3</v>
      </c>
      <c r="BFO4">
        <v>1</v>
      </c>
      <c r="BFP4">
        <v>1</v>
      </c>
      <c r="BFQ4">
        <v>2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2092848</v>
      </c>
      <c r="BGD4">
        <v>2092848</v>
      </c>
      <c r="BGE4">
        <v>2092848</v>
      </c>
      <c r="BGF4">
        <v>2092848</v>
      </c>
      <c r="BGG4">
        <v>2092848</v>
      </c>
      <c r="BGH4">
        <v>2092848</v>
      </c>
      <c r="BGI4">
        <v>2092848</v>
      </c>
      <c r="BGJ4">
        <v>2092848</v>
      </c>
      <c r="BGK4">
        <v>2092848</v>
      </c>
      <c r="BGL4">
        <v>2092848</v>
      </c>
      <c r="BGM4">
        <v>2089968</v>
      </c>
      <c r="BGN4">
        <v>2093655</v>
      </c>
      <c r="BGO4">
        <v>2070343</v>
      </c>
      <c r="BGP4">
        <v>2052900</v>
      </c>
      <c r="BGQ4">
        <v>2062390</v>
      </c>
      <c r="BGR4">
        <v>2059414</v>
      </c>
      <c r="BGS4">
        <v>2067496</v>
      </c>
      <c r="BGT4">
        <v>2051547</v>
      </c>
      <c r="BGU4">
        <v>2084822</v>
      </c>
      <c r="BGV4">
        <v>2089353</v>
      </c>
      <c r="BGW4">
        <v>2095390</v>
      </c>
      <c r="BGX4">
        <v>2096465</v>
      </c>
      <c r="BGY4">
        <v>2066844</v>
      </c>
      <c r="BGZ4">
        <v>2087276</v>
      </c>
      <c r="BHA4">
        <v>2059777</v>
      </c>
      <c r="BHB4">
        <v>2053511</v>
      </c>
      <c r="BHC4">
        <v>2044496</v>
      </c>
      <c r="BHD4">
        <v>2056388</v>
      </c>
      <c r="BHE4">
        <v>2055870</v>
      </c>
      <c r="BHF4">
        <v>2122430</v>
      </c>
      <c r="BHG4">
        <v>2125073</v>
      </c>
      <c r="BHH4">
        <v>2112041</v>
      </c>
      <c r="BHI4">
        <v>2063995</v>
      </c>
      <c r="BHJ4">
        <v>1915533</v>
      </c>
      <c r="BHK4">
        <v>1566122</v>
      </c>
      <c r="BHL4">
        <v>813579</v>
      </c>
      <c r="BHM4">
        <v>813579</v>
      </c>
      <c r="BHN4">
        <v>496658</v>
      </c>
      <c r="BHO4">
        <v>269571</v>
      </c>
      <c r="BHP4">
        <v>186625</v>
      </c>
      <c r="BHQ4">
        <v>153924</v>
      </c>
      <c r="BHR4">
        <v>131607</v>
      </c>
      <c r="BHS4">
        <v>107722</v>
      </c>
      <c r="BHT4">
        <v>104385</v>
      </c>
      <c r="BHU4">
        <v>89813</v>
      </c>
      <c r="BHV4">
        <v>82946</v>
      </c>
      <c r="BHW4">
        <v>74867</v>
      </c>
      <c r="BHX4">
        <v>59861</v>
      </c>
      <c r="BHY4">
        <v>50929</v>
      </c>
      <c r="BHZ4">
        <v>45464</v>
      </c>
      <c r="BIA4">
        <v>39533</v>
      </c>
      <c r="BIB4">
        <v>31775</v>
      </c>
      <c r="BIC4">
        <v>26824</v>
      </c>
      <c r="BID4">
        <v>24481</v>
      </c>
      <c r="BIE4">
        <v>20765</v>
      </c>
      <c r="BIF4">
        <v>18765</v>
      </c>
      <c r="BIG4">
        <v>15646</v>
      </c>
      <c r="BIH4">
        <v>15175</v>
      </c>
      <c r="BII4">
        <v>13842</v>
      </c>
      <c r="BIJ4">
        <v>12640</v>
      </c>
      <c r="BIK4">
        <v>11338</v>
      </c>
      <c r="BIL4">
        <v>11333</v>
      </c>
      <c r="BIM4">
        <v>9011</v>
      </c>
      <c r="BIN4">
        <v>8518</v>
      </c>
      <c r="BIO4">
        <v>6566</v>
      </c>
      <c r="BIP4">
        <v>2317</v>
      </c>
      <c r="BIQ4">
        <v>2259</v>
      </c>
      <c r="BIR4">
        <v>2259</v>
      </c>
      <c r="BIS4">
        <v>2073</v>
      </c>
      <c r="BIT4">
        <v>1321</v>
      </c>
      <c r="BIU4">
        <v>1296</v>
      </c>
      <c r="BIV4">
        <v>1290</v>
      </c>
      <c r="BIW4">
        <v>74</v>
      </c>
      <c r="BIX4">
        <v>2</v>
      </c>
      <c r="BIY4">
        <v>2845341</v>
      </c>
      <c r="BIZ4">
        <v>2942672</v>
      </c>
      <c r="BJA4">
        <v>2972772</v>
      </c>
      <c r="BJB4">
        <v>3049076</v>
      </c>
      <c r="BJC4">
        <v>3055214</v>
      </c>
      <c r="BJD4">
        <v>3048878</v>
      </c>
      <c r="BJE4">
        <v>3067072</v>
      </c>
      <c r="BJF4">
        <v>3102754</v>
      </c>
      <c r="BJG4">
        <v>3109181</v>
      </c>
      <c r="BJH4">
        <v>3155213</v>
      </c>
      <c r="BJI4">
        <v>3173660</v>
      </c>
      <c r="BJJ4">
        <v>3230785</v>
      </c>
      <c r="BJK4">
        <v>3299797</v>
      </c>
      <c r="BJL4">
        <v>3332651</v>
      </c>
      <c r="BJM4">
        <v>3324459</v>
      </c>
      <c r="BJN4">
        <v>3272462</v>
      </c>
      <c r="BJO4">
        <v>3280436</v>
      </c>
      <c r="BJP4">
        <v>3262092</v>
      </c>
      <c r="BJQ4">
        <v>3199981</v>
      </c>
      <c r="BJR4">
        <v>3169750</v>
      </c>
      <c r="BJS4">
        <v>3197747</v>
      </c>
      <c r="BJT4">
        <v>3278885</v>
      </c>
      <c r="BJU4">
        <v>3288604</v>
      </c>
      <c r="BJV4">
        <v>3243111</v>
      </c>
      <c r="BJW4">
        <v>3068650</v>
      </c>
      <c r="BJX4">
        <v>2732563</v>
      </c>
      <c r="BJY4">
        <v>1798238</v>
      </c>
      <c r="BJZ4">
        <v>1200985</v>
      </c>
      <c r="BKA4">
        <v>885180</v>
      </c>
      <c r="BKB4">
        <v>666469</v>
      </c>
      <c r="BKC4">
        <v>534482</v>
      </c>
      <c r="BKD4">
        <v>484544</v>
      </c>
      <c r="BKE4">
        <v>484544</v>
      </c>
      <c r="BKF4">
        <v>470345</v>
      </c>
      <c r="BKG4">
        <v>448352</v>
      </c>
      <c r="BKH4">
        <v>418453</v>
      </c>
      <c r="BKI4">
        <v>389779</v>
      </c>
      <c r="BKJ4">
        <v>364170</v>
      </c>
      <c r="BKK4">
        <v>334759</v>
      </c>
      <c r="BKL4">
        <v>293023</v>
      </c>
      <c r="BKM4">
        <v>265647</v>
      </c>
      <c r="BKN4">
        <v>233714</v>
      </c>
      <c r="BKO4">
        <v>222516</v>
      </c>
      <c r="BKP4">
        <v>176221</v>
      </c>
      <c r="BKQ4">
        <v>156884</v>
      </c>
      <c r="BKR4">
        <v>147046</v>
      </c>
      <c r="BKS4">
        <v>130658</v>
      </c>
      <c r="BKT4">
        <v>123064</v>
      </c>
      <c r="BKU4">
        <v>95931</v>
      </c>
      <c r="BKV4">
        <v>75546</v>
      </c>
      <c r="BKW4">
        <v>67393</v>
      </c>
      <c r="BKX4">
        <v>58086</v>
      </c>
      <c r="BKY4">
        <v>58086</v>
      </c>
      <c r="BKZ4">
        <v>40453</v>
      </c>
      <c r="BLA4">
        <v>39089</v>
      </c>
      <c r="BLB4">
        <v>23024</v>
      </c>
      <c r="BLC4">
        <v>11594</v>
      </c>
      <c r="BLD4">
        <v>10358</v>
      </c>
      <c r="BLE4">
        <v>6431</v>
      </c>
      <c r="BLF4">
        <v>5305</v>
      </c>
      <c r="BLG4">
        <v>4249</v>
      </c>
      <c r="BLH4">
        <v>3284</v>
      </c>
      <c r="BLI4">
        <v>2925</v>
      </c>
      <c r="BLJ4">
        <v>2775</v>
      </c>
      <c r="BLK4">
        <v>3569104</v>
      </c>
      <c r="BLL4">
        <v>3569104</v>
      </c>
      <c r="BLM4">
        <v>3556480</v>
      </c>
      <c r="BLN4">
        <v>3591118</v>
      </c>
      <c r="BLO4">
        <v>3617255</v>
      </c>
      <c r="BLP4">
        <v>3621789</v>
      </c>
      <c r="BLQ4">
        <v>3621789</v>
      </c>
      <c r="BLR4">
        <v>3621835</v>
      </c>
      <c r="BLS4">
        <v>3602350</v>
      </c>
      <c r="BLT4">
        <v>3615296</v>
      </c>
      <c r="BLU4">
        <v>3596371</v>
      </c>
      <c r="BLV4">
        <v>3586071</v>
      </c>
      <c r="BLW4">
        <v>3578277</v>
      </c>
      <c r="BLX4">
        <v>3550514</v>
      </c>
      <c r="BLY4">
        <v>3542981</v>
      </c>
      <c r="BLZ4">
        <v>3498662</v>
      </c>
      <c r="BMA4">
        <v>3489314</v>
      </c>
      <c r="BMB4">
        <v>3501924</v>
      </c>
      <c r="BMC4">
        <v>3491045</v>
      </c>
      <c r="BMD4">
        <v>3483100</v>
      </c>
      <c r="BME4">
        <v>3460455</v>
      </c>
      <c r="BMF4">
        <v>3477471</v>
      </c>
      <c r="BMG4">
        <v>3453715</v>
      </c>
      <c r="BMH4">
        <v>3410595</v>
      </c>
      <c r="BMI4">
        <v>3378097</v>
      </c>
      <c r="BMJ4">
        <v>3378097</v>
      </c>
      <c r="BMK4">
        <v>3216977</v>
      </c>
      <c r="BML4">
        <v>2603775</v>
      </c>
      <c r="BMM4">
        <v>1744945</v>
      </c>
      <c r="BMN4">
        <v>1244428</v>
      </c>
      <c r="BMO4">
        <v>787633</v>
      </c>
      <c r="BMP4">
        <v>626268</v>
      </c>
      <c r="BMQ4">
        <v>522470</v>
      </c>
      <c r="BMR4">
        <v>479484</v>
      </c>
      <c r="BMS4">
        <v>443873</v>
      </c>
      <c r="BMT4">
        <v>434169</v>
      </c>
      <c r="BMU4">
        <v>407593</v>
      </c>
      <c r="BMV4">
        <v>376823</v>
      </c>
      <c r="BMW4">
        <v>373167</v>
      </c>
      <c r="BMX4">
        <v>341346</v>
      </c>
      <c r="BMY4">
        <v>301191</v>
      </c>
      <c r="BMZ4">
        <v>273420</v>
      </c>
      <c r="BNA4">
        <v>260868</v>
      </c>
      <c r="BNB4">
        <v>227943</v>
      </c>
      <c r="BNC4">
        <v>216961</v>
      </c>
      <c r="BND4">
        <v>210609</v>
      </c>
      <c r="BNE4">
        <v>197887</v>
      </c>
      <c r="BNF4">
        <v>171600</v>
      </c>
      <c r="BNG4">
        <v>143707</v>
      </c>
      <c r="BNH4">
        <v>132643</v>
      </c>
      <c r="BNI4">
        <v>122258</v>
      </c>
      <c r="BNJ4">
        <v>116752</v>
      </c>
      <c r="BNK4">
        <v>106107</v>
      </c>
      <c r="BNL4">
        <v>98005</v>
      </c>
      <c r="BNM4">
        <v>96768</v>
      </c>
      <c r="BNN4">
        <v>96023</v>
      </c>
      <c r="BNO4">
        <v>93388</v>
      </c>
      <c r="BNP4">
        <v>91707</v>
      </c>
      <c r="BNQ4">
        <v>91204</v>
      </c>
      <c r="BNR4">
        <v>59299</v>
      </c>
      <c r="BNS4">
        <v>37353</v>
      </c>
      <c r="BNT4">
        <v>15735</v>
      </c>
      <c r="BNU4">
        <v>429</v>
      </c>
      <c r="BNV4">
        <v>12</v>
      </c>
      <c r="BNW4">
        <v>12</v>
      </c>
      <c r="BNX4">
        <v>2</v>
      </c>
      <c r="BNY4">
        <v>2</v>
      </c>
      <c r="BNZ4">
        <v>3658352</v>
      </c>
      <c r="BOA4">
        <v>3650225</v>
      </c>
      <c r="BOB4">
        <v>3665661</v>
      </c>
      <c r="BOC4">
        <v>3661373</v>
      </c>
      <c r="BOD4">
        <v>3636399</v>
      </c>
      <c r="BOE4">
        <v>3574621</v>
      </c>
      <c r="BOF4">
        <v>3580432</v>
      </c>
      <c r="BOG4">
        <v>3559872</v>
      </c>
      <c r="BOH4">
        <v>3545654</v>
      </c>
      <c r="BOI4">
        <v>3501414</v>
      </c>
      <c r="BOJ4">
        <v>3481592</v>
      </c>
      <c r="BOK4">
        <v>3439034</v>
      </c>
      <c r="BOL4">
        <v>3447013</v>
      </c>
      <c r="BOM4">
        <v>3427575</v>
      </c>
      <c r="BON4">
        <v>3426543</v>
      </c>
      <c r="BOO4">
        <v>3382839</v>
      </c>
      <c r="BOP4">
        <v>3381859</v>
      </c>
      <c r="BOQ4">
        <v>3377096</v>
      </c>
      <c r="BOR4">
        <v>3437377</v>
      </c>
      <c r="BOS4">
        <v>3414184</v>
      </c>
      <c r="BOT4">
        <v>3350246</v>
      </c>
      <c r="BOU4">
        <v>3350246</v>
      </c>
      <c r="BOV4">
        <v>3308754</v>
      </c>
      <c r="BOW4">
        <v>3225098</v>
      </c>
      <c r="BOX4">
        <v>2818340</v>
      </c>
      <c r="BOY4">
        <v>1850628</v>
      </c>
      <c r="BOZ4">
        <v>1281653</v>
      </c>
      <c r="BPA4">
        <v>896639</v>
      </c>
      <c r="BPB4">
        <v>680740</v>
      </c>
      <c r="BPC4">
        <v>555716</v>
      </c>
      <c r="BPD4">
        <v>494892</v>
      </c>
      <c r="BPE4">
        <v>476430</v>
      </c>
      <c r="BPF4">
        <v>457826</v>
      </c>
      <c r="BPG4">
        <v>431422</v>
      </c>
      <c r="BPH4">
        <v>402685</v>
      </c>
      <c r="BPI4">
        <v>351873</v>
      </c>
      <c r="BPJ4">
        <v>306551</v>
      </c>
      <c r="BPK4">
        <v>294194</v>
      </c>
      <c r="BPL4">
        <v>271414</v>
      </c>
      <c r="BPM4">
        <v>227982</v>
      </c>
      <c r="BPN4">
        <v>206867</v>
      </c>
      <c r="BPO4">
        <v>189904</v>
      </c>
      <c r="BPP4">
        <v>180255</v>
      </c>
      <c r="BPQ4">
        <v>168289</v>
      </c>
      <c r="BPR4">
        <v>145595</v>
      </c>
      <c r="BPS4">
        <v>131457</v>
      </c>
      <c r="BPT4">
        <v>124414</v>
      </c>
      <c r="BPU4">
        <v>121157</v>
      </c>
      <c r="BPV4">
        <v>112442</v>
      </c>
      <c r="BPW4">
        <v>110765</v>
      </c>
      <c r="BPX4">
        <v>103475</v>
      </c>
      <c r="BPY4">
        <v>101254</v>
      </c>
      <c r="BPZ4">
        <v>93918</v>
      </c>
      <c r="BQA4">
        <v>73257</v>
      </c>
      <c r="BQB4">
        <v>53812</v>
      </c>
      <c r="BQC4">
        <v>49640</v>
      </c>
      <c r="BQD4">
        <v>43166</v>
      </c>
      <c r="BQE4">
        <v>39694</v>
      </c>
      <c r="BQF4">
        <v>23506</v>
      </c>
      <c r="BQG4">
        <v>13506</v>
      </c>
      <c r="BQH4">
        <v>7203</v>
      </c>
      <c r="BQI4">
        <v>7</v>
      </c>
      <c r="BQJ4">
        <v>6</v>
      </c>
      <c r="BQK4">
        <v>6</v>
      </c>
      <c r="BQL4">
        <v>6</v>
      </c>
      <c r="BQM4">
        <v>6</v>
      </c>
      <c r="BQN4">
        <v>3590810</v>
      </c>
      <c r="BQO4">
        <v>3610034</v>
      </c>
      <c r="BQP4">
        <v>3608224</v>
      </c>
      <c r="BQQ4">
        <v>3616693</v>
      </c>
      <c r="BQR4">
        <v>3631135</v>
      </c>
      <c r="BQS4">
        <v>3619375</v>
      </c>
      <c r="BQT4">
        <v>3632023</v>
      </c>
      <c r="BQU4">
        <v>3642750</v>
      </c>
      <c r="BQV4">
        <v>3599261</v>
      </c>
      <c r="BQW4">
        <v>3594839</v>
      </c>
      <c r="BQX4">
        <v>3600259</v>
      </c>
      <c r="BQY4">
        <v>3665534</v>
      </c>
      <c r="BQZ4">
        <v>3688168</v>
      </c>
      <c r="BRA4">
        <v>3675705</v>
      </c>
      <c r="BRB4">
        <v>3652036</v>
      </c>
      <c r="BRC4">
        <v>3597926</v>
      </c>
      <c r="BRD4">
        <v>3532524</v>
      </c>
      <c r="BRE4">
        <v>3522105</v>
      </c>
      <c r="BRF4">
        <v>3568370</v>
      </c>
      <c r="BRG4">
        <v>3557404</v>
      </c>
      <c r="BRH4">
        <v>3614131</v>
      </c>
      <c r="BRI4">
        <v>3549143</v>
      </c>
      <c r="BRJ4">
        <v>3404917</v>
      </c>
      <c r="BRK4">
        <v>2786811</v>
      </c>
      <c r="BRL4">
        <v>2035470</v>
      </c>
      <c r="BRM4">
        <v>2035470</v>
      </c>
      <c r="BRN4">
        <v>1724397</v>
      </c>
      <c r="BRO4">
        <v>1291118</v>
      </c>
      <c r="BRP4">
        <v>1054503</v>
      </c>
      <c r="BRQ4">
        <v>949598</v>
      </c>
      <c r="BRR4">
        <v>823146</v>
      </c>
      <c r="BRS4">
        <v>766371</v>
      </c>
      <c r="BRT4">
        <v>677348</v>
      </c>
      <c r="BRU4">
        <v>611105</v>
      </c>
      <c r="BRV4">
        <v>570607</v>
      </c>
      <c r="BRW4">
        <v>510542</v>
      </c>
      <c r="BRX4">
        <v>483170</v>
      </c>
      <c r="BRY4">
        <v>447664</v>
      </c>
      <c r="BRZ4">
        <v>436335</v>
      </c>
      <c r="BSA4">
        <v>415909</v>
      </c>
      <c r="BSB4">
        <v>396141</v>
      </c>
      <c r="BSC4">
        <v>380486</v>
      </c>
      <c r="BSD4">
        <v>359437</v>
      </c>
      <c r="BSE4">
        <v>333429</v>
      </c>
      <c r="BSF4">
        <v>314477</v>
      </c>
      <c r="BSG4">
        <v>298205</v>
      </c>
      <c r="BSH4">
        <v>275086</v>
      </c>
      <c r="BSI4">
        <v>258092</v>
      </c>
      <c r="BSJ4">
        <v>208395</v>
      </c>
      <c r="BSK4">
        <v>189412</v>
      </c>
      <c r="BSL4">
        <v>188607</v>
      </c>
      <c r="BSM4">
        <v>188607</v>
      </c>
      <c r="BSN4">
        <v>179840</v>
      </c>
      <c r="BSO4">
        <v>176148</v>
      </c>
      <c r="BSP4">
        <v>160330</v>
      </c>
      <c r="BSQ4">
        <v>142247</v>
      </c>
      <c r="BSR4">
        <v>136349</v>
      </c>
      <c r="BSS4">
        <v>131282</v>
      </c>
      <c r="BST4">
        <v>120396</v>
      </c>
      <c r="BSU4">
        <v>100430</v>
      </c>
      <c r="BSV4">
        <v>91187</v>
      </c>
      <c r="BSW4">
        <v>83800</v>
      </c>
      <c r="BSX4">
        <v>56379</v>
      </c>
      <c r="BSY4">
        <v>18929</v>
      </c>
      <c r="BSZ4">
        <v>475</v>
      </c>
      <c r="BTA4">
        <v>3190138</v>
      </c>
      <c r="BTB4">
        <v>3167339</v>
      </c>
      <c r="BTC4">
        <v>3162231</v>
      </c>
      <c r="BTD4">
        <v>3132712</v>
      </c>
      <c r="BTE4">
        <v>3109644</v>
      </c>
      <c r="BTF4">
        <v>3120646</v>
      </c>
      <c r="BTG4">
        <v>3109781</v>
      </c>
      <c r="BTH4">
        <v>3080434</v>
      </c>
      <c r="BTI4">
        <v>3039670</v>
      </c>
      <c r="BTJ4">
        <v>3013166</v>
      </c>
      <c r="BTK4">
        <v>3002351</v>
      </c>
      <c r="BTL4">
        <v>2991670</v>
      </c>
      <c r="BTM4">
        <v>2982504</v>
      </c>
      <c r="BTN4">
        <v>2968693</v>
      </c>
      <c r="BTO4">
        <v>2908035</v>
      </c>
      <c r="BTP4">
        <v>2904855</v>
      </c>
      <c r="BTQ4">
        <v>2889284</v>
      </c>
      <c r="BTR4">
        <v>2872024</v>
      </c>
      <c r="BTS4">
        <v>2900701</v>
      </c>
      <c r="BTT4">
        <v>2909279</v>
      </c>
      <c r="BTU4">
        <v>2927602</v>
      </c>
      <c r="BTV4">
        <v>2929372</v>
      </c>
      <c r="BTW4">
        <v>2880125</v>
      </c>
      <c r="BTX4">
        <v>2600608</v>
      </c>
      <c r="BTY4">
        <v>1982410</v>
      </c>
      <c r="BTZ4">
        <v>1381440</v>
      </c>
      <c r="BUA4">
        <v>1095406</v>
      </c>
      <c r="BUB4">
        <v>744102</v>
      </c>
      <c r="BUC4">
        <v>486244</v>
      </c>
      <c r="BUD4">
        <v>427887</v>
      </c>
      <c r="BUE4">
        <v>427887</v>
      </c>
      <c r="BUF4">
        <v>387587</v>
      </c>
      <c r="BUG4">
        <v>370477</v>
      </c>
      <c r="BUH4">
        <v>311765</v>
      </c>
      <c r="BUI4">
        <v>286191</v>
      </c>
      <c r="BUJ4">
        <v>271531</v>
      </c>
      <c r="BUK4">
        <v>253192</v>
      </c>
      <c r="BUL4">
        <v>246004</v>
      </c>
      <c r="BUM4">
        <v>246404</v>
      </c>
      <c r="BUN4">
        <v>238012</v>
      </c>
      <c r="BUO4">
        <v>232826</v>
      </c>
      <c r="BUP4">
        <v>227284</v>
      </c>
      <c r="BUQ4">
        <v>204427</v>
      </c>
      <c r="BUR4">
        <v>183130</v>
      </c>
      <c r="BUS4">
        <v>163031</v>
      </c>
      <c r="BUT4">
        <v>150938</v>
      </c>
      <c r="BUU4">
        <v>98315</v>
      </c>
      <c r="BUV4">
        <v>85821</v>
      </c>
      <c r="BUW4">
        <v>67502</v>
      </c>
      <c r="BUX4">
        <v>50134</v>
      </c>
      <c r="BUY4">
        <v>50134</v>
      </c>
      <c r="BUZ4">
        <v>47250</v>
      </c>
      <c r="BVA4">
        <v>44332</v>
      </c>
      <c r="BVB4">
        <v>38289</v>
      </c>
      <c r="BVC4">
        <v>32197</v>
      </c>
      <c r="BVD4">
        <v>29878</v>
      </c>
      <c r="BVE4">
        <v>15252</v>
      </c>
      <c r="BVF4">
        <v>11920</v>
      </c>
      <c r="BVG4">
        <v>7539</v>
      </c>
      <c r="BVH4">
        <v>42</v>
      </c>
      <c r="BVI4">
        <v>41</v>
      </c>
      <c r="BVJ4">
        <v>41</v>
      </c>
      <c r="BVK4">
        <v>5</v>
      </c>
      <c r="BVL4">
        <v>2752744</v>
      </c>
      <c r="BVM4">
        <v>2752744</v>
      </c>
      <c r="BVN4">
        <v>2742129</v>
      </c>
      <c r="BVO4">
        <v>2725709</v>
      </c>
      <c r="BVP4">
        <v>2715124</v>
      </c>
      <c r="BVQ4">
        <v>2699141</v>
      </c>
      <c r="BVR4">
        <v>2699141</v>
      </c>
      <c r="BVS4">
        <v>2642718</v>
      </c>
      <c r="BVT4">
        <v>2620744</v>
      </c>
      <c r="BVU4">
        <v>2659858</v>
      </c>
      <c r="BVV4">
        <v>2603224</v>
      </c>
      <c r="BVW4">
        <v>2536415</v>
      </c>
      <c r="BVX4">
        <v>2549219</v>
      </c>
      <c r="BVY4">
        <v>2537292</v>
      </c>
      <c r="BVZ4">
        <v>2546650</v>
      </c>
      <c r="BWA4">
        <v>2537998</v>
      </c>
      <c r="BWB4">
        <v>2573417</v>
      </c>
      <c r="BWC4">
        <v>2642334</v>
      </c>
      <c r="BWD4">
        <v>2628286</v>
      </c>
      <c r="BWE4">
        <v>2612133</v>
      </c>
      <c r="BWF4">
        <v>2602692</v>
      </c>
      <c r="BWG4">
        <v>2596218</v>
      </c>
      <c r="BWH4">
        <v>2603919</v>
      </c>
      <c r="BWI4">
        <v>2541338</v>
      </c>
      <c r="BWJ4">
        <v>2279032</v>
      </c>
      <c r="BWK4">
        <v>1767835</v>
      </c>
      <c r="BWL4">
        <v>938598</v>
      </c>
      <c r="BWM4">
        <v>423774</v>
      </c>
      <c r="BWN4">
        <v>364669</v>
      </c>
      <c r="BWO4">
        <v>364669</v>
      </c>
      <c r="BWP4">
        <v>307230</v>
      </c>
      <c r="BWQ4">
        <v>276531</v>
      </c>
      <c r="BWR4">
        <v>212296</v>
      </c>
      <c r="BWS4">
        <v>182859</v>
      </c>
      <c r="BWT4">
        <v>160532</v>
      </c>
      <c r="BWU4">
        <v>135172</v>
      </c>
      <c r="BWV4">
        <v>132559</v>
      </c>
      <c r="BWW4">
        <v>101901</v>
      </c>
      <c r="BWX4">
        <v>97872</v>
      </c>
      <c r="BWY4">
        <v>85032</v>
      </c>
      <c r="BWZ4">
        <v>80070</v>
      </c>
      <c r="BXA4">
        <v>57651</v>
      </c>
      <c r="BXB4">
        <v>52177</v>
      </c>
      <c r="BXC4">
        <v>44004</v>
      </c>
      <c r="BXD4">
        <v>33300</v>
      </c>
      <c r="BXE4">
        <v>28370</v>
      </c>
      <c r="BXF4">
        <v>15650</v>
      </c>
      <c r="BXG4">
        <v>15314</v>
      </c>
      <c r="BXH4">
        <v>9670</v>
      </c>
      <c r="BXI4">
        <v>9132</v>
      </c>
      <c r="BXJ4">
        <v>5029</v>
      </c>
      <c r="BXK4">
        <v>4292</v>
      </c>
      <c r="BXL4">
        <v>4166</v>
      </c>
      <c r="BXM4">
        <v>4062</v>
      </c>
      <c r="BXN4">
        <v>2749</v>
      </c>
      <c r="BXO4">
        <v>131</v>
      </c>
      <c r="BXP4">
        <v>83</v>
      </c>
      <c r="BXQ4">
        <v>80</v>
      </c>
      <c r="BXR4">
        <v>10</v>
      </c>
      <c r="BXS4">
        <v>2213297</v>
      </c>
      <c r="BXT4">
        <v>2213297</v>
      </c>
      <c r="BXU4">
        <v>2213297</v>
      </c>
      <c r="BXV4">
        <v>2213297</v>
      </c>
      <c r="BXW4">
        <v>2213297</v>
      </c>
      <c r="BXX4">
        <v>2213297</v>
      </c>
      <c r="BXY4">
        <v>2213297</v>
      </c>
      <c r="BXZ4">
        <v>2213297</v>
      </c>
      <c r="BYA4">
        <v>2213297</v>
      </c>
      <c r="BYB4">
        <v>2228913</v>
      </c>
      <c r="BYC4">
        <v>2218011</v>
      </c>
      <c r="BYD4">
        <v>2227168</v>
      </c>
      <c r="BYE4">
        <v>2219965</v>
      </c>
      <c r="BYF4">
        <v>2248659</v>
      </c>
      <c r="BYG4">
        <v>2241312</v>
      </c>
      <c r="BYH4">
        <v>2210824</v>
      </c>
      <c r="BYI4">
        <v>2172179</v>
      </c>
      <c r="BYJ4">
        <v>2133367</v>
      </c>
      <c r="BYK4">
        <v>2121964</v>
      </c>
      <c r="BYL4">
        <v>2106017</v>
      </c>
      <c r="BYM4">
        <v>2083244</v>
      </c>
      <c r="BYN4">
        <v>2049726</v>
      </c>
      <c r="BYO4">
        <v>2048983</v>
      </c>
      <c r="BYP4">
        <v>2059548</v>
      </c>
      <c r="BYQ4">
        <v>2041029</v>
      </c>
      <c r="BYR4">
        <v>2054615</v>
      </c>
      <c r="BYS4">
        <v>2071864</v>
      </c>
      <c r="BYT4">
        <v>2071965</v>
      </c>
      <c r="BYU4">
        <v>2071965</v>
      </c>
      <c r="BYV4">
        <v>2023711</v>
      </c>
      <c r="BYW4">
        <v>1909517</v>
      </c>
      <c r="BYX4">
        <v>1612023</v>
      </c>
      <c r="BYY4">
        <v>1051492</v>
      </c>
      <c r="BYZ4">
        <v>634912</v>
      </c>
      <c r="BZA4">
        <v>423193</v>
      </c>
      <c r="BZB4">
        <v>346449</v>
      </c>
      <c r="BZC4">
        <v>193899</v>
      </c>
      <c r="BZD4">
        <v>160577</v>
      </c>
      <c r="BZE4">
        <v>139548</v>
      </c>
      <c r="BZF4">
        <v>113176</v>
      </c>
      <c r="BZG4">
        <v>64118</v>
      </c>
      <c r="BZH4">
        <v>54489</v>
      </c>
      <c r="BZI4">
        <v>49097</v>
      </c>
      <c r="BZJ4">
        <v>48988</v>
      </c>
      <c r="BZK4">
        <v>30124</v>
      </c>
      <c r="BZL4">
        <v>24922</v>
      </c>
      <c r="BZM4">
        <v>21574</v>
      </c>
      <c r="BZN4">
        <v>21270</v>
      </c>
      <c r="BZO4">
        <v>19449</v>
      </c>
      <c r="BZP4">
        <v>18555</v>
      </c>
      <c r="BZQ4">
        <v>9376</v>
      </c>
      <c r="BZR4">
        <v>2864</v>
      </c>
      <c r="BZS4">
        <v>2864</v>
      </c>
      <c r="BZT4">
        <v>2674</v>
      </c>
      <c r="BZU4">
        <v>2421</v>
      </c>
      <c r="BZV4">
        <v>2112</v>
      </c>
      <c r="BZW4">
        <v>1310</v>
      </c>
      <c r="BZX4">
        <v>1184</v>
      </c>
      <c r="BZY4">
        <v>1893</v>
      </c>
      <c r="BZZ4">
        <v>1755</v>
      </c>
      <c r="CAA4">
        <v>971</v>
      </c>
      <c r="CAB4">
        <v>941</v>
      </c>
      <c r="CAC4">
        <v>934</v>
      </c>
      <c r="CAD4">
        <v>817</v>
      </c>
      <c r="CAE4">
        <v>816</v>
      </c>
      <c r="CAF4">
        <v>1871341</v>
      </c>
      <c r="CAG4">
        <v>1871341</v>
      </c>
      <c r="CAH4">
        <v>1871341</v>
      </c>
      <c r="CAI4">
        <v>1871341</v>
      </c>
      <c r="CAJ4">
        <v>1871341</v>
      </c>
      <c r="CAK4">
        <v>1871341</v>
      </c>
      <c r="CAL4">
        <v>1871341</v>
      </c>
      <c r="CAM4">
        <v>1871341</v>
      </c>
      <c r="CAN4">
        <v>1871341</v>
      </c>
      <c r="CAO4">
        <v>1872568</v>
      </c>
      <c r="CAP4">
        <v>1870690</v>
      </c>
      <c r="CAQ4">
        <v>1846087</v>
      </c>
      <c r="CAR4">
        <v>1843272</v>
      </c>
      <c r="CAS4">
        <v>1855859</v>
      </c>
      <c r="CAT4">
        <v>1840133</v>
      </c>
      <c r="CAU4">
        <v>1831707</v>
      </c>
      <c r="CAV4">
        <v>1808733</v>
      </c>
      <c r="CAW4">
        <v>1796452</v>
      </c>
      <c r="CAX4">
        <v>1795569</v>
      </c>
      <c r="CAY4">
        <v>1771194</v>
      </c>
      <c r="CAZ4">
        <v>1778838</v>
      </c>
      <c r="CBA4">
        <v>1774264</v>
      </c>
      <c r="CBB4">
        <v>1776607</v>
      </c>
      <c r="CBC4">
        <v>1779949</v>
      </c>
      <c r="CBD4">
        <v>1788365</v>
      </c>
      <c r="CBE4">
        <v>1790770</v>
      </c>
      <c r="CBF4">
        <v>1792430</v>
      </c>
      <c r="CBG4">
        <v>1808427</v>
      </c>
      <c r="CBH4">
        <v>1839760</v>
      </c>
      <c r="CBI4">
        <v>1844950</v>
      </c>
      <c r="CBJ4">
        <v>1818385</v>
      </c>
      <c r="CBK4">
        <v>1655499</v>
      </c>
      <c r="CBL4">
        <v>1239899</v>
      </c>
      <c r="CBM4">
        <v>1239899</v>
      </c>
      <c r="CBN4">
        <v>971106</v>
      </c>
      <c r="CBO4">
        <v>625947</v>
      </c>
      <c r="CBP4">
        <v>401239</v>
      </c>
      <c r="CBQ4">
        <v>262721</v>
      </c>
      <c r="CBR4">
        <v>204773</v>
      </c>
      <c r="CBS4">
        <v>198748</v>
      </c>
      <c r="CBT4">
        <v>174980</v>
      </c>
      <c r="CBU4">
        <v>150694</v>
      </c>
      <c r="CBV4">
        <v>88960</v>
      </c>
      <c r="CBW4">
        <v>47530</v>
      </c>
      <c r="CBX4">
        <v>39957</v>
      </c>
      <c r="CBY4">
        <v>36232</v>
      </c>
      <c r="CBZ4">
        <v>36129</v>
      </c>
      <c r="CCA4">
        <v>20175</v>
      </c>
      <c r="CCB4">
        <v>20663</v>
      </c>
      <c r="CCC4">
        <v>12350</v>
      </c>
      <c r="CCD4">
        <v>12175</v>
      </c>
      <c r="CCE4">
        <v>10932</v>
      </c>
      <c r="CCF4">
        <v>10647</v>
      </c>
      <c r="CCG4">
        <v>9881</v>
      </c>
      <c r="CCH4">
        <v>9558</v>
      </c>
      <c r="CCI4">
        <v>2595</v>
      </c>
      <c r="CCJ4">
        <v>2506</v>
      </c>
      <c r="CCK4">
        <v>1869</v>
      </c>
      <c r="CCL4">
        <v>1105</v>
      </c>
      <c r="CCM4">
        <v>1101</v>
      </c>
      <c r="CCN4">
        <v>1151</v>
      </c>
      <c r="CCO4">
        <v>1140</v>
      </c>
      <c r="CCP4">
        <v>1018</v>
      </c>
      <c r="CCQ4">
        <v>1007</v>
      </c>
      <c r="CCR4">
        <v>1004</v>
      </c>
      <c r="CCS4">
        <v>1001</v>
      </c>
      <c r="CCT4">
        <v>500</v>
      </c>
      <c r="CCU4">
        <v>1939481</v>
      </c>
      <c r="CCV4">
        <v>1939481</v>
      </c>
      <c r="CCW4">
        <v>1939481</v>
      </c>
      <c r="CCX4">
        <v>1939481</v>
      </c>
      <c r="CCY4">
        <v>1939481</v>
      </c>
      <c r="CCZ4">
        <v>1939481</v>
      </c>
      <c r="CDA4">
        <v>1939481</v>
      </c>
      <c r="CDB4">
        <v>1939481</v>
      </c>
      <c r="CDC4">
        <v>1907325</v>
      </c>
      <c r="CDD4">
        <v>1904380</v>
      </c>
      <c r="CDE4">
        <v>1889733</v>
      </c>
      <c r="CDF4">
        <v>1881015</v>
      </c>
      <c r="CDG4">
        <v>1888184</v>
      </c>
      <c r="CDH4">
        <v>1892704</v>
      </c>
      <c r="CDI4">
        <v>1891032</v>
      </c>
      <c r="CDJ4">
        <v>1897652</v>
      </c>
      <c r="CDK4">
        <v>1916382</v>
      </c>
      <c r="CDL4">
        <v>1915905</v>
      </c>
      <c r="CDM4">
        <v>1878190</v>
      </c>
      <c r="CDN4">
        <v>1865767</v>
      </c>
      <c r="CDO4">
        <v>1861276</v>
      </c>
      <c r="CDP4">
        <v>1868635</v>
      </c>
      <c r="CDQ4">
        <v>1847277</v>
      </c>
      <c r="CDR4">
        <v>1824881</v>
      </c>
      <c r="CDS4">
        <v>1801207</v>
      </c>
      <c r="CDT4">
        <v>1800756</v>
      </c>
      <c r="CDU4">
        <v>1801252</v>
      </c>
      <c r="CDV4">
        <v>1789028</v>
      </c>
      <c r="CDW4">
        <v>1764178</v>
      </c>
      <c r="CDX4">
        <v>1729663</v>
      </c>
      <c r="CDY4">
        <v>1558624</v>
      </c>
      <c r="CDZ4">
        <v>1116920</v>
      </c>
      <c r="CEA4">
        <v>707179</v>
      </c>
      <c r="CEB4">
        <v>343139</v>
      </c>
      <c r="CEC4">
        <v>174858</v>
      </c>
      <c r="CED4">
        <v>103413</v>
      </c>
      <c r="CEE4">
        <v>103413</v>
      </c>
      <c r="CEF4">
        <v>91584</v>
      </c>
      <c r="CEG4">
        <v>80611</v>
      </c>
      <c r="CEH4">
        <v>65537</v>
      </c>
      <c r="CEI4">
        <v>62995</v>
      </c>
      <c r="CEJ4">
        <v>48976</v>
      </c>
      <c r="CEK4">
        <v>48489</v>
      </c>
      <c r="CEL4">
        <v>45260</v>
      </c>
      <c r="CEM4">
        <v>31788</v>
      </c>
      <c r="CEN4">
        <v>31225</v>
      </c>
      <c r="CEO4">
        <v>25239</v>
      </c>
      <c r="CEP4">
        <v>22241</v>
      </c>
      <c r="CEQ4">
        <v>18153</v>
      </c>
      <c r="CER4">
        <v>10965</v>
      </c>
      <c r="CES4">
        <v>8456</v>
      </c>
      <c r="CET4">
        <v>8137</v>
      </c>
      <c r="CEU4">
        <v>6539</v>
      </c>
      <c r="CEV4">
        <v>6277</v>
      </c>
      <c r="CEW4">
        <v>6263</v>
      </c>
      <c r="CEX4">
        <v>5539</v>
      </c>
      <c r="CEY4">
        <v>5264</v>
      </c>
      <c r="CEZ4">
        <v>3401</v>
      </c>
      <c r="CFA4">
        <v>1521</v>
      </c>
      <c r="CFB4">
        <v>281</v>
      </c>
      <c r="CFC4">
        <v>1781718</v>
      </c>
      <c r="CFD4">
        <v>1781718</v>
      </c>
      <c r="CFE4">
        <v>1781718</v>
      </c>
      <c r="CFF4">
        <v>1781718</v>
      </c>
      <c r="CFG4">
        <v>1781718</v>
      </c>
      <c r="CFH4">
        <v>1781718</v>
      </c>
      <c r="CFI4">
        <v>1781718</v>
      </c>
      <c r="CFJ4">
        <v>1781718</v>
      </c>
      <c r="CFK4">
        <v>1781718</v>
      </c>
      <c r="CFL4">
        <v>1781718</v>
      </c>
      <c r="CFM4">
        <v>1781718</v>
      </c>
      <c r="CFN4">
        <v>1781718</v>
      </c>
      <c r="CFO4">
        <v>1780581</v>
      </c>
      <c r="CFP4">
        <v>1779226</v>
      </c>
      <c r="CFQ4">
        <v>1777247</v>
      </c>
      <c r="CFR4">
        <v>1767858</v>
      </c>
      <c r="CFS4">
        <v>1767858</v>
      </c>
      <c r="CFT4">
        <v>1755943</v>
      </c>
      <c r="CFU4">
        <v>1748898</v>
      </c>
      <c r="CFV4">
        <v>1752433</v>
      </c>
      <c r="CFW4">
        <v>1750459</v>
      </c>
      <c r="CFX4">
        <v>1749365</v>
      </c>
      <c r="CFY4">
        <v>1740945</v>
      </c>
      <c r="CFZ4">
        <v>1728744</v>
      </c>
      <c r="CGA4">
        <v>1730394</v>
      </c>
      <c r="CGB4">
        <v>1723266</v>
      </c>
      <c r="CGC4">
        <v>1726324</v>
      </c>
      <c r="CGD4">
        <v>1714870</v>
      </c>
      <c r="CGE4">
        <v>1705847</v>
      </c>
      <c r="CGF4">
        <v>1721305</v>
      </c>
      <c r="CGG4">
        <v>1702764</v>
      </c>
      <c r="CGH4">
        <v>1703171</v>
      </c>
      <c r="CGI4">
        <v>1666122</v>
      </c>
      <c r="CGJ4">
        <v>1654936</v>
      </c>
      <c r="CGK4">
        <v>1511808</v>
      </c>
      <c r="CGL4">
        <v>1193910</v>
      </c>
      <c r="CGM4">
        <v>732125</v>
      </c>
      <c r="CGN4">
        <v>626467</v>
      </c>
      <c r="CGO4">
        <v>626467</v>
      </c>
      <c r="CGP4">
        <v>416578</v>
      </c>
      <c r="CGQ4">
        <v>257966</v>
      </c>
      <c r="CGR4">
        <v>160706</v>
      </c>
      <c r="CGS4">
        <v>149509</v>
      </c>
      <c r="CGT4">
        <v>106199</v>
      </c>
      <c r="CGU4">
        <v>91640</v>
      </c>
      <c r="CGV4">
        <v>86609</v>
      </c>
      <c r="CGW4">
        <v>79683</v>
      </c>
      <c r="CGX4">
        <v>75052</v>
      </c>
      <c r="CGY4">
        <v>62288</v>
      </c>
      <c r="CGZ4">
        <v>59983</v>
      </c>
      <c r="CHA4">
        <v>36262</v>
      </c>
      <c r="CHB4">
        <v>35805</v>
      </c>
      <c r="CHC4">
        <v>35762</v>
      </c>
      <c r="CHD4">
        <v>34753</v>
      </c>
      <c r="CHE4">
        <v>13577</v>
      </c>
      <c r="CHF4">
        <v>7709</v>
      </c>
      <c r="CHG4">
        <v>6407</v>
      </c>
      <c r="CHH4">
        <v>6415</v>
      </c>
      <c r="CHI4">
        <v>6349</v>
      </c>
      <c r="CHJ4">
        <v>5751</v>
      </c>
      <c r="CHK4">
        <v>2984</v>
      </c>
      <c r="CHL4">
        <v>2115</v>
      </c>
      <c r="CHM4">
        <v>1905</v>
      </c>
      <c r="CHN4">
        <v>1905</v>
      </c>
      <c r="CHO4">
        <v>1859</v>
      </c>
      <c r="CHP4">
        <v>1714</v>
      </c>
      <c r="CHQ4">
        <v>1351</v>
      </c>
      <c r="CHR4">
        <v>807</v>
      </c>
      <c r="CHS4">
        <v>807</v>
      </c>
      <c r="CHT4">
        <v>800</v>
      </c>
      <c r="CHU4">
        <v>200</v>
      </c>
      <c r="CHV4">
        <v>200</v>
      </c>
      <c r="CHW4">
        <v>1591026</v>
      </c>
      <c r="CHX4">
        <v>1591026</v>
      </c>
      <c r="CHY4">
        <v>1591026</v>
      </c>
      <c r="CHZ4">
        <v>1591026</v>
      </c>
      <c r="CIA4">
        <v>1591026</v>
      </c>
      <c r="CIB4">
        <v>1586007</v>
      </c>
      <c r="CIC4">
        <v>1606253</v>
      </c>
      <c r="CID4">
        <v>1579737</v>
      </c>
      <c r="CIE4">
        <v>1545581</v>
      </c>
      <c r="CIF4">
        <v>1534808</v>
      </c>
      <c r="CIG4">
        <v>1509006</v>
      </c>
      <c r="CIH4">
        <v>1498166</v>
      </c>
      <c r="CII4">
        <v>1491800</v>
      </c>
      <c r="CIJ4">
        <v>1487164</v>
      </c>
      <c r="CIK4">
        <v>1467269</v>
      </c>
      <c r="CIL4">
        <v>1465169</v>
      </c>
      <c r="CIM4">
        <v>1478312</v>
      </c>
      <c r="CIN4">
        <v>1489492</v>
      </c>
      <c r="CIO4">
        <v>1507149</v>
      </c>
      <c r="CIP4">
        <v>1497281</v>
      </c>
      <c r="CIQ4">
        <v>1490830</v>
      </c>
      <c r="CIR4">
        <v>1478196</v>
      </c>
      <c r="CIS4">
        <v>1459018</v>
      </c>
      <c r="CIT4">
        <v>1437807</v>
      </c>
      <c r="CIU4">
        <v>1437807</v>
      </c>
      <c r="CIV4">
        <v>1440292</v>
      </c>
      <c r="CIW4">
        <v>1391064</v>
      </c>
      <c r="CIX4">
        <v>1271103</v>
      </c>
      <c r="CIY4">
        <v>975656</v>
      </c>
      <c r="CIZ4">
        <v>700609</v>
      </c>
      <c r="CJA4">
        <v>461556</v>
      </c>
      <c r="CJB4">
        <v>263493</v>
      </c>
      <c r="CJC4">
        <v>170587</v>
      </c>
      <c r="CJD4">
        <v>93828</v>
      </c>
      <c r="CJE4">
        <v>82217</v>
      </c>
      <c r="CJF4">
        <v>70672</v>
      </c>
      <c r="CJG4">
        <v>60717</v>
      </c>
      <c r="CJH4">
        <v>27131</v>
      </c>
      <c r="CJI4">
        <v>24578</v>
      </c>
      <c r="CJJ4">
        <v>20285</v>
      </c>
      <c r="CJK4">
        <v>15661</v>
      </c>
      <c r="CJL4">
        <v>12477</v>
      </c>
      <c r="CJM4">
        <v>9661</v>
      </c>
      <c r="CJN4">
        <v>8433</v>
      </c>
      <c r="CJO4">
        <v>3759</v>
      </c>
      <c r="CJP4">
        <v>2518</v>
      </c>
      <c r="CJQ4">
        <v>2516</v>
      </c>
      <c r="CJR4">
        <v>2515</v>
      </c>
      <c r="CJS4">
        <v>2514</v>
      </c>
      <c r="CJT4">
        <v>2512</v>
      </c>
      <c r="CJU4">
        <v>2384</v>
      </c>
      <c r="CJV4">
        <v>2164</v>
      </c>
      <c r="CJW4">
        <v>2157</v>
      </c>
      <c r="CJX4">
        <v>1616</v>
      </c>
      <c r="CJY4">
        <v>1616</v>
      </c>
      <c r="CJZ4">
        <v>1315</v>
      </c>
      <c r="CKA4">
        <v>1234</v>
      </c>
      <c r="CKB4">
        <v>826</v>
      </c>
      <c r="CKC4">
        <v>499</v>
      </c>
      <c r="CKD4">
        <v>499</v>
      </c>
      <c r="CKE4">
        <v>299</v>
      </c>
      <c r="CKF4">
        <v>199</v>
      </c>
      <c r="CKG4">
        <v>1364300</v>
      </c>
      <c r="CKH4">
        <v>1364300</v>
      </c>
      <c r="CKI4">
        <v>1364300</v>
      </c>
      <c r="CKJ4">
        <v>1364300</v>
      </c>
      <c r="CKK4">
        <v>1364300</v>
      </c>
      <c r="CKL4">
        <v>1364300</v>
      </c>
      <c r="CKM4">
        <v>1364300</v>
      </c>
      <c r="CKN4">
        <v>1364300</v>
      </c>
      <c r="CKO4">
        <v>1359335</v>
      </c>
      <c r="CKP4">
        <v>1324965</v>
      </c>
      <c r="CKQ4">
        <v>1291323</v>
      </c>
      <c r="CKR4">
        <v>1288156</v>
      </c>
      <c r="CKS4">
        <v>1308996</v>
      </c>
      <c r="CKT4">
        <v>1322510</v>
      </c>
      <c r="CKU4">
        <v>1308762</v>
      </c>
      <c r="CKV4">
        <v>1320840</v>
      </c>
      <c r="CKW4">
        <v>1330268</v>
      </c>
      <c r="CKX4">
        <v>1350453</v>
      </c>
      <c r="CKY4">
        <v>1343169</v>
      </c>
      <c r="CKZ4">
        <v>1358071</v>
      </c>
      <c r="CLA4">
        <v>1374311</v>
      </c>
      <c r="CLB4">
        <v>1387163</v>
      </c>
      <c r="CLC4">
        <v>1382348</v>
      </c>
      <c r="CLD4">
        <v>1359472</v>
      </c>
      <c r="CLE4">
        <v>1329124</v>
      </c>
      <c r="CLF4">
        <v>1336596</v>
      </c>
      <c r="CLG4">
        <v>1322049</v>
      </c>
      <c r="CLH4">
        <v>1318794</v>
      </c>
      <c r="CLI4">
        <v>1291179</v>
      </c>
      <c r="CLJ4">
        <v>1244692</v>
      </c>
      <c r="CLK4">
        <v>1215592</v>
      </c>
      <c r="CLL4">
        <v>1080662</v>
      </c>
      <c r="CLM4">
        <v>1080662</v>
      </c>
      <c r="CLN4">
        <v>904690</v>
      </c>
      <c r="CLO4">
        <v>639461</v>
      </c>
      <c r="CLP4">
        <v>325080</v>
      </c>
      <c r="CLQ4">
        <v>151293</v>
      </c>
      <c r="CLR4">
        <v>69991</v>
      </c>
      <c r="CLS4">
        <v>57791</v>
      </c>
      <c r="CLT4">
        <v>47977</v>
      </c>
      <c r="CLU4">
        <v>38066</v>
      </c>
      <c r="CLV4">
        <v>29349</v>
      </c>
      <c r="CLW4">
        <v>23979</v>
      </c>
      <c r="CLX4">
        <v>22568</v>
      </c>
      <c r="CLY4">
        <v>20870</v>
      </c>
      <c r="CLZ4">
        <v>16126</v>
      </c>
      <c r="CMA4">
        <v>12469</v>
      </c>
      <c r="CMB4">
        <v>4584</v>
      </c>
      <c r="CMC4">
        <v>3604</v>
      </c>
      <c r="CMD4">
        <v>3135</v>
      </c>
      <c r="CME4">
        <v>2871</v>
      </c>
      <c r="CMF4">
        <v>2357</v>
      </c>
      <c r="CMG4">
        <v>2161</v>
      </c>
      <c r="CMH4">
        <v>1679</v>
      </c>
      <c r="CMI4">
        <v>1663</v>
      </c>
      <c r="CMJ4">
        <v>1662</v>
      </c>
      <c r="CMK4">
        <v>1662</v>
      </c>
      <c r="CML4">
        <v>1626</v>
      </c>
      <c r="CMM4">
        <v>1609</v>
      </c>
      <c r="CMN4">
        <v>1363</v>
      </c>
      <c r="CMO4">
        <v>1359</v>
      </c>
      <c r="CMP4">
        <v>1358</v>
      </c>
      <c r="CMQ4">
        <v>1344</v>
      </c>
      <c r="CMR4">
        <v>1344</v>
      </c>
      <c r="CMS4">
        <v>1344</v>
      </c>
      <c r="CMT4">
        <v>1316</v>
      </c>
      <c r="CMU4">
        <v>1376550</v>
      </c>
      <c r="CMV4">
        <v>1376550</v>
      </c>
      <c r="CMW4">
        <v>1376550</v>
      </c>
      <c r="CMX4">
        <v>1376550</v>
      </c>
      <c r="CMY4">
        <v>1376550</v>
      </c>
      <c r="CMZ4">
        <v>1376550</v>
      </c>
      <c r="CNA4">
        <v>1376550</v>
      </c>
      <c r="CNB4">
        <v>1362321</v>
      </c>
      <c r="CNC4">
        <v>1356297</v>
      </c>
      <c r="CND4">
        <v>1362957</v>
      </c>
      <c r="CNE4">
        <v>1373424</v>
      </c>
      <c r="CNF4">
        <v>1404171</v>
      </c>
      <c r="CNG4">
        <v>1412770</v>
      </c>
      <c r="CNH4">
        <v>1427201</v>
      </c>
      <c r="CNI4">
        <v>1443270</v>
      </c>
      <c r="CNJ4">
        <v>1425128</v>
      </c>
      <c r="CNK4">
        <v>1422412</v>
      </c>
      <c r="CNL4">
        <v>1420766</v>
      </c>
      <c r="CNM4">
        <v>1415819</v>
      </c>
      <c r="CNN4">
        <v>1421204</v>
      </c>
      <c r="CNO4">
        <v>1409861</v>
      </c>
      <c r="CNP4">
        <v>1404441</v>
      </c>
      <c r="CNQ4">
        <v>1409724</v>
      </c>
      <c r="CNR4">
        <v>1394401</v>
      </c>
      <c r="CNS4">
        <v>1392794</v>
      </c>
      <c r="CNT4">
        <v>1372444</v>
      </c>
      <c r="CNU4">
        <v>1375799</v>
      </c>
      <c r="CNV4">
        <v>1370901</v>
      </c>
      <c r="CNW4">
        <v>1371295</v>
      </c>
      <c r="CNX4">
        <v>1349969</v>
      </c>
      <c r="CNY4">
        <v>1311162</v>
      </c>
      <c r="CNZ4">
        <v>1201709</v>
      </c>
      <c r="COA4">
        <v>976798</v>
      </c>
      <c r="COB4">
        <v>578187</v>
      </c>
      <c r="COC4">
        <v>284103</v>
      </c>
      <c r="COD4">
        <v>93548</v>
      </c>
      <c r="COE4">
        <v>93548</v>
      </c>
      <c r="COF4">
        <v>64057</v>
      </c>
      <c r="COG4">
        <v>47067</v>
      </c>
      <c r="COH4">
        <v>32822</v>
      </c>
      <c r="COI4">
        <v>11670</v>
      </c>
      <c r="COJ4">
        <v>9314</v>
      </c>
      <c r="COK4">
        <v>8852</v>
      </c>
      <c r="COL4">
        <v>8979</v>
      </c>
      <c r="COM4">
        <v>6830</v>
      </c>
      <c r="CON4">
        <v>5811</v>
      </c>
      <c r="COO4">
        <v>5710</v>
      </c>
      <c r="COP4">
        <v>5480</v>
      </c>
      <c r="COQ4">
        <v>5382</v>
      </c>
      <c r="COR4">
        <v>4419</v>
      </c>
      <c r="COS4">
        <v>2978</v>
      </c>
      <c r="COT4">
        <v>2340</v>
      </c>
      <c r="COU4">
        <v>2292</v>
      </c>
      <c r="COV4">
        <v>1990</v>
      </c>
      <c r="COW4">
        <v>848</v>
      </c>
      <c r="COX4">
        <v>183</v>
      </c>
      <c r="COY4">
        <v>1</v>
      </c>
      <c r="COZ4">
        <v>1123709</v>
      </c>
      <c r="CPA4">
        <v>1123709</v>
      </c>
      <c r="CPB4">
        <v>1123709</v>
      </c>
      <c r="CPC4">
        <v>1123709</v>
      </c>
      <c r="CPD4">
        <v>1123709</v>
      </c>
      <c r="CPE4">
        <v>1123709</v>
      </c>
      <c r="CPF4">
        <v>1123709</v>
      </c>
      <c r="CPG4">
        <v>1123709</v>
      </c>
      <c r="CPH4">
        <v>1123709</v>
      </c>
      <c r="CPI4">
        <v>1123709</v>
      </c>
      <c r="CPJ4">
        <v>1123709</v>
      </c>
      <c r="CPK4">
        <v>1123709</v>
      </c>
      <c r="CPL4">
        <v>1123709</v>
      </c>
      <c r="CPM4">
        <v>1123709</v>
      </c>
      <c r="CPN4">
        <v>1123709</v>
      </c>
      <c r="CPO4">
        <v>1132181</v>
      </c>
      <c r="CPP4">
        <v>1127058</v>
      </c>
      <c r="CPQ4">
        <v>1132146</v>
      </c>
      <c r="CPR4">
        <v>1124053</v>
      </c>
      <c r="CPS4">
        <v>1124053</v>
      </c>
      <c r="CPT4">
        <v>1123350</v>
      </c>
      <c r="CPU4">
        <v>1115976</v>
      </c>
      <c r="CPV4">
        <v>1116075</v>
      </c>
      <c r="CPW4">
        <v>1116759</v>
      </c>
      <c r="CPX4">
        <v>1105647</v>
      </c>
      <c r="CPY4">
        <v>1132626</v>
      </c>
      <c r="CPZ4">
        <v>1128980</v>
      </c>
      <c r="CQA4">
        <v>1126788</v>
      </c>
      <c r="CQB4">
        <v>1129585</v>
      </c>
      <c r="CQC4">
        <v>1139041</v>
      </c>
      <c r="CQD4">
        <v>1131840</v>
      </c>
      <c r="CQE4">
        <v>1141134</v>
      </c>
      <c r="CQF4">
        <v>1141119</v>
      </c>
      <c r="CQG4">
        <v>1140797</v>
      </c>
      <c r="CQH4">
        <v>1125540</v>
      </c>
      <c r="CQI4">
        <v>1123267</v>
      </c>
      <c r="CQJ4">
        <v>1097345</v>
      </c>
      <c r="CQK4">
        <v>1056559</v>
      </c>
      <c r="CQL4">
        <v>978942</v>
      </c>
      <c r="CQM4">
        <v>687540</v>
      </c>
      <c r="CQN4">
        <v>553299</v>
      </c>
      <c r="CQO4">
        <v>553299</v>
      </c>
      <c r="CQP4">
        <v>353892</v>
      </c>
      <c r="CQQ4">
        <v>134116</v>
      </c>
      <c r="CQR4">
        <v>42014</v>
      </c>
      <c r="CQS4">
        <v>28760</v>
      </c>
      <c r="CQT4">
        <v>23334</v>
      </c>
      <c r="CQU4">
        <v>22223</v>
      </c>
      <c r="CQV4">
        <v>22464</v>
      </c>
      <c r="CQW4">
        <v>21752</v>
      </c>
      <c r="CQX4">
        <v>21381</v>
      </c>
      <c r="CQY4">
        <v>20851</v>
      </c>
      <c r="CQZ4">
        <v>19063</v>
      </c>
      <c r="CRA4">
        <v>19456</v>
      </c>
      <c r="CRB4">
        <v>18731</v>
      </c>
      <c r="CRC4">
        <v>13907</v>
      </c>
      <c r="CRD4">
        <v>11899</v>
      </c>
      <c r="CRE4">
        <v>10044</v>
      </c>
      <c r="CRF4">
        <v>5647</v>
      </c>
      <c r="CRG4">
        <v>5347</v>
      </c>
      <c r="CRH4">
        <v>5321</v>
      </c>
      <c r="CRI4">
        <v>4961</v>
      </c>
      <c r="CRJ4">
        <v>4942</v>
      </c>
      <c r="CRK4">
        <v>4156</v>
      </c>
      <c r="CRL4">
        <v>3808</v>
      </c>
      <c r="CRM4">
        <v>3674</v>
      </c>
      <c r="CRN4">
        <v>3598</v>
      </c>
      <c r="CRO4">
        <v>3250</v>
      </c>
      <c r="CRP4">
        <v>2131</v>
      </c>
      <c r="CRQ4">
        <v>1794</v>
      </c>
      <c r="CRR4">
        <v>1674</v>
      </c>
      <c r="CRS4">
        <v>1672</v>
      </c>
      <c r="CRT4">
        <v>1251</v>
      </c>
      <c r="CRU4">
        <v>1059669</v>
      </c>
      <c r="CRV4">
        <v>1059669</v>
      </c>
      <c r="CRW4">
        <v>1059669</v>
      </c>
      <c r="CRX4">
        <v>1059669</v>
      </c>
      <c r="CRY4">
        <v>1059669</v>
      </c>
      <c r="CRZ4">
        <v>1059669</v>
      </c>
      <c r="CSA4">
        <v>1059669</v>
      </c>
      <c r="CSB4">
        <v>1054130</v>
      </c>
      <c r="CSC4">
        <v>1030232</v>
      </c>
      <c r="CSD4">
        <v>1016295</v>
      </c>
      <c r="CSE4">
        <v>1020171</v>
      </c>
      <c r="CSF4">
        <v>999751</v>
      </c>
      <c r="CSG4">
        <v>992268</v>
      </c>
      <c r="CSH4">
        <v>991818</v>
      </c>
      <c r="CSI4">
        <v>959795</v>
      </c>
      <c r="CSJ4">
        <v>955549</v>
      </c>
      <c r="CSK4">
        <v>940044</v>
      </c>
      <c r="CSL4">
        <v>942451</v>
      </c>
      <c r="CSM4">
        <v>947695</v>
      </c>
      <c r="CSN4">
        <v>959887</v>
      </c>
      <c r="CSO4">
        <v>971868</v>
      </c>
      <c r="CSP4">
        <v>978978</v>
      </c>
      <c r="CSQ4">
        <v>985203</v>
      </c>
      <c r="CSR4">
        <v>1012756</v>
      </c>
      <c r="CSS4">
        <v>1009364</v>
      </c>
      <c r="CST4">
        <v>1010887</v>
      </c>
      <c r="CSU4">
        <v>1010887</v>
      </c>
      <c r="CSV4">
        <v>1020083</v>
      </c>
      <c r="CSW4">
        <v>1009107</v>
      </c>
      <c r="CSX4">
        <v>1001766</v>
      </c>
      <c r="CSY4">
        <v>932215</v>
      </c>
      <c r="CSZ4">
        <v>717753</v>
      </c>
      <c r="CTA4">
        <v>530971</v>
      </c>
      <c r="CTB4">
        <v>273661</v>
      </c>
      <c r="CTC4">
        <v>136523</v>
      </c>
      <c r="CTD4">
        <v>56532</v>
      </c>
      <c r="CTE4">
        <v>43491</v>
      </c>
      <c r="CTF4">
        <v>40943</v>
      </c>
      <c r="CTG4">
        <v>35261</v>
      </c>
      <c r="CTH4">
        <v>33175</v>
      </c>
      <c r="CTI4">
        <v>27927</v>
      </c>
      <c r="CTJ4">
        <v>27094</v>
      </c>
      <c r="CTK4">
        <v>26450</v>
      </c>
      <c r="CTL4">
        <v>21956</v>
      </c>
      <c r="CTM4">
        <v>18464</v>
      </c>
      <c r="CTN4">
        <v>15257</v>
      </c>
      <c r="CTO4">
        <v>15046</v>
      </c>
      <c r="CTP4">
        <v>9186</v>
      </c>
      <c r="CTQ4">
        <v>5144</v>
      </c>
      <c r="CTR4">
        <v>4775</v>
      </c>
      <c r="CTS4">
        <v>4556</v>
      </c>
      <c r="CTT4">
        <v>4203</v>
      </c>
      <c r="CTU4">
        <v>4062</v>
      </c>
      <c r="CTV4">
        <v>3545</v>
      </c>
      <c r="CTW4">
        <v>2735</v>
      </c>
      <c r="CTX4">
        <v>2398</v>
      </c>
      <c r="CTY4">
        <v>2052</v>
      </c>
      <c r="CTZ4">
        <v>1919</v>
      </c>
      <c r="CUA4">
        <v>1862</v>
      </c>
      <c r="CUB4">
        <v>1611</v>
      </c>
      <c r="CUC4">
        <v>1052265</v>
      </c>
      <c r="CUD4">
        <v>1052265</v>
      </c>
      <c r="CUE4">
        <v>1052265</v>
      </c>
      <c r="CUF4">
        <v>1052265</v>
      </c>
      <c r="CUG4">
        <v>1052265</v>
      </c>
      <c r="CUH4">
        <v>1052265</v>
      </c>
      <c r="CUI4">
        <v>1052265</v>
      </c>
      <c r="CUJ4">
        <v>1052265</v>
      </c>
      <c r="CUK4">
        <v>1052265</v>
      </c>
      <c r="CUL4">
        <v>1052265</v>
      </c>
      <c r="CUM4">
        <v>1052265</v>
      </c>
      <c r="CUN4">
        <v>1052265</v>
      </c>
      <c r="CUO4">
        <v>1052265</v>
      </c>
      <c r="CUP4">
        <v>981864</v>
      </c>
      <c r="CUQ4">
        <v>981450</v>
      </c>
      <c r="CUR4">
        <v>977759</v>
      </c>
      <c r="CUS4">
        <v>977325</v>
      </c>
      <c r="CUT4">
        <v>1008698</v>
      </c>
      <c r="CUU4">
        <v>1019361</v>
      </c>
      <c r="CUV4">
        <v>1011205</v>
      </c>
      <c r="CUW4">
        <v>1016101</v>
      </c>
      <c r="CUX4">
        <v>1001197</v>
      </c>
      <c r="CUY4">
        <v>998466</v>
      </c>
      <c r="CUZ4">
        <v>1002831</v>
      </c>
      <c r="CVA4">
        <v>1001629</v>
      </c>
      <c r="CVB4">
        <v>1001379</v>
      </c>
      <c r="CVC4">
        <v>992252</v>
      </c>
      <c r="CVD4">
        <v>980680</v>
      </c>
      <c r="CVE4">
        <v>958578</v>
      </c>
      <c r="CVF4">
        <v>949765</v>
      </c>
      <c r="CVG4">
        <v>955059</v>
      </c>
      <c r="CVH4">
        <v>952748</v>
      </c>
      <c r="CVI4">
        <v>957224</v>
      </c>
      <c r="CVJ4">
        <v>947944</v>
      </c>
      <c r="CVK4">
        <v>930084</v>
      </c>
      <c r="CVL4">
        <v>951759</v>
      </c>
      <c r="CVM4">
        <v>951759</v>
      </c>
      <c r="CVN4">
        <v>899900</v>
      </c>
      <c r="CVO4">
        <v>692215</v>
      </c>
      <c r="CVP4">
        <v>479871</v>
      </c>
      <c r="CVQ4">
        <v>315636</v>
      </c>
      <c r="CVR4">
        <v>161372</v>
      </c>
      <c r="CVS4">
        <v>121307</v>
      </c>
      <c r="CVT4">
        <v>99840</v>
      </c>
      <c r="CVU4">
        <v>83996</v>
      </c>
      <c r="CVV4">
        <v>66052</v>
      </c>
      <c r="CVW4">
        <v>54360</v>
      </c>
      <c r="CVX4">
        <v>40522</v>
      </c>
      <c r="CVY4">
        <v>27928</v>
      </c>
      <c r="CVZ4">
        <v>22593</v>
      </c>
      <c r="CWA4">
        <v>21693</v>
      </c>
      <c r="CWB4">
        <v>20956</v>
      </c>
      <c r="CWC4">
        <v>15273</v>
      </c>
      <c r="CWD4">
        <v>13926</v>
      </c>
      <c r="CWE4">
        <v>6279</v>
      </c>
      <c r="CWF4">
        <v>5275</v>
      </c>
      <c r="CWG4">
        <v>4595</v>
      </c>
      <c r="CWH4">
        <v>4384</v>
      </c>
      <c r="CWI4">
        <v>3678</v>
      </c>
      <c r="CWJ4">
        <v>2894</v>
      </c>
      <c r="CWK4">
        <v>2887</v>
      </c>
      <c r="CWL4">
        <v>2889</v>
      </c>
      <c r="CWM4">
        <v>2926</v>
      </c>
      <c r="CWN4">
        <v>3385</v>
      </c>
      <c r="CWO4">
        <v>3434</v>
      </c>
      <c r="CWP4">
        <v>3372</v>
      </c>
      <c r="CWQ4">
        <v>2941</v>
      </c>
      <c r="CWR4">
        <v>1699</v>
      </c>
      <c r="CWS4">
        <v>1699</v>
      </c>
      <c r="CWT4">
        <v>1694</v>
      </c>
      <c r="CWU4">
        <v>1646</v>
      </c>
      <c r="CWV4">
        <v>894</v>
      </c>
      <c r="CWW4">
        <v>58</v>
      </c>
      <c r="CWX4">
        <v>2</v>
      </c>
      <c r="CWY4">
        <v>2</v>
      </c>
      <c r="CWZ4">
        <v>2</v>
      </c>
      <c r="CXA4">
        <v>979331</v>
      </c>
      <c r="CXB4">
        <v>979331</v>
      </c>
      <c r="CXC4">
        <v>947918</v>
      </c>
      <c r="CXD4">
        <v>931907</v>
      </c>
      <c r="CXE4">
        <v>899830</v>
      </c>
      <c r="CXF4">
        <v>911758</v>
      </c>
      <c r="CXG4">
        <v>911758</v>
      </c>
      <c r="CXH4">
        <v>910949</v>
      </c>
      <c r="CXI4">
        <v>911570</v>
      </c>
      <c r="CXJ4">
        <v>918272</v>
      </c>
      <c r="CXK4">
        <v>919597</v>
      </c>
      <c r="CXL4">
        <v>903323</v>
      </c>
      <c r="CXM4">
        <v>910335</v>
      </c>
      <c r="CXN4">
        <v>900885</v>
      </c>
      <c r="CXO4">
        <v>911206</v>
      </c>
      <c r="CXP4">
        <v>927254</v>
      </c>
      <c r="CXQ4">
        <v>935777</v>
      </c>
      <c r="CXR4">
        <v>942047</v>
      </c>
      <c r="CXS4">
        <v>953285</v>
      </c>
      <c r="CXT4">
        <v>956107</v>
      </c>
      <c r="CXU4">
        <v>969066</v>
      </c>
      <c r="CXV4">
        <v>982180</v>
      </c>
      <c r="CXW4">
        <v>1005906</v>
      </c>
      <c r="CXX4">
        <v>1001288</v>
      </c>
      <c r="CXY4">
        <v>997632</v>
      </c>
      <c r="CXZ4">
        <v>987837</v>
      </c>
      <c r="CYA4">
        <v>937248</v>
      </c>
      <c r="CYB4">
        <v>701866</v>
      </c>
      <c r="CYC4">
        <v>454966</v>
      </c>
      <c r="CYD4">
        <v>289944</v>
      </c>
      <c r="CYE4">
        <v>178847</v>
      </c>
      <c r="CYF4">
        <v>116643</v>
      </c>
      <c r="CYG4">
        <v>96699</v>
      </c>
      <c r="CYH4">
        <v>87471</v>
      </c>
      <c r="CYI4">
        <v>77226</v>
      </c>
      <c r="CYJ4">
        <v>77226</v>
      </c>
      <c r="CYK4">
        <v>77033</v>
      </c>
      <c r="CYL4">
        <v>71801</v>
      </c>
      <c r="CYM4">
        <v>55667</v>
      </c>
      <c r="CYN4">
        <v>46285</v>
      </c>
      <c r="CYO4">
        <v>44653</v>
      </c>
      <c r="CYP4">
        <v>42563</v>
      </c>
      <c r="CYQ4">
        <v>39227</v>
      </c>
      <c r="CYR4">
        <v>37750</v>
      </c>
      <c r="CYS4">
        <v>33035</v>
      </c>
      <c r="CYT4">
        <v>23252</v>
      </c>
      <c r="CYU4">
        <v>21439</v>
      </c>
      <c r="CYV4">
        <v>18636</v>
      </c>
      <c r="CYW4">
        <v>14969</v>
      </c>
      <c r="CYX4">
        <v>12653</v>
      </c>
    </row>
    <row r="5" spans="1:7267" x14ac:dyDescent="0.25">
      <c r="A5" t="s">
        <v>7194</v>
      </c>
      <c r="B5">
        <v>4356846</v>
      </c>
      <c r="C5">
        <v>4356846</v>
      </c>
      <c r="D5">
        <v>4351655</v>
      </c>
      <c r="E5">
        <v>4445353</v>
      </c>
      <c r="F5">
        <v>4960112</v>
      </c>
      <c r="G5">
        <v>4959551</v>
      </c>
      <c r="H5">
        <v>4959551</v>
      </c>
      <c r="I5">
        <v>4942844</v>
      </c>
      <c r="J5">
        <v>4943579</v>
      </c>
      <c r="K5">
        <v>4937908</v>
      </c>
      <c r="L5">
        <v>4968154</v>
      </c>
      <c r="M5">
        <v>4990894</v>
      </c>
      <c r="N5">
        <v>4939819</v>
      </c>
      <c r="O5">
        <v>4867661</v>
      </c>
      <c r="P5">
        <v>4796248</v>
      </c>
      <c r="Q5">
        <v>4734596</v>
      </c>
      <c r="R5">
        <v>4693300</v>
      </c>
      <c r="S5">
        <v>4681898</v>
      </c>
      <c r="T5">
        <v>4695881</v>
      </c>
      <c r="U5">
        <v>4747923</v>
      </c>
      <c r="V5">
        <v>4713351</v>
      </c>
      <c r="W5">
        <v>4702264</v>
      </c>
      <c r="X5">
        <v>4716470</v>
      </c>
      <c r="Y5">
        <v>4759045</v>
      </c>
      <c r="Z5">
        <v>4737135</v>
      </c>
      <c r="AA5">
        <v>4726188</v>
      </c>
      <c r="AB5">
        <v>4738150</v>
      </c>
      <c r="AC5">
        <v>4728016</v>
      </c>
      <c r="AD5">
        <v>4678103</v>
      </c>
      <c r="AE5">
        <v>4696151</v>
      </c>
      <c r="AF5">
        <v>4732112</v>
      </c>
      <c r="AG5">
        <v>4733235</v>
      </c>
      <c r="AH5">
        <v>4724298</v>
      </c>
      <c r="AI5">
        <v>4707244</v>
      </c>
      <c r="AJ5">
        <v>4697992</v>
      </c>
      <c r="AK5">
        <v>4666674</v>
      </c>
      <c r="AL5">
        <v>4634876</v>
      </c>
      <c r="AM5">
        <v>4652401</v>
      </c>
      <c r="AN5">
        <v>4674365</v>
      </c>
      <c r="AO5">
        <v>4705605</v>
      </c>
      <c r="AP5">
        <v>4697658</v>
      </c>
      <c r="AQ5">
        <v>4699359</v>
      </c>
      <c r="AR5">
        <v>4697950</v>
      </c>
      <c r="AS5">
        <v>4671994</v>
      </c>
      <c r="AT5">
        <v>4722637</v>
      </c>
      <c r="AU5">
        <v>4745287</v>
      </c>
      <c r="AV5">
        <v>4706829</v>
      </c>
      <c r="AW5">
        <v>4748291</v>
      </c>
      <c r="AX5">
        <v>4741855</v>
      </c>
      <c r="AY5">
        <v>4770244</v>
      </c>
      <c r="AZ5">
        <v>4818466</v>
      </c>
      <c r="BA5">
        <v>4765069</v>
      </c>
      <c r="BB5">
        <v>4737285</v>
      </c>
      <c r="BC5">
        <v>4715557</v>
      </c>
      <c r="BD5">
        <v>4737747</v>
      </c>
      <c r="BE5">
        <v>4741633</v>
      </c>
      <c r="BF5">
        <v>4700913</v>
      </c>
      <c r="BG5">
        <v>4773698</v>
      </c>
      <c r="BH5">
        <v>4621134</v>
      </c>
      <c r="BI5">
        <v>4626820</v>
      </c>
      <c r="BJ5">
        <v>4624660</v>
      </c>
      <c r="BK5">
        <v>4652279</v>
      </c>
      <c r="BL5">
        <v>4593534</v>
      </c>
      <c r="BM5">
        <v>4566714</v>
      </c>
      <c r="BN5">
        <v>4492289</v>
      </c>
      <c r="BO5">
        <v>4510598</v>
      </c>
      <c r="BP5">
        <v>4535356</v>
      </c>
      <c r="BQ5">
        <v>4516483</v>
      </c>
      <c r="BR5">
        <v>4499993</v>
      </c>
      <c r="BS5">
        <v>4641959</v>
      </c>
      <c r="BT5">
        <v>4891158</v>
      </c>
      <c r="BU5">
        <v>4788577</v>
      </c>
      <c r="BV5">
        <v>4755767</v>
      </c>
      <c r="BW5">
        <v>4771111</v>
      </c>
      <c r="BX5">
        <v>4716621</v>
      </c>
      <c r="BY5">
        <v>4719243</v>
      </c>
      <c r="BZ5">
        <v>4719243</v>
      </c>
      <c r="CA5">
        <v>4689773</v>
      </c>
      <c r="CB5">
        <v>4693339</v>
      </c>
      <c r="CC5">
        <v>4692992</v>
      </c>
      <c r="CD5">
        <v>4730349</v>
      </c>
      <c r="CE5">
        <v>4712792</v>
      </c>
      <c r="CF5">
        <v>4781578</v>
      </c>
      <c r="CG5">
        <v>4735876</v>
      </c>
      <c r="CH5">
        <v>4644900</v>
      </c>
      <c r="CI5">
        <v>4650079</v>
      </c>
      <c r="CJ5">
        <v>4626246</v>
      </c>
      <c r="CK5">
        <v>4659096</v>
      </c>
      <c r="CL5">
        <v>4632799</v>
      </c>
      <c r="CM5">
        <v>4608977</v>
      </c>
      <c r="CN5">
        <v>4646137</v>
      </c>
      <c r="CO5">
        <v>4606847</v>
      </c>
      <c r="CP5">
        <v>4582546</v>
      </c>
      <c r="CQ5">
        <v>4586471</v>
      </c>
      <c r="CR5">
        <v>4579821</v>
      </c>
      <c r="CS5">
        <v>4572095</v>
      </c>
      <c r="CT5">
        <v>4572095</v>
      </c>
      <c r="CU5">
        <v>4510085</v>
      </c>
      <c r="CV5">
        <v>4466501</v>
      </c>
      <c r="CW5">
        <v>4470072</v>
      </c>
      <c r="CX5">
        <v>4465153</v>
      </c>
      <c r="CY5">
        <v>4479069</v>
      </c>
      <c r="CZ5">
        <v>4513865</v>
      </c>
      <c r="DA5">
        <v>4523329</v>
      </c>
      <c r="DB5">
        <v>4567964</v>
      </c>
      <c r="DC5">
        <v>4569909</v>
      </c>
      <c r="DD5">
        <v>4518548</v>
      </c>
      <c r="DE5">
        <v>4530955</v>
      </c>
      <c r="DF5">
        <v>4530955</v>
      </c>
      <c r="DG5">
        <v>4532164</v>
      </c>
      <c r="DH5">
        <v>4540210</v>
      </c>
      <c r="DI5">
        <v>4440277</v>
      </c>
      <c r="DJ5">
        <v>4487799</v>
      </c>
      <c r="DK5">
        <v>4487799</v>
      </c>
      <c r="DL5">
        <v>4496405</v>
      </c>
      <c r="DM5">
        <v>4468983</v>
      </c>
      <c r="DN5">
        <v>4465064</v>
      </c>
      <c r="DO5">
        <v>4469575</v>
      </c>
      <c r="DP5">
        <v>4477022</v>
      </c>
      <c r="DQ5">
        <v>4457434</v>
      </c>
      <c r="DR5">
        <v>4505312</v>
      </c>
      <c r="DS5">
        <v>4499717</v>
      </c>
      <c r="DT5">
        <v>4429355</v>
      </c>
      <c r="DU5">
        <v>4439581</v>
      </c>
      <c r="DV5">
        <v>4412345</v>
      </c>
      <c r="DW5">
        <v>4427748</v>
      </c>
      <c r="DX5">
        <v>4392812</v>
      </c>
      <c r="DY5">
        <v>4413384</v>
      </c>
      <c r="DZ5">
        <v>4426018</v>
      </c>
      <c r="EA5">
        <v>4424918</v>
      </c>
      <c r="EB5">
        <v>4400332</v>
      </c>
      <c r="EC5">
        <v>4392632</v>
      </c>
      <c r="ED5">
        <v>4463877</v>
      </c>
      <c r="EE5">
        <v>4463877</v>
      </c>
      <c r="EF5">
        <v>4558686</v>
      </c>
      <c r="EG5">
        <v>4760395</v>
      </c>
      <c r="EH5">
        <v>4738691</v>
      </c>
      <c r="EI5">
        <v>4638017</v>
      </c>
      <c r="EJ5">
        <v>4672163</v>
      </c>
      <c r="EK5">
        <v>4610195</v>
      </c>
      <c r="EL5">
        <v>4619289</v>
      </c>
      <c r="EM5">
        <v>4596311</v>
      </c>
      <c r="EN5">
        <v>4606980</v>
      </c>
      <c r="EO5">
        <v>4634180</v>
      </c>
      <c r="EP5">
        <v>4673840</v>
      </c>
      <c r="EQ5">
        <v>4653409</v>
      </c>
      <c r="ER5">
        <v>4675817</v>
      </c>
      <c r="ES5">
        <v>4685088</v>
      </c>
      <c r="ET5">
        <v>4640760</v>
      </c>
      <c r="EU5">
        <v>4618288</v>
      </c>
      <c r="EV5">
        <v>4611653</v>
      </c>
      <c r="EW5">
        <v>4606433</v>
      </c>
      <c r="EX5">
        <v>4580317</v>
      </c>
      <c r="EY5">
        <v>4618411</v>
      </c>
      <c r="EZ5">
        <v>4549564</v>
      </c>
      <c r="FA5">
        <v>4547900</v>
      </c>
      <c r="FB5">
        <v>4510562</v>
      </c>
      <c r="FC5">
        <v>4539934</v>
      </c>
      <c r="FD5">
        <v>4546199</v>
      </c>
      <c r="FE5">
        <v>4532801</v>
      </c>
      <c r="FF5">
        <v>4527931</v>
      </c>
      <c r="FG5">
        <v>4531359</v>
      </c>
      <c r="FH5">
        <v>4524501</v>
      </c>
      <c r="FI5">
        <v>4528319</v>
      </c>
      <c r="FJ5">
        <v>4554651</v>
      </c>
      <c r="FK5">
        <v>4614281</v>
      </c>
      <c r="FL5">
        <v>4584683</v>
      </c>
      <c r="FM5">
        <v>4589396</v>
      </c>
      <c r="FN5">
        <v>4606136</v>
      </c>
      <c r="FO5">
        <v>4598469</v>
      </c>
      <c r="FP5">
        <v>4591527</v>
      </c>
      <c r="FQ5">
        <v>4577480</v>
      </c>
      <c r="FR5">
        <v>4582684</v>
      </c>
      <c r="FS5">
        <v>4591100</v>
      </c>
      <c r="FT5">
        <v>4610145</v>
      </c>
      <c r="FU5">
        <v>4587592</v>
      </c>
      <c r="FV5">
        <v>4612500</v>
      </c>
      <c r="FW5">
        <v>4632946</v>
      </c>
      <c r="FX5">
        <v>4600064</v>
      </c>
      <c r="FY5">
        <v>4586995</v>
      </c>
      <c r="FZ5">
        <v>4615482</v>
      </c>
      <c r="GA5">
        <v>4589699</v>
      </c>
      <c r="GB5">
        <v>4554166</v>
      </c>
      <c r="GC5">
        <v>4547765</v>
      </c>
      <c r="GD5">
        <v>4542585</v>
      </c>
      <c r="GE5">
        <v>4515810</v>
      </c>
      <c r="GF5">
        <v>4542501</v>
      </c>
      <c r="GG5">
        <v>4550482</v>
      </c>
      <c r="GH5">
        <v>4539941</v>
      </c>
      <c r="GI5">
        <v>4541092</v>
      </c>
      <c r="GJ5">
        <v>4556795</v>
      </c>
      <c r="GK5">
        <v>4541860</v>
      </c>
      <c r="GL5">
        <v>4496199</v>
      </c>
      <c r="GM5">
        <v>4443764</v>
      </c>
      <c r="GN5">
        <v>4409775</v>
      </c>
      <c r="GO5">
        <v>4370874</v>
      </c>
      <c r="GP5">
        <v>4370434</v>
      </c>
      <c r="GQ5">
        <v>4353344</v>
      </c>
      <c r="GR5">
        <v>4378726</v>
      </c>
      <c r="GS5">
        <v>4507039</v>
      </c>
      <c r="GT5">
        <v>4672626</v>
      </c>
      <c r="GU5">
        <v>4606091</v>
      </c>
      <c r="GV5">
        <v>4540212</v>
      </c>
      <c r="GW5">
        <v>4529888</v>
      </c>
      <c r="GX5">
        <v>4527346</v>
      </c>
      <c r="GY5">
        <v>4529667</v>
      </c>
      <c r="GZ5">
        <v>4534056</v>
      </c>
      <c r="HA5">
        <v>4529721</v>
      </c>
      <c r="HB5">
        <v>4547998</v>
      </c>
      <c r="HC5">
        <v>4549032</v>
      </c>
      <c r="HD5">
        <v>4586821</v>
      </c>
      <c r="HE5">
        <v>4598103</v>
      </c>
      <c r="HF5">
        <v>4599952</v>
      </c>
      <c r="HG5">
        <v>4596445</v>
      </c>
      <c r="HH5">
        <v>4579643</v>
      </c>
      <c r="HI5">
        <v>4562359</v>
      </c>
      <c r="HJ5">
        <v>4559812</v>
      </c>
      <c r="HK5">
        <v>4544554</v>
      </c>
      <c r="HL5">
        <v>4461303</v>
      </c>
      <c r="HM5">
        <v>4426416</v>
      </c>
      <c r="HN5">
        <v>4385579</v>
      </c>
      <c r="HO5">
        <v>4382673</v>
      </c>
      <c r="HP5">
        <v>4376435</v>
      </c>
      <c r="HQ5">
        <v>4374692</v>
      </c>
      <c r="HR5">
        <v>4380783</v>
      </c>
      <c r="HS5">
        <v>4374701</v>
      </c>
      <c r="HT5">
        <v>4361616</v>
      </c>
      <c r="HU5">
        <v>4367626</v>
      </c>
      <c r="HV5">
        <v>4373943</v>
      </c>
      <c r="HW5">
        <v>4359718</v>
      </c>
      <c r="HX5">
        <v>4355535</v>
      </c>
      <c r="HY5">
        <v>4362937</v>
      </c>
      <c r="HZ5">
        <v>4334806</v>
      </c>
      <c r="IA5">
        <v>4348664</v>
      </c>
      <c r="IB5">
        <v>4356461</v>
      </c>
      <c r="IC5">
        <v>4288033</v>
      </c>
      <c r="ID5">
        <v>4279423</v>
      </c>
      <c r="IE5">
        <v>4278035</v>
      </c>
      <c r="IF5">
        <v>4278635</v>
      </c>
      <c r="IG5">
        <v>4311346</v>
      </c>
      <c r="IH5">
        <v>4312664</v>
      </c>
      <c r="II5">
        <v>4270862</v>
      </c>
      <c r="IJ5">
        <v>4253521</v>
      </c>
      <c r="IK5">
        <v>4184181</v>
      </c>
      <c r="IL5">
        <v>4158556</v>
      </c>
      <c r="IM5">
        <v>4128059</v>
      </c>
      <c r="IN5">
        <v>4121315</v>
      </c>
      <c r="IO5">
        <v>4102121</v>
      </c>
      <c r="IP5">
        <v>4102111</v>
      </c>
      <c r="IQ5">
        <v>4028999</v>
      </c>
      <c r="IR5">
        <v>3975727</v>
      </c>
      <c r="IS5">
        <v>3983702</v>
      </c>
      <c r="IT5">
        <v>3987514</v>
      </c>
      <c r="IU5">
        <v>3965998</v>
      </c>
      <c r="IV5">
        <v>3963315</v>
      </c>
      <c r="IW5">
        <v>3956895</v>
      </c>
      <c r="IX5">
        <v>3920301</v>
      </c>
      <c r="IY5">
        <v>3872814</v>
      </c>
      <c r="IZ5">
        <v>3853225</v>
      </c>
      <c r="JA5">
        <v>3828762</v>
      </c>
      <c r="JB5">
        <v>3825974</v>
      </c>
      <c r="JC5">
        <v>3830428</v>
      </c>
      <c r="JD5">
        <v>3875593</v>
      </c>
      <c r="JE5">
        <v>3882652</v>
      </c>
      <c r="JF5">
        <v>4020344</v>
      </c>
      <c r="JG5">
        <v>4141211</v>
      </c>
      <c r="JH5">
        <v>4141211</v>
      </c>
      <c r="JI5">
        <v>4186397</v>
      </c>
      <c r="JJ5">
        <v>4199255</v>
      </c>
      <c r="JK5">
        <v>4244380</v>
      </c>
      <c r="JL5">
        <v>4218491</v>
      </c>
      <c r="JM5">
        <v>4197069</v>
      </c>
      <c r="JN5">
        <v>4185795</v>
      </c>
      <c r="JO5">
        <v>4159899</v>
      </c>
      <c r="JP5">
        <v>4149980</v>
      </c>
      <c r="JQ5">
        <v>4127652</v>
      </c>
      <c r="JR5">
        <v>4118284</v>
      </c>
      <c r="JS5">
        <v>4090393</v>
      </c>
      <c r="JT5">
        <v>4102538</v>
      </c>
      <c r="JU5">
        <v>4111503</v>
      </c>
      <c r="JV5">
        <v>4083619</v>
      </c>
      <c r="JW5">
        <v>4081041</v>
      </c>
      <c r="JX5">
        <v>4184966</v>
      </c>
      <c r="JY5">
        <v>4139353</v>
      </c>
      <c r="JZ5">
        <v>4090453</v>
      </c>
      <c r="KA5">
        <v>4096842</v>
      </c>
      <c r="KB5">
        <v>4078981</v>
      </c>
      <c r="KC5">
        <v>4096350</v>
      </c>
      <c r="KD5">
        <v>4118814</v>
      </c>
      <c r="KE5">
        <v>4090320</v>
      </c>
      <c r="KF5">
        <v>4084182</v>
      </c>
      <c r="KG5">
        <v>4056230</v>
      </c>
      <c r="KH5">
        <v>4056230</v>
      </c>
      <c r="KI5">
        <v>4034681</v>
      </c>
      <c r="KJ5">
        <v>3991724</v>
      </c>
      <c r="KK5">
        <v>3993109</v>
      </c>
      <c r="KL5">
        <v>3996646</v>
      </c>
      <c r="KM5">
        <v>4007661</v>
      </c>
      <c r="KN5">
        <v>3970298</v>
      </c>
      <c r="KO5">
        <v>4022880</v>
      </c>
      <c r="KP5">
        <v>3998721</v>
      </c>
      <c r="KQ5">
        <v>3982434</v>
      </c>
      <c r="KR5">
        <v>4000625</v>
      </c>
      <c r="KS5">
        <v>3932268</v>
      </c>
      <c r="KT5">
        <v>3919103</v>
      </c>
      <c r="KU5">
        <v>3915020</v>
      </c>
      <c r="KV5">
        <v>3913088</v>
      </c>
      <c r="KW5">
        <v>3939994</v>
      </c>
      <c r="KX5">
        <v>3915115</v>
      </c>
      <c r="KY5">
        <v>3887120</v>
      </c>
      <c r="KZ5">
        <v>3848330</v>
      </c>
      <c r="LA5">
        <v>3835783</v>
      </c>
      <c r="LB5">
        <v>3821449</v>
      </c>
      <c r="LC5">
        <v>3846789</v>
      </c>
      <c r="LD5">
        <v>3811071</v>
      </c>
      <c r="LE5">
        <v>3818971</v>
      </c>
      <c r="LF5">
        <v>3876863</v>
      </c>
      <c r="LG5">
        <v>3914502</v>
      </c>
      <c r="LH5">
        <v>3893558</v>
      </c>
      <c r="LI5">
        <v>3914700</v>
      </c>
      <c r="LJ5">
        <v>3884007</v>
      </c>
      <c r="LK5">
        <v>3885221</v>
      </c>
      <c r="LL5">
        <v>3855843</v>
      </c>
      <c r="LM5">
        <v>3845807</v>
      </c>
      <c r="LN5">
        <v>3836000</v>
      </c>
      <c r="LO5">
        <v>3852990</v>
      </c>
      <c r="LP5">
        <v>3848356</v>
      </c>
      <c r="LQ5">
        <v>3896129</v>
      </c>
      <c r="LR5">
        <v>3977141</v>
      </c>
      <c r="LS5">
        <v>4232530</v>
      </c>
      <c r="LT5">
        <v>4443384</v>
      </c>
      <c r="LU5">
        <v>4212828</v>
      </c>
      <c r="LV5">
        <v>4169502</v>
      </c>
      <c r="LW5">
        <v>4180736</v>
      </c>
      <c r="LX5">
        <v>4166272</v>
      </c>
      <c r="LY5">
        <v>4115585</v>
      </c>
      <c r="LZ5">
        <v>4115585</v>
      </c>
      <c r="MA5">
        <v>4148207</v>
      </c>
      <c r="MB5">
        <v>4154125</v>
      </c>
      <c r="MC5">
        <v>4156298</v>
      </c>
      <c r="MD5">
        <v>4111514</v>
      </c>
      <c r="ME5">
        <v>4106187</v>
      </c>
      <c r="MF5">
        <v>4099543</v>
      </c>
      <c r="MG5">
        <v>4114054</v>
      </c>
      <c r="MH5">
        <v>4106794</v>
      </c>
      <c r="MI5">
        <v>4106331</v>
      </c>
      <c r="MJ5">
        <v>4187058</v>
      </c>
      <c r="MK5">
        <v>4203146</v>
      </c>
      <c r="ML5">
        <v>4210631</v>
      </c>
      <c r="MM5">
        <v>4220707</v>
      </c>
      <c r="MN5">
        <v>4196746</v>
      </c>
      <c r="MO5">
        <v>4218760</v>
      </c>
      <c r="MP5">
        <v>4204205</v>
      </c>
      <c r="MQ5">
        <v>4167930</v>
      </c>
      <c r="MR5">
        <v>4155436</v>
      </c>
      <c r="MS5">
        <v>4184033</v>
      </c>
      <c r="MT5">
        <v>4184033</v>
      </c>
      <c r="MU5">
        <v>4209641</v>
      </c>
      <c r="MV5">
        <v>4267072</v>
      </c>
      <c r="MW5">
        <v>4302521</v>
      </c>
      <c r="MX5">
        <v>4309131</v>
      </c>
      <c r="MY5">
        <v>4296090</v>
      </c>
      <c r="MZ5">
        <v>4307963</v>
      </c>
      <c r="NA5">
        <v>4297444</v>
      </c>
      <c r="NB5">
        <v>4275373</v>
      </c>
      <c r="NC5">
        <v>4315104</v>
      </c>
      <c r="ND5">
        <v>4303852</v>
      </c>
      <c r="NE5">
        <v>4271017</v>
      </c>
      <c r="NF5">
        <v>4289003</v>
      </c>
      <c r="NG5">
        <v>4289003</v>
      </c>
      <c r="NH5">
        <v>4275517</v>
      </c>
      <c r="NI5">
        <v>4272675</v>
      </c>
      <c r="NJ5">
        <v>4270947</v>
      </c>
      <c r="NK5">
        <v>4248954</v>
      </c>
      <c r="NL5">
        <v>4248954</v>
      </c>
      <c r="NM5">
        <v>4218387</v>
      </c>
      <c r="NN5">
        <v>4202895</v>
      </c>
      <c r="NO5">
        <v>4222772</v>
      </c>
      <c r="NP5">
        <v>4228353</v>
      </c>
      <c r="NQ5">
        <v>4214985</v>
      </c>
      <c r="NR5">
        <v>4240284</v>
      </c>
      <c r="NS5">
        <v>4247750</v>
      </c>
      <c r="NT5">
        <v>4251999</v>
      </c>
      <c r="NU5">
        <v>4285057</v>
      </c>
      <c r="NV5">
        <v>4280831</v>
      </c>
      <c r="NW5">
        <v>4322571</v>
      </c>
      <c r="NX5">
        <v>4312428</v>
      </c>
      <c r="NY5">
        <v>4316260</v>
      </c>
      <c r="NZ5">
        <v>4336478</v>
      </c>
      <c r="OA5">
        <v>4289905</v>
      </c>
      <c r="OB5">
        <v>4226970</v>
      </c>
      <c r="OC5">
        <v>4238400</v>
      </c>
      <c r="OD5">
        <v>4276876</v>
      </c>
      <c r="OE5">
        <v>4276876</v>
      </c>
      <c r="OF5">
        <v>4347075</v>
      </c>
      <c r="OG5">
        <v>4470003</v>
      </c>
      <c r="OH5">
        <v>4531550</v>
      </c>
      <c r="OI5">
        <v>4565867</v>
      </c>
      <c r="OJ5">
        <v>4616373</v>
      </c>
      <c r="OK5">
        <v>4621375</v>
      </c>
      <c r="OL5">
        <v>4628939</v>
      </c>
      <c r="OM5">
        <v>4626010</v>
      </c>
      <c r="ON5">
        <v>4632741</v>
      </c>
      <c r="OO5">
        <v>4617685</v>
      </c>
      <c r="OP5">
        <v>4622310</v>
      </c>
      <c r="OQ5">
        <v>4544484</v>
      </c>
      <c r="OR5">
        <v>4535133</v>
      </c>
      <c r="OS5">
        <v>4472407</v>
      </c>
      <c r="OT5">
        <v>4441048</v>
      </c>
      <c r="OU5">
        <v>4403063</v>
      </c>
      <c r="OV5">
        <v>4447152</v>
      </c>
      <c r="OW5">
        <v>4430529</v>
      </c>
      <c r="OX5">
        <v>4503099</v>
      </c>
      <c r="OY5">
        <v>4503940</v>
      </c>
      <c r="OZ5">
        <v>4525674</v>
      </c>
      <c r="PA5">
        <v>4537854</v>
      </c>
      <c r="PB5">
        <v>4514075</v>
      </c>
      <c r="PC5">
        <v>4525786</v>
      </c>
      <c r="PD5">
        <v>4538615</v>
      </c>
      <c r="PE5">
        <v>4544941</v>
      </c>
      <c r="PF5">
        <v>4582137</v>
      </c>
      <c r="PG5">
        <v>4540744</v>
      </c>
      <c r="PH5">
        <v>4461005</v>
      </c>
      <c r="PI5">
        <v>4449303</v>
      </c>
      <c r="PJ5">
        <v>4461088</v>
      </c>
      <c r="PK5">
        <v>4455663</v>
      </c>
      <c r="PL5">
        <v>4452887</v>
      </c>
      <c r="PM5">
        <v>4436814</v>
      </c>
      <c r="PN5">
        <v>4435671</v>
      </c>
      <c r="PO5">
        <v>4441028</v>
      </c>
      <c r="PP5">
        <v>4469520</v>
      </c>
      <c r="PQ5">
        <v>4491152</v>
      </c>
      <c r="PR5">
        <v>4444046</v>
      </c>
      <c r="PS5">
        <v>4455306</v>
      </c>
      <c r="PT5">
        <v>4465492</v>
      </c>
      <c r="PU5">
        <v>4461438</v>
      </c>
      <c r="PV5">
        <v>4449898</v>
      </c>
      <c r="PW5">
        <v>4474113</v>
      </c>
      <c r="PX5">
        <v>4471710</v>
      </c>
      <c r="PY5">
        <v>4473014</v>
      </c>
      <c r="PZ5">
        <v>4403242</v>
      </c>
      <c r="QA5">
        <v>4384973</v>
      </c>
      <c r="QB5">
        <v>4365464</v>
      </c>
      <c r="QC5">
        <v>4280962</v>
      </c>
      <c r="QD5">
        <v>4314338</v>
      </c>
      <c r="QE5">
        <v>4328863</v>
      </c>
      <c r="QF5">
        <v>4343470</v>
      </c>
      <c r="QG5">
        <v>4357503</v>
      </c>
      <c r="QH5">
        <v>4370176</v>
      </c>
      <c r="QI5">
        <v>4338571</v>
      </c>
      <c r="QJ5">
        <v>4311084</v>
      </c>
      <c r="QK5">
        <v>4282933</v>
      </c>
      <c r="QL5">
        <v>4261861</v>
      </c>
      <c r="QM5">
        <v>4273837</v>
      </c>
      <c r="QN5">
        <v>4224885</v>
      </c>
      <c r="QO5">
        <v>4225981</v>
      </c>
      <c r="QP5">
        <v>4225981</v>
      </c>
      <c r="QQ5">
        <v>4205557</v>
      </c>
      <c r="QR5">
        <v>4223342</v>
      </c>
      <c r="QS5">
        <v>4325083</v>
      </c>
      <c r="QT5">
        <v>4360706</v>
      </c>
      <c r="QU5">
        <v>4453368</v>
      </c>
      <c r="QV5">
        <v>4490747</v>
      </c>
      <c r="QW5">
        <v>4518418</v>
      </c>
      <c r="QX5">
        <v>4473478</v>
      </c>
      <c r="QY5">
        <v>4444908</v>
      </c>
      <c r="QZ5">
        <v>4436476</v>
      </c>
      <c r="RA5">
        <v>4423362</v>
      </c>
      <c r="RB5">
        <v>4455163</v>
      </c>
      <c r="RC5">
        <v>4458829</v>
      </c>
      <c r="RD5">
        <v>4439571</v>
      </c>
      <c r="RE5">
        <v>4437195</v>
      </c>
      <c r="RF5">
        <v>4435300</v>
      </c>
      <c r="RG5">
        <v>4415958</v>
      </c>
      <c r="RH5">
        <v>4418535</v>
      </c>
      <c r="RI5">
        <v>4394955</v>
      </c>
      <c r="RJ5">
        <v>4457616</v>
      </c>
      <c r="RK5">
        <v>4469831</v>
      </c>
      <c r="RL5">
        <v>4394012</v>
      </c>
      <c r="RM5">
        <v>4402111</v>
      </c>
      <c r="RN5">
        <v>4376942</v>
      </c>
      <c r="RO5">
        <v>4396917</v>
      </c>
      <c r="RP5">
        <v>4375685</v>
      </c>
      <c r="RQ5">
        <v>4458747</v>
      </c>
      <c r="RR5">
        <v>4438782</v>
      </c>
      <c r="RS5">
        <v>4439367</v>
      </c>
      <c r="RT5">
        <v>4456040</v>
      </c>
      <c r="RU5">
        <v>4427266</v>
      </c>
      <c r="RV5">
        <v>4416352</v>
      </c>
      <c r="RW5">
        <v>4433908</v>
      </c>
      <c r="RX5">
        <v>4356706</v>
      </c>
      <c r="RY5">
        <v>4332438</v>
      </c>
      <c r="RZ5">
        <v>4303569</v>
      </c>
      <c r="SA5">
        <v>4289047</v>
      </c>
      <c r="SB5">
        <v>4307221</v>
      </c>
      <c r="SC5">
        <v>4291341</v>
      </c>
      <c r="SD5">
        <v>4287497</v>
      </c>
      <c r="SE5">
        <v>4262894</v>
      </c>
      <c r="SF5">
        <v>4262894</v>
      </c>
      <c r="SG5">
        <v>4251335</v>
      </c>
      <c r="SH5">
        <v>4243657</v>
      </c>
      <c r="SI5">
        <v>4225206</v>
      </c>
      <c r="SJ5">
        <v>4157477</v>
      </c>
      <c r="SK5">
        <v>4143905</v>
      </c>
      <c r="SL5">
        <v>4152839</v>
      </c>
      <c r="SM5">
        <v>4140084</v>
      </c>
      <c r="SN5">
        <v>4128358</v>
      </c>
      <c r="SO5">
        <v>4111812</v>
      </c>
      <c r="SP5">
        <v>4105707</v>
      </c>
      <c r="SQ5">
        <v>4105707</v>
      </c>
      <c r="SR5">
        <v>4076578</v>
      </c>
      <c r="SS5">
        <v>4086361</v>
      </c>
      <c r="ST5">
        <v>4008229</v>
      </c>
      <c r="SU5">
        <v>4008193</v>
      </c>
      <c r="SV5">
        <v>3982737</v>
      </c>
      <c r="SW5">
        <v>3945473</v>
      </c>
      <c r="SX5">
        <v>3907343</v>
      </c>
      <c r="SY5">
        <v>3876919</v>
      </c>
      <c r="SZ5">
        <v>3858460</v>
      </c>
      <c r="TA5">
        <v>3841888</v>
      </c>
      <c r="TB5">
        <v>3861802</v>
      </c>
      <c r="TC5">
        <v>3846258</v>
      </c>
      <c r="TD5">
        <v>3920642</v>
      </c>
      <c r="TE5">
        <v>4000262</v>
      </c>
      <c r="TF5">
        <v>4130316</v>
      </c>
      <c r="TG5">
        <v>4143510</v>
      </c>
      <c r="TH5">
        <v>4143510</v>
      </c>
      <c r="TI5">
        <v>4135749</v>
      </c>
      <c r="TJ5">
        <v>4098557</v>
      </c>
      <c r="TK5">
        <v>4124115</v>
      </c>
      <c r="TL5">
        <v>4090874</v>
      </c>
      <c r="TM5">
        <v>4077441</v>
      </c>
      <c r="TN5">
        <v>4054682</v>
      </c>
      <c r="TO5">
        <v>4046866</v>
      </c>
      <c r="TP5">
        <v>4041647</v>
      </c>
      <c r="TQ5">
        <v>4059364</v>
      </c>
      <c r="TR5">
        <v>4063046</v>
      </c>
      <c r="TS5">
        <v>4088989</v>
      </c>
      <c r="TT5">
        <v>4070200</v>
      </c>
      <c r="TU5">
        <v>4077234</v>
      </c>
      <c r="TV5">
        <v>4088422</v>
      </c>
      <c r="TW5">
        <v>4097376</v>
      </c>
      <c r="TX5">
        <v>4156102</v>
      </c>
      <c r="TY5">
        <v>4113564</v>
      </c>
      <c r="TZ5">
        <v>4103303</v>
      </c>
      <c r="UA5">
        <v>4090068</v>
      </c>
      <c r="UB5">
        <v>4084678</v>
      </c>
      <c r="UC5">
        <v>4114928</v>
      </c>
      <c r="UD5">
        <v>4091292</v>
      </c>
      <c r="UE5">
        <v>4053420</v>
      </c>
      <c r="UF5">
        <v>4025454</v>
      </c>
      <c r="UG5">
        <v>4012046</v>
      </c>
      <c r="UH5">
        <v>4009833</v>
      </c>
      <c r="UI5">
        <v>4008781</v>
      </c>
      <c r="UJ5">
        <v>3987292</v>
      </c>
      <c r="UK5">
        <v>3954687</v>
      </c>
      <c r="UL5">
        <v>3955294</v>
      </c>
      <c r="UM5">
        <v>3942189</v>
      </c>
      <c r="UN5">
        <v>3928859</v>
      </c>
      <c r="UO5">
        <v>3859542</v>
      </c>
      <c r="UP5">
        <v>3851140</v>
      </c>
      <c r="UQ5">
        <v>3850210</v>
      </c>
      <c r="UR5">
        <v>3846664</v>
      </c>
      <c r="US5">
        <v>3812945</v>
      </c>
      <c r="UT5">
        <v>3802228</v>
      </c>
      <c r="UU5">
        <v>3782308</v>
      </c>
      <c r="UV5">
        <v>3756317</v>
      </c>
      <c r="UW5">
        <v>3756317</v>
      </c>
      <c r="UX5">
        <v>3756027</v>
      </c>
      <c r="UY5">
        <v>3725516</v>
      </c>
      <c r="UZ5">
        <v>3736712</v>
      </c>
      <c r="VA5">
        <v>3706533</v>
      </c>
      <c r="VB5">
        <v>3721786</v>
      </c>
      <c r="VC5">
        <v>3720041</v>
      </c>
      <c r="VD5">
        <v>3697739</v>
      </c>
      <c r="VE5">
        <v>3680469</v>
      </c>
      <c r="VF5">
        <v>3654143</v>
      </c>
      <c r="VG5">
        <v>3661703</v>
      </c>
      <c r="VH5">
        <v>3601791</v>
      </c>
      <c r="VI5">
        <v>3637120</v>
      </c>
      <c r="VJ5">
        <v>3617913</v>
      </c>
      <c r="VK5">
        <v>3663051</v>
      </c>
      <c r="VL5">
        <v>3648852</v>
      </c>
      <c r="VM5">
        <v>3626835</v>
      </c>
      <c r="VN5">
        <v>3607621</v>
      </c>
      <c r="VO5">
        <v>3622242</v>
      </c>
      <c r="VP5">
        <v>3633798</v>
      </c>
      <c r="VQ5">
        <v>3695788</v>
      </c>
      <c r="VR5">
        <v>3705342</v>
      </c>
      <c r="VS5">
        <v>3770154</v>
      </c>
      <c r="VT5">
        <v>3778166</v>
      </c>
      <c r="VU5">
        <v>3883404</v>
      </c>
      <c r="VV5">
        <v>3927582</v>
      </c>
      <c r="VW5">
        <v>3989580</v>
      </c>
      <c r="VX5">
        <v>4030850</v>
      </c>
      <c r="VY5">
        <v>3996307</v>
      </c>
      <c r="VZ5">
        <v>3996307</v>
      </c>
      <c r="WA5">
        <v>3950447</v>
      </c>
      <c r="WB5">
        <v>3941587</v>
      </c>
      <c r="WC5">
        <v>3974204</v>
      </c>
      <c r="WD5">
        <v>3982832</v>
      </c>
      <c r="WE5">
        <v>3973486</v>
      </c>
      <c r="WF5">
        <v>3984600</v>
      </c>
      <c r="WG5">
        <v>3965084</v>
      </c>
      <c r="WH5">
        <v>3944552</v>
      </c>
      <c r="WI5">
        <v>3924750</v>
      </c>
      <c r="WJ5">
        <v>3919925</v>
      </c>
      <c r="WK5">
        <v>3920268</v>
      </c>
      <c r="WL5">
        <v>3951527</v>
      </c>
      <c r="WM5">
        <v>3924155</v>
      </c>
      <c r="WN5">
        <v>3945503</v>
      </c>
      <c r="WO5">
        <v>3967695</v>
      </c>
      <c r="WP5">
        <v>3956237</v>
      </c>
      <c r="WQ5">
        <v>3954548</v>
      </c>
      <c r="WR5">
        <v>3942469</v>
      </c>
      <c r="WS5">
        <v>3905318</v>
      </c>
      <c r="WT5">
        <v>3922009</v>
      </c>
      <c r="WU5">
        <v>3913086</v>
      </c>
      <c r="WV5">
        <v>3895985</v>
      </c>
      <c r="WW5">
        <v>3900819</v>
      </c>
      <c r="WX5">
        <v>3864376</v>
      </c>
      <c r="WY5">
        <v>3864376</v>
      </c>
      <c r="WZ5">
        <v>3823264</v>
      </c>
      <c r="XA5">
        <v>3808220</v>
      </c>
      <c r="XB5">
        <v>3781552</v>
      </c>
      <c r="XC5">
        <v>3753530</v>
      </c>
      <c r="XD5">
        <v>3735577</v>
      </c>
      <c r="XE5">
        <v>3761026</v>
      </c>
      <c r="XF5">
        <v>3770480</v>
      </c>
      <c r="XG5">
        <v>3770545</v>
      </c>
      <c r="XH5">
        <v>3770484</v>
      </c>
      <c r="XI5">
        <v>3770484</v>
      </c>
      <c r="XJ5">
        <v>3774150</v>
      </c>
      <c r="XK5">
        <v>3784667</v>
      </c>
      <c r="XL5">
        <v>3762106</v>
      </c>
      <c r="XM5">
        <v>3763070</v>
      </c>
      <c r="XN5">
        <v>3763070</v>
      </c>
      <c r="XO5">
        <v>3781499</v>
      </c>
      <c r="XP5">
        <v>3802867</v>
      </c>
      <c r="XQ5">
        <v>3827955</v>
      </c>
      <c r="XR5">
        <v>3815592</v>
      </c>
      <c r="XS5">
        <v>3830948</v>
      </c>
      <c r="XT5">
        <v>3900609</v>
      </c>
      <c r="XU5">
        <v>3906264</v>
      </c>
      <c r="XV5">
        <v>3950416</v>
      </c>
      <c r="XW5">
        <v>3989605</v>
      </c>
      <c r="XX5">
        <v>4016332</v>
      </c>
      <c r="XY5">
        <v>4001380</v>
      </c>
      <c r="XZ5">
        <v>4072454</v>
      </c>
      <c r="YA5">
        <v>4111533</v>
      </c>
      <c r="YB5">
        <v>4127981</v>
      </c>
      <c r="YC5">
        <v>4123779</v>
      </c>
      <c r="YD5">
        <v>4168393</v>
      </c>
      <c r="YE5">
        <v>4176642</v>
      </c>
      <c r="YF5">
        <v>4080414</v>
      </c>
      <c r="YG5">
        <v>4144676</v>
      </c>
      <c r="YH5">
        <v>4232869</v>
      </c>
      <c r="YI5">
        <v>4231650</v>
      </c>
      <c r="YJ5">
        <v>4231650</v>
      </c>
      <c r="YK5">
        <v>4203988</v>
      </c>
      <c r="YL5">
        <v>4231301</v>
      </c>
      <c r="YM5">
        <v>4212332</v>
      </c>
      <c r="YN5">
        <v>4206096</v>
      </c>
      <c r="YO5">
        <v>4181698</v>
      </c>
      <c r="YP5">
        <v>4208593</v>
      </c>
      <c r="YQ5">
        <v>4194931</v>
      </c>
      <c r="YR5">
        <v>4199989</v>
      </c>
      <c r="YS5">
        <v>4168980</v>
      </c>
      <c r="YT5">
        <v>4150464</v>
      </c>
      <c r="YU5">
        <v>4157941</v>
      </c>
      <c r="YV5">
        <v>4191222</v>
      </c>
      <c r="YW5">
        <v>4200547</v>
      </c>
      <c r="YX5">
        <v>4174111</v>
      </c>
      <c r="YY5">
        <v>4280279</v>
      </c>
      <c r="YZ5">
        <v>4188473</v>
      </c>
      <c r="ZA5">
        <v>4189101</v>
      </c>
      <c r="ZB5">
        <v>4238935</v>
      </c>
      <c r="ZC5">
        <v>4236101</v>
      </c>
      <c r="ZD5">
        <v>4230830</v>
      </c>
      <c r="ZE5">
        <v>4207274</v>
      </c>
      <c r="ZF5">
        <v>4199876</v>
      </c>
      <c r="ZG5">
        <v>4182148</v>
      </c>
      <c r="ZH5">
        <v>4187343</v>
      </c>
      <c r="ZI5">
        <v>4122874</v>
      </c>
      <c r="ZJ5">
        <v>4034161</v>
      </c>
      <c r="ZK5">
        <v>4013135</v>
      </c>
      <c r="ZL5">
        <v>4002514</v>
      </c>
      <c r="ZM5">
        <v>3997706</v>
      </c>
      <c r="ZN5">
        <v>3980876</v>
      </c>
      <c r="ZO5">
        <v>4012786</v>
      </c>
      <c r="ZP5">
        <v>3990522</v>
      </c>
      <c r="ZQ5">
        <v>3992709</v>
      </c>
      <c r="ZR5">
        <v>3986438</v>
      </c>
      <c r="ZS5">
        <v>3962247</v>
      </c>
      <c r="ZT5">
        <v>3959247</v>
      </c>
      <c r="ZU5">
        <v>3925934</v>
      </c>
      <c r="ZV5">
        <v>3922215</v>
      </c>
      <c r="ZW5">
        <v>3914053</v>
      </c>
      <c r="ZX5">
        <v>3899729</v>
      </c>
      <c r="ZY5">
        <v>3903430</v>
      </c>
      <c r="ZZ5">
        <v>3884499</v>
      </c>
      <c r="AAA5">
        <v>3855360</v>
      </c>
      <c r="AAB5">
        <v>3875630</v>
      </c>
      <c r="AAC5">
        <v>3806525</v>
      </c>
      <c r="AAD5">
        <v>3732373</v>
      </c>
      <c r="AAE5">
        <v>3720593</v>
      </c>
      <c r="AAF5">
        <v>3704685</v>
      </c>
      <c r="AAG5">
        <v>3689068</v>
      </c>
      <c r="AAH5">
        <v>3683506</v>
      </c>
      <c r="AAI5">
        <v>3653518</v>
      </c>
      <c r="AAJ5">
        <v>3641371</v>
      </c>
      <c r="AAK5">
        <v>3621076</v>
      </c>
      <c r="AAL5">
        <v>3625102</v>
      </c>
      <c r="AAM5">
        <v>3633219</v>
      </c>
      <c r="AAN5">
        <v>3661939</v>
      </c>
      <c r="AAO5">
        <v>3661328</v>
      </c>
      <c r="AAP5">
        <v>3661328</v>
      </c>
      <c r="AAQ5">
        <v>3649916</v>
      </c>
      <c r="AAR5">
        <v>3760528</v>
      </c>
      <c r="AAS5">
        <v>3758171</v>
      </c>
      <c r="AAT5">
        <v>3830178</v>
      </c>
      <c r="AAU5">
        <v>3867873</v>
      </c>
      <c r="AAV5">
        <v>3857283</v>
      </c>
      <c r="AAW5">
        <v>3987700</v>
      </c>
      <c r="AAX5">
        <v>3986490</v>
      </c>
      <c r="AAY5">
        <v>3989878</v>
      </c>
      <c r="AAZ5">
        <v>3960174</v>
      </c>
      <c r="ABA5">
        <v>3930896</v>
      </c>
      <c r="ABB5">
        <v>3851988</v>
      </c>
      <c r="ABC5">
        <v>3820727</v>
      </c>
      <c r="ABD5">
        <v>3792753</v>
      </c>
      <c r="ABE5">
        <v>3800383</v>
      </c>
      <c r="ABF5">
        <v>3781087</v>
      </c>
      <c r="ABG5">
        <v>3726775</v>
      </c>
      <c r="ABH5">
        <v>3746747</v>
      </c>
      <c r="ABI5">
        <v>3728322</v>
      </c>
      <c r="ABJ5">
        <v>3702898</v>
      </c>
      <c r="ABK5">
        <v>3682432</v>
      </c>
      <c r="ABL5">
        <v>3641964</v>
      </c>
      <c r="ABM5">
        <v>3634323</v>
      </c>
      <c r="ABN5">
        <v>3632219</v>
      </c>
      <c r="ABO5">
        <v>3652080</v>
      </c>
      <c r="ABP5">
        <v>3620490</v>
      </c>
      <c r="ABQ5">
        <v>3654290</v>
      </c>
      <c r="ABR5">
        <v>3631661</v>
      </c>
      <c r="ABS5">
        <v>3623012</v>
      </c>
      <c r="ABT5">
        <v>3611564</v>
      </c>
      <c r="ABU5">
        <v>3604352</v>
      </c>
      <c r="ABV5">
        <v>3620500</v>
      </c>
      <c r="ABW5">
        <v>3654984</v>
      </c>
      <c r="ABX5">
        <v>3658765</v>
      </c>
      <c r="ABY5">
        <v>3680778</v>
      </c>
      <c r="ABZ5">
        <v>3693726</v>
      </c>
      <c r="ACA5">
        <v>3718733</v>
      </c>
      <c r="ACB5">
        <v>3678627</v>
      </c>
      <c r="ACC5">
        <v>3712775</v>
      </c>
      <c r="ACD5">
        <v>3711259</v>
      </c>
      <c r="ACE5">
        <v>3721453</v>
      </c>
      <c r="ACF5">
        <v>3710719</v>
      </c>
      <c r="ACG5">
        <v>3667928</v>
      </c>
      <c r="ACH5">
        <v>3667928</v>
      </c>
      <c r="ACI5">
        <v>3664556</v>
      </c>
      <c r="ACJ5">
        <v>3658855</v>
      </c>
      <c r="ACK5">
        <v>3649584</v>
      </c>
      <c r="ACL5">
        <v>3637253</v>
      </c>
      <c r="ACM5">
        <v>3583136</v>
      </c>
      <c r="ACN5">
        <v>3561410</v>
      </c>
      <c r="ACO5">
        <v>3559274</v>
      </c>
      <c r="ACP5">
        <v>3532104</v>
      </c>
      <c r="ACQ5">
        <v>3503875</v>
      </c>
      <c r="ACR5">
        <v>3473080</v>
      </c>
      <c r="ACS5">
        <v>3473080</v>
      </c>
      <c r="ACT5">
        <v>3442959</v>
      </c>
      <c r="ACU5">
        <v>3427591</v>
      </c>
      <c r="ACV5">
        <v>3373295</v>
      </c>
      <c r="ACW5">
        <v>3355602</v>
      </c>
      <c r="ACX5">
        <v>3368621</v>
      </c>
      <c r="ACY5">
        <v>3359097</v>
      </c>
      <c r="ACZ5">
        <v>3405295</v>
      </c>
      <c r="ADA5">
        <v>3351271</v>
      </c>
      <c r="ADB5">
        <v>3342754</v>
      </c>
      <c r="ADC5">
        <v>3307354</v>
      </c>
      <c r="ADD5">
        <v>3261076</v>
      </c>
      <c r="ADE5">
        <v>3206192</v>
      </c>
      <c r="ADF5">
        <v>3162870</v>
      </c>
      <c r="ADG5">
        <v>3197483</v>
      </c>
      <c r="ADH5">
        <v>3197483</v>
      </c>
      <c r="ADI5">
        <v>3250841</v>
      </c>
      <c r="ADJ5">
        <v>3212871</v>
      </c>
      <c r="ADK5">
        <v>3266610</v>
      </c>
      <c r="ADL5">
        <v>3291220</v>
      </c>
      <c r="ADM5">
        <v>3241859</v>
      </c>
      <c r="ADN5">
        <v>3244448</v>
      </c>
      <c r="ADO5">
        <v>3199621</v>
      </c>
      <c r="ADP5">
        <v>3164301</v>
      </c>
      <c r="ADQ5">
        <v>3097360</v>
      </c>
      <c r="ADR5">
        <v>3066520</v>
      </c>
      <c r="ADS5">
        <v>3035357</v>
      </c>
      <c r="ADT5">
        <v>3026269</v>
      </c>
      <c r="ADU5">
        <v>3007292</v>
      </c>
      <c r="ADV5">
        <v>2940645</v>
      </c>
      <c r="ADW5">
        <v>2876807</v>
      </c>
      <c r="ADX5">
        <v>2852138</v>
      </c>
      <c r="ADY5">
        <v>2829193</v>
      </c>
      <c r="ADZ5">
        <v>2757977</v>
      </c>
      <c r="AEA5">
        <v>2750273</v>
      </c>
      <c r="AEB5">
        <v>2729715</v>
      </c>
      <c r="AEC5">
        <v>2712349</v>
      </c>
      <c r="AED5">
        <v>2716581</v>
      </c>
      <c r="AEE5">
        <v>2719441</v>
      </c>
      <c r="AEF5">
        <v>2684317</v>
      </c>
      <c r="AEG5">
        <v>2678462</v>
      </c>
      <c r="AEH5">
        <v>2668526</v>
      </c>
      <c r="AEI5">
        <v>2656853</v>
      </c>
      <c r="AEJ5">
        <v>2642314</v>
      </c>
      <c r="AEK5">
        <v>2633291</v>
      </c>
      <c r="AEL5">
        <v>2595138</v>
      </c>
      <c r="AEM5">
        <v>2563487</v>
      </c>
      <c r="AEN5">
        <v>2536174</v>
      </c>
      <c r="AEO5">
        <v>2531969</v>
      </c>
      <c r="AEP5">
        <v>2498951</v>
      </c>
      <c r="AEQ5">
        <v>2460854</v>
      </c>
      <c r="AER5">
        <v>2430904</v>
      </c>
      <c r="AES5">
        <v>2370435</v>
      </c>
      <c r="AET5">
        <v>2351682</v>
      </c>
      <c r="AEU5">
        <v>2363819</v>
      </c>
      <c r="AEV5">
        <v>2373259</v>
      </c>
      <c r="AEW5">
        <v>2353916</v>
      </c>
      <c r="AEX5">
        <v>2359272</v>
      </c>
      <c r="AEY5">
        <v>2356279</v>
      </c>
      <c r="AEZ5">
        <v>2331300</v>
      </c>
      <c r="AFA5">
        <v>2340110</v>
      </c>
      <c r="AFB5">
        <v>2311834</v>
      </c>
      <c r="AFC5">
        <v>2326799</v>
      </c>
      <c r="AFD5">
        <v>2314630</v>
      </c>
      <c r="AFE5">
        <v>2348990</v>
      </c>
      <c r="AFF5">
        <v>2340486</v>
      </c>
      <c r="AFG5">
        <v>2301733</v>
      </c>
      <c r="AFH5">
        <v>2302142</v>
      </c>
      <c r="AFI5">
        <v>2349893</v>
      </c>
      <c r="AFJ5">
        <v>2408201</v>
      </c>
      <c r="AFK5">
        <v>2503514</v>
      </c>
      <c r="AFL5">
        <v>2543384</v>
      </c>
      <c r="AFM5">
        <v>2565639</v>
      </c>
      <c r="AFN5">
        <v>2555227</v>
      </c>
      <c r="AFO5">
        <v>2558200</v>
      </c>
      <c r="AFP5">
        <v>2567944</v>
      </c>
      <c r="AFQ5">
        <v>2585304</v>
      </c>
      <c r="AFR5">
        <v>2566845</v>
      </c>
      <c r="AFS5">
        <v>2644123</v>
      </c>
      <c r="AFT5">
        <v>2676722</v>
      </c>
      <c r="AFU5">
        <v>2720210</v>
      </c>
      <c r="AFV5">
        <v>2796409</v>
      </c>
      <c r="AFW5">
        <v>2833454</v>
      </c>
      <c r="AFX5">
        <v>2884024</v>
      </c>
      <c r="AFY5">
        <v>2796062</v>
      </c>
      <c r="AFZ5">
        <v>2796062</v>
      </c>
      <c r="AGA5">
        <v>2792455</v>
      </c>
      <c r="AGB5">
        <v>2735772</v>
      </c>
      <c r="AGC5">
        <v>2722171</v>
      </c>
      <c r="AGD5">
        <v>2657653</v>
      </c>
      <c r="AGE5">
        <v>2625651</v>
      </c>
      <c r="AGF5">
        <v>2619095</v>
      </c>
      <c r="AGG5">
        <v>2592480</v>
      </c>
      <c r="AGH5">
        <v>2553992</v>
      </c>
      <c r="AGI5">
        <v>2553263</v>
      </c>
      <c r="AGJ5">
        <v>2508708</v>
      </c>
      <c r="AGK5">
        <v>2493818</v>
      </c>
      <c r="AGL5">
        <v>2485966</v>
      </c>
      <c r="AGM5">
        <v>2428697</v>
      </c>
      <c r="AGN5">
        <v>2415354</v>
      </c>
      <c r="AGO5">
        <v>2412186</v>
      </c>
      <c r="AGP5">
        <v>2406682</v>
      </c>
      <c r="AGQ5">
        <v>2416602</v>
      </c>
      <c r="AGR5">
        <v>2416614</v>
      </c>
      <c r="AGS5">
        <v>2398520</v>
      </c>
      <c r="AGT5">
        <v>2389971</v>
      </c>
      <c r="AGU5">
        <v>2383574</v>
      </c>
      <c r="AGV5">
        <v>2376373</v>
      </c>
      <c r="AGW5">
        <v>2335966</v>
      </c>
      <c r="AGX5">
        <v>2359178</v>
      </c>
      <c r="AGY5">
        <v>2359178</v>
      </c>
      <c r="AGZ5">
        <v>2348696</v>
      </c>
      <c r="AHA5">
        <v>2312229</v>
      </c>
      <c r="AHB5">
        <v>2319897</v>
      </c>
      <c r="AHC5">
        <v>2303667</v>
      </c>
      <c r="AHD5">
        <v>2284708</v>
      </c>
      <c r="AHE5">
        <v>2236795</v>
      </c>
      <c r="AHF5">
        <v>2244642</v>
      </c>
      <c r="AHG5">
        <v>2219812</v>
      </c>
      <c r="AHH5">
        <v>2232076</v>
      </c>
      <c r="AHI5">
        <v>2232076</v>
      </c>
      <c r="AHJ5">
        <v>2220678</v>
      </c>
      <c r="AHK5">
        <v>2229754</v>
      </c>
      <c r="AHL5">
        <v>2234841</v>
      </c>
      <c r="AHM5">
        <v>2241600</v>
      </c>
      <c r="AHN5">
        <v>2241600</v>
      </c>
      <c r="AHO5">
        <v>2230784</v>
      </c>
      <c r="AHP5">
        <v>2244113</v>
      </c>
      <c r="AHQ5">
        <v>2223199</v>
      </c>
      <c r="AHR5">
        <v>2231653</v>
      </c>
      <c r="AHS5">
        <v>2214826</v>
      </c>
      <c r="AHT5">
        <v>2194071</v>
      </c>
      <c r="AHU5">
        <v>2221132</v>
      </c>
      <c r="AHV5">
        <v>2202597</v>
      </c>
      <c r="AHW5">
        <v>2144348</v>
      </c>
      <c r="AHX5">
        <v>2139764</v>
      </c>
      <c r="AHY5">
        <v>2130873</v>
      </c>
      <c r="AHZ5">
        <v>2117625</v>
      </c>
      <c r="AIA5">
        <v>2109985</v>
      </c>
      <c r="AIB5">
        <v>2122224</v>
      </c>
      <c r="AIC5">
        <v>2145751</v>
      </c>
      <c r="AID5">
        <v>2123039</v>
      </c>
      <c r="AIE5">
        <v>2120649</v>
      </c>
      <c r="AIF5">
        <v>2099117</v>
      </c>
      <c r="AIG5">
        <v>2151508</v>
      </c>
      <c r="AIH5">
        <v>2259194</v>
      </c>
      <c r="AII5">
        <v>2295112</v>
      </c>
      <c r="AIJ5">
        <v>2295112</v>
      </c>
      <c r="AIK5">
        <v>2292221</v>
      </c>
      <c r="AIL5">
        <v>2281636</v>
      </c>
      <c r="AIM5">
        <v>2264712</v>
      </c>
      <c r="AIN5">
        <v>2269898</v>
      </c>
      <c r="AIO5">
        <v>2262116</v>
      </c>
      <c r="AIP5">
        <v>2261042</v>
      </c>
      <c r="AIQ5">
        <v>2261056</v>
      </c>
      <c r="AIR5">
        <v>2253569</v>
      </c>
      <c r="AIS5">
        <v>2222524</v>
      </c>
      <c r="AIT5">
        <v>2218492</v>
      </c>
      <c r="AIU5">
        <v>2205573</v>
      </c>
      <c r="AIV5">
        <v>2202103</v>
      </c>
      <c r="AIW5">
        <v>2204704</v>
      </c>
      <c r="AIX5">
        <v>2235980</v>
      </c>
      <c r="AIY5">
        <v>2263771</v>
      </c>
      <c r="AIZ5">
        <v>2234148</v>
      </c>
      <c r="AJA5">
        <v>2237420</v>
      </c>
      <c r="AJB5">
        <v>2210641</v>
      </c>
      <c r="AJC5">
        <v>2202143</v>
      </c>
      <c r="AJD5">
        <v>2194319</v>
      </c>
      <c r="AJE5">
        <v>2133135</v>
      </c>
      <c r="AJF5">
        <v>2114766</v>
      </c>
      <c r="AJG5">
        <v>2090775</v>
      </c>
      <c r="AJH5">
        <v>2043744</v>
      </c>
      <c r="AJI5">
        <v>2031150</v>
      </c>
      <c r="AJJ5">
        <v>2046001</v>
      </c>
      <c r="AJK5">
        <v>2054242</v>
      </c>
      <c r="AJL5">
        <v>2057557</v>
      </c>
      <c r="AJM5">
        <v>2063286</v>
      </c>
      <c r="AJN5">
        <v>2036321</v>
      </c>
      <c r="AJO5">
        <v>2045923</v>
      </c>
      <c r="AJP5">
        <v>2025037</v>
      </c>
      <c r="AJQ5">
        <v>2018383</v>
      </c>
      <c r="AJR5">
        <v>1969473</v>
      </c>
      <c r="AJS5">
        <v>1967571</v>
      </c>
      <c r="AJT5">
        <v>1963479</v>
      </c>
      <c r="AJU5">
        <v>1956723</v>
      </c>
      <c r="AJV5">
        <v>1954182</v>
      </c>
      <c r="AJW5">
        <v>1934679</v>
      </c>
      <c r="AJX5">
        <v>1951504</v>
      </c>
      <c r="AJY5">
        <v>2028914</v>
      </c>
      <c r="AJZ5">
        <v>2056560</v>
      </c>
      <c r="AKA5">
        <v>2032722</v>
      </c>
      <c r="AKB5">
        <v>2039961</v>
      </c>
      <c r="AKC5">
        <v>2028839</v>
      </c>
      <c r="AKD5">
        <v>2020391</v>
      </c>
      <c r="AKE5">
        <v>2005792</v>
      </c>
      <c r="AKF5">
        <v>1998031</v>
      </c>
      <c r="AKG5">
        <v>1997134</v>
      </c>
      <c r="AKH5">
        <v>1999508</v>
      </c>
      <c r="AKI5">
        <v>2008769</v>
      </c>
      <c r="AKJ5">
        <v>1996764</v>
      </c>
      <c r="AKK5">
        <v>1983133</v>
      </c>
      <c r="AKL5">
        <v>1972926</v>
      </c>
      <c r="AKM5">
        <v>1963218</v>
      </c>
      <c r="AKN5">
        <v>1954416</v>
      </c>
      <c r="AKO5">
        <v>1971549</v>
      </c>
      <c r="AKP5">
        <v>1971549</v>
      </c>
      <c r="AKQ5">
        <v>1964080</v>
      </c>
      <c r="AKR5">
        <v>1948376</v>
      </c>
      <c r="AKS5">
        <v>1966508</v>
      </c>
      <c r="AKT5">
        <v>1980068</v>
      </c>
      <c r="AKU5">
        <v>2033730</v>
      </c>
      <c r="AKV5">
        <v>2109018</v>
      </c>
      <c r="AKW5">
        <v>2243824</v>
      </c>
      <c r="AKX5">
        <v>2162828</v>
      </c>
      <c r="AKY5">
        <v>2173544</v>
      </c>
      <c r="AKZ5">
        <v>2158373</v>
      </c>
      <c r="ALA5">
        <v>2174099</v>
      </c>
      <c r="ALB5">
        <v>2155284</v>
      </c>
      <c r="ALC5">
        <v>2124686</v>
      </c>
      <c r="ALD5">
        <v>2119874</v>
      </c>
      <c r="ALE5">
        <v>2103449</v>
      </c>
      <c r="ALF5">
        <v>2126535</v>
      </c>
      <c r="ALG5">
        <v>2158456</v>
      </c>
      <c r="ALH5">
        <v>2122098</v>
      </c>
      <c r="ALI5">
        <v>2080863</v>
      </c>
      <c r="ALJ5">
        <v>2077049</v>
      </c>
      <c r="ALK5">
        <v>2045035</v>
      </c>
      <c r="ALL5">
        <v>2052016</v>
      </c>
      <c r="ALM5">
        <v>2058441</v>
      </c>
      <c r="ALN5">
        <v>2010431</v>
      </c>
      <c r="ALO5">
        <v>1992291</v>
      </c>
      <c r="ALP5">
        <v>1992399</v>
      </c>
      <c r="ALQ5">
        <v>2017240</v>
      </c>
      <c r="ALR5">
        <v>2018244</v>
      </c>
      <c r="ALS5">
        <v>2003889</v>
      </c>
      <c r="ALT5">
        <v>4112280</v>
      </c>
      <c r="ALU5">
        <v>4137515</v>
      </c>
      <c r="ALV5">
        <v>4170820</v>
      </c>
      <c r="ALW5">
        <v>4169511</v>
      </c>
      <c r="ALX5">
        <v>4158845</v>
      </c>
      <c r="ALY5">
        <v>4175536</v>
      </c>
      <c r="ALZ5">
        <v>4168139</v>
      </c>
      <c r="AMA5">
        <v>4182152</v>
      </c>
      <c r="AMB5">
        <v>4154629</v>
      </c>
      <c r="AMC5">
        <v>4173092</v>
      </c>
      <c r="AMD5">
        <v>4169664</v>
      </c>
      <c r="AME5">
        <v>4177487</v>
      </c>
      <c r="AMF5">
        <v>4203727</v>
      </c>
      <c r="AMG5">
        <v>4193602</v>
      </c>
      <c r="AMH5">
        <v>4201567</v>
      </c>
      <c r="AMI5">
        <v>4201567</v>
      </c>
      <c r="AMJ5">
        <v>2106627</v>
      </c>
      <c r="AMK5">
        <v>2104881</v>
      </c>
      <c r="AML5">
        <v>2118890</v>
      </c>
      <c r="AMM5">
        <v>2135240</v>
      </c>
      <c r="AMN5">
        <v>2171295</v>
      </c>
      <c r="AMO5">
        <v>2164139</v>
      </c>
      <c r="AMP5">
        <v>2076474</v>
      </c>
      <c r="AMQ5">
        <v>2086917</v>
      </c>
      <c r="AMR5">
        <v>2066652</v>
      </c>
      <c r="AMS5">
        <v>2066652</v>
      </c>
      <c r="AMT5">
        <v>2050041</v>
      </c>
      <c r="AMU5">
        <v>2066235</v>
      </c>
      <c r="AMV5">
        <v>2012004</v>
      </c>
      <c r="AMW5">
        <v>2059973</v>
      </c>
      <c r="AMX5">
        <v>2045071</v>
      </c>
      <c r="AMY5">
        <v>1992328</v>
      </c>
      <c r="AMZ5">
        <v>1975458</v>
      </c>
      <c r="ANA5">
        <v>2002134</v>
      </c>
      <c r="ANB5">
        <v>2053385</v>
      </c>
      <c r="ANC5">
        <v>2114084</v>
      </c>
      <c r="AND5">
        <v>2131742</v>
      </c>
      <c r="ANE5">
        <v>2187505</v>
      </c>
      <c r="ANF5">
        <v>2219497</v>
      </c>
      <c r="ANG5">
        <v>2268682</v>
      </c>
      <c r="ANH5">
        <v>2268682</v>
      </c>
      <c r="ANI5">
        <v>2335354</v>
      </c>
      <c r="ANJ5">
        <v>2415805</v>
      </c>
      <c r="ANK5">
        <v>2526000</v>
      </c>
      <c r="ANL5">
        <v>2571588</v>
      </c>
      <c r="ANM5">
        <v>2485182</v>
      </c>
      <c r="ANN5">
        <v>2502255</v>
      </c>
      <c r="ANO5">
        <v>2446191</v>
      </c>
      <c r="ANP5">
        <v>2376024</v>
      </c>
      <c r="ANQ5">
        <v>2317324</v>
      </c>
      <c r="ANR5">
        <v>2299279</v>
      </c>
      <c r="ANS5">
        <v>2282976</v>
      </c>
      <c r="ANT5">
        <v>2291955</v>
      </c>
      <c r="ANU5">
        <v>2264774</v>
      </c>
      <c r="ANV5">
        <v>2264088</v>
      </c>
      <c r="ANW5">
        <v>2247410</v>
      </c>
      <c r="ANX5">
        <v>2229838</v>
      </c>
      <c r="ANY5">
        <v>2232045</v>
      </c>
      <c r="ANZ5">
        <v>2232148</v>
      </c>
      <c r="AOA5">
        <v>2200036</v>
      </c>
      <c r="AOB5">
        <v>2208590</v>
      </c>
      <c r="AOC5">
        <v>2234318</v>
      </c>
      <c r="AOD5">
        <v>2224926</v>
      </c>
      <c r="AOE5">
        <v>2212203</v>
      </c>
      <c r="AOF5">
        <v>2226202</v>
      </c>
      <c r="AOG5">
        <v>2267759</v>
      </c>
      <c r="AOH5">
        <v>2281149</v>
      </c>
      <c r="AOI5">
        <v>2250587</v>
      </c>
      <c r="AOJ5">
        <v>2233925</v>
      </c>
      <c r="AOK5">
        <v>2214518</v>
      </c>
      <c r="AOL5">
        <v>2209425</v>
      </c>
      <c r="AOM5">
        <v>2209425</v>
      </c>
      <c r="AON5">
        <v>2221589</v>
      </c>
      <c r="AOO5">
        <v>2207503</v>
      </c>
      <c r="AOP5">
        <v>2253540</v>
      </c>
      <c r="AOQ5">
        <v>2260493</v>
      </c>
      <c r="AOR5">
        <v>2237446</v>
      </c>
      <c r="AOS5">
        <v>2241684</v>
      </c>
      <c r="AOT5">
        <v>2196595</v>
      </c>
      <c r="AOU5">
        <v>4437885</v>
      </c>
      <c r="AOV5">
        <v>4425925</v>
      </c>
      <c r="AOW5">
        <v>2248371</v>
      </c>
      <c r="AOX5">
        <v>2256467</v>
      </c>
      <c r="AOY5">
        <v>2251100</v>
      </c>
      <c r="AOZ5">
        <v>2262437</v>
      </c>
      <c r="APA5">
        <v>2297214</v>
      </c>
      <c r="APB5">
        <v>2306506</v>
      </c>
      <c r="APC5">
        <v>2297074</v>
      </c>
      <c r="APD5">
        <v>2297315</v>
      </c>
      <c r="APE5">
        <v>2273527</v>
      </c>
      <c r="APF5">
        <v>2247051</v>
      </c>
      <c r="APG5">
        <v>2192475</v>
      </c>
      <c r="APH5">
        <v>2162454</v>
      </c>
      <c r="API5">
        <v>2155446</v>
      </c>
      <c r="APJ5">
        <v>2140759</v>
      </c>
      <c r="APK5">
        <v>2119807</v>
      </c>
      <c r="APL5">
        <v>2109642</v>
      </c>
      <c r="APM5">
        <v>2074498</v>
      </c>
      <c r="APN5">
        <v>2035831</v>
      </c>
      <c r="APO5">
        <v>2041559</v>
      </c>
      <c r="APP5">
        <v>2026710</v>
      </c>
      <c r="APQ5">
        <v>2029352</v>
      </c>
      <c r="APR5">
        <v>2039273</v>
      </c>
      <c r="APS5">
        <v>2047624</v>
      </c>
      <c r="APT5">
        <v>2028634</v>
      </c>
      <c r="APU5">
        <v>2013325</v>
      </c>
      <c r="APV5">
        <v>2060970</v>
      </c>
      <c r="APW5">
        <v>2176497</v>
      </c>
      <c r="APX5">
        <v>2163981</v>
      </c>
      <c r="APY5">
        <v>2213222</v>
      </c>
      <c r="APZ5">
        <v>2213222</v>
      </c>
      <c r="AQA5">
        <v>2200093</v>
      </c>
      <c r="AQB5">
        <v>2207922</v>
      </c>
      <c r="AQC5">
        <v>2207290</v>
      </c>
      <c r="AQD5">
        <v>2250947</v>
      </c>
      <c r="AQE5">
        <v>2287688</v>
      </c>
      <c r="AQF5">
        <v>2317453</v>
      </c>
      <c r="AQG5">
        <v>2322087</v>
      </c>
      <c r="AQH5">
        <v>2302597</v>
      </c>
      <c r="AQI5">
        <v>2293966</v>
      </c>
      <c r="AQJ5">
        <v>2301676</v>
      </c>
      <c r="AQK5">
        <v>2278454</v>
      </c>
      <c r="AQL5">
        <v>2280970</v>
      </c>
      <c r="AQM5">
        <v>2270248</v>
      </c>
      <c r="AQN5">
        <v>2267480</v>
      </c>
      <c r="AQO5">
        <v>2283158</v>
      </c>
      <c r="AQP5">
        <v>2251644</v>
      </c>
      <c r="AQQ5">
        <v>4111990</v>
      </c>
      <c r="AQR5">
        <v>4059887</v>
      </c>
      <c r="AQS5">
        <v>4070467</v>
      </c>
      <c r="AQT5">
        <v>4075326</v>
      </c>
      <c r="AQU5">
        <v>4063008</v>
      </c>
      <c r="AQV5">
        <v>4073217</v>
      </c>
      <c r="AQW5">
        <v>4055729</v>
      </c>
      <c r="AQX5">
        <v>4035884</v>
      </c>
      <c r="AQY5">
        <v>4035884</v>
      </c>
      <c r="AQZ5">
        <v>3992887</v>
      </c>
      <c r="ARA5">
        <v>3976375</v>
      </c>
      <c r="ARB5">
        <v>3964896</v>
      </c>
      <c r="ARC5">
        <v>3952724</v>
      </c>
      <c r="ARD5">
        <v>3962700</v>
      </c>
      <c r="ARE5">
        <v>3930128</v>
      </c>
      <c r="ARF5">
        <v>3903075</v>
      </c>
      <c r="ARG5">
        <v>3895478</v>
      </c>
      <c r="ARH5">
        <v>3883901</v>
      </c>
      <c r="ARI5">
        <v>1959753</v>
      </c>
      <c r="ARJ5">
        <v>1957068</v>
      </c>
      <c r="ARK5">
        <v>1954459</v>
      </c>
      <c r="ARL5">
        <v>1966290</v>
      </c>
      <c r="ARM5">
        <v>1969040</v>
      </c>
      <c r="ARN5">
        <v>1970478</v>
      </c>
      <c r="ARO5">
        <v>1970478</v>
      </c>
      <c r="ARP5">
        <v>1971227</v>
      </c>
      <c r="ARQ5">
        <v>1970102</v>
      </c>
      <c r="ARR5">
        <v>1974509</v>
      </c>
      <c r="ARS5">
        <v>1967092</v>
      </c>
      <c r="ART5">
        <v>1955547</v>
      </c>
      <c r="ARU5">
        <v>1974648</v>
      </c>
      <c r="ARV5">
        <v>1965142</v>
      </c>
      <c r="ARW5">
        <v>1944965</v>
      </c>
      <c r="ARX5">
        <v>1927302</v>
      </c>
      <c r="ARY5">
        <v>1913735</v>
      </c>
      <c r="ARZ5">
        <v>1910264</v>
      </c>
      <c r="ASA5">
        <v>1887954</v>
      </c>
      <c r="ASB5">
        <v>1855923</v>
      </c>
      <c r="ASC5">
        <v>1835168</v>
      </c>
      <c r="ASD5">
        <v>1806132</v>
      </c>
      <c r="ASE5">
        <v>1776499</v>
      </c>
      <c r="ASF5">
        <v>1789196</v>
      </c>
      <c r="ASG5">
        <v>1846768</v>
      </c>
      <c r="ASH5">
        <v>1912140</v>
      </c>
      <c r="ASI5">
        <v>1984102</v>
      </c>
      <c r="ASJ5">
        <v>1984102</v>
      </c>
      <c r="ASK5">
        <v>2132720</v>
      </c>
      <c r="ASL5">
        <v>2226584</v>
      </c>
      <c r="ASM5">
        <v>2156565</v>
      </c>
      <c r="ASN5">
        <v>2173188</v>
      </c>
      <c r="ASO5">
        <v>2073236</v>
      </c>
      <c r="ASP5">
        <v>2016362</v>
      </c>
      <c r="ASQ5">
        <v>2000508</v>
      </c>
      <c r="ASR5">
        <v>1976494</v>
      </c>
      <c r="ASS5">
        <v>1996374</v>
      </c>
      <c r="AST5">
        <v>1997671</v>
      </c>
      <c r="ASU5">
        <v>2013763</v>
      </c>
      <c r="ASV5">
        <v>2006443</v>
      </c>
      <c r="ASW5">
        <v>2000019</v>
      </c>
      <c r="ASX5">
        <v>2025790</v>
      </c>
      <c r="ASY5">
        <v>2075912</v>
      </c>
      <c r="ASZ5">
        <v>2052533</v>
      </c>
      <c r="ATA5">
        <v>2053261</v>
      </c>
      <c r="ATB5">
        <v>2068175</v>
      </c>
      <c r="ATC5">
        <v>2082103</v>
      </c>
      <c r="ATD5">
        <v>2082678</v>
      </c>
      <c r="ATE5">
        <v>2029079</v>
      </c>
      <c r="ATF5">
        <v>2056824</v>
      </c>
      <c r="ATG5">
        <v>2077939</v>
      </c>
      <c r="ATH5">
        <v>2061497</v>
      </c>
      <c r="ATI5">
        <v>2002512</v>
      </c>
      <c r="ATJ5">
        <v>1991689</v>
      </c>
      <c r="ATK5">
        <v>1969032</v>
      </c>
      <c r="ATL5">
        <v>1935957</v>
      </c>
      <c r="ATM5">
        <v>2004688</v>
      </c>
      <c r="ATN5">
        <v>1873845</v>
      </c>
      <c r="ATO5">
        <v>1845270</v>
      </c>
      <c r="ATP5">
        <v>1824999</v>
      </c>
      <c r="ATQ5">
        <v>1803931</v>
      </c>
      <c r="ATR5">
        <v>1785462</v>
      </c>
      <c r="ATS5">
        <v>1786934</v>
      </c>
      <c r="ATT5">
        <v>1773474</v>
      </c>
      <c r="ATU5">
        <v>1781562</v>
      </c>
      <c r="ATV5">
        <v>1798756</v>
      </c>
      <c r="ATW5">
        <v>1832797</v>
      </c>
      <c r="ATX5">
        <v>1830965</v>
      </c>
      <c r="ATY5">
        <v>1846431</v>
      </c>
      <c r="ATZ5">
        <v>1829665</v>
      </c>
      <c r="AUA5">
        <v>1857622</v>
      </c>
      <c r="AUB5">
        <v>1878190</v>
      </c>
      <c r="AUC5">
        <v>1877044</v>
      </c>
      <c r="AUD5">
        <v>1925825</v>
      </c>
      <c r="AUE5">
        <v>1915429</v>
      </c>
      <c r="AUF5">
        <v>1902415</v>
      </c>
      <c r="AUG5">
        <v>1896792</v>
      </c>
      <c r="AUH5">
        <v>1908608</v>
      </c>
      <c r="AUI5">
        <v>1928586</v>
      </c>
      <c r="AUJ5">
        <v>1919772</v>
      </c>
      <c r="AUK5">
        <v>1909049</v>
      </c>
      <c r="AUL5">
        <v>1911800</v>
      </c>
      <c r="AUM5">
        <v>1940084</v>
      </c>
      <c r="AUN5">
        <v>1951070</v>
      </c>
      <c r="AUO5">
        <v>1941004</v>
      </c>
      <c r="AUP5">
        <v>1941004</v>
      </c>
      <c r="AUQ5">
        <v>1935909</v>
      </c>
      <c r="AUR5">
        <v>1954572</v>
      </c>
      <c r="AUS5">
        <v>1951413</v>
      </c>
      <c r="AUT5">
        <v>1969984</v>
      </c>
      <c r="AUU5">
        <v>2036520</v>
      </c>
      <c r="AUV5">
        <v>2026267</v>
      </c>
      <c r="AUW5">
        <v>2036477</v>
      </c>
      <c r="AUX5">
        <v>2053753</v>
      </c>
      <c r="AUY5">
        <v>1982300</v>
      </c>
      <c r="AUZ5">
        <v>1967997</v>
      </c>
      <c r="AVA5">
        <v>1963529</v>
      </c>
      <c r="AVB5">
        <v>1973430</v>
      </c>
      <c r="AVC5">
        <v>1972471</v>
      </c>
      <c r="AVD5">
        <v>1967904</v>
      </c>
      <c r="AVE5">
        <v>1976304</v>
      </c>
      <c r="AVF5">
        <v>1976839</v>
      </c>
      <c r="AVG5">
        <v>1969411</v>
      </c>
      <c r="AVH5">
        <v>1964761</v>
      </c>
      <c r="AVI5">
        <v>1984805</v>
      </c>
      <c r="AVJ5">
        <v>1977189</v>
      </c>
      <c r="AVK5">
        <v>1982616</v>
      </c>
      <c r="AVL5">
        <v>1992315</v>
      </c>
      <c r="AVM5">
        <v>1987967</v>
      </c>
      <c r="AVN5">
        <v>1997840</v>
      </c>
      <c r="AVO5">
        <v>1989444</v>
      </c>
      <c r="AVP5">
        <v>1984096</v>
      </c>
      <c r="AVQ5">
        <v>1966286</v>
      </c>
      <c r="AVR5">
        <v>1975684</v>
      </c>
      <c r="AVS5">
        <v>1961710</v>
      </c>
      <c r="AVT5">
        <v>1977553</v>
      </c>
      <c r="AVU5">
        <v>1976237</v>
      </c>
      <c r="AVV5">
        <v>1995261</v>
      </c>
      <c r="AVW5">
        <v>2013078</v>
      </c>
      <c r="AVX5">
        <v>1995235</v>
      </c>
      <c r="AVY5">
        <v>1995881</v>
      </c>
      <c r="AVZ5">
        <v>1993364</v>
      </c>
      <c r="AWA5">
        <v>1994931</v>
      </c>
      <c r="AWB5">
        <v>2006207</v>
      </c>
      <c r="AWC5">
        <v>2037546</v>
      </c>
      <c r="AWD5">
        <v>2016496</v>
      </c>
      <c r="AWE5">
        <v>2038305</v>
      </c>
      <c r="AWF5">
        <v>2039840</v>
      </c>
      <c r="AWG5">
        <v>2080200</v>
      </c>
      <c r="AWH5">
        <v>2100393</v>
      </c>
      <c r="AWI5">
        <v>2100393</v>
      </c>
      <c r="AWJ5">
        <v>2101608</v>
      </c>
      <c r="AWK5">
        <v>2079474</v>
      </c>
      <c r="AWL5">
        <v>2050077</v>
      </c>
      <c r="AWM5">
        <v>2047936</v>
      </c>
      <c r="AWN5">
        <v>2046483</v>
      </c>
      <c r="AWO5">
        <v>2049162</v>
      </c>
      <c r="AWP5">
        <v>2049864</v>
      </c>
      <c r="AWQ5">
        <v>2054630</v>
      </c>
      <c r="AWR5">
        <v>2045012</v>
      </c>
      <c r="AWS5">
        <v>2054772</v>
      </c>
      <c r="AWT5">
        <v>2056027</v>
      </c>
      <c r="AWU5">
        <v>2090560</v>
      </c>
      <c r="AWV5">
        <v>2121654</v>
      </c>
      <c r="AWW5">
        <v>2116491</v>
      </c>
      <c r="AWX5">
        <v>2126330</v>
      </c>
      <c r="AWY5">
        <v>2123682</v>
      </c>
      <c r="AWZ5">
        <v>2108769</v>
      </c>
      <c r="AXA5">
        <v>2133971</v>
      </c>
      <c r="AXB5">
        <v>2147029</v>
      </c>
      <c r="AXC5">
        <v>2177702</v>
      </c>
      <c r="AXD5">
        <v>2198735</v>
      </c>
      <c r="AXE5">
        <v>2229685</v>
      </c>
      <c r="AXF5">
        <v>2255784</v>
      </c>
      <c r="AXG5">
        <v>2285934</v>
      </c>
      <c r="AXH5">
        <v>2285934</v>
      </c>
      <c r="AXI5">
        <v>2282470</v>
      </c>
      <c r="AXJ5">
        <v>2295009</v>
      </c>
      <c r="AXK5">
        <v>2319799</v>
      </c>
      <c r="AXL5">
        <v>2403491</v>
      </c>
      <c r="AXM5">
        <v>2313524</v>
      </c>
      <c r="AXN5">
        <v>2317627</v>
      </c>
      <c r="AXO5">
        <v>2299410</v>
      </c>
      <c r="AXP5">
        <v>2285451</v>
      </c>
      <c r="AXQ5">
        <v>2278741</v>
      </c>
      <c r="AXR5">
        <v>2280714</v>
      </c>
      <c r="AXS5">
        <v>2287325</v>
      </c>
      <c r="AXT5">
        <v>2278862</v>
      </c>
      <c r="AXU5">
        <v>2296220</v>
      </c>
      <c r="AXV5">
        <v>2297612</v>
      </c>
      <c r="AXW5">
        <v>2280732</v>
      </c>
      <c r="AXX5">
        <v>2336083</v>
      </c>
      <c r="AXY5">
        <v>2366480</v>
      </c>
      <c r="AXZ5">
        <v>2362390</v>
      </c>
      <c r="AYA5">
        <v>2346818</v>
      </c>
      <c r="AYB5">
        <v>2310010</v>
      </c>
      <c r="AYC5">
        <v>2302560</v>
      </c>
      <c r="AYD5">
        <v>2302240</v>
      </c>
      <c r="AYE5">
        <v>4623360</v>
      </c>
      <c r="AYF5">
        <v>4621021</v>
      </c>
      <c r="AYG5">
        <v>4621255</v>
      </c>
      <c r="AYH5">
        <v>4603801</v>
      </c>
      <c r="AYI5">
        <v>4611272</v>
      </c>
      <c r="AYJ5">
        <v>4594562</v>
      </c>
      <c r="AYK5">
        <v>4585168</v>
      </c>
      <c r="AYL5">
        <v>4599531</v>
      </c>
      <c r="AYM5">
        <v>4609043</v>
      </c>
      <c r="AYN5">
        <v>4608935</v>
      </c>
      <c r="AYO5">
        <v>4614080</v>
      </c>
      <c r="AYP5">
        <v>4632161</v>
      </c>
      <c r="AYQ5">
        <v>4640821</v>
      </c>
      <c r="AYR5">
        <v>4645657</v>
      </c>
      <c r="AYS5">
        <v>4634895</v>
      </c>
      <c r="AYT5">
        <v>4640571</v>
      </c>
      <c r="AYU5">
        <v>4631909</v>
      </c>
      <c r="AYV5">
        <v>4613954</v>
      </c>
      <c r="AYW5">
        <v>4641434</v>
      </c>
      <c r="AYX5">
        <v>2352959</v>
      </c>
      <c r="AYY5">
        <v>2326631</v>
      </c>
      <c r="AYZ5">
        <v>2345325</v>
      </c>
      <c r="AZA5">
        <v>2357713</v>
      </c>
      <c r="AZB5">
        <v>2351106</v>
      </c>
      <c r="AZC5">
        <v>2335166</v>
      </c>
      <c r="AZD5">
        <v>2298773</v>
      </c>
      <c r="AZE5">
        <v>2279575</v>
      </c>
      <c r="AZF5">
        <v>2303174</v>
      </c>
      <c r="AZG5">
        <v>2345017</v>
      </c>
      <c r="AZH5">
        <v>2377049</v>
      </c>
      <c r="AZI5">
        <v>2366163</v>
      </c>
      <c r="AZJ5">
        <v>2400000</v>
      </c>
      <c r="AZK5">
        <v>2379996</v>
      </c>
      <c r="AZL5">
        <v>2369729</v>
      </c>
      <c r="AZM5">
        <v>2353746</v>
      </c>
      <c r="AZN5">
        <v>2395586</v>
      </c>
      <c r="AZO5">
        <v>2398617</v>
      </c>
      <c r="AZP5">
        <v>2406407</v>
      </c>
      <c r="AZQ5">
        <v>2343609</v>
      </c>
      <c r="AZR5">
        <v>2314292</v>
      </c>
      <c r="AZS5">
        <v>2281368</v>
      </c>
      <c r="AZT5">
        <v>2260000</v>
      </c>
      <c r="AZU5">
        <v>2235087</v>
      </c>
      <c r="AZV5">
        <v>2346006</v>
      </c>
      <c r="AZW5">
        <v>2345246</v>
      </c>
      <c r="AZX5">
        <v>2379004</v>
      </c>
      <c r="AZY5">
        <v>2420865</v>
      </c>
      <c r="AZZ5">
        <v>2511499</v>
      </c>
      <c r="BAA5">
        <v>2431471</v>
      </c>
      <c r="BAB5">
        <v>2384518</v>
      </c>
      <c r="BAC5">
        <v>2343452</v>
      </c>
      <c r="BAD5">
        <v>2298286</v>
      </c>
      <c r="BAE5">
        <v>2298286</v>
      </c>
      <c r="BAF5">
        <v>2277541</v>
      </c>
      <c r="BAG5">
        <v>2282688</v>
      </c>
      <c r="BAH5">
        <v>2252816</v>
      </c>
      <c r="BAI5">
        <v>2222871</v>
      </c>
      <c r="BAJ5">
        <v>2190113</v>
      </c>
      <c r="BAK5">
        <v>2175717</v>
      </c>
      <c r="BAL5">
        <v>2179949</v>
      </c>
      <c r="BAM5">
        <v>2171672</v>
      </c>
      <c r="BAN5">
        <v>2198727</v>
      </c>
      <c r="BAO5">
        <v>2230710</v>
      </c>
      <c r="BAP5">
        <v>2171347</v>
      </c>
      <c r="BAQ5">
        <v>2158714</v>
      </c>
      <c r="BAR5">
        <v>2124684</v>
      </c>
      <c r="BAS5">
        <v>4020993</v>
      </c>
      <c r="BAT5">
        <v>3968589</v>
      </c>
      <c r="BAU5">
        <v>3928332</v>
      </c>
      <c r="BAV5">
        <v>3903956</v>
      </c>
      <c r="BAW5">
        <v>3875432</v>
      </c>
      <c r="BAX5">
        <v>3838283</v>
      </c>
      <c r="BAY5">
        <v>3838283</v>
      </c>
      <c r="BAZ5">
        <v>3869251</v>
      </c>
      <c r="BBA5">
        <v>3854024</v>
      </c>
      <c r="BBB5">
        <v>3878202</v>
      </c>
      <c r="BBC5">
        <v>3887750</v>
      </c>
      <c r="BBD5">
        <v>3864817</v>
      </c>
      <c r="BBE5">
        <v>3846106</v>
      </c>
      <c r="BBF5">
        <v>3832072</v>
      </c>
      <c r="BBG5">
        <v>3832093</v>
      </c>
      <c r="BBH5">
        <v>3809229</v>
      </c>
      <c r="BBI5">
        <v>1921520</v>
      </c>
      <c r="BBJ5">
        <v>1921520</v>
      </c>
      <c r="BBK5">
        <v>1919962</v>
      </c>
      <c r="BBL5">
        <v>1923230</v>
      </c>
      <c r="BBM5">
        <v>1938803</v>
      </c>
      <c r="BBN5">
        <v>1917284</v>
      </c>
      <c r="BBO5">
        <v>1917284</v>
      </c>
      <c r="BBP5">
        <v>1908147</v>
      </c>
      <c r="BBQ5">
        <v>1905476</v>
      </c>
      <c r="BBR5">
        <v>1892333</v>
      </c>
      <c r="BBS5">
        <v>1890739</v>
      </c>
      <c r="BBT5">
        <v>1886534</v>
      </c>
      <c r="BBU5">
        <v>1914031</v>
      </c>
      <c r="BBV5">
        <v>1888479</v>
      </c>
      <c r="BBW5">
        <v>1890891</v>
      </c>
      <c r="BBX5">
        <v>1875774</v>
      </c>
      <c r="BBY5">
        <v>1840094</v>
      </c>
      <c r="BBZ5">
        <v>1835160</v>
      </c>
      <c r="BCA5">
        <v>1848048</v>
      </c>
      <c r="BCB5">
        <v>1855148</v>
      </c>
      <c r="BCC5">
        <v>1855506</v>
      </c>
      <c r="BCD5">
        <v>1851182</v>
      </c>
      <c r="BCE5">
        <v>1845371</v>
      </c>
      <c r="BCF5">
        <v>1854536</v>
      </c>
      <c r="BCG5">
        <v>1897491</v>
      </c>
      <c r="BCH5">
        <v>1915137</v>
      </c>
      <c r="BCI5">
        <v>1987714</v>
      </c>
      <c r="BCJ5">
        <v>1987714</v>
      </c>
      <c r="BCK5">
        <v>1993176</v>
      </c>
      <c r="BCL5">
        <v>2075908</v>
      </c>
      <c r="BCM5">
        <v>2085049</v>
      </c>
      <c r="BCN5">
        <v>2055640</v>
      </c>
      <c r="BCO5">
        <v>2061243</v>
      </c>
      <c r="BCP5">
        <v>2018179</v>
      </c>
      <c r="BCQ5">
        <v>2018618</v>
      </c>
      <c r="BCR5">
        <v>2032085</v>
      </c>
      <c r="BCS5">
        <v>2023061</v>
      </c>
      <c r="BCT5">
        <v>2003804</v>
      </c>
      <c r="BCU5">
        <v>2006869</v>
      </c>
      <c r="BCV5">
        <v>2003801</v>
      </c>
      <c r="BCW5">
        <v>1979849</v>
      </c>
      <c r="BCX5">
        <v>1962710</v>
      </c>
      <c r="BCY5">
        <v>1976057</v>
      </c>
      <c r="BCZ5">
        <v>1966212</v>
      </c>
      <c r="BDA5">
        <v>1968916</v>
      </c>
      <c r="BDB5">
        <v>1995857</v>
      </c>
      <c r="BDC5">
        <v>1988751</v>
      </c>
      <c r="BDD5">
        <v>1991376</v>
      </c>
      <c r="BDE5">
        <v>1994239</v>
      </c>
      <c r="BDF5">
        <v>1984238</v>
      </c>
      <c r="BDG5">
        <v>1974483</v>
      </c>
      <c r="BDH5">
        <v>1967271</v>
      </c>
      <c r="BDI5">
        <v>1959710</v>
      </c>
      <c r="BDJ5">
        <v>1963112</v>
      </c>
      <c r="BDK5">
        <v>1963939</v>
      </c>
      <c r="BDL5">
        <v>3953770</v>
      </c>
      <c r="BDM5">
        <v>3961829</v>
      </c>
      <c r="BDN5">
        <v>3971918</v>
      </c>
      <c r="BDO5">
        <v>3980811</v>
      </c>
      <c r="BDP5">
        <v>3986107</v>
      </c>
      <c r="BDQ5">
        <v>3987706</v>
      </c>
      <c r="BDR5">
        <v>3993319</v>
      </c>
      <c r="BDS5">
        <v>3998712</v>
      </c>
      <c r="BDT5">
        <v>3983632</v>
      </c>
      <c r="BDU5">
        <v>3980723</v>
      </c>
      <c r="BDV5">
        <v>3988599</v>
      </c>
      <c r="BDW5">
        <v>3995676</v>
      </c>
      <c r="BDX5">
        <v>2026406</v>
      </c>
      <c r="BDY5">
        <v>2017184</v>
      </c>
      <c r="BDZ5">
        <v>2031130</v>
      </c>
      <c r="BEA5">
        <v>2046034</v>
      </c>
      <c r="BEB5">
        <v>2040317</v>
      </c>
      <c r="BEC5">
        <v>2019109</v>
      </c>
      <c r="BED5">
        <v>2024498</v>
      </c>
      <c r="BEE5">
        <v>1991284</v>
      </c>
      <c r="BEF5">
        <v>2006667</v>
      </c>
      <c r="BEG5">
        <v>1997405</v>
      </c>
      <c r="BEH5">
        <v>1996253</v>
      </c>
      <c r="BEI5">
        <v>1991623</v>
      </c>
      <c r="BEJ5">
        <v>1982349</v>
      </c>
      <c r="BEK5">
        <v>1977875</v>
      </c>
      <c r="BEL5">
        <v>1977485</v>
      </c>
      <c r="BEM5">
        <v>1990806</v>
      </c>
      <c r="BEN5">
        <v>1989678</v>
      </c>
      <c r="BEO5">
        <v>1990346</v>
      </c>
      <c r="BEP5">
        <v>1990346</v>
      </c>
      <c r="BEQ5">
        <v>2008723</v>
      </c>
      <c r="BER5">
        <v>2008375</v>
      </c>
      <c r="BES5">
        <v>2047506</v>
      </c>
      <c r="BET5">
        <v>2054935</v>
      </c>
      <c r="BEU5">
        <v>2035390</v>
      </c>
      <c r="BEV5">
        <v>2067279</v>
      </c>
      <c r="BEW5">
        <v>2112910</v>
      </c>
      <c r="BEX5">
        <v>2133318</v>
      </c>
      <c r="BEY5">
        <v>2115854</v>
      </c>
      <c r="BEZ5">
        <v>2109235</v>
      </c>
      <c r="BFA5">
        <v>2099016</v>
      </c>
      <c r="BFB5">
        <v>2071289</v>
      </c>
      <c r="BFC5">
        <v>2102067</v>
      </c>
      <c r="BFD5">
        <v>2115030</v>
      </c>
      <c r="BFE5">
        <v>2129265</v>
      </c>
      <c r="BFF5">
        <v>2142686</v>
      </c>
      <c r="BFG5">
        <v>2145956</v>
      </c>
      <c r="BFH5">
        <v>2167428</v>
      </c>
      <c r="BFI5">
        <v>2165036</v>
      </c>
      <c r="BFJ5">
        <v>2158749</v>
      </c>
      <c r="BFK5">
        <v>2179865</v>
      </c>
      <c r="BFL5">
        <v>2184355</v>
      </c>
      <c r="BFM5">
        <v>2209759</v>
      </c>
      <c r="BFN5">
        <v>2222629</v>
      </c>
      <c r="BFO5">
        <v>2200776</v>
      </c>
      <c r="BFP5">
        <v>2126574</v>
      </c>
      <c r="BFQ5">
        <v>2123003</v>
      </c>
      <c r="BFR5">
        <v>2116365</v>
      </c>
      <c r="BFS5">
        <v>2111996</v>
      </c>
      <c r="BFT5">
        <v>2100194</v>
      </c>
      <c r="BFU5">
        <v>2110429</v>
      </c>
      <c r="BFV5">
        <v>2117817</v>
      </c>
      <c r="BFW5">
        <v>2120532</v>
      </c>
      <c r="BFX5">
        <v>2108908</v>
      </c>
      <c r="BFY5">
        <v>2118404</v>
      </c>
      <c r="BFZ5">
        <v>2110727</v>
      </c>
      <c r="BGA5">
        <v>2101846</v>
      </c>
      <c r="BGB5">
        <v>2096190</v>
      </c>
      <c r="BGC5">
        <v>4197426</v>
      </c>
      <c r="BGD5">
        <v>4199805</v>
      </c>
      <c r="BGE5">
        <v>4195620</v>
      </c>
      <c r="BGF5">
        <v>4199849</v>
      </c>
      <c r="BGG5">
        <v>4178618</v>
      </c>
      <c r="BGH5">
        <v>4180367</v>
      </c>
      <c r="BGI5">
        <v>4173901</v>
      </c>
      <c r="BGJ5">
        <v>4173901</v>
      </c>
      <c r="BGK5">
        <v>4177541</v>
      </c>
      <c r="BGL5">
        <v>2116752</v>
      </c>
      <c r="BGM5">
        <v>2113877</v>
      </c>
      <c r="BGN5">
        <v>2119374</v>
      </c>
      <c r="BGO5">
        <v>2098748</v>
      </c>
      <c r="BGP5">
        <v>2085239</v>
      </c>
      <c r="BGQ5">
        <v>2101874</v>
      </c>
      <c r="BGR5">
        <v>2100410</v>
      </c>
      <c r="BGS5">
        <v>2110771</v>
      </c>
      <c r="BGT5">
        <v>2094830</v>
      </c>
      <c r="BGU5">
        <v>2133044</v>
      </c>
      <c r="BGV5">
        <v>2140324</v>
      </c>
      <c r="BGW5">
        <v>2146900</v>
      </c>
      <c r="BGX5">
        <v>2148949</v>
      </c>
      <c r="BGY5">
        <v>2124059</v>
      </c>
      <c r="BGZ5">
        <v>2147805</v>
      </c>
      <c r="BHA5">
        <v>2122515</v>
      </c>
      <c r="BHB5">
        <v>2125200</v>
      </c>
      <c r="BHC5">
        <v>2120594</v>
      </c>
      <c r="BHD5">
        <v>2144508</v>
      </c>
      <c r="BHE5">
        <v>2148027</v>
      </c>
      <c r="BHF5">
        <v>2226036</v>
      </c>
      <c r="BHG5">
        <v>2232156</v>
      </c>
      <c r="BHH5">
        <v>2222631</v>
      </c>
      <c r="BHI5">
        <v>2212929</v>
      </c>
      <c r="BHJ5">
        <v>2247110</v>
      </c>
      <c r="BHK5">
        <v>2389227</v>
      </c>
      <c r="BHL5">
        <v>2322061</v>
      </c>
      <c r="BHM5">
        <v>2322061</v>
      </c>
      <c r="BHN5">
        <v>2417651</v>
      </c>
      <c r="BHO5">
        <v>2429306</v>
      </c>
      <c r="BHP5">
        <v>2423438</v>
      </c>
      <c r="BHQ5">
        <v>2444263</v>
      </c>
      <c r="BHR5">
        <v>2438163</v>
      </c>
      <c r="BHS5">
        <v>2423595</v>
      </c>
      <c r="BHT5">
        <v>2419332</v>
      </c>
      <c r="BHU5">
        <v>2424126</v>
      </c>
      <c r="BHV5">
        <v>2432401</v>
      </c>
      <c r="BHW5">
        <v>2447405</v>
      </c>
      <c r="BHX5">
        <v>2431593</v>
      </c>
      <c r="BHY5">
        <v>2444595</v>
      </c>
      <c r="BHZ5">
        <v>2406883</v>
      </c>
      <c r="BIA5">
        <v>2409219</v>
      </c>
      <c r="BIB5">
        <v>2400470</v>
      </c>
      <c r="BIC5">
        <v>2428844</v>
      </c>
      <c r="BID5">
        <v>2461046</v>
      </c>
      <c r="BIE5">
        <v>2502580</v>
      </c>
      <c r="BIF5">
        <v>2519876</v>
      </c>
      <c r="BIG5">
        <v>2523551</v>
      </c>
      <c r="BIH5">
        <v>2535285</v>
      </c>
      <c r="BII5">
        <v>2559996</v>
      </c>
      <c r="BIJ5">
        <v>2561519</v>
      </c>
      <c r="BIK5">
        <v>2564792</v>
      </c>
      <c r="BIL5">
        <v>2608862</v>
      </c>
      <c r="BIM5">
        <v>2639381</v>
      </c>
      <c r="BIN5">
        <v>2652410</v>
      </c>
      <c r="BIO5">
        <v>2655012</v>
      </c>
      <c r="BIP5">
        <v>2651515</v>
      </c>
      <c r="BIQ5">
        <v>2680922</v>
      </c>
      <c r="BIR5">
        <v>2680922</v>
      </c>
      <c r="BIS5">
        <v>2647768</v>
      </c>
      <c r="BIT5">
        <v>2670340</v>
      </c>
      <c r="BIU5">
        <v>2717945</v>
      </c>
      <c r="BIV5">
        <v>2709249</v>
      </c>
      <c r="BIW5">
        <v>2708585</v>
      </c>
      <c r="BIX5">
        <v>2758474</v>
      </c>
      <c r="BIY5">
        <v>2854825</v>
      </c>
      <c r="BIZ5">
        <v>2953592</v>
      </c>
      <c r="BJA5">
        <v>3003707</v>
      </c>
      <c r="BJB5">
        <v>3081725</v>
      </c>
      <c r="BJC5">
        <v>3088465</v>
      </c>
      <c r="BJD5">
        <v>3083121</v>
      </c>
      <c r="BJE5">
        <v>3102719</v>
      </c>
      <c r="BJF5">
        <v>3146286</v>
      </c>
      <c r="BJG5">
        <v>3155652</v>
      </c>
      <c r="BJH5">
        <v>3203031</v>
      </c>
      <c r="BJI5">
        <v>3222996</v>
      </c>
      <c r="BJJ5">
        <v>3283673</v>
      </c>
      <c r="BJK5">
        <v>3355307</v>
      </c>
      <c r="BJL5">
        <v>3391584</v>
      </c>
      <c r="BJM5">
        <v>3383715</v>
      </c>
      <c r="BJN5">
        <v>3332332</v>
      </c>
      <c r="BJO5">
        <v>3340580</v>
      </c>
      <c r="BJP5">
        <v>3322303</v>
      </c>
      <c r="BJQ5">
        <v>3263015</v>
      </c>
      <c r="BJR5">
        <v>3247806</v>
      </c>
      <c r="BJS5">
        <v>3289005</v>
      </c>
      <c r="BJT5">
        <v>3369143</v>
      </c>
      <c r="BJU5">
        <v>3393812</v>
      </c>
      <c r="BJV5">
        <v>3394060</v>
      </c>
      <c r="BJW5">
        <v>3476414</v>
      </c>
      <c r="BJX5">
        <v>3598432</v>
      </c>
      <c r="BJY5">
        <v>3716809</v>
      </c>
      <c r="BJZ5">
        <v>3746815</v>
      </c>
      <c r="BKA5">
        <v>3794276</v>
      </c>
      <c r="BKB5">
        <v>3909410</v>
      </c>
      <c r="BKC5">
        <v>3955228</v>
      </c>
      <c r="BKD5">
        <v>3971616</v>
      </c>
      <c r="BKE5">
        <v>3971616</v>
      </c>
      <c r="BKF5">
        <v>3979005</v>
      </c>
      <c r="BKG5">
        <v>4001816</v>
      </c>
      <c r="BKH5">
        <v>3999037</v>
      </c>
      <c r="BKI5">
        <v>3964178</v>
      </c>
      <c r="BKJ5">
        <v>3960955</v>
      </c>
      <c r="BKK5">
        <v>3928510</v>
      </c>
      <c r="BKL5">
        <v>3903279</v>
      </c>
      <c r="BKM5">
        <v>3883983</v>
      </c>
      <c r="BKN5">
        <v>3872677</v>
      </c>
      <c r="BKO5">
        <v>3882175</v>
      </c>
      <c r="BKP5">
        <v>3778204</v>
      </c>
      <c r="BKQ5">
        <v>3776448</v>
      </c>
      <c r="BKR5">
        <v>3720171</v>
      </c>
      <c r="BKS5">
        <v>3698084</v>
      </c>
      <c r="BKT5">
        <v>3692451</v>
      </c>
      <c r="BKU5">
        <v>3669036</v>
      </c>
      <c r="BKV5">
        <v>3676384</v>
      </c>
      <c r="BKW5">
        <v>3655036</v>
      </c>
      <c r="BKX5">
        <v>3647253</v>
      </c>
      <c r="BKY5">
        <v>3647253</v>
      </c>
      <c r="BKZ5">
        <v>3610363</v>
      </c>
      <c r="BLA5">
        <v>3600989</v>
      </c>
      <c r="BLB5">
        <v>3595591</v>
      </c>
      <c r="BLC5">
        <v>3597185</v>
      </c>
      <c r="BLD5">
        <v>3600142</v>
      </c>
      <c r="BLE5">
        <v>3580725</v>
      </c>
      <c r="BLF5">
        <v>3566428</v>
      </c>
      <c r="BLG5">
        <v>3537903</v>
      </c>
      <c r="BLH5">
        <v>3521986</v>
      </c>
      <c r="BLI5">
        <v>3534267</v>
      </c>
      <c r="BLJ5">
        <v>3578885</v>
      </c>
      <c r="BLK5">
        <v>3580213</v>
      </c>
      <c r="BLL5">
        <v>3580213</v>
      </c>
      <c r="BLM5">
        <v>3567588</v>
      </c>
      <c r="BLN5">
        <v>3603454</v>
      </c>
      <c r="BLO5">
        <v>3633929</v>
      </c>
      <c r="BLP5">
        <v>3639171</v>
      </c>
      <c r="BLQ5">
        <v>3639171</v>
      </c>
      <c r="BLR5">
        <v>3639239</v>
      </c>
      <c r="BLS5">
        <v>3619754</v>
      </c>
      <c r="BLT5">
        <v>3634753</v>
      </c>
      <c r="BLU5">
        <v>3621309</v>
      </c>
      <c r="BLV5">
        <v>3611273</v>
      </c>
      <c r="BLW5">
        <v>3604268</v>
      </c>
      <c r="BLX5">
        <v>3576675</v>
      </c>
      <c r="BLY5">
        <v>3570805</v>
      </c>
      <c r="BLZ5">
        <v>3532618</v>
      </c>
      <c r="BMA5">
        <v>3526356</v>
      </c>
      <c r="BMB5">
        <v>3548417</v>
      </c>
      <c r="BMC5">
        <v>3545609</v>
      </c>
      <c r="BMD5">
        <v>3541644</v>
      </c>
      <c r="BME5">
        <v>3522095</v>
      </c>
      <c r="BMF5">
        <v>3548970</v>
      </c>
      <c r="BMG5">
        <v>3561527</v>
      </c>
      <c r="BMH5">
        <v>3556123</v>
      </c>
      <c r="BMI5">
        <v>3554954</v>
      </c>
      <c r="BMJ5">
        <v>3554954</v>
      </c>
      <c r="BMK5">
        <v>3734713</v>
      </c>
      <c r="BML5">
        <v>3805742</v>
      </c>
      <c r="BMM5">
        <v>3861307</v>
      </c>
      <c r="BMN5">
        <v>3961365</v>
      </c>
      <c r="BMO5">
        <v>4030975</v>
      </c>
      <c r="BMP5">
        <v>4014548</v>
      </c>
      <c r="BMQ5">
        <v>4054655</v>
      </c>
      <c r="BMR5">
        <v>4064464</v>
      </c>
      <c r="BMS5">
        <v>4093815</v>
      </c>
      <c r="BMT5">
        <v>4153036</v>
      </c>
      <c r="BMU5">
        <v>4123821</v>
      </c>
      <c r="BMV5">
        <v>4095361</v>
      </c>
      <c r="BMW5">
        <v>4092901</v>
      </c>
      <c r="BMX5">
        <v>4090225</v>
      </c>
      <c r="BMY5">
        <v>4075742</v>
      </c>
      <c r="BMZ5">
        <v>4067371</v>
      </c>
      <c r="BNA5">
        <v>4023185</v>
      </c>
      <c r="BNB5">
        <v>3988464</v>
      </c>
      <c r="BNC5">
        <v>3988121</v>
      </c>
      <c r="BND5">
        <v>3953337</v>
      </c>
      <c r="BNE5">
        <v>3943158</v>
      </c>
      <c r="BNF5">
        <v>3934993</v>
      </c>
      <c r="BNG5">
        <v>3923213</v>
      </c>
      <c r="BNH5">
        <v>3934722</v>
      </c>
      <c r="BNI5">
        <v>3917833</v>
      </c>
      <c r="BNJ5">
        <v>3960695</v>
      </c>
      <c r="BNK5">
        <v>3941980</v>
      </c>
      <c r="BNL5">
        <v>3919227</v>
      </c>
      <c r="BNM5">
        <v>3906870</v>
      </c>
      <c r="BNN5">
        <v>3884366</v>
      </c>
      <c r="BNO5">
        <v>3894832</v>
      </c>
      <c r="BNP5">
        <v>3883107</v>
      </c>
      <c r="BNQ5">
        <v>3888496</v>
      </c>
      <c r="BNR5">
        <v>3842625</v>
      </c>
      <c r="BNS5">
        <v>3852429</v>
      </c>
      <c r="BNT5">
        <v>3798118</v>
      </c>
      <c r="BNU5">
        <v>3738489</v>
      </c>
      <c r="BNV5">
        <v>3733401</v>
      </c>
      <c r="BNW5">
        <v>3789811</v>
      </c>
      <c r="BNX5">
        <v>3731477</v>
      </c>
      <c r="BNY5">
        <v>3709522</v>
      </c>
      <c r="BNZ5">
        <v>3658811</v>
      </c>
      <c r="BOA5">
        <v>3651922</v>
      </c>
      <c r="BOB5">
        <v>3674121</v>
      </c>
      <c r="BOC5">
        <v>3671247</v>
      </c>
      <c r="BOD5">
        <v>3658580</v>
      </c>
      <c r="BOE5">
        <v>3597133</v>
      </c>
      <c r="BOF5">
        <v>3606623</v>
      </c>
      <c r="BOG5">
        <v>3600542</v>
      </c>
      <c r="BOH5">
        <v>3586715</v>
      </c>
      <c r="BOI5">
        <v>3547861</v>
      </c>
      <c r="BOJ5">
        <v>3528880</v>
      </c>
      <c r="BOK5">
        <v>3487718</v>
      </c>
      <c r="BOL5">
        <v>3500986</v>
      </c>
      <c r="BOM5">
        <v>3486024</v>
      </c>
      <c r="BON5">
        <v>3490072</v>
      </c>
      <c r="BOO5">
        <v>3450998</v>
      </c>
      <c r="BOP5">
        <v>3453822</v>
      </c>
      <c r="BOQ5">
        <v>3456119</v>
      </c>
      <c r="BOR5">
        <v>3525795</v>
      </c>
      <c r="BOS5">
        <v>3510507</v>
      </c>
      <c r="BOT5">
        <v>3469183</v>
      </c>
      <c r="BOU5">
        <v>3469183</v>
      </c>
      <c r="BOV5">
        <v>3461164</v>
      </c>
      <c r="BOW5">
        <v>3554824</v>
      </c>
      <c r="BOX5">
        <v>3698213</v>
      </c>
      <c r="BOY5">
        <v>3705975</v>
      </c>
      <c r="BOZ5">
        <v>3763850</v>
      </c>
      <c r="BPA5">
        <v>3840876</v>
      </c>
      <c r="BPB5">
        <v>3929694</v>
      </c>
      <c r="BPC5">
        <v>3925900</v>
      </c>
      <c r="BPD5">
        <v>3935531</v>
      </c>
      <c r="BPE5">
        <v>3977047</v>
      </c>
      <c r="BPF5">
        <v>3972980</v>
      </c>
      <c r="BPG5">
        <v>3966555</v>
      </c>
      <c r="BPH5">
        <v>3985486</v>
      </c>
      <c r="BPI5">
        <v>3979560</v>
      </c>
      <c r="BPJ5">
        <v>3936687</v>
      </c>
      <c r="BPK5">
        <v>3963817</v>
      </c>
      <c r="BPL5">
        <v>3938383</v>
      </c>
      <c r="BPM5">
        <v>3957517</v>
      </c>
      <c r="BPN5">
        <v>3910688</v>
      </c>
      <c r="BPO5">
        <v>3883102</v>
      </c>
      <c r="BPP5">
        <v>3941972</v>
      </c>
      <c r="BPQ5">
        <v>3895366</v>
      </c>
      <c r="BPR5">
        <v>3836364</v>
      </c>
      <c r="BPS5">
        <v>3738914</v>
      </c>
      <c r="BPT5">
        <v>3750379</v>
      </c>
      <c r="BPU5">
        <v>3718802</v>
      </c>
      <c r="BPV5">
        <v>3709184</v>
      </c>
      <c r="BPW5">
        <v>3696612</v>
      </c>
      <c r="BPX5">
        <v>3690901</v>
      </c>
      <c r="BPY5">
        <v>3670559</v>
      </c>
      <c r="BPZ5">
        <v>3688482</v>
      </c>
      <c r="BQA5">
        <v>3657261</v>
      </c>
      <c r="BQB5">
        <v>3587902</v>
      </c>
      <c r="BQC5">
        <v>3574250</v>
      </c>
      <c r="BQD5">
        <v>3545528</v>
      </c>
      <c r="BQE5">
        <v>3532927</v>
      </c>
      <c r="BQF5">
        <v>3494943</v>
      </c>
      <c r="BQG5">
        <v>3491119</v>
      </c>
      <c r="BQH5">
        <v>3485691</v>
      </c>
      <c r="BQI5">
        <v>3526332</v>
      </c>
      <c r="BQJ5">
        <v>3552480</v>
      </c>
      <c r="BQK5">
        <v>3552480</v>
      </c>
      <c r="BQL5">
        <v>3526478</v>
      </c>
      <c r="BQM5">
        <v>3578243</v>
      </c>
      <c r="BQN5">
        <v>3590879</v>
      </c>
      <c r="BQO5">
        <v>3610344</v>
      </c>
      <c r="BQP5">
        <v>3608702</v>
      </c>
      <c r="BQQ5">
        <v>3617304</v>
      </c>
      <c r="BQR5">
        <v>3632699</v>
      </c>
      <c r="BQS5">
        <v>3623215</v>
      </c>
      <c r="BQT5">
        <v>3635901</v>
      </c>
      <c r="BQU5">
        <v>3646761</v>
      </c>
      <c r="BQV5">
        <v>3603464</v>
      </c>
      <c r="BQW5">
        <v>3599034</v>
      </c>
      <c r="BQX5">
        <v>3604470</v>
      </c>
      <c r="BQY5">
        <v>3669747</v>
      </c>
      <c r="BQZ5">
        <v>3692783</v>
      </c>
      <c r="BRA5">
        <v>3680451</v>
      </c>
      <c r="BRB5">
        <v>3658558</v>
      </c>
      <c r="BRC5">
        <v>3605778</v>
      </c>
      <c r="BRD5">
        <v>3539376</v>
      </c>
      <c r="BRE5">
        <v>3532376</v>
      </c>
      <c r="BRF5">
        <v>3581553</v>
      </c>
      <c r="BRG5">
        <v>3583531</v>
      </c>
      <c r="BRH5">
        <v>3661670</v>
      </c>
      <c r="BRI5">
        <v>3672232</v>
      </c>
      <c r="BRJ5">
        <v>3765350</v>
      </c>
      <c r="BRK5">
        <v>3803511</v>
      </c>
      <c r="BRL5">
        <v>3890444</v>
      </c>
      <c r="BRM5">
        <v>3890444</v>
      </c>
      <c r="BRN5">
        <v>3914610</v>
      </c>
      <c r="BRO5">
        <v>3960285</v>
      </c>
      <c r="BRP5">
        <v>4047516</v>
      </c>
      <c r="BRQ5">
        <v>4159357</v>
      </c>
      <c r="BRR5">
        <v>4339097</v>
      </c>
      <c r="BRS5">
        <v>4370026</v>
      </c>
      <c r="BRT5">
        <v>4376177</v>
      </c>
      <c r="BRU5">
        <v>4356601</v>
      </c>
      <c r="BRV5">
        <v>4361320</v>
      </c>
      <c r="BRW5">
        <v>4281849</v>
      </c>
      <c r="BRX5">
        <v>4197090</v>
      </c>
      <c r="BRY5">
        <v>4189154</v>
      </c>
      <c r="BRZ5">
        <v>4163492</v>
      </c>
      <c r="BSA5">
        <v>4154521</v>
      </c>
      <c r="BSB5">
        <v>4138749</v>
      </c>
      <c r="BSC5">
        <v>4093802</v>
      </c>
      <c r="BSD5">
        <v>4071315</v>
      </c>
      <c r="BSE5">
        <v>4061736</v>
      </c>
      <c r="BSF5">
        <v>3997392</v>
      </c>
      <c r="BSG5">
        <v>3924656</v>
      </c>
      <c r="BSH5">
        <v>3817722</v>
      </c>
      <c r="BSI5">
        <v>3788348</v>
      </c>
      <c r="BSJ5">
        <v>3732420</v>
      </c>
      <c r="BSK5">
        <v>3670768</v>
      </c>
      <c r="BSL5">
        <v>3648262</v>
      </c>
      <c r="BSM5">
        <v>3648262</v>
      </c>
      <c r="BSN5">
        <v>3641310</v>
      </c>
      <c r="BSO5">
        <v>3591230</v>
      </c>
      <c r="BSP5">
        <v>3558754</v>
      </c>
      <c r="BSQ5">
        <v>3568705</v>
      </c>
      <c r="BSR5">
        <v>3551844</v>
      </c>
      <c r="BSS5">
        <v>3550460</v>
      </c>
      <c r="BST5">
        <v>3527661</v>
      </c>
      <c r="BSU5">
        <v>3470689</v>
      </c>
      <c r="BSV5">
        <v>3450880</v>
      </c>
      <c r="BSW5">
        <v>3425224</v>
      </c>
      <c r="BSX5">
        <v>3397837</v>
      </c>
      <c r="BSY5">
        <v>3305001</v>
      </c>
      <c r="BSZ5">
        <v>3219466</v>
      </c>
      <c r="BTA5">
        <v>3190329</v>
      </c>
      <c r="BTB5">
        <v>3167617</v>
      </c>
      <c r="BTC5">
        <v>3162830</v>
      </c>
      <c r="BTD5">
        <v>3133763</v>
      </c>
      <c r="BTE5">
        <v>3111501</v>
      </c>
      <c r="BTF5">
        <v>3123150</v>
      </c>
      <c r="BTG5">
        <v>3112329</v>
      </c>
      <c r="BTH5">
        <v>3083038</v>
      </c>
      <c r="BTI5">
        <v>3042838</v>
      </c>
      <c r="BTJ5">
        <v>3018437</v>
      </c>
      <c r="BTK5">
        <v>3007797</v>
      </c>
      <c r="BTL5">
        <v>2997145</v>
      </c>
      <c r="BTM5">
        <v>2988153</v>
      </c>
      <c r="BTN5">
        <v>2977954</v>
      </c>
      <c r="BTO5">
        <v>2917888</v>
      </c>
      <c r="BTP5">
        <v>2916857</v>
      </c>
      <c r="BTQ5">
        <v>2904065</v>
      </c>
      <c r="BTR5">
        <v>2891279</v>
      </c>
      <c r="BTS5">
        <v>2926538</v>
      </c>
      <c r="BTT5">
        <v>2941096</v>
      </c>
      <c r="BTU5">
        <v>2969490</v>
      </c>
      <c r="BTV5">
        <v>2987586</v>
      </c>
      <c r="BTW5">
        <v>3036270</v>
      </c>
      <c r="BTX5">
        <v>3107022</v>
      </c>
      <c r="BTY5">
        <v>3183383</v>
      </c>
      <c r="BTZ5">
        <v>3270579</v>
      </c>
      <c r="BUA5">
        <v>3257426</v>
      </c>
      <c r="BUB5">
        <v>3266784</v>
      </c>
      <c r="BUC5">
        <v>3254162</v>
      </c>
      <c r="BUD5">
        <v>3202964</v>
      </c>
      <c r="BUE5">
        <v>3202964</v>
      </c>
      <c r="BUF5">
        <v>3227719</v>
      </c>
      <c r="BUG5">
        <v>3240905</v>
      </c>
      <c r="BUH5">
        <v>3257090</v>
      </c>
      <c r="BUI5">
        <v>3225181</v>
      </c>
      <c r="BUJ5">
        <v>3214740</v>
      </c>
      <c r="BUK5">
        <v>3175624</v>
      </c>
      <c r="BUL5">
        <v>3059029</v>
      </c>
      <c r="BUM5">
        <v>3048468</v>
      </c>
      <c r="BUN5">
        <v>3010836</v>
      </c>
      <c r="BUO5">
        <v>3010410</v>
      </c>
      <c r="BUP5">
        <v>2983863</v>
      </c>
      <c r="BUQ5">
        <v>2907292</v>
      </c>
      <c r="BUR5">
        <v>2831680</v>
      </c>
      <c r="BUS5">
        <v>2779755</v>
      </c>
      <c r="BUT5">
        <v>2746937</v>
      </c>
      <c r="BUU5">
        <v>2664557</v>
      </c>
      <c r="BUV5">
        <v>2639236</v>
      </c>
      <c r="BUW5">
        <v>2624291</v>
      </c>
      <c r="BUX5">
        <v>2639643</v>
      </c>
      <c r="BUY5">
        <v>2639643</v>
      </c>
      <c r="BUZ5">
        <v>2644145</v>
      </c>
      <c r="BVA5">
        <v>2661514</v>
      </c>
      <c r="BVB5">
        <v>2675462</v>
      </c>
      <c r="BVC5">
        <v>2659516</v>
      </c>
      <c r="BVD5">
        <v>2607007</v>
      </c>
      <c r="BVE5">
        <v>2593544</v>
      </c>
      <c r="BVF5">
        <v>2576452</v>
      </c>
      <c r="BVG5">
        <v>2571575</v>
      </c>
      <c r="BVH5">
        <v>2531725</v>
      </c>
      <c r="BVI5">
        <v>2553039</v>
      </c>
      <c r="BVJ5">
        <v>2688319</v>
      </c>
      <c r="BVK5">
        <v>2737282</v>
      </c>
      <c r="BVL5">
        <v>2752767</v>
      </c>
      <c r="BVM5">
        <v>2752767</v>
      </c>
      <c r="BVN5">
        <v>2742187</v>
      </c>
      <c r="BVO5">
        <v>2726631</v>
      </c>
      <c r="BVP5">
        <v>2716518</v>
      </c>
      <c r="BVQ5">
        <v>2700635</v>
      </c>
      <c r="BVR5">
        <v>2700635</v>
      </c>
      <c r="BVS5">
        <v>2644314</v>
      </c>
      <c r="BVT5">
        <v>2623035</v>
      </c>
      <c r="BVU5">
        <v>2662181</v>
      </c>
      <c r="BVV5">
        <v>2607806</v>
      </c>
      <c r="BVW5">
        <v>2541185</v>
      </c>
      <c r="BVX5">
        <v>2554126</v>
      </c>
      <c r="BVY5">
        <v>2542691</v>
      </c>
      <c r="BVZ5">
        <v>2552286</v>
      </c>
      <c r="BWA5">
        <v>2544173</v>
      </c>
      <c r="BWB5">
        <v>2579763</v>
      </c>
      <c r="BWC5">
        <v>2651333</v>
      </c>
      <c r="BWD5">
        <v>2645607</v>
      </c>
      <c r="BWE5">
        <v>2637934</v>
      </c>
      <c r="BWF5">
        <v>2645015</v>
      </c>
      <c r="BWG5">
        <v>2663541</v>
      </c>
      <c r="BWH5">
        <v>2696699</v>
      </c>
      <c r="BWI5">
        <v>2704647</v>
      </c>
      <c r="BWJ5">
        <v>2781835</v>
      </c>
      <c r="BWK5">
        <v>2774898</v>
      </c>
      <c r="BWL5">
        <v>2939224</v>
      </c>
      <c r="BWM5">
        <v>2960489</v>
      </c>
      <c r="BWN5">
        <v>2902317</v>
      </c>
      <c r="BWO5">
        <v>2902317</v>
      </c>
      <c r="BWP5">
        <v>2902182</v>
      </c>
      <c r="BWQ5">
        <v>2906540</v>
      </c>
      <c r="BWR5">
        <v>2805552</v>
      </c>
      <c r="BWS5">
        <v>2716540</v>
      </c>
      <c r="BWT5">
        <v>2683921</v>
      </c>
      <c r="BWU5">
        <v>2604531</v>
      </c>
      <c r="BWV5">
        <v>2578264</v>
      </c>
      <c r="BWW5">
        <v>2520169</v>
      </c>
      <c r="BWX5">
        <v>2487884</v>
      </c>
      <c r="BWY5">
        <v>2462564</v>
      </c>
      <c r="BWZ5">
        <v>2474725</v>
      </c>
      <c r="BXA5">
        <v>2476266</v>
      </c>
      <c r="BXB5">
        <v>2483711</v>
      </c>
      <c r="BXC5">
        <v>2461700</v>
      </c>
      <c r="BXD5">
        <v>2435887</v>
      </c>
      <c r="BXE5">
        <v>2444554</v>
      </c>
      <c r="BXF5">
        <v>2383730</v>
      </c>
      <c r="BXG5">
        <v>2393133</v>
      </c>
      <c r="BXH5">
        <v>2334659</v>
      </c>
      <c r="BXI5">
        <v>2281514</v>
      </c>
      <c r="BXJ5">
        <v>2271520</v>
      </c>
      <c r="BXK5">
        <v>2257403</v>
      </c>
      <c r="BXL5">
        <v>2238276</v>
      </c>
      <c r="BXM5">
        <v>2233786</v>
      </c>
      <c r="BXN5">
        <v>2234833</v>
      </c>
      <c r="BXO5">
        <v>2221827</v>
      </c>
      <c r="BXP5">
        <v>2221902</v>
      </c>
      <c r="BXQ5">
        <v>2231795</v>
      </c>
      <c r="BXR5">
        <v>2237176</v>
      </c>
      <c r="BXS5">
        <v>4440440</v>
      </c>
      <c r="BXT5">
        <v>4445130</v>
      </c>
      <c r="BXU5">
        <v>4452721</v>
      </c>
      <c r="BXV5">
        <v>4446502</v>
      </c>
      <c r="BXW5">
        <v>4426474</v>
      </c>
      <c r="BXX5">
        <v>4422111</v>
      </c>
      <c r="BXY5">
        <v>4397714</v>
      </c>
      <c r="BXZ5">
        <v>4430236</v>
      </c>
      <c r="BYA5">
        <v>2220785</v>
      </c>
      <c r="BYB5">
        <v>2237044</v>
      </c>
      <c r="BYC5">
        <v>2230129</v>
      </c>
      <c r="BYD5">
        <v>2239796</v>
      </c>
      <c r="BYE5">
        <v>2232618</v>
      </c>
      <c r="BYF5">
        <v>2262579</v>
      </c>
      <c r="BYG5">
        <v>2257120</v>
      </c>
      <c r="BYH5">
        <v>2226627</v>
      </c>
      <c r="BYI5">
        <v>2189374</v>
      </c>
      <c r="BYJ5">
        <v>2151354</v>
      </c>
      <c r="BYK5">
        <v>2139991</v>
      </c>
      <c r="BYL5">
        <v>2124695</v>
      </c>
      <c r="BYM5">
        <v>2103686</v>
      </c>
      <c r="BYN5">
        <v>2072679</v>
      </c>
      <c r="BYO5">
        <v>2073555</v>
      </c>
      <c r="BYP5">
        <v>2084388</v>
      </c>
      <c r="BYQ5">
        <v>2069971</v>
      </c>
      <c r="BYR5">
        <v>2090143</v>
      </c>
      <c r="BYS5">
        <v>2127907</v>
      </c>
      <c r="BYT5">
        <v>2139755</v>
      </c>
      <c r="BYU5">
        <v>2139755</v>
      </c>
      <c r="BYV5">
        <v>2144939</v>
      </c>
      <c r="BYW5">
        <v>2183764</v>
      </c>
      <c r="BYX5">
        <v>2215440</v>
      </c>
      <c r="BYY5">
        <v>2249999</v>
      </c>
      <c r="BYZ5">
        <v>2216572</v>
      </c>
      <c r="BZA5">
        <v>2139855</v>
      </c>
      <c r="BZB5">
        <v>2137782</v>
      </c>
      <c r="BZC5">
        <v>2119709</v>
      </c>
      <c r="BZD5">
        <v>2125365</v>
      </c>
      <c r="BZE5">
        <v>2112071</v>
      </c>
      <c r="BZF5">
        <v>2103891</v>
      </c>
      <c r="BZG5">
        <v>2089190</v>
      </c>
      <c r="BZH5">
        <v>2037652</v>
      </c>
      <c r="BZI5">
        <v>2052040</v>
      </c>
      <c r="BZJ5">
        <v>2029160</v>
      </c>
      <c r="BZK5">
        <v>1996544</v>
      </c>
      <c r="BZL5">
        <v>1970039</v>
      </c>
      <c r="BZM5">
        <v>1950521</v>
      </c>
      <c r="BZN5">
        <v>1957215</v>
      </c>
      <c r="BZO5">
        <v>1957456</v>
      </c>
      <c r="BZP5">
        <v>1966710</v>
      </c>
      <c r="BZQ5">
        <v>1956921</v>
      </c>
      <c r="BZR5">
        <v>1959875</v>
      </c>
      <c r="BZS5">
        <v>1968424</v>
      </c>
      <c r="BZT5">
        <v>1953743</v>
      </c>
      <c r="BZU5">
        <v>1954574</v>
      </c>
      <c r="BZV5">
        <v>1975023</v>
      </c>
      <c r="BZW5">
        <v>1927981</v>
      </c>
      <c r="BZX5">
        <v>1938226</v>
      </c>
      <c r="BZY5">
        <v>1949037</v>
      </c>
      <c r="BZZ5">
        <v>1938475</v>
      </c>
      <c r="CAA5">
        <v>1929835</v>
      </c>
      <c r="CAB5">
        <v>1920270</v>
      </c>
      <c r="CAC5">
        <v>1922030</v>
      </c>
      <c r="CAD5">
        <v>1929091</v>
      </c>
      <c r="CAE5">
        <v>1922701</v>
      </c>
      <c r="CAF5">
        <v>3781164</v>
      </c>
      <c r="CAG5">
        <v>3775368</v>
      </c>
      <c r="CAH5">
        <v>3785316</v>
      </c>
      <c r="CAI5">
        <v>3795729</v>
      </c>
      <c r="CAJ5">
        <v>3779239</v>
      </c>
      <c r="CAK5">
        <v>3764417</v>
      </c>
      <c r="CAL5">
        <v>3764417</v>
      </c>
      <c r="CAM5">
        <v>3761105</v>
      </c>
      <c r="CAN5">
        <v>1875172</v>
      </c>
      <c r="CAO5">
        <v>1876401</v>
      </c>
      <c r="CAP5">
        <v>1876895</v>
      </c>
      <c r="CAQ5">
        <v>1852280</v>
      </c>
      <c r="CAR5">
        <v>1849679</v>
      </c>
      <c r="CAS5">
        <v>1863527</v>
      </c>
      <c r="CAT5">
        <v>1847801</v>
      </c>
      <c r="CAU5">
        <v>1839376</v>
      </c>
      <c r="CAV5">
        <v>1816417</v>
      </c>
      <c r="CAW5">
        <v>1804231</v>
      </c>
      <c r="CAX5">
        <v>1803345</v>
      </c>
      <c r="CAY5">
        <v>1780827</v>
      </c>
      <c r="CAZ5">
        <v>1789442</v>
      </c>
      <c r="CBA5">
        <v>1787365</v>
      </c>
      <c r="CBB5">
        <v>1789229</v>
      </c>
      <c r="CBC5">
        <v>1793115</v>
      </c>
      <c r="CBD5">
        <v>1804353</v>
      </c>
      <c r="CBE5">
        <v>1807854</v>
      </c>
      <c r="CBF5">
        <v>1813231</v>
      </c>
      <c r="CBG5">
        <v>1840139</v>
      </c>
      <c r="CBH5">
        <v>1885250</v>
      </c>
      <c r="CBI5">
        <v>1910270</v>
      </c>
      <c r="CBJ5">
        <v>1948932</v>
      </c>
      <c r="CBK5">
        <v>2034082</v>
      </c>
      <c r="CBL5">
        <v>2300688</v>
      </c>
      <c r="CBM5">
        <v>2300688</v>
      </c>
      <c r="CBN5">
        <v>2302647</v>
      </c>
      <c r="CBO5">
        <v>2301379</v>
      </c>
      <c r="CBP5">
        <v>2273024</v>
      </c>
      <c r="CBQ5">
        <v>2268233</v>
      </c>
      <c r="CBR5">
        <v>2249827</v>
      </c>
      <c r="CBS5">
        <v>2264895</v>
      </c>
      <c r="CBT5">
        <v>2235497</v>
      </c>
      <c r="CBU5">
        <v>2230275</v>
      </c>
      <c r="CBV5">
        <v>2146304</v>
      </c>
      <c r="CBW5">
        <v>2091999</v>
      </c>
      <c r="CBX5">
        <v>2091309</v>
      </c>
      <c r="CBY5">
        <v>2090242</v>
      </c>
      <c r="CBZ5">
        <v>2087424</v>
      </c>
      <c r="CCA5">
        <v>2069047</v>
      </c>
      <c r="CCB5">
        <v>2066769</v>
      </c>
      <c r="CCC5">
        <v>2045383</v>
      </c>
      <c r="CCD5">
        <v>2030598</v>
      </c>
      <c r="CCE5">
        <v>1997748</v>
      </c>
      <c r="CCF5">
        <v>2012377</v>
      </c>
      <c r="CCG5">
        <v>1991500</v>
      </c>
      <c r="CCH5">
        <v>2006299</v>
      </c>
      <c r="CCI5">
        <v>2011480</v>
      </c>
      <c r="CCJ5">
        <v>1995573</v>
      </c>
      <c r="CCK5">
        <v>2000156</v>
      </c>
      <c r="CCL5">
        <v>2006202</v>
      </c>
      <c r="CCM5">
        <v>2000234</v>
      </c>
      <c r="CCN5">
        <v>1990363</v>
      </c>
      <c r="CCO5">
        <v>1995472</v>
      </c>
      <c r="CCP5">
        <v>2012325</v>
      </c>
      <c r="CCQ5">
        <v>1978442</v>
      </c>
      <c r="CCR5">
        <v>1972576</v>
      </c>
      <c r="CCS5">
        <v>1957307</v>
      </c>
      <c r="CCT5">
        <v>1933454</v>
      </c>
      <c r="CCU5">
        <v>3870843</v>
      </c>
      <c r="CCV5">
        <v>3889320</v>
      </c>
      <c r="CCW5">
        <v>3876398</v>
      </c>
      <c r="CCX5">
        <v>3858245</v>
      </c>
      <c r="CCY5">
        <v>3857640</v>
      </c>
      <c r="CCZ5">
        <v>3864241</v>
      </c>
      <c r="CDA5">
        <v>1946201</v>
      </c>
      <c r="CDB5">
        <v>1946201</v>
      </c>
      <c r="CDC5">
        <v>1914045</v>
      </c>
      <c r="CDD5">
        <v>1914061</v>
      </c>
      <c r="CDE5">
        <v>1901374</v>
      </c>
      <c r="CDF5">
        <v>1892826</v>
      </c>
      <c r="CDG5">
        <v>1900668</v>
      </c>
      <c r="CDH5">
        <v>1907623</v>
      </c>
      <c r="CDI5">
        <v>1915145</v>
      </c>
      <c r="CDJ5">
        <v>1925006</v>
      </c>
      <c r="CDK5">
        <v>1944712</v>
      </c>
      <c r="CDL5">
        <v>1945197</v>
      </c>
      <c r="CDM5">
        <v>1907506</v>
      </c>
      <c r="CDN5">
        <v>1895243</v>
      </c>
      <c r="CDO5">
        <v>1891159</v>
      </c>
      <c r="CDP5">
        <v>1898734</v>
      </c>
      <c r="CDQ5">
        <v>1878204</v>
      </c>
      <c r="CDR5">
        <v>1858596</v>
      </c>
      <c r="CDS5">
        <v>1840176</v>
      </c>
      <c r="CDT5">
        <v>1844168</v>
      </c>
      <c r="CDU5">
        <v>1852826</v>
      </c>
      <c r="CDV5">
        <v>1852003</v>
      </c>
      <c r="CDW5">
        <v>1864494</v>
      </c>
      <c r="CDX5">
        <v>1912697</v>
      </c>
      <c r="CDY5">
        <v>1986526</v>
      </c>
      <c r="CDZ5">
        <v>2054793</v>
      </c>
      <c r="CEA5">
        <v>2145625</v>
      </c>
      <c r="CEB5">
        <v>2105808</v>
      </c>
      <c r="CEC5">
        <v>2049116</v>
      </c>
      <c r="CED5">
        <v>2098362</v>
      </c>
      <c r="CEE5">
        <v>2098362</v>
      </c>
      <c r="CEF5">
        <v>2089511</v>
      </c>
      <c r="CEG5">
        <v>2074309</v>
      </c>
      <c r="CEH5">
        <v>2032285</v>
      </c>
      <c r="CEI5">
        <v>2064147</v>
      </c>
      <c r="CEJ5">
        <v>2047968</v>
      </c>
      <c r="CEK5">
        <v>2009333</v>
      </c>
      <c r="CEL5">
        <v>2011904</v>
      </c>
      <c r="CEM5">
        <v>1998510</v>
      </c>
      <c r="CEN5">
        <v>1998764</v>
      </c>
      <c r="CEO5">
        <v>2028318</v>
      </c>
      <c r="CEP5">
        <v>2007976</v>
      </c>
      <c r="CEQ5">
        <v>1998023</v>
      </c>
      <c r="CER5">
        <v>1971694</v>
      </c>
      <c r="CES5">
        <v>1987216</v>
      </c>
      <c r="CET5">
        <v>2004231</v>
      </c>
      <c r="CEU5">
        <v>1991675</v>
      </c>
      <c r="CEV5">
        <v>1961812</v>
      </c>
      <c r="CEW5">
        <v>1931579</v>
      </c>
      <c r="CEX5">
        <v>1934192</v>
      </c>
      <c r="CEY5">
        <v>1920346</v>
      </c>
      <c r="CEZ5">
        <v>1890049</v>
      </c>
      <c r="CFA5">
        <v>1900462</v>
      </c>
      <c r="CFB5">
        <v>1876381</v>
      </c>
      <c r="CFC5">
        <v>3653359</v>
      </c>
      <c r="CFD5">
        <v>3653359</v>
      </c>
      <c r="CFE5">
        <v>3631829</v>
      </c>
      <c r="CFF5">
        <v>3629965</v>
      </c>
      <c r="CFG5">
        <v>3633624</v>
      </c>
      <c r="CFH5">
        <v>3624437</v>
      </c>
      <c r="CFI5">
        <v>3614166</v>
      </c>
      <c r="CFJ5">
        <v>3611296</v>
      </c>
      <c r="CFK5">
        <v>3598373</v>
      </c>
      <c r="CFL5">
        <v>3579470</v>
      </c>
      <c r="CFM5">
        <v>1785744</v>
      </c>
      <c r="CFN5">
        <v>1785744</v>
      </c>
      <c r="CFO5">
        <v>1784607</v>
      </c>
      <c r="CFP5">
        <v>1787059</v>
      </c>
      <c r="CFQ5">
        <v>1785921</v>
      </c>
      <c r="CFR5">
        <v>1778393</v>
      </c>
      <c r="CFS5">
        <v>1778393</v>
      </c>
      <c r="CFT5">
        <v>1766526</v>
      </c>
      <c r="CFU5">
        <v>1760004</v>
      </c>
      <c r="CFV5">
        <v>1765141</v>
      </c>
      <c r="CFW5">
        <v>1765350</v>
      </c>
      <c r="CFX5">
        <v>1766444</v>
      </c>
      <c r="CFY5">
        <v>1760786</v>
      </c>
      <c r="CFZ5">
        <v>1749727</v>
      </c>
      <c r="CGA5">
        <v>1755965</v>
      </c>
      <c r="CGB5">
        <v>1753766</v>
      </c>
      <c r="CGC5">
        <v>1759908</v>
      </c>
      <c r="CGD5">
        <v>1749618</v>
      </c>
      <c r="CGE5">
        <v>1747489</v>
      </c>
      <c r="CGF5">
        <v>1766552</v>
      </c>
      <c r="CGG5">
        <v>1758337</v>
      </c>
      <c r="CGH5">
        <v>1768782</v>
      </c>
      <c r="CGI5">
        <v>1747558</v>
      </c>
      <c r="CGJ5">
        <v>1794130</v>
      </c>
      <c r="CGK5">
        <v>1847248</v>
      </c>
      <c r="CGL5">
        <v>1900217</v>
      </c>
      <c r="CGM5">
        <v>1889108</v>
      </c>
      <c r="CGN5">
        <v>1926884</v>
      </c>
      <c r="CGO5">
        <v>1926884</v>
      </c>
      <c r="CGP5">
        <v>1992333</v>
      </c>
      <c r="CGQ5">
        <v>1997336</v>
      </c>
      <c r="CGR5">
        <v>1929090</v>
      </c>
      <c r="CGS5">
        <v>1891130</v>
      </c>
      <c r="CGT5">
        <v>1838003</v>
      </c>
      <c r="CGU5">
        <v>1846853</v>
      </c>
      <c r="CGV5">
        <v>1839363</v>
      </c>
      <c r="CGW5">
        <v>1818933</v>
      </c>
      <c r="CGX5">
        <v>1824631</v>
      </c>
      <c r="CGY5">
        <v>1812071</v>
      </c>
      <c r="CGZ5">
        <v>1803201</v>
      </c>
      <c r="CHA5">
        <v>1760289</v>
      </c>
      <c r="CHB5">
        <v>1732608</v>
      </c>
      <c r="CHC5">
        <v>1709964</v>
      </c>
      <c r="CHD5">
        <v>1680082</v>
      </c>
      <c r="CHE5">
        <v>1652194</v>
      </c>
      <c r="CHF5">
        <v>1640689</v>
      </c>
      <c r="CHG5">
        <v>1661321</v>
      </c>
      <c r="CHH5">
        <v>1678926</v>
      </c>
      <c r="CHI5">
        <v>1679440</v>
      </c>
      <c r="CHJ5">
        <v>1703742</v>
      </c>
      <c r="CHK5">
        <v>1711826</v>
      </c>
      <c r="CHL5">
        <v>1719608</v>
      </c>
      <c r="CHM5">
        <v>1702504</v>
      </c>
      <c r="CHN5">
        <v>1717104</v>
      </c>
      <c r="CHO5">
        <v>1737821</v>
      </c>
      <c r="CHP5">
        <v>1741854</v>
      </c>
      <c r="CHQ5">
        <v>1716762</v>
      </c>
      <c r="CHR5">
        <v>1690736</v>
      </c>
      <c r="CHS5">
        <v>1675535</v>
      </c>
      <c r="CHT5">
        <v>1664680</v>
      </c>
      <c r="CHU5">
        <v>1618823</v>
      </c>
      <c r="CHV5">
        <v>1615493</v>
      </c>
      <c r="CHW5">
        <v>3195320</v>
      </c>
      <c r="CHX5">
        <v>3184077</v>
      </c>
      <c r="CHY5">
        <v>3171782</v>
      </c>
      <c r="CHZ5">
        <v>3175845</v>
      </c>
      <c r="CIA5">
        <v>1597962</v>
      </c>
      <c r="CIB5">
        <v>1593225</v>
      </c>
      <c r="CIC5">
        <v>1614899</v>
      </c>
      <c r="CID5">
        <v>1589230</v>
      </c>
      <c r="CIE5">
        <v>1555531</v>
      </c>
      <c r="CIF5">
        <v>1546035</v>
      </c>
      <c r="CIG5">
        <v>1520258</v>
      </c>
      <c r="CIH5">
        <v>1510148</v>
      </c>
      <c r="CII5">
        <v>1505108</v>
      </c>
      <c r="CIJ5">
        <v>1501084</v>
      </c>
      <c r="CIK5">
        <v>1482715</v>
      </c>
      <c r="CIL5">
        <v>1481631</v>
      </c>
      <c r="CIM5">
        <v>1496290</v>
      </c>
      <c r="CIN5">
        <v>1509790</v>
      </c>
      <c r="CIO5">
        <v>1529008</v>
      </c>
      <c r="CIP5">
        <v>1521373</v>
      </c>
      <c r="CIQ5">
        <v>1515264</v>
      </c>
      <c r="CIR5">
        <v>1506774</v>
      </c>
      <c r="CIS5">
        <v>1490582</v>
      </c>
      <c r="CIT5">
        <v>1479929</v>
      </c>
      <c r="CIU5">
        <v>1479929</v>
      </c>
      <c r="CIV5">
        <v>1493852</v>
      </c>
      <c r="CIW5">
        <v>1498013</v>
      </c>
      <c r="CIX5">
        <v>1551935</v>
      </c>
      <c r="CIY5">
        <v>1619107</v>
      </c>
      <c r="CIZ5">
        <v>1617497</v>
      </c>
      <c r="CJA5">
        <v>1623829</v>
      </c>
      <c r="CJB5">
        <v>1593246</v>
      </c>
      <c r="CJC5">
        <v>1549827</v>
      </c>
      <c r="CJD5">
        <v>1532178</v>
      </c>
      <c r="CJE5">
        <v>1529911</v>
      </c>
      <c r="CJF5">
        <v>1518234</v>
      </c>
      <c r="CJG5">
        <v>1472213</v>
      </c>
      <c r="CJH5">
        <v>1469407</v>
      </c>
      <c r="CJI5">
        <v>1457071</v>
      </c>
      <c r="CJJ5">
        <v>1447995</v>
      </c>
      <c r="CJK5">
        <v>1436919</v>
      </c>
      <c r="CJL5">
        <v>1412441</v>
      </c>
      <c r="CJM5">
        <v>1410507</v>
      </c>
      <c r="CJN5">
        <v>1409851</v>
      </c>
      <c r="CJO5">
        <v>1403441</v>
      </c>
      <c r="CJP5">
        <v>1401602</v>
      </c>
      <c r="CJQ5">
        <v>1411905</v>
      </c>
      <c r="CJR5">
        <v>1382422</v>
      </c>
      <c r="CJS5">
        <v>1378765</v>
      </c>
      <c r="CJT5">
        <v>1351221</v>
      </c>
      <c r="CJU5">
        <v>1370422</v>
      </c>
      <c r="CJV5">
        <v>1360719</v>
      </c>
      <c r="CJW5">
        <v>1366412</v>
      </c>
      <c r="CJX5">
        <v>1348402</v>
      </c>
      <c r="CJY5">
        <v>1348570</v>
      </c>
      <c r="CJZ5">
        <v>1345045</v>
      </c>
      <c r="CKA5">
        <v>1364983</v>
      </c>
      <c r="CKB5">
        <v>1356695</v>
      </c>
      <c r="CKC5">
        <v>1339534</v>
      </c>
      <c r="CKD5">
        <v>1330361</v>
      </c>
      <c r="CKE5">
        <v>1316020</v>
      </c>
      <c r="CKF5">
        <v>1317396</v>
      </c>
      <c r="CKG5">
        <v>2697459</v>
      </c>
      <c r="CKH5">
        <v>2715660</v>
      </c>
      <c r="CKI5">
        <v>2728196</v>
      </c>
      <c r="CKJ5">
        <v>2756687</v>
      </c>
      <c r="CKK5">
        <v>2743763</v>
      </c>
      <c r="CKL5">
        <v>2729243</v>
      </c>
      <c r="CKM5">
        <v>2729243</v>
      </c>
      <c r="CKN5">
        <v>1364722</v>
      </c>
      <c r="CKO5">
        <v>1359818</v>
      </c>
      <c r="CKP5">
        <v>1327966</v>
      </c>
      <c r="CKQ5">
        <v>1294933</v>
      </c>
      <c r="CKR5">
        <v>1294083</v>
      </c>
      <c r="CKS5">
        <v>1315124</v>
      </c>
      <c r="CKT5">
        <v>1329308</v>
      </c>
      <c r="CKU5">
        <v>1315567</v>
      </c>
      <c r="CKV5">
        <v>1328286</v>
      </c>
      <c r="CKW5">
        <v>1338583</v>
      </c>
      <c r="CKX5">
        <v>1358807</v>
      </c>
      <c r="CKY5">
        <v>1351809</v>
      </c>
      <c r="CKZ5">
        <v>1367806</v>
      </c>
      <c r="CLA5">
        <v>1385338</v>
      </c>
      <c r="CLB5">
        <v>1398958</v>
      </c>
      <c r="CLC5">
        <v>1398655</v>
      </c>
      <c r="CLD5">
        <v>1378725</v>
      </c>
      <c r="CLE5">
        <v>1355574</v>
      </c>
      <c r="CLF5">
        <v>1366339</v>
      </c>
      <c r="CLG5">
        <v>1366739</v>
      </c>
      <c r="CLH5">
        <v>1369646</v>
      </c>
      <c r="CLI5">
        <v>1352001</v>
      </c>
      <c r="CLJ5">
        <v>1324904</v>
      </c>
      <c r="CLK5">
        <v>1319632</v>
      </c>
      <c r="CLL5">
        <v>1352125</v>
      </c>
      <c r="CLM5">
        <v>1352125</v>
      </c>
      <c r="CLN5">
        <v>1389169</v>
      </c>
      <c r="CLO5">
        <v>1401888</v>
      </c>
      <c r="CLP5">
        <v>1439677</v>
      </c>
      <c r="CLQ5">
        <v>1383864</v>
      </c>
      <c r="CLR5">
        <v>1396639</v>
      </c>
      <c r="CLS5">
        <v>1433043</v>
      </c>
      <c r="CLT5">
        <v>1442539</v>
      </c>
      <c r="CLU5">
        <v>1436489</v>
      </c>
      <c r="CLV5">
        <v>1433472</v>
      </c>
      <c r="CLW5">
        <v>1431790</v>
      </c>
      <c r="CLX5">
        <v>1421546</v>
      </c>
      <c r="CLY5">
        <v>1391562</v>
      </c>
      <c r="CLZ5">
        <v>1360898</v>
      </c>
      <c r="CMA5">
        <v>1365849</v>
      </c>
      <c r="CMB5">
        <v>1366948</v>
      </c>
      <c r="CMC5">
        <v>1384824</v>
      </c>
      <c r="CMD5">
        <v>1391209</v>
      </c>
      <c r="CME5">
        <v>1388577</v>
      </c>
      <c r="CMF5">
        <v>1377913</v>
      </c>
      <c r="CMG5">
        <v>1383037</v>
      </c>
      <c r="CMH5">
        <v>1384356</v>
      </c>
      <c r="CMI5">
        <v>1377041</v>
      </c>
      <c r="CMJ5">
        <v>1395820</v>
      </c>
      <c r="CMK5">
        <v>1390367</v>
      </c>
      <c r="CML5">
        <v>1398034</v>
      </c>
      <c r="CMM5">
        <v>1394161</v>
      </c>
      <c r="CMN5">
        <v>1408551</v>
      </c>
      <c r="CMO5">
        <v>1379038</v>
      </c>
      <c r="CMP5">
        <v>1380091</v>
      </c>
      <c r="CMQ5">
        <v>1379260</v>
      </c>
      <c r="CMR5">
        <v>1379260</v>
      </c>
      <c r="CMS5">
        <v>1390817</v>
      </c>
      <c r="CMT5">
        <v>1377420</v>
      </c>
      <c r="CMU5">
        <v>2727337</v>
      </c>
      <c r="CMV5">
        <v>2723506</v>
      </c>
      <c r="CMW5">
        <v>2730944</v>
      </c>
      <c r="CMX5">
        <v>2732585</v>
      </c>
      <c r="CMY5">
        <v>2742386</v>
      </c>
      <c r="CMZ5">
        <v>2752453</v>
      </c>
      <c r="CNA5">
        <v>1383833</v>
      </c>
      <c r="CNB5">
        <v>1369604</v>
      </c>
      <c r="CNC5">
        <v>1363586</v>
      </c>
      <c r="CND5">
        <v>1370246</v>
      </c>
      <c r="CNE5">
        <v>1380713</v>
      </c>
      <c r="CNF5">
        <v>1412004</v>
      </c>
      <c r="CNG5">
        <v>1420691</v>
      </c>
      <c r="CNH5">
        <v>1435908</v>
      </c>
      <c r="CNI5">
        <v>1451991</v>
      </c>
      <c r="CNJ5">
        <v>1434046</v>
      </c>
      <c r="CNK5">
        <v>1431527</v>
      </c>
      <c r="CNL5">
        <v>1433580</v>
      </c>
      <c r="CNM5">
        <v>1428975</v>
      </c>
      <c r="CNN5">
        <v>1435039</v>
      </c>
      <c r="CNO5">
        <v>1424717</v>
      </c>
      <c r="CNP5">
        <v>1420499</v>
      </c>
      <c r="CNQ5">
        <v>1429051</v>
      </c>
      <c r="CNR5">
        <v>1415715</v>
      </c>
      <c r="CNS5">
        <v>1416168</v>
      </c>
      <c r="CNT5">
        <v>1396931</v>
      </c>
      <c r="CNU5">
        <v>1406982</v>
      </c>
      <c r="CNV5">
        <v>1411868</v>
      </c>
      <c r="CNW5">
        <v>1423516</v>
      </c>
      <c r="CNX5">
        <v>1420133</v>
      </c>
      <c r="CNY5">
        <v>1456739</v>
      </c>
      <c r="CNZ5">
        <v>1540302</v>
      </c>
      <c r="COA5">
        <v>1573373</v>
      </c>
      <c r="COB5">
        <v>1577086</v>
      </c>
      <c r="COC5">
        <v>1608124</v>
      </c>
      <c r="COD5">
        <v>1533803</v>
      </c>
      <c r="COE5">
        <v>1533803</v>
      </c>
      <c r="COF5">
        <v>1530591</v>
      </c>
      <c r="COG5">
        <v>1473120</v>
      </c>
      <c r="COH5">
        <v>1462071</v>
      </c>
      <c r="COI5">
        <v>1413710</v>
      </c>
      <c r="COJ5">
        <v>1395401</v>
      </c>
      <c r="COK5">
        <v>1372278</v>
      </c>
      <c r="COL5">
        <v>1358049</v>
      </c>
      <c r="COM5">
        <v>1350063</v>
      </c>
      <c r="CON5">
        <v>1357759</v>
      </c>
      <c r="COO5">
        <v>1353003</v>
      </c>
      <c r="COP5">
        <v>1339651</v>
      </c>
      <c r="COQ5">
        <v>1338546</v>
      </c>
      <c r="COR5">
        <v>1321853</v>
      </c>
      <c r="COS5">
        <v>1288987</v>
      </c>
      <c r="COT5">
        <v>1297468</v>
      </c>
      <c r="COU5">
        <v>1291558</v>
      </c>
      <c r="COV5">
        <v>1279524</v>
      </c>
      <c r="COW5">
        <v>1252240</v>
      </c>
      <c r="COX5">
        <v>1232708</v>
      </c>
      <c r="COY5">
        <v>1218396</v>
      </c>
      <c r="COZ5">
        <v>2332912</v>
      </c>
      <c r="CPA5">
        <v>2322221</v>
      </c>
      <c r="CPB5">
        <v>2296770</v>
      </c>
      <c r="CPC5">
        <v>2304060</v>
      </c>
      <c r="CPD5">
        <v>2304060</v>
      </c>
      <c r="CPE5">
        <v>2311675</v>
      </c>
      <c r="CPF5">
        <v>2311127</v>
      </c>
      <c r="CPG5">
        <v>2309644</v>
      </c>
      <c r="CPH5">
        <v>2306299</v>
      </c>
      <c r="CPI5">
        <v>2299542</v>
      </c>
      <c r="CPJ5">
        <v>2287371</v>
      </c>
      <c r="CPK5">
        <v>2275657</v>
      </c>
      <c r="CPL5">
        <v>2263345</v>
      </c>
      <c r="CPM5">
        <v>1125246</v>
      </c>
      <c r="CPN5">
        <v>1125246</v>
      </c>
      <c r="CPO5">
        <v>1133887</v>
      </c>
      <c r="CPP5">
        <v>1129359</v>
      </c>
      <c r="CPQ5">
        <v>1136039</v>
      </c>
      <c r="CPR5">
        <v>1128099</v>
      </c>
      <c r="CPS5">
        <v>1128099</v>
      </c>
      <c r="CPT5">
        <v>1127565</v>
      </c>
      <c r="CPU5">
        <v>1121070</v>
      </c>
      <c r="CPV5">
        <v>1121234</v>
      </c>
      <c r="CPW5">
        <v>1122791</v>
      </c>
      <c r="CPX5">
        <v>1112526</v>
      </c>
      <c r="CPY5">
        <v>1141081</v>
      </c>
      <c r="CPZ5">
        <v>1139323</v>
      </c>
      <c r="CQA5">
        <v>1139451</v>
      </c>
      <c r="CQB5">
        <v>1144818</v>
      </c>
      <c r="CQC5">
        <v>1156159</v>
      </c>
      <c r="CQD5">
        <v>1151147</v>
      </c>
      <c r="CQE5">
        <v>1160826</v>
      </c>
      <c r="CQF5">
        <v>1162331</v>
      </c>
      <c r="CQG5">
        <v>1165281</v>
      </c>
      <c r="CQH5">
        <v>1162755</v>
      </c>
      <c r="CQI5">
        <v>1164674</v>
      </c>
      <c r="CQJ5">
        <v>1165088</v>
      </c>
      <c r="CQK5">
        <v>1157658</v>
      </c>
      <c r="CQL5">
        <v>1184862</v>
      </c>
      <c r="CQM5">
        <v>1197085</v>
      </c>
      <c r="CQN5">
        <v>1190272</v>
      </c>
      <c r="CQO5">
        <v>1190272</v>
      </c>
      <c r="CQP5">
        <v>1192407</v>
      </c>
      <c r="CQQ5">
        <v>1185444</v>
      </c>
      <c r="CQR5">
        <v>1192427</v>
      </c>
      <c r="CQS5">
        <v>1184138</v>
      </c>
      <c r="CQT5">
        <v>1171477</v>
      </c>
      <c r="CQU5">
        <v>1174568</v>
      </c>
      <c r="CQV5">
        <v>1182561</v>
      </c>
      <c r="CQW5">
        <v>1189868</v>
      </c>
      <c r="CQX5">
        <v>1183899</v>
      </c>
      <c r="CQY5">
        <v>1196170</v>
      </c>
      <c r="CQZ5">
        <v>1209807</v>
      </c>
      <c r="CRA5">
        <v>1230163</v>
      </c>
      <c r="CRB5">
        <v>1257108</v>
      </c>
      <c r="CRC5">
        <v>1276460</v>
      </c>
      <c r="CRD5">
        <v>1271291</v>
      </c>
      <c r="CRE5">
        <v>1260953</v>
      </c>
      <c r="CRF5">
        <v>1244117</v>
      </c>
      <c r="CRG5">
        <v>1248847</v>
      </c>
      <c r="CRH5">
        <v>1249495</v>
      </c>
      <c r="CRI5">
        <v>1245889</v>
      </c>
      <c r="CRJ5">
        <v>1247861</v>
      </c>
      <c r="CRK5">
        <v>1244431</v>
      </c>
      <c r="CRL5">
        <v>1258711</v>
      </c>
      <c r="CRM5">
        <v>1271261</v>
      </c>
      <c r="CRN5">
        <v>1292386</v>
      </c>
      <c r="CRO5">
        <v>1306267</v>
      </c>
      <c r="CRP5">
        <v>1260522</v>
      </c>
      <c r="CRQ5">
        <v>1261998</v>
      </c>
      <c r="CRR5">
        <v>1270991</v>
      </c>
      <c r="CRS5">
        <v>1269426</v>
      </c>
      <c r="CRT5">
        <v>1272772</v>
      </c>
      <c r="CRU5">
        <v>2231511</v>
      </c>
      <c r="CRV5">
        <v>2226998</v>
      </c>
      <c r="CRW5">
        <v>2196711</v>
      </c>
      <c r="CRX5">
        <v>2180504</v>
      </c>
      <c r="CRY5">
        <v>2169088</v>
      </c>
      <c r="CRZ5">
        <v>2132497</v>
      </c>
      <c r="CSA5">
        <v>1060621</v>
      </c>
      <c r="CSB5">
        <v>1055206</v>
      </c>
      <c r="CSC5">
        <v>1031985</v>
      </c>
      <c r="CSD5">
        <v>1018599</v>
      </c>
      <c r="CSE5">
        <v>1024240</v>
      </c>
      <c r="CSF5">
        <v>1004328</v>
      </c>
      <c r="CSG5">
        <v>997034</v>
      </c>
      <c r="CSH5">
        <v>996778</v>
      </c>
      <c r="CSI5">
        <v>965720</v>
      </c>
      <c r="CSJ5">
        <v>962613</v>
      </c>
      <c r="CSK5">
        <v>947660</v>
      </c>
      <c r="CSL5">
        <v>950278</v>
      </c>
      <c r="CSM5">
        <v>958938</v>
      </c>
      <c r="CSN5">
        <v>973142</v>
      </c>
      <c r="CSO5">
        <v>985864</v>
      </c>
      <c r="CSP5">
        <v>1008912</v>
      </c>
      <c r="CSQ5">
        <v>1016292</v>
      </c>
      <c r="CSR5">
        <v>1045970</v>
      </c>
      <c r="CSS5">
        <v>1047916</v>
      </c>
      <c r="CST5">
        <v>1057523</v>
      </c>
      <c r="CSU5">
        <v>1057523</v>
      </c>
      <c r="CSV5">
        <v>1077010</v>
      </c>
      <c r="CSW5">
        <v>1086664</v>
      </c>
      <c r="CSX5">
        <v>1110272</v>
      </c>
      <c r="CSY5">
        <v>1141683</v>
      </c>
      <c r="CSZ5">
        <v>1217211</v>
      </c>
      <c r="CTA5">
        <v>1265599</v>
      </c>
      <c r="CTB5">
        <v>1164162</v>
      </c>
      <c r="CTC5">
        <v>1143449</v>
      </c>
      <c r="CTD5">
        <v>1125186</v>
      </c>
      <c r="CTE5">
        <v>1120593</v>
      </c>
      <c r="CTF5">
        <v>1112883</v>
      </c>
      <c r="CTG5">
        <v>1125595</v>
      </c>
      <c r="CTH5">
        <v>1113280</v>
      </c>
      <c r="CTI5">
        <v>1120314</v>
      </c>
      <c r="CTJ5">
        <v>1111383</v>
      </c>
      <c r="CTK5">
        <v>1110167</v>
      </c>
      <c r="CTL5">
        <v>1104486</v>
      </c>
      <c r="CTM5">
        <v>1104567</v>
      </c>
      <c r="CTN5">
        <v>1112650</v>
      </c>
      <c r="CTO5">
        <v>1113472</v>
      </c>
      <c r="CTP5">
        <v>1096640</v>
      </c>
      <c r="CTQ5">
        <v>1099124</v>
      </c>
      <c r="CTR5">
        <v>1093965</v>
      </c>
      <c r="CTS5">
        <v>1069865</v>
      </c>
      <c r="CTT5">
        <v>1061944</v>
      </c>
      <c r="CTU5">
        <v>1075696</v>
      </c>
      <c r="CTV5">
        <v>1073922</v>
      </c>
      <c r="CTW5">
        <v>1064585</v>
      </c>
      <c r="CTX5">
        <v>1043653</v>
      </c>
      <c r="CTY5">
        <v>1046006</v>
      </c>
      <c r="CTZ5">
        <v>1038749</v>
      </c>
      <c r="CUA5">
        <v>1039692</v>
      </c>
      <c r="CUB5">
        <v>1034188</v>
      </c>
      <c r="CUC5">
        <v>2078358</v>
      </c>
      <c r="CUD5">
        <v>2078585</v>
      </c>
      <c r="CUE5">
        <v>2073153</v>
      </c>
      <c r="CUF5">
        <v>2059700</v>
      </c>
      <c r="CUG5">
        <v>2079933</v>
      </c>
      <c r="CUH5">
        <v>2098549</v>
      </c>
      <c r="CUI5">
        <v>2111456</v>
      </c>
      <c r="CUJ5">
        <v>2129856</v>
      </c>
      <c r="CUK5">
        <v>2165816</v>
      </c>
      <c r="CUL5">
        <v>2153546</v>
      </c>
      <c r="CUM5">
        <v>2134051</v>
      </c>
      <c r="CUN5">
        <v>2134051</v>
      </c>
      <c r="CUO5">
        <v>1056944</v>
      </c>
      <c r="CUP5">
        <v>986840</v>
      </c>
      <c r="CUQ5">
        <v>987060</v>
      </c>
      <c r="CUR5">
        <v>983561</v>
      </c>
      <c r="CUS5">
        <v>983530</v>
      </c>
      <c r="CUT5">
        <v>1014942</v>
      </c>
      <c r="CUU5">
        <v>1025783</v>
      </c>
      <c r="CUV5">
        <v>1017570</v>
      </c>
      <c r="CUW5">
        <v>1026550</v>
      </c>
      <c r="CUX5">
        <v>1011995</v>
      </c>
      <c r="CUY5">
        <v>1009476</v>
      </c>
      <c r="CUZ5">
        <v>1014205</v>
      </c>
      <c r="CVA5">
        <v>1013844</v>
      </c>
      <c r="CVB5">
        <v>1014406</v>
      </c>
      <c r="CVC5">
        <v>1006323</v>
      </c>
      <c r="CVD5">
        <v>996104</v>
      </c>
      <c r="CVE5">
        <v>978607</v>
      </c>
      <c r="CVF5">
        <v>970520</v>
      </c>
      <c r="CVG5">
        <v>987174</v>
      </c>
      <c r="CVH5">
        <v>996783</v>
      </c>
      <c r="CVI5">
        <v>1011682</v>
      </c>
      <c r="CVJ5">
        <v>1011742</v>
      </c>
      <c r="CVK5">
        <v>1004111</v>
      </c>
      <c r="CVL5">
        <v>1074033</v>
      </c>
      <c r="CVM5">
        <v>1074033</v>
      </c>
      <c r="CVN5">
        <v>1135540</v>
      </c>
      <c r="CVO5">
        <v>1196356</v>
      </c>
      <c r="CVP5">
        <v>1181337</v>
      </c>
      <c r="CVQ5">
        <v>1179424</v>
      </c>
      <c r="CVR5">
        <v>1174030</v>
      </c>
      <c r="CVS5">
        <v>1152224</v>
      </c>
      <c r="CVT5">
        <v>1140774</v>
      </c>
      <c r="CVU5">
        <v>1132109</v>
      </c>
      <c r="CVV5">
        <v>1120638</v>
      </c>
      <c r="CVW5">
        <v>1132445</v>
      </c>
      <c r="CVX5">
        <v>1135693</v>
      </c>
      <c r="CVY5">
        <v>1136328</v>
      </c>
      <c r="CVZ5">
        <v>1115828</v>
      </c>
      <c r="CWA5">
        <v>1105070</v>
      </c>
      <c r="CWB5">
        <v>1087246</v>
      </c>
      <c r="CWC5">
        <v>1078580</v>
      </c>
      <c r="CWD5">
        <v>1066009</v>
      </c>
      <c r="CWE5">
        <v>1056867</v>
      </c>
      <c r="CWF5">
        <v>1057229</v>
      </c>
      <c r="CWG5">
        <v>1045958</v>
      </c>
      <c r="CWH5">
        <v>1042683</v>
      </c>
      <c r="CWI5">
        <v>1045842</v>
      </c>
      <c r="CWJ5">
        <v>1054485</v>
      </c>
      <c r="CWK5">
        <v>1049507</v>
      </c>
      <c r="CWL5">
        <v>1048929</v>
      </c>
      <c r="CWM5">
        <v>1036184</v>
      </c>
      <c r="CWN5">
        <v>1044225</v>
      </c>
      <c r="CWO5">
        <v>1032914</v>
      </c>
      <c r="CWP5">
        <v>1023793</v>
      </c>
      <c r="CWQ5">
        <v>1029349</v>
      </c>
      <c r="CWR5">
        <v>1010965</v>
      </c>
      <c r="CWS5">
        <v>1010300</v>
      </c>
      <c r="CWT5">
        <v>1006000</v>
      </c>
      <c r="CWU5">
        <v>1008469</v>
      </c>
      <c r="CWV5">
        <v>999516</v>
      </c>
      <c r="CWW5">
        <v>991683</v>
      </c>
      <c r="CWX5">
        <v>991064</v>
      </c>
      <c r="CWY5">
        <v>992726</v>
      </c>
      <c r="CWZ5">
        <v>989619</v>
      </c>
      <c r="CXA5">
        <v>1969750</v>
      </c>
      <c r="CXB5">
        <v>989413</v>
      </c>
      <c r="CXC5">
        <v>958341</v>
      </c>
      <c r="CXD5">
        <v>942425</v>
      </c>
      <c r="CXE5">
        <v>911302</v>
      </c>
      <c r="CXF5">
        <v>924465</v>
      </c>
      <c r="CXG5">
        <v>924465</v>
      </c>
      <c r="CXH5">
        <v>924360</v>
      </c>
      <c r="CXI5">
        <v>925103</v>
      </c>
      <c r="CXJ5">
        <v>931826</v>
      </c>
      <c r="CXK5">
        <v>933540</v>
      </c>
      <c r="CXL5">
        <v>918548</v>
      </c>
      <c r="CXM5">
        <v>926427</v>
      </c>
      <c r="CXN5">
        <v>919026</v>
      </c>
      <c r="CXO5">
        <v>932099</v>
      </c>
      <c r="CXP5">
        <v>949806</v>
      </c>
      <c r="CXQ5">
        <v>958820</v>
      </c>
      <c r="CXR5">
        <v>969185</v>
      </c>
      <c r="CXS5">
        <v>982783</v>
      </c>
      <c r="CXT5">
        <v>987713</v>
      </c>
      <c r="CXU5">
        <v>1005543</v>
      </c>
      <c r="CXV5">
        <v>1030601</v>
      </c>
      <c r="CXW5">
        <v>1062167</v>
      </c>
      <c r="CXX5">
        <v>1068941</v>
      </c>
      <c r="CXY5">
        <v>1071735</v>
      </c>
      <c r="CXZ5">
        <v>1083159</v>
      </c>
      <c r="CYA5">
        <v>1106768</v>
      </c>
      <c r="CYB5">
        <v>1137003</v>
      </c>
      <c r="CYC5">
        <v>1149530</v>
      </c>
      <c r="CYD5">
        <v>1210822</v>
      </c>
      <c r="CYE5">
        <v>1205746</v>
      </c>
      <c r="CYF5">
        <v>1200918</v>
      </c>
      <c r="CYG5">
        <v>1202202</v>
      </c>
      <c r="CYH5">
        <v>1206908</v>
      </c>
      <c r="CYI5">
        <v>1186135</v>
      </c>
      <c r="CYJ5">
        <v>1186135</v>
      </c>
      <c r="CYK5">
        <v>1220295</v>
      </c>
      <c r="CYL5">
        <v>1229096</v>
      </c>
      <c r="CYM5">
        <v>1203130</v>
      </c>
      <c r="CYN5">
        <v>1170572</v>
      </c>
      <c r="CYO5">
        <v>1157132</v>
      </c>
      <c r="CYP5">
        <v>1146250</v>
      </c>
      <c r="CYQ5">
        <v>1139909</v>
      </c>
      <c r="CYR5">
        <v>1130156</v>
      </c>
      <c r="CYS5">
        <v>1130526</v>
      </c>
      <c r="CYT5">
        <v>1118758</v>
      </c>
      <c r="CYU5">
        <v>1101988</v>
      </c>
      <c r="CYV5">
        <v>1096442</v>
      </c>
      <c r="CYW5">
        <v>1074285</v>
      </c>
      <c r="CYX5">
        <v>1062138</v>
      </c>
      <c r="CYY5">
        <v>1040158</v>
      </c>
      <c r="CYZ5">
        <v>1042653</v>
      </c>
      <c r="CZA5">
        <v>1027646</v>
      </c>
      <c r="CZB5">
        <v>1029906</v>
      </c>
      <c r="CZC5">
        <v>1026772</v>
      </c>
      <c r="CZD5">
        <v>1026772</v>
      </c>
      <c r="CZE5">
        <v>1021805</v>
      </c>
      <c r="CZF5">
        <v>1015770</v>
      </c>
      <c r="CZG5">
        <v>1032299</v>
      </c>
      <c r="CZH5">
        <v>1038005</v>
      </c>
      <c r="CZI5">
        <v>1033309</v>
      </c>
      <c r="CZJ5">
        <v>1044491</v>
      </c>
      <c r="CZK5">
        <v>1018895</v>
      </c>
      <c r="CZL5">
        <v>1031430</v>
      </c>
      <c r="CZM5">
        <v>1016257</v>
      </c>
      <c r="CZN5">
        <v>4226</v>
      </c>
      <c r="CZO5">
        <v>4226</v>
      </c>
      <c r="CZP5">
        <v>4226</v>
      </c>
      <c r="CZQ5">
        <v>10634</v>
      </c>
      <c r="CZR5">
        <v>12631</v>
      </c>
      <c r="CZS5">
        <v>12782</v>
      </c>
      <c r="CZT5">
        <v>12782</v>
      </c>
      <c r="CZU5">
        <v>12972</v>
      </c>
      <c r="CZV5">
        <v>12972</v>
      </c>
      <c r="CZW5">
        <v>13057</v>
      </c>
      <c r="CZX5">
        <v>14866</v>
      </c>
      <c r="CZY5">
        <v>15696</v>
      </c>
      <c r="CZZ5">
        <v>17024</v>
      </c>
      <c r="DAA5">
        <v>18090</v>
      </c>
      <c r="DAB5">
        <v>21647</v>
      </c>
      <c r="DAC5">
        <v>23028</v>
      </c>
      <c r="DAD5">
        <v>25712</v>
      </c>
      <c r="DAE5">
        <v>24528</v>
      </c>
      <c r="DAF5">
        <v>25851</v>
      </c>
      <c r="DAG5">
        <v>27820</v>
      </c>
      <c r="DAH5">
        <v>31196</v>
      </c>
      <c r="DAI5">
        <v>41852</v>
      </c>
      <c r="DAJ5">
        <v>51274</v>
      </c>
      <c r="DAK5">
        <v>55348</v>
      </c>
      <c r="DAL5">
        <v>73874</v>
      </c>
      <c r="DAM5">
        <v>102631</v>
      </c>
      <c r="DAN5">
        <v>164212</v>
      </c>
      <c r="DAO5">
        <v>164212</v>
      </c>
      <c r="DAP5">
        <v>336834</v>
      </c>
      <c r="DAQ5">
        <v>655561</v>
      </c>
      <c r="DAR5">
        <v>850418</v>
      </c>
      <c r="DAS5">
        <v>953058</v>
      </c>
      <c r="DAT5">
        <v>1014002</v>
      </c>
      <c r="DAU5">
        <v>1038388</v>
      </c>
      <c r="DAV5">
        <v>1043471</v>
      </c>
      <c r="DAW5">
        <v>1059681</v>
      </c>
      <c r="DAX5">
        <v>1067686</v>
      </c>
      <c r="DAY5">
        <v>1084766</v>
      </c>
      <c r="DAZ5">
        <v>1086196</v>
      </c>
      <c r="DBA5">
        <v>1112315</v>
      </c>
      <c r="DBB5">
        <v>1114756</v>
      </c>
      <c r="DBC5">
        <v>1127918</v>
      </c>
      <c r="DBD5">
        <v>1087992</v>
      </c>
      <c r="DBE5">
        <v>1089826</v>
      </c>
      <c r="DBF5">
        <v>1095558</v>
      </c>
      <c r="DBG5">
        <v>1120390</v>
      </c>
      <c r="DBH5">
        <v>1161233</v>
      </c>
      <c r="DBI5">
        <v>1184906</v>
      </c>
      <c r="DBJ5">
        <v>1150066</v>
      </c>
      <c r="DBK5">
        <v>1140078</v>
      </c>
      <c r="DBL5">
        <v>1126754</v>
      </c>
      <c r="DBM5">
        <v>1087297</v>
      </c>
      <c r="DBN5">
        <v>1093979</v>
      </c>
      <c r="DBO5">
        <v>1097821</v>
      </c>
      <c r="DBP5">
        <v>1104117</v>
      </c>
      <c r="DBQ5">
        <v>1105227</v>
      </c>
      <c r="DBR5">
        <v>1107057</v>
      </c>
      <c r="DBS5">
        <v>1122995</v>
      </c>
      <c r="DBT5">
        <v>1107199</v>
      </c>
      <c r="DBU5">
        <v>1095200</v>
      </c>
      <c r="DBV5">
        <v>1096057</v>
      </c>
      <c r="DBW5">
        <v>1078215</v>
      </c>
      <c r="DBX5">
        <v>1082177</v>
      </c>
      <c r="DBY5">
        <v>1080486</v>
      </c>
      <c r="DBZ5">
        <v>1088194</v>
      </c>
      <c r="DCA5">
        <v>1109952</v>
      </c>
      <c r="DCB5">
        <v>1106338</v>
      </c>
      <c r="DCC5">
        <v>14279</v>
      </c>
      <c r="DCD5">
        <v>14615</v>
      </c>
      <c r="DCE5">
        <v>15216</v>
      </c>
      <c r="DCF5">
        <v>15513</v>
      </c>
      <c r="DCG5">
        <v>15528</v>
      </c>
      <c r="DCH5">
        <v>15589</v>
      </c>
      <c r="DCI5">
        <v>15691</v>
      </c>
      <c r="DCJ5">
        <v>15955</v>
      </c>
      <c r="DCK5">
        <v>15116</v>
      </c>
      <c r="DCL5">
        <v>17898</v>
      </c>
      <c r="DCM5">
        <v>14684</v>
      </c>
      <c r="DCN5">
        <v>19954</v>
      </c>
      <c r="DCO5">
        <v>20709</v>
      </c>
      <c r="DCP5">
        <v>20048</v>
      </c>
      <c r="DCQ5">
        <v>23105</v>
      </c>
      <c r="DCR5">
        <v>25328</v>
      </c>
      <c r="DCS5">
        <v>27744</v>
      </c>
      <c r="DCT5">
        <v>32107</v>
      </c>
      <c r="DCU5">
        <v>32107</v>
      </c>
      <c r="DCV5">
        <v>52028</v>
      </c>
      <c r="DCW5">
        <v>57821</v>
      </c>
      <c r="DCX5">
        <v>76353</v>
      </c>
      <c r="DCY5">
        <v>87849</v>
      </c>
      <c r="DCZ5">
        <v>126554</v>
      </c>
      <c r="DDA5">
        <v>318973</v>
      </c>
      <c r="DDB5">
        <v>629042</v>
      </c>
      <c r="DDC5">
        <v>890067</v>
      </c>
      <c r="DDD5">
        <v>1157468</v>
      </c>
      <c r="DDE5">
        <v>1319102</v>
      </c>
      <c r="DDF5">
        <v>1338752</v>
      </c>
      <c r="DDG5">
        <v>1330836</v>
      </c>
      <c r="DDH5">
        <v>1355600</v>
      </c>
      <c r="DDI5">
        <v>1351810</v>
      </c>
      <c r="DDJ5">
        <v>1344918</v>
      </c>
      <c r="DDK5">
        <v>1347731</v>
      </c>
      <c r="DDL5">
        <v>1376538</v>
      </c>
      <c r="DDM5">
        <v>1381653</v>
      </c>
      <c r="DDN5">
        <v>1347560</v>
      </c>
      <c r="DDO5">
        <v>1339001</v>
      </c>
      <c r="DDP5">
        <v>1326243</v>
      </c>
      <c r="DDQ5">
        <v>1340231</v>
      </c>
      <c r="DDR5">
        <v>1343351</v>
      </c>
      <c r="DDS5">
        <v>1343208</v>
      </c>
      <c r="DDT5">
        <v>1347348</v>
      </c>
      <c r="DDU5">
        <v>1355606</v>
      </c>
      <c r="DDV5">
        <v>1328146</v>
      </c>
      <c r="DDW5">
        <v>1306002</v>
      </c>
      <c r="DDX5">
        <v>1303445</v>
      </c>
      <c r="DDY5">
        <v>1294871</v>
      </c>
      <c r="DDZ5">
        <v>1300443</v>
      </c>
      <c r="DEA5">
        <v>1293976</v>
      </c>
      <c r="DEB5">
        <v>1296913</v>
      </c>
      <c r="DEC5">
        <v>1279727</v>
      </c>
      <c r="DED5">
        <v>1285555</v>
      </c>
      <c r="DEE5">
        <v>1260949</v>
      </c>
      <c r="DEF5">
        <v>1276036</v>
      </c>
      <c r="DEG5">
        <v>1280460</v>
      </c>
      <c r="DEH5">
        <v>1266921</v>
      </c>
      <c r="DEI5">
        <v>1234156</v>
      </c>
      <c r="DEJ5">
        <v>1232643</v>
      </c>
      <c r="DEK5">
        <v>1240071</v>
      </c>
      <c r="DEL5">
        <v>1224094</v>
      </c>
      <c r="DEM5">
        <v>1214710</v>
      </c>
      <c r="DEN5">
        <v>1202541</v>
      </c>
      <c r="DEO5">
        <v>1202541</v>
      </c>
      <c r="DEP5">
        <v>1184932</v>
      </c>
      <c r="DEQ5">
        <v>4519</v>
      </c>
      <c r="DER5">
        <v>4524</v>
      </c>
      <c r="DES5">
        <v>4621</v>
      </c>
      <c r="DET5">
        <v>4823</v>
      </c>
      <c r="DEU5">
        <v>4962</v>
      </c>
      <c r="DEV5">
        <v>4927</v>
      </c>
      <c r="DEW5">
        <v>5317</v>
      </c>
      <c r="DEX5">
        <v>7030</v>
      </c>
      <c r="DEY5">
        <v>8207</v>
      </c>
      <c r="DEZ5">
        <v>7819</v>
      </c>
      <c r="DFA5">
        <v>8003</v>
      </c>
      <c r="DFB5">
        <v>8092</v>
      </c>
      <c r="DFC5">
        <v>10013</v>
      </c>
      <c r="DFD5">
        <v>10853</v>
      </c>
      <c r="DFE5">
        <v>12614</v>
      </c>
      <c r="DFF5">
        <v>12953</v>
      </c>
      <c r="DFG5">
        <v>14311</v>
      </c>
      <c r="DFH5">
        <v>17143</v>
      </c>
      <c r="DFI5">
        <v>21672</v>
      </c>
      <c r="DFJ5">
        <v>23779</v>
      </c>
      <c r="DFK5">
        <v>62666</v>
      </c>
      <c r="DFL5">
        <v>79246</v>
      </c>
      <c r="DFM5">
        <v>100224</v>
      </c>
      <c r="DFN5">
        <v>143381</v>
      </c>
      <c r="DFO5">
        <v>347487</v>
      </c>
      <c r="DFP5">
        <v>815445</v>
      </c>
      <c r="DFQ5">
        <v>1155972</v>
      </c>
      <c r="DFR5">
        <v>1155972</v>
      </c>
      <c r="DFS5">
        <v>1217338</v>
      </c>
      <c r="DFT5">
        <v>1288076</v>
      </c>
      <c r="DFU5">
        <v>1315723</v>
      </c>
      <c r="DFV5">
        <v>1330860</v>
      </c>
      <c r="DFW5">
        <v>1322772</v>
      </c>
      <c r="DFX5">
        <v>1322107</v>
      </c>
      <c r="DFY5">
        <v>1335332</v>
      </c>
      <c r="DFZ5">
        <v>1331020</v>
      </c>
      <c r="DGA5">
        <v>1359587</v>
      </c>
      <c r="DGB5">
        <v>1372329</v>
      </c>
      <c r="DGC5">
        <v>1390982</v>
      </c>
      <c r="DGD5">
        <v>1389202</v>
      </c>
      <c r="DGE5">
        <v>1404411</v>
      </c>
      <c r="DGF5">
        <v>1411760</v>
      </c>
      <c r="DGG5">
        <v>1412641</v>
      </c>
      <c r="DGH5">
        <v>1419800</v>
      </c>
      <c r="DGI5">
        <v>1421916</v>
      </c>
      <c r="DGJ5">
        <v>1419425</v>
      </c>
      <c r="DGK5">
        <v>1409109</v>
      </c>
      <c r="DGL5">
        <v>1406200</v>
      </c>
      <c r="DGM5">
        <v>1405972</v>
      </c>
      <c r="DGN5">
        <v>1405677</v>
      </c>
      <c r="DGO5">
        <v>1395097</v>
      </c>
      <c r="DGP5">
        <v>1380661</v>
      </c>
      <c r="DGQ5">
        <v>1380752</v>
      </c>
      <c r="DGR5">
        <v>1384114</v>
      </c>
      <c r="DGS5">
        <v>1377643</v>
      </c>
      <c r="DGT5">
        <v>1378139</v>
      </c>
      <c r="DGU5">
        <v>1375646</v>
      </c>
      <c r="DGV5">
        <v>1372439</v>
      </c>
      <c r="DGW5">
        <v>1355249</v>
      </c>
      <c r="DGX5">
        <v>1345018</v>
      </c>
      <c r="DGY5">
        <v>1333538</v>
      </c>
      <c r="DGZ5">
        <v>1330395</v>
      </c>
      <c r="DHA5">
        <v>1320849</v>
      </c>
      <c r="DHB5">
        <v>1330311</v>
      </c>
      <c r="DHC5">
        <v>1332067</v>
      </c>
      <c r="DHD5">
        <v>4290</v>
      </c>
      <c r="DHE5">
        <v>4290</v>
      </c>
      <c r="DHF5">
        <v>4511</v>
      </c>
      <c r="DHG5">
        <v>3237</v>
      </c>
      <c r="DHH5">
        <v>3257</v>
      </c>
      <c r="DHI5">
        <v>3757</v>
      </c>
      <c r="DHJ5">
        <v>4027</v>
      </c>
      <c r="DHK5">
        <v>4240</v>
      </c>
      <c r="DHL5">
        <v>4447</v>
      </c>
      <c r="DHM5">
        <v>4589</v>
      </c>
      <c r="DHN5">
        <v>4595</v>
      </c>
      <c r="DHO5">
        <v>5095</v>
      </c>
      <c r="DHP5">
        <v>7613</v>
      </c>
      <c r="DHQ5">
        <v>8402</v>
      </c>
      <c r="DHR5">
        <v>9194</v>
      </c>
      <c r="DHS5">
        <v>12442</v>
      </c>
      <c r="DHT5">
        <v>19202</v>
      </c>
      <c r="DHU5">
        <v>31473</v>
      </c>
      <c r="DHV5">
        <v>37309</v>
      </c>
      <c r="DHW5">
        <v>43276</v>
      </c>
      <c r="DHX5">
        <v>48361</v>
      </c>
      <c r="DHY5">
        <v>57067</v>
      </c>
      <c r="DHZ5">
        <v>66931</v>
      </c>
      <c r="DIA5">
        <v>143402</v>
      </c>
      <c r="DIB5">
        <v>302760</v>
      </c>
      <c r="DIC5">
        <v>676671</v>
      </c>
      <c r="DID5">
        <v>1057064</v>
      </c>
      <c r="DIE5">
        <v>1356230</v>
      </c>
      <c r="DIF5">
        <v>1415872</v>
      </c>
      <c r="DIG5">
        <v>1429481</v>
      </c>
      <c r="DIH5">
        <v>1453764</v>
      </c>
      <c r="DII5">
        <v>1395108</v>
      </c>
      <c r="DIJ5">
        <v>1395108</v>
      </c>
      <c r="DIK5">
        <v>1373766</v>
      </c>
      <c r="DIL5">
        <v>1368591</v>
      </c>
      <c r="DIM5">
        <v>1361019</v>
      </c>
      <c r="DIN5">
        <v>1345104</v>
      </c>
      <c r="DIO5">
        <v>1336607</v>
      </c>
      <c r="DIP5">
        <v>1313220</v>
      </c>
      <c r="DIQ5">
        <v>1305854</v>
      </c>
      <c r="DIR5">
        <v>1309086</v>
      </c>
      <c r="DIS5">
        <v>1298964</v>
      </c>
      <c r="DIT5">
        <v>1309048</v>
      </c>
      <c r="DIU5">
        <v>1307132</v>
      </c>
      <c r="DIV5">
        <v>1317333</v>
      </c>
      <c r="DIW5">
        <v>1285640</v>
      </c>
      <c r="DIX5">
        <v>1269771</v>
      </c>
      <c r="DIY5">
        <v>1284368</v>
      </c>
      <c r="DIZ5">
        <v>1281141</v>
      </c>
      <c r="DJA5">
        <v>1263145</v>
      </c>
      <c r="DJB5">
        <v>1247437</v>
      </c>
      <c r="DJC5">
        <v>1255274</v>
      </c>
      <c r="DJD5">
        <v>1255274</v>
      </c>
      <c r="DJE5">
        <v>1262678</v>
      </c>
      <c r="DJF5">
        <v>1235308</v>
      </c>
      <c r="DJG5">
        <v>1242151</v>
      </c>
      <c r="DJH5">
        <v>1244352</v>
      </c>
      <c r="DJI5">
        <v>1231881</v>
      </c>
      <c r="DJJ5">
        <v>1222255</v>
      </c>
      <c r="DJK5">
        <v>1227610</v>
      </c>
      <c r="DJL5">
        <v>1246072</v>
      </c>
      <c r="DJM5">
        <v>1234154</v>
      </c>
      <c r="DJN5">
        <v>1236907</v>
      </c>
      <c r="DJO5">
        <v>4580</v>
      </c>
      <c r="DJP5">
        <v>4580</v>
      </c>
      <c r="DJQ5">
        <v>4580</v>
      </c>
      <c r="DJR5">
        <v>4581</v>
      </c>
      <c r="DJS5">
        <v>4600</v>
      </c>
      <c r="DJT5">
        <v>4612</v>
      </c>
      <c r="DJU5">
        <v>4612</v>
      </c>
      <c r="DJV5">
        <v>4616</v>
      </c>
      <c r="DJW5">
        <v>4804</v>
      </c>
      <c r="DJX5">
        <v>5929</v>
      </c>
      <c r="DJY5">
        <v>7408</v>
      </c>
      <c r="DJZ5">
        <v>7576</v>
      </c>
      <c r="DKA5">
        <v>8820</v>
      </c>
      <c r="DKB5">
        <v>9311</v>
      </c>
      <c r="DKC5">
        <v>15089</v>
      </c>
      <c r="DKD5">
        <v>18666</v>
      </c>
      <c r="DKE5">
        <v>18803</v>
      </c>
      <c r="DKF5">
        <v>21830</v>
      </c>
      <c r="DKG5">
        <v>27354</v>
      </c>
      <c r="DKH5">
        <v>29204</v>
      </c>
      <c r="DKI5">
        <v>34052</v>
      </c>
      <c r="DKJ5">
        <v>38682</v>
      </c>
      <c r="DKK5">
        <v>53371</v>
      </c>
      <c r="DKL5">
        <v>88035</v>
      </c>
      <c r="DKM5">
        <v>108908</v>
      </c>
      <c r="DKN5">
        <v>135714</v>
      </c>
      <c r="DKO5">
        <v>135714</v>
      </c>
      <c r="DKP5">
        <v>408013</v>
      </c>
      <c r="DKQ5">
        <v>817500</v>
      </c>
      <c r="DKR5">
        <v>1145743</v>
      </c>
      <c r="DKS5">
        <v>1271157</v>
      </c>
      <c r="DKT5">
        <v>1400776</v>
      </c>
      <c r="DKU5">
        <v>1420861</v>
      </c>
      <c r="DKV5">
        <v>1427828</v>
      </c>
      <c r="DKW5">
        <v>1423546</v>
      </c>
      <c r="DKX5">
        <v>1426611</v>
      </c>
      <c r="DKY5">
        <v>1457808</v>
      </c>
      <c r="DKZ5">
        <v>1377629</v>
      </c>
      <c r="DLA5">
        <v>1366217</v>
      </c>
      <c r="DLB5">
        <v>1343482</v>
      </c>
      <c r="DLC5">
        <v>1326896</v>
      </c>
      <c r="DLD5">
        <v>1315361</v>
      </c>
      <c r="DLE5">
        <v>1318988</v>
      </c>
      <c r="DLF5">
        <v>1313915</v>
      </c>
      <c r="DLG5">
        <v>1322570</v>
      </c>
      <c r="DLH5">
        <v>1324832</v>
      </c>
      <c r="DLI5">
        <v>1353724</v>
      </c>
      <c r="DLJ5">
        <v>1380310</v>
      </c>
      <c r="DLK5">
        <v>1386035</v>
      </c>
      <c r="DLL5">
        <v>1420104</v>
      </c>
      <c r="DLM5">
        <v>1434936</v>
      </c>
      <c r="DLN5">
        <v>1410653</v>
      </c>
      <c r="DLO5">
        <v>1399171</v>
      </c>
      <c r="DLP5">
        <v>1395364</v>
      </c>
      <c r="DLQ5">
        <v>1402800</v>
      </c>
      <c r="DLR5">
        <v>1384302</v>
      </c>
      <c r="DLS5">
        <v>1401324</v>
      </c>
      <c r="DLT5">
        <v>1429337</v>
      </c>
      <c r="DLU5">
        <v>1445508</v>
      </c>
      <c r="DLV5">
        <v>1456882</v>
      </c>
      <c r="DLW5">
        <v>1468826</v>
      </c>
      <c r="DLX5">
        <v>1488940</v>
      </c>
      <c r="DLY5">
        <v>1511884</v>
      </c>
      <c r="DLZ5">
        <v>1464726</v>
      </c>
      <c r="DMA5">
        <v>1461887</v>
      </c>
      <c r="DMB5">
        <v>1473242</v>
      </c>
      <c r="DMC5">
        <v>1497907</v>
      </c>
      <c r="DMD5">
        <v>2513</v>
      </c>
      <c r="DME5">
        <v>2493</v>
      </c>
      <c r="DMF5">
        <v>4976</v>
      </c>
      <c r="DMG5">
        <v>5647</v>
      </c>
      <c r="DMH5">
        <v>6224</v>
      </c>
      <c r="DMI5">
        <v>6962</v>
      </c>
      <c r="DMJ5">
        <v>10122</v>
      </c>
      <c r="DMK5">
        <v>11006</v>
      </c>
      <c r="DML5">
        <v>12376</v>
      </c>
      <c r="DMM5">
        <v>16461</v>
      </c>
      <c r="DMN5">
        <v>16782</v>
      </c>
      <c r="DMO5">
        <v>22035</v>
      </c>
      <c r="DMP5">
        <v>23758</v>
      </c>
      <c r="DMQ5">
        <v>27285</v>
      </c>
      <c r="DMR5">
        <v>31242</v>
      </c>
      <c r="DMS5">
        <v>32827</v>
      </c>
      <c r="DMT5">
        <v>34206</v>
      </c>
      <c r="DMU5">
        <v>37798</v>
      </c>
      <c r="DMV5">
        <v>43599</v>
      </c>
      <c r="DMW5">
        <v>87855</v>
      </c>
      <c r="DMX5">
        <v>109441</v>
      </c>
      <c r="DMY5">
        <v>149257</v>
      </c>
      <c r="DMZ5">
        <v>149257</v>
      </c>
      <c r="DNA5">
        <v>221937</v>
      </c>
      <c r="DNB5">
        <v>423844</v>
      </c>
      <c r="DNC5">
        <v>834573</v>
      </c>
      <c r="DND5">
        <v>1165285</v>
      </c>
      <c r="DNE5">
        <v>1263971</v>
      </c>
      <c r="DNF5">
        <v>1316291</v>
      </c>
      <c r="DNG5">
        <v>1381671</v>
      </c>
      <c r="DNH5">
        <v>1364927</v>
      </c>
      <c r="DNI5">
        <v>1357390</v>
      </c>
      <c r="DNJ5">
        <v>1341134</v>
      </c>
      <c r="DNK5">
        <v>1314781</v>
      </c>
      <c r="DNL5">
        <v>1306294</v>
      </c>
      <c r="DNM5">
        <v>1297704</v>
      </c>
      <c r="DNN5">
        <v>1309256</v>
      </c>
      <c r="DNO5">
        <v>1309398</v>
      </c>
      <c r="DNP5">
        <v>1325415</v>
      </c>
      <c r="DNQ5">
        <v>1307473</v>
      </c>
      <c r="DNR5">
        <v>1299115</v>
      </c>
      <c r="DNS5">
        <v>1291522</v>
      </c>
      <c r="DNT5">
        <v>1296721</v>
      </c>
      <c r="DNU5">
        <v>1291189</v>
      </c>
      <c r="DNV5">
        <v>1263322</v>
      </c>
      <c r="DNW5">
        <v>1258126</v>
      </c>
      <c r="DNX5">
        <v>1225313</v>
      </c>
      <c r="DNY5">
        <v>1196357</v>
      </c>
      <c r="DNZ5">
        <v>1195461</v>
      </c>
      <c r="DOA5">
        <v>1184767</v>
      </c>
      <c r="DOB5">
        <v>1179973</v>
      </c>
      <c r="DOC5">
        <v>1162168</v>
      </c>
      <c r="DOD5">
        <v>1160768</v>
      </c>
      <c r="DOE5">
        <v>1159655</v>
      </c>
      <c r="DOF5">
        <v>1157926</v>
      </c>
      <c r="DOG5">
        <v>1149744</v>
      </c>
      <c r="DOH5">
        <v>1134965</v>
      </c>
      <c r="DOI5">
        <v>1135667</v>
      </c>
      <c r="DOJ5">
        <v>1132746</v>
      </c>
      <c r="DOK5">
        <v>1122062</v>
      </c>
      <c r="DOL5">
        <v>1099414</v>
      </c>
      <c r="DOM5">
        <v>1092499</v>
      </c>
      <c r="DON5">
        <v>1088862</v>
      </c>
      <c r="DOO5">
        <v>1088862</v>
      </c>
      <c r="DOP5">
        <v>1087431</v>
      </c>
      <c r="DOQ5">
        <v>1092864</v>
      </c>
      <c r="DOR5">
        <v>5287</v>
      </c>
      <c r="DOS5">
        <v>5289</v>
      </c>
      <c r="DOT5">
        <v>5945</v>
      </c>
      <c r="DOU5">
        <v>6117</v>
      </c>
      <c r="DOV5">
        <v>6389</v>
      </c>
      <c r="DOW5">
        <v>6604</v>
      </c>
      <c r="DOX5">
        <v>6781</v>
      </c>
      <c r="DOY5">
        <v>8306</v>
      </c>
      <c r="DOZ5">
        <v>9755</v>
      </c>
      <c r="DPA5">
        <v>10520</v>
      </c>
      <c r="DPB5">
        <v>11651</v>
      </c>
      <c r="DPC5">
        <v>12867</v>
      </c>
      <c r="DPD5">
        <v>13274</v>
      </c>
      <c r="DPE5">
        <v>13921</v>
      </c>
      <c r="DPF5">
        <v>15846</v>
      </c>
      <c r="DPG5">
        <v>18815</v>
      </c>
      <c r="DPH5">
        <v>20859</v>
      </c>
      <c r="DPI5">
        <v>23857</v>
      </c>
      <c r="DPJ5">
        <v>29188</v>
      </c>
      <c r="DPK5">
        <v>67003</v>
      </c>
      <c r="DPL5">
        <v>74629</v>
      </c>
      <c r="DPM5">
        <v>87741</v>
      </c>
      <c r="DPN5">
        <v>127115</v>
      </c>
      <c r="DPO5">
        <v>253005</v>
      </c>
      <c r="DPP5">
        <v>555499</v>
      </c>
      <c r="DPQ5">
        <v>853581</v>
      </c>
      <c r="DPR5">
        <v>853581</v>
      </c>
      <c r="DPS5">
        <v>977825</v>
      </c>
      <c r="DPT5">
        <v>1005727</v>
      </c>
      <c r="DPU5">
        <v>1085009</v>
      </c>
      <c r="DPV5">
        <v>1075039</v>
      </c>
      <c r="DPW5">
        <v>1068510</v>
      </c>
      <c r="DPX5">
        <v>1076651</v>
      </c>
      <c r="DPY5">
        <v>1088857</v>
      </c>
      <c r="DPZ5">
        <v>1089051</v>
      </c>
      <c r="DQA5">
        <v>1095061</v>
      </c>
      <c r="DQB5">
        <v>1091947</v>
      </c>
      <c r="DQC5">
        <v>1104695</v>
      </c>
      <c r="DQD5">
        <v>1093526</v>
      </c>
      <c r="DQE5">
        <v>1088934</v>
      </c>
      <c r="DQF5">
        <v>1096421</v>
      </c>
      <c r="DQG5">
        <v>1104225</v>
      </c>
      <c r="DQH5">
        <v>1089517</v>
      </c>
      <c r="DQI5">
        <v>1083988</v>
      </c>
      <c r="DQJ5">
        <v>1085118</v>
      </c>
      <c r="DQK5">
        <v>1081319</v>
      </c>
      <c r="DQL5">
        <v>1082604</v>
      </c>
      <c r="DQM5">
        <v>1095691</v>
      </c>
      <c r="DQN5">
        <v>1090618</v>
      </c>
      <c r="DQO5">
        <v>1075442</v>
      </c>
      <c r="DQP5">
        <v>1076632</v>
      </c>
      <c r="DQQ5">
        <v>1079261</v>
      </c>
      <c r="DQR5">
        <v>1079261</v>
      </c>
      <c r="DQS5">
        <v>1087621</v>
      </c>
      <c r="DQT5">
        <v>1081197</v>
      </c>
      <c r="DQU5">
        <v>1084996</v>
      </c>
      <c r="DQV5">
        <v>1089645</v>
      </c>
      <c r="DQW5">
        <v>1070603</v>
      </c>
      <c r="DQX5">
        <v>1064030</v>
      </c>
      <c r="DQY5">
        <v>1056160</v>
      </c>
      <c r="DQZ5">
        <v>1052130</v>
      </c>
      <c r="DRA5">
        <v>1046893</v>
      </c>
      <c r="DRB5">
        <v>1041422</v>
      </c>
      <c r="DRC5">
        <v>1044137</v>
      </c>
      <c r="DRD5">
        <v>1016124</v>
      </c>
      <c r="DRE5">
        <v>8000</v>
      </c>
      <c r="DRF5">
        <v>8463</v>
      </c>
      <c r="DRG5">
        <v>8735</v>
      </c>
      <c r="DRH5">
        <v>9508</v>
      </c>
      <c r="DRI5">
        <v>9984</v>
      </c>
      <c r="DRJ5">
        <v>10433</v>
      </c>
      <c r="DRK5">
        <v>14332</v>
      </c>
      <c r="DRL5">
        <v>15405</v>
      </c>
      <c r="DRM5">
        <v>17304</v>
      </c>
      <c r="DRN5">
        <v>18247</v>
      </c>
      <c r="DRO5">
        <v>18546</v>
      </c>
      <c r="DRP5">
        <v>19195</v>
      </c>
      <c r="DRQ5">
        <v>20854</v>
      </c>
      <c r="DRR5">
        <v>21954</v>
      </c>
      <c r="DRS5">
        <v>22273</v>
      </c>
      <c r="DRT5">
        <v>22414</v>
      </c>
      <c r="DRU5">
        <v>27011</v>
      </c>
      <c r="DRV5">
        <v>30772</v>
      </c>
      <c r="DRW5">
        <v>40822</v>
      </c>
      <c r="DRX5">
        <v>45494</v>
      </c>
      <c r="DRY5">
        <v>56709</v>
      </c>
      <c r="DRZ5">
        <v>77899</v>
      </c>
      <c r="DSA5">
        <v>162875</v>
      </c>
      <c r="DSB5">
        <v>373817</v>
      </c>
      <c r="DSC5">
        <v>613716</v>
      </c>
      <c r="DSD5">
        <v>816110</v>
      </c>
      <c r="DSE5">
        <v>893274</v>
      </c>
      <c r="DSF5">
        <v>902180</v>
      </c>
      <c r="DSG5">
        <v>895461</v>
      </c>
      <c r="DSH5">
        <v>888685</v>
      </c>
      <c r="DSI5">
        <v>904173</v>
      </c>
      <c r="DSJ5">
        <v>904173</v>
      </c>
      <c r="DSK5">
        <v>910563</v>
      </c>
      <c r="DSL5">
        <v>906781</v>
      </c>
      <c r="DSM5">
        <v>880344</v>
      </c>
      <c r="DSN5">
        <v>898723</v>
      </c>
      <c r="DSO5">
        <v>903029</v>
      </c>
      <c r="DSP5">
        <v>905710</v>
      </c>
      <c r="DSQ5">
        <v>897106</v>
      </c>
      <c r="DSR5">
        <v>901506</v>
      </c>
      <c r="DSS5">
        <v>882911</v>
      </c>
      <c r="DST5">
        <v>887167</v>
      </c>
      <c r="DSU5">
        <v>904518</v>
      </c>
      <c r="DSV5">
        <v>927229</v>
      </c>
      <c r="DSW5">
        <v>934439</v>
      </c>
      <c r="DSX5">
        <v>944141</v>
      </c>
      <c r="DSY5">
        <v>925756</v>
      </c>
      <c r="DSZ5">
        <v>933638</v>
      </c>
      <c r="DTA5">
        <v>936962</v>
      </c>
      <c r="DTB5">
        <v>911829</v>
      </c>
      <c r="DTC5">
        <v>897100</v>
      </c>
      <c r="DTD5">
        <v>897100</v>
      </c>
      <c r="DTE5">
        <v>877917</v>
      </c>
      <c r="DTF5">
        <v>823041</v>
      </c>
      <c r="DTG5">
        <v>814192</v>
      </c>
      <c r="DTH5">
        <v>810237</v>
      </c>
      <c r="DTI5">
        <v>804799</v>
      </c>
      <c r="DTJ5">
        <v>806975</v>
      </c>
      <c r="DTK5">
        <v>788198</v>
      </c>
      <c r="DTL5">
        <v>780421</v>
      </c>
      <c r="DTM5">
        <v>771724</v>
      </c>
      <c r="DTN5">
        <v>752257</v>
      </c>
      <c r="DTO5">
        <v>749611</v>
      </c>
      <c r="DTP5">
        <v>12007</v>
      </c>
      <c r="DTQ5">
        <v>12007</v>
      </c>
      <c r="DTR5">
        <v>12007</v>
      </c>
      <c r="DTS5">
        <v>13081</v>
      </c>
      <c r="DTT5">
        <v>13274</v>
      </c>
      <c r="DTU5">
        <v>13594</v>
      </c>
      <c r="DTV5">
        <v>13594</v>
      </c>
      <c r="DTW5">
        <v>13706</v>
      </c>
      <c r="DTX5">
        <v>13729</v>
      </c>
      <c r="DTY5">
        <v>15915</v>
      </c>
      <c r="DTZ5">
        <v>18987</v>
      </c>
      <c r="DUA5">
        <v>21341</v>
      </c>
      <c r="DUB5">
        <v>28354</v>
      </c>
      <c r="DUC5">
        <v>32878</v>
      </c>
      <c r="DUD5">
        <v>37831</v>
      </c>
      <c r="DUE5">
        <v>38955</v>
      </c>
      <c r="DUF5">
        <v>39961</v>
      </c>
      <c r="DUG5">
        <v>46792</v>
      </c>
      <c r="DUH5">
        <v>50476</v>
      </c>
      <c r="DUI5">
        <v>54489</v>
      </c>
      <c r="DUJ5">
        <v>55222</v>
      </c>
      <c r="DUK5">
        <v>70272</v>
      </c>
      <c r="DUL5">
        <v>95120</v>
      </c>
      <c r="DUM5">
        <v>127393</v>
      </c>
      <c r="DUN5">
        <v>150497</v>
      </c>
      <c r="DUO5">
        <v>150497</v>
      </c>
      <c r="DUP5">
        <v>304223</v>
      </c>
      <c r="DUQ5">
        <v>613650</v>
      </c>
      <c r="DUR5">
        <v>793552</v>
      </c>
      <c r="DUS5">
        <v>902131</v>
      </c>
      <c r="DUT5">
        <v>934875</v>
      </c>
      <c r="DUU5">
        <v>940296</v>
      </c>
      <c r="DUV5">
        <v>966215</v>
      </c>
      <c r="DUW5">
        <v>961317</v>
      </c>
      <c r="DUX5">
        <v>964605</v>
      </c>
      <c r="DUY5">
        <v>963069</v>
      </c>
      <c r="DUZ5">
        <v>954784</v>
      </c>
      <c r="DVA5">
        <v>943258</v>
      </c>
      <c r="DVB5">
        <v>941319</v>
      </c>
      <c r="DVC5">
        <v>953766</v>
      </c>
      <c r="DVD5">
        <v>953936</v>
      </c>
      <c r="DVE5">
        <v>958761</v>
      </c>
      <c r="DVF5">
        <v>932777</v>
      </c>
      <c r="DVG5">
        <v>936188</v>
      </c>
      <c r="DVH5">
        <v>937664</v>
      </c>
      <c r="DVI5">
        <v>939591</v>
      </c>
      <c r="DVJ5">
        <v>943599</v>
      </c>
      <c r="DVK5">
        <v>943358</v>
      </c>
      <c r="DVL5">
        <v>937865</v>
      </c>
      <c r="DVM5">
        <v>933115</v>
      </c>
      <c r="DVN5">
        <v>932379</v>
      </c>
      <c r="DVO5">
        <v>926511</v>
      </c>
      <c r="DVP5">
        <v>922684</v>
      </c>
      <c r="DVQ5">
        <v>919298</v>
      </c>
      <c r="DVR5">
        <v>914872</v>
      </c>
      <c r="DVS5">
        <v>917967</v>
      </c>
      <c r="DVT5">
        <v>925968</v>
      </c>
      <c r="DVU5">
        <v>919011</v>
      </c>
      <c r="DVV5">
        <v>923906</v>
      </c>
      <c r="DVW5">
        <v>929134</v>
      </c>
      <c r="DVX5">
        <v>928832</v>
      </c>
      <c r="DVY5">
        <v>935490</v>
      </c>
      <c r="DVZ5">
        <v>927423</v>
      </c>
      <c r="DWA5">
        <v>909522</v>
      </c>
      <c r="DWB5">
        <v>895350</v>
      </c>
      <c r="DWC5">
        <v>903291</v>
      </c>
      <c r="DWD5">
        <v>892716</v>
      </c>
      <c r="DWE5">
        <v>23341</v>
      </c>
      <c r="DWF5">
        <v>23818</v>
      </c>
      <c r="DWG5">
        <v>26747</v>
      </c>
      <c r="DWH5">
        <v>27106</v>
      </c>
      <c r="DWI5">
        <v>27107</v>
      </c>
      <c r="DWJ5">
        <v>27460</v>
      </c>
      <c r="DWK5">
        <v>30293</v>
      </c>
      <c r="DWL5">
        <v>31603</v>
      </c>
      <c r="DWM5">
        <v>31778</v>
      </c>
      <c r="DWN5">
        <v>33561</v>
      </c>
      <c r="DWO5">
        <v>34376</v>
      </c>
      <c r="DWP5">
        <v>36024</v>
      </c>
      <c r="DWQ5">
        <v>38859</v>
      </c>
      <c r="DWR5">
        <v>44206</v>
      </c>
      <c r="DWS5">
        <v>45403</v>
      </c>
      <c r="DWT5">
        <v>45616</v>
      </c>
      <c r="DWU5">
        <v>45822</v>
      </c>
      <c r="DWV5">
        <v>51521</v>
      </c>
      <c r="DWW5">
        <v>68680</v>
      </c>
      <c r="DWX5">
        <v>75604</v>
      </c>
      <c r="DWY5">
        <v>96304</v>
      </c>
      <c r="DWZ5">
        <v>96304</v>
      </c>
      <c r="DXA5">
        <v>137864</v>
      </c>
      <c r="DXB5">
        <v>285168</v>
      </c>
      <c r="DXC5">
        <v>484678</v>
      </c>
      <c r="DXD5">
        <v>673863</v>
      </c>
      <c r="DXE5">
        <v>750884</v>
      </c>
      <c r="DXF5">
        <v>810530</v>
      </c>
      <c r="DXG5">
        <v>842372</v>
      </c>
      <c r="DXH5">
        <v>851867</v>
      </c>
      <c r="DXI5">
        <v>852520</v>
      </c>
      <c r="DXJ5">
        <v>853034</v>
      </c>
      <c r="DXK5">
        <v>836995</v>
      </c>
      <c r="DXL5">
        <v>855523</v>
      </c>
      <c r="DXM5">
        <v>855848</v>
      </c>
      <c r="DXN5">
        <v>856722</v>
      </c>
      <c r="DXO5">
        <v>850516</v>
      </c>
      <c r="DXP5">
        <v>856798</v>
      </c>
      <c r="DXQ5">
        <v>849931</v>
      </c>
      <c r="DXR5">
        <v>843980</v>
      </c>
      <c r="DXS5">
        <v>842490</v>
      </c>
      <c r="DXT5">
        <v>834446</v>
      </c>
      <c r="DXU5">
        <v>838994</v>
      </c>
      <c r="DXV5">
        <v>841686</v>
      </c>
      <c r="DXW5">
        <v>823309</v>
      </c>
      <c r="DXX5">
        <v>829974</v>
      </c>
      <c r="DXY5">
        <v>839953</v>
      </c>
      <c r="DXZ5">
        <v>833727</v>
      </c>
      <c r="DYA5">
        <v>826828</v>
      </c>
      <c r="DYB5">
        <v>808895</v>
      </c>
      <c r="DYC5">
        <v>800550</v>
      </c>
      <c r="DYD5">
        <v>785656</v>
      </c>
      <c r="DYE5">
        <v>774199</v>
      </c>
      <c r="DYF5">
        <v>777656</v>
      </c>
      <c r="DYG5">
        <v>783531</v>
      </c>
      <c r="DYH5">
        <v>762815</v>
      </c>
      <c r="DYI5">
        <v>761460</v>
      </c>
      <c r="DYJ5">
        <v>765415</v>
      </c>
      <c r="DYK5">
        <v>765669</v>
      </c>
      <c r="DYL5">
        <v>767544</v>
      </c>
      <c r="DYM5">
        <v>767865</v>
      </c>
      <c r="DYN5">
        <v>782500</v>
      </c>
      <c r="DYO5">
        <v>760906</v>
      </c>
      <c r="DYP5">
        <v>760906</v>
      </c>
      <c r="DYQ5">
        <v>769295</v>
      </c>
      <c r="DYR5">
        <v>771567</v>
      </c>
      <c r="DYS5">
        <v>24724</v>
      </c>
      <c r="DYT5">
        <v>24875</v>
      </c>
      <c r="DYU5">
        <v>25832</v>
      </c>
      <c r="DYV5">
        <v>26244</v>
      </c>
      <c r="DYW5">
        <v>26201</v>
      </c>
      <c r="DYX5">
        <v>26248</v>
      </c>
      <c r="DYY5">
        <v>33324</v>
      </c>
      <c r="DYZ5">
        <v>34438</v>
      </c>
      <c r="DZA5">
        <v>34799</v>
      </c>
      <c r="DZB5">
        <v>36352</v>
      </c>
      <c r="DZC5">
        <v>38547</v>
      </c>
      <c r="DZD5">
        <v>43416</v>
      </c>
      <c r="DZE5">
        <v>48578</v>
      </c>
      <c r="DZF5">
        <v>57745</v>
      </c>
      <c r="DZG5">
        <v>65425</v>
      </c>
      <c r="DZH5">
        <v>69716</v>
      </c>
      <c r="DZI5">
        <v>73438</v>
      </c>
      <c r="DZJ5">
        <v>83731</v>
      </c>
      <c r="DZK5">
        <v>99704</v>
      </c>
      <c r="DZL5">
        <v>115439</v>
      </c>
      <c r="DZM5">
        <v>141029</v>
      </c>
      <c r="DZN5">
        <v>193634</v>
      </c>
      <c r="DZO5">
        <v>347526</v>
      </c>
      <c r="DZP5">
        <v>556159</v>
      </c>
      <c r="DZQ5">
        <v>681412</v>
      </c>
      <c r="DZR5">
        <v>681412</v>
      </c>
      <c r="DZS5">
        <v>749309</v>
      </c>
      <c r="DZT5">
        <v>768037</v>
      </c>
      <c r="DZU5">
        <v>830780</v>
      </c>
      <c r="DZV5">
        <v>859287</v>
      </c>
      <c r="DZW5">
        <v>862673</v>
      </c>
      <c r="DZX5">
        <v>869295</v>
      </c>
      <c r="DZY5">
        <v>871202</v>
      </c>
      <c r="DZZ5">
        <v>881461</v>
      </c>
      <c r="EAA5">
        <v>890490</v>
      </c>
      <c r="EAB5">
        <v>903146</v>
      </c>
      <c r="EAC5">
        <v>902958</v>
      </c>
      <c r="EAD5">
        <v>899268</v>
      </c>
      <c r="EAE5">
        <v>914489</v>
      </c>
      <c r="EAF5">
        <v>920368</v>
      </c>
      <c r="EAG5">
        <v>918663</v>
      </c>
      <c r="EAH5">
        <v>925736</v>
      </c>
      <c r="EAI5">
        <v>924682</v>
      </c>
      <c r="EAJ5">
        <v>922828</v>
      </c>
      <c r="EAK5">
        <v>933584</v>
      </c>
      <c r="EAL5">
        <v>931214</v>
      </c>
      <c r="EAM5">
        <v>923254</v>
      </c>
      <c r="EAN5">
        <v>898457</v>
      </c>
      <c r="EAO5">
        <v>885530</v>
      </c>
      <c r="EAP5">
        <v>901064</v>
      </c>
      <c r="EAQ5">
        <v>883088</v>
      </c>
      <c r="EAR5">
        <v>879366</v>
      </c>
      <c r="EAS5">
        <v>881741</v>
      </c>
      <c r="EAT5">
        <v>882077</v>
      </c>
      <c r="EAU5">
        <v>890073</v>
      </c>
      <c r="EAV5">
        <v>888410</v>
      </c>
      <c r="EAW5">
        <v>895092</v>
      </c>
      <c r="EAX5">
        <v>911736</v>
      </c>
      <c r="EAY5">
        <v>909058</v>
      </c>
      <c r="EAZ5">
        <v>905194</v>
      </c>
      <c r="EBA5">
        <v>908637</v>
      </c>
      <c r="EBB5">
        <v>908397</v>
      </c>
      <c r="EBC5">
        <v>918528</v>
      </c>
      <c r="EBD5">
        <v>911050</v>
      </c>
      <c r="EBE5">
        <v>907398</v>
      </c>
      <c r="EBF5">
        <v>23386</v>
      </c>
      <c r="EBG5">
        <v>23386</v>
      </c>
      <c r="EBH5">
        <v>23386</v>
      </c>
      <c r="EBI5">
        <v>23639</v>
      </c>
      <c r="EBJ5">
        <v>25488</v>
      </c>
      <c r="EBK5">
        <v>26041</v>
      </c>
      <c r="EBL5">
        <v>26446</v>
      </c>
      <c r="EBM5">
        <v>27165</v>
      </c>
      <c r="EBN5">
        <v>27946</v>
      </c>
      <c r="EBO5">
        <v>29576</v>
      </c>
      <c r="EBP5">
        <v>32276</v>
      </c>
      <c r="EBQ5">
        <v>33749</v>
      </c>
      <c r="EBR5">
        <v>37688</v>
      </c>
      <c r="EBS5">
        <v>42189</v>
      </c>
      <c r="EBT5">
        <v>45497</v>
      </c>
      <c r="EBU5">
        <v>46079</v>
      </c>
      <c r="EBV5">
        <v>52612</v>
      </c>
      <c r="EBW5">
        <v>68043</v>
      </c>
      <c r="EBX5">
        <v>88724</v>
      </c>
      <c r="EBY5">
        <v>96858</v>
      </c>
      <c r="EBZ5">
        <v>110232</v>
      </c>
      <c r="ECA5">
        <v>133397</v>
      </c>
      <c r="ECB5">
        <v>207704</v>
      </c>
      <c r="ECC5">
        <v>438873</v>
      </c>
      <c r="ECD5">
        <v>626393</v>
      </c>
      <c r="ECE5">
        <v>807818</v>
      </c>
      <c r="ECF5">
        <v>900339</v>
      </c>
      <c r="ECG5">
        <v>943062</v>
      </c>
      <c r="ECH5">
        <v>947876</v>
      </c>
      <c r="ECI5">
        <v>961538</v>
      </c>
      <c r="ECJ5">
        <v>961538</v>
      </c>
      <c r="ECK5">
        <v>976295</v>
      </c>
      <c r="ECL5">
        <v>966393</v>
      </c>
      <c r="ECM5">
        <v>970989</v>
      </c>
      <c r="ECN5">
        <v>974179</v>
      </c>
      <c r="ECO5">
        <v>979904</v>
      </c>
      <c r="ECP5">
        <v>964651</v>
      </c>
      <c r="ECQ5">
        <v>994475</v>
      </c>
      <c r="ECR5">
        <v>1021257</v>
      </c>
      <c r="ECS5">
        <v>996101</v>
      </c>
      <c r="ECT5">
        <v>998264</v>
      </c>
      <c r="ECU5">
        <v>1004230</v>
      </c>
      <c r="ECV5">
        <v>977558</v>
      </c>
      <c r="ECW5">
        <v>964479</v>
      </c>
      <c r="ECX5">
        <v>995056</v>
      </c>
      <c r="ECY5">
        <v>1013735</v>
      </c>
      <c r="ECZ5">
        <v>1016630</v>
      </c>
      <c r="EDA5">
        <v>1007447</v>
      </c>
      <c r="EDB5">
        <v>991014</v>
      </c>
      <c r="EDC5">
        <v>990025</v>
      </c>
      <c r="EDD5">
        <v>990025</v>
      </c>
      <c r="EDE5">
        <v>1004829</v>
      </c>
      <c r="EDF5">
        <v>1005751</v>
      </c>
      <c r="EDG5">
        <v>1014031</v>
      </c>
      <c r="EDH5">
        <v>1007580</v>
      </c>
      <c r="EDI5">
        <v>995584</v>
      </c>
      <c r="EDJ5">
        <v>976903</v>
      </c>
      <c r="EDK5">
        <v>971172</v>
      </c>
      <c r="EDL5">
        <v>962738</v>
      </c>
      <c r="EDM5">
        <v>966056</v>
      </c>
      <c r="EDN5">
        <v>986443</v>
      </c>
      <c r="EDO5">
        <v>1010676</v>
      </c>
      <c r="EDP5">
        <v>1014647</v>
      </c>
      <c r="EDQ5">
        <v>16196</v>
      </c>
      <c r="EDR5">
        <v>16196</v>
      </c>
      <c r="EDS5">
        <v>16196</v>
      </c>
      <c r="EDT5">
        <v>17974</v>
      </c>
      <c r="EDU5">
        <v>19980</v>
      </c>
      <c r="EDV5">
        <v>20142</v>
      </c>
      <c r="EDW5">
        <v>20142</v>
      </c>
      <c r="EDX5">
        <v>20143</v>
      </c>
      <c r="EDY5">
        <v>20731</v>
      </c>
      <c r="EDZ5">
        <v>21828</v>
      </c>
      <c r="EEA5">
        <v>23120</v>
      </c>
      <c r="EEB5">
        <v>26005</v>
      </c>
      <c r="EEC5">
        <v>29851</v>
      </c>
      <c r="EED5">
        <v>33167</v>
      </c>
      <c r="EEE5">
        <v>34917</v>
      </c>
      <c r="EEF5">
        <v>40295</v>
      </c>
      <c r="EEG5">
        <v>44980</v>
      </c>
      <c r="EEH5">
        <v>58387</v>
      </c>
      <c r="EEI5">
        <v>68174</v>
      </c>
      <c r="EEJ5">
        <v>79814</v>
      </c>
      <c r="EEK5">
        <v>105941</v>
      </c>
      <c r="EEL5">
        <v>121156</v>
      </c>
      <c r="EEM5">
        <v>146651</v>
      </c>
      <c r="EEN5">
        <v>171434</v>
      </c>
      <c r="EEO5">
        <v>284478</v>
      </c>
      <c r="EEP5">
        <v>648425</v>
      </c>
      <c r="EEQ5">
        <v>758889</v>
      </c>
      <c r="EER5">
        <v>838240</v>
      </c>
      <c r="EES5">
        <v>902198</v>
      </c>
      <c r="EET5">
        <v>902198</v>
      </c>
      <c r="EEU5">
        <v>951598</v>
      </c>
      <c r="EEV5">
        <v>946999</v>
      </c>
      <c r="EEW5">
        <v>955076</v>
      </c>
      <c r="EEX5">
        <v>986876</v>
      </c>
      <c r="EEY5">
        <v>970978</v>
      </c>
      <c r="EEZ5">
        <v>956011</v>
      </c>
      <c r="EFA5">
        <v>935903</v>
      </c>
      <c r="EFB5">
        <v>928156</v>
      </c>
      <c r="EFC5">
        <v>913057</v>
      </c>
      <c r="EFD5">
        <v>913429</v>
      </c>
      <c r="EFE5">
        <v>896975</v>
      </c>
      <c r="EFF5">
        <v>923786</v>
      </c>
      <c r="EFG5">
        <v>908143</v>
      </c>
      <c r="EFH5">
        <v>896782</v>
      </c>
      <c r="EFI5">
        <v>894756</v>
      </c>
      <c r="EFJ5">
        <v>907403</v>
      </c>
      <c r="EFK5">
        <v>888468</v>
      </c>
      <c r="EFL5">
        <v>894068</v>
      </c>
      <c r="EFM5">
        <v>890230</v>
      </c>
      <c r="EFN5">
        <v>912876</v>
      </c>
      <c r="EFO5">
        <v>945361</v>
      </c>
      <c r="EFP5">
        <v>946628</v>
      </c>
      <c r="EFQ5">
        <v>945023</v>
      </c>
      <c r="EFR5">
        <v>940579</v>
      </c>
      <c r="EFS5">
        <v>943642</v>
      </c>
      <c r="EFT5">
        <v>950850</v>
      </c>
      <c r="EFU5">
        <v>949543</v>
      </c>
      <c r="EFV5">
        <v>948014</v>
      </c>
      <c r="EFW5">
        <v>958557</v>
      </c>
      <c r="EFX5">
        <v>951661</v>
      </c>
      <c r="EFY5">
        <v>928087</v>
      </c>
      <c r="EFZ5">
        <v>917316</v>
      </c>
      <c r="EGA5">
        <v>919227</v>
      </c>
      <c r="EGB5">
        <v>917704</v>
      </c>
      <c r="EGC5">
        <v>917282</v>
      </c>
      <c r="EGD5">
        <v>921762</v>
      </c>
      <c r="EGE5">
        <v>921483</v>
      </c>
      <c r="EGF5">
        <v>9239</v>
      </c>
      <c r="EGG5">
        <v>11518</v>
      </c>
      <c r="EGH5">
        <v>12512</v>
      </c>
      <c r="EGI5">
        <v>14712</v>
      </c>
      <c r="EGJ5">
        <v>15853</v>
      </c>
      <c r="EGK5">
        <v>15552</v>
      </c>
      <c r="EGL5">
        <v>16206</v>
      </c>
      <c r="EGM5">
        <v>16235</v>
      </c>
      <c r="EGN5">
        <v>16804</v>
      </c>
      <c r="EGO5">
        <v>18206</v>
      </c>
      <c r="EGP5">
        <v>18706</v>
      </c>
      <c r="EGQ5">
        <v>20028</v>
      </c>
      <c r="EGR5">
        <v>26103</v>
      </c>
      <c r="EGS5">
        <v>33280</v>
      </c>
      <c r="EGT5">
        <v>32334</v>
      </c>
      <c r="EGU5">
        <v>35220</v>
      </c>
      <c r="EGV5">
        <v>40113</v>
      </c>
      <c r="EGW5">
        <v>49780</v>
      </c>
      <c r="EGX5">
        <v>64331</v>
      </c>
      <c r="EGY5">
        <v>82390</v>
      </c>
      <c r="EGZ5">
        <v>82390</v>
      </c>
      <c r="EHA5">
        <v>116057</v>
      </c>
      <c r="EHB5">
        <v>231654</v>
      </c>
      <c r="EHC5">
        <v>448206</v>
      </c>
      <c r="EHD5">
        <v>613935</v>
      </c>
      <c r="EHE5">
        <v>740946</v>
      </c>
      <c r="EHF5">
        <v>840524</v>
      </c>
      <c r="EHG5">
        <v>886662</v>
      </c>
      <c r="EHH5">
        <v>887961</v>
      </c>
      <c r="EHI5">
        <v>919814</v>
      </c>
      <c r="EHJ5">
        <v>917087</v>
      </c>
      <c r="EHK5">
        <v>934260</v>
      </c>
      <c r="EHL5">
        <v>940003</v>
      </c>
      <c r="EHM5">
        <v>944715</v>
      </c>
      <c r="EHN5">
        <v>954280</v>
      </c>
      <c r="EHO5">
        <v>974118</v>
      </c>
      <c r="EHP5">
        <v>966600</v>
      </c>
      <c r="EHQ5">
        <v>967142</v>
      </c>
      <c r="EHR5">
        <v>989131</v>
      </c>
      <c r="EHS5">
        <v>1007655</v>
      </c>
      <c r="EHT5">
        <v>1003224</v>
      </c>
      <c r="EHU5">
        <v>1003106</v>
      </c>
      <c r="EHV5">
        <v>1014079</v>
      </c>
      <c r="EHW5">
        <v>1026843</v>
      </c>
      <c r="EHX5">
        <v>1036522</v>
      </c>
      <c r="EHY5">
        <v>1031965</v>
      </c>
      <c r="EHZ5">
        <v>1030736</v>
      </c>
      <c r="EIA5">
        <v>1015677</v>
      </c>
      <c r="EIB5">
        <v>996257</v>
      </c>
      <c r="EIC5">
        <v>997573</v>
      </c>
      <c r="EID5">
        <v>1001692</v>
      </c>
      <c r="EIE5">
        <v>998389</v>
      </c>
      <c r="EIF5">
        <v>990752</v>
      </c>
      <c r="EIG5">
        <v>978409</v>
      </c>
      <c r="EIH5">
        <v>962321</v>
      </c>
      <c r="EII5">
        <v>943350</v>
      </c>
      <c r="EIJ5">
        <v>914696</v>
      </c>
      <c r="EIK5">
        <v>873419</v>
      </c>
      <c r="EIL5">
        <v>863989</v>
      </c>
      <c r="EIM5">
        <v>855001</v>
      </c>
      <c r="EIN5">
        <v>826108</v>
      </c>
      <c r="EIO5">
        <v>787015</v>
      </c>
      <c r="EIP5">
        <v>795647</v>
      </c>
      <c r="EIQ5">
        <v>795647</v>
      </c>
      <c r="EIR5">
        <v>803933</v>
      </c>
      <c r="EIS5">
        <v>65412</v>
      </c>
      <c r="EIT5">
        <v>65333</v>
      </c>
      <c r="EIU5">
        <v>66298</v>
      </c>
      <c r="EIV5">
        <v>65393</v>
      </c>
      <c r="EIW5">
        <v>67186</v>
      </c>
      <c r="EIX5">
        <v>69051</v>
      </c>
      <c r="EIY5">
        <v>75281</v>
      </c>
      <c r="EIZ5">
        <v>81380</v>
      </c>
      <c r="EJA5">
        <v>82236</v>
      </c>
      <c r="EJB5">
        <v>83438</v>
      </c>
      <c r="EJC5">
        <v>84952</v>
      </c>
      <c r="EJD5">
        <v>85527</v>
      </c>
      <c r="EJE5">
        <v>88285</v>
      </c>
      <c r="EJF5">
        <v>91103</v>
      </c>
      <c r="EJG5">
        <v>94191</v>
      </c>
      <c r="EJH5">
        <v>95535</v>
      </c>
      <c r="EJI5">
        <v>97878</v>
      </c>
      <c r="EJJ5">
        <v>102001</v>
      </c>
      <c r="EJK5">
        <v>105335</v>
      </c>
      <c r="EJL5">
        <v>108538</v>
      </c>
      <c r="EJM5">
        <v>115788</v>
      </c>
      <c r="EJN5">
        <v>121690</v>
      </c>
      <c r="EJO5">
        <v>146845</v>
      </c>
      <c r="EJP5">
        <v>278865</v>
      </c>
      <c r="EJQ5">
        <v>546949</v>
      </c>
      <c r="EJR5">
        <v>546949</v>
      </c>
      <c r="EJS5">
        <v>760530</v>
      </c>
      <c r="EJT5">
        <v>894998</v>
      </c>
      <c r="EJU5">
        <v>920925</v>
      </c>
      <c r="EJV5">
        <v>929019</v>
      </c>
      <c r="EJW5">
        <v>944593</v>
      </c>
      <c r="EJX5">
        <v>956711</v>
      </c>
      <c r="EJY5">
        <v>965564</v>
      </c>
      <c r="EJZ5">
        <v>995273</v>
      </c>
      <c r="EKA5">
        <v>977720</v>
      </c>
      <c r="EKB5">
        <v>979934</v>
      </c>
      <c r="EKC5">
        <v>973787</v>
      </c>
      <c r="EKD5">
        <v>978109</v>
      </c>
      <c r="EKE5">
        <v>991334</v>
      </c>
      <c r="EKF5">
        <v>972800</v>
      </c>
      <c r="EKG5">
        <v>972593</v>
      </c>
      <c r="EKH5">
        <v>968677</v>
      </c>
      <c r="EKI5">
        <v>959356</v>
      </c>
      <c r="EKJ5">
        <v>949786</v>
      </c>
      <c r="EKK5">
        <v>946865</v>
      </c>
      <c r="EKL5">
        <v>949160</v>
      </c>
      <c r="EKM5">
        <v>941754</v>
      </c>
      <c r="EKN5">
        <v>915509</v>
      </c>
      <c r="EKO5">
        <v>913936</v>
      </c>
      <c r="EKP5">
        <v>889199</v>
      </c>
      <c r="EKQ5">
        <v>853727</v>
      </c>
      <c r="EKR5">
        <v>837351</v>
      </c>
      <c r="EKS5">
        <v>838054</v>
      </c>
      <c r="EKT5">
        <v>828123</v>
      </c>
      <c r="EKU5">
        <v>819841</v>
      </c>
      <c r="EKV5">
        <v>794312</v>
      </c>
      <c r="EKW5">
        <v>789104</v>
      </c>
      <c r="EKX5">
        <v>787413</v>
      </c>
      <c r="EKY5">
        <v>790079</v>
      </c>
      <c r="EKZ5">
        <v>763114</v>
      </c>
      <c r="ELA5">
        <v>762391</v>
      </c>
      <c r="ELB5">
        <v>762089</v>
      </c>
      <c r="ELC5">
        <v>772986</v>
      </c>
      <c r="ELD5">
        <v>785413</v>
      </c>
      <c r="ELE5">
        <v>784944</v>
      </c>
      <c r="ELF5">
        <v>21113</v>
      </c>
      <c r="ELG5">
        <v>21181</v>
      </c>
      <c r="ELH5">
        <v>21770</v>
      </c>
      <c r="ELI5">
        <v>21900</v>
      </c>
      <c r="ELJ5">
        <v>24487</v>
      </c>
      <c r="ELK5">
        <v>26537</v>
      </c>
      <c r="ELL5">
        <v>26542</v>
      </c>
      <c r="ELM5">
        <v>27851</v>
      </c>
      <c r="ELN5">
        <v>31804</v>
      </c>
      <c r="ELO5">
        <v>34206</v>
      </c>
      <c r="ELP5">
        <v>37058</v>
      </c>
      <c r="ELQ5">
        <v>38271</v>
      </c>
      <c r="ELR5">
        <v>41386</v>
      </c>
      <c r="ELS5">
        <v>48549</v>
      </c>
      <c r="ELT5">
        <v>55534</v>
      </c>
      <c r="ELU5">
        <v>62285</v>
      </c>
      <c r="ELV5">
        <v>64547</v>
      </c>
      <c r="ELW5">
        <v>68637</v>
      </c>
      <c r="ELX5">
        <v>77139</v>
      </c>
      <c r="ELY5">
        <v>80913</v>
      </c>
      <c r="ELZ5">
        <v>83552</v>
      </c>
      <c r="EMA5">
        <v>106201</v>
      </c>
      <c r="EMB5">
        <v>140031</v>
      </c>
      <c r="EMC5">
        <v>194241</v>
      </c>
      <c r="EMD5">
        <v>333224</v>
      </c>
      <c r="EME5">
        <v>551997</v>
      </c>
      <c r="EMF5">
        <v>659098</v>
      </c>
      <c r="EMG5">
        <v>777854</v>
      </c>
      <c r="EMH5">
        <v>832246</v>
      </c>
      <c r="EMI5">
        <v>826872</v>
      </c>
      <c r="EMJ5">
        <v>826872</v>
      </c>
      <c r="EMK5">
        <v>849261</v>
      </c>
      <c r="EML5">
        <v>876581</v>
      </c>
      <c r="EMM5">
        <v>880670</v>
      </c>
      <c r="EMN5">
        <v>880944</v>
      </c>
      <c r="EMO5">
        <v>889149</v>
      </c>
      <c r="EMP5">
        <v>896764</v>
      </c>
      <c r="EMQ5">
        <v>902922</v>
      </c>
      <c r="EMR5">
        <v>922124</v>
      </c>
      <c r="EMS5">
        <v>947541</v>
      </c>
      <c r="EMT5">
        <v>949916</v>
      </c>
      <c r="EMU5">
        <v>961576</v>
      </c>
      <c r="EMV5">
        <v>944154</v>
      </c>
      <c r="EMW5">
        <v>930547</v>
      </c>
      <c r="EMX5">
        <v>902742</v>
      </c>
      <c r="EMY5">
        <v>897605</v>
      </c>
      <c r="EMZ5">
        <v>881313</v>
      </c>
      <c r="ENA5">
        <v>879302</v>
      </c>
      <c r="ENB5">
        <v>843192</v>
      </c>
      <c r="ENC5">
        <v>798622</v>
      </c>
      <c r="END5">
        <v>793715</v>
      </c>
      <c r="ENE5">
        <v>806279</v>
      </c>
      <c r="ENF5">
        <v>802642</v>
      </c>
      <c r="ENG5">
        <v>787407</v>
      </c>
      <c r="ENH5">
        <v>756568</v>
      </c>
      <c r="ENI5">
        <v>756568</v>
      </c>
      <c r="ENJ5">
        <v>733538</v>
      </c>
      <c r="ENK5">
        <v>713791</v>
      </c>
      <c r="ENL5">
        <v>678937</v>
      </c>
      <c r="ENM5">
        <v>671823</v>
      </c>
      <c r="ENN5">
        <v>672670</v>
      </c>
      <c r="ENO5">
        <v>676793</v>
      </c>
      <c r="ENP5">
        <v>684220</v>
      </c>
      <c r="ENQ5">
        <v>689783</v>
      </c>
      <c r="ENR5">
        <v>10617</v>
      </c>
      <c r="ENS5">
        <v>10617</v>
      </c>
      <c r="ENT5">
        <v>10617</v>
      </c>
      <c r="ENU5">
        <v>11795</v>
      </c>
      <c r="ENV5">
        <v>12536</v>
      </c>
      <c r="ENW5">
        <v>14332</v>
      </c>
      <c r="ENX5">
        <v>14332</v>
      </c>
      <c r="ENY5">
        <v>14351</v>
      </c>
      <c r="ENZ5">
        <v>14544</v>
      </c>
      <c r="EOA5">
        <v>15025</v>
      </c>
      <c r="EOB5">
        <v>18545</v>
      </c>
      <c r="EOC5">
        <v>18924</v>
      </c>
      <c r="EOD5">
        <v>23485</v>
      </c>
      <c r="EOE5">
        <v>25972</v>
      </c>
      <c r="EOF5">
        <v>26913</v>
      </c>
      <c r="EOG5">
        <v>28133</v>
      </c>
      <c r="EOH5">
        <v>28953</v>
      </c>
      <c r="EOI5">
        <v>28095</v>
      </c>
      <c r="EOJ5">
        <v>29231</v>
      </c>
      <c r="EOK5">
        <v>37919</v>
      </c>
      <c r="EOL5">
        <v>43601</v>
      </c>
      <c r="EOM5">
        <v>55904</v>
      </c>
      <c r="EON5">
        <v>63307</v>
      </c>
      <c r="EOO5">
        <v>75194</v>
      </c>
      <c r="EOP5">
        <v>119307</v>
      </c>
      <c r="EOQ5">
        <v>272634</v>
      </c>
      <c r="EOR5">
        <v>487237</v>
      </c>
      <c r="EOS5">
        <v>592846</v>
      </c>
      <c r="EOT5">
        <v>592846</v>
      </c>
      <c r="EOU5">
        <v>677963</v>
      </c>
      <c r="EOV5">
        <v>714765</v>
      </c>
      <c r="EOW5">
        <v>711430</v>
      </c>
      <c r="EOX5">
        <v>724677</v>
      </c>
      <c r="EOY5">
        <v>743359</v>
      </c>
      <c r="EOZ5">
        <v>745800</v>
      </c>
      <c r="EPA5">
        <v>749738</v>
      </c>
      <c r="EPB5">
        <v>752431</v>
      </c>
      <c r="EPC5">
        <v>754223</v>
      </c>
      <c r="EPD5">
        <v>754244</v>
      </c>
      <c r="EPE5">
        <v>755498</v>
      </c>
      <c r="EPF5">
        <v>749607</v>
      </c>
      <c r="EPG5">
        <v>741439</v>
      </c>
      <c r="EPH5">
        <v>726037</v>
      </c>
      <c r="EPI5">
        <v>717721</v>
      </c>
      <c r="EPJ5">
        <v>703740</v>
      </c>
      <c r="EPK5">
        <v>710547</v>
      </c>
      <c r="EPL5">
        <v>717956</v>
      </c>
      <c r="EPM5">
        <v>711428</v>
      </c>
      <c r="EPN5">
        <v>709089</v>
      </c>
      <c r="EPO5">
        <v>720938</v>
      </c>
      <c r="EPP5">
        <v>709179</v>
      </c>
      <c r="EPQ5">
        <v>720655</v>
      </c>
      <c r="EPR5">
        <v>708118</v>
      </c>
      <c r="EPS5">
        <v>705302</v>
      </c>
      <c r="EPT5">
        <v>702513</v>
      </c>
      <c r="EPU5">
        <v>710356</v>
      </c>
      <c r="EPV5">
        <v>724481</v>
      </c>
      <c r="EPW5">
        <v>710333</v>
      </c>
      <c r="EPX5">
        <v>709401</v>
      </c>
      <c r="EPY5">
        <v>698079</v>
      </c>
      <c r="EPZ5">
        <v>706044</v>
      </c>
      <c r="EQA5">
        <v>708329</v>
      </c>
      <c r="EQB5">
        <v>716078</v>
      </c>
      <c r="EQC5">
        <v>720248</v>
      </c>
      <c r="EQD5">
        <v>735098</v>
      </c>
      <c r="EQE5">
        <v>732040</v>
      </c>
      <c r="EQF5">
        <v>9346</v>
      </c>
      <c r="EQG5">
        <v>10880</v>
      </c>
      <c r="EQH5">
        <v>10893</v>
      </c>
      <c r="EQI5">
        <v>11848</v>
      </c>
      <c r="EQJ5">
        <v>13057</v>
      </c>
      <c r="EQK5">
        <v>13450</v>
      </c>
      <c r="EQL5">
        <v>14031</v>
      </c>
      <c r="EQM5">
        <v>14149</v>
      </c>
      <c r="EQN5">
        <v>15415</v>
      </c>
      <c r="EQO5">
        <v>17045</v>
      </c>
      <c r="EQP5">
        <v>17178</v>
      </c>
      <c r="EQQ5">
        <v>17444</v>
      </c>
      <c r="EQR5">
        <v>17890</v>
      </c>
      <c r="EQS5">
        <v>19888</v>
      </c>
      <c r="EQT5">
        <v>21345</v>
      </c>
      <c r="EQU5">
        <v>26114</v>
      </c>
      <c r="EQV5">
        <v>30628</v>
      </c>
      <c r="EQW5">
        <v>35872</v>
      </c>
      <c r="EQX5">
        <v>43727</v>
      </c>
      <c r="EQY5">
        <v>52603</v>
      </c>
      <c r="EQZ5">
        <v>52603</v>
      </c>
      <c r="ERA5">
        <v>63839</v>
      </c>
      <c r="ERB5">
        <v>94576</v>
      </c>
      <c r="ERC5">
        <v>144765</v>
      </c>
      <c r="ERD5">
        <v>242180</v>
      </c>
      <c r="ERE5">
        <v>413048</v>
      </c>
      <c r="ERF5">
        <v>519852</v>
      </c>
      <c r="ERG5">
        <v>727497</v>
      </c>
      <c r="ERH5">
        <v>863665</v>
      </c>
      <c r="ERI5">
        <v>911681</v>
      </c>
      <c r="ERJ5">
        <v>937685</v>
      </c>
      <c r="ERK5">
        <v>964819</v>
      </c>
      <c r="ERL5">
        <v>972986</v>
      </c>
      <c r="ERM5">
        <v>967294</v>
      </c>
      <c r="ERN5">
        <v>961814</v>
      </c>
      <c r="ERO5">
        <v>976177</v>
      </c>
      <c r="ERP5">
        <v>988068</v>
      </c>
      <c r="ERQ5">
        <v>1000014</v>
      </c>
      <c r="ERR5">
        <v>1018534</v>
      </c>
      <c r="ERS5">
        <v>1033735</v>
      </c>
      <c r="ERT5">
        <v>1071337</v>
      </c>
      <c r="ERU5">
        <v>1075783</v>
      </c>
      <c r="ERV5">
        <v>1055921</v>
      </c>
      <c r="ERW5">
        <v>1038512</v>
      </c>
      <c r="ERX5">
        <v>1020711</v>
      </c>
      <c r="ERY5">
        <v>1018988</v>
      </c>
      <c r="ERZ5">
        <v>1014467</v>
      </c>
      <c r="ESA5">
        <v>1015907</v>
      </c>
      <c r="ESB5">
        <v>1031338</v>
      </c>
      <c r="ESC5">
        <v>1018405</v>
      </c>
      <c r="ESD5">
        <v>1056079</v>
      </c>
      <c r="ESE5">
        <v>1053260</v>
      </c>
      <c r="ESF5">
        <v>1046432</v>
      </c>
      <c r="ESG5">
        <v>1021713</v>
      </c>
      <c r="ESH5">
        <v>1021053</v>
      </c>
      <c r="ESI5">
        <v>1026463</v>
      </c>
      <c r="ESJ5">
        <v>1012353</v>
      </c>
      <c r="ESK5">
        <v>1001226</v>
      </c>
      <c r="ESL5">
        <v>996289</v>
      </c>
      <c r="ESM5">
        <v>994017</v>
      </c>
      <c r="ESN5">
        <v>980625</v>
      </c>
      <c r="ESO5">
        <v>976164</v>
      </c>
      <c r="ESP5">
        <v>993265</v>
      </c>
      <c r="ESQ5">
        <v>987623</v>
      </c>
      <c r="ESR5">
        <v>981067</v>
      </c>
      <c r="ESS5">
        <v>981067</v>
      </c>
      <c r="EST5">
        <v>14952</v>
      </c>
      <c r="ESU5">
        <v>14411</v>
      </c>
      <c r="ESV5">
        <v>14612</v>
      </c>
      <c r="ESW5">
        <v>14662</v>
      </c>
      <c r="ESX5">
        <v>16150</v>
      </c>
      <c r="ESY5">
        <v>16340</v>
      </c>
      <c r="ESZ5">
        <v>16447</v>
      </c>
      <c r="ETA5">
        <v>16240</v>
      </c>
      <c r="ETB5">
        <v>19145</v>
      </c>
      <c r="ETC5">
        <v>19574</v>
      </c>
      <c r="ETD5">
        <v>20064</v>
      </c>
      <c r="ETE5">
        <v>20664</v>
      </c>
      <c r="ETF5">
        <v>21128</v>
      </c>
      <c r="ETG5">
        <v>22378</v>
      </c>
      <c r="ETH5">
        <v>24436</v>
      </c>
      <c r="ETI5">
        <v>23768</v>
      </c>
      <c r="ETJ5">
        <v>29947</v>
      </c>
      <c r="ETK5">
        <v>32353</v>
      </c>
      <c r="ETL5">
        <v>38999</v>
      </c>
      <c r="ETM5">
        <v>46764</v>
      </c>
      <c r="ETN5">
        <v>60388</v>
      </c>
      <c r="ETO5">
        <v>69771</v>
      </c>
      <c r="ETP5">
        <v>84607</v>
      </c>
      <c r="ETQ5">
        <v>168125</v>
      </c>
      <c r="ETR5">
        <v>168125</v>
      </c>
      <c r="ETS5">
        <v>302582</v>
      </c>
      <c r="ETT5">
        <v>610448</v>
      </c>
      <c r="ETU5">
        <v>850305</v>
      </c>
      <c r="ETV5">
        <v>969505</v>
      </c>
      <c r="ETW5">
        <v>988042</v>
      </c>
      <c r="ETX5">
        <v>1012949</v>
      </c>
      <c r="ETY5">
        <v>1025131</v>
      </c>
      <c r="ETZ5">
        <v>1016336</v>
      </c>
      <c r="EUA5">
        <v>1011628</v>
      </c>
      <c r="EUB5">
        <v>1014966</v>
      </c>
      <c r="EUC5">
        <v>1016711</v>
      </c>
      <c r="EUD5">
        <v>1017579</v>
      </c>
      <c r="EUE5">
        <v>1026546</v>
      </c>
      <c r="EUF5">
        <v>1020906</v>
      </c>
      <c r="EUG5">
        <v>1034259</v>
      </c>
      <c r="EUH5">
        <v>1032250</v>
      </c>
      <c r="EUI5">
        <v>1039087</v>
      </c>
      <c r="EUJ5">
        <v>1052723</v>
      </c>
      <c r="EUK5">
        <v>1060495</v>
      </c>
      <c r="EUL5">
        <v>1073986</v>
      </c>
      <c r="EUM5">
        <v>1072451</v>
      </c>
      <c r="EUN5">
        <v>1052423</v>
      </c>
      <c r="EUO5">
        <v>1050567</v>
      </c>
      <c r="EUP5">
        <v>1059585</v>
      </c>
      <c r="EUQ5">
        <v>1052919</v>
      </c>
      <c r="EUR5">
        <v>1052919</v>
      </c>
      <c r="EUS5">
        <v>1042405</v>
      </c>
      <c r="EUT5">
        <v>1050524</v>
      </c>
      <c r="EUU5">
        <v>1038794</v>
      </c>
      <c r="EUV5">
        <v>1049348</v>
      </c>
      <c r="EUW5">
        <v>1059045</v>
      </c>
      <c r="EUX5">
        <v>1039821</v>
      </c>
      <c r="EUY5">
        <v>1033000</v>
      </c>
      <c r="EUZ5">
        <v>1030352</v>
      </c>
      <c r="EVA5">
        <v>1012235</v>
      </c>
      <c r="EVB5">
        <v>1003058</v>
      </c>
      <c r="EVC5">
        <v>980920</v>
      </c>
      <c r="EVD5">
        <v>971544</v>
      </c>
      <c r="EVE5">
        <v>949353</v>
      </c>
      <c r="EVF5">
        <v>927979</v>
      </c>
      <c r="EVG5">
        <v>4538</v>
      </c>
      <c r="EVH5">
        <v>4753</v>
      </c>
      <c r="EVI5">
        <v>5138</v>
      </c>
      <c r="EVJ5">
        <v>5653</v>
      </c>
      <c r="EVK5">
        <v>5883</v>
      </c>
      <c r="EVL5">
        <v>6018</v>
      </c>
      <c r="EVM5">
        <v>6158</v>
      </c>
      <c r="EVN5">
        <v>6433</v>
      </c>
      <c r="EVO5">
        <v>7211</v>
      </c>
      <c r="EVP5">
        <v>8013</v>
      </c>
      <c r="EVQ5">
        <v>8428</v>
      </c>
      <c r="EVR5">
        <v>8753</v>
      </c>
      <c r="EVS5">
        <v>10794</v>
      </c>
      <c r="EVT5">
        <v>13118</v>
      </c>
      <c r="EVU5">
        <v>16091</v>
      </c>
      <c r="EVV5">
        <v>20579</v>
      </c>
      <c r="EVW5">
        <v>27952</v>
      </c>
      <c r="EVX5">
        <v>33960</v>
      </c>
      <c r="EVY5">
        <v>38202</v>
      </c>
      <c r="EVZ5">
        <v>41950</v>
      </c>
      <c r="EWA5">
        <v>54879</v>
      </c>
      <c r="EWB5">
        <v>60353</v>
      </c>
      <c r="EWC5">
        <v>80770</v>
      </c>
      <c r="EWD5">
        <v>109002</v>
      </c>
      <c r="EWE5">
        <v>157263</v>
      </c>
      <c r="EWF5">
        <v>372793</v>
      </c>
      <c r="EWG5">
        <v>616249</v>
      </c>
      <c r="EWH5">
        <v>844170</v>
      </c>
      <c r="EWI5">
        <v>886856</v>
      </c>
      <c r="EWJ5">
        <v>886856</v>
      </c>
      <c r="EWK5">
        <v>920532</v>
      </c>
      <c r="EWL5">
        <v>929793</v>
      </c>
      <c r="EWM5">
        <v>905440</v>
      </c>
      <c r="EWN5">
        <v>896962</v>
      </c>
      <c r="EWO5">
        <v>900788</v>
      </c>
      <c r="EWP5">
        <v>860735</v>
      </c>
      <c r="EWQ5">
        <v>878946</v>
      </c>
      <c r="EWR5">
        <v>861795</v>
      </c>
      <c r="EWS5">
        <v>846583</v>
      </c>
      <c r="EWT5">
        <v>838792</v>
      </c>
      <c r="EWU5">
        <v>811082</v>
      </c>
      <c r="EWV5">
        <v>780376</v>
      </c>
      <c r="EWW5">
        <v>795178</v>
      </c>
      <c r="EWX5">
        <v>785770</v>
      </c>
      <c r="EWY5">
        <v>785468</v>
      </c>
      <c r="EWZ5">
        <v>780792</v>
      </c>
      <c r="EXA5">
        <v>743450</v>
      </c>
      <c r="EXB5">
        <v>742676</v>
      </c>
      <c r="EXC5">
        <v>736813</v>
      </c>
      <c r="EXD5">
        <v>742330</v>
      </c>
      <c r="EXE5">
        <v>724976</v>
      </c>
      <c r="EXF5">
        <v>726596</v>
      </c>
      <c r="EXG5">
        <v>720313</v>
      </c>
      <c r="EXH5">
        <v>709585</v>
      </c>
      <c r="EXI5">
        <v>709585</v>
      </c>
      <c r="EXJ5">
        <v>703319</v>
      </c>
      <c r="EXK5">
        <v>688800</v>
      </c>
      <c r="EXL5">
        <v>686610</v>
      </c>
      <c r="EXM5">
        <v>673500</v>
      </c>
      <c r="EXN5">
        <v>669521</v>
      </c>
      <c r="EXO5">
        <v>663915</v>
      </c>
      <c r="EXP5">
        <v>656599</v>
      </c>
      <c r="EXQ5">
        <v>645013</v>
      </c>
      <c r="EXR5">
        <v>641200</v>
      </c>
      <c r="EXS5">
        <v>11726</v>
      </c>
      <c r="EXT5">
        <v>12408</v>
      </c>
      <c r="EXU5">
        <v>12522</v>
      </c>
      <c r="EXV5">
        <v>12944</v>
      </c>
      <c r="EXW5">
        <v>13155</v>
      </c>
      <c r="EXX5">
        <v>13155</v>
      </c>
      <c r="EXY5">
        <v>13155</v>
      </c>
      <c r="EXZ5">
        <v>13703</v>
      </c>
      <c r="EYA5">
        <v>14399</v>
      </c>
      <c r="EYB5">
        <v>16348</v>
      </c>
      <c r="EYC5">
        <v>18998</v>
      </c>
      <c r="EYD5">
        <v>20376</v>
      </c>
      <c r="EYE5">
        <v>19742</v>
      </c>
      <c r="EYF5">
        <v>21003</v>
      </c>
      <c r="EYG5">
        <v>21858</v>
      </c>
      <c r="EYH5">
        <v>23632</v>
      </c>
      <c r="EYI5">
        <v>26393</v>
      </c>
      <c r="EYJ5">
        <v>30053</v>
      </c>
      <c r="EYK5">
        <v>30527</v>
      </c>
      <c r="EYL5">
        <v>31293</v>
      </c>
      <c r="EYM5">
        <v>34443</v>
      </c>
      <c r="EYN5">
        <v>40338</v>
      </c>
      <c r="EYO5">
        <v>46373</v>
      </c>
      <c r="EYP5">
        <v>61529</v>
      </c>
      <c r="EYQ5">
        <v>110990</v>
      </c>
      <c r="EYR5">
        <v>242182</v>
      </c>
      <c r="EYS5">
        <v>351882</v>
      </c>
      <c r="EYT5">
        <v>351882</v>
      </c>
      <c r="EYU5">
        <v>507961</v>
      </c>
      <c r="EYV5">
        <v>609064</v>
      </c>
      <c r="EYW5">
        <v>657620</v>
      </c>
      <c r="EYX5">
        <v>661869</v>
      </c>
      <c r="EYY5">
        <v>663309</v>
      </c>
      <c r="EYZ5">
        <v>662232</v>
      </c>
      <c r="EZA5">
        <v>686051</v>
      </c>
      <c r="EZB5">
        <v>682582</v>
      </c>
      <c r="EZC5">
        <v>704547</v>
      </c>
      <c r="EZD5">
        <v>701367</v>
      </c>
      <c r="EZE5">
        <v>718737</v>
      </c>
      <c r="EZF5">
        <v>706449</v>
      </c>
      <c r="EZG5">
        <v>710794</v>
      </c>
      <c r="EZH5">
        <v>713884</v>
      </c>
      <c r="EZI5">
        <v>709356</v>
      </c>
      <c r="EZJ5">
        <v>709122</v>
      </c>
      <c r="EZK5">
        <v>708081</v>
      </c>
      <c r="EZL5">
        <v>713356</v>
      </c>
      <c r="EZM5">
        <v>737473</v>
      </c>
      <c r="EZN5">
        <v>719898</v>
      </c>
      <c r="EZO5">
        <v>717836</v>
      </c>
      <c r="EZP5">
        <v>716130</v>
      </c>
      <c r="EZQ5">
        <v>719086</v>
      </c>
      <c r="EZR5">
        <v>724967</v>
      </c>
      <c r="EZS5">
        <v>726071</v>
      </c>
      <c r="EZT5">
        <v>730714</v>
      </c>
      <c r="EZU5">
        <v>728724</v>
      </c>
      <c r="EZV5">
        <v>727584</v>
      </c>
      <c r="EZW5">
        <v>728102</v>
      </c>
      <c r="EZX5">
        <v>732999</v>
      </c>
      <c r="EZY5">
        <v>740089</v>
      </c>
      <c r="EZZ5">
        <v>747249</v>
      </c>
      <c r="FAA5">
        <v>746114</v>
      </c>
      <c r="FAB5">
        <v>753354</v>
      </c>
      <c r="FAC5">
        <v>756754</v>
      </c>
      <c r="FAD5">
        <v>732783</v>
      </c>
      <c r="FAE5">
        <v>725169</v>
      </c>
      <c r="FAF5">
        <v>731636</v>
      </c>
      <c r="FAG5">
        <v>1311</v>
      </c>
      <c r="FAH5">
        <v>1373</v>
      </c>
      <c r="FAI5">
        <v>1795</v>
      </c>
      <c r="FAJ5">
        <v>2479</v>
      </c>
      <c r="FAK5">
        <v>2689</v>
      </c>
      <c r="FAL5">
        <v>2701</v>
      </c>
      <c r="FAM5">
        <v>2955</v>
      </c>
      <c r="FAN5">
        <v>3413</v>
      </c>
      <c r="FAO5">
        <v>4244</v>
      </c>
      <c r="FAP5">
        <v>4231</v>
      </c>
      <c r="FAQ5">
        <v>4332</v>
      </c>
      <c r="FAR5">
        <v>4436</v>
      </c>
      <c r="FAS5">
        <v>4701</v>
      </c>
      <c r="FAT5">
        <v>6671</v>
      </c>
      <c r="FAU5">
        <v>7534</v>
      </c>
      <c r="FAV5">
        <v>7880</v>
      </c>
      <c r="FAW5">
        <v>10353</v>
      </c>
      <c r="FAX5">
        <v>17762</v>
      </c>
      <c r="FAY5">
        <v>30579</v>
      </c>
      <c r="FAZ5">
        <v>30579</v>
      </c>
      <c r="FBA5">
        <v>42471</v>
      </c>
      <c r="FBB5">
        <v>65744</v>
      </c>
      <c r="FBC5">
        <v>94165</v>
      </c>
      <c r="FBD5">
        <v>125490</v>
      </c>
      <c r="FBE5">
        <v>202193</v>
      </c>
      <c r="FBF5">
        <v>375832</v>
      </c>
      <c r="FBG5">
        <v>528814</v>
      </c>
      <c r="FBH5">
        <v>667679</v>
      </c>
      <c r="FBI5">
        <v>752385</v>
      </c>
      <c r="FBJ5">
        <v>780016</v>
      </c>
      <c r="FBK5">
        <v>797510</v>
      </c>
      <c r="FBL5">
        <v>801410</v>
      </c>
      <c r="FBM5">
        <v>809656</v>
      </c>
      <c r="FBN5">
        <v>810973</v>
      </c>
      <c r="FBO5">
        <v>805790</v>
      </c>
      <c r="FBP5">
        <v>812940</v>
      </c>
      <c r="FBQ5">
        <v>818881</v>
      </c>
      <c r="FBR5">
        <v>823973</v>
      </c>
      <c r="FBS5">
        <v>814218</v>
      </c>
      <c r="FBT5">
        <v>809161</v>
      </c>
      <c r="FBU5">
        <v>821728</v>
      </c>
      <c r="FBV5">
        <v>829084</v>
      </c>
      <c r="FBW5">
        <v>798309</v>
      </c>
      <c r="FBX5">
        <v>824711</v>
      </c>
      <c r="FBY5">
        <v>818636</v>
      </c>
      <c r="FBZ5">
        <v>796526</v>
      </c>
      <c r="FCA5">
        <v>795075</v>
      </c>
      <c r="FCB5">
        <v>801019</v>
      </c>
      <c r="FCC5">
        <v>831524</v>
      </c>
      <c r="FCD5">
        <v>846968</v>
      </c>
      <c r="FCE5">
        <v>852549</v>
      </c>
      <c r="FCF5">
        <v>861354</v>
      </c>
      <c r="FCG5">
        <v>861864</v>
      </c>
      <c r="FCH5">
        <v>860944</v>
      </c>
      <c r="FCI5">
        <v>859105</v>
      </c>
      <c r="FCJ5">
        <v>854946</v>
      </c>
      <c r="FCK5">
        <v>865397</v>
      </c>
      <c r="FCL5">
        <v>837773</v>
      </c>
      <c r="FCM5">
        <v>846184</v>
      </c>
      <c r="FCN5">
        <v>844954</v>
      </c>
      <c r="FCO5">
        <v>850132</v>
      </c>
      <c r="FCP5">
        <v>862190</v>
      </c>
      <c r="FCQ5">
        <v>870344</v>
      </c>
      <c r="FCR5">
        <v>884365</v>
      </c>
      <c r="FCS5">
        <v>884365</v>
      </c>
      <c r="FCT5">
        <v>882303</v>
      </c>
      <c r="FCU5">
        <v>2856</v>
      </c>
      <c r="FCV5">
        <v>3024</v>
      </c>
      <c r="FCW5">
        <v>3329</v>
      </c>
      <c r="FCX5">
        <v>4403</v>
      </c>
      <c r="FCY5">
        <v>4831</v>
      </c>
      <c r="FCZ5">
        <v>5456</v>
      </c>
      <c r="FDA5">
        <v>6033</v>
      </c>
      <c r="FDB5">
        <v>6635</v>
      </c>
      <c r="FDC5">
        <v>7031</v>
      </c>
      <c r="FDD5">
        <v>7224</v>
      </c>
      <c r="FDE5">
        <v>7522</v>
      </c>
      <c r="FDF5">
        <v>8437</v>
      </c>
      <c r="FDG5">
        <v>9654</v>
      </c>
      <c r="FDH5">
        <v>11110</v>
      </c>
      <c r="FDI5">
        <v>14719</v>
      </c>
      <c r="FDJ5">
        <v>15169</v>
      </c>
      <c r="FDK5">
        <v>18474</v>
      </c>
      <c r="FDL5">
        <v>25009</v>
      </c>
      <c r="FDM5">
        <v>35972</v>
      </c>
      <c r="FDN5">
        <v>66167</v>
      </c>
      <c r="FDO5">
        <v>86814</v>
      </c>
      <c r="FDP5">
        <v>106596</v>
      </c>
      <c r="FDQ5">
        <v>123259</v>
      </c>
      <c r="FDR5">
        <v>123259</v>
      </c>
      <c r="FDS5">
        <v>180111</v>
      </c>
      <c r="FDT5">
        <v>370315</v>
      </c>
      <c r="FDU5">
        <v>642470</v>
      </c>
      <c r="FDV5">
        <v>807702</v>
      </c>
      <c r="FDW5">
        <v>878281</v>
      </c>
      <c r="FDX5">
        <v>913986</v>
      </c>
      <c r="FDY5">
        <v>930618</v>
      </c>
      <c r="FDZ5">
        <v>958569</v>
      </c>
      <c r="FEA5">
        <v>976055</v>
      </c>
      <c r="FEB5">
        <v>998782</v>
      </c>
      <c r="FEC5">
        <v>1007642</v>
      </c>
      <c r="FED5">
        <v>994677</v>
      </c>
      <c r="FEE5">
        <v>989446</v>
      </c>
      <c r="FEF5">
        <v>995925</v>
      </c>
      <c r="FEG5">
        <v>989601</v>
      </c>
      <c r="FEH5">
        <v>1044373</v>
      </c>
      <c r="FEI5">
        <v>1071820</v>
      </c>
      <c r="FEJ5">
        <v>1082209</v>
      </c>
      <c r="FEK5">
        <v>1079693</v>
      </c>
      <c r="FEL5">
        <v>1062932</v>
      </c>
      <c r="FEM5">
        <v>1014067</v>
      </c>
      <c r="FEN5">
        <v>1006533</v>
      </c>
      <c r="FEO5">
        <v>1015130</v>
      </c>
      <c r="FEP5">
        <v>1022501</v>
      </c>
      <c r="FEQ5">
        <v>1033393</v>
      </c>
      <c r="FER5">
        <v>1027612</v>
      </c>
      <c r="FES5">
        <v>1041335</v>
      </c>
      <c r="FET5">
        <v>1038365</v>
      </c>
      <c r="FEU5">
        <v>1031654</v>
      </c>
      <c r="FEV5">
        <v>1028778</v>
      </c>
      <c r="FEW5">
        <v>1001345</v>
      </c>
      <c r="FEX5">
        <v>992252</v>
      </c>
      <c r="FEY5">
        <v>985999</v>
      </c>
      <c r="FEZ5">
        <v>976066</v>
      </c>
      <c r="FFA5">
        <v>969476</v>
      </c>
      <c r="FFB5">
        <v>967485</v>
      </c>
      <c r="FFC5">
        <v>964624</v>
      </c>
      <c r="FFD5">
        <v>973250</v>
      </c>
      <c r="FFE5">
        <v>939773</v>
      </c>
      <c r="FFF5">
        <v>922008</v>
      </c>
      <c r="FFG5">
        <v>921354</v>
      </c>
      <c r="FFH5">
        <v>6875</v>
      </c>
      <c r="FFI5">
        <v>7639</v>
      </c>
      <c r="FFJ5">
        <v>8792</v>
      </c>
      <c r="FFK5">
        <v>9276</v>
      </c>
      <c r="FFL5">
        <v>9924</v>
      </c>
      <c r="FFM5">
        <v>11287</v>
      </c>
      <c r="FFN5">
        <v>11920</v>
      </c>
      <c r="FFO5">
        <v>12631</v>
      </c>
      <c r="FFP5">
        <v>13310</v>
      </c>
      <c r="FFQ5">
        <v>14216</v>
      </c>
      <c r="FFR5">
        <v>16376</v>
      </c>
      <c r="FFS5">
        <v>17218</v>
      </c>
      <c r="FFT5">
        <v>19992</v>
      </c>
      <c r="FFU5">
        <v>22519</v>
      </c>
      <c r="FFV5">
        <v>28674</v>
      </c>
      <c r="FFW5">
        <v>29287</v>
      </c>
      <c r="FFX5">
        <v>36280</v>
      </c>
      <c r="FFY5">
        <v>41795</v>
      </c>
      <c r="FFZ5">
        <v>44299</v>
      </c>
      <c r="FGA5">
        <v>55353</v>
      </c>
      <c r="FGB5">
        <v>69941</v>
      </c>
      <c r="FGC5">
        <v>80683</v>
      </c>
      <c r="FGD5">
        <v>98653</v>
      </c>
      <c r="FGE5">
        <v>121699</v>
      </c>
      <c r="FGF5">
        <v>174890</v>
      </c>
      <c r="FGG5">
        <v>334710</v>
      </c>
      <c r="FGH5">
        <v>603251</v>
      </c>
      <c r="FGI5">
        <v>746087</v>
      </c>
      <c r="FGJ5">
        <v>894501</v>
      </c>
      <c r="FGK5">
        <v>895085</v>
      </c>
      <c r="FGL5">
        <v>923368</v>
      </c>
      <c r="FGM5">
        <v>948231</v>
      </c>
      <c r="FGN5">
        <v>943622</v>
      </c>
      <c r="FGO5">
        <v>943622</v>
      </c>
      <c r="FGP5">
        <v>951752</v>
      </c>
      <c r="FGQ5">
        <v>955130</v>
      </c>
      <c r="FGR5">
        <v>955953</v>
      </c>
      <c r="FGS5">
        <v>957831</v>
      </c>
      <c r="FGT5">
        <v>958533</v>
      </c>
      <c r="FGU5">
        <v>946348</v>
      </c>
      <c r="FGV5">
        <v>954875</v>
      </c>
      <c r="FGW5">
        <v>954839</v>
      </c>
      <c r="FGX5">
        <v>949345</v>
      </c>
      <c r="FGY5">
        <v>940451</v>
      </c>
      <c r="FGZ5">
        <v>915242</v>
      </c>
      <c r="FHA5">
        <v>900712</v>
      </c>
      <c r="FHB5">
        <v>892656</v>
      </c>
      <c r="FHC5">
        <v>888316</v>
      </c>
      <c r="FHD5">
        <v>886287</v>
      </c>
      <c r="FHE5">
        <v>887560</v>
      </c>
      <c r="FHF5">
        <v>888365</v>
      </c>
      <c r="FHG5">
        <v>894454</v>
      </c>
      <c r="FHH5">
        <v>877209</v>
      </c>
      <c r="FHI5">
        <v>877209</v>
      </c>
      <c r="FHJ5">
        <v>864454</v>
      </c>
      <c r="FHK5">
        <v>865451</v>
      </c>
      <c r="FHL5">
        <v>871358</v>
      </c>
      <c r="FHM5">
        <v>853299</v>
      </c>
      <c r="FHN5">
        <v>961687</v>
      </c>
      <c r="FHO5">
        <v>831955</v>
      </c>
      <c r="FHP5">
        <v>832152</v>
      </c>
      <c r="FHQ5">
        <v>824945</v>
      </c>
      <c r="FHR5">
        <v>837754</v>
      </c>
      <c r="FHS5">
        <v>6213</v>
      </c>
      <c r="FHT5">
        <v>6213</v>
      </c>
      <c r="FHU5">
        <v>6213</v>
      </c>
      <c r="FHV5">
        <v>8299</v>
      </c>
      <c r="FHW5">
        <v>8407</v>
      </c>
      <c r="FHX5">
        <v>8461</v>
      </c>
      <c r="FHY5">
        <v>8461</v>
      </c>
      <c r="FHZ5">
        <v>9008</v>
      </c>
      <c r="FIA5">
        <v>9010</v>
      </c>
      <c r="FIB5">
        <v>9105</v>
      </c>
      <c r="FIC5">
        <v>9661</v>
      </c>
      <c r="FID5">
        <v>9751</v>
      </c>
      <c r="FIE5">
        <v>10532</v>
      </c>
      <c r="FIF5">
        <v>11511</v>
      </c>
      <c r="FIG5">
        <v>12878</v>
      </c>
      <c r="FIH5">
        <v>13210</v>
      </c>
      <c r="FII5">
        <v>14140</v>
      </c>
      <c r="FIJ5">
        <v>16423</v>
      </c>
      <c r="FIK5">
        <v>22307</v>
      </c>
      <c r="FIL5">
        <v>24963</v>
      </c>
      <c r="FIM5">
        <v>33179</v>
      </c>
      <c r="FIN5">
        <v>39919</v>
      </c>
      <c r="FIO5">
        <v>45034</v>
      </c>
      <c r="FIP5">
        <v>59262</v>
      </c>
      <c r="FIQ5">
        <v>78279</v>
      </c>
      <c r="FIR5">
        <v>139342</v>
      </c>
      <c r="FIS5">
        <v>254290</v>
      </c>
      <c r="FIT5">
        <v>254290</v>
      </c>
      <c r="FIU5">
        <v>583450</v>
      </c>
      <c r="FIV5">
        <v>791999</v>
      </c>
      <c r="FIW5">
        <v>889095</v>
      </c>
      <c r="FIX5">
        <v>947712</v>
      </c>
      <c r="FIY5">
        <v>968473</v>
      </c>
      <c r="FIZ5">
        <v>1017866</v>
      </c>
      <c r="FJA5">
        <v>1045322</v>
      </c>
      <c r="FJB5">
        <v>1050924</v>
      </c>
      <c r="FJC5">
        <v>1047479</v>
      </c>
      <c r="FJD5">
        <v>1026457</v>
      </c>
      <c r="FJE5">
        <v>1027880</v>
      </c>
      <c r="FJF5">
        <v>1029856</v>
      </c>
      <c r="FJG5">
        <v>1032774</v>
      </c>
      <c r="FJH5">
        <v>970939</v>
      </c>
      <c r="FJI5">
        <v>970031</v>
      </c>
      <c r="FJJ5">
        <v>978274</v>
      </c>
      <c r="FJK5">
        <v>962980</v>
      </c>
      <c r="FJL5">
        <v>955778</v>
      </c>
      <c r="FJM5">
        <v>963991</v>
      </c>
      <c r="FJN5">
        <v>970877</v>
      </c>
      <c r="FJO5">
        <v>971443</v>
      </c>
      <c r="FJP5">
        <v>976482</v>
      </c>
      <c r="FJQ5">
        <v>953607</v>
      </c>
      <c r="FJR5">
        <v>968075</v>
      </c>
      <c r="FJS5">
        <v>970663</v>
      </c>
      <c r="FJT5">
        <v>978845</v>
      </c>
      <c r="FJU5">
        <v>962650</v>
      </c>
      <c r="FJV5">
        <v>948147</v>
      </c>
      <c r="FJW5">
        <v>934494</v>
      </c>
      <c r="FJX5">
        <v>917548</v>
      </c>
      <c r="FJY5">
        <v>891247</v>
      </c>
      <c r="FJZ5">
        <v>880494</v>
      </c>
      <c r="FKA5">
        <v>876076</v>
      </c>
      <c r="FKB5">
        <v>877403</v>
      </c>
      <c r="FKC5">
        <v>876695</v>
      </c>
      <c r="FKD5">
        <v>863771</v>
      </c>
      <c r="FKE5">
        <v>859189</v>
      </c>
      <c r="FKF5">
        <v>838351</v>
      </c>
      <c r="FKG5">
        <v>812585</v>
      </c>
      <c r="FKH5">
        <v>17521</v>
      </c>
      <c r="FKI5">
        <v>18426</v>
      </c>
      <c r="FKJ5">
        <v>18417</v>
      </c>
      <c r="FKK5">
        <v>18589</v>
      </c>
      <c r="FKL5">
        <v>21211</v>
      </c>
      <c r="FKM5">
        <v>23157</v>
      </c>
      <c r="FKN5">
        <v>21558</v>
      </c>
      <c r="FKO5">
        <v>23149</v>
      </c>
      <c r="FKP5">
        <v>24129</v>
      </c>
      <c r="FKQ5">
        <v>28149</v>
      </c>
      <c r="FKR5">
        <v>28095</v>
      </c>
      <c r="FKS5">
        <v>30199</v>
      </c>
      <c r="FKT5">
        <v>30682</v>
      </c>
      <c r="FKU5">
        <v>30756</v>
      </c>
      <c r="FKV5">
        <v>31740</v>
      </c>
      <c r="FKW5">
        <v>30856</v>
      </c>
      <c r="FKX5">
        <v>30472</v>
      </c>
      <c r="FKY5">
        <v>32058</v>
      </c>
      <c r="FKZ5">
        <v>32058</v>
      </c>
      <c r="FLA5">
        <v>36398</v>
      </c>
      <c r="FLB5">
        <v>42272</v>
      </c>
      <c r="FLC5">
        <v>52356</v>
      </c>
      <c r="FLD5">
        <v>69267</v>
      </c>
      <c r="FLE5">
        <v>102706</v>
      </c>
      <c r="FLF5">
        <v>215141</v>
      </c>
      <c r="FLG5">
        <v>408779</v>
      </c>
      <c r="FLH5">
        <v>595704</v>
      </c>
      <c r="FLI5">
        <v>666830</v>
      </c>
      <c r="FLJ5">
        <v>704598</v>
      </c>
      <c r="FLK5">
        <v>734001</v>
      </c>
      <c r="FLL5">
        <v>729883</v>
      </c>
      <c r="FLM5">
        <v>742289</v>
      </c>
      <c r="FLN5">
        <v>740178</v>
      </c>
      <c r="FLO5">
        <v>746191</v>
      </c>
      <c r="FLP5">
        <v>750186</v>
      </c>
      <c r="FLQ5">
        <v>729936</v>
      </c>
      <c r="FLR5">
        <v>725086</v>
      </c>
      <c r="FLS5">
        <v>715336</v>
      </c>
      <c r="FLT5">
        <v>707522</v>
      </c>
      <c r="FLU5">
        <v>669129</v>
      </c>
      <c r="FLV5">
        <v>662856</v>
      </c>
      <c r="FLW5">
        <v>655420</v>
      </c>
      <c r="FLX5">
        <v>648586</v>
      </c>
      <c r="FLY5">
        <v>666302</v>
      </c>
      <c r="FLZ5">
        <v>661810</v>
      </c>
      <c r="FMA5">
        <v>652627</v>
      </c>
      <c r="FMB5">
        <v>662314</v>
      </c>
      <c r="FMC5">
        <v>655041</v>
      </c>
      <c r="FMD5">
        <v>645924</v>
      </c>
      <c r="FME5">
        <v>653540</v>
      </c>
      <c r="FMF5">
        <v>661174</v>
      </c>
      <c r="FMG5">
        <v>664319</v>
      </c>
      <c r="FMH5">
        <v>644940</v>
      </c>
      <c r="FMI5">
        <v>635862</v>
      </c>
      <c r="FMJ5">
        <v>635058</v>
      </c>
      <c r="FMK5">
        <v>630344</v>
      </c>
      <c r="FML5">
        <v>625366</v>
      </c>
      <c r="FMM5">
        <v>611375</v>
      </c>
      <c r="FMN5">
        <v>611238</v>
      </c>
      <c r="FMO5">
        <v>609217</v>
      </c>
      <c r="FMP5">
        <v>612481</v>
      </c>
      <c r="FMQ5">
        <v>585191</v>
      </c>
      <c r="FMR5">
        <v>560783</v>
      </c>
      <c r="FMS5">
        <v>561239</v>
      </c>
      <c r="FMT5">
        <v>561239</v>
      </c>
      <c r="FMU5">
        <v>555085</v>
      </c>
      <c r="FMV5">
        <v>1210</v>
      </c>
      <c r="FMW5">
        <v>1322</v>
      </c>
      <c r="FMX5">
        <v>1749</v>
      </c>
      <c r="FMY5">
        <v>1814</v>
      </c>
      <c r="FMZ5">
        <v>1974</v>
      </c>
      <c r="FNA5">
        <v>2048</v>
      </c>
      <c r="FNB5">
        <v>2053</v>
      </c>
      <c r="FNC5">
        <v>2398</v>
      </c>
      <c r="FND5">
        <v>3065</v>
      </c>
      <c r="FNE5">
        <v>4174</v>
      </c>
      <c r="FNF5">
        <v>5778</v>
      </c>
      <c r="FNG5">
        <v>7061</v>
      </c>
      <c r="FNH5">
        <v>7073</v>
      </c>
      <c r="FNI5">
        <v>6876</v>
      </c>
      <c r="FNJ5">
        <v>7699</v>
      </c>
      <c r="FNK5">
        <v>8518</v>
      </c>
      <c r="FNL5">
        <v>12333</v>
      </c>
      <c r="FNM5">
        <v>16458</v>
      </c>
      <c r="FNN5">
        <v>19686</v>
      </c>
      <c r="FNO5">
        <v>22164</v>
      </c>
      <c r="FNP5">
        <v>28334</v>
      </c>
      <c r="FNQ5">
        <v>46069</v>
      </c>
      <c r="FNR5">
        <v>72770</v>
      </c>
      <c r="FNS5">
        <v>106440</v>
      </c>
      <c r="FNT5">
        <v>225074</v>
      </c>
      <c r="FNU5">
        <v>365036</v>
      </c>
      <c r="FNV5">
        <v>436333</v>
      </c>
      <c r="FNW5">
        <v>436333</v>
      </c>
      <c r="FNX5">
        <v>477959</v>
      </c>
      <c r="FNY5">
        <v>495045</v>
      </c>
      <c r="FNZ5">
        <v>507389</v>
      </c>
      <c r="FOA5">
        <v>518338</v>
      </c>
      <c r="FOB5">
        <v>506616</v>
      </c>
      <c r="FOC5">
        <v>501913</v>
      </c>
      <c r="FOD5">
        <v>487327</v>
      </c>
      <c r="FOE5">
        <v>481607</v>
      </c>
      <c r="FOF5">
        <v>475749</v>
      </c>
      <c r="FOG5">
        <v>470246</v>
      </c>
      <c r="FOH5">
        <v>463975</v>
      </c>
      <c r="FOI5">
        <v>467219</v>
      </c>
      <c r="FOJ5">
        <v>472020</v>
      </c>
      <c r="FOK5">
        <v>458102</v>
      </c>
      <c r="FOL5">
        <v>457265</v>
      </c>
      <c r="FOM5">
        <v>458719</v>
      </c>
      <c r="FON5">
        <v>466454</v>
      </c>
      <c r="FOO5">
        <v>468179</v>
      </c>
      <c r="FOP5">
        <v>470583</v>
      </c>
      <c r="FOQ5">
        <v>473364</v>
      </c>
      <c r="FOR5">
        <v>481291</v>
      </c>
      <c r="FOS5">
        <v>481720</v>
      </c>
      <c r="FOT5">
        <v>483721</v>
      </c>
      <c r="FOU5">
        <v>494180</v>
      </c>
      <c r="FOV5">
        <v>490289</v>
      </c>
      <c r="FOW5">
        <v>503564</v>
      </c>
      <c r="FOX5">
        <v>496191</v>
      </c>
      <c r="FOY5">
        <v>495751</v>
      </c>
      <c r="FOZ5">
        <v>499868</v>
      </c>
      <c r="FPA5">
        <v>498311</v>
      </c>
      <c r="FPB5">
        <v>498311</v>
      </c>
      <c r="FPC5">
        <v>499592</v>
      </c>
      <c r="FPD5">
        <v>495393</v>
      </c>
      <c r="FPE5">
        <v>495743</v>
      </c>
      <c r="FPF5">
        <v>493253</v>
      </c>
      <c r="FPG5">
        <v>494783</v>
      </c>
      <c r="FPH5">
        <v>496014</v>
      </c>
      <c r="FPI5">
        <v>6233</v>
      </c>
      <c r="FPJ5">
        <v>6306</v>
      </c>
      <c r="FPK5">
        <v>6483</v>
      </c>
      <c r="FPL5">
        <v>7232</v>
      </c>
      <c r="FPM5">
        <v>7245</v>
      </c>
      <c r="FPN5">
        <v>7427</v>
      </c>
      <c r="FPO5">
        <v>7525</v>
      </c>
      <c r="FPP5">
        <v>7527</v>
      </c>
      <c r="FPQ5">
        <v>7554</v>
      </c>
      <c r="FPR5">
        <v>7452</v>
      </c>
      <c r="FPS5">
        <v>7650</v>
      </c>
      <c r="FPT5">
        <v>9406</v>
      </c>
      <c r="FPU5">
        <v>10368</v>
      </c>
      <c r="FPV5">
        <v>10709</v>
      </c>
      <c r="FPW5">
        <v>11321</v>
      </c>
      <c r="FPX5">
        <v>12671</v>
      </c>
      <c r="FPY5">
        <v>15361</v>
      </c>
      <c r="FPZ5">
        <v>16192</v>
      </c>
      <c r="FQA5">
        <v>19727</v>
      </c>
      <c r="FQB5">
        <v>23500</v>
      </c>
      <c r="FQC5">
        <v>36040</v>
      </c>
      <c r="FQD5">
        <v>44991</v>
      </c>
      <c r="FQE5">
        <v>60456</v>
      </c>
      <c r="FQF5">
        <v>95370</v>
      </c>
      <c r="FQG5">
        <v>193080</v>
      </c>
      <c r="FQH5">
        <v>294369</v>
      </c>
      <c r="FQI5">
        <v>403161</v>
      </c>
      <c r="FQJ5">
        <v>451971</v>
      </c>
      <c r="FQK5">
        <v>462380</v>
      </c>
      <c r="FQL5">
        <v>483006</v>
      </c>
      <c r="FQM5">
        <v>501063</v>
      </c>
      <c r="FQN5">
        <v>500922</v>
      </c>
      <c r="FQO5">
        <v>500922</v>
      </c>
      <c r="FQP5">
        <v>499285</v>
      </c>
      <c r="FQQ5">
        <v>494168</v>
      </c>
      <c r="FQR5">
        <v>488253</v>
      </c>
      <c r="FQS5">
        <v>483811</v>
      </c>
      <c r="FQT5">
        <v>475813</v>
      </c>
      <c r="FQU5">
        <v>471331</v>
      </c>
      <c r="FQV5">
        <v>479088</v>
      </c>
      <c r="FQW5">
        <v>475480</v>
      </c>
      <c r="FQX5">
        <v>486754</v>
      </c>
      <c r="FQY5">
        <v>482939</v>
      </c>
      <c r="FQZ5">
        <v>484762</v>
      </c>
      <c r="FRA5">
        <v>483478</v>
      </c>
      <c r="FRB5">
        <v>487695</v>
      </c>
      <c r="FRC5">
        <v>503164</v>
      </c>
      <c r="FRD5">
        <v>501002</v>
      </c>
      <c r="FRE5">
        <v>506416</v>
      </c>
      <c r="FRF5">
        <v>501642</v>
      </c>
      <c r="FRG5">
        <v>506163</v>
      </c>
      <c r="FRH5">
        <v>502340</v>
      </c>
      <c r="FRI5">
        <v>502340</v>
      </c>
      <c r="FRJ5">
        <v>501978</v>
      </c>
      <c r="FRK5">
        <v>511818</v>
      </c>
      <c r="FRL5">
        <v>521878</v>
      </c>
      <c r="FRM5">
        <v>524851</v>
      </c>
      <c r="FRN5">
        <v>537962</v>
      </c>
      <c r="FRO5">
        <v>532312</v>
      </c>
      <c r="FRP5">
        <v>508003</v>
      </c>
      <c r="FRQ5">
        <v>505351</v>
      </c>
      <c r="FRR5">
        <v>500509</v>
      </c>
      <c r="FRS5">
        <v>510045</v>
      </c>
      <c r="FRT5">
        <v>3680</v>
      </c>
      <c r="FRU5">
        <v>3680</v>
      </c>
      <c r="FRV5">
        <v>3680</v>
      </c>
      <c r="FRW5">
        <v>3909</v>
      </c>
      <c r="FRX5">
        <v>4926</v>
      </c>
      <c r="FRY5">
        <v>4926</v>
      </c>
      <c r="FRZ5">
        <v>4926</v>
      </c>
      <c r="FSA5">
        <v>5066</v>
      </c>
      <c r="FSB5">
        <v>5066</v>
      </c>
      <c r="FSC5">
        <v>5592</v>
      </c>
      <c r="FSD5">
        <v>6362</v>
      </c>
      <c r="FSE5">
        <v>7157</v>
      </c>
      <c r="FSF5">
        <v>8426</v>
      </c>
      <c r="FSG5">
        <v>9880</v>
      </c>
      <c r="FSH5">
        <v>10671</v>
      </c>
      <c r="FSI5">
        <v>11242</v>
      </c>
      <c r="FSJ5">
        <v>13137</v>
      </c>
      <c r="FSK5">
        <v>15704</v>
      </c>
      <c r="FSL5">
        <v>17735</v>
      </c>
      <c r="FSM5">
        <v>22227</v>
      </c>
      <c r="FSN5">
        <v>27669</v>
      </c>
      <c r="FSO5">
        <v>37579</v>
      </c>
      <c r="FSP5">
        <v>49831</v>
      </c>
      <c r="FSQ5">
        <v>76161</v>
      </c>
      <c r="FSR5">
        <v>120809</v>
      </c>
      <c r="FSS5">
        <v>155298</v>
      </c>
      <c r="FST5">
        <v>155298</v>
      </c>
      <c r="FSU5">
        <v>290978</v>
      </c>
      <c r="FSV5">
        <v>398163</v>
      </c>
      <c r="FSW5">
        <v>520080</v>
      </c>
      <c r="FSX5">
        <v>593041</v>
      </c>
      <c r="FSY5">
        <v>631667</v>
      </c>
      <c r="FSZ5">
        <v>653083</v>
      </c>
      <c r="FTA5">
        <v>672473</v>
      </c>
      <c r="FTB5">
        <v>665161</v>
      </c>
      <c r="FTC5">
        <v>658817</v>
      </c>
      <c r="FTD5">
        <v>659965</v>
      </c>
      <c r="FTE5">
        <v>696182</v>
      </c>
      <c r="FTF5">
        <v>696642</v>
      </c>
      <c r="FTG5">
        <v>700234</v>
      </c>
      <c r="FTH5">
        <v>701145</v>
      </c>
      <c r="FTI5">
        <v>697695</v>
      </c>
      <c r="FTJ5">
        <v>706097</v>
      </c>
      <c r="FTK5">
        <v>707834</v>
      </c>
      <c r="FTL5">
        <v>704527</v>
      </c>
      <c r="FTM5">
        <v>707459</v>
      </c>
      <c r="FTN5">
        <v>715562</v>
      </c>
      <c r="FTO5">
        <v>731435</v>
      </c>
      <c r="FTP5">
        <v>716335</v>
      </c>
      <c r="FTQ5">
        <v>722992</v>
      </c>
      <c r="FTR5">
        <v>728849</v>
      </c>
      <c r="FTS5">
        <v>719144</v>
      </c>
      <c r="FTT5">
        <v>724582</v>
      </c>
      <c r="FTU5">
        <v>716254</v>
      </c>
      <c r="FTV5">
        <v>727228</v>
      </c>
      <c r="FTW5">
        <v>749314</v>
      </c>
      <c r="FTX5">
        <v>755468</v>
      </c>
      <c r="FTY5">
        <v>740948</v>
      </c>
      <c r="FTZ5">
        <v>753319</v>
      </c>
      <c r="FUA5">
        <v>745102</v>
      </c>
      <c r="FUB5">
        <v>754190</v>
      </c>
      <c r="FUC5">
        <v>741659</v>
      </c>
      <c r="FUD5">
        <v>748307</v>
      </c>
      <c r="FUE5">
        <v>773168</v>
      </c>
      <c r="FUF5">
        <v>763012</v>
      </c>
      <c r="FUG5">
        <v>745893</v>
      </c>
      <c r="FUH5">
        <v>728816</v>
      </c>
      <c r="FUI5">
        <v>1550</v>
      </c>
      <c r="FUJ5">
        <v>1668</v>
      </c>
      <c r="FUK5">
        <v>1864</v>
      </c>
      <c r="FUL5">
        <v>2058</v>
      </c>
      <c r="FUM5">
        <v>2746</v>
      </c>
      <c r="FUN5">
        <v>5352</v>
      </c>
      <c r="FUO5">
        <v>5352</v>
      </c>
      <c r="FUP5">
        <v>5505</v>
      </c>
      <c r="FUQ5">
        <v>15724</v>
      </c>
      <c r="FUR5">
        <v>23948</v>
      </c>
      <c r="FUS5">
        <v>28167</v>
      </c>
      <c r="FUT5">
        <v>35412</v>
      </c>
      <c r="FUU5">
        <v>37822</v>
      </c>
      <c r="FUV5">
        <v>44586</v>
      </c>
      <c r="FUW5">
        <v>48592</v>
      </c>
      <c r="FUX5">
        <v>59462</v>
      </c>
      <c r="FUY5">
        <v>71830</v>
      </c>
      <c r="FUZ5">
        <v>103478</v>
      </c>
      <c r="FVA5">
        <v>118897</v>
      </c>
      <c r="FVB5">
        <v>150341</v>
      </c>
      <c r="FVC5">
        <v>185431</v>
      </c>
      <c r="FVD5">
        <v>222456</v>
      </c>
      <c r="FVE5">
        <v>222456</v>
      </c>
      <c r="FVF5">
        <v>253597</v>
      </c>
      <c r="FVG5">
        <v>374473</v>
      </c>
      <c r="FVH5">
        <v>543913</v>
      </c>
      <c r="FVI5">
        <v>673169</v>
      </c>
      <c r="FVJ5">
        <v>732222</v>
      </c>
      <c r="FVK5">
        <v>774507</v>
      </c>
      <c r="FVL5">
        <v>817536</v>
      </c>
      <c r="FVM5">
        <v>844721</v>
      </c>
      <c r="FVN5">
        <v>847180</v>
      </c>
      <c r="FVO5">
        <v>860372</v>
      </c>
      <c r="FVP5">
        <v>884658</v>
      </c>
      <c r="FVQ5">
        <v>874218</v>
      </c>
      <c r="FVR5">
        <v>886282</v>
      </c>
      <c r="FVS5">
        <v>890991</v>
      </c>
      <c r="FVT5">
        <v>879211</v>
      </c>
      <c r="FVU5">
        <v>879044</v>
      </c>
      <c r="FVV5">
        <v>862895</v>
      </c>
      <c r="FVW5">
        <v>883765</v>
      </c>
      <c r="FVX5">
        <v>879521</v>
      </c>
      <c r="FVY5">
        <v>882348</v>
      </c>
      <c r="FVZ5">
        <v>879246</v>
      </c>
      <c r="FWA5">
        <v>864706</v>
      </c>
      <c r="FWB5">
        <v>872167</v>
      </c>
      <c r="FWC5">
        <v>877896</v>
      </c>
      <c r="FWD5">
        <v>861645</v>
      </c>
      <c r="FWE5">
        <v>881516</v>
      </c>
      <c r="FWF5">
        <v>880071</v>
      </c>
      <c r="FWG5">
        <v>863694</v>
      </c>
      <c r="FWH5">
        <v>877304</v>
      </c>
      <c r="FWI5">
        <v>878337</v>
      </c>
      <c r="FWJ5">
        <v>885400</v>
      </c>
      <c r="FWK5">
        <v>889154</v>
      </c>
      <c r="FWL5">
        <v>896809</v>
      </c>
      <c r="FWM5">
        <v>927999</v>
      </c>
      <c r="FWN5">
        <v>902328</v>
      </c>
      <c r="FWO5">
        <v>911327</v>
      </c>
      <c r="FWP5">
        <v>914980</v>
      </c>
      <c r="FWQ5">
        <v>919134</v>
      </c>
      <c r="FWR5">
        <v>921881</v>
      </c>
      <c r="FWS5">
        <v>902915</v>
      </c>
      <c r="FWT5">
        <v>902915</v>
      </c>
      <c r="FWU5">
        <v>925949</v>
      </c>
      <c r="FWV5">
        <v>927260</v>
      </c>
      <c r="FWW5">
        <v>3756</v>
      </c>
      <c r="FWX5">
        <v>4359</v>
      </c>
      <c r="FWY5">
        <v>6838</v>
      </c>
      <c r="FWZ5">
        <v>8948</v>
      </c>
      <c r="FXA5">
        <v>9415</v>
      </c>
      <c r="FXB5">
        <v>9637</v>
      </c>
      <c r="FXC5">
        <v>11000</v>
      </c>
      <c r="FXD5">
        <v>11469</v>
      </c>
      <c r="FXE5">
        <v>12718</v>
      </c>
      <c r="FXF5">
        <v>13253</v>
      </c>
      <c r="FXG5">
        <v>14018</v>
      </c>
      <c r="FXH5">
        <v>16062</v>
      </c>
      <c r="FXI5">
        <v>19682</v>
      </c>
      <c r="FXJ5">
        <v>25186</v>
      </c>
      <c r="FXK5">
        <v>31984</v>
      </c>
      <c r="FXL5">
        <v>34825</v>
      </c>
      <c r="FXM5">
        <v>49745</v>
      </c>
      <c r="FXN5">
        <v>78879</v>
      </c>
      <c r="FXO5">
        <v>94210</v>
      </c>
      <c r="FXP5">
        <v>116436</v>
      </c>
      <c r="FXQ5">
        <v>158823</v>
      </c>
      <c r="FXR5">
        <v>235045</v>
      </c>
      <c r="FXS5">
        <v>346277</v>
      </c>
      <c r="FXT5">
        <v>479323</v>
      </c>
      <c r="FXU5">
        <v>702570</v>
      </c>
      <c r="FXV5">
        <v>896536</v>
      </c>
      <c r="FXW5">
        <v>896536</v>
      </c>
      <c r="FXX5">
        <v>959318</v>
      </c>
      <c r="FXY5">
        <v>1001057</v>
      </c>
      <c r="FXZ5">
        <v>1050898</v>
      </c>
      <c r="FYA5">
        <v>1122791</v>
      </c>
      <c r="FYB5">
        <v>1156744</v>
      </c>
      <c r="FYC5">
        <v>1196959</v>
      </c>
      <c r="FYD5">
        <v>1216254</v>
      </c>
      <c r="FYE5">
        <v>1203955</v>
      </c>
      <c r="FYF5">
        <v>1182651</v>
      </c>
      <c r="FYG5">
        <v>1182993</v>
      </c>
      <c r="FYH5">
        <v>1176738</v>
      </c>
      <c r="FYI5">
        <v>1165824</v>
      </c>
      <c r="FYJ5">
        <v>1144456</v>
      </c>
      <c r="FYK5">
        <v>1146719</v>
      </c>
      <c r="FYL5">
        <v>1143195</v>
      </c>
      <c r="FYM5">
        <v>1137680</v>
      </c>
      <c r="FYN5">
        <v>1115719</v>
      </c>
      <c r="FYO5">
        <v>1112534</v>
      </c>
      <c r="FYP5">
        <v>1107986</v>
      </c>
      <c r="FYQ5">
        <v>1107519</v>
      </c>
      <c r="FYR5">
        <v>1122873</v>
      </c>
      <c r="FYS5">
        <v>1101961</v>
      </c>
      <c r="FYT5">
        <v>1115299</v>
      </c>
      <c r="FYU5">
        <v>1103748</v>
      </c>
      <c r="FYV5">
        <v>1109295</v>
      </c>
      <c r="FYW5">
        <v>1108536</v>
      </c>
      <c r="FYX5">
        <v>1113456</v>
      </c>
      <c r="FYY5">
        <v>1086208</v>
      </c>
      <c r="FYZ5">
        <v>1072494</v>
      </c>
      <c r="FZA5">
        <v>1082052</v>
      </c>
      <c r="FZB5">
        <v>1086046</v>
      </c>
      <c r="FZC5">
        <v>1094911</v>
      </c>
      <c r="FZD5">
        <v>1127666</v>
      </c>
      <c r="FZE5">
        <v>1122863</v>
      </c>
      <c r="FZF5">
        <v>1122672</v>
      </c>
      <c r="FZG5">
        <v>1134876</v>
      </c>
      <c r="FZH5">
        <v>1139675</v>
      </c>
      <c r="FZI5">
        <v>1118490</v>
      </c>
      <c r="FZJ5">
        <v>12551</v>
      </c>
      <c r="FZK5">
        <v>12551</v>
      </c>
      <c r="FZL5">
        <v>13108</v>
      </c>
      <c r="FZM5">
        <v>13708</v>
      </c>
      <c r="FZN5">
        <v>20989</v>
      </c>
      <c r="FZO5">
        <v>27573</v>
      </c>
      <c r="FZP5">
        <v>38366</v>
      </c>
      <c r="FZQ5">
        <v>38366</v>
      </c>
      <c r="FZR5">
        <v>40139</v>
      </c>
      <c r="FZS5">
        <v>42597</v>
      </c>
      <c r="FZT5">
        <v>53966</v>
      </c>
      <c r="FZU5">
        <v>58557</v>
      </c>
      <c r="FZV5">
        <v>100905</v>
      </c>
      <c r="FZW5">
        <v>103114</v>
      </c>
      <c r="FZX5">
        <v>136400</v>
      </c>
      <c r="FZY5">
        <v>174550</v>
      </c>
      <c r="FZZ5">
        <v>211655</v>
      </c>
      <c r="GAA5">
        <v>211655</v>
      </c>
      <c r="GAB5">
        <v>223944</v>
      </c>
      <c r="GAC5">
        <v>247854</v>
      </c>
      <c r="GAD5">
        <v>282383</v>
      </c>
      <c r="GAE5">
        <v>337994</v>
      </c>
      <c r="GAF5">
        <v>506459</v>
      </c>
      <c r="GAG5">
        <v>773754</v>
      </c>
      <c r="GAH5">
        <v>949698</v>
      </c>
      <c r="GAI5">
        <v>1138813</v>
      </c>
      <c r="GAJ5">
        <v>1246762</v>
      </c>
      <c r="GAK5">
        <v>1278147</v>
      </c>
      <c r="GAL5">
        <v>1297127</v>
      </c>
      <c r="GAM5">
        <v>1292446</v>
      </c>
      <c r="GAN5">
        <v>1295205</v>
      </c>
      <c r="GAO5">
        <v>1295205</v>
      </c>
      <c r="GAP5">
        <v>1316659</v>
      </c>
      <c r="GAQ5">
        <v>1296151</v>
      </c>
      <c r="GAR5">
        <v>1284732</v>
      </c>
      <c r="GAS5">
        <v>1273751</v>
      </c>
      <c r="GAT5">
        <v>1262822</v>
      </c>
      <c r="GAU5">
        <v>1269969</v>
      </c>
      <c r="GAV5">
        <v>1234902</v>
      </c>
      <c r="GAW5">
        <v>1224585</v>
      </c>
      <c r="GAX5">
        <v>1215211</v>
      </c>
      <c r="GAY5">
        <v>1213986</v>
      </c>
      <c r="GAZ5">
        <v>1199267</v>
      </c>
      <c r="GBA5">
        <v>1208620</v>
      </c>
      <c r="GBB5">
        <v>1185247</v>
      </c>
      <c r="GBC5">
        <v>1187637</v>
      </c>
      <c r="GBD5">
        <v>1193869</v>
      </c>
      <c r="GBE5">
        <v>1203813</v>
      </c>
      <c r="GBF5">
        <v>1189384</v>
      </c>
      <c r="GBG5">
        <v>1222563</v>
      </c>
      <c r="GBH5">
        <v>1069044</v>
      </c>
      <c r="GBI5">
        <v>1069044</v>
      </c>
      <c r="GBJ5">
        <v>1058580</v>
      </c>
      <c r="GBK5">
        <v>1054290</v>
      </c>
      <c r="GBL5">
        <v>1070009</v>
      </c>
      <c r="GBM5">
        <v>1069719</v>
      </c>
      <c r="GBN5">
        <v>1090976</v>
      </c>
      <c r="GBO5">
        <v>1055724</v>
      </c>
      <c r="GBP5">
        <v>1021237</v>
      </c>
      <c r="GBQ5">
        <v>1036727</v>
      </c>
      <c r="GBR5">
        <v>1009372</v>
      </c>
      <c r="GBS5">
        <v>1013329</v>
      </c>
      <c r="GBT5">
        <v>988472</v>
      </c>
      <c r="GBU5">
        <v>996054</v>
      </c>
      <c r="GBV5">
        <v>7711</v>
      </c>
      <c r="GBW5">
        <v>7711</v>
      </c>
      <c r="GBX5">
        <v>9580</v>
      </c>
      <c r="GBY5">
        <v>15613</v>
      </c>
      <c r="GBZ5">
        <v>18863</v>
      </c>
      <c r="GCA5">
        <v>19540</v>
      </c>
      <c r="GCB5">
        <v>19540</v>
      </c>
      <c r="GCC5">
        <v>19554</v>
      </c>
      <c r="GCD5">
        <v>20694</v>
      </c>
      <c r="GCE5">
        <v>24998</v>
      </c>
      <c r="GCF5">
        <v>26635</v>
      </c>
      <c r="GCG5">
        <v>35748</v>
      </c>
      <c r="GCH5">
        <v>40686</v>
      </c>
      <c r="GCI5">
        <v>48592</v>
      </c>
      <c r="GCJ5">
        <v>61957</v>
      </c>
      <c r="GCK5">
        <v>73436</v>
      </c>
      <c r="GCL5">
        <v>87161</v>
      </c>
      <c r="GCM5">
        <v>107695</v>
      </c>
      <c r="GCN5">
        <v>121414</v>
      </c>
      <c r="GCO5">
        <v>143597</v>
      </c>
      <c r="GCP5">
        <v>157512</v>
      </c>
      <c r="GCQ5">
        <v>214938</v>
      </c>
      <c r="GCR5">
        <v>232198</v>
      </c>
      <c r="GCS5">
        <v>288390</v>
      </c>
      <c r="GCT5">
        <v>508450</v>
      </c>
      <c r="GCU5">
        <v>726433</v>
      </c>
      <c r="GCV5">
        <v>881325</v>
      </c>
      <c r="GCW5">
        <v>952092</v>
      </c>
      <c r="GCX5">
        <v>966045</v>
      </c>
      <c r="GCY5">
        <v>966045</v>
      </c>
      <c r="GCZ5">
        <v>976342</v>
      </c>
      <c r="GDA5">
        <v>1012750</v>
      </c>
      <c r="GDB5">
        <v>1014882</v>
      </c>
      <c r="GDC5">
        <v>1025086</v>
      </c>
      <c r="GDD5">
        <v>1031605</v>
      </c>
      <c r="GDE5">
        <v>1037647</v>
      </c>
      <c r="GDF5">
        <v>1030460</v>
      </c>
      <c r="GDG5">
        <v>1038734</v>
      </c>
      <c r="GDH5">
        <v>1067693</v>
      </c>
      <c r="GDI5">
        <v>1067427</v>
      </c>
      <c r="GDJ5">
        <v>1073446</v>
      </c>
      <c r="GDK5">
        <v>1068896</v>
      </c>
      <c r="GDL5">
        <v>1054500</v>
      </c>
      <c r="GDM5">
        <v>1058275</v>
      </c>
      <c r="GDN5">
        <v>1039834</v>
      </c>
      <c r="GDO5">
        <v>1014643</v>
      </c>
      <c r="GDP5">
        <v>1005988</v>
      </c>
      <c r="GDQ5">
        <v>1005010</v>
      </c>
      <c r="GDR5">
        <v>1008931</v>
      </c>
      <c r="GDS5">
        <v>1006499</v>
      </c>
      <c r="GDT5">
        <v>1006166</v>
      </c>
      <c r="GDU5">
        <v>1026756</v>
      </c>
      <c r="GDV5">
        <v>1037438</v>
      </c>
      <c r="GDW5">
        <v>1044483</v>
      </c>
      <c r="GDX5">
        <v>1049413</v>
      </c>
      <c r="GDY5">
        <v>1036211</v>
      </c>
      <c r="GDZ5">
        <v>1016126</v>
      </c>
      <c r="GEA5">
        <v>1011200</v>
      </c>
      <c r="GEB5">
        <v>996338</v>
      </c>
      <c r="GEC5">
        <v>965342</v>
      </c>
      <c r="GED5">
        <v>968961</v>
      </c>
      <c r="GEE5">
        <v>950867</v>
      </c>
      <c r="GEF5">
        <v>946107</v>
      </c>
      <c r="GEG5">
        <v>915919</v>
      </c>
      <c r="GEH5">
        <v>914679</v>
      </c>
      <c r="GEI5">
        <v>908908</v>
      </c>
      <c r="GEJ5">
        <v>922478</v>
      </c>
      <c r="GEK5">
        <v>9302</v>
      </c>
      <c r="GEL5">
        <v>9302</v>
      </c>
      <c r="GEM5">
        <v>9356</v>
      </c>
      <c r="GEN5">
        <v>9590</v>
      </c>
      <c r="GEO5">
        <v>13553</v>
      </c>
      <c r="GEP5">
        <v>16230</v>
      </c>
      <c r="GEQ5">
        <v>19093</v>
      </c>
      <c r="GER5">
        <v>19243</v>
      </c>
      <c r="GES5">
        <v>19873</v>
      </c>
      <c r="GET5">
        <v>20415</v>
      </c>
      <c r="GEU5">
        <v>23219</v>
      </c>
      <c r="GEV5">
        <v>24766</v>
      </c>
      <c r="GEW5">
        <v>34943</v>
      </c>
      <c r="GEX5">
        <v>40671</v>
      </c>
      <c r="GEY5">
        <v>52192</v>
      </c>
      <c r="GEZ5">
        <v>68355</v>
      </c>
      <c r="GFA5">
        <v>79516</v>
      </c>
      <c r="GFB5">
        <v>119515</v>
      </c>
      <c r="GFC5">
        <v>147481</v>
      </c>
      <c r="GFD5">
        <v>190505</v>
      </c>
      <c r="GFE5">
        <v>190505</v>
      </c>
      <c r="GFF5">
        <v>243386</v>
      </c>
      <c r="GFG5">
        <v>425465</v>
      </c>
      <c r="GFH5">
        <v>642299</v>
      </c>
      <c r="GFI5">
        <v>772024</v>
      </c>
      <c r="GFJ5">
        <v>823046</v>
      </c>
      <c r="GFK5">
        <v>878181</v>
      </c>
      <c r="GFL5">
        <v>927456</v>
      </c>
      <c r="GFM5">
        <v>931956</v>
      </c>
      <c r="GFN5">
        <v>920017</v>
      </c>
      <c r="GFO5">
        <v>955003</v>
      </c>
      <c r="GFP5">
        <v>960327</v>
      </c>
      <c r="GFQ5">
        <v>989099</v>
      </c>
      <c r="GFR5">
        <v>992789</v>
      </c>
      <c r="GFS5">
        <v>951308</v>
      </c>
      <c r="GFT5">
        <v>998508</v>
      </c>
      <c r="GFU5">
        <v>1023457</v>
      </c>
      <c r="GFV5">
        <v>1013990</v>
      </c>
      <c r="GFW5">
        <v>1045873</v>
      </c>
      <c r="GFX5">
        <v>1039243</v>
      </c>
      <c r="GFY5">
        <v>1060938</v>
      </c>
      <c r="GFZ5">
        <v>992693</v>
      </c>
      <c r="GGA5">
        <v>996051</v>
      </c>
      <c r="GGB5">
        <v>1017936</v>
      </c>
      <c r="GGC5">
        <v>1032563</v>
      </c>
      <c r="GGD5">
        <v>1037556</v>
      </c>
      <c r="GGE5">
        <v>1049254</v>
      </c>
      <c r="GGF5">
        <v>1030824</v>
      </c>
      <c r="GGG5">
        <v>1030815</v>
      </c>
      <c r="GGH5">
        <v>1024274</v>
      </c>
      <c r="GGI5">
        <v>1034121</v>
      </c>
      <c r="GGJ5">
        <v>1008995</v>
      </c>
      <c r="GGK5">
        <v>1024761</v>
      </c>
      <c r="GGL5">
        <v>1009359</v>
      </c>
      <c r="GGM5">
        <v>1007350</v>
      </c>
      <c r="GGN5">
        <v>992459</v>
      </c>
      <c r="GGO5">
        <v>1002600</v>
      </c>
      <c r="GGP5">
        <v>1005577</v>
      </c>
      <c r="GGQ5">
        <v>1001141</v>
      </c>
      <c r="GGR5">
        <v>1001394</v>
      </c>
      <c r="GGS5">
        <v>1005649</v>
      </c>
      <c r="GGT5">
        <v>996318</v>
      </c>
      <c r="GGU5">
        <v>991311</v>
      </c>
      <c r="GGV5">
        <v>991311</v>
      </c>
      <c r="GGW5">
        <v>984774</v>
      </c>
      <c r="GGX5">
        <v>370</v>
      </c>
      <c r="GGY5">
        <v>438</v>
      </c>
      <c r="GGZ5">
        <v>1621</v>
      </c>
      <c r="GHA5">
        <v>1705</v>
      </c>
      <c r="GHB5">
        <v>2136</v>
      </c>
      <c r="GHC5">
        <v>2622</v>
      </c>
      <c r="GHD5">
        <v>2423</v>
      </c>
      <c r="GHE5">
        <v>3337</v>
      </c>
      <c r="GHF5">
        <v>3753</v>
      </c>
      <c r="GHG5">
        <v>4971</v>
      </c>
      <c r="GHH5">
        <v>6106</v>
      </c>
      <c r="GHI5">
        <v>7433</v>
      </c>
      <c r="GHJ5">
        <v>9585</v>
      </c>
      <c r="GHK5">
        <v>18889</v>
      </c>
      <c r="GHL5">
        <v>25236</v>
      </c>
      <c r="GHM5">
        <v>27012</v>
      </c>
      <c r="GHN5">
        <v>27622</v>
      </c>
      <c r="GHO5">
        <v>33570</v>
      </c>
      <c r="GHP5">
        <v>41394</v>
      </c>
      <c r="GHQ5">
        <v>51523</v>
      </c>
      <c r="GHR5">
        <v>75631</v>
      </c>
      <c r="GHS5">
        <v>107769</v>
      </c>
      <c r="GHT5">
        <v>239476</v>
      </c>
      <c r="GHU5">
        <v>429481</v>
      </c>
      <c r="GHV5">
        <v>658642</v>
      </c>
      <c r="GHW5">
        <v>658642</v>
      </c>
      <c r="GHX5">
        <v>723685</v>
      </c>
      <c r="GHY5">
        <v>818450</v>
      </c>
      <c r="GHZ5">
        <v>952473</v>
      </c>
      <c r="GIA5">
        <v>967071</v>
      </c>
      <c r="GIB5">
        <v>1006375</v>
      </c>
      <c r="GIC5">
        <v>1007178</v>
      </c>
      <c r="GID5">
        <v>1042228</v>
      </c>
      <c r="GIE5">
        <v>1054356</v>
      </c>
      <c r="GIF5">
        <v>1043651</v>
      </c>
      <c r="GIG5">
        <v>1033547</v>
      </c>
      <c r="GIH5">
        <v>1038201</v>
      </c>
      <c r="GII5">
        <v>1040007</v>
      </c>
      <c r="GIJ5">
        <v>1035789</v>
      </c>
      <c r="GIK5">
        <v>1021997</v>
      </c>
      <c r="GIL5">
        <v>1048773</v>
      </c>
      <c r="GIM5">
        <v>1053470</v>
      </c>
      <c r="GIN5">
        <v>1055736</v>
      </c>
      <c r="GIO5">
        <v>1062987</v>
      </c>
      <c r="GIP5">
        <v>1067045</v>
      </c>
      <c r="GIQ5">
        <v>1059959</v>
      </c>
      <c r="GIR5">
        <v>1040010</v>
      </c>
      <c r="GIS5">
        <v>1033649</v>
      </c>
      <c r="GIT5">
        <v>1020985</v>
      </c>
      <c r="GIU5">
        <v>1010800</v>
      </c>
      <c r="GIV5">
        <v>991171</v>
      </c>
      <c r="GIW5">
        <v>993037</v>
      </c>
      <c r="GIX5">
        <v>1008719</v>
      </c>
      <c r="GIY5">
        <v>999512</v>
      </c>
      <c r="GIZ5">
        <v>1015706</v>
      </c>
      <c r="GJA5">
        <v>1015479</v>
      </c>
      <c r="GJB5">
        <v>1007578</v>
      </c>
      <c r="GJC5">
        <v>988228</v>
      </c>
      <c r="GJD5">
        <v>994654</v>
      </c>
      <c r="GJE5">
        <v>977261</v>
      </c>
      <c r="GJF5">
        <v>957074</v>
      </c>
      <c r="GJG5">
        <v>956770</v>
      </c>
      <c r="GJH5">
        <v>952293</v>
      </c>
      <c r="GJI5">
        <v>945514</v>
      </c>
      <c r="GJJ5">
        <v>954479</v>
      </c>
      <c r="GJK5">
        <v>36</v>
      </c>
      <c r="GJL5">
        <v>36</v>
      </c>
      <c r="GJM5">
        <v>2356</v>
      </c>
      <c r="GJN5">
        <v>5018</v>
      </c>
      <c r="GJO5">
        <v>8753</v>
      </c>
      <c r="GJP5">
        <v>15984</v>
      </c>
      <c r="GJQ5">
        <v>16182</v>
      </c>
      <c r="GJR5">
        <v>17382</v>
      </c>
      <c r="GJS5">
        <v>17523</v>
      </c>
      <c r="GJT5">
        <v>19040</v>
      </c>
      <c r="GJU5">
        <v>19540</v>
      </c>
      <c r="GJV5">
        <v>20644</v>
      </c>
      <c r="GJW5">
        <v>22111</v>
      </c>
      <c r="GJX5">
        <v>25187</v>
      </c>
      <c r="GJY5">
        <v>25637</v>
      </c>
      <c r="GJZ5">
        <v>27155</v>
      </c>
      <c r="GKA5">
        <v>29547</v>
      </c>
      <c r="GKB5">
        <v>37412</v>
      </c>
      <c r="GKC5">
        <v>40599</v>
      </c>
      <c r="GKD5">
        <v>46755</v>
      </c>
      <c r="GKE5">
        <v>61972</v>
      </c>
      <c r="GKF5">
        <v>86789</v>
      </c>
      <c r="GKG5">
        <v>125567</v>
      </c>
      <c r="GKH5">
        <v>198517</v>
      </c>
      <c r="GKI5">
        <v>366476</v>
      </c>
      <c r="GKJ5">
        <v>536278</v>
      </c>
      <c r="GKK5">
        <v>643525</v>
      </c>
      <c r="GKL5">
        <v>691244</v>
      </c>
      <c r="GKM5">
        <v>756029</v>
      </c>
      <c r="GKN5">
        <v>790423</v>
      </c>
      <c r="GKO5">
        <v>790423</v>
      </c>
      <c r="GKP5">
        <v>790213</v>
      </c>
      <c r="GKQ5">
        <v>789890</v>
      </c>
      <c r="GKR5">
        <v>785149</v>
      </c>
      <c r="GKS5">
        <v>779241</v>
      </c>
      <c r="GKT5">
        <v>781317</v>
      </c>
      <c r="GKU5">
        <v>787270</v>
      </c>
      <c r="GKV5">
        <v>793341</v>
      </c>
      <c r="GKW5">
        <v>814726</v>
      </c>
      <c r="GKX5">
        <v>823214</v>
      </c>
      <c r="GKY5">
        <v>808439</v>
      </c>
      <c r="GKZ5">
        <v>799569</v>
      </c>
      <c r="GLA5">
        <v>798928</v>
      </c>
      <c r="GLB5">
        <v>787819</v>
      </c>
      <c r="GLC5">
        <v>765437</v>
      </c>
      <c r="GLD5">
        <v>779594</v>
      </c>
      <c r="GLE5">
        <v>774268</v>
      </c>
      <c r="GLF5">
        <v>764300</v>
      </c>
      <c r="GLG5">
        <v>758281</v>
      </c>
      <c r="GLH5">
        <v>746615</v>
      </c>
      <c r="GLI5">
        <v>766743</v>
      </c>
      <c r="GLJ5">
        <v>764612</v>
      </c>
      <c r="GLK5">
        <v>748493</v>
      </c>
      <c r="GLL5">
        <v>756022</v>
      </c>
      <c r="GLM5">
        <v>766354</v>
      </c>
      <c r="GLN5">
        <v>766354</v>
      </c>
      <c r="GLO5">
        <v>763469</v>
      </c>
      <c r="GLP5">
        <v>780137</v>
      </c>
      <c r="GLQ5">
        <v>778938</v>
      </c>
      <c r="GLR5">
        <v>770046</v>
      </c>
      <c r="GLS5">
        <v>770033</v>
      </c>
      <c r="GLT5">
        <v>747560</v>
      </c>
      <c r="GLU5">
        <v>746623</v>
      </c>
      <c r="GLV5">
        <v>714704</v>
      </c>
      <c r="GLW5">
        <v>5274</v>
      </c>
      <c r="GLX5">
        <v>5274</v>
      </c>
      <c r="GLY5">
        <v>6258</v>
      </c>
      <c r="GLZ5">
        <v>6358</v>
      </c>
      <c r="GMA5">
        <v>6800</v>
      </c>
      <c r="GMB5">
        <v>6825</v>
      </c>
      <c r="GMC5">
        <v>6825</v>
      </c>
      <c r="GMD5">
        <v>6825</v>
      </c>
      <c r="GME5">
        <v>8025</v>
      </c>
      <c r="GMF5">
        <v>8634</v>
      </c>
      <c r="GMG5">
        <v>10402</v>
      </c>
      <c r="GMH5">
        <v>13044</v>
      </c>
      <c r="GMI5">
        <v>12699</v>
      </c>
      <c r="GMJ5">
        <v>13852</v>
      </c>
      <c r="GMK5">
        <v>17099</v>
      </c>
      <c r="GML5">
        <v>20683</v>
      </c>
      <c r="GMM5">
        <v>22938</v>
      </c>
      <c r="GMN5">
        <v>25488</v>
      </c>
      <c r="GMO5">
        <v>33332</v>
      </c>
      <c r="GMP5">
        <v>45828</v>
      </c>
      <c r="GMQ5">
        <v>63650</v>
      </c>
      <c r="GMR5">
        <v>89379</v>
      </c>
      <c r="GMS5">
        <v>117640</v>
      </c>
      <c r="GMT5">
        <v>194758</v>
      </c>
      <c r="GMU5">
        <v>321293</v>
      </c>
      <c r="GMV5">
        <v>446665</v>
      </c>
      <c r="GMW5">
        <v>546576</v>
      </c>
      <c r="GMX5">
        <v>569714</v>
      </c>
      <c r="GMY5">
        <v>569714</v>
      </c>
      <c r="GMZ5">
        <v>591741</v>
      </c>
      <c r="GNA5">
        <v>625626</v>
      </c>
      <c r="GNB5">
        <v>655660</v>
      </c>
      <c r="GNC5">
        <v>647388</v>
      </c>
      <c r="GND5">
        <v>646544</v>
      </c>
      <c r="GNE5">
        <v>657187</v>
      </c>
      <c r="GNF5">
        <v>645967</v>
      </c>
      <c r="GNG5">
        <v>652640</v>
      </c>
      <c r="GNH5">
        <v>653135</v>
      </c>
      <c r="GNI5">
        <v>653521</v>
      </c>
      <c r="GNJ5">
        <v>659194</v>
      </c>
      <c r="GNK5">
        <v>659646</v>
      </c>
      <c r="GNL5">
        <v>674747</v>
      </c>
      <c r="GNM5">
        <v>665645</v>
      </c>
      <c r="GNN5">
        <v>676686</v>
      </c>
      <c r="GNO5">
        <v>673269</v>
      </c>
      <c r="GNP5">
        <v>669686</v>
      </c>
      <c r="GNQ5">
        <v>671556</v>
      </c>
      <c r="GNR5">
        <v>680433</v>
      </c>
      <c r="GNS5">
        <v>678631</v>
      </c>
      <c r="GNT5">
        <v>680269</v>
      </c>
      <c r="GNU5">
        <v>683196</v>
      </c>
      <c r="GNV5">
        <v>674727</v>
      </c>
      <c r="GNW5">
        <v>681779</v>
      </c>
      <c r="GNX5">
        <v>690424</v>
      </c>
      <c r="GNY5">
        <v>684366</v>
      </c>
      <c r="GNZ5">
        <v>674040</v>
      </c>
      <c r="GOA5">
        <v>676596</v>
      </c>
      <c r="GOB5">
        <v>667577</v>
      </c>
      <c r="GOC5">
        <v>674572</v>
      </c>
      <c r="GOD5">
        <v>673934</v>
      </c>
      <c r="GOE5">
        <v>689897</v>
      </c>
      <c r="GOF5">
        <v>689037</v>
      </c>
      <c r="GOG5">
        <v>687933</v>
      </c>
      <c r="GOH5">
        <v>692980</v>
      </c>
      <c r="GOI5">
        <v>696919</v>
      </c>
      <c r="GOJ5">
        <v>693421</v>
      </c>
      <c r="GOK5">
        <v>356</v>
      </c>
      <c r="GOL5">
        <v>1287</v>
      </c>
      <c r="GOM5">
        <v>605</v>
      </c>
      <c r="GON5">
        <v>2279</v>
      </c>
      <c r="GOO5">
        <v>2374</v>
      </c>
      <c r="GOP5">
        <v>2486</v>
      </c>
      <c r="GOQ5">
        <v>2712</v>
      </c>
      <c r="GOR5">
        <v>3838</v>
      </c>
      <c r="GOS5">
        <v>4775</v>
      </c>
      <c r="GOT5">
        <v>6070</v>
      </c>
      <c r="GOU5">
        <v>7342</v>
      </c>
      <c r="GOV5">
        <v>8028</v>
      </c>
      <c r="GOW5">
        <v>10370</v>
      </c>
      <c r="GOX5">
        <v>11735</v>
      </c>
      <c r="GOY5">
        <v>13638</v>
      </c>
      <c r="GOZ5">
        <v>14684</v>
      </c>
      <c r="GPA5">
        <v>16654</v>
      </c>
      <c r="GPB5">
        <v>32169</v>
      </c>
      <c r="GPC5">
        <v>56600</v>
      </c>
      <c r="GPD5">
        <v>85272</v>
      </c>
      <c r="GPE5">
        <v>85272</v>
      </c>
      <c r="GPF5">
        <v>97202</v>
      </c>
      <c r="GPG5">
        <v>177203</v>
      </c>
      <c r="GPH5">
        <v>287816</v>
      </c>
      <c r="GPI5">
        <v>407110</v>
      </c>
      <c r="GPJ5">
        <v>551817</v>
      </c>
      <c r="GPK5">
        <v>569660</v>
      </c>
      <c r="GPL5">
        <v>614354</v>
      </c>
      <c r="GPM5">
        <v>650532</v>
      </c>
      <c r="GPN5">
        <v>653561</v>
      </c>
      <c r="GPO5">
        <v>664966</v>
      </c>
      <c r="GPP5">
        <v>665333</v>
      </c>
      <c r="GPQ5">
        <v>669718</v>
      </c>
      <c r="GPR5">
        <v>651504</v>
      </c>
      <c r="GPS5">
        <v>647243</v>
      </c>
      <c r="GPT5">
        <v>646119</v>
      </c>
      <c r="GPU5">
        <v>644145</v>
      </c>
      <c r="GPV5">
        <v>642018</v>
      </c>
      <c r="GPW5">
        <v>631923</v>
      </c>
      <c r="GPX5">
        <v>638254</v>
      </c>
      <c r="GPY5">
        <v>637414</v>
      </c>
      <c r="GPZ5">
        <v>633003</v>
      </c>
      <c r="GQA5">
        <v>644925</v>
      </c>
      <c r="GQB5">
        <v>643718</v>
      </c>
      <c r="GQC5">
        <v>637252</v>
      </c>
      <c r="GQD5">
        <v>626013</v>
      </c>
      <c r="GQE5">
        <v>628968</v>
      </c>
      <c r="GQF5">
        <v>637893</v>
      </c>
      <c r="GQG5">
        <v>602568</v>
      </c>
      <c r="GQH5">
        <v>601715</v>
      </c>
      <c r="GQI5">
        <v>607210</v>
      </c>
      <c r="GQJ5">
        <v>593838</v>
      </c>
      <c r="GQK5">
        <v>597304</v>
      </c>
      <c r="GQL5">
        <v>572566</v>
      </c>
      <c r="GQM5">
        <v>574180</v>
      </c>
      <c r="GQN5">
        <v>565535</v>
      </c>
      <c r="GQO5">
        <v>571803</v>
      </c>
      <c r="GQP5">
        <v>567755</v>
      </c>
      <c r="GQQ5">
        <v>564992</v>
      </c>
      <c r="GQR5">
        <v>545870</v>
      </c>
      <c r="GQS5">
        <v>538519</v>
      </c>
      <c r="GQT5">
        <v>538792</v>
      </c>
      <c r="GQU5">
        <v>543645</v>
      </c>
      <c r="GQV5">
        <v>544799</v>
      </c>
      <c r="GQW5">
        <v>544799</v>
      </c>
      <c r="GQX5">
        <v>37</v>
      </c>
      <c r="GQY5">
        <v>167</v>
      </c>
      <c r="GQZ5">
        <v>578</v>
      </c>
      <c r="GRA5">
        <v>869</v>
      </c>
      <c r="GRB5">
        <v>1105</v>
      </c>
      <c r="GRC5">
        <v>1299</v>
      </c>
      <c r="GRD5">
        <v>1408</v>
      </c>
      <c r="GRE5">
        <v>1785</v>
      </c>
      <c r="GRF5">
        <v>2319</v>
      </c>
      <c r="GRG5">
        <v>3745</v>
      </c>
      <c r="GRH5">
        <v>4659</v>
      </c>
      <c r="GRI5">
        <v>6554</v>
      </c>
      <c r="GRJ5">
        <v>8315</v>
      </c>
      <c r="GRK5">
        <v>12554</v>
      </c>
      <c r="GRL5">
        <v>13951</v>
      </c>
      <c r="GRM5">
        <v>16782</v>
      </c>
      <c r="GRN5">
        <v>17386</v>
      </c>
      <c r="GRO5">
        <v>20619</v>
      </c>
      <c r="GRP5">
        <v>24120</v>
      </c>
      <c r="GRQ5">
        <v>33348</v>
      </c>
      <c r="GRR5">
        <v>36990</v>
      </c>
      <c r="GRS5">
        <v>49513</v>
      </c>
      <c r="GRT5">
        <v>109807</v>
      </c>
      <c r="GRU5">
        <v>182653</v>
      </c>
      <c r="GRV5">
        <v>341935</v>
      </c>
      <c r="GRW5">
        <v>341935</v>
      </c>
      <c r="GRX5">
        <v>431638</v>
      </c>
      <c r="GRY5">
        <v>482285</v>
      </c>
      <c r="GRZ5">
        <v>536359</v>
      </c>
      <c r="GSA5">
        <v>570023</v>
      </c>
      <c r="GSB5">
        <v>601216</v>
      </c>
      <c r="GSC5">
        <v>620038</v>
      </c>
      <c r="GSD5">
        <v>621447</v>
      </c>
      <c r="GSE5">
        <v>634469</v>
      </c>
      <c r="GSF5">
        <v>641840</v>
      </c>
      <c r="GSG5">
        <v>632628</v>
      </c>
      <c r="GSH5">
        <v>626564</v>
      </c>
      <c r="GSI5">
        <v>595705</v>
      </c>
      <c r="GSJ5">
        <v>579381</v>
      </c>
      <c r="GSK5">
        <v>570703</v>
      </c>
      <c r="GSL5">
        <v>561328</v>
      </c>
      <c r="GSM5">
        <v>554579</v>
      </c>
      <c r="GSN5">
        <v>553703</v>
      </c>
      <c r="GSO5">
        <v>535132</v>
      </c>
      <c r="GSP5">
        <v>529966</v>
      </c>
      <c r="GSQ5">
        <v>526150</v>
      </c>
      <c r="GSR5">
        <v>516317</v>
      </c>
      <c r="GSS5">
        <v>504645</v>
      </c>
      <c r="GST5">
        <v>500865</v>
      </c>
      <c r="GSU5">
        <v>502703</v>
      </c>
      <c r="GSV5">
        <v>502900</v>
      </c>
      <c r="GSW5">
        <v>508420</v>
      </c>
      <c r="GSX5">
        <v>498839</v>
      </c>
      <c r="GSY5">
        <v>487167</v>
      </c>
      <c r="GSZ5">
        <v>472800</v>
      </c>
      <c r="GTA5">
        <v>470900</v>
      </c>
      <c r="GTB5">
        <v>470900</v>
      </c>
      <c r="GTC5">
        <v>476412</v>
      </c>
      <c r="GTD5">
        <v>473287</v>
      </c>
      <c r="GTE5">
        <v>468213</v>
      </c>
      <c r="GTF5">
        <v>475705</v>
      </c>
      <c r="GTG5">
        <v>485927</v>
      </c>
      <c r="GTH5">
        <v>481928</v>
      </c>
      <c r="GTI5">
        <v>474738</v>
      </c>
      <c r="GTJ5">
        <v>470628</v>
      </c>
      <c r="GTK5">
        <v>914</v>
      </c>
      <c r="GTL5">
        <v>1028</v>
      </c>
      <c r="GTM5">
        <v>1028</v>
      </c>
      <c r="GTN5">
        <v>3434</v>
      </c>
      <c r="GTO5">
        <v>5475</v>
      </c>
      <c r="GTP5">
        <v>6850</v>
      </c>
      <c r="GTQ5">
        <v>6890</v>
      </c>
      <c r="GTR5">
        <v>11910</v>
      </c>
      <c r="GTS5">
        <v>15536</v>
      </c>
      <c r="GTT5">
        <v>16383</v>
      </c>
      <c r="GTU5">
        <v>17989</v>
      </c>
      <c r="GTV5">
        <v>17414</v>
      </c>
      <c r="GTW5">
        <v>19025</v>
      </c>
      <c r="GTX5">
        <v>19122</v>
      </c>
      <c r="GTY5">
        <v>19737</v>
      </c>
      <c r="GTZ5">
        <v>19869</v>
      </c>
      <c r="GUA5">
        <v>22323</v>
      </c>
      <c r="GUB5">
        <v>23425</v>
      </c>
      <c r="GUC5">
        <v>28005</v>
      </c>
      <c r="GUD5">
        <v>35306</v>
      </c>
      <c r="GUE5">
        <v>41878</v>
      </c>
      <c r="GUF5">
        <v>54265</v>
      </c>
      <c r="GUG5">
        <v>74361</v>
      </c>
      <c r="GUH5">
        <v>114965</v>
      </c>
      <c r="GUI5">
        <v>174696</v>
      </c>
      <c r="GUJ5">
        <v>258204</v>
      </c>
      <c r="GUK5">
        <v>372163</v>
      </c>
      <c r="GUL5">
        <v>411747</v>
      </c>
      <c r="GUM5">
        <v>435286</v>
      </c>
      <c r="GUN5">
        <v>450884</v>
      </c>
      <c r="GUO5">
        <v>450884</v>
      </c>
      <c r="GUP5">
        <v>457712</v>
      </c>
      <c r="GUQ5">
        <v>461222</v>
      </c>
      <c r="GUR5">
        <v>468696</v>
      </c>
      <c r="GUS5">
        <v>464893</v>
      </c>
      <c r="GUT5">
        <v>464787</v>
      </c>
      <c r="GUU5">
        <v>469420</v>
      </c>
      <c r="GUV5">
        <v>467978</v>
      </c>
      <c r="GUW5">
        <v>469430</v>
      </c>
      <c r="GUX5">
        <v>477831</v>
      </c>
      <c r="GUY5">
        <v>471998</v>
      </c>
      <c r="GUZ5">
        <v>486643</v>
      </c>
      <c r="GVA5">
        <v>494395</v>
      </c>
      <c r="GVB5">
        <v>477780</v>
      </c>
      <c r="GVC5">
        <v>458957</v>
      </c>
      <c r="GVD5">
        <v>454339</v>
      </c>
      <c r="GVE5">
        <v>452336</v>
      </c>
      <c r="GVF5">
        <v>458858</v>
      </c>
      <c r="GVG5">
        <v>462008</v>
      </c>
      <c r="GVH5">
        <v>465893</v>
      </c>
      <c r="GVI5">
        <v>458955</v>
      </c>
      <c r="GVJ5">
        <v>449601</v>
      </c>
      <c r="GVK5">
        <v>454007</v>
      </c>
      <c r="GVL5">
        <v>446999</v>
      </c>
      <c r="GVM5">
        <v>430599</v>
      </c>
      <c r="GVN5">
        <v>430599</v>
      </c>
      <c r="GVO5">
        <v>417063</v>
      </c>
      <c r="GVP5">
        <v>404154</v>
      </c>
      <c r="GVQ5">
        <v>413134</v>
      </c>
      <c r="GVR5">
        <v>419750</v>
      </c>
      <c r="GVS5">
        <v>425191</v>
      </c>
      <c r="GVT5">
        <v>409982</v>
      </c>
      <c r="GVU5">
        <v>399724</v>
      </c>
      <c r="GVV5">
        <v>394236</v>
      </c>
      <c r="GVW5">
        <v>9545</v>
      </c>
      <c r="GVX5">
        <v>9545</v>
      </c>
      <c r="GVY5">
        <v>9791</v>
      </c>
      <c r="GVZ5">
        <v>10656</v>
      </c>
      <c r="GWA5">
        <v>12245</v>
      </c>
      <c r="GWB5">
        <v>12981</v>
      </c>
      <c r="GWC5">
        <v>12981</v>
      </c>
      <c r="GWD5">
        <v>13762</v>
      </c>
      <c r="GWE5">
        <v>15747</v>
      </c>
      <c r="GWF5">
        <v>17337</v>
      </c>
      <c r="GWG5">
        <v>19093</v>
      </c>
      <c r="GWH5">
        <v>22351</v>
      </c>
      <c r="GWI5">
        <v>23928</v>
      </c>
      <c r="GWJ5">
        <v>24361</v>
      </c>
      <c r="GWK5">
        <v>28901</v>
      </c>
      <c r="GWL5">
        <v>31763</v>
      </c>
      <c r="GWM5">
        <v>33942</v>
      </c>
      <c r="GWN5">
        <v>36903</v>
      </c>
      <c r="GWO5">
        <v>38144</v>
      </c>
      <c r="GWP5">
        <v>43036</v>
      </c>
      <c r="GWQ5">
        <v>60514</v>
      </c>
      <c r="GWR5">
        <v>72963</v>
      </c>
      <c r="GWS5">
        <v>85498</v>
      </c>
      <c r="GWT5">
        <v>104754</v>
      </c>
      <c r="GWU5">
        <v>127123</v>
      </c>
      <c r="GWV5">
        <v>202883</v>
      </c>
      <c r="GWW5">
        <v>268815</v>
      </c>
      <c r="GWX5">
        <v>282983</v>
      </c>
      <c r="GWY5">
        <v>282983</v>
      </c>
      <c r="GWZ5">
        <v>305437</v>
      </c>
      <c r="GXA5">
        <v>323075</v>
      </c>
      <c r="GXB5">
        <v>338039</v>
      </c>
      <c r="GXC5">
        <v>349057</v>
      </c>
      <c r="GXD5">
        <v>358532</v>
      </c>
      <c r="GXE5">
        <v>369002</v>
      </c>
      <c r="GXF5">
        <v>369037</v>
      </c>
      <c r="GXG5">
        <v>365248</v>
      </c>
      <c r="GXH5">
        <v>365514</v>
      </c>
      <c r="GXI5">
        <v>362352</v>
      </c>
      <c r="GXJ5">
        <v>362253</v>
      </c>
      <c r="GXK5">
        <v>365634</v>
      </c>
      <c r="GXL5">
        <v>361799</v>
      </c>
      <c r="GXM5">
        <v>366827</v>
      </c>
      <c r="GXN5">
        <v>363381</v>
      </c>
      <c r="GXO5">
        <v>355793</v>
      </c>
      <c r="GXP5">
        <v>356592</v>
      </c>
      <c r="GXQ5">
        <v>356628</v>
      </c>
      <c r="GXR5">
        <v>355877</v>
      </c>
      <c r="GXS5">
        <v>357685</v>
      </c>
      <c r="GXT5">
        <v>372272</v>
      </c>
      <c r="GXU5">
        <v>365965</v>
      </c>
      <c r="GXV5">
        <v>369173</v>
      </c>
      <c r="GXW5">
        <v>362323</v>
      </c>
      <c r="GXX5">
        <v>360771</v>
      </c>
      <c r="GXY5">
        <v>355274</v>
      </c>
      <c r="GXZ5">
        <v>347862</v>
      </c>
      <c r="GYA5">
        <v>343013</v>
      </c>
      <c r="GYB5">
        <v>349233</v>
      </c>
      <c r="GYC5">
        <v>355971</v>
      </c>
      <c r="GYD5">
        <v>347437</v>
      </c>
      <c r="GYE5">
        <v>339984</v>
      </c>
      <c r="GYF5">
        <v>340486</v>
      </c>
      <c r="GYG5">
        <v>331738</v>
      </c>
      <c r="GYH5">
        <v>333490</v>
      </c>
      <c r="GYI5">
        <v>332536</v>
      </c>
      <c r="GYJ5">
        <v>330770</v>
      </c>
      <c r="GYK5">
        <v>8864</v>
      </c>
      <c r="GYL5">
        <v>9361</v>
      </c>
      <c r="GYM5">
        <v>14320</v>
      </c>
      <c r="GYN5">
        <v>17310</v>
      </c>
      <c r="GYO5">
        <v>16928</v>
      </c>
      <c r="GYP5">
        <v>18176</v>
      </c>
      <c r="GYQ5">
        <v>20072</v>
      </c>
      <c r="GYR5">
        <v>27665</v>
      </c>
      <c r="GYS5">
        <v>30322</v>
      </c>
      <c r="GYT5">
        <v>34649</v>
      </c>
      <c r="GYU5">
        <v>35853</v>
      </c>
      <c r="GYV5">
        <v>37113</v>
      </c>
      <c r="GYW5">
        <v>40115</v>
      </c>
      <c r="GYX5">
        <v>42037</v>
      </c>
      <c r="GYY5">
        <v>41999</v>
      </c>
      <c r="GYZ5">
        <v>44027</v>
      </c>
      <c r="GZA5">
        <v>49254</v>
      </c>
      <c r="GZB5">
        <v>54842</v>
      </c>
      <c r="GZC5">
        <v>67642</v>
      </c>
      <c r="GZD5">
        <v>75299</v>
      </c>
      <c r="GZE5">
        <v>75299</v>
      </c>
      <c r="GZF5">
        <v>104800</v>
      </c>
      <c r="GZG5">
        <v>120555</v>
      </c>
      <c r="GZH5">
        <v>146223</v>
      </c>
      <c r="GZI5">
        <v>224559</v>
      </c>
      <c r="GZJ5">
        <v>286361</v>
      </c>
      <c r="GZK5">
        <v>302972</v>
      </c>
      <c r="GZL5">
        <v>325523</v>
      </c>
      <c r="GZM5">
        <v>348645</v>
      </c>
      <c r="GZN5">
        <v>362673</v>
      </c>
      <c r="GZO5">
        <v>369653</v>
      </c>
      <c r="GZP5">
        <v>369029</v>
      </c>
      <c r="GZQ5">
        <v>370786</v>
      </c>
      <c r="GZR5">
        <v>368946</v>
      </c>
      <c r="GZS5">
        <v>369747</v>
      </c>
      <c r="GZT5">
        <v>367620</v>
      </c>
      <c r="GZU5">
        <v>370812</v>
      </c>
      <c r="GZV5">
        <v>371767</v>
      </c>
      <c r="GZW5">
        <v>367048</v>
      </c>
      <c r="GZX5">
        <v>368724</v>
      </c>
      <c r="GZY5">
        <v>362568</v>
      </c>
      <c r="GZZ5">
        <v>364339</v>
      </c>
      <c r="HAA5">
        <v>361854</v>
      </c>
      <c r="HAB5">
        <v>359871</v>
      </c>
      <c r="HAC5">
        <v>360483</v>
      </c>
      <c r="HAD5">
        <v>359127</v>
      </c>
      <c r="HAE5">
        <v>357567</v>
      </c>
      <c r="HAF5">
        <v>358324</v>
      </c>
      <c r="HAG5">
        <v>359096</v>
      </c>
      <c r="HAH5">
        <v>356532</v>
      </c>
      <c r="HAI5">
        <v>355004</v>
      </c>
      <c r="HAJ5">
        <v>357300</v>
      </c>
      <c r="HAK5">
        <v>354037</v>
      </c>
      <c r="HAL5">
        <v>367566</v>
      </c>
      <c r="HAM5">
        <v>367846</v>
      </c>
      <c r="HAN5">
        <v>366866</v>
      </c>
      <c r="HAO5">
        <v>368479</v>
      </c>
      <c r="HAP5">
        <v>369660</v>
      </c>
      <c r="HAQ5">
        <v>370433</v>
      </c>
      <c r="HAR5">
        <v>366042</v>
      </c>
      <c r="HAS5">
        <v>360784</v>
      </c>
      <c r="HAT5">
        <v>362668</v>
      </c>
      <c r="HAU5">
        <v>358708</v>
      </c>
      <c r="HAV5">
        <v>351916</v>
      </c>
      <c r="HAW5">
        <v>364436</v>
      </c>
      <c r="HAX5">
        <v>364436</v>
      </c>
      <c r="HAY5">
        <v>5418</v>
      </c>
      <c r="HAZ5">
        <v>8117</v>
      </c>
      <c r="HBA5">
        <v>9365</v>
      </c>
      <c r="HBB5">
        <v>11563</v>
      </c>
      <c r="HBC5">
        <v>11949</v>
      </c>
      <c r="HBD5">
        <v>14890</v>
      </c>
      <c r="HBE5">
        <v>14925</v>
      </c>
      <c r="HBF5">
        <v>16928</v>
      </c>
      <c r="HBG5">
        <v>22408</v>
      </c>
      <c r="HBH5">
        <v>25468</v>
      </c>
      <c r="HBI5">
        <v>27192</v>
      </c>
      <c r="HBJ5">
        <v>27991</v>
      </c>
      <c r="HBK5">
        <v>30468</v>
      </c>
      <c r="HBL5">
        <v>35242</v>
      </c>
      <c r="HBM5">
        <v>39616</v>
      </c>
      <c r="HBN5">
        <v>41050</v>
      </c>
      <c r="HBO5">
        <v>48445</v>
      </c>
      <c r="HBP5">
        <v>51721</v>
      </c>
      <c r="HBQ5">
        <v>58197</v>
      </c>
      <c r="HBR5">
        <v>64545</v>
      </c>
      <c r="HBS5">
        <v>74226</v>
      </c>
      <c r="HBT5">
        <v>83890</v>
      </c>
      <c r="HBU5">
        <v>106923</v>
      </c>
      <c r="HBV5">
        <v>146977</v>
      </c>
      <c r="HBW5">
        <v>146977</v>
      </c>
      <c r="HBX5">
        <v>188280</v>
      </c>
      <c r="HBY5">
        <v>248278</v>
      </c>
      <c r="HBZ5">
        <v>293056</v>
      </c>
      <c r="HCA5">
        <v>304834</v>
      </c>
      <c r="HCB5">
        <v>310773</v>
      </c>
      <c r="HCC5">
        <v>311940</v>
      </c>
      <c r="HCD5">
        <v>313719</v>
      </c>
      <c r="HCE5">
        <v>311768</v>
      </c>
      <c r="HCF5">
        <v>311291</v>
      </c>
      <c r="HCG5">
        <v>311557</v>
      </c>
      <c r="HCH5">
        <v>310896</v>
      </c>
      <c r="HCI5">
        <v>312952</v>
      </c>
      <c r="HCJ5">
        <v>315817</v>
      </c>
      <c r="HCK5">
        <v>317654</v>
      </c>
      <c r="HCL5">
        <v>322309</v>
      </c>
      <c r="HCM5">
        <v>317222</v>
      </c>
      <c r="HCN5">
        <v>328116</v>
      </c>
      <c r="HCO5">
        <v>331342</v>
      </c>
      <c r="HCP5">
        <v>331388</v>
      </c>
      <c r="HCQ5">
        <v>330305</v>
      </c>
      <c r="HCR5">
        <v>319936</v>
      </c>
      <c r="HCS5">
        <v>315497</v>
      </c>
      <c r="HCT5">
        <v>315342</v>
      </c>
      <c r="HCU5">
        <v>311946</v>
      </c>
      <c r="HCV5">
        <v>305986</v>
      </c>
      <c r="HCW5">
        <v>308971</v>
      </c>
      <c r="HCX5">
        <v>307731</v>
      </c>
      <c r="HCY5">
        <v>303266</v>
      </c>
      <c r="HCZ5">
        <v>297740</v>
      </c>
      <c r="HDA5">
        <v>293077</v>
      </c>
      <c r="HDB5">
        <v>292510</v>
      </c>
      <c r="HDC5">
        <v>298061</v>
      </c>
      <c r="HDD5">
        <v>296644</v>
      </c>
      <c r="HDE5">
        <v>299075</v>
      </c>
      <c r="HDF5">
        <v>298692</v>
      </c>
      <c r="HDG5">
        <v>303204</v>
      </c>
      <c r="HDH5">
        <v>304917</v>
      </c>
      <c r="HDI5">
        <v>313292</v>
      </c>
      <c r="HDJ5">
        <v>313391</v>
      </c>
      <c r="HDK5">
        <v>317587</v>
      </c>
      <c r="HDL5">
        <v>19161</v>
      </c>
      <c r="HDM5">
        <v>18948</v>
      </c>
      <c r="HDN5">
        <v>18998</v>
      </c>
      <c r="HDO5">
        <v>19812</v>
      </c>
      <c r="HDP5">
        <v>20237</v>
      </c>
      <c r="HDQ5">
        <v>20237</v>
      </c>
      <c r="HDR5">
        <v>20738</v>
      </c>
      <c r="HDS5">
        <v>21224</v>
      </c>
      <c r="HDT5">
        <v>21962</v>
      </c>
      <c r="HDU5">
        <v>22745</v>
      </c>
      <c r="HDV5">
        <v>23326</v>
      </c>
      <c r="HDW5">
        <v>23461</v>
      </c>
      <c r="HDX5">
        <v>27216</v>
      </c>
      <c r="HDY5">
        <v>29434</v>
      </c>
      <c r="HDZ5">
        <v>32087</v>
      </c>
      <c r="HEA5">
        <v>34905</v>
      </c>
      <c r="HEB5">
        <v>39373</v>
      </c>
      <c r="HEC5">
        <v>42864</v>
      </c>
      <c r="HED5">
        <v>52722</v>
      </c>
      <c r="HEE5">
        <v>57295</v>
      </c>
      <c r="HEF5">
        <v>66811</v>
      </c>
      <c r="HEG5">
        <v>76727</v>
      </c>
      <c r="HEH5">
        <v>109552</v>
      </c>
      <c r="HEI5">
        <v>151547</v>
      </c>
      <c r="HEJ5">
        <v>216172</v>
      </c>
      <c r="HEK5">
        <v>267165</v>
      </c>
      <c r="HEL5">
        <v>303991</v>
      </c>
      <c r="HEM5">
        <v>322246</v>
      </c>
      <c r="HEN5">
        <v>325865</v>
      </c>
      <c r="HEO5">
        <v>325865</v>
      </c>
      <c r="HEP5">
        <v>328320</v>
      </c>
      <c r="HEQ5">
        <v>341580</v>
      </c>
      <c r="HER5">
        <v>334608</v>
      </c>
      <c r="HES5">
        <v>336564</v>
      </c>
      <c r="HET5">
        <v>338942</v>
      </c>
      <c r="HEU5">
        <v>339759</v>
      </c>
      <c r="HEV5">
        <v>337021</v>
      </c>
      <c r="HEW5">
        <v>329016</v>
      </c>
      <c r="HEX5">
        <v>316785</v>
      </c>
      <c r="HEY5">
        <v>305780</v>
      </c>
      <c r="HEZ5">
        <v>304455</v>
      </c>
      <c r="HFA5">
        <v>305408</v>
      </c>
      <c r="HFB5">
        <v>308462</v>
      </c>
      <c r="HFC5">
        <v>308376</v>
      </c>
      <c r="HFD5">
        <v>307288</v>
      </c>
      <c r="HFE5">
        <v>310570</v>
      </c>
      <c r="HFF5">
        <v>308438</v>
      </c>
      <c r="HFG5">
        <v>312391</v>
      </c>
      <c r="HFH5">
        <v>317217</v>
      </c>
      <c r="HFI5">
        <v>314662</v>
      </c>
      <c r="HFJ5">
        <v>310308</v>
      </c>
      <c r="HFK5">
        <v>303789</v>
      </c>
      <c r="HFL5">
        <v>295603</v>
      </c>
      <c r="HFM5">
        <v>279929</v>
      </c>
      <c r="HFN5">
        <v>279929</v>
      </c>
      <c r="HFO5">
        <v>279929</v>
      </c>
      <c r="HFP5">
        <v>269028</v>
      </c>
      <c r="HFQ5">
        <v>271867</v>
      </c>
      <c r="HFR5">
        <v>265601</v>
      </c>
      <c r="HFS5">
        <v>265181</v>
      </c>
      <c r="HFT5">
        <v>258756</v>
      </c>
      <c r="HFU5">
        <v>254595</v>
      </c>
      <c r="HFV5">
        <v>252434</v>
      </c>
      <c r="HFW5">
        <v>250628</v>
      </c>
      <c r="HFX5">
        <v>249744</v>
      </c>
      <c r="HFY5">
        <v>5854</v>
      </c>
      <c r="HFZ5">
        <v>10593</v>
      </c>
      <c r="HGA5">
        <v>11793</v>
      </c>
      <c r="HGB5">
        <v>11794</v>
      </c>
      <c r="HGC5">
        <v>12219</v>
      </c>
      <c r="HGD5">
        <v>12219</v>
      </c>
      <c r="HGE5">
        <v>12219</v>
      </c>
      <c r="HGF5">
        <v>12639</v>
      </c>
      <c r="HGG5">
        <v>13168</v>
      </c>
      <c r="HGH5">
        <v>13378</v>
      </c>
      <c r="HGI5">
        <v>14714</v>
      </c>
      <c r="HGJ5">
        <v>19114</v>
      </c>
      <c r="HGK5">
        <v>19410</v>
      </c>
      <c r="HGL5">
        <v>21868</v>
      </c>
      <c r="HGM5">
        <v>25953</v>
      </c>
      <c r="HGN5">
        <v>34755</v>
      </c>
      <c r="HGO5">
        <v>38085</v>
      </c>
      <c r="HGP5">
        <v>43900</v>
      </c>
      <c r="HGQ5">
        <v>55743</v>
      </c>
      <c r="HGR5">
        <v>69496</v>
      </c>
      <c r="HGS5">
        <v>82084</v>
      </c>
      <c r="HGT5">
        <v>88562</v>
      </c>
      <c r="HGU5">
        <v>104843</v>
      </c>
      <c r="HGV5">
        <v>134170</v>
      </c>
      <c r="HGW5">
        <v>166431</v>
      </c>
      <c r="HGX5">
        <v>176286</v>
      </c>
      <c r="HGY5">
        <v>176286</v>
      </c>
      <c r="HGZ5">
        <v>176286</v>
      </c>
      <c r="HHA5">
        <v>212775</v>
      </c>
      <c r="HHB5">
        <v>220247</v>
      </c>
      <c r="HHC5">
        <v>228288</v>
      </c>
      <c r="HHD5">
        <v>223740</v>
      </c>
      <c r="HHE5">
        <v>209581</v>
      </c>
      <c r="HHF5">
        <v>208844</v>
      </c>
      <c r="HHG5">
        <v>207447</v>
      </c>
      <c r="HHH5">
        <v>208645</v>
      </c>
      <c r="HHI5">
        <v>208724</v>
      </c>
      <c r="HHJ5">
        <v>204647</v>
      </c>
      <c r="HHK5">
        <v>200564</v>
      </c>
      <c r="HHL5">
        <v>211223</v>
      </c>
      <c r="HHM5">
        <v>204690</v>
      </c>
      <c r="HHN5">
        <v>204728</v>
      </c>
      <c r="HHO5">
        <v>207711</v>
      </c>
      <c r="HHP5">
        <v>209401</v>
      </c>
      <c r="HHQ5">
        <v>206374</v>
      </c>
      <c r="HHR5">
        <v>206875</v>
      </c>
      <c r="HHS5">
        <v>207886</v>
      </c>
      <c r="HHT5">
        <v>214638</v>
      </c>
      <c r="HHU5">
        <v>216604</v>
      </c>
      <c r="HHV5">
        <v>219467</v>
      </c>
      <c r="HHW5">
        <v>220682</v>
      </c>
      <c r="HHX5">
        <v>209981</v>
      </c>
      <c r="HHY5">
        <v>210653</v>
      </c>
      <c r="HHZ5">
        <v>208311</v>
      </c>
      <c r="HIA5">
        <v>208220</v>
      </c>
      <c r="HIB5">
        <v>206695</v>
      </c>
      <c r="HIC5">
        <v>202950</v>
      </c>
      <c r="HID5">
        <v>200659</v>
      </c>
      <c r="HIE5">
        <v>198120</v>
      </c>
      <c r="HIF5">
        <v>198504</v>
      </c>
      <c r="HIG5">
        <v>196282</v>
      </c>
      <c r="HIH5">
        <v>194594</v>
      </c>
      <c r="HII5">
        <v>194671</v>
      </c>
      <c r="HIJ5">
        <v>194633</v>
      </c>
      <c r="HIK5">
        <v>192680</v>
      </c>
      <c r="HIL5">
        <v>15340</v>
      </c>
      <c r="HIM5">
        <v>15513</v>
      </c>
      <c r="HIN5">
        <v>17036</v>
      </c>
      <c r="HIO5">
        <v>17226</v>
      </c>
      <c r="HIP5">
        <v>17617</v>
      </c>
      <c r="HIQ5">
        <v>21945</v>
      </c>
      <c r="HIR5">
        <v>23764</v>
      </c>
      <c r="HIS5">
        <v>23949</v>
      </c>
      <c r="HIT5">
        <v>24117</v>
      </c>
      <c r="HIU5">
        <v>24644</v>
      </c>
      <c r="HIV5">
        <v>25084</v>
      </c>
      <c r="HIW5">
        <v>38193</v>
      </c>
      <c r="HIX5">
        <v>39560</v>
      </c>
      <c r="HIY5">
        <v>43215</v>
      </c>
      <c r="HIZ5">
        <v>47307</v>
      </c>
      <c r="HJA5">
        <v>50029</v>
      </c>
      <c r="HJB5">
        <v>57478</v>
      </c>
      <c r="HJC5">
        <v>64027</v>
      </c>
      <c r="HJD5">
        <v>84880</v>
      </c>
      <c r="HJE5">
        <v>84880</v>
      </c>
      <c r="HJF5">
        <v>84880</v>
      </c>
      <c r="HJG5">
        <v>93472</v>
      </c>
      <c r="HJH5">
        <v>99753</v>
      </c>
      <c r="HJI5">
        <v>126121</v>
      </c>
      <c r="HJJ5">
        <v>137785</v>
      </c>
      <c r="HJK5">
        <v>169578</v>
      </c>
      <c r="HJL5">
        <v>177784</v>
      </c>
      <c r="HJM5">
        <v>189964</v>
      </c>
      <c r="HJN5">
        <v>193180</v>
      </c>
      <c r="HJO5">
        <v>198289</v>
      </c>
      <c r="HJP5">
        <v>197859</v>
      </c>
      <c r="HJQ5">
        <v>195679</v>
      </c>
      <c r="HJR5">
        <v>196981</v>
      </c>
      <c r="HJS5">
        <v>195496</v>
      </c>
      <c r="HJT5">
        <v>192609</v>
      </c>
      <c r="HJU5">
        <v>193394</v>
      </c>
      <c r="HJV5">
        <v>194960</v>
      </c>
      <c r="HJW5">
        <v>197559</v>
      </c>
      <c r="HJX5">
        <v>188747</v>
      </c>
      <c r="HJY5">
        <v>189058</v>
      </c>
      <c r="HJZ5">
        <v>189189</v>
      </c>
      <c r="HKA5">
        <v>188559</v>
      </c>
      <c r="HKB5">
        <v>188933</v>
      </c>
      <c r="HKC5">
        <v>191951</v>
      </c>
      <c r="HKD5">
        <v>190827</v>
      </c>
      <c r="HKE5">
        <v>193096</v>
      </c>
      <c r="HKF5">
        <v>192713</v>
      </c>
      <c r="HKG5">
        <v>191177</v>
      </c>
      <c r="HKH5">
        <v>191428</v>
      </c>
      <c r="HKI5">
        <v>191064</v>
      </c>
      <c r="HKJ5">
        <v>190183</v>
      </c>
      <c r="HKK5">
        <v>188140</v>
      </c>
      <c r="HKL5">
        <v>186812</v>
      </c>
      <c r="HKM5">
        <v>187818</v>
      </c>
      <c r="HKN5">
        <v>188911</v>
      </c>
      <c r="HKO5">
        <v>189243</v>
      </c>
      <c r="HKP5">
        <v>191053</v>
      </c>
      <c r="HKQ5">
        <v>195028</v>
      </c>
      <c r="HKR5">
        <v>195816</v>
      </c>
      <c r="HKS5">
        <v>193910</v>
      </c>
      <c r="HKT5">
        <v>194926</v>
      </c>
      <c r="HKU5">
        <v>191086</v>
      </c>
      <c r="HKV5">
        <v>190082</v>
      </c>
      <c r="HKW5">
        <v>193389</v>
      </c>
      <c r="HKX5">
        <v>193389</v>
      </c>
      <c r="HKY5">
        <v>196248</v>
      </c>
      <c r="HKZ5">
        <v>6378</v>
      </c>
      <c r="HLA5">
        <v>7103</v>
      </c>
      <c r="HLB5">
        <v>7742</v>
      </c>
      <c r="HLC5">
        <v>9718</v>
      </c>
      <c r="HLD5">
        <v>9817</v>
      </c>
      <c r="HLE5">
        <v>10041</v>
      </c>
      <c r="HLF5">
        <v>11995</v>
      </c>
      <c r="HLG5">
        <v>16489</v>
      </c>
      <c r="HLH5">
        <v>19248</v>
      </c>
      <c r="HLI5">
        <v>20434</v>
      </c>
      <c r="HLJ5">
        <v>22068</v>
      </c>
      <c r="HLK5">
        <v>27298</v>
      </c>
      <c r="HLL5">
        <v>27505</v>
      </c>
      <c r="HLM5">
        <v>30693</v>
      </c>
      <c r="HLN5">
        <v>30717</v>
      </c>
      <c r="HLO5">
        <v>33115</v>
      </c>
      <c r="HLP5">
        <v>39191</v>
      </c>
      <c r="HLQ5">
        <v>41367</v>
      </c>
      <c r="HLR5">
        <v>45839</v>
      </c>
      <c r="HLS5">
        <v>50128</v>
      </c>
      <c r="HLT5">
        <v>61305</v>
      </c>
      <c r="HLU5">
        <v>62859</v>
      </c>
      <c r="HLV5">
        <v>89763</v>
      </c>
      <c r="HLW5">
        <v>89763</v>
      </c>
      <c r="HLX5">
        <v>89763</v>
      </c>
      <c r="HLY5">
        <v>118126</v>
      </c>
      <c r="HLZ5">
        <v>150909</v>
      </c>
      <c r="HMA5">
        <v>178861</v>
      </c>
      <c r="HMB5">
        <v>187962</v>
      </c>
      <c r="HMC5">
        <v>191297</v>
      </c>
      <c r="HMD5">
        <v>190552</v>
      </c>
      <c r="HME5">
        <v>192885</v>
      </c>
      <c r="HMF5">
        <v>194870</v>
      </c>
      <c r="HMG5">
        <v>199582</v>
      </c>
      <c r="HMH5">
        <v>194904</v>
      </c>
      <c r="HMI5">
        <v>193433</v>
      </c>
      <c r="HMJ5">
        <v>195972</v>
      </c>
      <c r="HMK5">
        <v>192184</v>
      </c>
      <c r="HML5">
        <v>190121</v>
      </c>
      <c r="HMM5">
        <v>187771</v>
      </c>
      <c r="HMN5">
        <v>182714</v>
      </c>
      <c r="HMO5">
        <v>181765</v>
      </c>
      <c r="HMP5">
        <v>180707</v>
      </c>
      <c r="HMQ5">
        <v>180969</v>
      </c>
      <c r="HMR5">
        <v>185856</v>
      </c>
      <c r="HMS5">
        <v>186405</v>
      </c>
      <c r="HMT5">
        <v>184913</v>
      </c>
      <c r="HMU5">
        <v>184405</v>
      </c>
      <c r="HMV5">
        <v>184954</v>
      </c>
      <c r="HMW5">
        <v>181993</v>
      </c>
      <c r="HMX5">
        <v>178437</v>
      </c>
      <c r="HMY5">
        <v>173343</v>
      </c>
      <c r="HMZ5">
        <v>169827</v>
      </c>
      <c r="HNA5">
        <v>172920</v>
      </c>
      <c r="HNB5">
        <v>171635</v>
      </c>
      <c r="HNC5">
        <v>166726</v>
      </c>
      <c r="HND5">
        <v>162114</v>
      </c>
      <c r="HNE5">
        <v>164502</v>
      </c>
      <c r="HNF5">
        <v>161865</v>
      </c>
      <c r="HNG5">
        <v>161865</v>
      </c>
      <c r="HNH5">
        <v>161865</v>
      </c>
      <c r="HNI5">
        <v>162586</v>
      </c>
      <c r="HNJ5">
        <v>157964</v>
      </c>
      <c r="HNK5">
        <v>157231</v>
      </c>
      <c r="HNL5">
        <v>160128</v>
      </c>
      <c r="HNM5">
        <v>158005</v>
      </c>
      <c r="HNN5">
        <v>154404</v>
      </c>
      <c r="HNO5">
        <v>10746</v>
      </c>
      <c r="HNP5">
        <v>10827</v>
      </c>
      <c r="HNQ5">
        <v>12806</v>
      </c>
      <c r="HNR5">
        <v>15447</v>
      </c>
      <c r="HNS5">
        <v>15511</v>
      </c>
      <c r="HNT5">
        <v>15798</v>
      </c>
      <c r="HNU5">
        <v>17783</v>
      </c>
      <c r="HNV5">
        <v>20922</v>
      </c>
      <c r="HNW5">
        <v>25304</v>
      </c>
      <c r="HNX5">
        <v>26087</v>
      </c>
      <c r="HNY5">
        <v>29082</v>
      </c>
      <c r="HNZ5">
        <v>33600</v>
      </c>
      <c r="HOA5">
        <v>36999</v>
      </c>
      <c r="HOB5">
        <v>44462</v>
      </c>
      <c r="HOC5">
        <v>47114</v>
      </c>
      <c r="HOD5">
        <v>50226</v>
      </c>
      <c r="HOE5">
        <v>53577</v>
      </c>
      <c r="HOF5">
        <v>58508</v>
      </c>
      <c r="HOG5">
        <v>74765</v>
      </c>
      <c r="HOH5">
        <v>74765</v>
      </c>
      <c r="HOI5">
        <v>79769</v>
      </c>
      <c r="HOJ5">
        <v>88309</v>
      </c>
      <c r="HOK5">
        <v>100155</v>
      </c>
      <c r="HOL5">
        <v>120961</v>
      </c>
      <c r="HOM5">
        <v>138558</v>
      </c>
      <c r="HON5">
        <v>139162</v>
      </c>
      <c r="HOO5">
        <v>144658</v>
      </c>
      <c r="HOP5">
        <v>152146</v>
      </c>
      <c r="HOQ5">
        <v>163929</v>
      </c>
      <c r="HOR5">
        <v>161579</v>
      </c>
      <c r="HOS5">
        <v>161994</v>
      </c>
      <c r="HOT5">
        <v>161994</v>
      </c>
      <c r="HOU5">
        <v>161994</v>
      </c>
      <c r="HOV5">
        <v>161864</v>
      </c>
      <c r="HOW5">
        <v>170167</v>
      </c>
      <c r="HOX5">
        <v>162264</v>
      </c>
      <c r="HOY5">
        <v>164916</v>
      </c>
      <c r="HOZ5">
        <v>164790</v>
      </c>
      <c r="HPA5">
        <v>164442</v>
      </c>
      <c r="HPB5">
        <v>164711</v>
      </c>
      <c r="HPC5">
        <v>164496</v>
      </c>
      <c r="HPD5">
        <v>163212</v>
      </c>
      <c r="HPE5">
        <v>163212</v>
      </c>
      <c r="HPF5">
        <v>166099</v>
      </c>
      <c r="HPG5">
        <v>166160</v>
      </c>
      <c r="HPH5">
        <v>166520</v>
      </c>
      <c r="HPI5">
        <v>166327</v>
      </c>
      <c r="HPJ5">
        <v>162230</v>
      </c>
      <c r="HPK5">
        <v>162068</v>
      </c>
      <c r="HPL5">
        <v>163295</v>
      </c>
      <c r="HPM5">
        <v>160812</v>
      </c>
      <c r="HPN5">
        <v>160812</v>
      </c>
      <c r="HPO5">
        <v>160812</v>
      </c>
      <c r="HPP5">
        <v>159084</v>
      </c>
      <c r="HPQ5">
        <v>161409</v>
      </c>
      <c r="HPR5">
        <v>163539</v>
      </c>
      <c r="HPS5">
        <v>160879</v>
      </c>
      <c r="HPT5">
        <v>155518</v>
      </c>
      <c r="HPU5">
        <v>155318</v>
      </c>
      <c r="HPV5">
        <v>160105</v>
      </c>
      <c r="HPW5">
        <v>160105</v>
      </c>
      <c r="HPX5">
        <v>160420</v>
      </c>
      <c r="HPY5">
        <v>157483</v>
      </c>
      <c r="HPZ5">
        <v>157483</v>
      </c>
      <c r="HQA5">
        <v>157483</v>
      </c>
      <c r="HQB5">
        <v>7647</v>
      </c>
      <c r="HQC5">
        <v>10337</v>
      </c>
      <c r="HQD5">
        <v>10337</v>
      </c>
      <c r="HQE5">
        <v>10337</v>
      </c>
      <c r="HQF5">
        <v>10470</v>
      </c>
      <c r="HQG5">
        <v>10713</v>
      </c>
      <c r="HQH5">
        <v>11589</v>
      </c>
      <c r="HQI5">
        <v>11660</v>
      </c>
      <c r="HQJ5">
        <v>12090</v>
      </c>
      <c r="HQK5">
        <v>12676</v>
      </c>
      <c r="HQL5">
        <v>13897</v>
      </c>
      <c r="HQM5">
        <v>14402</v>
      </c>
      <c r="HQN5">
        <v>19114</v>
      </c>
      <c r="HQO5">
        <v>18710</v>
      </c>
      <c r="HQP5">
        <v>22149</v>
      </c>
      <c r="HQQ5">
        <v>24720</v>
      </c>
      <c r="HQR5">
        <v>26720</v>
      </c>
      <c r="HQS5">
        <v>27442</v>
      </c>
      <c r="HQT5">
        <v>34744</v>
      </c>
      <c r="HQU5">
        <v>43361</v>
      </c>
      <c r="HQV5">
        <v>50334</v>
      </c>
      <c r="HQW5">
        <v>60435</v>
      </c>
      <c r="HQX5">
        <v>62966</v>
      </c>
      <c r="HQY5">
        <v>62966</v>
      </c>
      <c r="HQZ5">
        <v>89944</v>
      </c>
      <c r="HRA5">
        <v>117074</v>
      </c>
      <c r="HRB5">
        <v>139129</v>
      </c>
      <c r="HRC5">
        <v>142437</v>
      </c>
      <c r="HRD5">
        <v>144077</v>
      </c>
      <c r="HRE5">
        <v>144371</v>
      </c>
      <c r="HRF5">
        <v>145545</v>
      </c>
      <c r="HRG5">
        <v>149035</v>
      </c>
      <c r="HRH5">
        <v>148373</v>
      </c>
      <c r="HRI5">
        <v>147840</v>
      </c>
      <c r="HRJ5">
        <v>147044</v>
      </c>
      <c r="HRK5">
        <v>146999</v>
      </c>
      <c r="HRL5">
        <v>144475</v>
      </c>
      <c r="HRM5">
        <v>145206</v>
      </c>
      <c r="HRN5">
        <v>145271</v>
      </c>
      <c r="HRO5">
        <v>143872</v>
      </c>
      <c r="HRP5">
        <v>143716</v>
      </c>
      <c r="HRQ5">
        <v>141692</v>
      </c>
      <c r="HRR5">
        <v>141128</v>
      </c>
      <c r="HRS5">
        <v>143260</v>
      </c>
      <c r="HRT5">
        <v>145534</v>
      </c>
      <c r="HRU5">
        <v>144358</v>
      </c>
      <c r="HRV5">
        <v>143744</v>
      </c>
      <c r="HRW5">
        <v>142600</v>
      </c>
      <c r="HRX5">
        <v>142407</v>
      </c>
      <c r="HRY5">
        <v>143125</v>
      </c>
      <c r="HRZ5">
        <v>142972</v>
      </c>
      <c r="HSA5">
        <v>143793</v>
      </c>
      <c r="HSB5">
        <v>143081</v>
      </c>
      <c r="HSC5">
        <v>145025</v>
      </c>
      <c r="HSD5">
        <v>147202</v>
      </c>
      <c r="HSE5">
        <v>146882</v>
      </c>
      <c r="HSF5">
        <v>146882</v>
      </c>
      <c r="HSG5">
        <v>146951</v>
      </c>
      <c r="HSH5">
        <v>147568</v>
      </c>
      <c r="HSI5">
        <v>147185</v>
      </c>
      <c r="HSJ5">
        <v>148063</v>
      </c>
      <c r="HSK5">
        <v>146005</v>
      </c>
      <c r="HSL5">
        <v>148817</v>
      </c>
      <c r="HSM5">
        <v>141292</v>
      </c>
      <c r="HSN5">
        <v>144957</v>
      </c>
      <c r="HSO5">
        <v>141514</v>
      </c>
      <c r="HSP5">
        <v>7322</v>
      </c>
      <c r="HSQ5">
        <v>7322</v>
      </c>
      <c r="HSR5">
        <v>8397</v>
      </c>
      <c r="HSS5">
        <v>9871</v>
      </c>
      <c r="HST5">
        <v>10614</v>
      </c>
      <c r="HSU5">
        <v>10817</v>
      </c>
      <c r="HSV5">
        <v>9686</v>
      </c>
      <c r="HSW5">
        <v>13241</v>
      </c>
      <c r="HSX5">
        <v>15061</v>
      </c>
      <c r="HSY5">
        <v>17764</v>
      </c>
      <c r="HSZ5">
        <v>20057</v>
      </c>
      <c r="HTA5">
        <v>23274</v>
      </c>
      <c r="HTB5">
        <v>24516</v>
      </c>
      <c r="HTC5">
        <v>27947</v>
      </c>
      <c r="HTD5">
        <v>30448</v>
      </c>
      <c r="HTE5">
        <v>40173</v>
      </c>
      <c r="HTF5">
        <v>50143</v>
      </c>
      <c r="HTG5">
        <v>55307</v>
      </c>
      <c r="HTH5">
        <v>67339</v>
      </c>
      <c r="HTI5">
        <v>88046</v>
      </c>
      <c r="HTJ5">
        <v>88046</v>
      </c>
      <c r="HTK5">
        <v>93518</v>
      </c>
      <c r="HTL5">
        <v>127504</v>
      </c>
      <c r="HTM5">
        <v>159022</v>
      </c>
      <c r="HTN5">
        <v>166158</v>
      </c>
      <c r="HTO5">
        <v>166622</v>
      </c>
      <c r="HTP5">
        <v>163437</v>
      </c>
      <c r="HTQ5">
        <v>163811</v>
      </c>
      <c r="HTR5">
        <v>145776</v>
      </c>
      <c r="HTS5">
        <v>145866</v>
      </c>
      <c r="HTT5">
        <v>144590</v>
      </c>
      <c r="HTU5">
        <v>144815</v>
      </c>
      <c r="HTV5">
        <v>143407</v>
      </c>
      <c r="HTW5">
        <v>144341</v>
      </c>
      <c r="HTX5">
        <v>133336</v>
      </c>
      <c r="HTY5">
        <v>132930</v>
      </c>
      <c r="HTZ5">
        <v>135382</v>
      </c>
      <c r="HUA5">
        <v>133985</v>
      </c>
      <c r="HUB5">
        <v>129223</v>
      </c>
      <c r="HUC5">
        <v>129440</v>
      </c>
      <c r="HUD5">
        <v>126604</v>
      </c>
      <c r="HUE5">
        <v>122762</v>
      </c>
      <c r="HUF5">
        <v>121221</v>
      </c>
      <c r="HUG5">
        <v>117661</v>
      </c>
      <c r="HUH5">
        <v>115575</v>
      </c>
      <c r="HUI5">
        <v>115633</v>
      </c>
      <c r="HUJ5">
        <v>115929</v>
      </c>
      <c r="HUK5">
        <v>115180</v>
      </c>
      <c r="HUL5">
        <v>115049</v>
      </c>
      <c r="HUM5">
        <v>112078</v>
      </c>
      <c r="HUN5">
        <v>111771</v>
      </c>
      <c r="HUO5">
        <v>113540</v>
      </c>
      <c r="HUP5">
        <v>115084</v>
      </c>
      <c r="HUQ5">
        <v>116055</v>
      </c>
      <c r="HUR5">
        <v>111746</v>
      </c>
      <c r="HUS5">
        <v>111296</v>
      </c>
      <c r="HUT5">
        <v>110198</v>
      </c>
      <c r="HUU5">
        <v>107804</v>
      </c>
      <c r="HUV5">
        <v>106400</v>
      </c>
      <c r="HUW5">
        <v>105505</v>
      </c>
      <c r="HUX5">
        <v>103465</v>
      </c>
      <c r="HUY5">
        <v>103465</v>
      </c>
      <c r="HUZ5">
        <v>99896</v>
      </c>
      <c r="HVA5">
        <v>101300</v>
      </c>
      <c r="HVB5">
        <v>101539</v>
      </c>
      <c r="HVC5">
        <v>101417</v>
      </c>
      <c r="HVD5">
        <v>6563</v>
      </c>
      <c r="HVE5">
        <v>6563</v>
      </c>
      <c r="HVF5">
        <v>6920</v>
      </c>
      <c r="HVG5">
        <v>7114</v>
      </c>
      <c r="HVH5">
        <v>7972</v>
      </c>
      <c r="HVI5">
        <v>7971</v>
      </c>
      <c r="HVJ5">
        <v>8737</v>
      </c>
      <c r="HVK5">
        <v>9409</v>
      </c>
      <c r="HVL5">
        <v>10910</v>
      </c>
      <c r="HVM5">
        <v>11182</v>
      </c>
      <c r="HVN5">
        <v>13224</v>
      </c>
      <c r="HVO5">
        <v>14448</v>
      </c>
      <c r="HVP5">
        <v>17169</v>
      </c>
      <c r="HVQ5">
        <v>20514</v>
      </c>
      <c r="HVR5">
        <v>22827</v>
      </c>
      <c r="HVS5">
        <v>25311</v>
      </c>
      <c r="HVT5">
        <v>28983</v>
      </c>
      <c r="HVU5">
        <v>35380</v>
      </c>
      <c r="HVV5">
        <v>39478</v>
      </c>
      <c r="HVW5">
        <v>45486</v>
      </c>
      <c r="HVX5">
        <v>59055</v>
      </c>
      <c r="HVY5">
        <v>77446</v>
      </c>
      <c r="HVZ5">
        <v>93778</v>
      </c>
      <c r="HWA5">
        <v>105005</v>
      </c>
      <c r="HWB5">
        <v>105005</v>
      </c>
      <c r="HWC5">
        <v>108129</v>
      </c>
      <c r="HWD5">
        <v>115849</v>
      </c>
      <c r="HWE5">
        <v>112800</v>
      </c>
      <c r="HWF5">
        <v>115746</v>
      </c>
      <c r="HWG5">
        <v>116977</v>
      </c>
      <c r="HWH5">
        <v>114049</v>
      </c>
      <c r="HWI5">
        <v>116366</v>
      </c>
      <c r="HWJ5">
        <v>116736</v>
      </c>
      <c r="HWK5">
        <v>115836</v>
      </c>
      <c r="HWL5">
        <v>115827</v>
      </c>
      <c r="HWM5">
        <v>115145</v>
      </c>
      <c r="HWN5">
        <v>115796</v>
      </c>
      <c r="HWO5">
        <v>111599</v>
      </c>
      <c r="HWP5">
        <v>110035</v>
      </c>
      <c r="HWQ5">
        <v>110327</v>
      </c>
      <c r="HWR5">
        <v>109378</v>
      </c>
      <c r="HWS5">
        <v>109687</v>
      </c>
      <c r="HWT5">
        <v>107844</v>
      </c>
      <c r="HWU5">
        <v>115064</v>
      </c>
      <c r="HWV5">
        <v>112371</v>
      </c>
      <c r="HWW5">
        <v>111561</v>
      </c>
      <c r="HWX5">
        <v>112617</v>
      </c>
      <c r="HWY5">
        <v>111570</v>
      </c>
      <c r="HWZ5">
        <v>110596</v>
      </c>
      <c r="HXA5">
        <v>110691</v>
      </c>
      <c r="HXB5">
        <v>110691</v>
      </c>
      <c r="HXC5">
        <v>107697</v>
      </c>
      <c r="HXD5">
        <v>107495</v>
      </c>
      <c r="HXE5">
        <v>107915</v>
      </c>
      <c r="HXF5">
        <v>108168</v>
      </c>
      <c r="HXG5">
        <v>107997</v>
      </c>
      <c r="HXH5">
        <v>108063</v>
      </c>
      <c r="HXI5">
        <v>108776</v>
      </c>
      <c r="HXJ5">
        <v>108802</v>
      </c>
      <c r="HXK5">
        <v>108104</v>
      </c>
      <c r="HXL5">
        <v>107121</v>
      </c>
      <c r="HXM5">
        <v>103419</v>
      </c>
      <c r="HXN5">
        <v>103003</v>
      </c>
      <c r="HXO5">
        <v>105232</v>
      </c>
      <c r="HXP5">
        <v>102664</v>
      </c>
      <c r="HXQ5">
        <v>14677</v>
      </c>
      <c r="HXR5">
        <v>14677</v>
      </c>
      <c r="HXS5">
        <v>15876</v>
      </c>
      <c r="HXT5">
        <v>16622</v>
      </c>
      <c r="HXU5">
        <v>17738</v>
      </c>
      <c r="HXV5">
        <v>18253</v>
      </c>
      <c r="HXW5">
        <v>19883</v>
      </c>
      <c r="HXX5">
        <v>20981</v>
      </c>
      <c r="HXY5">
        <v>21560</v>
      </c>
      <c r="HXZ5">
        <v>21268</v>
      </c>
      <c r="HYA5">
        <v>21518</v>
      </c>
      <c r="HYB5">
        <v>21680</v>
      </c>
      <c r="HYC5">
        <v>21848</v>
      </c>
      <c r="HYD5">
        <v>23557</v>
      </c>
      <c r="HYE5">
        <v>24398</v>
      </c>
      <c r="HYF5">
        <v>25383</v>
      </c>
      <c r="HYG5">
        <v>28747</v>
      </c>
      <c r="HYH5">
        <v>30679</v>
      </c>
      <c r="HYI5">
        <v>35318</v>
      </c>
      <c r="HYJ5">
        <v>42765</v>
      </c>
      <c r="HYK5">
        <v>49671</v>
      </c>
      <c r="HYL5">
        <v>65289</v>
      </c>
      <c r="HYM5">
        <v>73909</v>
      </c>
      <c r="HYN5">
        <v>84448</v>
      </c>
      <c r="HYO5">
        <v>91183</v>
      </c>
      <c r="HYP5">
        <v>104788</v>
      </c>
      <c r="HYQ5">
        <v>105627</v>
      </c>
      <c r="HYR5">
        <v>108395</v>
      </c>
      <c r="HYS5">
        <v>110050</v>
      </c>
      <c r="HYT5">
        <v>110050</v>
      </c>
      <c r="HYU5">
        <v>109285</v>
      </c>
      <c r="HYV5">
        <v>110237</v>
      </c>
      <c r="HYW5">
        <v>110854</v>
      </c>
      <c r="HYX5">
        <v>109424</v>
      </c>
      <c r="HYY5">
        <v>108589</v>
      </c>
      <c r="HYZ5">
        <v>107757</v>
      </c>
      <c r="HZA5">
        <v>107021</v>
      </c>
      <c r="HZB5">
        <v>107253</v>
      </c>
      <c r="HZC5">
        <v>107490</v>
      </c>
      <c r="HZD5">
        <v>107641</v>
      </c>
      <c r="HZE5">
        <v>107440</v>
      </c>
      <c r="HZF5">
        <v>106184</v>
      </c>
      <c r="HZG5">
        <v>107283</v>
      </c>
      <c r="HZH5">
        <v>107879</v>
      </c>
      <c r="HZI5">
        <v>108971</v>
      </c>
      <c r="HZJ5">
        <v>109065</v>
      </c>
      <c r="HZK5">
        <v>108167</v>
      </c>
      <c r="HZL5">
        <v>107783</v>
      </c>
      <c r="HZM5">
        <v>107722</v>
      </c>
      <c r="HZN5">
        <v>107722</v>
      </c>
      <c r="HZO5">
        <v>107734</v>
      </c>
      <c r="HZP5">
        <v>107342</v>
      </c>
      <c r="HZQ5">
        <v>109134</v>
      </c>
      <c r="HZR5">
        <v>107322</v>
      </c>
      <c r="HZS5">
        <v>106839</v>
      </c>
      <c r="HZT5">
        <v>107123</v>
      </c>
      <c r="HZU5">
        <v>106081</v>
      </c>
      <c r="HZV5">
        <v>106272</v>
      </c>
      <c r="HZW5">
        <v>106005</v>
      </c>
      <c r="HZX5">
        <v>103788</v>
      </c>
      <c r="HZY5">
        <v>103788</v>
      </c>
      <c r="HZZ5">
        <v>104042</v>
      </c>
      <c r="IAA5">
        <v>102295</v>
      </c>
      <c r="IAB5">
        <v>102295</v>
      </c>
      <c r="IAC5">
        <v>5751</v>
      </c>
      <c r="IAD5">
        <v>5751</v>
      </c>
      <c r="IAE5">
        <v>6263</v>
      </c>
      <c r="IAF5">
        <v>6263</v>
      </c>
      <c r="IAG5">
        <v>6669</v>
      </c>
      <c r="IAH5">
        <v>7603</v>
      </c>
      <c r="IAI5">
        <v>7606</v>
      </c>
      <c r="IAJ5">
        <v>9431</v>
      </c>
      <c r="IAK5">
        <v>9431</v>
      </c>
      <c r="IAL5">
        <v>13105</v>
      </c>
      <c r="IAM5">
        <v>14575</v>
      </c>
      <c r="IAN5">
        <v>14708</v>
      </c>
      <c r="IAO5">
        <v>15009</v>
      </c>
      <c r="IAP5">
        <v>16412</v>
      </c>
      <c r="IAQ5">
        <v>18212</v>
      </c>
      <c r="IAR5">
        <v>19414</v>
      </c>
      <c r="IAS5">
        <v>21767</v>
      </c>
      <c r="IAT5">
        <v>30091</v>
      </c>
      <c r="IAU5">
        <v>39153</v>
      </c>
      <c r="IAV5">
        <v>44476</v>
      </c>
      <c r="IAW5">
        <v>53324</v>
      </c>
      <c r="IAX5">
        <v>68632</v>
      </c>
      <c r="IAY5">
        <v>68632</v>
      </c>
      <c r="IAZ5">
        <v>68632</v>
      </c>
      <c r="IBA5">
        <v>88747</v>
      </c>
      <c r="IBB5">
        <v>100671</v>
      </c>
      <c r="IBC5">
        <v>110362</v>
      </c>
      <c r="IBD5">
        <v>112991</v>
      </c>
      <c r="IBE5">
        <v>111680</v>
      </c>
      <c r="IBF5">
        <v>114570</v>
      </c>
      <c r="IBG5">
        <v>114766</v>
      </c>
      <c r="IBH5">
        <v>112280</v>
      </c>
      <c r="IBI5">
        <v>112381</v>
      </c>
      <c r="IBJ5">
        <v>111219</v>
      </c>
      <c r="IBK5">
        <v>110989</v>
      </c>
      <c r="IBL5">
        <v>111001</v>
      </c>
      <c r="IBM5">
        <v>110399</v>
      </c>
      <c r="IBN5">
        <v>108209</v>
      </c>
      <c r="IBO5">
        <v>104921</v>
      </c>
      <c r="IBP5">
        <v>103973</v>
      </c>
      <c r="IBQ5">
        <v>104487</v>
      </c>
      <c r="IBR5">
        <v>103900</v>
      </c>
      <c r="IBS5">
        <v>108956</v>
      </c>
      <c r="IBT5">
        <v>109241</v>
      </c>
      <c r="IBU5">
        <v>109491</v>
      </c>
      <c r="IBV5">
        <v>109864</v>
      </c>
      <c r="IBW5">
        <v>109960</v>
      </c>
      <c r="IBX5">
        <v>110494</v>
      </c>
      <c r="IBY5">
        <v>111249</v>
      </c>
      <c r="IBZ5">
        <v>111816</v>
      </c>
      <c r="ICA5">
        <v>110417</v>
      </c>
      <c r="ICB5">
        <v>109942</v>
      </c>
      <c r="ICC5">
        <v>110803</v>
      </c>
      <c r="ICD5">
        <v>110356</v>
      </c>
      <c r="ICE5">
        <v>108660</v>
      </c>
      <c r="ICF5">
        <v>108715</v>
      </c>
      <c r="ICG5">
        <v>105202</v>
      </c>
      <c r="ICH5">
        <v>106012</v>
      </c>
      <c r="ICI5">
        <v>105875</v>
      </c>
      <c r="ICJ5">
        <v>106030</v>
      </c>
      <c r="ICK5">
        <v>104655</v>
      </c>
      <c r="ICL5">
        <v>104617</v>
      </c>
      <c r="ICM5">
        <v>104985</v>
      </c>
      <c r="ICN5">
        <v>105433</v>
      </c>
      <c r="ICO5">
        <v>107132</v>
      </c>
      <c r="ICP5">
        <v>101082</v>
      </c>
      <c r="ICQ5">
        <v>7307</v>
      </c>
      <c r="ICR5">
        <v>7307</v>
      </c>
      <c r="ICS5">
        <v>7345</v>
      </c>
      <c r="ICT5">
        <v>7370</v>
      </c>
      <c r="ICU5">
        <v>7920</v>
      </c>
      <c r="ICV5">
        <v>7982</v>
      </c>
      <c r="ICW5">
        <v>8178</v>
      </c>
      <c r="ICX5">
        <v>8811</v>
      </c>
      <c r="ICY5">
        <v>8826</v>
      </c>
      <c r="ICZ5">
        <v>9512</v>
      </c>
      <c r="IDA5">
        <v>10198</v>
      </c>
      <c r="IDB5">
        <v>12360</v>
      </c>
      <c r="IDC5">
        <v>14704</v>
      </c>
      <c r="IDD5">
        <v>15762</v>
      </c>
      <c r="IDE5">
        <v>17102</v>
      </c>
      <c r="IDF5">
        <v>18972</v>
      </c>
      <c r="IDG5">
        <v>24217</v>
      </c>
      <c r="IDH5">
        <v>28679</v>
      </c>
      <c r="IDI5">
        <v>39856</v>
      </c>
      <c r="IDJ5">
        <v>39856</v>
      </c>
      <c r="IDK5">
        <v>53688</v>
      </c>
      <c r="IDL5">
        <v>65608</v>
      </c>
      <c r="IDM5">
        <v>82401</v>
      </c>
      <c r="IDN5">
        <v>95300</v>
      </c>
      <c r="IDO5">
        <v>99986</v>
      </c>
      <c r="IDP5">
        <v>101766</v>
      </c>
      <c r="IDQ5">
        <v>102560</v>
      </c>
      <c r="IDR5">
        <v>104298</v>
      </c>
      <c r="IDS5">
        <v>103524</v>
      </c>
      <c r="IDT5">
        <v>108823</v>
      </c>
      <c r="IDU5">
        <v>108818</v>
      </c>
      <c r="IDV5">
        <v>111241</v>
      </c>
      <c r="IDW5">
        <v>110682</v>
      </c>
      <c r="IDX5">
        <v>108350</v>
      </c>
      <c r="IDY5">
        <v>108574</v>
      </c>
      <c r="IDZ5">
        <v>107022</v>
      </c>
      <c r="IEA5">
        <v>106180</v>
      </c>
      <c r="IEB5">
        <v>104660</v>
      </c>
      <c r="IEC5">
        <v>106611</v>
      </c>
      <c r="IED5">
        <v>107497</v>
      </c>
      <c r="IEE5">
        <v>105896</v>
      </c>
      <c r="IEF5">
        <v>103599</v>
      </c>
      <c r="IEG5">
        <v>102369</v>
      </c>
      <c r="IEH5">
        <v>100308</v>
      </c>
      <c r="IEI5">
        <v>99414</v>
      </c>
      <c r="IEJ5">
        <v>96479</v>
      </c>
      <c r="IEK5">
        <v>97127</v>
      </c>
      <c r="IEL5">
        <v>97197</v>
      </c>
      <c r="IEM5">
        <v>98309</v>
      </c>
      <c r="IEN5">
        <v>97677</v>
      </c>
      <c r="IEO5">
        <v>98215</v>
      </c>
      <c r="IEP5">
        <v>99945</v>
      </c>
      <c r="IEQ5">
        <v>101256</v>
      </c>
      <c r="IER5">
        <v>100397</v>
      </c>
      <c r="IES5">
        <v>100821</v>
      </c>
      <c r="IET5">
        <v>99383</v>
      </c>
      <c r="IEU5">
        <v>98092</v>
      </c>
      <c r="IEV5">
        <v>98865</v>
      </c>
      <c r="IEW5">
        <v>98272</v>
      </c>
      <c r="IEX5">
        <v>97928</v>
      </c>
      <c r="IEY5">
        <v>96322</v>
      </c>
      <c r="IEZ5">
        <v>96322</v>
      </c>
      <c r="IFA5">
        <v>98528</v>
      </c>
      <c r="IFB5">
        <v>96353</v>
      </c>
      <c r="IFC5">
        <v>96096</v>
      </c>
      <c r="IFD5">
        <v>10034</v>
      </c>
      <c r="IFE5">
        <v>10036</v>
      </c>
      <c r="IFF5">
        <v>10073</v>
      </c>
      <c r="IFG5">
        <v>10079</v>
      </c>
      <c r="IFH5">
        <v>10559</v>
      </c>
      <c r="IFI5">
        <v>10432</v>
      </c>
      <c r="IFJ5">
        <v>10656</v>
      </c>
      <c r="IFK5">
        <v>10958</v>
      </c>
      <c r="IFL5">
        <v>11205</v>
      </c>
      <c r="IFM5">
        <v>11579</v>
      </c>
      <c r="IFN5">
        <v>11883</v>
      </c>
      <c r="IFO5">
        <v>12744</v>
      </c>
      <c r="IFP5">
        <v>13363</v>
      </c>
      <c r="IFQ5">
        <v>15794</v>
      </c>
      <c r="IFR5">
        <v>15810</v>
      </c>
      <c r="IFS5">
        <v>17578</v>
      </c>
      <c r="IFT5">
        <v>23089</v>
      </c>
      <c r="IFU5">
        <v>28306</v>
      </c>
      <c r="IFV5">
        <v>32298</v>
      </c>
      <c r="IFW5">
        <v>44035</v>
      </c>
      <c r="IFX5">
        <v>48559</v>
      </c>
      <c r="IFY5">
        <v>70876</v>
      </c>
      <c r="IFZ5">
        <v>84102</v>
      </c>
      <c r="IGA5">
        <v>91891</v>
      </c>
      <c r="IGB5">
        <v>91891</v>
      </c>
      <c r="IGC5">
        <v>92347</v>
      </c>
      <c r="IGD5">
        <v>96073</v>
      </c>
      <c r="IGE5">
        <v>97322</v>
      </c>
      <c r="IGF5">
        <v>101556</v>
      </c>
      <c r="IGG5">
        <v>96774</v>
      </c>
      <c r="IGH5">
        <v>93059</v>
      </c>
      <c r="IGI5">
        <v>93472</v>
      </c>
      <c r="IGJ5">
        <v>93236</v>
      </c>
      <c r="IGK5">
        <v>92200</v>
      </c>
      <c r="IGL5">
        <v>92747</v>
      </c>
      <c r="IGM5">
        <v>91696</v>
      </c>
      <c r="IGN5">
        <v>93319</v>
      </c>
      <c r="IGO5">
        <v>94133</v>
      </c>
      <c r="IGP5">
        <v>92942</v>
      </c>
      <c r="IGQ5">
        <v>91744</v>
      </c>
      <c r="IGR5">
        <v>92497</v>
      </c>
      <c r="IGS5">
        <v>90214</v>
      </c>
      <c r="IGT5">
        <v>91266</v>
      </c>
      <c r="IGU5">
        <v>89367</v>
      </c>
      <c r="IGV5">
        <v>89408</v>
      </c>
      <c r="IGW5">
        <v>89210</v>
      </c>
      <c r="IGX5">
        <v>88753</v>
      </c>
      <c r="IGY5">
        <v>87767</v>
      </c>
      <c r="IGZ5">
        <v>89763</v>
      </c>
      <c r="IHA5">
        <v>87839</v>
      </c>
      <c r="IHB5">
        <v>87862</v>
      </c>
      <c r="IHC5">
        <v>87819</v>
      </c>
      <c r="IHD5">
        <v>86295</v>
      </c>
      <c r="IHE5">
        <v>85534</v>
      </c>
      <c r="IHF5">
        <v>86496</v>
      </c>
      <c r="IHG5">
        <v>84880</v>
      </c>
      <c r="IHH5">
        <v>85228</v>
      </c>
      <c r="IHI5">
        <v>85463</v>
      </c>
      <c r="IHJ5">
        <v>86233</v>
      </c>
      <c r="IHK5">
        <v>88594</v>
      </c>
      <c r="IHL5">
        <v>88310</v>
      </c>
      <c r="IHM5">
        <v>88590</v>
      </c>
      <c r="IHN5">
        <v>89306</v>
      </c>
      <c r="IHO5">
        <v>88719</v>
      </c>
      <c r="IHP5">
        <v>7763</v>
      </c>
      <c r="IHQ5">
        <v>7763</v>
      </c>
      <c r="IHR5">
        <v>7763</v>
      </c>
      <c r="IHS5">
        <v>9132</v>
      </c>
      <c r="IHT5">
        <v>10478</v>
      </c>
      <c r="IHU5">
        <v>10476</v>
      </c>
      <c r="IHV5">
        <v>10954</v>
      </c>
      <c r="IHW5">
        <v>12251</v>
      </c>
      <c r="IHX5">
        <v>12214</v>
      </c>
      <c r="IHY5">
        <v>13746</v>
      </c>
      <c r="IHZ5">
        <v>17010</v>
      </c>
      <c r="IIA5">
        <v>15077</v>
      </c>
      <c r="IIB5">
        <v>18309</v>
      </c>
      <c r="IIC5">
        <v>20554</v>
      </c>
      <c r="IID5">
        <v>21812</v>
      </c>
      <c r="IIE5">
        <v>24211</v>
      </c>
      <c r="IIF5">
        <v>25517</v>
      </c>
      <c r="IIG5">
        <v>27266</v>
      </c>
      <c r="IIH5">
        <v>29204</v>
      </c>
      <c r="III5">
        <v>33543</v>
      </c>
      <c r="IIJ5">
        <v>39119</v>
      </c>
      <c r="IIK5">
        <v>46186</v>
      </c>
      <c r="IIL5">
        <v>54375</v>
      </c>
      <c r="IIM5">
        <v>65307</v>
      </c>
      <c r="IIN5">
        <v>80555</v>
      </c>
      <c r="IIO5">
        <v>87397</v>
      </c>
      <c r="IIP5">
        <v>93597</v>
      </c>
      <c r="IIQ5">
        <v>97618</v>
      </c>
      <c r="IIR5">
        <v>99318</v>
      </c>
      <c r="IIS5">
        <v>99463</v>
      </c>
      <c r="IIT5">
        <v>99463</v>
      </c>
      <c r="IIU5">
        <v>98962</v>
      </c>
      <c r="IIV5">
        <v>99340</v>
      </c>
      <c r="IIW5">
        <v>101006</v>
      </c>
      <c r="IIX5">
        <v>100452</v>
      </c>
      <c r="IIY5">
        <v>101894</v>
      </c>
      <c r="IIZ5">
        <v>101355</v>
      </c>
      <c r="IJA5">
        <v>101355</v>
      </c>
      <c r="IJB5">
        <v>101911</v>
      </c>
      <c r="IJC5">
        <v>102721</v>
      </c>
      <c r="IJD5">
        <v>104180</v>
      </c>
      <c r="IJE5">
        <v>103322</v>
      </c>
      <c r="IJF5">
        <v>99201</v>
      </c>
      <c r="IJG5">
        <v>96491</v>
      </c>
      <c r="IJH5">
        <v>98058</v>
      </c>
      <c r="IJI5">
        <v>98174</v>
      </c>
      <c r="IJJ5">
        <v>95989</v>
      </c>
      <c r="IJK5">
        <v>94632</v>
      </c>
      <c r="IJL5">
        <v>93384</v>
      </c>
      <c r="IJM5">
        <v>89872</v>
      </c>
      <c r="IJN5">
        <v>89872</v>
      </c>
      <c r="IJO5">
        <v>89121</v>
      </c>
      <c r="IJP5">
        <v>88097</v>
      </c>
      <c r="IJQ5">
        <v>86319</v>
      </c>
      <c r="IJR5">
        <v>79842</v>
      </c>
      <c r="IJS5">
        <v>77584</v>
      </c>
      <c r="IJT5">
        <v>76196</v>
      </c>
      <c r="IJU5">
        <v>74877</v>
      </c>
      <c r="IJV5">
        <v>78160</v>
      </c>
      <c r="IJW5">
        <v>77139</v>
      </c>
      <c r="IJX5">
        <v>76505</v>
      </c>
      <c r="IJY5">
        <v>74052</v>
      </c>
      <c r="IJZ5">
        <v>69586</v>
      </c>
      <c r="IKA5">
        <v>69271</v>
      </c>
      <c r="IKB5">
        <v>69271</v>
      </c>
      <c r="IKC5">
        <v>69559</v>
      </c>
      <c r="IKD5">
        <v>3670</v>
      </c>
      <c r="IKE5">
        <v>3610</v>
      </c>
      <c r="IKF5">
        <v>3610</v>
      </c>
      <c r="IKG5">
        <v>3610</v>
      </c>
      <c r="IKH5">
        <v>3660</v>
      </c>
      <c r="IKI5">
        <v>3717</v>
      </c>
      <c r="IKJ5">
        <v>3718</v>
      </c>
      <c r="IKK5">
        <v>4607</v>
      </c>
      <c r="IKL5">
        <v>5077</v>
      </c>
      <c r="IKM5">
        <v>5565</v>
      </c>
      <c r="IKN5">
        <v>5888</v>
      </c>
      <c r="IKO5">
        <v>7536</v>
      </c>
      <c r="IKP5">
        <v>8852</v>
      </c>
      <c r="IKQ5">
        <v>10239</v>
      </c>
      <c r="IKR5">
        <v>11455</v>
      </c>
      <c r="IKS5">
        <v>13622</v>
      </c>
      <c r="IKT5">
        <v>15739</v>
      </c>
      <c r="IKU5">
        <v>18339</v>
      </c>
      <c r="IKV5">
        <v>21044</v>
      </c>
      <c r="IKW5">
        <v>24536</v>
      </c>
      <c r="IKX5">
        <v>34673</v>
      </c>
      <c r="IKY5">
        <v>44821</v>
      </c>
      <c r="IKZ5">
        <v>54437</v>
      </c>
      <c r="ILA5">
        <v>66825</v>
      </c>
      <c r="ILB5">
        <v>70049</v>
      </c>
      <c r="ILC5">
        <v>70892</v>
      </c>
      <c r="ILD5">
        <v>70892</v>
      </c>
      <c r="ILE5">
        <v>71084</v>
      </c>
      <c r="ILF5">
        <v>73396</v>
      </c>
      <c r="ILG5">
        <v>72919</v>
      </c>
      <c r="ILH5">
        <v>71359</v>
      </c>
      <c r="ILI5">
        <v>70544</v>
      </c>
      <c r="ILJ5">
        <v>73316</v>
      </c>
      <c r="ILK5">
        <v>74093</v>
      </c>
      <c r="ILL5">
        <v>74093</v>
      </c>
      <c r="ILM5">
        <v>71793</v>
      </c>
      <c r="ILN5">
        <v>73310</v>
      </c>
      <c r="ILO5">
        <v>72069</v>
      </c>
      <c r="ILP5">
        <v>69189</v>
      </c>
      <c r="ILQ5">
        <v>69124</v>
      </c>
      <c r="ILR5">
        <v>67808</v>
      </c>
      <c r="ILS5">
        <v>68315</v>
      </c>
      <c r="ILT5">
        <v>68506</v>
      </c>
      <c r="ILU5">
        <v>67701</v>
      </c>
      <c r="ILV5">
        <v>69511</v>
      </c>
      <c r="ILW5">
        <v>69915</v>
      </c>
      <c r="ILX5">
        <v>69104</v>
      </c>
      <c r="ILY5">
        <v>69429</v>
      </c>
      <c r="ILZ5">
        <v>68914</v>
      </c>
      <c r="IMA5">
        <v>67739</v>
      </c>
      <c r="IMB5">
        <v>65803</v>
      </c>
      <c r="IMC5">
        <v>64923</v>
      </c>
      <c r="IMD5">
        <v>64010</v>
      </c>
      <c r="IME5">
        <v>63469</v>
      </c>
      <c r="IMF5">
        <v>63859</v>
      </c>
      <c r="IMG5">
        <v>63886</v>
      </c>
      <c r="IMH5">
        <v>62425</v>
      </c>
      <c r="IMI5">
        <v>61955</v>
      </c>
      <c r="IMJ5">
        <v>61760</v>
      </c>
      <c r="IMK5">
        <v>61956</v>
      </c>
      <c r="IML5">
        <v>63614</v>
      </c>
      <c r="IMM5">
        <v>62223</v>
      </c>
      <c r="IMN5">
        <v>61762</v>
      </c>
      <c r="IMO5">
        <v>60497</v>
      </c>
      <c r="IMP5">
        <v>60993</v>
      </c>
      <c r="IMQ5">
        <v>3297</v>
      </c>
      <c r="IMR5">
        <v>3297</v>
      </c>
      <c r="IMS5">
        <v>3311</v>
      </c>
      <c r="IMT5">
        <v>3376</v>
      </c>
      <c r="IMU5">
        <v>3407</v>
      </c>
      <c r="IMV5">
        <v>3403</v>
      </c>
      <c r="IMW5">
        <v>4099</v>
      </c>
      <c r="IMX5">
        <v>6326</v>
      </c>
      <c r="IMY5">
        <v>6968</v>
      </c>
      <c r="IMZ5">
        <v>7840</v>
      </c>
      <c r="INA5">
        <v>9458</v>
      </c>
      <c r="INB5">
        <v>10611</v>
      </c>
      <c r="INC5">
        <v>10611</v>
      </c>
      <c r="IND5">
        <v>10611</v>
      </c>
      <c r="INE5">
        <v>10616</v>
      </c>
      <c r="INF5">
        <v>13772</v>
      </c>
      <c r="ING5">
        <v>18885</v>
      </c>
      <c r="INH5">
        <v>24098</v>
      </c>
      <c r="INI5">
        <v>26568</v>
      </c>
      <c r="INJ5">
        <v>26568</v>
      </c>
      <c r="INK5">
        <v>31316</v>
      </c>
      <c r="INL5">
        <v>49664</v>
      </c>
      <c r="INM5">
        <v>56730</v>
      </c>
      <c r="INN5">
        <v>55859</v>
      </c>
      <c r="INO5">
        <v>61099</v>
      </c>
      <c r="INP5">
        <v>64813</v>
      </c>
      <c r="INQ5">
        <v>67645</v>
      </c>
      <c r="INR5">
        <v>69708</v>
      </c>
      <c r="INS5">
        <v>69535</v>
      </c>
      <c r="INT5">
        <v>70415</v>
      </c>
      <c r="INU5">
        <v>68033</v>
      </c>
      <c r="INV5">
        <v>65680</v>
      </c>
      <c r="INW5">
        <v>65448</v>
      </c>
      <c r="INX5">
        <v>62320</v>
      </c>
      <c r="INY5">
        <v>62838</v>
      </c>
      <c r="INZ5">
        <v>61790</v>
      </c>
      <c r="IOA5">
        <v>59965</v>
      </c>
      <c r="IOB5">
        <v>59857</v>
      </c>
      <c r="IOC5">
        <v>58993</v>
      </c>
      <c r="IOD5">
        <v>59293</v>
      </c>
      <c r="IOE5">
        <v>58438</v>
      </c>
      <c r="IOF5">
        <v>58225</v>
      </c>
      <c r="IOG5">
        <v>56934</v>
      </c>
      <c r="IOH5">
        <v>57749</v>
      </c>
      <c r="IOI5">
        <v>58561</v>
      </c>
      <c r="IOJ5">
        <v>58322</v>
      </c>
      <c r="IOK5">
        <v>57747</v>
      </c>
      <c r="IOL5">
        <v>58190</v>
      </c>
      <c r="IOM5">
        <v>58160</v>
      </c>
      <c r="ION5">
        <v>58389</v>
      </c>
      <c r="IOO5">
        <v>57767</v>
      </c>
      <c r="IOP5">
        <v>57005</v>
      </c>
      <c r="IOQ5">
        <v>57858</v>
      </c>
      <c r="IOR5">
        <v>56819</v>
      </c>
      <c r="IOS5">
        <v>57155</v>
      </c>
      <c r="IOT5">
        <v>58210</v>
      </c>
      <c r="IOU5">
        <v>55094</v>
      </c>
      <c r="IOV5">
        <v>53762</v>
      </c>
      <c r="IOW5">
        <v>54348</v>
      </c>
      <c r="IOX5">
        <v>54249</v>
      </c>
      <c r="IOY5">
        <v>54724</v>
      </c>
      <c r="IOZ5">
        <v>54153</v>
      </c>
      <c r="IPA5">
        <v>54153</v>
      </c>
      <c r="IPB5">
        <v>53584</v>
      </c>
      <c r="IPC5">
        <v>52528</v>
      </c>
      <c r="IPD5">
        <v>554</v>
      </c>
      <c r="IPE5">
        <v>554</v>
      </c>
      <c r="IPF5">
        <v>5828</v>
      </c>
      <c r="IPG5">
        <v>5828</v>
      </c>
      <c r="IPH5">
        <v>5833</v>
      </c>
      <c r="IPI5">
        <v>5828</v>
      </c>
      <c r="IPJ5">
        <v>5848</v>
      </c>
      <c r="IPK5">
        <v>6434</v>
      </c>
      <c r="IPL5">
        <v>6707</v>
      </c>
      <c r="IPM5">
        <v>7599</v>
      </c>
      <c r="IPN5">
        <v>8903</v>
      </c>
      <c r="IPO5">
        <v>10182</v>
      </c>
      <c r="IPP5">
        <v>10781</v>
      </c>
      <c r="IPQ5">
        <v>11950</v>
      </c>
      <c r="IPR5">
        <v>11538</v>
      </c>
      <c r="IPS5">
        <v>12783</v>
      </c>
      <c r="IPT5">
        <v>13875</v>
      </c>
      <c r="IPU5">
        <v>15555</v>
      </c>
      <c r="IPV5">
        <v>16819</v>
      </c>
      <c r="IPW5">
        <v>18662</v>
      </c>
      <c r="IPX5">
        <v>21007</v>
      </c>
      <c r="IPY5">
        <v>24588</v>
      </c>
      <c r="IPZ5">
        <v>37449</v>
      </c>
      <c r="IQA5">
        <v>41583</v>
      </c>
      <c r="IQB5">
        <v>41583</v>
      </c>
      <c r="IQC5">
        <v>50995</v>
      </c>
      <c r="IQD5">
        <v>54546</v>
      </c>
      <c r="IQE5">
        <v>58215</v>
      </c>
      <c r="IQF5">
        <v>58593</v>
      </c>
      <c r="IQG5">
        <v>62495</v>
      </c>
      <c r="IQH5">
        <v>62714</v>
      </c>
      <c r="IQI5">
        <v>63666</v>
      </c>
      <c r="IQJ5">
        <v>65530</v>
      </c>
      <c r="IQK5">
        <v>63295</v>
      </c>
      <c r="IQL5">
        <v>62482</v>
      </c>
      <c r="IQM5">
        <v>63333</v>
      </c>
      <c r="IQN5">
        <v>62743</v>
      </c>
      <c r="IQO5">
        <v>62477</v>
      </c>
      <c r="IQP5">
        <v>62625</v>
      </c>
      <c r="IQQ5">
        <v>62999</v>
      </c>
      <c r="IQR5">
        <v>63607</v>
      </c>
      <c r="IQS5">
        <v>65251</v>
      </c>
      <c r="IQT5">
        <v>65401</v>
      </c>
      <c r="IQU5">
        <v>65965</v>
      </c>
      <c r="IQV5">
        <v>64420</v>
      </c>
      <c r="IQW5">
        <v>65595</v>
      </c>
      <c r="IQX5">
        <v>67315</v>
      </c>
      <c r="IQY5">
        <v>67451</v>
      </c>
      <c r="IQZ5">
        <v>68455</v>
      </c>
      <c r="IRA5">
        <v>67656</v>
      </c>
      <c r="IRB5">
        <v>70570</v>
      </c>
      <c r="IRC5">
        <v>73167</v>
      </c>
      <c r="IRD5">
        <v>76146</v>
      </c>
      <c r="IRE5">
        <v>74976</v>
      </c>
      <c r="IRF5">
        <v>74720</v>
      </c>
      <c r="IRG5">
        <v>74720</v>
      </c>
      <c r="IRH5">
        <v>74608</v>
      </c>
      <c r="IRI5">
        <v>75824</v>
      </c>
      <c r="IRJ5">
        <v>77937</v>
      </c>
      <c r="IRK5">
        <v>77810</v>
      </c>
      <c r="IRL5">
        <v>77586</v>
      </c>
      <c r="IRM5">
        <v>77492</v>
      </c>
      <c r="IRN5">
        <v>76561</v>
      </c>
      <c r="IRO5">
        <v>76002</v>
      </c>
      <c r="IRP5">
        <v>76789</v>
      </c>
      <c r="IRQ5">
        <v>1216</v>
      </c>
      <c r="IRR5">
        <v>1216</v>
      </c>
      <c r="IRS5">
        <v>2115</v>
      </c>
      <c r="IRT5">
        <v>2015</v>
      </c>
      <c r="IRU5">
        <v>2368</v>
      </c>
      <c r="IRV5">
        <v>2814</v>
      </c>
      <c r="IRW5">
        <v>2797</v>
      </c>
      <c r="IRX5">
        <v>2818</v>
      </c>
      <c r="IRY5">
        <v>3422</v>
      </c>
      <c r="IRZ5">
        <v>3752</v>
      </c>
      <c r="ISA5">
        <v>4200</v>
      </c>
      <c r="ISB5">
        <v>6647</v>
      </c>
      <c r="ISC5">
        <v>7943</v>
      </c>
      <c r="ISD5">
        <v>8143</v>
      </c>
      <c r="ISE5">
        <v>8455</v>
      </c>
      <c r="ISF5">
        <v>8702</v>
      </c>
      <c r="ISG5">
        <v>9760</v>
      </c>
      <c r="ISH5">
        <v>11640</v>
      </c>
      <c r="ISI5">
        <v>14294</v>
      </c>
      <c r="ISJ5">
        <v>15151</v>
      </c>
      <c r="ISK5">
        <v>16764</v>
      </c>
      <c r="ISL5">
        <v>20932</v>
      </c>
      <c r="ISM5">
        <v>26777</v>
      </c>
      <c r="ISN5">
        <v>40029</v>
      </c>
      <c r="ISO5">
        <v>51339</v>
      </c>
      <c r="ISP5">
        <v>60610</v>
      </c>
      <c r="ISQ5">
        <v>69742</v>
      </c>
      <c r="ISR5">
        <v>72672</v>
      </c>
      <c r="ISS5">
        <v>75099</v>
      </c>
      <c r="IST5">
        <v>75099</v>
      </c>
      <c r="ISU5">
        <v>75545</v>
      </c>
      <c r="ISV5">
        <v>76969</v>
      </c>
      <c r="ISW5">
        <v>77304</v>
      </c>
      <c r="ISX5">
        <v>78006</v>
      </c>
      <c r="ISY5">
        <v>78102</v>
      </c>
      <c r="ISZ5">
        <v>75821</v>
      </c>
      <c r="ITA5">
        <v>74738</v>
      </c>
      <c r="ITB5">
        <v>76527</v>
      </c>
      <c r="ITC5">
        <v>77744</v>
      </c>
      <c r="ITD5">
        <v>78242</v>
      </c>
      <c r="ITE5">
        <v>78265</v>
      </c>
      <c r="ITF5">
        <v>79447</v>
      </c>
      <c r="ITG5">
        <v>78522</v>
      </c>
      <c r="ITH5">
        <v>79040</v>
      </c>
      <c r="ITI5">
        <v>79666</v>
      </c>
      <c r="ITJ5">
        <v>79716</v>
      </c>
      <c r="ITK5">
        <v>78974</v>
      </c>
      <c r="ITL5">
        <v>80560</v>
      </c>
      <c r="ITM5">
        <v>81427</v>
      </c>
      <c r="ITN5">
        <v>82670</v>
      </c>
      <c r="ITO5">
        <v>80778</v>
      </c>
      <c r="ITP5">
        <v>82346</v>
      </c>
      <c r="ITQ5">
        <v>82958</v>
      </c>
      <c r="ITR5">
        <v>80684</v>
      </c>
      <c r="ITS5">
        <v>80684</v>
      </c>
      <c r="ITT5">
        <v>84376</v>
      </c>
      <c r="ITU5">
        <v>83227</v>
      </c>
      <c r="ITV5">
        <v>85678</v>
      </c>
      <c r="ITW5">
        <v>90088</v>
      </c>
      <c r="ITX5">
        <v>84439</v>
      </c>
      <c r="ITY5">
        <v>85286</v>
      </c>
      <c r="ITZ5">
        <v>82585</v>
      </c>
      <c r="IUA5">
        <v>83035</v>
      </c>
      <c r="IUB5">
        <v>81222</v>
      </c>
      <c r="IUC5">
        <v>81222</v>
      </c>
      <c r="IUD5">
        <v>9</v>
      </c>
      <c r="IUE5">
        <v>14</v>
      </c>
      <c r="IUF5">
        <v>14</v>
      </c>
      <c r="IUG5">
        <v>14</v>
      </c>
      <c r="IUH5">
        <v>14</v>
      </c>
      <c r="IUI5">
        <v>14</v>
      </c>
      <c r="IUJ5">
        <v>14</v>
      </c>
      <c r="IUK5">
        <v>80</v>
      </c>
      <c r="IUL5">
        <v>105</v>
      </c>
      <c r="IUM5">
        <v>211</v>
      </c>
      <c r="IUN5">
        <v>257</v>
      </c>
      <c r="IUO5">
        <v>527</v>
      </c>
      <c r="IUP5">
        <v>580</v>
      </c>
      <c r="IUQ5">
        <v>707</v>
      </c>
      <c r="IUR5">
        <v>707</v>
      </c>
      <c r="IUS5">
        <v>989</v>
      </c>
      <c r="IUT5">
        <v>1794</v>
      </c>
      <c r="IUU5">
        <v>2977</v>
      </c>
      <c r="IUV5">
        <v>4368</v>
      </c>
      <c r="IUW5">
        <v>7148</v>
      </c>
      <c r="IUX5">
        <v>14985</v>
      </c>
      <c r="IUY5">
        <v>19534</v>
      </c>
      <c r="IUZ5">
        <v>34581</v>
      </c>
      <c r="IVA5">
        <v>42931</v>
      </c>
      <c r="IVB5">
        <v>49730</v>
      </c>
      <c r="IVC5">
        <v>52365</v>
      </c>
      <c r="IVD5">
        <v>52365</v>
      </c>
      <c r="IVE5">
        <v>52376</v>
      </c>
      <c r="IVF5">
        <v>54497</v>
      </c>
      <c r="IVG5">
        <v>57320</v>
      </c>
      <c r="IVH5">
        <v>57644</v>
      </c>
      <c r="IVI5">
        <v>57797</v>
      </c>
      <c r="IVJ5">
        <v>57919</v>
      </c>
      <c r="IVK5">
        <v>55854</v>
      </c>
      <c r="IVL5">
        <v>53815</v>
      </c>
      <c r="IVM5">
        <v>54066</v>
      </c>
      <c r="IVN5">
        <v>54223</v>
      </c>
      <c r="IVO5">
        <v>54400</v>
      </c>
      <c r="IVP5">
        <v>54676</v>
      </c>
      <c r="IVQ5">
        <v>55275</v>
      </c>
      <c r="IVR5">
        <v>54973</v>
      </c>
      <c r="IVS5">
        <v>55539</v>
      </c>
      <c r="IVT5">
        <v>54740</v>
      </c>
      <c r="IVU5">
        <v>55020</v>
      </c>
      <c r="IVV5">
        <v>55148</v>
      </c>
      <c r="IVW5">
        <v>54098</v>
      </c>
      <c r="IVX5">
        <v>53805</v>
      </c>
      <c r="IVY5">
        <v>54439</v>
      </c>
      <c r="IVZ5">
        <v>54124</v>
      </c>
      <c r="IWA5">
        <v>55054</v>
      </c>
      <c r="IWB5">
        <v>54846</v>
      </c>
      <c r="IWC5">
        <v>55171</v>
      </c>
      <c r="IWD5">
        <v>55041</v>
      </c>
      <c r="IWE5">
        <v>55099</v>
      </c>
      <c r="IWF5">
        <v>55921</v>
      </c>
      <c r="IWG5">
        <v>52597</v>
      </c>
      <c r="IWH5">
        <v>50940</v>
      </c>
      <c r="IWI5">
        <v>49802</v>
      </c>
      <c r="IWJ5">
        <v>49938</v>
      </c>
      <c r="IWK5">
        <v>49976</v>
      </c>
      <c r="IWL5">
        <v>50855</v>
      </c>
      <c r="IWM5">
        <v>51637</v>
      </c>
      <c r="IWN5">
        <v>52370</v>
      </c>
      <c r="IWO5">
        <v>52819</v>
      </c>
      <c r="IWP5">
        <v>53720</v>
      </c>
      <c r="IWQ5">
        <v>15</v>
      </c>
      <c r="IWR5">
        <v>153</v>
      </c>
      <c r="IWS5">
        <v>155</v>
      </c>
      <c r="IWT5">
        <v>202</v>
      </c>
      <c r="IWU5">
        <v>255</v>
      </c>
      <c r="IWV5">
        <v>385</v>
      </c>
      <c r="IWW5">
        <v>637</v>
      </c>
      <c r="IWX5">
        <v>1559</v>
      </c>
      <c r="IWY5">
        <v>1750</v>
      </c>
      <c r="IWZ5">
        <v>3116</v>
      </c>
      <c r="IXA5">
        <v>3224</v>
      </c>
      <c r="IXB5">
        <v>3223</v>
      </c>
      <c r="IXC5">
        <v>3329</v>
      </c>
      <c r="IXD5">
        <v>5414</v>
      </c>
      <c r="IXE5">
        <v>6146</v>
      </c>
      <c r="IXF5">
        <v>6987</v>
      </c>
      <c r="IXG5">
        <v>7542</v>
      </c>
      <c r="IXH5">
        <v>7978</v>
      </c>
      <c r="IXI5">
        <v>10288</v>
      </c>
      <c r="IXJ5">
        <v>10288</v>
      </c>
      <c r="IXK5">
        <v>12420</v>
      </c>
      <c r="IXL5">
        <v>18568</v>
      </c>
      <c r="IXM5">
        <v>25998</v>
      </c>
      <c r="IXN5">
        <v>31484</v>
      </c>
      <c r="IXO5">
        <v>36475</v>
      </c>
      <c r="IXP5">
        <v>40579</v>
      </c>
      <c r="IXQ5">
        <v>46486</v>
      </c>
      <c r="IXR5">
        <v>47152</v>
      </c>
      <c r="IXS5">
        <v>47362</v>
      </c>
      <c r="IXT5">
        <v>50903</v>
      </c>
      <c r="IXU5">
        <v>50811</v>
      </c>
      <c r="IXV5">
        <v>51276</v>
      </c>
      <c r="IXW5">
        <v>50817</v>
      </c>
      <c r="IXX5">
        <v>50965</v>
      </c>
      <c r="IXY5">
        <v>51144</v>
      </c>
      <c r="IXZ5">
        <v>51894</v>
      </c>
      <c r="IYA5">
        <v>54635</v>
      </c>
      <c r="IYB5">
        <v>54986</v>
      </c>
      <c r="IYC5">
        <v>54664</v>
      </c>
      <c r="IYD5">
        <v>54839</v>
      </c>
      <c r="IYE5">
        <v>54816</v>
      </c>
      <c r="IYF5">
        <v>54364</v>
      </c>
      <c r="IYG5">
        <v>54309</v>
      </c>
      <c r="IYH5">
        <v>55730</v>
      </c>
      <c r="IYI5">
        <v>56637</v>
      </c>
      <c r="IYJ5">
        <v>57257</v>
      </c>
      <c r="IYK5">
        <v>56223</v>
      </c>
      <c r="IYL5">
        <v>56115</v>
      </c>
      <c r="IYM5">
        <v>56117</v>
      </c>
      <c r="IYN5">
        <v>56078</v>
      </c>
      <c r="IYO5">
        <v>56159</v>
      </c>
      <c r="IYP5">
        <v>56027</v>
      </c>
      <c r="IYQ5">
        <v>55349</v>
      </c>
      <c r="IYR5">
        <v>56070</v>
      </c>
      <c r="IYS5">
        <v>55454</v>
      </c>
      <c r="IYT5">
        <v>55947</v>
      </c>
      <c r="IYU5">
        <v>55938</v>
      </c>
      <c r="IYV5">
        <v>55292</v>
      </c>
      <c r="IYW5">
        <v>55019</v>
      </c>
      <c r="IYX5">
        <v>55843</v>
      </c>
      <c r="IYY5">
        <v>55918</v>
      </c>
      <c r="IYZ5">
        <v>55652</v>
      </c>
      <c r="IZA5">
        <v>53292</v>
      </c>
      <c r="IZB5">
        <v>53292</v>
      </c>
      <c r="IZC5">
        <v>53659</v>
      </c>
      <c r="IZD5">
        <v>54070</v>
      </c>
      <c r="IZE5">
        <v>1482</v>
      </c>
      <c r="IZF5">
        <v>1482</v>
      </c>
      <c r="IZG5">
        <v>1682</v>
      </c>
      <c r="IZH5">
        <v>1727</v>
      </c>
      <c r="IZI5">
        <v>1977</v>
      </c>
      <c r="IZJ5">
        <v>1977</v>
      </c>
      <c r="IZK5">
        <v>2230</v>
      </c>
      <c r="IZL5">
        <v>2359</v>
      </c>
      <c r="IZM5">
        <v>2509</v>
      </c>
      <c r="IZN5">
        <v>2509</v>
      </c>
      <c r="IZO5">
        <v>3238</v>
      </c>
      <c r="IZP5">
        <v>3669</v>
      </c>
      <c r="IZQ5">
        <v>4746</v>
      </c>
      <c r="IZR5">
        <v>5529</v>
      </c>
      <c r="IZS5">
        <v>7660</v>
      </c>
      <c r="IZT5">
        <v>8043</v>
      </c>
      <c r="IZU5">
        <v>11792</v>
      </c>
      <c r="IZV5">
        <v>13459</v>
      </c>
      <c r="IZW5">
        <v>15545</v>
      </c>
      <c r="IZX5">
        <v>17971</v>
      </c>
      <c r="IZY5">
        <v>19190</v>
      </c>
      <c r="IZZ5">
        <v>23944</v>
      </c>
      <c r="JAA5">
        <v>28700</v>
      </c>
      <c r="JAB5">
        <v>28700</v>
      </c>
      <c r="JAC5">
        <v>33235</v>
      </c>
      <c r="JAD5">
        <v>38656</v>
      </c>
      <c r="JAE5">
        <v>40304</v>
      </c>
      <c r="JAF5">
        <v>44047</v>
      </c>
      <c r="JAG5">
        <v>47577</v>
      </c>
      <c r="JAH5">
        <v>48636</v>
      </c>
      <c r="JAI5">
        <v>47908</v>
      </c>
      <c r="JAJ5">
        <v>47806</v>
      </c>
      <c r="JAK5">
        <v>47534</v>
      </c>
      <c r="JAL5">
        <v>49028</v>
      </c>
      <c r="JAM5">
        <v>50226</v>
      </c>
      <c r="JAN5">
        <v>49798</v>
      </c>
      <c r="JAO5">
        <v>49692</v>
      </c>
      <c r="JAP5">
        <v>46324</v>
      </c>
      <c r="JAQ5">
        <v>46677</v>
      </c>
      <c r="JAR5">
        <v>45912</v>
      </c>
      <c r="JAS5">
        <v>45711</v>
      </c>
      <c r="JAT5">
        <v>45926</v>
      </c>
      <c r="JAU5">
        <v>45691</v>
      </c>
      <c r="JAV5">
        <v>46332</v>
      </c>
      <c r="JAW5">
        <v>47522</v>
      </c>
      <c r="JAX5">
        <v>44153</v>
      </c>
      <c r="JAY5">
        <v>44006</v>
      </c>
      <c r="JAZ5">
        <v>44471</v>
      </c>
      <c r="JBA5">
        <v>44365</v>
      </c>
      <c r="JBB5">
        <v>44365</v>
      </c>
      <c r="JBC5">
        <v>43761</v>
      </c>
      <c r="JBD5">
        <v>42917</v>
      </c>
      <c r="JBE5">
        <v>42502</v>
      </c>
      <c r="JBF5">
        <v>42411</v>
      </c>
      <c r="JBG5">
        <v>42563</v>
      </c>
      <c r="JBH5">
        <v>43190</v>
      </c>
      <c r="JBI5">
        <v>42691</v>
      </c>
      <c r="JBJ5">
        <v>42761</v>
      </c>
      <c r="JBK5">
        <v>44503</v>
      </c>
      <c r="JBL5">
        <v>43531</v>
      </c>
      <c r="JBM5">
        <v>42491</v>
      </c>
      <c r="JBN5">
        <v>44188</v>
      </c>
      <c r="JBO5">
        <v>43301</v>
      </c>
      <c r="JBP5">
        <v>43795</v>
      </c>
      <c r="JBQ5">
        <v>42282</v>
      </c>
      <c r="JBR5">
        <v>3614</v>
      </c>
      <c r="JBS5">
        <v>3714</v>
      </c>
      <c r="JBT5">
        <v>3714</v>
      </c>
      <c r="JBU5">
        <v>3714</v>
      </c>
      <c r="JBV5">
        <v>3714</v>
      </c>
      <c r="JBW5">
        <v>3829</v>
      </c>
      <c r="JBX5">
        <v>3854</v>
      </c>
      <c r="JBY5">
        <v>4008</v>
      </c>
      <c r="JBZ5">
        <v>4239</v>
      </c>
      <c r="JCA5">
        <v>4238</v>
      </c>
      <c r="JCB5">
        <v>4826</v>
      </c>
      <c r="JCC5">
        <v>5144</v>
      </c>
      <c r="JCD5">
        <v>6414</v>
      </c>
      <c r="JCE5">
        <v>7256</v>
      </c>
      <c r="JCF5">
        <v>7852</v>
      </c>
      <c r="JCG5">
        <v>8494</v>
      </c>
      <c r="JCH5">
        <v>9649</v>
      </c>
      <c r="JCI5">
        <v>10865</v>
      </c>
      <c r="JCJ5">
        <v>12210</v>
      </c>
      <c r="JCK5">
        <v>12462</v>
      </c>
      <c r="JCL5">
        <v>14064</v>
      </c>
      <c r="JCM5">
        <v>16292</v>
      </c>
      <c r="JCN5">
        <v>17912</v>
      </c>
      <c r="JCO5">
        <v>30291</v>
      </c>
      <c r="JCP5">
        <v>34241</v>
      </c>
      <c r="JCQ5">
        <v>35080</v>
      </c>
      <c r="JCR5">
        <v>38867</v>
      </c>
      <c r="JCS5">
        <v>41349</v>
      </c>
      <c r="JCT5">
        <v>41349</v>
      </c>
      <c r="JCU5">
        <v>40778</v>
      </c>
      <c r="JCV5">
        <v>41296</v>
      </c>
      <c r="JCW5">
        <v>40703</v>
      </c>
      <c r="JCX5">
        <v>40670</v>
      </c>
      <c r="JCY5">
        <v>40536</v>
      </c>
      <c r="JCZ5">
        <v>40808</v>
      </c>
      <c r="JDA5">
        <v>40676</v>
      </c>
      <c r="JDB5">
        <v>39749</v>
      </c>
      <c r="JDC5">
        <v>38912</v>
      </c>
      <c r="JDD5">
        <v>38504</v>
      </c>
      <c r="JDE5">
        <v>37878</v>
      </c>
      <c r="JDF5">
        <v>36422</v>
      </c>
      <c r="JDG5">
        <v>36422</v>
      </c>
      <c r="JDH5">
        <v>36124</v>
      </c>
      <c r="JDI5">
        <v>36888</v>
      </c>
      <c r="JDJ5">
        <v>36532</v>
      </c>
      <c r="JDK5">
        <v>36429</v>
      </c>
      <c r="JDL5">
        <v>36164</v>
      </c>
      <c r="JDM5">
        <v>36285</v>
      </c>
      <c r="JDN5">
        <v>37180</v>
      </c>
      <c r="JDO5">
        <v>34958</v>
      </c>
      <c r="JDP5">
        <v>34139</v>
      </c>
      <c r="JDQ5">
        <v>33760</v>
      </c>
      <c r="JDR5">
        <v>32502</v>
      </c>
      <c r="JDS5">
        <v>32502</v>
      </c>
      <c r="JDT5">
        <v>32534</v>
      </c>
      <c r="JDU5">
        <v>32684</v>
      </c>
      <c r="JDV5">
        <v>32328</v>
      </c>
      <c r="JDW5">
        <v>32569</v>
      </c>
      <c r="JDX5">
        <v>32401</v>
      </c>
      <c r="JDY5">
        <v>33071</v>
      </c>
      <c r="JDZ5">
        <v>32415</v>
      </c>
      <c r="JEA5">
        <v>32956</v>
      </c>
      <c r="JEB5">
        <v>32737</v>
      </c>
      <c r="JEC5">
        <v>32640</v>
      </c>
      <c r="JED5">
        <v>32552</v>
      </c>
      <c r="JEE5">
        <v>333</v>
      </c>
      <c r="JEF5">
        <v>332</v>
      </c>
      <c r="JEG5">
        <v>332</v>
      </c>
      <c r="JEH5">
        <v>332</v>
      </c>
      <c r="JEI5">
        <v>332</v>
      </c>
      <c r="JEJ5">
        <v>352</v>
      </c>
      <c r="JEK5">
        <v>352</v>
      </c>
      <c r="JEL5">
        <v>452</v>
      </c>
      <c r="JEM5">
        <v>452</v>
      </c>
      <c r="JEN5">
        <v>452</v>
      </c>
      <c r="JEO5">
        <v>539</v>
      </c>
      <c r="JEP5">
        <v>815</v>
      </c>
      <c r="JEQ5">
        <v>985</v>
      </c>
      <c r="JER5">
        <v>871</v>
      </c>
      <c r="JES5">
        <v>1490</v>
      </c>
      <c r="JET5">
        <v>3414</v>
      </c>
      <c r="JEU5">
        <v>5280</v>
      </c>
      <c r="JEV5">
        <v>8035</v>
      </c>
      <c r="JEW5">
        <v>9156</v>
      </c>
      <c r="JEX5">
        <v>12222</v>
      </c>
      <c r="JEY5">
        <v>13823</v>
      </c>
      <c r="JEZ5">
        <v>16870</v>
      </c>
      <c r="JFA5">
        <v>19658</v>
      </c>
      <c r="JFB5">
        <v>24575</v>
      </c>
      <c r="JFC5">
        <v>27415</v>
      </c>
      <c r="JFD5">
        <v>27415</v>
      </c>
      <c r="JFE5">
        <v>28470</v>
      </c>
      <c r="JFF5">
        <v>31384</v>
      </c>
      <c r="JFG5">
        <v>33904</v>
      </c>
      <c r="JFH5">
        <v>34215</v>
      </c>
      <c r="JFI5">
        <v>33986</v>
      </c>
      <c r="JFJ5">
        <v>34338</v>
      </c>
      <c r="JFK5">
        <v>34704</v>
      </c>
      <c r="JFL5">
        <v>35886</v>
      </c>
      <c r="JFM5">
        <v>35999</v>
      </c>
      <c r="JFN5">
        <v>36129</v>
      </c>
      <c r="JFO5">
        <v>36542</v>
      </c>
      <c r="JFP5">
        <v>36768</v>
      </c>
      <c r="JFQ5">
        <v>37067</v>
      </c>
      <c r="JFR5">
        <v>39808</v>
      </c>
      <c r="JFS5">
        <v>39583</v>
      </c>
      <c r="JFT5">
        <v>39368</v>
      </c>
      <c r="JFU5">
        <v>39231</v>
      </c>
      <c r="JFV5">
        <v>39320</v>
      </c>
      <c r="JFW5">
        <v>39394</v>
      </c>
      <c r="JFX5">
        <v>39538</v>
      </c>
      <c r="JFY5">
        <v>37407</v>
      </c>
      <c r="JFZ5">
        <v>38018</v>
      </c>
      <c r="JGA5">
        <v>37543</v>
      </c>
      <c r="JGB5">
        <v>37911</v>
      </c>
      <c r="JGC5">
        <v>38041</v>
      </c>
      <c r="JGD5">
        <v>37644</v>
      </c>
      <c r="JGE5">
        <v>37284</v>
      </c>
      <c r="JGF5">
        <v>38709</v>
      </c>
      <c r="JGG5">
        <v>39893</v>
      </c>
      <c r="JGH5">
        <v>39238</v>
      </c>
      <c r="JGI5">
        <v>38827</v>
      </c>
      <c r="JGJ5">
        <v>38275</v>
      </c>
      <c r="JGK5">
        <v>38377</v>
      </c>
      <c r="JGL5">
        <v>38210</v>
      </c>
      <c r="JGM5">
        <v>37225</v>
      </c>
      <c r="JGN5">
        <v>37032</v>
      </c>
      <c r="JGO5">
        <v>36625</v>
      </c>
      <c r="JGP5">
        <v>36904</v>
      </c>
      <c r="JGQ5">
        <v>37604</v>
      </c>
      <c r="JGR5">
        <v>36726</v>
      </c>
      <c r="JGS5">
        <v>852</v>
      </c>
      <c r="JGT5">
        <v>852</v>
      </c>
      <c r="JGU5">
        <v>1032</v>
      </c>
      <c r="JGV5">
        <v>1032</v>
      </c>
      <c r="JGW5">
        <v>1386</v>
      </c>
      <c r="JGX5">
        <v>1401</v>
      </c>
      <c r="JGY5">
        <v>1650</v>
      </c>
      <c r="JGZ5">
        <v>1744</v>
      </c>
      <c r="JHA5">
        <v>1892</v>
      </c>
      <c r="JHB5">
        <v>3333</v>
      </c>
      <c r="JHC5">
        <v>3619</v>
      </c>
      <c r="JHD5">
        <v>4316</v>
      </c>
      <c r="JHE5">
        <v>4589</v>
      </c>
      <c r="JHF5">
        <v>5102</v>
      </c>
      <c r="JHG5">
        <v>5787</v>
      </c>
      <c r="JHH5">
        <v>6710</v>
      </c>
      <c r="JHI5">
        <v>7492</v>
      </c>
      <c r="JHJ5">
        <v>7492</v>
      </c>
      <c r="JHK5">
        <v>8030</v>
      </c>
      <c r="JHL5">
        <v>10188</v>
      </c>
      <c r="JHM5">
        <v>10484</v>
      </c>
      <c r="JHN5">
        <v>12380</v>
      </c>
      <c r="JHO5">
        <v>14061</v>
      </c>
      <c r="JHP5">
        <v>17323</v>
      </c>
      <c r="JHQ5">
        <v>22548</v>
      </c>
      <c r="JHR5">
        <v>29065</v>
      </c>
      <c r="JHS5">
        <v>32403</v>
      </c>
      <c r="JHT5">
        <v>33297</v>
      </c>
      <c r="JHU5">
        <v>35189</v>
      </c>
      <c r="JHV5">
        <v>37526</v>
      </c>
      <c r="JHW5">
        <v>38218</v>
      </c>
      <c r="JHX5">
        <v>38363</v>
      </c>
      <c r="JHY5">
        <v>36713</v>
      </c>
      <c r="JHZ5">
        <v>36696</v>
      </c>
      <c r="JIA5">
        <v>38073</v>
      </c>
      <c r="JIB5">
        <v>38257</v>
      </c>
      <c r="JIC5">
        <v>38480</v>
      </c>
      <c r="JID5">
        <v>38334</v>
      </c>
      <c r="JIE5">
        <v>37586</v>
      </c>
      <c r="JIF5">
        <v>36143</v>
      </c>
      <c r="JIG5">
        <v>36070</v>
      </c>
      <c r="JIH5">
        <v>35990</v>
      </c>
      <c r="JII5">
        <v>35581</v>
      </c>
      <c r="JIJ5">
        <v>35012</v>
      </c>
      <c r="JIK5">
        <v>35502</v>
      </c>
      <c r="JIL5">
        <v>35893</v>
      </c>
      <c r="JIM5">
        <v>36045</v>
      </c>
      <c r="JIN5">
        <v>35667</v>
      </c>
      <c r="JIO5">
        <v>35792</v>
      </c>
      <c r="JIP5">
        <v>35752</v>
      </c>
      <c r="JIQ5">
        <v>35633</v>
      </c>
      <c r="JIR5">
        <v>35580</v>
      </c>
      <c r="JIS5">
        <v>35338</v>
      </c>
      <c r="JIT5">
        <v>35247</v>
      </c>
      <c r="JIU5">
        <v>35262</v>
      </c>
      <c r="JIV5">
        <v>35058</v>
      </c>
      <c r="JIW5">
        <v>34827</v>
      </c>
      <c r="JIX5">
        <v>35057</v>
      </c>
      <c r="JIY5">
        <v>35016</v>
      </c>
      <c r="JIZ5">
        <v>34639</v>
      </c>
      <c r="JJA5">
        <v>35095</v>
      </c>
      <c r="JJB5">
        <v>34985</v>
      </c>
      <c r="JJC5">
        <v>34985</v>
      </c>
      <c r="JJD5">
        <v>35343</v>
      </c>
      <c r="JJE5">
        <v>34643</v>
      </c>
      <c r="JJF5">
        <v>34177</v>
      </c>
      <c r="JJG5">
        <v>301</v>
      </c>
      <c r="JJH5">
        <v>306</v>
      </c>
      <c r="JJI5">
        <v>306</v>
      </c>
      <c r="JJJ5">
        <v>306</v>
      </c>
      <c r="JJK5">
        <v>306</v>
      </c>
    </row>
    <row r="8" spans="1:7267" x14ac:dyDescent="0.25">
      <c r="A8" t="s">
        <v>7195</v>
      </c>
    </row>
    <row r="9" spans="1:7267" x14ac:dyDescent="0.25">
      <c r="A9" t="s">
        <v>121</v>
      </c>
      <c r="B9">
        <v>46174</v>
      </c>
      <c r="C9">
        <v>46171</v>
      </c>
      <c r="D9">
        <v>46170</v>
      </c>
      <c r="E9">
        <v>46169</v>
      </c>
      <c r="F9">
        <v>46168</v>
      </c>
      <c r="G9">
        <v>46167</v>
      </c>
      <c r="H9">
        <v>46164</v>
      </c>
      <c r="I9">
        <v>46163</v>
      </c>
      <c r="J9">
        <v>46162</v>
      </c>
      <c r="K9">
        <v>46161</v>
      </c>
      <c r="L9">
        <v>46160</v>
      </c>
      <c r="M9">
        <v>46157</v>
      </c>
      <c r="N9">
        <v>46156</v>
      </c>
      <c r="O9">
        <v>46155</v>
      </c>
      <c r="P9">
        <v>46154</v>
      </c>
      <c r="Q9">
        <v>46153</v>
      </c>
      <c r="R9">
        <v>46150</v>
      </c>
      <c r="S9">
        <v>46149</v>
      </c>
      <c r="T9">
        <v>46148</v>
      </c>
      <c r="U9">
        <v>46147</v>
      </c>
      <c r="V9">
        <v>46146</v>
      </c>
      <c r="W9">
        <v>46143</v>
      </c>
      <c r="X9">
        <v>46142</v>
      </c>
      <c r="Y9">
        <v>46141</v>
      </c>
      <c r="Z9">
        <v>46140</v>
      </c>
      <c r="AA9">
        <v>46139</v>
      </c>
      <c r="AB9">
        <v>46136</v>
      </c>
      <c r="AC9">
        <v>46135</v>
      </c>
      <c r="AD9">
        <v>46134</v>
      </c>
      <c r="AE9">
        <v>46133</v>
      </c>
      <c r="AF9">
        <v>46132</v>
      </c>
      <c r="AG9">
        <v>46129</v>
      </c>
      <c r="AH9">
        <v>46128</v>
      </c>
      <c r="AI9">
        <v>46127</v>
      </c>
      <c r="AJ9">
        <v>46126</v>
      </c>
      <c r="AK9">
        <v>46125</v>
      </c>
      <c r="AL9">
        <v>46122</v>
      </c>
      <c r="AM9">
        <v>46121</v>
      </c>
      <c r="AN9">
        <v>46120</v>
      </c>
      <c r="AO9">
        <v>46119</v>
      </c>
      <c r="AP9">
        <v>46118</v>
      </c>
      <c r="AQ9">
        <v>46115</v>
      </c>
      <c r="AR9">
        <v>46114</v>
      </c>
      <c r="AS9">
        <v>46113</v>
      </c>
      <c r="AT9">
        <v>46112</v>
      </c>
      <c r="AU9">
        <v>46111</v>
      </c>
      <c r="AV9">
        <v>46108</v>
      </c>
      <c r="AW9">
        <v>46107</v>
      </c>
      <c r="AX9">
        <v>46106</v>
      </c>
      <c r="AY9">
        <v>46105</v>
      </c>
      <c r="AZ9">
        <v>46104</v>
      </c>
      <c r="BA9">
        <v>46101</v>
      </c>
      <c r="BB9">
        <v>46100</v>
      </c>
      <c r="BC9">
        <v>46099</v>
      </c>
      <c r="BD9">
        <v>46098</v>
      </c>
      <c r="BE9">
        <v>46097</v>
      </c>
      <c r="BF9">
        <v>46094</v>
      </c>
      <c r="BG9">
        <v>46093</v>
      </c>
      <c r="BH9">
        <v>46092</v>
      </c>
      <c r="BI9">
        <v>46091</v>
      </c>
      <c r="BJ9">
        <v>46090</v>
      </c>
      <c r="BK9">
        <v>46087</v>
      </c>
      <c r="BL9">
        <v>46086</v>
      </c>
      <c r="BM9">
        <v>46085</v>
      </c>
      <c r="BN9">
        <v>46084</v>
      </c>
      <c r="BO9">
        <v>46083</v>
      </c>
      <c r="BP9">
        <v>46080</v>
      </c>
      <c r="BQ9">
        <v>46079</v>
      </c>
      <c r="BR9">
        <v>46078</v>
      </c>
      <c r="BS9">
        <v>46077</v>
      </c>
      <c r="BT9">
        <v>46076</v>
      </c>
      <c r="BU9">
        <v>46073</v>
      </c>
      <c r="BV9">
        <v>46072</v>
      </c>
      <c r="BW9">
        <v>46071</v>
      </c>
      <c r="BX9">
        <v>46070</v>
      </c>
      <c r="BY9">
        <v>46069</v>
      </c>
      <c r="BZ9">
        <v>46066</v>
      </c>
      <c r="CA9">
        <v>46065</v>
      </c>
      <c r="CB9">
        <v>46064</v>
      </c>
      <c r="CC9">
        <v>46063</v>
      </c>
      <c r="CD9">
        <v>46062</v>
      </c>
      <c r="CE9">
        <v>46059</v>
      </c>
      <c r="CF9">
        <v>46058</v>
      </c>
      <c r="CG9">
        <v>46057</v>
      </c>
      <c r="CH9">
        <v>46056</v>
      </c>
      <c r="CI9">
        <v>46055</v>
      </c>
      <c r="CJ9">
        <v>46052</v>
      </c>
      <c r="CK9">
        <v>46051</v>
      </c>
      <c r="CL9">
        <v>46050</v>
      </c>
      <c r="CM9">
        <v>46049</v>
      </c>
      <c r="CN9">
        <v>46048</v>
      </c>
      <c r="CO9">
        <v>46045</v>
      </c>
      <c r="CP9">
        <v>46044</v>
      </c>
      <c r="CQ9">
        <v>46043</v>
      </c>
      <c r="CR9">
        <v>46042</v>
      </c>
      <c r="CS9">
        <v>46041</v>
      </c>
      <c r="CT9">
        <v>46038</v>
      </c>
      <c r="CU9">
        <v>46037</v>
      </c>
      <c r="CV9">
        <v>46036</v>
      </c>
      <c r="CW9">
        <v>46035</v>
      </c>
      <c r="CX9">
        <v>46034</v>
      </c>
      <c r="CY9">
        <v>46031</v>
      </c>
      <c r="CZ9">
        <v>46030</v>
      </c>
      <c r="DA9">
        <v>46029</v>
      </c>
      <c r="DB9">
        <v>46028</v>
      </c>
      <c r="DC9">
        <v>46027</v>
      </c>
      <c r="DD9">
        <v>46024</v>
      </c>
      <c r="DE9">
        <v>46023</v>
      </c>
      <c r="DF9">
        <v>46022</v>
      </c>
      <c r="DG9">
        <v>46021</v>
      </c>
      <c r="DH9">
        <v>46020</v>
      </c>
      <c r="DI9">
        <v>46017</v>
      </c>
      <c r="DJ9">
        <v>46016</v>
      </c>
      <c r="DK9">
        <v>46015</v>
      </c>
      <c r="DL9">
        <v>46014</v>
      </c>
      <c r="DM9">
        <v>46013</v>
      </c>
      <c r="DN9">
        <v>46010</v>
      </c>
      <c r="DO9">
        <v>46009</v>
      </c>
      <c r="DP9">
        <v>46008</v>
      </c>
      <c r="DQ9">
        <v>46007</v>
      </c>
      <c r="DR9">
        <v>46006</v>
      </c>
      <c r="DS9">
        <v>46003</v>
      </c>
      <c r="DT9">
        <v>46002</v>
      </c>
      <c r="DU9">
        <v>46001</v>
      </c>
      <c r="DV9">
        <v>46000</v>
      </c>
      <c r="DW9">
        <v>45999</v>
      </c>
      <c r="DX9">
        <v>45996</v>
      </c>
      <c r="DY9">
        <v>45995</v>
      </c>
      <c r="DZ9">
        <v>45994</v>
      </c>
      <c r="EA9">
        <v>45993</v>
      </c>
      <c r="EB9">
        <v>45992</v>
      </c>
      <c r="EC9">
        <v>45989</v>
      </c>
      <c r="ED9">
        <v>45988</v>
      </c>
      <c r="EE9">
        <v>45987</v>
      </c>
      <c r="EF9">
        <v>45986</v>
      </c>
      <c r="EG9">
        <v>45985</v>
      </c>
      <c r="EH9">
        <v>45982</v>
      </c>
      <c r="EI9">
        <v>45981</v>
      </c>
      <c r="EJ9">
        <v>45980</v>
      </c>
      <c r="EK9">
        <v>45979</v>
      </c>
      <c r="EL9">
        <v>45978</v>
      </c>
      <c r="EM9">
        <v>45975</v>
      </c>
      <c r="EN9">
        <v>45974</v>
      </c>
      <c r="EO9">
        <v>45973</v>
      </c>
      <c r="EP9">
        <v>45972</v>
      </c>
      <c r="EQ9">
        <v>45971</v>
      </c>
      <c r="ER9">
        <v>45968</v>
      </c>
      <c r="ES9">
        <v>45967</v>
      </c>
      <c r="ET9">
        <v>45966</v>
      </c>
      <c r="EU9">
        <v>45965</v>
      </c>
      <c r="EV9">
        <v>45964</v>
      </c>
      <c r="EW9">
        <v>45961</v>
      </c>
      <c r="EX9">
        <v>45960</v>
      </c>
      <c r="EY9">
        <v>45959</v>
      </c>
      <c r="EZ9">
        <v>45958</v>
      </c>
      <c r="FA9">
        <v>45957</v>
      </c>
      <c r="FB9">
        <v>45954</v>
      </c>
      <c r="FC9">
        <v>45953</v>
      </c>
      <c r="FD9">
        <v>45952</v>
      </c>
      <c r="FE9">
        <v>45951</v>
      </c>
      <c r="FF9">
        <v>45950</v>
      </c>
      <c r="FG9">
        <v>45947</v>
      </c>
      <c r="FH9">
        <v>45946</v>
      </c>
      <c r="FI9">
        <v>45945</v>
      </c>
      <c r="FJ9">
        <v>45944</v>
      </c>
      <c r="FK9">
        <v>45943</v>
      </c>
      <c r="FL9">
        <v>45940</v>
      </c>
      <c r="FM9">
        <v>45939</v>
      </c>
      <c r="FN9">
        <v>45938</v>
      </c>
      <c r="FO9">
        <v>45937</v>
      </c>
      <c r="FP9">
        <v>45936</v>
      </c>
      <c r="FQ9">
        <v>45933</v>
      </c>
      <c r="FR9">
        <v>45932</v>
      </c>
      <c r="FS9">
        <v>45931</v>
      </c>
      <c r="FT9">
        <v>45930</v>
      </c>
      <c r="FU9">
        <v>45929</v>
      </c>
      <c r="FV9">
        <v>45926</v>
      </c>
      <c r="FW9">
        <v>45925</v>
      </c>
      <c r="FX9">
        <v>45924</v>
      </c>
      <c r="FY9">
        <v>45923</v>
      </c>
      <c r="FZ9">
        <v>45922</v>
      </c>
      <c r="GA9">
        <v>45919</v>
      </c>
      <c r="GB9">
        <v>45918</v>
      </c>
      <c r="GC9">
        <v>45917</v>
      </c>
      <c r="GD9">
        <v>45916</v>
      </c>
      <c r="GE9">
        <v>45915</v>
      </c>
      <c r="GF9">
        <v>45912</v>
      </c>
      <c r="GG9">
        <v>45911</v>
      </c>
      <c r="GH9">
        <v>45910</v>
      </c>
      <c r="GI9">
        <v>45909</v>
      </c>
      <c r="GJ9">
        <v>45908</v>
      </c>
      <c r="GK9">
        <v>45905</v>
      </c>
      <c r="GL9">
        <v>45904</v>
      </c>
      <c r="GM9">
        <v>45903</v>
      </c>
      <c r="GN9">
        <v>45902</v>
      </c>
      <c r="GO9">
        <v>45901</v>
      </c>
      <c r="GP9">
        <v>45898</v>
      </c>
      <c r="GQ9">
        <v>45897</v>
      </c>
      <c r="GR9">
        <v>45896</v>
      </c>
      <c r="GS9">
        <v>45895</v>
      </c>
      <c r="GT9">
        <v>45894</v>
      </c>
      <c r="GU9">
        <v>45891</v>
      </c>
      <c r="GV9">
        <v>45890</v>
      </c>
      <c r="GW9">
        <v>45889</v>
      </c>
      <c r="GX9">
        <v>45888</v>
      </c>
      <c r="GY9">
        <v>45887</v>
      </c>
      <c r="GZ9">
        <v>45884</v>
      </c>
      <c r="HA9">
        <v>45883</v>
      </c>
      <c r="HB9">
        <v>45882</v>
      </c>
      <c r="HC9">
        <v>45881</v>
      </c>
      <c r="HD9">
        <v>45880</v>
      </c>
      <c r="HE9">
        <v>45877</v>
      </c>
      <c r="HF9">
        <v>45876</v>
      </c>
      <c r="HG9">
        <v>45875</v>
      </c>
      <c r="HH9">
        <v>45874</v>
      </c>
      <c r="HI9">
        <v>45873</v>
      </c>
      <c r="HJ9">
        <v>45870</v>
      </c>
      <c r="HK9">
        <v>45869</v>
      </c>
      <c r="HL9">
        <v>45868</v>
      </c>
      <c r="HM9">
        <v>45867</v>
      </c>
      <c r="HN9">
        <v>45866</v>
      </c>
      <c r="HO9">
        <v>45863</v>
      </c>
      <c r="HP9">
        <v>45862</v>
      </c>
      <c r="HQ9">
        <v>45861</v>
      </c>
      <c r="HR9">
        <v>45860</v>
      </c>
      <c r="HS9">
        <v>45859</v>
      </c>
      <c r="HT9">
        <v>45856</v>
      </c>
      <c r="HU9">
        <v>45855</v>
      </c>
      <c r="HV9">
        <v>45854</v>
      </c>
      <c r="HW9">
        <v>45853</v>
      </c>
      <c r="HX9">
        <v>45852</v>
      </c>
      <c r="HY9">
        <v>45849</v>
      </c>
      <c r="HZ9">
        <v>45848</v>
      </c>
      <c r="IA9">
        <v>45847</v>
      </c>
      <c r="IB9">
        <v>45846</v>
      </c>
      <c r="IC9">
        <v>45845</v>
      </c>
      <c r="ID9">
        <v>45842</v>
      </c>
      <c r="IE9">
        <v>45841</v>
      </c>
      <c r="IF9">
        <v>45840</v>
      </c>
      <c r="IG9">
        <v>45839</v>
      </c>
      <c r="IH9">
        <v>45838</v>
      </c>
      <c r="II9">
        <v>45835</v>
      </c>
      <c r="IJ9">
        <v>45834</v>
      </c>
      <c r="IK9">
        <v>45833</v>
      </c>
      <c r="IL9">
        <v>45832</v>
      </c>
      <c r="IM9">
        <v>45831</v>
      </c>
      <c r="IN9">
        <v>45828</v>
      </c>
      <c r="IO9">
        <v>45827</v>
      </c>
      <c r="IP9">
        <v>45826</v>
      </c>
      <c r="IQ9">
        <v>45825</v>
      </c>
      <c r="IR9">
        <v>45824</v>
      </c>
      <c r="IS9">
        <v>45821</v>
      </c>
      <c r="IT9">
        <v>45820</v>
      </c>
      <c r="IU9">
        <v>45819</v>
      </c>
      <c r="IV9">
        <v>45818</v>
      </c>
      <c r="IW9">
        <v>45817</v>
      </c>
      <c r="IX9">
        <v>45814</v>
      </c>
      <c r="IY9">
        <v>45813</v>
      </c>
      <c r="IZ9">
        <v>45812</v>
      </c>
      <c r="JA9">
        <v>45811</v>
      </c>
      <c r="JB9">
        <v>45810</v>
      </c>
      <c r="JC9">
        <v>45807</v>
      </c>
      <c r="JD9">
        <v>45806</v>
      </c>
      <c r="JE9">
        <v>45805</v>
      </c>
      <c r="JF9">
        <v>45804</v>
      </c>
      <c r="JG9">
        <v>45803</v>
      </c>
      <c r="JH9">
        <v>45800</v>
      </c>
      <c r="JI9">
        <v>45799</v>
      </c>
      <c r="JJ9">
        <v>45798</v>
      </c>
      <c r="JK9">
        <v>45797</v>
      </c>
      <c r="JL9">
        <v>45796</v>
      </c>
      <c r="JM9">
        <v>45793</v>
      </c>
      <c r="JN9">
        <v>45792</v>
      </c>
      <c r="JO9">
        <v>45791</v>
      </c>
      <c r="JP9">
        <v>45790</v>
      </c>
      <c r="JQ9">
        <v>45789</v>
      </c>
      <c r="JR9">
        <v>45786</v>
      </c>
      <c r="JS9">
        <v>45785</v>
      </c>
      <c r="JT9">
        <v>45784</v>
      </c>
      <c r="JU9">
        <v>45783</v>
      </c>
      <c r="JV9">
        <v>45782</v>
      </c>
      <c r="JW9">
        <v>45779</v>
      </c>
      <c r="JX9">
        <v>45778</v>
      </c>
      <c r="JY9">
        <v>45777</v>
      </c>
      <c r="JZ9">
        <v>45776</v>
      </c>
      <c r="KA9">
        <v>45775</v>
      </c>
      <c r="KB9">
        <v>45772</v>
      </c>
      <c r="KC9">
        <v>45771</v>
      </c>
      <c r="KD9">
        <v>45770</v>
      </c>
      <c r="KE9">
        <v>45769</v>
      </c>
      <c r="KF9">
        <v>45768</v>
      </c>
      <c r="KG9">
        <v>45765</v>
      </c>
      <c r="KH9">
        <v>45764</v>
      </c>
      <c r="KI9">
        <v>45763</v>
      </c>
      <c r="KJ9">
        <v>45762</v>
      </c>
      <c r="KK9">
        <v>45761</v>
      </c>
      <c r="KL9">
        <v>45758</v>
      </c>
      <c r="KM9">
        <v>45757</v>
      </c>
      <c r="KN9">
        <v>45756</v>
      </c>
      <c r="KO9">
        <v>45755</v>
      </c>
      <c r="KP9">
        <v>45754</v>
      </c>
      <c r="KQ9">
        <v>45751</v>
      </c>
      <c r="KR9">
        <v>45750</v>
      </c>
      <c r="KS9">
        <v>45749</v>
      </c>
      <c r="KT9">
        <v>45748</v>
      </c>
      <c r="KU9">
        <v>45747</v>
      </c>
      <c r="KV9">
        <v>45744</v>
      </c>
      <c r="KW9">
        <v>45743</v>
      </c>
      <c r="KX9">
        <v>45742</v>
      </c>
      <c r="KY9">
        <v>45741</v>
      </c>
      <c r="KZ9">
        <v>45740</v>
      </c>
      <c r="LA9">
        <v>45737</v>
      </c>
      <c r="LB9">
        <v>45736</v>
      </c>
      <c r="LC9">
        <v>45735</v>
      </c>
      <c r="LD9">
        <v>45734</v>
      </c>
      <c r="LE9">
        <v>45733</v>
      </c>
      <c r="LF9">
        <v>45730</v>
      </c>
      <c r="LG9">
        <v>45729</v>
      </c>
      <c r="LH9">
        <v>45728</v>
      </c>
      <c r="LI9">
        <v>45727</v>
      </c>
      <c r="LJ9">
        <v>45726</v>
      </c>
      <c r="LK9">
        <v>45723</v>
      </c>
      <c r="LL9">
        <v>45722</v>
      </c>
      <c r="LM9">
        <v>45721</v>
      </c>
      <c r="LN9">
        <v>45720</v>
      </c>
      <c r="LO9">
        <v>45719</v>
      </c>
      <c r="LP9">
        <v>45716</v>
      </c>
      <c r="LQ9">
        <v>45715</v>
      </c>
      <c r="LR9">
        <v>45714</v>
      </c>
      <c r="LS9">
        <v>45713</v>
      </c>
      <c r="LT9">
        <v>45712</v>
      </c>
      <c r="LU9">
        <v>45709</v>
      </c>
      <c r="LV9">
        <v>45708</v>
      </c>
      <c r="LW9">
        <v>45707</v>
      </c>
      <c r="LX9">
        <v>45706</v>
      </c>
      <c r="LY9">
        <v>45705</v>
      </c>
      <c r="LZ9">
        <v>45702</v>
      </c>
      <c r="MA9">
        <v>45701</v>
      </c>
      <c r="MB9">
        <v>45700</v>
      </c>
      <c r="MC9">
        <v>45699</v>
      </c>
      <c r="MD9">
        <v>45698</v>
      </c>
      <c r="ME9">
        <v>45695</v>
      </c>
      <c r="MF9">
        <v>45694</v>
      </c>
      <c r="MG9">
        <v>45693</v>
      </c>
      <c r="MH9">
        <v>45692</v>
      </c>
      <c r="MI9">
        <v>45691</v>
      </c>
      <c r="MJ9">
        <v>45688</v>
      </c>
      <c r="MK9">
        <v>45687</v>
      </c>
      <c r="ML9">
        <v>45686</v>
      </c>
      <c r="MM9">
        <v>45685</v>
      </c>
      <c r="MN9">
        <v>45684</v>
      </c>
      <c r="MO9">
        <v>45681</v>
      </c>
      <c r="MP9">
        <v>45680</v>
      </c>
      <c r="MQ9">
        <v>45679</v>
      </c>
      <c r="MR9">
        <v>45678</v>
      </c>
      <c r="MS9">
        <v>45677</v>
      </c>
      <c r="MT9">
        <v>45674</v>
      </c>
      <c r="MU9">
        <v>45673</v>
      </c>
      <c r="MV9">
        <v>45672</v>
      </c>
      <c r="MW9">
        <v>45671</v>
      </c>
      <c r="MX9">
        <v>45670</v>
      </c>
      <c r="MY9">
        <v>45667</v>
      </c>
      <c r="MZ9">
        <v>45666</v>
      </c>
      <c r="NA9">
        <v>45665</v>
      </c>
      <c r="NB9">
        <v>45664</v>
      </c>
      <c r="NC9">
        <v>45663</v>
      </c>
      <c r="ND9">
        <v>45660</v>
      </c>
      <c r="NE9">
        <v>45659</v>
      </c>
      <c r="NF9">
        <v>45658</v>
      </c>
      <c r="NG9">
        <v>45657</v>
      </c>
      <c r="NH9">
        <v>45656</v>
      </c>
      <c r="NI9">
        <v>45653</v>
      </c>
      <c r="NJ9">
        <v>45652</v>
      </c>
      <c r="NK9">
        <v>45651</v>
      </c>
      <c r="NL9">
        <v>45650</v>
      </c>
      <c r="NM9">
        <v>45649</v>
      </c>
      <c r="NN9">
        <v>45646</v>
      </c>
      <c r="NO9">
        <v>45645</v>
      </c>
      <c r="NP9">
        <v>45644</v>
      </c>
      <c r="NQ9">
        <v>45643</v>
      </c>
      <c r="NR9">
        <v>45642</v>
      </c>
      <c r="NS9">
        <v>45639</v>
      </c>
      <c r="NT9">
        <v>45638</v>
      </c>
      <c r="NU9">
        <v>45637</v>
      </c>
      <c r="NV9">
        <v>45636</v>
      </c>
      <c r="NW9">
        <v>45635</v>
      </c>
      <c r="NX9">
        <v>45632</v>
      </c>
      <c r="NY9">
        <v>45631</v>
      </c>
      <c r="NZ9">
        <v>45630</v>
      </c>
      <c r="OA9">
        <v>45629</v>
      </c>
      <c r="OB9">
        <v>45628</v>
      </c>
      <c r="OC9">
        <v>45625</v>
      </c>
      <c r="OD9">
        <v>45624</v>
      </c>
      <c r="OE9">
        <v>45623</v>
      </c>
      <c r="OF9">
        <v>45622</v>
      </c>
      <c r="OG9">
        <v>45621</v>
      </c>
      <c r="OH9">
        <v>45618</v>
      </c>
      <c r="OI9">
        <v>45617</v>
      </c>
      <c r="OJ9">
        <v>45616</v>
      </c>
      <c r="OK9">
        <v>45615</v>
      </c>
      <c r="OL9">
        <v>45614</v>
      </c>
      <c r="OM9">
        <v>45611</v>
      </c>
      <c r="ON9">
        <v>45610</v>
      </c>
      <c r="OO9">
        <v>45609</v>
      </c>
      <c r="OP9">
        <v>45608</v>
      </c>
      <c r="OQ9">
        <v>45607</v>
      </c>
      <c r="OR9">
        <v>45604</v>
      </c>
      <c r="OS9">
        <v>45603</v>
      </c>
      <c r="OT9">
        <v>45602</v>
      </c>
      <c r="OU9">
        <v>45601</v>
      </c>
      <c r="OV9">
        <v>45600</v>
      </c>
      <c r="OW9">
        <v>45597</v>
      </c>
      <c r="OX9">
        <v>45596</v>
      </c>
      <c r="OY9">
        <v>45595</v>
      </c>
      <c r="OZ9">
        <v>45594</v>
      </c>
      <c r="PA9">
        <v>45593</v>
      </c>
      <c r="PB9">
        <v>45590</v>
      </c>
      <c r="PC9">
        <v>45589</v>
      </c>
      <c r="PD9">
        <v>45588</v>
      </c>
      <c r="PE9">
        <v>45587</v>
      </c>
      <c r="PF9">
        <v>45586</v>
      </c>
      <c r="PG9">
        <v>45583</v>
      </c>
      <c r="PH9">
        <v>45582</v>
      </c>
      <c r="PI9">
        <v>45581</v>
      </c>
      <c r="PJ9">
        <v>45580</v>
      </c>
      <c r="PK9">
        <v>45579</v>
      </c>
      <c r="PL9">
        <v>45576</v>
      </c>
      <c r="PM9">
        <v>45575</v>
      </c>
      <c r="PN9">
        <v>45574</v>
      </c>
      <c r="PO9">
        <v>45573</v>
      </c>
      <c r="PP9">
        <v>45572</v>
      </c>
      <c r="PQ9">
        <v>45569</v>
      </c>
      <c r="PR9">
        <v>45568</v>
      </c>
      <c r="PS9">
        <v>45567</v>
      </c>
      <c r="PT9">
        <v>45566</v>
      </c>
      <c r="PU9">
        <v>45565</v>
      </c>
      <c r="PV9">
        <v>45562</v>
      </c>
      <c r="PW9">
        <v>45561</v>
      </c>
      <c r="PX9">
        <v>45560</v>
      </c>
      <c r="PY9">
        <v>45559</v>
      </c>
      <c r="PZ9">
        <v>45558</v>
      </c>
      <c r="QA9">
        <v>45555</v>
      </c>
      <c r="QB9">
        <v>45554</v>
      </c>
      <c r="QC9">
        <v>45553</v>
      </c>
      <c r="QD9">
        <v>45552</v>
      </c>
      <c r="QE9">
        <v>45551</v>
      </c>
      <c r="QF9">
        <v>45548</v>
      </c>
      <c r="QG9">
        <v>45547</v>
      </c>
      <c r="QH9">
        <v>45546</v>
      </c>
      <c r="QI9">
        <v>45545</v>
      </c>
      <c r="QJ9">
        <v>45544</v>
      </c>
      <c r="QK9">
        <v>45541</v>
      </c>
      <c r="QL9">
        <v>45540</v>
      </c>
      <c r="QM9">
        <v>45539</v>
      </c>
      <c r="QN9">
        <v>45538</v>
      </c>
      <c r="QO9">
        <v>45537</v>
      </c>
      <c r="QP9">
        <v>45534</v>
      </c>
      <c r="QQ9">
        <v>45533</v>
      </c>
      <c r="QR9">
        <v>45532</v>
      </c>
      <c r="QS9">
        <v>45531</v>
      </c>
      <c r="QT9">
        <v>45530</v>
      </c>
      <c r="QU9">
        <v>45527</v>
      </c>
      <c r="QV9">
        <v>45526</v>
      </c>
      <c r="QW9">
        <v>45525</v>
      </c>
      <c r="QX9">
        <v>45524</v>
      </c>
      <c r="QY9">
        <v>45523</v>
      </c>
      <c r="QZ9">
        <v>45520</v>
      </c>
      <c r="RA9">
        <v>45519</v>
      </c>
      <c r="RB9">
        <v>45518</v>
      </c>
      <c r="RC9">
        <v>45517</v>
      </c>
      <c r="RD9">
        <v>45516</v>
      </c>
      <c r="RE9">
        <v>45513</v>
      </c>
      <c r="RF9">
        <v>45512</v>
      </c>
      <c r="RG9">
        <v>45511</v>
      </c>
      <c r="RH9">
        <v>45510</v>
      </c>
      <c r="RI9">
        <v>45509</v>
      </c>
      <c r="RJ9">
        <v>45506</v>
      </c>
      <c r="RK9">
        <v>45505</v>
      </c>
      <c r="RL9">
        <v>45504</v>
      </c>
      <c r="RM9">
        <v>45503</v>
      </c>
      <c r="RN9">
        <v>45502</v>
      </c>
      <c r="RO9">
        <v>45499</v>
      </c>
      <c r="RP9">
        <v>45498</v>
      </c>
      <c r="RQ9">
        <v>45497</v>
      </c>
      <c r="RR9">
        <v>45496</v>
      </c>
      <c r="RS9">
        <v>45495</v>
      </c>
      <c r="RT9">
        <v>45492</v>
      </c>
      <c r="RU9">
        <v>45491</v>
      </c>
      <c r="RV9">
        <v>45490</v>
      </c>
      <c r="RW9">
        <v>45489</v>
      </c>
      <c r="RX9">
        <v>45488</v>
      </c>
      <c r="RY9">
        <v>45485</v>
      </c>
      <c r="RZ9">
        <v>45484</v>
      </c>
      <c r="SA9">
        <v>45483</v>
      </c>
      <c r="SB9">
        <v>45482</v>
      </c>
      <c r="SC9">
        <v>45481</v>
      </c>
      <c r="SD9">
        <v>45478</v>
      </c>
      <c r="SE9">
        <v>45477</v>
      </c>
      <c r="SF9">
        <v>45476</v>
      </c>
      <c r="SG9">
        <v>45475</v>
      </c>
      <c r="SH9">
        <v>45474</v>
      </c>
      <c r="SI9">
        <v>45471</v>
      </c>
      <c r="SJ9">
        <v>45470</v>
      </c>
      <c r="SK9">
        <v>45469</v>
      </c>
      <c r="SL9">
        <v>45468</v>
      </c>
      <c r="SM9">
        <v>45467</v>
      </c>
      <c r="SN9">
        <v>45464</v>
      </c>
      <c r="SO9">
        <v>45463</v>
      </c>
      <c r="SP9">
        <v>45462</v>
      </c>
      <c r="SQ9">
        <v>45461</v>
      </c>
      <c r="SR9">
        <v>45460</v>
      </c>
      <c r="SS9">
        <v>45457</v>
      </c>
      <c r="ST9">
        <v>45456</v>
      </c>
      <c r="SU9">
        <v>45455</v>
      </c>
      <c r="SV9">
        <v>45454</v>
      </c>
      <c r="SW9">
        <v>45453</v>
      </c>
      <c r="SX9">
        <v>45450</v>
      </c>
      <c r="SY9">
        <v>45449</v>
      </c>
      <c r="SZ9">
        <v>45448</v>
      </c>
      <c r="TA9">
        <v>45447</v>
      </c>
      <c r="TB9">
        <v>45446</v>
      </c>
      <c r="TC9">
        <v>45443</v>
      </c>
      <c r="TD9">
        <v>45442</v>
      </c>
      <c r="TE9">
        <v>45441</v>
      </c>
      <c r="TF9">
        <v>45440</v>
      </c>
      <c r="TG9">
        <v>45439</v>
      </c>
      <c r="TH9">
        <v>45436</v>
      </c>
      <c r="TI9">
        <v>45435</v>
      </c>
      <c r="TJ9">
        <v>45434</v>
      </c>
      <c r="TK9">
        <v>45433</v>
      </c>
      <c r="TL9">
        <v>45432</v>
      </c>
      <c r="TM9">
        <v>45429</v>
      </c>
      <c r="TN9">
        <v>45428</v>
      </c>
      <c r="TO9">
        <v>45427</v>
      </c>
      <c r="TP9">
        <v>45426</v>
      </c>
      <c r="TQ9">
        <v>45425</v>
      </c>
      <c r="TR9">
        <v>45422</v>
      </c>
      <c r="TS9">
        <v>45421</v>
      </c>
      <c r="TT9">
        <v>45420</v>
      </c>
      <c r="TU9">
        <v>45419</v>
      </c>
      <c r="TV9">
        <v>45418</v>
      </c>
      <c r="TW9">
        <v>45415</v>
      </c>
      <c r="TX9">
        <v>45414</v>
      </c>
      <c r="TY9">
        <v>45413</v>
      </c>
      <c r="TZ9">
        <v>45412</v>
      </c>
      <c r="UA9">
        <v>45411</v>
      </c>
      <c r="UB9">
        <v>45408</v>
      </c>
      <c r="UC9">
        <v>45407</v>
      </c>
      <c r="UD9">
        <v>45406</v>
      </c>
      <c r="UE9">
        <v>45405</v>
      </c>
      <c r="UF9">
        <v>45404</v>
      </c>
      <c r="UG9">
        <v>45401</v>
      </c>
      <c r="UH9">
        <v>45400</v>
      </c>
      <c r="UI9">
        <v>45399</v>
      </c>
      <c r="UJ9">
        <v>45398</v>
      </c>
      <c r="UK9">
        <v>45397</v>
      </c>
      <c r="UL9">
        <v>45394</v>
      </c>
      <c r="UM9">
        <v>45393</v>
      </c>
      <c r="UN9">
        <v>45392</v>
      </c>
      <c r="UO9">
        <v>45391</v>
      </c>
      <c r="UP9">
        <v>45390</v>
      </c>
      <c r="UQ9">
        <v>45387</v>
      </c>
      <c r="UR9">
        <v>45386</v>
      </c>
      <c r="US9">
        <v>45385</v>
      </c>
      <c r="UT9">
        <v>45384</v>
      </c>
      <c r="UU9">
        <v>45383</v>
      </c>
      <c r="UV9">
        <v>45380</v>
      </c>
      <c r="UW9">
        <v>45379</v>
      </c>
      <c r="UX9">
        <v>45378</v>
      </c>
      <c r="UY9">
        <v>45377</v>
      </c>
      <c r="UZ9">
        <v>45376</v>
      </c>
      <c r="VA9">
        <v>45373</v>
      </c>
      <c r="VB9">
        <v>45372</v>
      </c>
      <c r="VC9">
        <v>45371</v>
      </c>
      <c r="VD9">
        <v>45370</v>
      </c>
      <c r="VE9">
        <v>45369</v>
      </c>
      <c r="VF9">
        <v>45366</v>
      </c>
      <c r="VG9">
        <v>45365</v>
      </c>
      <c r="VH9">
        <v>45364</v>
      </c>
      <c r="VI9">
        <v>45363</v>
      </c>
      <c r="VJ9">
        <v>45362</v>
      </c>
      <c r="VK9">
        <v>45359</v>
      </c>
      <c r="VL9">
        <v>45358</v>
      </c>
      <c r="VM9">
        <v>45357</v>
      </c>
      <c r="VN9">
        <v>45356</v>
      </c>
      <c r="VO9">
        <v>45355</v>
      </c>
      <c r="VP9">
        <v>45352</v>
      </c>
      <c r="VQ9">
        <v>45351</v>
      </c>
      <c r="VR9">
        <v>45350</v>
      </c>
      <c r="VS9">
        <v>45349</v>
      </c>
      <c r="VT9">
        <v>45348</v>
      </c>
      <c r="VU9">
        <v>45345</v>
      </c>
      <c r="VV9">
        <v>45344</v>
      </c>
      <c r="VW9">
        <v>45343</v>
      </c>
      <c r="VX9">
        <v>45342</v>
      </c>
      <c r="VY9">
        <v>45341</v>
      </c>
      <c r="VZ9">
        <v>45338</v>
      </c>
      <c r="WA9">
        <v>45337</v>
      </c>
      <c r="WB9">
        <v>45336</v>
      </c>
      <c r="WC9">
        <v>45335</v>
      </c>
      <c r="WD9">
        <v>45334</v>
      </c>
      <c r="WE9">
        <v>45331</v>
      </c>
      <c r="WF9">
        <v>45330</v>
      </c>
      <c r="WG9">
        <v>45329</v>
      </c>
      <c r="WH9">
        <v>45328</v>
      </c>
      <c r="WI9">
        <v>45327</v>
      </c>
      <c r="WJ9">
        <v>45324</v>
      </c>
      <c r="WK9">
        <v>45323</v>
      </c>
      <c r="WL9">
        <v>45322</v>
      </c>
      <c r="WM9">
        <v>45321</v>
      </c>
      <c r="WN9">
        <v>45320</v>
      </c>
      <c r="WO9">
        <v>45317</v>
      </c>
      <c r="WP9">
        <v>45316</v>
      </c>
      <c r="WQ9">
        <v>45315</v>
      </c>
      <c r="WR9">
        <v>45314</v>
      </c>
      <c r="WS9">
        <v>45313</v>
      </c>
      <c r="WT9">
        <v>45310</v>
      </c>
      <c r="WU9">
        <v>45309</v>
      </c>
      <c r="WV9">
        <v>45308</v>
      </c>
      <c r="WW9">
        <v>45307</v>
      </c>
      <c r="WX9">
        <v>45306</v>
      </c>
      <c r="WY9">
        <v>45303</v>
      </c>
      <c r="WZ9">
        <v>45302</v>
      </c>
      <c r="XA9">
        <v>45301</v>
      </c>
      <c r="XB9">
        <v>45300</v>
      </c>
      <c r="XC9">
        <v>45299</v>
      </c>
      <c r="XD9">
        <v>45296</v>
      </c>
      <c r="XE9">
        <v>45295</v>
      </c>
      <c r="XF9">
        <v>45294</v>
      </c>
      <c r="XG9">
        <v>45293</v>
      </c>
      <c r="XH9">
        <v>45292</v>
      </c>
      <c r="XI9">
        <v>45289</v>
      </c>
      <c r="XJ9">
        <v>45288</v>
      </c>
      <c r="XK9">
        <v>45287</v>
      </c>
      <c r="XL9">
        <v>45286</v>
      </c>
      <c r="XM9">
        <v>45285</v>
      </c>
      <c r="XN9">
        <v>45282</v>
      </c>
      <c r="XO9">
        <v>45281</v>
      </c>
      <c r="XP9">
        <v>45280</v>
      </c>
      <c r="XQ9">
        <v>45279</v>
      </c>
      <c r="XR9">
        <v>45278</v>
      </c>
      <c r="XS9">
        <v>45275</v>
      </c>
      <c r="XT9">
        <v>45274</v>
      </c>
      <c r="XU9">
        <v>45273</v>
      </c>
      <c r="XV9">
        <v>45272</v>
      </c>
      <c r="XW9">
        <v>45271</v>
      </c>
      <c r="XX9">
        <v>45268</v>
      </c>
      <c r="XY9">
        <v>45267</v>
      </c>
      <c r="XZ9">
        <v>45266</v>
      </c>
      <c r="YA9">
        <v>45265</v>
      </c>
      <c r="YB9">
        <v>45264</v>
      </c>
      <c r="YC9">
        <v>45261</v>
      </c>
      <c r="YD9">
        <v>45260</v>
      </c>
      <c r="YE9">
        <v>45259</v>
      </c>
      <c r="YF9">
        <v>45258</v>
      </c>
      <c r="YG9">
        <v>45257</v>
      </c>
      <c r="YH9">
        <v>45254</v>
      </c>
      <c r="YI9">
        <v>45253</v>
      </c>
      <c r="YJ9">
        <v>45252</v>
      </c>
      <c r="YK9">
        <v>45251</v>
      </c>
      <c r="YL9">
        <v>45250</v>
      </c>
      <c r="YM9">
        <v>45247</v>
      </c>
      <c r="YN9">
        <v>45246</v>
      </c>
      <c r="YO9">
        <v>45245</v>
      </c>
      <c r="YP9">
        <v>45244</v>
      </c>
      <c r="YQ9">
        <v>45243</v>
      </c>
      <c r="YR9">
        <v>45240</v>
      </c>
      <c r="YS9">
        <v>45239</v>
      </c>
      <c r="YT9">
        <v>45238</v>
      </c>
      <c r="YU9">
        <v>45237</v>
      </c>
      <c r="YV9">
        <v>45236</v>
      </c>
      <c r="YW9">
        <v>45233</v>
      </c>
      <c r="YX9">
        <v>45232</v>
      </c>
      <c r="YY9">
        <v>45231</v>
      </c>
      <c r="YZ9">
        <v>45230</v>
      </c>
      <c r="ZA9">
        <v>45229</v>
      </c>
      <c r="ZB9">
        <v>45226</v>
      </c>
      <c r="ZC9">
        <v>45225</v>
      </c>
      <c r="ZD9">
        <v>45224</v>
      </c>
      <c r="ZE9">
        <v>45223</v>
      </c>
      <c r="ZF9">
        <v>45222</v>
      </c>
      <c r="ZG9">
        <v>45219</v>
      </c>
      <c r="ZH9">
        <v>45218</v>
      </c>
      <c r="ZI9">
        <v>45217</v>
      </c>
      <c r="ZJ9">
        <v>45216</v>
      </c>
      <c r="ZK9">
        <v>45215</v>
      </c>
      <c r="ZL9">
        <v>45212</v>
      </c>
      <c r="ZM9">
        <v>45211</v>
      </c>
      <c r="ZN9">
        <v>45210</v>
      </c>
      <c r="ZO9">
        <v>45209</v>
      </c>
      <c r="ZP9">
        <v>45208</v>
      </c>
      <c r="ZQ9">
        <v>45205</v>
      </c>
      <c r="ZR9">
        <v>45204</v>
      </c>
      <c r="ZS9">
        <v>45203</v>
      </c>
      <c r="ZT9">
        <v>45202</v>
      </c>
      <c r="ZU9">
        <v>45201</v>
      </c>
      <c r="ZV9">
        <v>45198</v>
      </c>
      <c r="ZW9">
        <v>45197</v>
      </c>
      <c r="ZX9">
        <v>45196</v>
      </c>
      <c r="ZY9">
        <v>45195</v>
      </c>
      <c r="ZZ9">
        <v>45194</v>
      </c>
      <c r="AAA9">
        <v>45191</v>
      </c>
      <c r="AAB9">
        <v>45190</v>
      </c>
      <c r="AAC9">
        <v>45189</v>
      </c>
      <c r="AAD9">
        <v>45188</v>
      </c>
      <c r="AAE9">
        <v>45187</v>
      </c>
      <c r="AAF9">
        <v>45184</v>
      </c>
      <c r="AAG9">
        <v>45183</v>
      </c>
      <c r="AAH9">
        <v>45182</v>
      </c>
      <c r="AAI9">
        <v>45181</v>
      </c>
      <c r="AAJ9">
        <v>45180</v>
      </c>
      <c r="AAK9">
        <v>45177</v>
      </c>
      <c r="AAL9">
        <v>45176</v>
      </c>
      <c r="AAM9">
        <v>45175</v>
      </c>
      <c r="AAN9">
        <v>45174</v>
      </c>
      <c r="AAO9">
        <v>45173</v>
      </c>
      <c r="AAP9">
        <v>45170</v>
      </c>
      <c r="AAQ9">
        <v>45169</v>
      </c>
      <c r="AAR9">
        <v>45168</v>
      </c>
      <c r="AAS9">
        <v>45167</v>
      </c>
      <c r="AAT9">
        <v>45166</v>
      </c>
      <c r="AAU9">
        <v>45163</v>
      </c>
      <c r="AAV9">
        <v>45162</v>
      </c>
      <c r="AAW9">
        <v>45161</v>
      </c>
      <c r="AAX9">
        <v>45160</v>
      </c>
      <c r="AAY9">
        <v>45159</v>
      </c>
      <c r="AAZ9">
        <v>45156</v>
      </c>
      <c r="ABA9">
        <v>45155</v>
      </c>
      <c r="ABB9">
        <v>45154</v>
      </c>
      <c r="ABC9">
        <v>45153</v>
      </c>
      <c r="ABD9">
        <v>45152</v>
      </c>
      <c r="ABE9">
        <v>45149</v>
      </c>
      <c r="ABF9">
        <v>45148</v>
      </c>
      <c r="ABG9">
        <v>45147</v>
      </c>
      <c r="ABH9">
        <v>45146</v>
      </c>
      <c r="ABI9">
        <v>45145</v>
      </c>
      <c r="ABJ9">
        <v>45142</v>
      </c>
      <c r="ABK9">
        <v>45141</v>
      </c>
      <c r="ABL9">
        <v>45140</v>
      </c>
      <c r="ABM9">
        <v>45139</v>
      </c>
      <c r="ABN9">
        <v>45138</v>
      </c>
      <c r="ABO9">
        <v>45135</v>
      </c>
      <c r="ABP9">
        <v>45134</v>
      </c>
      <c r="ABQ9">
        <v>45133</v>
      </c>
      <c r="ABR9">
        <v>45132</v>
      </c>
      <c r="ABS9">
        <v>45131</v>
      </c>
      <c r="ABT9">
        <v>45128</v>
      </c>
      <c r="ABU9">
        <v>45127</v>
      </c>
      <c r="ABV9">
        <v>45126</v>
      </c>
      <c r="ABW9">
        <v>45125</v>
      </c>
      <c r="ABX9">
        <v>45124</v>
      </c>
      <c r="ABY9">
        <v>45121</v>
      </c>
      <c r="ABZ9">
        <v>45120</v>
      </c>
      <c r="ACA9">
        <v>45119</v>
      </c>
      <c r="ACB9">
        <v>45118</v>
      </c>
      <c r="ACC9">
        <v>45117</v>
      </c>
      <c r="ACD9">
        <v>45114</v>
      </c>
      <c r="ACE9">
        <v>45113</v>
      </c>
      <c r="ACF9">
        <v>45112</v>
      </c>
      <c r="ACG9">
        <v>45111</v>
      </c>
      <c r="ACH9">
        <v>45110</v>
      </c>
      <c r="ACI9">
        <v>45107</v>
      </c>
      <c r="ACJ9">
        <v>45106</v>
      </c>
      <c r="ACK9">
        <v>45105</v>
      </c>
      <c r="ACL9">
        <v>45104</v>
      </c>
      <c r="ACM9">
        <v>45103</v>
      </c>
      <c r="ACN9">
        <v>45100</v>
      </c>
      <c r="ACO9">
        <v>45099</v>
      </c>
      <c r="ACP9">
        <v>45098</v>
      </c>
      <c r="ACQ9">
        <v>45097</v>
      </c>
      <c r="ACR9">
        <v>45096</v>
      </c>
      <c r="ACS9">
        <v>45093</v>
      </c>
      <c r="ACT9">
        <v>45092</v>
      </c>
      <c r="ACU9">
        <v>45091</v>
      </c>
      <c r="ACV9">
        <v>45090</v>
      </c>
      <c r="ACW9">
        <v>45089</v>
      </c>
      <c r="ACX9">
        <v>45086</v>
      </c>
      <c r="ACY9">
        <v>45085</v>
      </c>
      <c r="ACZ9">
        <v>45084</v>
      </c>
      <c r="ADA9">
        <v>45083</v>
      </c>
      <c r="ADB9">
        <v>45082</v>
      </c>
      <c r="ADC9">
        <v>45079</v>
      </c>
      <c r="ADD9">
        <v>45078</v>
      </c>
      <c r="ADE9">
        <v>45077</v>
      </c>
      <c r="ADF9">
        <v>45076</v>
      </c>
      <c r="ADG9">
        <v>45075</v>
      </c>
      <c r="ADH9">
        <v>45072</v>
      </c>
      <c r="ADI9">
        <v>45071</v>
      </c>
      <c r="ADJ9">
        <v>45070</v>
      </c>
      <c r="ADK9">
        <v>45069</v>
      </c>
      <c r="ADL9">
        <v>45068</v>
      </c>
      <c r="ADM9">
        <v>45065</v>
      </c>
      <c r="ADN9">
        <v>45064</v>
      </c>
      <c r="ADO9">
        <v>45063</v>
      </c>
      <c r="ADP9">
        <v>45062</v>
      </c>
      <c r="ADQ9">
        <v>45061</v>
      </c>
      <c r="ADR9">
        <v>45058</v>
      </c>
      <c r="ADS9">
        <v>45057</v>
      </c>
      <c r="ADT9">
        <v>45056</v>
      </c>
      <c r="ADU9">
        <v>45055</v>
      </c>
      <c r="ADV9">
        <v>45054</v>
      </c>
      <c r="ADW9">
        <v>45051</v>
      </c>
      <c r="ADX9">
        <v>45050</v>
      </c>
      <c r="ADY9">
        <v>45049</v>
      </c>
      <c r="ADZ9">
        <v>45048</v>
      </c>
      <c r="AEA9">
        <v>45047</v>
      </c>
      <c r="AEB9">
        <v>45044</v>
      </c>
      <c r="AEC9">
        <v>45043</v>
      </c>
      <c r="AED9">
        <v>45042</v>
      </c>
      <c r="AEE9">
        <v>45041</v>
      </c>
      <c r="AEF9">
        <v>45040</v>
      </c>
      <c r="AEG9">
        <v>45037</v>
      </c>
      <c r="AEH9">
        <v>45036</v>
      </c>
      <c r="AEI9">
        <v>45035</v>
      </c>
      <c r="AEJ9">
        <v>45034</v>
      </c>
      <c r="AEK9">
        <v>45033</v>
      </c>
      <c r="AEL9">
        <v>45030</v>
      </c>
      <c r="AEM9">
        <v>45029</v>
      </c>
      <c r="AEN9">
        <v>45028</v>
      </c>
      <c r="AEO9">
        <v>45027</v>
      </c>
      <c r="AEP9">
        <v>45026</v>
      </c>
      <c r="AEQ9">
        <v>45023</v>
      </c>
      <c r="AER9">
        <v>45022</v>
      </c>
      <c r="AES9">
        <v>45021</v>
      </c>
      <c r="AET9">
        <v>45020</v>
      </c>
      <c r="AEU9">
        <v>45019</v>
      </c>
      <c r="AEV9">
        <v>45016</v>
      </c>
      <c r="AEW9">
        <v>45015</v>
      </c>
      <c r="AEX9">
        <v>45014</v>
      </c>
      <c r="AEY9">
        <v>45013</v>
      </c>
      <c r="AEZ9">
        <v>45012</v>
      </c>
      <c r="AFA9">
        <v>45009</v>
      </c>
      <c r="AFB9">
        <v>45008</v>
      </c>
      <c r="AFC9">
        <v>45007</v>
      </c>
      <c r="AFD9">
        <v>45006</v>
      </c>
      <c r="AFE9">
        <v>45005</v>
      </c>
      <c r="AFF9">
        <v>45002</v>
      </c>
      <c r="AFG9">
        <v>45001</v>
      </c>
      <c r="AFH9">
        <v>45000</v>
      </c>
      <c r="AFI9">
        <v>44999</v>
      </c>
      <c r="AFJ9">
        <v>44998</v>
      </c>
      <c r="AFK9">
        <v>44995</v>
      </c>
      <c r="AFL9">
        <v>44994</v>
      </c>
      <c r="AFM9">
        <v>44993</v>
      </c>
      <c r="AFN9">
        <v>44992</v>
      </c>
      <c r="AFO9">
        <v>44991</v>
      </c>
      <c r="AFP9">
        <v>44988</v>
      </c>
      <c r="AFQ9">
        <v>44987</v>
      </c>
      <c r="AFR9">
        <v>44986</v>
      </c>
      <c r="AFS9">
        <v>44985</v>
      </c>
      <c r="AFT9">
        <v>44984</v>
      </c>
      <c r="AFU9">
        <v>44981</v>
      </c>
      <c r="AFV9">
        <v>44980</v>
      </c>
      <c r="AFW9">
        <v>44979</v>
      </c>
      <c r="AFX9">
        <v>44978</v>
      </c>
      <c r="AFY9">
        <v>44977</v>
      </c>
      <c r="AFZ9">
        <v>44974</v>
      </c>
      <c r="AGA9">
        <v>44973</v>
      </c>
      <c r="AGB9">
        <v>44972</v>
      </c>
      <c r="AGC9">
        <v>44971</v>
      </c>
      <c r="AGD9">
        <v>44970</v>
      </c>
      <c r="AGE9">
        <v>44967</v>
      </c>
      <c r="AGF9">
        <v>44966</v>
      </c>
      <c r="AGG9">
        <v>44965</v>
      </c>
      <c r="AGH9">
        <v>44964</v>
      </c>
      <c r="AGI9">
        <v>44963</v>
      </c>
      <c r="AGJ9">
        <v>44960</v>
      </c>
      <c r="AGK9">
        <v>44959</v>
      </c>
      <c r="AGL9">
        <v>44958</v>
      </c>
      <c r="AGM9">
        <v>44957</v>
      </c>
      <c r="AGN9">
        <v>44956</v>
      </c>
      <c r="AGO9">
        <v>44953</v>
      </c>
      <c r="AGP9">
        <v>44952</v>
      </c>
      <c r="AGQ9">
        <v>44951</v>
      </c>
      <c r="AGR9">
        <v>44950</v>
      </c>
      <c r="AGS9">
        <v>44949</v>
      </c>
      <c r="AGT9">
        <v>44946</v>
      </c>
      <c r="AGU9">
        <v>44945</v>
      </c>
      <c r="AGV9">
        <v>44944</v>
      </c>
      <c r="AGW9">
        <v>44943</v>
      </c>
      <c r="AGX9">
        <v>44942</v>
      </c>
      <c r="AGY9">
        <v>44939</v>
      </c>
      <c r="AGZ9">
        <v>44938</v>
      </c>
      <c r="AHA9">
        <v>44937</v>
      </c>
      <c r="AHB9">
        <v>44936</v>
      </c>
      <c r="AHC9">
        <v>44935</v>
      </c>
      <c r="AHD9">
        <v>44932</v>
      </c>
      <c r="AHE9">
        <v>44931</v>
      </c>
      <c r="AHF9">
        <v>44930</v>
      </c>
      <c r="AHG9">
        <v>44929</v>
      </c>
      <c r="AHH9">
        <v>44928</v>
      </c>
      <c r="AHI9">
        <v>44925</v>
      </c>
      <c r="AHJ9">
        <v>44924</v>
      </c>
      <c r="AHK9">
        <v>44923</v>
      </c>
      <c r="AHL9">
        <v>44922</v>
      </c>
      <c r="AHM9">
        <v>44921</v>
      </c>
      <c r="AHN9">
        <v>44918</v>
      </c>
      <c r="AHO9">
        <v>44917</v>
      </c>
      <c r="AHP9">
        <v>44916</v>
      </c>
      <c r="AHQ9">
        <v>44915</v>
      </c>
      <c r="AHR9">
        <v>44914</v>
      </c>
      <c r="AHS9">
        <v>44911</v>
      </c>
      <c r="AHT9">
        <v>44910</v>
      </c>
      <c r="AHU9">
        <v>44909</v>
      </c>
      <c r="AHV9">
        <v>44908</v>
      </c>
      <c r="AHW9">
        <v>44907</v>
      </c>
      <c r="AHX9">
        <v>44904</v>
      </c>
      <c r="AHY9">
        <v>44903</v>
      </c>
      <c r="AHZ9">
        <v>44902</v>
      </c>
      <c r="AIA9">
        <v>44901</v>
      </c>
      <c r="AIB9">
        <v>44900</v>
      </c>
      <c r="AIC9">
        <v>44897</v>
      </c>
      <c r="AID9">
        <v>44896</v>
      </c>
      <c r="AIE9">
        <v>44895</v>
      </c>
      <c r="AIF9">
        <v>44894</v>
      </c>
      <c r="AIG9">
        <v>44893</v>
      </c>
      <c r="AIH9">
        <v>44890</v>
      </c>
      <c r="AII9">
        <v>44889</v>
      </c>
      <c r="AIJ9">
        <v>44888</v>
      </c>
      <c r="AIK9">
        <v>44887</v>
      </c>
      <c r="AIL9">
        <v>44886</v>
      </c>
      <c r="AIM9">
        <v>44883</v>
      </c>
      <c r="AIN9">
        <v>44882</v>
      </c>
      <c r="AIO9">
        <v>44881</v>
      </c>
      <c r="AIP9">
        <v>44880</v>
      </c>
      <c r="AIQ9">
        <v>44879</v>
      </c>
      <c r="AIR9">
        <v>44876</v>
      </c>
      <c r="AIS9">
        <v>44875</v>
      </c>
      <c r="AIT9">
        <v>44874</v>
      </c>
      <c r="AIU9">
        <v>44873</v>
      </c>
      <c r="AIV9">
        <v>44872</v>
      </c>
      <c r="AIW9">
        <v>44869</v>
      </c>
      <c r="AIX9">
        <v>44868</v>
      </c>
      <c r="AIY9">
        <v>44867</v>
      </c>
      <c r="AIZ9">
        <v>44866</v>
      </c>
      <c r="AJA9">
        <v>44865</v>
      </c>
      <c r="AJB9">
        <v>44862</v>
      </c>
      <c r="AJC9">
        <v>44861</v>
      </c>
      <c r="AJD9">
        <v>44860</v>
      </c>
      <c r="AJE9">
        <v>44859</v>
      </c>
      <c r="AJF9">
        <v>44858</v>
      </c>
      <c r="AJG9">
        <v>44855</v>
      </c>
      <c r="AJH9">
        <v>44854</v>
      </c>
      <c r="AJI9">
        <v>44853</v>
      </c>
      <c r="AJJ9">
        <v>44852</v>
      </c>
      <c r="AJK9">
        <v>44851</v>
      </c>
      <c r="AJL9">
        <v>44848</v>
      </c>
      <c r="AJM9">
        <v>44847</v>
      </c>
      <c r="AJN9">
        <v>44846</v>
      </c>
      <c r="AJO9">
        <v>44845</v>
      </c>
      <c r="AJP9">
        <v>44844</v>
      </c>
      <c r="AJQ9">
        <v>44841</v>
      </c>
      <c r="AJR9">
        <v>44840</v>
      </c>
      <c r="AJS9">
        <v>44839</v>
      </c>
      <c r="AJT9">
        <v>44838</v>
      </c>
      <c r="AJU9">
        <v>44837</v>
      </c>
      <c r="AJV9">
        <v>44834</v>
      </c>
      <c r="AJW9">
        <v>44833</v>
      </c>
      <c r="AJX9">
        <v>44832</v>
      </c>
      <c r="AJY9">
        <v>44831</v>
      </c>
      <c r="AJZ9">
        <v>44830</v>
      </c>
      <c r="AKA9">
        <v>44827</v>
      </c>
      <c r="AKB9">
        <v>44826</v>
      </c>
      <c r="AKC9">
        <v>44825</v>
      </c>
      <c r="AKD9">
        <v>44824</v>
      </c>
      <c r="AKE9">
        <v>44823</v>
      </c>
      <c r="AKF9">
        <v>44820</v>
      </c>
      <c r="AKG9">
        <v>44819</v>
      </c>
      <c r="AKH9">
        <v>44818</v>
      </c>
      <c r="AKI9">
        <v>44817</v>
      </c>
      <c r="AKJ9">
        <v>44816</v>
      </c>
      <c r="AKK9">
        <v>44813</v>
      </c>
      <c r="AKL9">
        <v>44812</v>
      </c>
      <c r="AKM9">
        <v>44811</v>
      </c>
      <c r="AKN9">
        <v>44810</v>
      </c>
      <c r="AKO9">
        <v>44809</v>
      </c>
      <c r="AKP9">
        <v>44806</v>
      </c>
      <c r="AKQ9">
        <v>44805</v>
      </c>
      <c r="AKR9">
        <v>44804</v>
      </c>
      <c r="AKS9">
        <v>44803</v>
      </c>
      <c r="AKT9">
        <v>44802</v>
      </c>
      <c r="AKU9">
        <v>44799</v>
      </c>
      <c r="AKV9">
        <v>44798</v>
      </c>
      <c r="AKW9">
        <v>44797</v>
      </c>
      <c r="AKX9">
        <v>44796</v>
      </c>
      <c r="AKY9">
        <v>44795</v>
      </c>
      <c r="AKZ9">
        <v>44792</v>
      </c>
      <c r="ALA9">
        <v>44791</v>
      </c>
      <c r="ALB9">
        <v>44790</v>
      </c>
      <c r="ALC9">
        <v>44789</v>
      </c>
      <c r="ALD9">
        <v>44788</v>
      </c>
      <c r="ALE9">
        <v>44785</v>
      </c>
      <c r="ALF9">
        <v>44784</v>
      </c>
      <c r="ALG9">
        <v>44783</v>
      </c>
      <c r="ALH9">
        <v>44782</v>
      </c>
      <c r="ALI9">
        <v>44781</v>
      </c>
      <c r="ALJ9">
        <v>44778</v>
      </c>
      <c r="ALK9">
        <v>44777</v>
      </c>
      <c r="ALL9">
        <v>44776</v>
      </c>
      <c r="ALM9">
        <v>44775</v>
      </c>
      <c r="ALN9">
        <v>44774</v>
      </c>
      <c r="ALO9">
        <v>44771</v>
      </c>
      <c r="ALP9">
        <v>44770</v>
      </c>
      <c r="ALQ9">
        <v>44769</v>
      </c>
      <c r="ALR9">
        <v>44768</v>
      </c>
      <c r="ALS9">
        <v>44767</v>
      </c>
      <c r="ALT9">
        <v>44764</v>
      </c>
      <c r="ALU9">
        <v>44763</v>
      </c>
      <c r="ALV9">
        <v>44762</v>
      </c>
      <c r="ALW9">
        <v>44761</v>
      </c>
      <c r="ALX9">
        <v>44760</v>
      </c>
      <c r="ALY9">
        <v>44757</v>
      </c>
      <c r="ALZ9">
        <v>44756</v>
      </c>
      <c r="AMA9">
        <v>44755</v>
      </c>
      <c r="AMB9">
        <v>44754</v>
      </c>
      <c r="AMC9">
        <v>44753</v>
      </c>
      <c r="AMD9">
        <v>44750</v>
      </c>
      <c r="AME9">
        <v>44749</v>
      </c>
      <c r="AMF9">
        <v>44748</v>
      </c>
      <c r="AMG9">
        <v>44747</v>
      </c>
      <c r="AMH9">
        <v>44746</v>
      </c>
      <c r="AMI9">
        <v>44743</v>
      </c>
      <c r="AMJ9">
        <v>44742</v>
      </c>
      <c r="AMK9">
        <v>44741</v>
      </c>
      <c r="AML9">
        <v>44740</v>
      </c>
      <c r="AMM9">
        <v>44739</v>
      </c>
      <c r="AMN9">
        <v>44736</v>
      </c>
      <c r="AMO9">
        <v>44735</v>
      </c>
      <c r="AMP9">
        <v>44734</v>
      </c>
      <c r="AMQ9">
        <v>44733</v>
      </c>
      <c r="AMR9">
        <v>44732</v>
      </c>
      <c r="AMS9">
        <v>44729</v>
      </c>
      <c r="AMT9">
        <v>44728</v>
      </c>
      <c r="AMU9">
        <v>44727</v>
      </c>
      <c r="AMV9">
        <v>44726</v>
      </c>
      <c r="AMW9">
        <v>44725</v>
      </c>
      <c r="AMX9">
        <v>44722</v>
      </c>
      <c r="AMY9">
        <v>44721</v>
      </c>
      <c r="AMZ9">
        <v>44720</v>
      </c>
      <c r="ANA9">
        <v>44719</v>
      </c>
      <c r="ANB9">
        <v>44718</v>
      </c>
      <c r="ANC9">
        <v>44715</v>
      </c>
      <c r="AND9">
        <v>44714</v>
      </c>
      <c r="ANE9">
        <v>44713</v>
      </c>
      <c r="ANF9">
        <v>44712</v>
      </c>
      <c r="ANG9">
        <v>44711</v>
      </c>
      <c r="ANH9">
        <v>44708</v>
      </c>
      <c r="ANI9">
        <v>44707</v>
      </c>
      <c r="ANJ9">
        <v>44706</v>
      </c>
      <c r="ANK9">
        <v>44705</v>
      </c>
      <c r="ANL9">
        <v>44704</v>
      </c>
      <c r="ANM9">
        <v>44701</v>
      </c>
      <c r="ANN9">
        <v>44700</v>
      </c>
      <c r="ANO9">
        <v>44699</v>
      </c>
      <c r="ANP9">
        <v>44698</v>
      </c>
      <c r="ANQ9">
        <v>44697</v>
      </c>
      <c r="ANR9">
        <v>44694</v>
      </c>
      <c r="ANS9">
        <v>44693</v>
      </c>
      <c r="ANT9">
        <v>44692</v>
      </c>
      <c r="ANU9">
        <v>44691</v>
      </c>
      <c r="ANV9">
        <v>44690</v>
      </c>
      <c r="ANW9">
        <v>44687</v>
      </c>
      <c r="ANX9">
        <v>44686</v>
      </c>
      <c r="ANY9">
        <v>44685</v>
      </c>
      <c r="ANZ9">
        <v>44684</v>
      </c>
      <c r="AOA9">
        <v>44683</v>
      </c>
      <c r="AOB9">
        <v>44680</v>
      </c>
      <c r="AOC9">
        <v>44679</v>
      </c>
      <c r="AOD9">
        <v>44678</v>
      </c>
      <c r="AOE9">
        <v>44677</v>
      </c>
      <c r="AOF9">
        <v>44676</v>
      </c>
      <c r="AOG9">
        <v>44673</v>
      </c>
      <c r="AOH9">
        <v>44672</v>
      </c>
      <c r="AOI9">
        <v>44671</v>
      </c>
      <c r="AOJ9">
        <v>44670</v>
      </c>
      <c r="AOK9">
        <v>44669</v>
      </c>
      <c r="AOL9">
        <v>44666</v>
      </c>
      <c r="AOM9">
        <v>44665</v>
      </c>
      <c r="AON9">
        <v>44664</v>
      </c>
      <c r="AOO9">
        <v>44663</v>
      </c>
      <c r="AOP9">
        <v>44662</v>
      </c>
      <c r="AOQ9">
        <v>44659</v>
      </c>
      <c r="AOR9">
        <v>44658</v>
      </c>
      <c r="AOS9">
        <v>44657</v>
      </c>
      <c r="AOT9">
        <v>44656</v>
      </c>
      <c r="AOU9">
        <v>44655</v>
      </c>
      <c r="AOV9">
        <v>44652</v>
      </c>
      <c r="AOW9">
        <v>44651</v>
      </c>
      <c r="AOX9">
        <v>44650</v>
      </c>
      <c r="AOY9">
        <v>44649</v>
      </c>
      <c r="AOZ9">
        <v>44648</v>
      </c>
      <c r="APA9">
        <v>44645</v>
      </c>
      <c r="APB9">
        <v>44644</v>
      </c>
      <c r="APC9">
        <v>44643</v>
      </c>
      <c r="APD9">
        <v>44642</v>
      </c>
      <c r="APE9">
        <v>44641</v>
      </c>
      <c r="APF9">
        <v>44638</v>
      </c>
      <c r="APG9">
        <v>44637</v>
      </c>
      <c r="APH9">
        <v>44636</v>
      </c>
      <c r="API9">
        <v>44635</v>
      </c>
      <c r="APJ9">
        <v>44634</v>
      </c>
      <c r="APK9">
        <v>44631</v>
      </c>
      <c r="APL9">
        <v>44630</v>
      </c>
      <c r="APM9">
        <v>44629</v>
      </c>
      <c r="APN9">
        <v>44628</v>
      </c>
      <c r="APO9">
        <v>44627</v>
      </c>
      <c r="APP9">
        <v>44624</v>
      </c>
      <c r="APQ9">
        <v>44623</v>
      </c>
      <c r="APR9">
        <v>44622</v>
      </c>
      <c r="APS9">
        <v>44621</v>
      </c>
      <c r="APT9">
        <v>44620</v>
      </c>
      <c r="APU9">
        <v>44617</v>
      </c>
      <c r="APV9">
        <v>44616</v>
      </c>
      <c r="APW9">
        <v>44615</v>
      </c>
      <c r="APX9">
        <v>44614</v>
      </c>
      <c r="APY9">
        <v>44613</v>
      </c>
      <c r="APZ9">
        <v>44610</v>
      </c>
      <c r="AQA9">
        <v>44609</v>
      </c>
      <c r="AQB9">
        <v>44608</v>
      </c>
      <c r="AQC9">
        <v>44607</v>
      </c>
      <c r="AQD9">
        <v>44606</v>
      </c>
      <c r="AQE9">
        <v>44603</v>
      </c>
      <c r="AQF9">
        <v>44602</v>
      </c>
      <c r="AQG9">
        <v>44601</v>
      </c>
      <c r="AQH9">
        <v>44600</v>
      </c>
      <c r="AQI9">
        <v>44599</v>
      </c>
      <c r="AQJ9">
        <v>44596</v>
      </c>
      <c r="AQK9">
        <v>44595</v>
      </c>
      <c r="AQL9">
        <v>44594</v>
      </c>
      <c r="AQM9">
        <v>44593</v>
      </c>
      <c r="AQN9">
        <v>44592</v>
      </c>
      <c r="AQO9">
        <v>44589</v>
      </c>
      <c r="AQP9">
        <v>44588</v>
      </c>
      <c r="AQQ9">
        <v>44587</v>
      </c>
      <c r="AQR9">
        <v>44586</v>
      </c>
      <c r="AQS9">
        <v>44585</v>
      </c>
      <c r="AQT9">
        <v>44582</v>
      </c>
      <c r="AQU9">
        <v>44581</v>
      </c>
      <c r="AQV9">
        <v>44580</v>
      </c>
      <c r="AQW9">
        <v>44579</v>
      </c>
      <c r="AQX9">
        <v>44578</v>
      </c>
      <c r="AQY9">
        <v>44575</v>
      </c>
      <c r="AQZ9">
        <v>44574</v>
      </c>
      <c r="ARA9">
        <v>44573</v>
      </c>
      <c r="ARB9">
        <v>44572</v>
      </c>
      <c r="ARC9">
        <v>44571</v>
      </c>
      <c r="ARD9">
        <v>44568</v>
      </c>
      <c r="ARE9">
        <v>44567</v>
      </c>
      <c r="ARF9">
        <v>44566</v>
      </c>
      <c r="ARG9">
        <v>44565</v>
      </c>
      <c r="ARH9">
        <v>44564</v>
      </c>
      <c r="ARI9">
        <v>44561</v>
      </c>
      <c r="ARJ9">
        <v>44560</v>
      </c>
      <c r="ARK9">
        <v>44559</v>
      </c>
      <c r="ARL9">
        <v>44558</v>
      </c>
      <c r="ARM9">
        <v>44557</v>
      </c>
      <c r="ARN9">
        <v>44554</v>
      </c>
      <c r="ARO9">
        <v>44553</v>
      </c>
      <c r="ARP9">
        <v>44552</v>
      </c>
      <c r="ARQ9">
        <v>44551</v>
      </c>
      <c r="ARR9">
        <v>44550</v>
      </c>
      <c r="ARS9">
        <v>44547</v>
      </c>
      <c r="ART9">
        <v>44546</v>
      </c>
      <c r="ARU9">
        <v>44545</v>
      </c>
      <c r="ARV9">
        <v>44544</v>
      </c>
      <c r="ARW9">
        <v>44543</v>
      </c>
      <c r="ARX9">
        <v>44540</v>
      </c>
      <c r="ARY9">
        <v>44539</v>
      </c>
      <c r="ARZ9">
        <v>44538</v>
      </c>
      <c r="ASA9">
        <v>44537</v>
      </c>
      <c r="ASB9">
        <v>44536</v>
      </c>
      <c r="ASC9">
        <v>44533</v>
      </c>
      <c r="ASD9">
        <v>44532</v>
      </c>
      <c r="ASE9">
        <v>44531</v>
      </c>
      <c r="ASF9">
        <v>44530</v>
      </c>
      <c r="ASG9">
        <v>44529</v>
      </c>
      <c r="ASH9">
        <v>44526</v>
      </c>
      <c r="ASI9">
        <v>44525</v>
      </c>
      <c r="ASJ9">
        <v>44524</v>
      </c>
      <c r="ASK9">
        <v>44523</v>
      </c>
      <c r="ASL9">
        <v>44522</v>
      </c>
      <c r="ASM9">
        <v>44519</v>
      </c>
      <c r="ASN9">
        <v>44518</v>
      </c>
      <c r="ASO9">
        <v>44517</v>
      </c>
      <c r="ASP9">
        <v>44516</v>
      </c>
      <c r="ASQ9">
        <v>44515</v>
      </c>
      <c r="ASR9">
        <v>44512</v>
      </c>
      <c r="ASS9">
        <v>44511</v>
      </c>
      <c r="AST9">
        <v>44510</v>
      </c>
      <c r="ASU9">
        <v>44509</v>
      </c>
      <c r="ASV9">
        <v>44508</v>
      </c>
      <c r="ASW9">
        <v>44505</v>
      </c>
      <c r="ASX9">
        <v>44504</v>
      </c>
      <c r="ASY9">
        <v>44503</v>
      </c>
      <c r="ASZ9">
        <v>44502</v>
      </c>
      <c r="ATA9">
        <v>44501</v>
      </c>
      <c r="ATB9">
        <v>44498</v>
      </c>
      <c r="ATC9">
        <v>44497</v>
      </c>
      <c r="ATD9">
        <v>44496</v>
      </c>
      <c r="ATE9">
        <v>44495</v>
      </c>
      <c r="ATF9">
        <v>44494</v>
      </c>
      <c r="ATG9">
        <v>44491</v>
      </c>
      <c r="ATH9">
        <v>44490</v>
      </c>
      <c r="ATI9">
        <v>44489</v>
      </c>
      <c r="ATJ9">
        <v>44488</v>
      </c>
      <c r="ATK9">
        <v>44487</v>
      </c>
      <c r="ATL9">
        <v>44484</v>
      </c>
      <c r="ATM9">
        <v>44483</v>
      </c>
      <c r="ATN9">
        <v>44482</v>
      </c>
      <c r="ATO9">
        <v>44481</v>
      </c>
      <c r="ATP9">
        <v>44480</v>
      </c>
      <c r="ATQ9">
        <v>44477</v>
      </c>
      <c r="ATR9">
        <v>44476</v>
      </c>
      <c r="ATS9">
        <v>44475</v>
      </c>
      <c r="ATT9">
        <v>44474</v>
      </c>
      <c r="ATU9">
        <v>44473</v>
      </c>
      <c r="ATV9">
        <v>44470</v>
      </c>
      <c r="ATW9">
        <v>44469</v>
      </c>
      <c r="ATX9">
        <v>44468</v>
      </c>
      <c r="ATY9">
        <v>44467</v>
      </c>
      <c r="ATZ9">
        <v>44466</v>
      </c>
      <c r="AUA9">
        <v>44463</v>
      </c>
      <c r="AUB9">
        <v>44462</v>
      </c>
      <c r="AUC9">
        <v>44461</v>
      </c>
      <c r="AUD9">
        <v>44460</v>
      </c>
      <c r="AUE9">
        <v>44459</v>
      </c>
      <c r="AUF9">
        <v>44456</v>
      </c>
      <c r="AUG9">
        <v>44455</v>
      </c>
      <c r="AUH9">
        <v>44454</v>
      </c>
      <c r="AUI9">
        <v>44453</v>
      </c>
      <c r="AUJ9">
        <v>44452</v>
      </c>
      <c r="AUK9">
        <v>44449</v>
      </c>
      <c r="AUL9">
        <v>44448</v>
      </c>
      <c r="AUM9">
        <v>44447</v>
      </c>
      <c r="AUN9">
        <v>44446</v>
      </c>
      <c r="AUO9">
        <v>44445</v>
      </c>
      <c r="AUP9">
        <v>44442</v>
      </c>
      <c r="AUQ9">
        <v>44441</v>
      </c>
      <c r="AUR9">
        <v>44440</v>
      </c>
      <c r="AUS9">
        <v>44439</v>
      </c>
      <c r="AUT9">
        <v>44438</v>
      </c>
      <c r="AUU9">
        <v>44435</v>
      </c>
      <c r="AUV9">
        <v>44434</v>
      </c>
      <c r="AUW9">
        <v>44433</v>
      </c>
      <c r="AUX9">
        <v>44432</v>
      </c>
      <c r="AUY9">
        <v>44431</v>
      </c>
      <c r="AUZ9">
        <v>44428</v>
      </c>
      <c r="AVA9">
        <v>44427</v>
      </c>
      <c r="AVB9">
        <v>44426</v>
      </c>
      <c r="AVC9">
        <v>44425</v>
      </c>
      <c r="AVD9">
        <v>44424</v>
      </c>
      <c r="AVE9">
        <v>44421</v>
      </c>
      <c r="AVF9">
        <v>44420</v>
      </c>
      <c r="AVG9">
        <v>44419</v>
      </c>
      <c r="AVH9">
        <v>44418</v>
      </c>
      <c r="AVI9">
        <v>44417</v>
      </c>
      <c r="AVJ9">
        <v>44414</v>
      </c>
      <c r="AVK9">
        <v>44413</v>
      </c>
      <c r="AVL9">
        <v>44412</v>
      </c>
      <c r="AVM9">
        <v>44411</v>
      </c>
      <c r="AVN9">
        <v>44410</v>
      </c>
      <c r="AVO9">
        <v>44407</v>
      </c>
      <c r="AVP9">
        <v>44406</v>
      </c>
      <c r="AVQ9">
        <v>44405</v>
      </c>
      <c r="AVR9">
        <v>44404</v>
      </c>
      <c r="AVS9">
        <v>44403</v>
      </c>
      <c r="AVT9">
        <v>44400</v>
      </c>
      <c r="AVU9">
        <v>44399</v>
      </c>
      <c r="AVV9">
        <v>44398</v>
      </c>
      <c r="AVW9">
        <v>44397</v>
      </c>
      <c r="AVX9">
        <v>44396</v>
      </c>
      <c r="AVY9">
        <v>44393</v>
      </c>
      <c r="AVZ9">
        <v>44392</v>
      </c>
      <c r="AWA9">
        <v>44391</v>
      </c>
      <c r="AWB9">
        <v>44390</v>
      </c>
      <c r="AWC9">
        <v>44389</v>
      </c>
      <c r="AWD9">
        <v>44386</v>
      </c>
      <c r="AWE9">
        <v>44385</v>
      </c>
      <c r="AWF9">
        <v>44384</v>
      </c>
      <c r="AWG9">
        <v>44383</v>
      </c>
      <c r="AWH9">
        <v>44382</v>
      </c>
      <c r="AWI9">
        <v>44379</v>
      </c>
      <c r="AWJ9">
        <v>44378</v>
      </c>
      <c r="AWK9">
        <v>44377</v>
      </c>
      <c r="AWL9">
        <v>44376</v>
      </c>
      <c r="AWM9">
        <v>44375</v>
      </c>
      <c r="AWN9">
        <v>44372</v>
      </c>
      <c r="AWO9">
        <v>44371</v>
      </c>
      <c r="AWP9">
        <v>44370</v>
      </c>
      <c r="AWQ9">
        <v>44369</v>
      </c>
      <c r="AWR9">
        <v>44368</v>
      </c>
      <c r="AWS9">
        <v>44365</v>
      </c>
      <c r="AWT9">
        <v>44364</v>
      </c>
      <c r="AWU9">
        <v>44363</v>
      </c>
      <c r="AWV9">
        <v>44362</v>
      </c>
      <c r="AWW9">
        <v>44361</v>
      </c>
      <c r="AWX9">
        <v>44358</v>
      </c>
      <c r="AWY9">
        <v>44357</v>
      </c>
      <c r="AWZ9">
        <v>44356</v>
      </c>
      <c r="AXA9">
        <v>44355</v>
      </c>
      <c r="AXB9">
        <v>44354</v>
      </c>
      <c r="AXC9">
        <v>44351</v>
      </c>
      <c r="AXD9">
        <v>44350</v>
      </c>
      <c r="AXE9">
        <v>44349</v>
      </c>
      <c r="AXF9">
        <v>44348</v>
      </c>
      <c r="AXG9">
        <v>44347</v>
      </c>
      <c r="AXH9">
        <v>44344</v>
      </c>
      <c r="AXI9">
        <v>44343</v>
      </c>
      <c r="AXJ9">
        <v>44342</v>
      </c>
      <c r="AXK9">
        <v>44341</v>
      </c>
      <c r="AXL9">
        <v>44340</v>
      </c>
      <c r="AXM9">
        <v>44337</v>
      </c>
      <c r="AXN9">
        <v>44336</v>
      </c>
      <c r="AXO9">
        <v>44335</v>
      </c>
      <c r="AXP9">
        <v>44334</v>
      </c>
      <c r="AXQ9">
        <v>44333</v>
      </c>
      <c r="AXR9">
        <v>44330</v>
      </c>
      <c r="AXS9">
        <v>44329</v>
      </c>
      <c r="AXT9">
        <v>44328</v>
      </c>
      <c r="AXU9">
        <v>44327</v>
      </c>
      <c r="AXV9">
        <v>44326</v>
      </c>
      <c r="AXW9">
        <v>44323</v>
      </c>
      <c r="AXX9">
        <v>44322</v>
      </c>
      <c r="AXY9">
        <v>44321</v>
      </c>
      <c r="AXZ9">
        <v>44320</v>
      </c>
      <c r="AYA9">
        <v>44319</v>
      </c>
      <c r="AYB9">
        <v>44316</v>
      </c>
      <c r="AYC9">
        <v>44315</v>
      </c>
      <c r="AYD9">
        <v>44314</v>
      </c>
      <c r="AYE9">
        <v>44313</v>
      </c>
      <c r="AYF9">
        <v>44312</v>
      </c>
      <c r="AYG9">
        <v>44309</v>
      </c>
      <c r="AYH9">
        <v>44308</v>
      </c>
      <c r="AYI9">
        <v>44307</v>
      </c>
      <c r="AYJ9">
        <v>44306</v>
      </c>
      <c r="AYK9">
        <v>44305</v>
      </c>
      <c r="AYL9">
        <v>44302</v>
      </c>
      <c r="AYM9">
        <v>44301</v>
      </c>
      <c r="AYN9">
        <v>44300</v>
      </c>
      <c r="AYO9">
        <v>44299</v>
      </c>
      <c r="AYP9">
        <v>44298</v>
      </c>
      <c r="AYQ9">
        <v>44295</v>
      </c>
      <c r="AYR9">
        <v>44294</v>
      </c>
      <c r="AYS9">
        <v>44293</v>
      </c>
      <c r="AYT9">
        <v>44292</v>
      </c>
      <c r="AYU9">
        <v>44291</v>
      </c>
      <c r="AYV9">
        <v>44288</v>
      </c>
      <c r="AYW9">
        <v>44287</v>
      </c>
      <c r="AYX9">
        <v>44286</v>
      </c>
      <c r="AYY9">
        <v>44285</v>
      </c>
      <c r="AYZ9">
        <v>44284</v>
      </c>
      <c r="AZA9">
        <v>44281</v>
      </c>
      <c r="AZB9">
        <v>44280</v>
      </c>
      <c r="AZC9">
        <v>44279</v>
      </c>
      <c r="AZD9">
        <v>44278</v>
      </c>
      <c r="AZE9">
        <v>44277</v>
      </c>
      <c r="AZF9">
        <v>44274</v>
      </c>
      <c r="AZG9">
        <v>44273</v>
      </c>
      <c r="AZH9">
        <v>44272</v>
      </c>
      <c r="AZI9">
        <v>44271</v>
      </c>
      <c r="AZJ9">
        <v>44270</v>
      </c>
      <c r="AZK9">
        <v>44267</v>
      </c>
      <c r="AZL9">
        <v>44266</v>
      </c>
      <c r="AZM9">
        <v>44265</v>
      </c>
      <c r="AZN9">
        <v>44264</v>
      </c>
      <c r="AZO9">
        <v>44263</v>
      </c>
      <c r="AZP9">
        <v>44260</v>
      </c>
      <c r="AZQ9">
        <v>44259</v>
      </c>
      <c r="AZR9">
        <v>44258</v>
      </c>
      <c r="AZS9">
        <v>44257</v>
      </c>
      <c r="AZT9">
        <v>44256</v>
      </c>
      <c r="AZU9">
        <v>44253</v>
      </c>
      <c r="AZV9">
        <v>44252</v>
      </c>
      <c r="AZW9">
        <v>44251</v>
      </c>
      <c r="AZX9">
        <v>44250</v>
      </c>
      <c r="AZY9">
        <v>44249</v>
      </c>
      <c r="AZZ9">
        <v>44246</v>
      </c>
      <c r="BAA9">
        <v>44245</v>
      </c>
      <c r="BAB9">
        <v>44244</v>
      </c>
      <c r="BAC9">
        <v>44243</v>
      </c>
      <c r="BAD9">
        <v>44242</v>
      </c>
      <c r="BAE9">
        <v>44239</v>
      </c>
      <c r="BAF9">
        <v>44238</v>
      </c>
      <c r="BAG9">
        <v>44237</v>
      </c>
      <c r="BAH9">
        <v>44236</v>
      </c>
      <c r="BAI9">
        <v>44235</v>
      </c>
      <c r="BAJ9">
        <v>44232</v>
      </c>
      <c r="BAK9">
        <v>44231</v>
      </c>
      <c r="BAL9">
        <v>44230</v>
      </c>
      <c r="BAM9">
        <v>44229</v>
      </c>
      <c r="BAN9">
        <v>44228</v>
      </c>
      <c r="BAO9">
        <v>44225</v>
      </c>
      <c r="BAP9">
        <v>44224</v>
      </c>
      <c r="BAQ9">
        <v>44223</v>
      </c>
      <c r="BAR9">
        <v>44222</v>
      </c>
      <c r="BAS9">
        <v>44221</v>
      </c>
      <c r="BAT9">
        <v>44218</v>
      </c>
      <c r="BAU9">
        <v>44217</v>
      </c>
      <c r="BAV9">
        <v>44216</v>
      </c>
      <c r="BAW9">
        <v>44215</v>
      </c>
      <c r="BAX9">
        <v>44214</v>
      </c>
      <c r="BAY9">
        <v>44211</v>
      </c>
      <c r="BAZ9">
        <v>44210</v>
      </c>
      <c r="BBA9">
        <v>44209</v>
      </c>
      <c r="BBB9">
        <v>44208</v>
      </c>
      <c r="BBC9">
        <v>44207</v>
      </c>
      <c r="BBD9">
        <v>44204</v>
      </c>
      <c r="BBE9">
        <v>44203</v>
      </c>
      <c r="BBF9">
        <v>44202</v>
      </c>
      <c r="BBG9">
        <v>44201</v>
      </c>
      <c r="BBH9">
        <v>44200</v>
      </c>
      <c r="BBI9">
        <v>44197</v>
      </c>
      <c r="BBJ9">
        <v>44196</v>
      </c>
      <c r="BBK9">
        <v>44195</v>
      </c>
      <c r="BBL9">
        <v>44194</v>
      </c>
      <c r="BBM9">
        <v>44193</v>
      </c>
      <c r="BBN9">
        <v>44190</v>
      </c>
      <c r="BBO9">
        <v>44189</v>
      </c>
      <c r="BBP9">
        <v>44188</v>
      </c>
      <c r="BBQ9">
        <v>44187</v>
      </c>
      <c r="BBR9">
        <v>44186</v>
      </c>
      <c r="BBS9">
        <v>44183</v>
      </c>
      <c r="BBT9">
        <v>44182</v>
      </c>
      <c r="BBU9">
        <v>44181</v>
      </c>
      <c r="BBV9">
        <v>44180</v>
      </c>
      <c r="BBW9">
        <v>44179</v>
      </c>
      <c r="BBX9">
        <v>44176</v>
      </c>
      <c r="BBY9">
        <v>44175</v>
      </c>
      <c r="BBZ9">
        <v>44174</v>
      </c>
      <c r="BCA9">
        <v>44173</v>
      </c>
      <c r="BCB9">
        <v>44172</v>
      </c>
      <c r="BCC9">
        <v>44169</v>
      </c>
      <c r="BCD9">
        <v>44168</v>
      </c>
      <c r="BCE9">
        <v>44167</v>
      </c>
      <c r="BCF9">
        <v>44166</v>
      </c>
      <c r="BCG9">
        <v>44165</v>
      </c>
      <c r="BCH9">
        <v>44162</v>
      </c>
      <c r="BCI9">
        <v>44161</v>
      </c>
      <c r="BCJ9">
        <v>44160</v>
      </c>
      <c r="BCK9">
        <v>44159</v>
      </c>
      <c r="BCL9">
        <v>44158</v>
      </c>
      <c r="BCM9">
        <v>44155</v>
      </c>
      <c r="BCN9">
        <v>44154</v>
      </c>
      <c r="BCO9">
        <v>44153</v>
      </c>
      <c r="BCP9">
        <v>44152</v>
      </c>
      <c r="BCQ9">
        <v>44151</v>
      </c>
      <c r="BCR9">
        <v>44148</v>
      </c>
      <c r="BCS9">
        <v>44147</v>
      </c>
      <c r="BCT9">
        <v>44146</v>
      </c>
      <c r="BCU9">
        <v>44145</v>
      </c>
      <c r="BCV9">
        <v>44144</v>
      </c>
      <c r="BCW9">
        <v>44141</v>
      </c>
      <c r="BCX9">
        <v>44140</v>
      </c>
      <c r="BCY9">
        <v>44139</v>
      </c>
      <c r="BCZ9">
        <v>44138</v>
      </c>
      <c r="BDA9">
        <v>44137</v>
      </c>
      <c r="BDB9">
        <v>44134</v>
      </c>
      <c r="BDC9">
        <v>44133</v>
      </c>
      <c r="BDD9">
        <v>44132</v>
      </c>
      <c r="BDE9">
        <v>44131</v>
      </c>
      <c r="BDF9">
        <v>44130</v>
      </c>
      <c r="BDG9">
        <v>44127</v>
      </c>
      <c r="BDH9">
        <v>44126</v>
      </c>
      <c r="BDI9">
        <v>44125</v>
      </c>
      <c r="BDJ9">
        <v>44124</v>
      </c>
      <c r="BDK9">
        <v>44123</v>
      </c>
      <c r="BDL9">
        <v>44120</v>
      </c>
      <c r="BDM9">
        <v>44119</v>
      </c>
      <c r="BDN9">
        <v>44118</v>
      </c>
      <c r="BDO9">
        <v>44117</v>
      </c>
      <c r="BDP9">
        <v>44116</v>
      </c>
      <c r="BDQ9">
        <v>44113</v>
      </c>
      <c r="BDR9">
        <v>44112</v>
      </c>
      <c r="BDS9">
        <v>44111</v>
      </c>
      <c r="BDT9">
        <v>44110</v>
      </c>
      <c r="BDU9">
        <v>44109</v>
      </c>
      <c r="BDV9">
        <v>44106</v>
      </c>
      <c r="BDW9">
        <v>44105</v>
      </c>
      <c r="BDX9">
        <v>44104</v>
      </c>
      <c r="BDY9">
        <v>44103</v>
      </c>
      <c r="BDZ9">
        <v>44102</v>
      </c>
      <c r="BEA9">
        <v>44099</v>
      </c>
      <c r="BEB9">
        <v>44098</v>
      </c>
      <c r="BEC9">
        <v>44097</v>
      </c>
      <c r="BED9">
        <v>44096</v>
      </c>
      <c r="BEE9">
        <v>44095</v>
      </c>
      <c r="BEF9">
        <v>44092</v>
      </c>
      <c r="BEG9">
        <v>44091</v>
      </c>
      <c r="BEH9">
        <v>44090</v>
      </c>
      <c r="BEI9">
        <v>44089</v>
      </c>
      <c r="BEJ9">
        <v>44088</v>
      </c>
      <c r="BEK9">
        <v>44085</v>
      </c>
      <c r="BEL9">
        <v>44084</v>
      </c>
      <c r="BEM9">
        <v>44083</v>
      </c>
      <c r="BEN9">
        <v>44082</v>
      </c>
      <c r="BEO9">
        <v>44081</v>
      </c>
      <c r="BEP9">
        <v>44078</v>
      </c>
      <c r="BEQ9">
        <v>44077</v>
      </c>
      <c r="BER9">
        <v>44076</v>
      </c>
      <c r="BES9">
        <v>44075</v>
      </c>
      <c r="BET9">
        <v>44074</v>
      </c>
      <c r="BEU9">
        <v>44071</v>
      </c>
      <c r="BEV9">
        <v>44070</v>
      </c>
      <c r="BEW9">
        <v>44069</v>
      </c>
      <c r="BEX9">
        <v>44068</v>
      </c>
      <c r="BEY9">
        <v>44067</v>
      </c>
      <c r="BEZ9">
        <v>44064</v>
      </c>
      <c r="BFA9">
        <v>44063</v>
      </c>
      <c r="BFB9">
        <v>44062</v>
      </c>
      <c r="BFC9">
        <v>44061</v>
      </c>
      <c r="BFD9">
        <v>44060</v>
      </c>
      <c r="BFE9">
        <v>44057</v>
      </c>
      <c r="BFF9">
        <v>44056</v>
      </c>
      <c r="BFG9">
        <v>44055</v>
      </c>
      <c r="BFH9">
        <v>44054</v>
      </c>
      <c r="BFI9">
        <v>44053</v>
      </c>
      <c r="BFJ9">
        <v>44050</v>
      </c>
      <c r="BFK9">
        <v>44049</v>
      </c>
      <c r="BFL9">
        <v>44048</v>
      </c>
      <c r="BFM9">
        <v>44047</v>
      </c>
      <c r="BFN9">
        <v>44046</v>
      </c>
      <c r="BFO9">
        <v>44043</v>
      </c>
      <c r="BFP9">
        <v>44042</v>
      </c>
      <c r="BFQ9">
        <v>44041</v>
      </c>
      <c r="BFR9">
        <v>44040</v>
      </c>
      <c r="BFS9">
        <v>44039</v>
      </c>
      <c r="BFT9">
        <v>44036</v>
      </c>
      <c r="BFU9">
        <v>44035</v>
      </c>
      <c r="BFV9">
        <v>44034</v>
      </c>
      <c r="BFW9">
        <v>44033</v>
      </c>
      <c r="BFX9">
        <v>44032</v>
      </c>
      <c r="BFY9">
        <v>44029</v>
      </c>
      <c r="BFZ9">
        <v>44028</v>
      </c>
      <c r="BGA9">
        <v>44027</v>
      </c>
      <c r="BGB9">
        <v>44026</v>
      </c>
      <c r="BGC9">
        <v>44025</v>
      </c>
      <c r="BGD9">
        <v>44022</v>
      </c>
      <c r="BGE9">
        <v>44021</v>
      </c>
      <c r="BGF9">
        <v>44020</v>
      </c>
      <c r="BGG9">
        <v>44019</v>
      </c>
      <c r="BGH9">
        <v>44018</v>
      </c>
      <c r="BGI9">
        <v>44015</v>
      </c>
      <c r="BGJ9">
        <v>44014</v>
      </c>
      <c r="BGK9">
        <v>44013</v>
      </c>
      <c r="BGL9">
        <v>44012</v>
      </c>
      <c r="BGM9">
        <v>44011</v>
      </c>
      <c r="BGN9">
        <v>44008</v>
      </c>
      <c r="BGO9">
        <v>44007</v>
      </c>
      <c r="BGP9">
        <v>44006</v>
      </c>
      <c r="BGQ9">
        <v>44005</v>
      </c>
      <c r="BGR9">
        <v>44004</v>
      </c>
      <c r="BGS9">
        <v>44001</v>
      </c>
      <c r="BGT9">
        <v>44000</v>
      </c>
      <c r="BGU9">
        <v>43999</v>
      </c>
      <c r="BGV9">
        <v>43998</v>
      </c>
      <c r="BGW9">
        <v>43997</v>
      </c>
      <c r="BGX9">
        <v>43994</v>
      </c>
      <c r="BGY9">
        <v>43993</v>
      </c>
      <c r="BGZ9">
        <v>43992</v>
      </c>
      <c r="BHA9">
        <v>43991</v>
      </c>
      <c r="BHB9">
        <v>43990</v>
      </c>
      <c r="BHC9">
        <v>43987</v>
      </c>
      <c r="BHD9">
        <v>43986</v>
      </c>
      <c r="BHE9">
        <v>43985</v>
      </c>
      <c r="BHF9">
        <v>43984</v>
      </c>
      <c r="BHG9">
        <v>43983</v>
      </c>
      <c r="BHH9">
        <v>43980</v>
      </c>
      <c r="BHI9">
        <v>43979</v>
      </c>
      <c r="BHJ9">
        <v>43978</v>
      </c>
      <c r="BHK9">
        <v>43977</v>
      </c>
      <c r="BHL9">
        <v>43976</v>
      </c>
      <c r="BHM9">
        <v>43973</v>
      </c>
      <c r="BHN9">
        <v>43972</v>
      </c>
      <c r="BHO9">
        <v>43971</v>
      </c>
      <c r="BHP9">
        <v>43970</v>
      </c>
      <c r="BHQ9">
        <v>43969</v>
      </c>
      <c r="BHR9">
        <v>43966</v>
      </c>
      <c r="BHS9">
        <v>43965</v>
      </c>
      <c r="BHT9">
        <v>43964</v>
      </c>
      <c r="BHU9">
        <v>43963</v>
      </c>
      <c r="BHV9">
        <v>43962</v>
      </c>
      <c r="BHW9">
        <v>43959</v>
      </c>
      <c r="BHX9">
        <v>43958</v>
      </c>
      <c r="BHY9">
        <v>43957</v>
      </c>
      <c r="BHZ9">
        <v>43956</v>
      </c>
      <c r="BIA9">
        <v>43955</v>
      </c>
      <c r="BIB9">
        <v>43952</v>
      </c>
      <c r="BIC9">
        <v>43951</v>
      </c>
      <c r="BID9">
        <v>43950</v>
      </c>
      <c r="BIE9">
        <v>43949</v>
      </c>
      <c r="BIF9">
        <v>43948</v>
      </c>
      <c r="BIG9">
        <v>43945</v>
      </c>
      <c r="BIH9">
        <v>43944</v>
      </c>
      <c r="BII9">
        <v>43943</v>
      </c>
      <c r="BIJ9">
        <v>43942</v>
      </c>
      <c r="BIK9">
        <v>43941</v>
      </c>
      <c r="BIL9">
        <v>43938</v>
      </c>
      <c r="BIM9">
        <v>43937</v>
      </c>
      <c r="BIN9">
        <v>43936</v>
      </c>
      <c r="BIO9">
        <v>43935</v>
      </c>
      <c r="BIP9">
        <v>43934</v>
      </c>
      <c r="BIQ9">
        <v>43931</v>
      </c>
      <c r="BIR9">
        <v>43930</v>
      </c>
      <c r="BIS9">
        <v>43929</v>
      </c>
      <c r="BIT9">
        <v>43928</v>
      </c>
      <c r="BIU9">
        <v>43927</v>
      </c>
      <c r="BIV9">
        <v>43924</v>
      </c>
      <c r="BIW9">
        <v>43923</v>
      </c>
      <c r="BIX9">
        <v>43922</v>
      </c>
      <c r="BIY9">
        <v>43921</v>
      </c>
      <c r="BIZ9">
        <v>43920</v>
      </c>
      <c r="BJA9">
        <v>43917</v>
      </c>
      <c r="BJB9">
        <v>43916</v>
      </c>
      <c r="BJC9">
        <v>43915</v>
      </c>
      <c r="BJD9">
        <v>43914</v>
      </c>
      <c r="BJE9">
        <v>43913</v>
      </c>
      <c r="BJF9">
        <v>43910</v>
      </c>
      <c r="BJG9">
        <v>43909</v>
      </c>
      <c r="BJH9">
        <v>43908</v>
      </c>
      <c r="BJI9">
        <v>43907</v>
      </c>
      <c r="BJJ9">
        <v>43906</v>
      </c>
      <c r="BJK9">
        <v>43903</v>
      </c>
      <c r="BJL9">
        <v>43902</v>
      </c>
      <c r="BJM9">
        <v>43901</v>
      </c>
      <c r="BJN9">
        <v>43900</v>
      </c>
      <c r="BJO9">
        <v>43899</v>
      </c>
      <c r="BJP9">
        <v>43896</v>
      </c>
      <c r="BJQ9">
        <v>43895</v>
      </c>
      <c r="BJR9">
        <v>43894</v>
      </c>
      <c r="BJS9">
        <v>43893</v>
      </c>
      <c r="BJT9">
        <v>43892</v>
      </c>
      <c r="BJU9">
        <v>43889</v>
      </c>
      <c r="BJV9">
        <v>43888</v>
      </c>
      <c r="BJW9">
        <v>43887</v>
      </c>
      <c r="BJX9">
        <v>43886</v>
      </c>
      <c r="BJY9">
        <v>43885</v>
      </c>
      <c r="BJZ9">
        <v>43882</v>
      </c>
      <c r="BKA9">
        <v>43881</v>
      </c>
      <c r="BKB9">
        <v>43880</v>
      </c>
      <c r="BKC9">
        <v>43879</v>
      </c>
      <c r="BKD9">
        <v>43878</v>
      </c>
      <c r="BKE9">
        <v>43875</v>
      </c>
      <c r="BKF9">
        <v>43874</v>
      </c>
      <c r="BKG9">
        <v>43873</v>
      </c>
      <c r="BKH9">
        <v>43872</v>
      </c>
      <c r="BKI9">
        <v>43871</v>
      </c>
      <c r="BKJ9">
        <v>43868</v>
      </c>
      <c r="BKK9">
        <v>43867</v>
      </c>
      <c r="BKL9">
        <v>43866</v>
      </c>
      <c r="BKM9">
        <v>43865</v>
      </c>
      <c r="BKN9">
        <v>43864</v>
      </c>
      <c r="BKO9">
        <v>43861</v>
      </c>
      <c r="BKP9">
        <v>43860</v>
      </c>
      <c r="BKQ9">
        <v>43859</v>
      </c>
      <c r="BKR9">
        <v>43858</v>
      </c>
      <c r="BKS9">
        <v>43857</v>
      </c>
      <c r="BKT9">
        <v>43854</v>
      </c>
      <c r="BKU9">
        <v>43853</v>
      </c>
      <c r="BKV9">
        <v>43852</v>
      </c>
      <c r="BKW9">
        <v>43851</v>
      </c>
      <c r="BKX9">
        <v>43850</v>
      </c>
      <c r="BKY9">
        <v>43847</v>
      </c>
      <c r="BKZ9">
        <v>43846</v>
      </c>
      <c r="BLA9">
        <v>43845</v>
      </c>
      <c r="BLB9">
        <v>43844</v>
      </c>
      <c r="BLC9">
        <v>43843</v>
      </c>
      <c r="BLD9">
        <v>43840</v>
      </c>
      <c r="BLE9">
        <v>43839</v>
      </c>
      <c r="BLF9">
        <v>43838</v>
      </c>
      <c r="BLG9">
        <v>43837</v>
      </c>
      <c r="BLH9">
        <v>43836</v>
      </c>
      <c r="BLI9">
        <v>43833</v>
      </c>
      <c r="BLJ9">
        <v>43832</v>
      </c>
      <c r="BLK9">
        <v>43831</v>
      </c>
      <c r="BLL9">
        <v>43830</v>
      </c>
      <c r="BLM9">
        <v>43829</v>
      </c>
      <c r="BLN9">
        <v>43826</v>
      </c>
      <c r="BLO9">
        <v>43825</v>
      </c>
      <c r="BLP9">
        <v>43824</v>
      </c>
      <c r="BLQ9">
        <v>43823</v>
      </c>
      <c r="BLR9">
        <v>43822</v>
      </c>
      <c r="BLS9">
        <v>43819</v>
      </c>
      <c r="BLT9">
        <v>43818</v>
      </c>
      <c r="BLU9">
        <v>43817</v>
      </c>
      <c r="BLV9">
        <v>43816</v>
      </c>
      <c r="BLW9">
        <v>43815</v>
      </c>
      <c r="BLX9">
        <v>43812</v>
      </c>
      <c r="BLY9">
        <v>43811</v>
      </c>
      <c r="BLZ9">
        <v>43810</v>
      </c>
      <c r="BMA9">
        <v>43809</v>
      </c>
      <c r="BMB9">
        <v>43808</v>
      </c>
      <c r="BMC9">
        <v>43805</v>
      </c>
      <c r="BMD9">
        <v>43804</v>
      </c>
      <c r="BME9">
        <v>43803</v>
      </c>
      <c r="BMF9">
        <v>43802</v>
      </c>
      <c r="BMG9">
        <v>43801</v>
      </c>
      <c r="BMH9">
        <v>43798</v>
      </c>
      <c r="BMI9">
        <v>43797</v>
      </c>
      <c r="BMJ9">
        <v>43796</v>
      </c>
      <c r="BMK9">
        <v>43795</v>
      </c>
      <c r="BML9">
        <v>43794</v>
      </c>
      <c r="BMM9">
        <v>43791</v>
      </c>
      <c r="BMN9">
        <v>43790</v>
      </c>
      <c r="BMO9">
        <v>43789</v>
      </c>
      <c r="BMP9">
        <v>43788</v>
      </c>
      <c r="BMQ9">
        <v>43787</v>
      </c>
      <c r="BMR9">
        <v>43784</v>
      </c>
      <c r="BMS9">
        <v>43783</v>
      </c>
      <c r="BMT9">
        <v>43782</v>
      </c>
      <c r="BMU9">
        <v>43781</v>
      </c>
      <c r="BMV9">
        <v>43780</v>
      </c>
      <c r="BMW9">
        <v>43777</v>
      </c>
      <c r="BMX9">
        <v>43776</v>
      </c>
      <c r="BMY9">
        <v>43775</v>
      </c>
      <c r="BMZ9">
        <v>43774</v>
      </c>
      <c r="BNA9">
        <v>43773</v>
      </c>
      <c r="BNB9">
        <v>43770</v>
      </c>
      <c r="BNC9">
        <v>43769</v>
      </c>
      <c r="BND9">
        <v>43768</v>
      </c>
      <c r="BNE9">
        <v>43767</v>
      </c>
      <c r="BNF9">
        <v>43766</v>
      </c>
      <c r="BNG9">
        <v>43763</v>
      </c>
      <c r="BNH9">
        <v>43762</v>
      </c>
      <c r="BNI9">
        <v>43761</v>
      </c>
      <c r="BNJ9">
        <v>43760</v>
      </c>
      <c r="BNK9">
        <v>43759</v>
      </c>
      <c r="BNL9">
        <v>43756</v>
      </c>
      <c r="BNM9">
        <v>43755</v>
      </c>
      <c r="BNN9">
        <v>43754</v>
      </c>
      <c r="BNO9">
        <v>43753</v>
      </c>
      <c r="BNP9">
        <v>43752</v>
      </c>
      <c r="BNQ9">
        <v>43749</v>
      </c>
      <c r="BNR9">
        <v>43748</v>
      </c>
      <c r="BNS9">
        <v>43747</v>
      </c>
      <c r="BNT9">
        <v>43746</v>
      </c>
      <c r="BNU9">
        <v>43745</v>
      </c>
      <c r="BNV9">
        <v>43742</v>
      </c>
      <c r="BNW9">
        <v>43741</v>
      </c>
      <c r="BNX9">
        <v>43740</v>
      </c>
      <c r="BNY9">
        <v>43739</v>
      </c>
      <c r="BNZ9">
        <v>43738</v>
      </c>
      <c r="BOA9">
        <v>43735</v>
      </c>
      <c r="BOB9">
        <v>43734</v>
      </c>
      <c r="BOC9">
        <v>43733</v>
      </c>
      <c r="BOD9">
        <v>43732</v>
      </c>
      <c r="BOE9">
        <v>43731</v>
      </c>
      <c r="BOF9">
        <v>43728</v>
      </c>
      <c r="BOG9">
        <v>43727</v>
      </c>
      <c r="BOH9">
        <v>43726</v>
      </c>
      <c r="BOI9">
        <v>43725</v>
      </c>
      <c r="BOJ9">
        <v>43724</v>
      </c>
      <c r="BOK9">
        <v>43721</v>
      </c>
      <c r="BOL9">
        <v>43720</v>
      </c>
      <c r="BOM9">
        <v>43719</v>
      </c>
      <c r="BON9">
        <v>43718</v>
      </c>
      <c r="BOO9">
        <v>43717</v>
      </c>
      <c r="BOP9">
        <v>43714</v>
      </c>
      <c r="BOQ9">
        <v>43713</v>
      </c>
      <c r="BOR9">
        <v>43712</v>
      </c>
      <c r="BOS9">
        <v>43711</v>
      </c>
      <c r="BOT9">
        <v>43710</v>
      </c>
      <c r="BOU9">
        <v>43707</v>
      </c>
      <c r="BOV9">
        <v>43706</v>
      </c>
      <c r="BOW9">
        <v>43705</v>
      </c>
      <c r="BOX9">
        <v>43704</v>
      </c>
      <c r="BOY9">
        <v>43703</v>
      </c>
      <c r="BOZ9">
        <v>43700</v>
      </c>
      <c r="BPA9">
        <v>43699</v>
      </c>
      <c r="BPB9">
        <v>43698</v>
      </c>
      <c r="BPC9">
        <v>43697</v>
      </c>
      <c r="BPD9">
        <v>43696</v>
      </c>
      <c r="BPE9">
        <v>43693</v>
      </c>
      <c r="BPF9">
        <v>43692</v>
      </c>
      <c r="BPG9">
        <v>43691</v>
      </c>
      <c r="BPH9">
        <v>43690</v>
      </c>
      <c r="BPI9">
        <v>43689</v>
      </c>
      <c r="BPJ9">
        <v>43686</v>
      </c>
      <c r="BPK9">
        <v>43685</v>
      </c>
      <c r="BPL9">
        <v>43684</v>
      </c>
      <c r="BPM9">
        <v>43683</v>
      </c>
      <c r="BPN9">
        <v>43682</v>
      </c>
      <c r="BPO9">
        <v>43679</v>
      </c>
      <c r="BPP9">
        <v>43678</v>
      </c>
      <c r="BPQ9">
        <v>43677</v>
      </c>
      <c r="BPR9">
        <v>43676</v>
      </c>
      <c r="BPS9">
        <v>43675</v>
      </c>
      <c r="BPT9">
        <v>43672</v>
      </c>
      <c r="BPU9">
        <v>43671</v>
      </c>
      <c r="BPV9">
        <v>43670</v>
      </c>
      <c r="BPW9">
        <v>43669</v>
      </c>
      <c r="BPX9">
        <v>43668</v>
      </c>
      <c r="BPY9">
        <v>43665</v>
      </c>
      <c r="BPZ9">
        <v>43664</v>
      </c>
      <c r="BQA9">
        <v>43663</v>
      </c>
      <c r="BQB9">
        <v>43662</v>
      </c>
      <c r="BQC9">
        <v>43661</v>
      </c>
      <c r="BQD9">
        <v>43658</v>
      </c>
      <c r="BQE9">
        <v>43657</v>
      </c>
      <c r="BQF9">
        <v>43656</v>
      </c>
      <c r="BQG9">
        <v>43655</v>
      </c>
      <c r="BQH9">
        <v>43654</v>
      </c>
      <c r="BQI9">
        <v>43651</v>
      </c>
      <c r="BQJ9">
        <v>43650</v>
      </c>
      <c r="BQK9">
        <v>43649</v>
      </c>
      <c r="BQL9">
        <v>43648</v>
      </c>
      <c r="BQM9">
        <v>43647</v>
      </c>
      <c r="BQN9">
        <v>43644</v>
      </c>
      <c r="BQO9">
        <v>43643</v>
      </c>
      <c r="BQP9">
        <v>43642</v>
      </c>
      <c r="BQQ9">
        <v>43641</v>
      </c>
      <c r="BQR9">
        <v>43640</v>
      </c>
      <c r="BQS9">
        <v>43637</v>
      </c>
      <c r="BQT9">
        <v>43636</v>
      </c>
      <c r="BQU9">
        <v>43635</v>
      </c>
      <c r="BQV9">
        <v>43634</v>
      </c>
      <c r="BQW9">
        <v>43633</v>
      </c>
      <c r="BQX9">
        <v>43630</v>
      </c>
      <c r="BQY9">
        <v>43629</v>
      </c>
      <c r="BQZ9">
        <v>43628</v>
      </c>
      <c r="BRA9">
        <v>43627</v>
      </c>
      <c r="BRB9">
        <v>43626</v>
      </c>
      <c r="BRC9">
        <v>43623</v>
      </c>
      <c r="BRD9">
        <v>43622</v>
      </c>
      <c r="BRE9">
        <v>43621</v>
      </c>
      <c r="BRF9">
        <v>43620</v>
      </c>
      <c r="BRG9">
        <v>43619</v>
      </c>
      <c r="BRH9">
        <v>43616</v>
      </c>
      <c r="BRI9">
        <v>43615</v>
      </c>
      <c r="BRJ9">
        <v>43614</v>
      </c>
      <c r="BRK9">
        <v>43613</v>
      </c>
      <c r="BRL9">
        <v>43612</v>
      </c>
      <c r="BRM9">
        <v>43609</v>
      </c>
      <c r="BRN9">
        <v>43608</v>
      </c>
      <c r="BRO9">
        <v>43607</v>
      </c>
      <c r="BRP9">
        <v>43606</v>
      </c>
      <c r="BRQ9">
        <v>43605</v>
      </c>
      <c r="BRR9">
        <v>43602</v>
      </c>
      <c r="BRS9">
        <v>43601</v>
      </c>
      <c r="BRT9">
        <v>43600</v>
      </c>
      <c r="BRU9">
        <v>43599</v>
      </c>
      <c r="BRV9">
        <v>43598</v>
      </c>
      <c r="BRW9">
        <v>43595</v>
      </c>
      <c r="BRX9">
        <v>43594</v>
      </c>
      <c r="BRY9">
        <v>43593</v>
      </c>
      <c r="BRZ9">
        <v>43592</v>
      </c>
      <c r="BSA9">
        <v>43591</v>
      </c>
      <c r="BSB9">
        <v>43588</v>
      </c>
      <c r="BSC9">
        <v>43587</v>
      </c>
      <c r="BSD9">
        <v>43586</v>
      </c>
      <c r="BSE9">
        <v>43585</v>
      </c>
      <c r="BSF9">
        <v>43584</v>
      </c>
      <c r="BSG9">
        <v>43581</v>
      </c>
      <c r="BSH9">
        <v>43580</v>
      </c>
      <c r="BSI9">
        <v>43579</v>
      </c>
      <c r="BSJ9">
        <v>43578</v>
      </c>
      <c r="BSK9">
        <v>43577</v>
      </c>
      <c r="BSL9">
        <v>43574</v>
      </c>
      <c r="BSM9">
        <v>43573</v>
      </c>
      <c r="BSN9">
        <v>43572</v>
      </c>
      <c r="BSO9">
        <v>43571</v>
      </c>
      <c r="BSP9">
        <v>43570</v>
      </c>
      <c r="BSQ9">
        <v>43567</v>
      </c>
      <c r="BSR9">
        <v>43566</v>
      </c>
      <c r="BSS9">
        <v>43565</v>
      </c>
      <c r="BST9">
        <v>43564</v>
      </c>
      <c r="BSU9">
        <v>43563</v>
      </c>
      <c r="BSV9">
        <v>43560</v>
      </c>
      <c r="BSW9">
        <v>43559</v>
      </c>
      <c r="BSX9">
        <v>43558</v>
      </c>
      <c r="BSY9">
        <v>43557</v>
      </c>
      <c r="BSZ9">
        <v>43556</v>
      </c>
      <c r="BTA9">
        <v>43553</v>
      </c>
      <c r="BTB9">
        <v>43552</v>
      </c>
      <c r="BTC9">
        <v>43551</v>
      </c>
      <c r="BTD9">
        <v>43550</v>
      </c>
      <c r="BTE9">
        <v>43549</v>
      </c>
      <c r="BTF9">
        <v>43546</v>
      </c>
      <c r="BTG9">
        <v>43545</v>
      </c>
      <c r="BTH9">
        <v>43544</v>
      </c>
      <c r="BTI9">
        <v>43543</v>
      </c>
      <c r="BTJ9">
        <v>43542</v>
      </c>
      <c r="BTK9">
        <v>43539</v>
      </c>
      <c r="BTL9">
        <v>43538</v>
      </c>
      <c r="BTM9">
        <v>43537</v>
      </c>
      <c r="BTN9">
        <v>43536</v>
      </c>
      <c r="BTO9">
        <v>43535</v>
      </c>
      <c r="BTP9">
        <v>43532</v>
      </c>
      <c r="BTQ9">
        <v>43531</v>
      </c>
      <c r="BTR9">
        <v>43530</v>
      </c>
      <c r="BTS9">
        <v>43529</v>
      </c>
      <c r="BTT9">
        <v>43528</v>
      </c>
      <c r="BTU9">
        <v>43525</v>
      </c>
      <c r="BTV9">
        <v>43524</v>
      </c>
      <c r="BTW9">
        <v>43523</v>
      </c>
      <c r="BTX9">
        <v>43522</v>
      </c>
      <c r="BTY9">
        <v>43521</v>
      </c>
      <c r="BTZ9">
        <v>43518</v>
      </c>
      <c r="BUA9">
        <v>43517</v>
      </c>
      <c r="BUB9">
        <v>43516</v>
      </c>
      <c r="BUC9">
        <v>43515</v>
      </c>
      <c r="BUD9">
        <v>43514</v>
      </c>
      <c r="BUE9">
        <v>43511</v>
      </c>
      <c r="BUF9">
        <v>43510</v>
      </c>
      <c r="BUG9">
        <v>43509</v>
      </c>
      <c r="BUH9">
        <v>43508</v>
      </c>
      <c r="BUI9">
        <v>43507</v>
      </c>
      <c r="BUJ9">
        <v>43504</v>
      </c>
      <c r="BUK9">
        <v>43503</v>
      </c>
      <c r="BUL9">
        <v>43502</v>
      </c>
      <c r="BUM9">
        <v>43501</v>
      </c>
      <c r="BUN9">
        <v>43500</v>
      </c>
      <c r="BUO9">
        <v>43497</v>
      </c>
      <c r="BUP9">
        <v>43496</v>
      </c>
      <c r="BUQ9">
        <v>43495</v>
      </c>
      <c r="BUR9">
        <v>43494</v>
      </c>
      <c r="BUS9">
        <v>43493</v>
      </c>
      <c r="BUT9">
        <v>43490</v>
      </c>
      <c r="BUU9">
        <v>43489</v>
      </c>
      <c r="BUV9">
        <v>43488</v>
      </c>
      <c r="BUW9">
        <v>43487</v>
      </c>
      <c r="BUX9">
        <v>43486</v>
      </c>
      <c r="BUY9">
        <v>43483</v>
      </c>
      <c r="BUZ9">
        <v>43482</v>
      </c>
      <c r="BVA9">
        <v>43481</v>
      </c>
      <c r="BVB9">
        <v>43480</v>
      </c>
      <c r="BVC9">
        <v>43479</v>
      </c>
      <c r="BVD9">
        <v>43476</v>
      </c>
      <c r="BVE9">
        <v>43475</v>
      </c>
      <c r="BVF9">
        <v>43474</v>
      </c>
      <c r="BVG9">
        <v>43473</v>
      </c>
      <c r="BVH9">
        <v>43472</v>
      </c>
      <c r="BVI9">
        <v>43469</v>
      </c>
      <c r="BVJ9">
        <v>43468</v>
      </c>
      <c r="BVK9">
        <v>43467</v>
      </c>
      <c r="BVL9">
        <v>43466</v>
      </c>
      <c r="BVM9">
        <v>43465</v>
      </c>
      <c r="BVN9">
        <v>43462</v>
      </c>
      <c r="BVO9">
        <v>43461</v>
      </c>
      <c r="BVP9">
        <v>43460</v>
      </c>
      <c r="BVQ9">
        <v>43459</v>
      </c>
      <c r="BVR9">
        <v>43458</v>
      </c>
      <c r="BVS9">
        <v>43455</v>
      </c>
      <c r="BVT9">
        <v>43454</v>
      </c>
      <c r="BVU9">
        <v>43453</v>
      </c>
      <c r="BVV9">
        <v>43452</v>
      </c>
      <c r="BVW9">
        <v>43451</v>
      </c>
      <c r="BVX9">
        <v>43448</v>
      </c>
      <c r="BVY9">
        <v>43447</v>
      </c>
      <c r="BVZ9">
        <v>43446</v>
      </c>
      <c r="BWA9">
        <v>43445</v>
      </c>
      <c r="BWB9">
        <v>43444</v>
      </c>
      <c r="BWC9">
        <v>43441</v>
      </c>
      <c r="BWD9">
        <v>43440</v>
      </c>
      <c r="BWE9">
        <v>43439</v>
      </c>
      <c r="BWF9">
        <v>43438</v>
      </c>
      <c r="BWG9">
        <v>43437</v>
      </c>
      <c r="BWH9">
        <v>43434</v>
      </c>
      <c r="BWI9">
        <v>43433</v>
      </c>
      <c r="BWJ9">
        <v>43432</v>
      </c>
      <c r="BWK9">
        <v>43431</v>
      </c>
      <c r="BWL9">
        <v>43430</v>
      </c>
      <c r="BWM9">
        <v>43427</v>
      </c>
      <c r="BWN9">
        <v>43426</v>
      </c>
      <c r="BWO9">
        <v>43425</v>
      </c>
      <c r="BWP9">
        <v>43424</v>
      </c>
      <c r="BWQ9">
        <v>43423</v>
      </c>
      <c r="BWR9">
        <v>43420</v>
      </c>
      <c r="BWS9">
        <v>43419</v>
      </c>
      <c r="BWT9">
        <v>43418</v>
      </c>
      <c r="BWU9">
        <v>43417</v>
      </c>
      <c r="BWV9">
        <v>43416</v>
      </c>
      <c r="BWW9">
        <v>43413</v>
      </c>
      <c r="BWX9">
        <v>43412</v>
      </c>
      <c r="BWY9">
        <v>43411</v>
      </c>
      <c r="BWZ9">
        <v>43410</v>
      </c>
      <c r="BXA9">
        <v>43409</v>
      </c>
      <c r="BXB9">
        <v>43406</v>
      </c>
      <c r="BXC9">
        <v>43405</v>
      </c>
      <c r="BXD9">
        <v>43404</v>
      </c>
      <c r="BXE9">
        <v>43403</v>
      </c>
      <c r="BXF9">
        <v>43402</v>
      </c>
      <c r="BXG9">
        <v>43399</v>
      </c>
      <c r="BXH9">
        <v>43398</v>
      </c>
      <c r="BXI9">
        <v>43397</v>
      </c>
      <c r="BXJ9">
        <v>43396</v>
      </c>
      <c r="BXK9">
        <v>43395</v>
      </c>
      <c r="BXL9">
        <v>43392</v>
      </c>
      <c r="BXM9">
        <v>43391</v>
      </c>
      <c r="BXN9">
        <v>43390</v>
      </c>
      <c r="BXO9">
        <v>43389</v>
      </c>
      <c r="BXP9">
        <v>43388</v>
      </c>
      <c r="BXQ9">
        <v>43385</v>
      </c>
      <c r="BXR9">
        <v>43384</v>
      </c>
      <c r="BXS9">
        <v>43383</v>
      </c>
      <c r="BXT9">
        <v>43382</v>
      </c>
      <c r="BXU9">
        <v>43381</v>
      </c>
      <c r="BXV9">
        <v>43378</v>
      </c>
      <c r="BXW9">
        <v>43377</v>
      </c>
      <c r="BXX9">
        <v>43376</v>
      </c>
      <c r="BXY9">
        <v>43375</v>
      </c>
      <c r="BXZ9">
        <v>43374</v>
      </c>
      <c r="BYA9">
        <v>43371</v>
      </c>
      <c r="BYB9">
        <v>43370</v>
      </c>
      <c r="BYC9">
        <v>43369</v>
      </c>
      <c r="BYD9">
        <v>43368</v>
      </c>
      <c r="BYE9">
        <v>43367</v>
      </c>
      <c r="BYF9">
        <v>43364</v>
      </c>
      <c r="BYG9">
        <v>43363</v>
      </c>
      <c r="BYH9">
        <v>43362</v>
      </c>
      <c r="BYI9">
        <v>43361</v>
      </c>
      <c r="BYJ9">
        <v>43360</v>
      </c>
      <c r="BYK9">
        <v>43357</v>
      </c>
      <c r="BYL9">
        <v>43356</v>
      </c>
      <c r="BYM9">
        <v>43355</v>
      </c>
      <c r="BYN9">
        <v>43354</v>
      </c>
      <c r="BYO9">
        <v>43353</v>
      </c>
      <c r="BYP9">
        <v>43350</v>
      </c>
      <c r="BYQ9">
        <v>43349</v>
      </c>
      <c r="BYR9">
        <v>43348</v>
      </c>
      <c r="BYS9">
        <v>43347</v>
      </c>
      <c r="BYT9">
        <v>43346</v>
      </c>
      <c r="BYU9">
        <v>43343</v>
      </c>
      <c r="BYV9">
        <v>43342</v>
      </c>
      <c r="BYW9">
        <v>43341</v>
      </c>
      <c r="BYX9">
        <v>43340</v>
      </c>
      <c r="BYY9">
        <v>43339</v>
      </c>
      <c r="BYZ9">
        <v>43336</v>
      </c>
      <c r="BZA9">
        <v>43335</v>
      </c>
      <c r="BZB9">
        <v>43334</v>
      </c>
      <c r="BZC9">
        <v>43333</v>
      </c>
      <c r="BZD9">
        <v>43332</v>
      </c>
      <c r="BZE9">
        <v>43329</v>
      </c>
      <c r="BZF9">
        <v>43328</v>
      </c>
      <c r="BZG9">
        <v>43327</v>
      </c>
      <c r="BZH9">
        <v>43326</v>
      </c>
      <c r="BZI9">
        <v>43325</v>
      </c>
      <c r="BZJ9">
        <v>43322</v>
      </c>
      <c r="BZK9">
        <v>43321</v>
      </c>
      <c r="BZL9">
        <v>43320</v>
      </c>
      <c r="BZM9">
        <v>43319</v>
      </c>
      <c r="BZN9">
        <v>43318</v>
      </c>
      <c r="BZO9">
        <v>43315</v>
      </c>
      <c r="BZP9">
        <v>43314</v>
      </c>
      <c r="BZQ9">
        <v>43313</v>
      </c>
      <c r="BZR9">
        <v>43312</v>
      </c>
      <c r="BZS9">
        <v>43311</v>
      </c>
      <c r="BZT9">
        <v>43308</v>
      </c>
      <c r="BZU9">
        <v>43307</v>
      </c>
      <c r="BZV9">
        <v>43306</v>
      </c>
      <c r="BZW9">
        <v>43305</v>
      </c>
      <c r="BZX9">
        <v>43304</v>
      </c>
      <c r="BZY9">
        <v>43301</v>
      </c>
      <c r="BZZ9">
        <v>43300</v>
      </c>
      <c r="CAA9">
        <v>43299</v>
      </c>
      <c r="CAB9">
        <v>43298</v>
      </c>
      <c r="CAC9">
        <v>43297</v>
      </c>
      <c r="CAD9">
        <v>43294</v>
      </c>
      <c r="CAE9">
        <v>43293</v>
      </c>
      <c r="CAF9">
        <v>43292</v>
      </c>
      <c r="CAG9">
        <v>43291</v>
      </c>
      <c r="CAH9">
        <v>43290</v>
      </c>
      <c r="CAI9">
        <v>43287</v>
      </c>
      <c r="CAJ9">
        <v>43286</v>
      </c>
      <c r="CAK9">
        <v>43285</v>
      </c>
      <c r="CAL9">
        <v>43284</v>
      </c>
      <c r="CAM9">
        <v>43283</v>
      </c>
      <c r="CAN9">
        <v>43280</v>
      </c>
      <c r="CAO9">
        <v>43279</v>
      </c>
      <c r="CAP9">
        <v>43278</v>
      </c>
      <c r="CAQ9">
        <v>43277</v>
      </c>
      <c r="CAR9">
        <v>43276</v>
      </c>
      <c r="CAS9">
        <v>43273</v>
      </c>
      <c r="CAT9">
        <v>43272</v>
      </c>
      <c r="CAU9">
        <v>43271</v>
      </c>
      <c r="CAV9">
        <v>43270</v>
      </c>
      <c r="CAW9">
        <v>43269</v>
      </c>
      <c r="CAX9">
        <v>43266</v>
      </c>
      <c r="CAY9">
        <v>43265</v>
      </c>
      <c r="CAZ9">
        <v>43264</v>
      </c>
      <c r="CBA9">
        <v>43263</v>
      </c>
      <c r="CBB9">
        <v>43262</v>
      </c>
      <c r="CBC9">
        <v>43259</v>
      </c>
      <c r="CBD9">
        <v>43258</v>
      </c>
      <c r="CBE9">
        <v>43257</v>
      </c>
      <c r="CBF9">
        <v>43256</v>
      </c>
      <c r="CBG9">
        <v>43255</v>
      </c>
      <c r="CBH9">
        <v>43252</v>
      </c>
      <c r="CBI9">
        <v>43251</v>
      </c>
      <c r="CBJ9">
        <v>43250</v>
      </c>
      <c r="CBK9">
        <v>43249</v>
      </c>
      <c r="CBL9">
        <v>43248</v>
      </c>
      <c r="CBM9">
        <v>43245</v>
      </c>
      <c r="CBN9">
        <v>43244</v>
      </c>
      <c r="CBO9">
        <v>43243</v>
      </c>
      <c r="CBP9">
        <v>43242</v>
      </c>
      <c r="CBQ9">
        <v>43241</v>
      </c>
      <c r="CBR9">
        <v>43238</v>
      </c>
      <c r="CBS9">
        <v>43237</v>
      </c>
      <c r="CBT9">
        <v>43236</v>
      </c>
      <c r="CBU9">
        <v>43235</v>
      </c>
      <c r="CBV9">
        <v>43234</v>
      </c>
      <c r="CBW9">
        <v>43231</v>
      </c>
      <c r="CBX9">
        <v>43230</v>
      </c>
      <c r="CBY9">
        <v>43229</v>
      </c>
      <c r="CBZ9">
        <v>43228</v>
      </c>
      <c r="CCA9">
        <v>43227</v>
      </c>
      <c r="CCB9">
        <v>43224</v>
      </c>
      <c r="CCC9">
        <v>43223</v>
      </c>
      <c r="CCD9">
        <v>43222</v>
      </c>
      <c r="CCE9">
        <v>43221</v>
      </c>
      <c r="CCF9">
        <v>43220</v>
      </c>
      <c r="CCG9">
        <v>43217</v>
      </c>
      <c r="CCH9">
        <v>43216</v>
      </c>
      <c r="CCI9">
        <v>43215</v>
      </c>
      <c r="CCJ9">
        <v>43214</v>
      </c>
      <c r="CCK9">
        <v>43213</v>
      </c>
      <c r="CCL9">
        <v>43210</v>
      </c>
      <c r="CCM9">
        <v>43209</v>
      </c>
      <c r="CCN9">
        <v>43208</v>
      </c>
      <c r="CCO9">
        <v>43207</v>
      </c>
      <c r="CCP9">
        <v>43206</v>
      </c>
      <c r="CCQ9">
        <v>43203</v>
      </c>
      <c r="CCR9">
        <v>43202</v>
      </c>
      <c r="CCS9">
        <v>43201</v>
      </c>
      <c r="CCT9">
        <v>43200</v>
      </c>
      <c r="CCU9">
        <v>43199</v>
      </c>
      <c r="CCV9">
        <v>43196</v>
      </c>
      <c r="CCW9">
        <v>43195</v>
      </c>
      <c r="CCX9">
        <v>43194</v>
      </c>
      <c r="CCY9">
        <v>43193</v>
      </c>
      <c r="CCZ9">
        <v>43192</v>
      </c>
      <c r="CDA9">
        <v>43189</v>
      </c>
      <c r="CDB9">
        <v>43188</v>
      </c>
      <c r="CDC9">
        <v>43187</v>
      </c>
      <c r="CDD9">
        <v>43186</v>
      </c>
      <c r="CDE9">
        <v>43185</v>
      </c>
      <c r="CDF9">
        <v>43182</v>
      </c>
      <c r="CDG9">
        <v>43181</v>
      </c>
      <c r="CDH9">
        <v>43180</v>
      </c>
      <c r="CDI9">
        <v>43179</v>
      </c>
      <c r="CDJ9">
        <v>43178</v>
      </c>
      <c r="CDK9">
        <v>43175</v>
      </c>
      <c r="CDL9">
        <v>43174</v>
      </c>
      <c r="CDM9">
        <v>43173</v>
      </c>
      <c r="CDN9">
        <v>43172</v>
      </c>
      <c r="CDO9">
        <v>43171</v>
      </c>
      <c r="CDP9">
        <v>43168</v>
      </c>
      <c r="CDQ9">
        <v>43167</v>
      </c>
      <c r="CDR9">
        <v>43166</v>
      </c>
      <c r="CDS9">
        <v>43165</v>
      </c>
      <c r="CDT9">
        <v>43164</v>
      </c>
      <c r="CDU9">
        <v>43161</v>
      </c>
      <c r="CDV9">
        <v>43160</v>
      </c>
      <c r="CDW9">
        <v>43159</v>
      </c>
      <c r="CDX9">
        <v>43158</v>
      </c>
      <c r="CDY9">
        <v>43157</v>
      </c>
      <c r="CDZ9">
        <v>43154</v>
      </c>
      <c r="CEA9">
        <v>43153</v>
      </c>
      <c r="CEB9">
        <v>43152</v>
      </c>
      <c r="CEC9">
        <v>43151</v>
      </c>
      <c r="CED9">
        <v>43150</v>
      </c>
      <c r="CEE9">
        <v>43147</v>
      </c>
      <c r="CEF9">
        <v>43146</v>
      </c>
      <c r="CEG9">
        <v>43145</v>
      </c>
      <c r="CEH9">
        <v>43144</v>
      </c>
      <c r="CEI9">
        <v>43143</v>
      </c>
      <c r="CEJ9">
        <v>43140</v>
      </c>
      <c r="CEK9">
        <v>43139</v>
      </c>
      <c r="CEL9">
        <v>43138</v>
      </c>
      <c r="CEM9">
        <v>43137</v>
      </c>
      <c r="CEN9">
        <v>43136</v>
      </c>
      <c r="CEO9">
        <v>43133</v>
      </c>
      <c r="CEP9">
        <v>43132</v>
      </c>
      <c r="CEQ9">
        <v>43131</v>
      </c>
      <c r="CER9">
        <v>43130</v>
      </c>
      <c r="CES9">
        <v>43129</v>
      </c>
      <c r="CET9">
        <v>43126</v>
      </c>
      <c r="CEU9">
        <v>43125</v>
      </c>
      <c r="CEV9">
        <v>43124</v>
      </c>
      <c r="CEW9">
        <v>43123</v>
      </c>
      <c r="CEX9">
        <v>43122</v>
      </c>
      <c r="CEY9">
        <v>43119</v>
      </c>
      <c r="CEZ9">
        <v>43118</v>
      </c>
      <c r="CFA9">
        <v>43117</v>
      </c>
      <c r="CFB9">
        <v>43116</v>
      </c>
      <c r="CFC9">
        <v>43115</v>
      </c>
      <c r="CFD9">
        <v>43112</v>
      </c>
      <c r="CFE9">
        <v>43111</v>
      </c>
      <c r="CFF9">
        <v>43110</v>
      </c>
      <c r="CFG9">
        <v>43109</v>
      </c>
      <c r="CFH9">
        <v>43108</v>
      </c>
      <c r="CFI9">
        <v>43105</v>
      </c>
      <c r="CFJ9">
        <v>43104</v>
      </c>
      <c r="CFK9">
        <v>43103</v>
      </c>
      <c r="CFL9">
        <v>43102</v>
      </c>
      <c r="CFM9">
        <v>43101</v>
      </c>
      <c r="CFN9">
        <v>43098</v>
      </c>
      <c r="CFO9">
        <v>43097</v>
      </c>
      <c r="CFP9">
        <v>43096</v>
      </c>
      <c r="CFQ9">
        <v>43095</v>
      </c>
      <c r="CFR9">
        <v>43094</v>
      </c>
      <c r="CFS9">
        <v>43091</v>
      </c>
      <c r="CFT9">
        <v>43090</v>
      </c>
      <c r="CFU9">
        <v>43089</v>
      </c>
      <c r="CFV9">
        <v>43088</v>
      </c>
      <c r="CFW9">
        <v>43087</v>
      </c>
      <c r="CFX9">
        <v>43084</v>
      </c>
      <c r="CFY9">
        <v>43083</v>
      </c>
      <c r="CFZ9">
        <v>43082</v>
      </c>
      <c r="CGA9">
        <v>43081</v>
      </c>
      <c r="CGB9">
        <v>43080</v>
      </c>
      <c r="CGC9">
        <v>43077</v>
      </c>
      <c r="CGD9">
        <v>43076</v>
      </c>
      <c r="CGE9">
        <v>43075</v>
      </c>
      <c r="CGF9">
        <v>43074</v>
      </c>
      <c r="CGG9">
        <v>43073</v>
      </c>
      <c r="CGH9">
        <v>43070</v>
      </c>
      <c r="CGI9">
        <v>43069</v>
      </c>
      <c r="CGJ9">
        <v>43068</v>
      </c>
      <c r="CGK9">
        <v>43067</v>
      </c>
      <c r="CGL9">
        <v>43066</v>
      </c>
      <c r="CGM9">
        <v>43063</v>
      </c>
      <c r="CGN9">
        <v>43062</v>
      </c>
      <c r="CGO9">
        <v>43061</v>
      </c>
      <c r="CGP9">
        <v>43060</v>
      </c>
      <c r="CGQ9">
        <v>43059</v>
      </c>
      <c r="CGR9">
        <v>43056</v>
      </c>
      <c r="CGS9">
        <v>43055</v>
      </c>
      <c r="CGT9">
        <v>43054</v>
      </c>
      <c r="CGU9">
        <v>43053</v>
      </c>
      <c r="CGV9">
        <v>43052</v>
      </c>
      <c r="CGW9">
        <v>43049</v>
      </c>
      <c r="CGX9">
        <v>43048</v>
      </c>
      <c r="CGY9">
        <v>43047</v>
      </c>
      <c r="CGZ9">
        <v>43046</v>
      </c>
      <c r="CHA9">
        <v>43045</v>
      </c>
      <c r="CHB9">
        <v>43042</v>
      </c>
      <c r="CHC9">
        <v>43041</v>
      </c>
      <c r="CHD9">
        <v>43040</v>
      </c>
      <c r="CHE9">
        <v>43039</v>
      </c>
      <c r="CHF9">
        <v>43038</v>
      </c>
      <c r="CHG9">
        <v>43035</v>
      </c>
      <c r="CHH9">
        <v>43034</v>
      </c>
      <c r="CHI9">
        <v>43033</v>
      </c>
      <c r="CHJ9">
        <v>43032</v>
      </c>
      <c r="CHK9">
        <v>43031</v>
      </c>
      <c r="CHL9">
        <v>43028</v>
      </c>
      <c r="CHM9">
        <v>43027</v>
      </c>
      <c r="CHN9">
        <v>43026</v>
      </c>
      <c r="CHO9">
        <v>43025</v>
      </c>
      <c r="CHP9">
        <v>43024</v>
      </c>
      <c r="CHQ9">
        <v>43021</v>
      </c>
      <c r="CHR9">
        <v>43020</v>
      </c>
      <c r="CHS9">
        <v>43019</v>
      </c>
      <c r="CHT9">
        <v>43018</v>
      </c>
      <c r="CHU9">
        <v>43017</v>
      </c>
      <c r="CHV9">
        <v>43014</v>
      </c>
      <c r="CHW9">
        <v>43013</v>
      </c>
      <c r="CHX9">
        <v>43012</v>
      </c>
      <c r="CHY9">
        <v>43011</v>
      </c>
      <c r="CHZ9">
        <v>43010</v>
      </c>
      <c r="CIA9">
        <v>43007</v>
      </c>
      <c r="CIB9">
        <v>43006</v>
      </c>
      <c r="CIC9">
        <v>43005</v>
      </c>
      <c r="CID9">
        <v>43004</v>
      </c>
      <c r="CIE9">
        <v>43003</v>
      </c>
      <c r="CIF9">
        <v>43000</v>
      </c>
      <c r="CIG9">
        <v>42999</v>
      </c>
      <c r="CIH9">
        <v>42998</v>
      </c>
      <c r="CII9">
        <v>42997</v>
      </c>
      <c r="CIJ9">
        <v>42996</v>
      </c>
      <c r="CIK9">
        <v>42993</v>
      </c>
      <c r="CIL9">
        <v>42992</v>
      </c>
      <c r="CIM9">
        <v>42991</v>
      </c>
      <c r="CIN9">
        <v>42990</v>
      </c>
      <c r="CIO9">
        <v>42989</v>
      </c>
      <c r="CIP9">
        <v>42986</v>
      </c>
      <c r="CIQ9">
        <v>42985</v>
      </c>
      <c r="CIR9">
        <v>42984</v>
      </c>
      <c r="CIS9">
        <v>42983</v>
      </c>
      <c r="CIT9">
        <v>42982</v>
      </c>
      <c r="CIU9">
        <v>42979</v>
      </c>
      <c r="CIV9">
        <v>42978</v>
      </c>
      <c r="CIW9">
        <v>42977</v>
      </c>
      <c r="CIX9">
        <v>42976</v>
      </c>
      <c r="CIY9">
        <v>42975</v>
      </c>
      <c r="CIZ9">
        <v>42972</v>
      </c>
      <c r="CJA9">
        <v>42971</v>
      </c>
      <c r="CJB9">
        <v>42970</v>
      </c>
      <c r="CJC9">
        <v>42969</v>
      </c>
      <c r="CJD9">
        <v>42968</v>
      </c>
      <c r="CJE9">
        <v>42965</v>
      </c>
      <c r="CJF9">
        <v>42964</v>
      </c>
      <c r="CJG9">
        <v>42963</v>
      </c>
      <c r="CJH9">
        <v>42962</v>
      </c>
      <c r="CJI9">
        <v>42961</v>
      </c>
      <c r="CJJ9">
        <v>42958</v>
      </c>
      <c r="CJK9">
        <v>42957</v>
      </c>
      <c r="CJL9">
        <v>42956</v>
      </c>
      <c r="CJM9">
        <v>42955</v>
      </c>
      <c r="CJN9">
        <v>42954</v>
      </c>
      <c r="CJO9">
        <v>42951</v>
      </c>
      <c r="CJP9">
        <v>42950</v>
      </c>
      <c r="CJQ9">
        <v>42949</v>
      </c>
      <c r="CJR9">
        <v>42948</v>
      </c>
      <c r="CJS9">
        <v>42947</v>
      </c>
      <c r="CJT9">
        <v>42944</v>
      </c>
      <c r="CJU9">
        <v>42943</v>
      </c>
      <c r="CJV9">
        <v>42942</v>
      </c>
      <c r="CJW9">
        <v>42941</v>
      </c>
      <c r="CJX9">
        <v>42940</v>
      </c>
      <c r="CJY9">
        <v>42937</v>
      </c>
      <c r="CJZ9">
        <v>42936</v>
      </c>
      <c r="CKA9">
        <v>42935</v>
      </c>
      <c r="CKB9">
        <v>42934</v>
      </c>
      <c r="CKC9">
        <v>42933</v>
      </c>
      <c r="CKD9">
        <v>42930</v>
      </c>
      <c r="CKE9">
        <v>42929</v>
      </c>
      <c r="CKF9">
        <v>42928</v>
      </c>
      <c r="CKG9">
        <v>42927</v>
      </c>
      <c r="CKH9">
        <v>42926</v>
      </c>
      <c r="CKI9">
        <v>42923</v>
      </c>
      <c r="CKJ9">
        <v>42922</v>
      </c>
      <c r="CKK9">
        <v>42921</v>
      </c>
      <c r="CKL9">
        <v>42920</v>
      </c>
      <c r="CKM9">
        <v>42919</v>
      </c>
      <c r="CKN9">
        <v>42916</v>
      </c>
      <c r="CKO9">
        <v>42915</v>
      </c>
      <c r="CKP9">
        <v>42914</v>
      </c>
      <c r="CKQ9">
        <v>42913</v>
      </c>
      <c r="CKR9">
        <v>42912</v>
      </c>
      <c r="CKS9">
        <v>42909</v>
      </c>
      <c r="CKT9">
        <v>42908</v>
      </c>
      <c r="CKU9">
        <v>42907</v>
      </c>
      <c r="CKV9">
        <v>42906</v>
      </c>
      <c r="CKW9">
        <v>42905</v>
      </c>
      <c r="CKX9">
        <v>42902</v>
      </c>
      <c r="CKY9">
        <v>42901</v>
      </c>
      <c r="CKZ9">
        <v>42900</v>
      </c>
      <c r="CLA9">
        <v>42899</v>
      </c>
      <c r="CLB9">
        <v>42898</v>
      </c>
      <c r="CLC9">
        <v>42895</v>
      </c>
      <c r="CLD9">
        <v>42894</v>
      </c>
      <c r="CLE9">
        <v>42893</v>
      </c>
      <c r="CLF9">
        <v>42892</v>
      </c>
      <c r="CLG9">
        <v>42891</v>
      </c>
      <c r="CLH9">
        <v>42888</v>
      </c>
      <c r="CLI9">
        <v>42887</v>
      </c>
      <c r="CLJ9">
        <v>42886</v>
      </c>
      <c r="CLK9">
        <v>42885</v>
      </c>
      <c r="CLL9">
        <v>42884</v>
      </c>
      <c r="CLM9">
        <v>42881</v>
      </c>
      <c r="CLN9">
        <v>42880</v>
      </c>
      <c r="CLO9">
        <v>42879</v>
      </c>
      <c r="CLP9">
        <v>42878</v>
      </c>
      <c r="CLQ9">
        <v>42877</v>
      </c>
      <c r="CLR9">
        <v>42874</v>
      </c>
      <c r="CLS9">
        <v>42873</v>
      </c>
      <c r="CLT9">
        <v>42872</v>
      </c>
      <c r="CLU9">
        <v>42871</v>
      </c>
      <c r="CLV9">
        <v>42870</v>
      </c>
      <c r="CLW9">
        <v>42867</v>
      </c>
      <c r="CLX9">
        <v>42866</v>
      </c>
      <c r="CLY9">
        <v>42865</v>
      </c>
      <c r="CLZ9">
        <v>42864</v>
      </c>
      <c r="CMA9">
        <v>42863</v>
      </c>
      <c r="CMB9">
        <v>42860</v>
      </c>
      <c r="CMC9">
        <v>42859</v>
      </c>
      <c r="CMD9">
        <v>42858</v>
      </c>
      <c r="CME9">
        <v>42857</v>
      </c>
      <c r="CMF9">
        <v>42856</v>
      </c>
      <c r="CMG9">
        <v>42853</v>
      </c>
      <c r="CMH9">
        <v>42852</v>
      </c>
      <c r="CMI9">
        <v>42851</v>
      </c>
      <c r="CMJ9">
        <v>42850</v>
      </c>
      <c r="CMK9">
        <v>42849</v>
      </c>
      <c r="CML9">
        <v>42846</v>
      </c>
      <c r="CMM9">
        <v>42845</v>
      </c>
      <c r="CMN9">
        <v>42844</v>
      </c>
      <c r="CMO9">
        <v>42843</v>
      </c>
      <c r="CMP9">
        <v>42842</v>
      </c>
      <c r="CMQ9">
        <v>42839</v>
      </c>
      <c r="CMR9">
        <v>42838</v>
      </c>
      <c r="CMS9">
        <v>42837</v>
      </c>
      <c r="CMT9">
        <v>42836</v>
      </c>
      <c r="CMU9">
        <v>42835</v>
      </c>
      <c r="CMV9">
        <v>42832</v>
      </c>
      <c r="CMW9">
        <v>42831</v>
      </c>
      <c r="CMX9">
        <v>42830</v>
      </c>
      <c r="CMY9">
        <v>42829</v>
      </c>
      <c r="CMZ9">
        <v>42828</v>
      </c>
      <c r="CNA9">
        <v>42825</v>
      </c>
      <c r="CNB9">
        <v>42824</v>
      </c>
      <c r="CNC9">
        <v>42823</v>
      </c>
      <c r="CND9">
        <v>42822</v>
      </c>
      <c r="CNE9">
        <v>42821</v>
      </c>
      <c r="CNF9">
        <v>42818</v>
      </c>
      <c r="CNG9">
        <v>42817</v>
      </c>
      <c r="CNH9">
        <v>42816</v>
      </c>
      <c r="CNI9">
        <v>42815</v>
      </c>
      <c r="CNJ9">
        <v>42814</v>
      </c>
      <c r="CNK9">
        <v>42811</v>
      </c>
      <c r="CNL9">
        <v>42810</v>
      </c>
      <c r="CNM9">
        <v>42809</v>
      </c>
      <c r="CNN9">
        <v>42808</v>
      </c>
      <c r="CNO9">
        <v>42807</v>
      </c>
      <c r="CNP9">
        <v>42804</v>
      </c>
      <c r="CNQ9">
        <v>42803</v>
      </c>
      <c r="CNR9">
        <v>42802</v>
      </c>
      <c r="CNS9">
        <v>42801</v>
      </c>
      <c r="CNT9">
        <v>42800</v>
      </c>
      <c r="CNU9">
        <v>42797</v>
      </c>
      <c r="CNV9">
        <v>42796</v>
      </c>
      <c r="CNW9">
        <v>42795</v>
      </c>
      <c r="CNX9">
        <v>42794</v>
      </c>
      <c r="CNY9">
        <v>42793</v>
      </c>
      <c r="CNZ9">
        <v>42790</v>
      </c>
      <c r="COA9">
        <v>42789</v>
      </c>
      <c r="COB9">
        <v>42788</v>
      </c>
      <c r="COC9">
        <v>42787</v>
      </c>
      <c r="COD9">
        <v>42786</v>
      </c>
      <c r="COE9">
        <v>42783</v>
      </c>
      <c r="COF9">
        <v>42782</v>
      </c>
      <c r="COG9">
        <v>42781</v>
      </c>
      <c r="COH9">
        <v>42780</v>
      </c>
      <c r="COI9">
        <v>42779</v>
      </c>
      <c r="COJ9">
        <v>42776</v>
      </c>
      <c r="COK9">
        <v>42775</v>
      </c>
      <c r="COL9">
        <v>42774</v>
      </c>
      <c r="COM9">
        <v>42773</v>
      </c>
      <c r="CON9">
        <v>42772</v>
      </c>
      <c r="COO9">
        <v>42769</v>
      </c>
      <c r="COP9">
        <v>42768</v>
      </c>
      <c r="COQ9">
        <v>42767</v>
      </c>
      <c r="COR9">
        <v>42766</v>
      </c>
      <c r="COS9">
        <v>42765</v>
      </c>
      <c r="COT9">
        <v>42762</v>
      </c>
      <c r="COU9">
        <v>42761</v>
      </c>
      <c r="COV9">
        <v>42760</v>
      </c>
      <c r="COW9">
        <v>42759</v>
      </c>
      <c r="COX9">
        <v>42758</v>
      </c>
      <c r="COY9">
        <v>42755</v>
      </c>
      <c r="COZ9">
        <v>42754</v>
      </c>
      <c r="CPA9">
        <v>42753</v>
      </c>
      <c r="CPB9">
        <v>42752</v>
      </c>
      <c r="CPC9">
        <v>42751</v>
      </c>
      <c r="CPD9">
        <v>42748</v>
      </c>
      <c r="CPE9">
        <v>42747</v>
      </c>
      <c r="CPF9">
        <v>42746</v>
      </c>
      <c r="CPG9">
        <v>42745</v>
      </c>
      <c r="CPH9">
        <v>42744</v>
      </c>
      <c r="CPI9">
        <v>42741</v>
      </c>
      <c r="CPJ9">
        <v>42740</v>
      </c>
      <c r="CPK9">
        <v>42739</v>
      </c>
      <c r="CPL9">
        <v>42738</v>
      </c>
      <c r="CPM9">
        <v>42737</v>
      </c>
      <c r="CPN9">
        <v>42734</v>
      </c>
      <c r="CPO9">
        <v>42733</v>
      </c>
      <c r="CPP9">
        <v>42732</v>
      </c>
      <c r="CPQ9">
        <v>42731</v>
      </c>
      <c r="CPR9">
        <v>42730</v>
      </c>
      <c r="CPS9">
        <v>42727</v>
      </c>
      <c r="CPT9">
        <v>42726</v>
      </c>
      <c r="CPU9">
        <v>42725</v>
      </c>
      <c r="CPV9">
        <v>42724</v>
      </c>
      <c r="CPW9">
        <v>42723</v>
      </c>
      <c r="CPX9">
        <v>42720</v>
      </c>
      <c r="CPY9">
        <v>42719</v>
      </c>
      <c r="CPZ9">
        <v>42718</v>
      </c>
      <c r="CQA9">
        <v>42717</v>
      </c>
      <c r="CQB9">
        <v>42716</v>
      </c>
      <c r="CQC9">
        <v>42713</v>
      </c>
      <c r="CQD9">
        <v>42712</v>
      </c>
      <c r="CQE9">
        <v>42711</v>
      </c>
      <c r="CQF9">
        <v>42710</v>
      </c>
      <c r="CQG9">
        <v>42709</v>
      </c>
      <c r="CQH9">
        <v>42706</v>
      </c>
      <c r="CQI9">
        <v>42705</v>
      </c>
      <c r="CQJ9">
        <v>42704</v>
      </c>
      <c r="CQK9">
        <v>42703</v>
      </c>
      <c r="CQL9">
        <v>42702</v>
      </c>
      <c r="CQM9">
        <v>42699</v>
      </c>
      <c r="CQN9">
        <v>42698</v>
      </c>
      <c r="CQO9">
        <v>42697</v>
      </c>
      <c r="CQP9">
        <v>42696</v>
      </c>
      <c r="CQQ9">
        <v>42695</v>
      </c>
      <c r="CQR9">
        <v>42692</v>
      </c>
      <c r="CQS9">
        <v>42691</v>
      </c>
      <c r="CQT9">
        <v>42690</v>
      </c>
      <c r="CQU9">
        <v>42689</v>
      </c>
      <c r="CQV9">
        <v>42688</v>
      </c>
      <c r="CQW9">
        <v>42685</v>
      </c>
      <c r="CQX9">
        <v>42684</v>
      </c>
      <c r="CQY9">
        <v>42683</v>
      </c>
      <c r="CQZ9">
        <v>42682</v>
      </c>
      <c r="CRA9">
        <v>42681</v>
      </c>
      <c r="CRB9">
        <v>42678</v>
      </c>
      <c r="CRC9">
        <v>42677</v>
      </c>
      <c r="CRD9">
        <v>42676</v>
      </c>
      <c r="CRE9">
        <v>42675</v>
      </c>
      <c r="CRF9">
        <v>42674</v>
      </c>
      <c r="CRG9">
        <v>42671</v>
      </c>
      <c r="CRH9">
        <v>42670</v>
      </c>
      <c r="CRI9">
        <v>42669</v>
      </c>
      <c r="CRJ9">
        <v>42668</v>
      </c>
      <c r="CRK9">
        <v>42667</v>
      </c>
      <c r="CRL9">
        <v>42664</v>
      </c>
      <c r="CRM9">
        <v>42663</v>
      </c>
      <c r="CRN9">
        <v>42662</v>
      </c>
      <c r="CRO9">
        <v>42661</v>
      </c>
      <c r="CRP9">
        <v>42660</v>
      </c>
      <c r="CRQ9">
        <v>42657</v>
      </c>
      <c r="CRR9">
        <v>42656</v>
      </c>
      <c r="CRS9">
        <v>42655</v>
      </c>
      <c r="CRT9">
        <v>42654</v>
      </c>
      <c r="CRU9">
        <v>42653</v>
      </c>
      <c r="CRV9">
        <v>42650</v>
      </c>
      <c r="CRW9">
        <v>42649</v>
      </c>
      <c r="CRX9">
        <v>42648</v>
      </c>
      <c r="CRY9">
        <v>42647</v>
      </c>
      <c r="CRZ9">
        <v>42646</v>
      </c>
      <c r="CSA9">
        <v>42643</v>
      </c>
      <c r="CSB9">
        <v>42642</v>
      </c>
      <c r="CSC9">
        <v>42641</v>
      </c>
      <c r="CSD9">
        <v>42640</v>
      </c>
      <c r="CSE9">
        <v>42639</v>
      </c>
      <c r="CSF9">
        <v>42636</v>
      </c>
      <c r="CSG9">
        <v>42635</v>
      </c>
      <c r="CSH9">
        <v>42634</v>
      </c>
      <c r="CSI9">
        <v>42633</v>
      </c>
      <c r="CSJ9">
        <v>42632</v>
      </c>
      <c r="CSK9">
        <v>42629</v>
      </c>
      <c r="CSL9">
        <v>42628</v>
      </c>
      <c r="CSM9">
        <v>42627</v>
      </c>
      <c r="CSN9">
        <v>42626</v>
      </c>
      <c r="CSO9">
        <v>42625</v>
      </c>
      <c r="CSP9">
        <v>42622</v>
      </c>
      <c r="CSQ9">
        <v>42621</v>
      </c>
      <c r="CSR9">
        <v>42620</v>
      </c>
      <c r="CSS9">
        <v>42619</v>
      </c>
      <c r="CST9">
        <v>42618</v>
      </c>
      <c r="CSU9">
        <v>42615</v>
      </c>
      <c r="CSV9">
        <v>42614</v>
      </c>
      <c r="CSW9">
        <v>42613</v>
      </c>
      <c r="CSX9">
        <v>42612</v>
      </c>
      <c r="CSY9">
        <v>42611</v>
      </c>
      <c r="CSZ9">
        <v>42608</v>
      </c>
      <c r="CTA9">
        <v>42607</v>
      </c>
      <c r="CTB9">
        <v>42606</v>
      </c>
      <c r="CTC9">
        <v>42605</v>
      </c>
      <c r="CTD9">
        <v>42604</v>
      </c>
      <c r="CTE9">
        <v>42601</v>
      </c>
      <c r="CTF9">
        <v>42600</v>
      </c>
      <c r="CTG9">
        <v>42599</v>
      </c>
      <c r="CTH9">
        <v>42598</v>
      </c>
      <c r="CTI9">
        <v>42597</v>
      </c>
      <c r="CTJ9">
        <v>42594</v>
      </c>
      <c r="CTK9">
        <v>42593</v>
      </c>
      <c r="CTL9">
        <v>42592</v>
      </c>
      <c r="CTM9">
        <v>42591</v>
      </c>
      <c r="CTN9">
        <v>42590</v>
      </c>
      <c r="CTO9">
        <v>42587</v>
      </c>
      <c r="CTP9">
        <v>42586</v>
      </c>
      <c r="CTQ9">
        <v>42585</v>
      </c>
      <c r="CTR9">
        <v>42584</v>
      </c>
      <c r="CTS9">
        <v>42583</v>
      </c>
      <c r="CTT9">
        <v>42580</v>
      </c>
      <c r="CTU9">
        <v>42579</v>
      </c>
      <c r="CTV9">
        <v>42578</v>
      </c>
      <c r="CTW9">
        <v>42577</v>
      </c>
      <c r="CTX9">
        <v>42576</v>
      </c>
      <c r="CTY9">
        <v>42573</v>
      </c>
      <c r="CTZ9">
        <v>42572</v>
      </c>
      <c r="CUA9">
        <v>42571</v>
      </c>
      <c r="CUB9">
        <v>42570</v>
      </c>
      <c r="CUC9">
        <v>42569</v>
      </c>
      <c r="CUD9">
        <v>42566</v>
      </c>
      <c r="CUE9">
        <v>42565</v>
      </c>
      <c r="CUF9">
        <v>42564</v>
      </c>
      <c r="CUG9">
        <v>42563</v>
      </c>
      <c r="CUH9">
        <v>42562</v>
      </c>
      <c r="CUI9">
        <v>42559</v>
      </c>
      <c r="CUJ9">
        <v>42558</v>
      </c>
      <c r="CUK9">
        <v>42557</v>
      </c>
      <c r="CUL9">
        <v>42556</v>
      </c>
      <c r="CUM9">
        <v>42555</v>
      </c>
      <c r="CUN9">
        <v>42552</v>
      </c>
      <c r="CUO9">
        <v>42551</v>
      </c>
      <c r="CUP9">
        <v>42550</v>
      </c>
      <c r="CUQ9">
        <v>42549</v>
      </c>
      <c r="CUR9">
        <v>42548</v>
      </c>
      <c r="CUS9">
        <v>42545</v>
      </c>
      <c r="CUT9">
        <v>42544</v>
      </c>
      <c r="CUU9">
        <v>42543</v>
      </c>
      <c r="CUV9">
        <v>42542</v>
      </c>
      <c r="CUW9">
        <v>42541</v>
      </c>
      <c r="CUX9">
        <v>42538</v>
      </c>
      <c r="CUY9">
        <v>42537</v>
      </c>
      <c r="CUZ9">
        <v>42536</v>
      </c>
      <c r="CVA9">
        <v>42535</v>
      </c>
      <c r="CVB9">
        <v>42534</v>
      </c>
      <c r="CVC9">
        <v>42531</v>
      </c>
      <c r="CVD9">
        <v>42530</v>
      </c>
      <c r="CVE9">
        <v>42529</v>
      </c>
      <c r="CVF9">
        <v>42528</v>
      </c>
      <c r="CVG9">
        <v>42527</v>
      </c>
      <c r="CVH9">
        <v>42524</v>
      </c>
      <c r="CVI9">
        <v>42523</v>
      </c>
      <c r="CVJ9">
        <v>42522</v>
      </c>
      <c r="CVK9">
        <v>42521</v>
      </c>
      <c r="CVL9">
        <v>42520</v>
      </c>
      <c r="CVM9">
        <v>42517</v>
      </c>
      <c r="CVN9">
        <v>42516</v>
      </c>
      <c r="CVO9">
        <v>42515</v>
      </c>
      <c r="CVP9">
        <v>42514</v>
      </c>
      <c r="CVQ9">
        <v>42513</v>
      </c>
      <c r="CVR9">
        <v>42510</v>
      </c>
      <c r="CVS9">
        <v>42509</v>
      </c>
      <c r="CVT9">
        <v>42508</v>
      </c>
      <c r="CVU9">
        <v>42507</v>
      </c>
      <c r="CVV9">
        <v>42506</v>
      </c>
      <c r="CVW9">
        <v>42503</v>
      </c>
      <c r="CVX9">
        <v>42502</v>
      </c>
      <c r="CVY9">
        <v>42501</v>
      </c>
      <c r="CVZ9">
        <v>42500</v>
      </c>
      <c r="CWA9">
        <v>42499</v>
      </c>
      <c r="CWB9">
        <v>42496</v>
      </c>
      <c r="CWC9">
        <v>42495</v>
      </c>
      <c r="CWD9">
        <v>42494</v>
      </c>
      <c r="CWE9">
        <v>42493</v>
      </c>
      <c r="CWF9">
        <v>42492</v>
      </c>
      <c r="CWG9">
        <v>42489</v>
      </c>
      <c r="CWH9">
        <v>42488</v>
      </c>
      <c r="CWI9">
        <v>42487</v>
      </c>
      <c r="CWJ9">
        <v>42486</v>
      </c>
      <c r="CWK9">
        <v>42485</v>
      </c>
      <c r="CWL9">
        <v>42482</v>
      </c>
      <c r="CWM9">
        <v>42481</v>
      </c>
      <c r="CWN9">
        <v>42480</v>
      </c>
      <c r="CWO9">
        <v>42479</v>
      </c>
      <c r="CWP9">
        <v>42478</v>
      </c>
      <c r="CWQ9">
        <v>42475</v>
      </c>
      <c r="CWR9">
        <v>42474</v>
      </c>
      <c r="CWS9">
        <v>42473</v>
      </c>
      <c r="CWT9">
        <v>42472</v>
      </c>
      <c r="CWU9">
        <v>42471</v>
      </c>
      <c r="CWV9">
        <v>42468</v>
      </c>
      <c r="CWW9">
        <v>42467</v>
      </c>
      <c r="CWX9">
        <v>42466</v>
      </c>
      <c r="CWY9">
        <v>42465</v>
      </c>
      <c r="CWZ9">
        <v>42464</v>
      </c>
      <c r="CXA9">
        <v>42461</v>
      </c>
      <c r="CXB9">
        <v>42460</v>
      </c>
      <c r="CXC9">
        <v>42459</v>
      </c>
      <c r="CXD9">
        <v>42458</v>
      </c>
      <c r="CXE9">
        <v>42457</v>
      </c>
      <c r="CXF9">
        <v>42454</v>
      </c>
      <c r="CXG9">
        <v>42453</v>
      </c>
      <c r="CXH9">
        <v>42452</v>
      </c>
      <c r="CXI9">
        <v>42451</v>
      </c>
      <c r="CXJ9">
        <v>42450</v>
      </c>
      <c r="CXK9">
        <v>42447</v>
      </c>
      <c r="CXL9">
        <v>42446</v>
      </c>
      <c r="CXM9">
        <v>42445</v>
      </c>
      <c r="CXN9">
        <v>42444</v>
      </c>
      <c r="CXO9">
        <v>42443</v>
      </c>
      <c r="CXP9">
        <v>42440</v>
      </c>
      <c r="CXQ9">
        <v>42439</v>
      </c>
      <c r="CXR9">
        <v>42438</v>
      </c>
      <c r="CXS9">
        <v>42437</v>
      </c>
      <c r="CXT9">
        <v>42436</v>
      </c>
      <c r="CXU9">
        <v>42433</v>
      </c>
      <c r="CXV9">
        <v>42432</v>
      </c>
      <c r="CXW9">
        <v>42431</v>
      </c>
      <c r="CXX9">
        <v>42430</v>
      </c>
      <c r="CXY9">
        <v>42429</v>
      </c>
      <c r="CXZ9">
        <v>42426</v>
      </c>
      <c r="CYA9">
        <v>42425</v>
      </c>
      <c r="CYB9">
        <v>42424</v>
      </c>
      <c r="CYC9">
        <v>42423</v>
      </c>
      <c r="CYD9">
        <v>42422</v>
      </c>
      <c r="CYE9">
        <v>42419</v>
      </c>
      <c r="CYF9">
        <v>42418</v>
      </c>
      <c r="CYG9">
        <v>42417</v>
      </c>
      <c r="CYH9">
        <v>42416</v>
      </c>
      <c r="CYI9">
        <v>42415</v>
      </c>
      <c r="CYJ9">
        <v>42412</v>
      </c>
      <c r="CYK9">
        <v>42411</v>
      </c>
      <c r="CYL9">
        <v>42410</v>
      </c>
      <c r="CYM9">
        <v>42409</v>
      </c>
      <c r="CYN9">
        <v>42408</v>
      </c>
      <c r="CYO9">
        <v>42405</v>
      </c>
      <c r="CYP9">
        <v>42404</v>
      </c>
      <c r="CYQ9">
        <v>42403</v>
      </c>
      <c r="CYR9">
        <v>42402</v>
      </c>
      <c r="CYS9">
        <v>42401</v>
      </c>
      <c r="CYT9">
        <v>42398</v>
      </c>
      <c r="CYU9">
        <v>42397</v>
      </c>
      <c r="CYV9">
        <v>42396</v>
      </c>
      <c r="CYW9">
        <v>42395</v>
      </c>
      <c r="CYX9">
        <v>42394</v>
      </c>
      <c r="CYY9">
        <v>42391</v>
      </c>
      <c r="CYZ9">
        <v>42390</v>
      </c>
      <c r="CZA9">
        <v>42389</v>
      </c>
      <c r="CZB9">
        <v>42388</v>
      </c>
      <c r="CZC9">
        <v>42387</v>
      </c>
      <c r="CZD9">
        <v>42384</v>
      </c>
      <c r="CZE9">
        <v>42383</v>
      </c>
      <c r="CZF9">
        <v>42382</v>
      </c>
      <c r="CZG9">
        <v>42381</v>
      </c>
      <c r="CZH9">
        <v>42380</v>
      </c>
      <c r="CZI9">
        <v>42377</v>
      </c>
      <c r="CZJ9">
        <v>42376</v>
      </c>
      <c r="CZK9">
        <v>42375</v>
      </c>
      <c r="CZL9">
        <v>42374</v>
      </c>
      <c r="CZM9">
        <v>42373</v>
      </c>
      <c r="CZN9">
        <v>42370</v>
      </c>
      <c r="CZO9">
        <v>42369</v>
      </c>
      <c r="CZP9">
        <v>42368</v>
      </c>
      <c r="CZQ9">
        <v>42367</v>
      </c>
      <c r="CZR9">
        <v>42366</v>
      </c>
      <c r="CZS9">
        <v>42363</v>
      </c>
      <c r="CZT9">
        <v>42362</v>
      </c>
      <c r="CZU9">
        <v>42361</v>
      </c>
      <c r="CZV9">
        <v>42360</v>
      </c>
      <c r="CZW9">
        <v>42359</v>
      </c>
      <c r="CZX9">
        <v>42356</v>
      </c>
      <c r="CZY9">
        <v>42355</v>
      </c>
      <c r="CZZ9">
        <v>42354</v>
      </c>
      <c r="DAA9">
        <v>42353</v>
      </c>
      <c r="DAB9">
        <v>42352</v>
      </c>
      <c r="DAC9">
        <v>42349</v>
      </c>
      <c r="DAD9">
        <v>42348</v>
      </c>
      <c r="DAE9">
        <v>42347</v>
      </c>
      <c r="DAF9">
        <v>42346</v>
      </c>
      <c r="DAG9">
        <v>42345</v>
      </c>
      <c r="DAH9">
        <v>42342</v>
      </c>
      <c r="DAI9">
        <v>42341</v>
      </c>
      <c r="DAJ9">
        <v>42340</v>
      </c>
      <c r="DAK9">
        <v>42339</v>
      </c>
      <c r="DAL9">
        <v>42338</v>
      </c>
      <c r="DAM9">
        <v>42335</v>
      </c>
      <c r="DAN9">
        <v>42334</v>
      </c>
      <c r="DAO9">
        <v>42333</v>
      </c>
      <c r="DAP9">
        <v>42332</v>
      </c>
      <c r="DAQ9">
        <v>42331</v>
      </c>
      <c r="DAR9">
        <v>42328</v>
      </c>
      <c r="DAS9">
        <v>42327</v>
      </c>
      <c r="DAT9">
        <v>42326</v>
      </c>
      <c r="DAU9">
        <v>42325</v>
      </c>
      <c r="DAV9">
        <v>42324</v>
      </c>
      <c r="DAW9">
        <v>42321</v>
      </c>
      <c r="DAX9">
        <v>42320</v>
      </c>
      <c r="DAY9">
        <v>42319</v>
      </c>
      <c r="DAZ9">
        <v>42318</v>
      </c>
      <c r="DBA9">
        <v>42317</v>
      </c>
      <c r="DBB9">
        <v>42314</v>
      </c>
      <c r="DBC9">
        <v>42313</v>
      </c>
      <c r="DBD9">
        <v>42312</v>
      </c>
      <c r="DBE9">
        <v>42311</v>
      </c>
      <c r="DBF9">
        <v>42310</v>
      </c>
      <c r="DBG9">
        <v>42307</v>
      </c>
      <c r="DBH9">
        <v>42306</v>
      </c>
      <c r="DBI9">
        <v>42305</v>
      </c>
      <c r="DBJ9">
        <v>42304</v>
      </c>
      <c r="DBK9">
        <v>42303</v>
      </c>
      <c r="DBL9">
        <v>42300</v>
      </c>
      <c r="DBM9">
        <v>42299</v>
      </c>
      <c r="DBN9">
        <v>42298</v>
      </c>
      <c r="DBO9">
        <v>42297</v>
      </c>
      <c r="DBP9">
        <v>42296</v>
      </c>
      <c r="DBQ9">
        <v>42293</v>
      </c>
      <c r="DBR9">
        <v>42292</v>
      </c>
      <c r="DBS9">
        <v>42291</v>
      </c>
      <c r="DBT9">
        <v>42290</v>
      </c>
      <c r="DBU9">
        <v>42289</v>
      </c>
      <c r="DBV9">
        <v>42286</v>
      </c>
      <c r="DBW9">
        <v>42285</v>
      </c>
      <c r="DBX9">
        <v>42284</v>
      </c>
      <c r="DBY9">
        <v>42283</v>
      </c>
      <c r="DBZ9">
        <v>42282</v>
      </c>
      <c r="DCA9">
        <v>42279</v>
      </c>
      <c r="DCB9">
        <v>42278</v>
      </c>
      <c r="DCC9">
        <v>42277</v>
      </c>
      <c r="DCD9">
        <v>42276</v>
      </c>
      <c r="DCE9">
        <v>42275</v>
      </c>
      <c r="DCF9">
        <v>42272</v>
      </c>
      <c r="DCG9">
        <v>42271</v>
      </c>
      <c r="DCH9">
        <v>42270</v>
      </c>
      <c r="DCI9">
        <v>42269</v>
      </c>
      <c r="DCJ9">
        <v>42268</v>
      </c>
      <c r="DCK9">
        <v>42265</v>
      </c>
      <c r="DCL9">
        <v>42264</v>
      </c>
      <c r="DCM9">
        <v>42263</v>
      </c>
      <c r="DCN9">
        <v>42262</v>
      </c>
      <c r="DCO9">
        <v>42261</v>
      </c>
      <c r="DCP9">
        <v>42258</v>
      </c>
      <c r="DCQ9">
        <v>42257</v>
      </c>
      <c r="DCR9">
        <v>42256</v>
      </c>
      <c r="DCS9">
        <v>42255</v>
      </c>
      <c r="DCT9">
        <v>42254</v>
      </c>
      <c r="DCU9">
        <v>42251</v>
      </c>
      <c r="DCV9">
        <v>42250</v>
      </c>
      <c r="DCW9">
        <v>42249</v>
      </c>
      <c r="DCX9">
        <v>42248</v>
      </c>
      <c r="DCY9">
        <v>42247</v>
      </c>
      <c r="DCZ9">
        <v>42244</v>
      </c>
      <c r="DDA9">
        <v>42243</v>
      </c>
      <c r="DDB9">
        <v>42242</v>
      </c>
      <c r="DDC9">
        <v>42241</v>
      </c>
      <c r="DDD9">
        <v>42240</v>
      </c>
      <c r="DDE9">
        <v>42237</v>
      </c>
      <c r="DDF9">
        <v>42236</v>
      </c>
      <c r="DDG9">
        <v>42235</v>
      </c>
      <c r="DDH9">
        <v>42234</v>
      </c>
      <c r="DDI9">
        <v>42233</v>
      </c>
      <c r="DDJ9">
        <v>42230</v>
      </c>
      <c r="DDK9">
        <v>42229</v>
      </c>
      <c r="DDL9">
        <v>42228</v>
      </c>
      <c r="DDM9">
        <v>42227</v>
      </c>
      <c r="DDN9">
        <v>42226</v>
      </c>
      <c r="DDO9">
        <v>42223</v>
      </c>
      <c r="DDP9">
        <v>42222</v>
      </c>
      <c r="DDQ9">
        <v>42221</v>
      </c>
      <c r="DDR9">
        <v>42220</v>
      </c>
      <c r="DDS9">
        <v>42219</v>
      </c>
      <c r="DDT9">
        <v>42216</v>
      </c>
      <c r="DDU9">
        <v>42215</v>
      </c>
      <c r="DDV9">
        <v>42214</v>
      </c>
      <c r="DDW9">
        <v>42213</v>
      </c>
      <c r="DDX9">
        <v>42212</v>
      </c>
      <c r="DDY9">
        <v>42209</v>
      </c>
      <c r="DDZ9">
        <v>42208</v>
      </c>
      <c r="DEA9">
        <v>42207</v>
      </c>
      <c r="DEB9">
        <v>42206</v>
      </c>
      <c r="DEC9">
        <v>42205</v>
      </c>
      <c r="DED9">
        <v>42202</v>
      </c>
      <c r="DEE9">
        <v>42201</v>
      </c>
      <c r="DEF9">
        <v>42200</v>
      </c>
      <c r="DEG9">
        <v>42199</v>
      </c>
      <c r="DEH9">
        <v>42198</v>
      </c>
      <c r="DEI9">
        <v>42195</v>
      </c>
      <c r="DEJ9">
        <v>42194</v>
      </c>
      <c r="DEK9">
        <v>42193</v>
      </c>
      <c r="DEL9">
        <v>42192</v>
      </c>
      <c r="DEM9">
        <v>42191</v>
      </c>
      <c r="DEN9">
        <v>42188</v>
      </c>
      <c r="DEO9">
        <v>42187</v>
      </c>
      <c r="DEP9">
        <v>42186</v>
      </c>
      <c r="DEQ9">
        <v>42185</v>
      </c>
      <c r="DER9">
        <v>42184</v>
      </c>
      <c r="DES9">
        <v>42181</v>
      </c>
      <c r="DET9">
        <v>42180</v>
      </c>
      <c r="DEU9">
        <v>42179</v>
      </c>
      <c r="DEV9">
        <v>42178</v>
      </c>
      <c r="DEW9">
        <v>42177</v>
      </c>
      <c r="DEX9">
        <v>42174</v>
      </c>
      <c r="DEY9">
        <v>42173</v>
      </c>
      <c r="DEZ9">
        <v>42172</v>
      </c>
      <c r="DFA9">
        <v>42171</v>
      </c>
      <c r="DFB9">
        <v>42170</v>
      </c>
      <c r="DFC9">
        <v>42167</v>
      </c>
      <c r="DFD9">
        <v>42166</v>
      </c>
      <c r="DFE9">
        <v>42165</v>
      </c>
      <c r="DFF9">
        <v>42164</v>
      </c>
      <c r="DFG9">
        <v>42163</v>
      </c>
      <c r="DFH9">
        <v>42160</v>
      </c>
      <c r="DFI9">
        <v>42159</v>
      </c>
      <c r="DFJ9">
        <v>42158</v>
      </c>
      <c r="DFK9">
        <v>42157</v>
      </c>
      <c r="DFL9">
        <v>42156</v>
      </c>
      <c r="DFM9">
        <v>42153</v>
      </c>
      <c r="DFN9">
        <v>42152</v>
      </c>
      <c r="DFO9">
        <v>42151</v>
      </c>
      <c r="DFP9">
        <v>42150</v>
      </c>
      <c r="DFQ9">
        <v>42149</v>
      </c>
      <c r="DFR9">
        <v>42146</v>
      </c>
      <c r="DFS9">
        <v>42145</v>
      </c>
      <c r="DFT9">
        <v>42144</v>
      </c>
      <c r="DFU9">
        <v>42143</v>
      </c>
      <c r="DFV9">
        <v>42142</v>
      </c>
      <c r="DFW9">
        <v>42139</v>
      </c>
      <c r="DFX9">
        <v>42138</v>
      </c>
      <c r="DFY9">
        <v>42137</v>
      </c>
      <c r="DFZ9">
        <v>42136</v>
      </c>
      <c r="DGA9">
        <v>42135</v>
      </c>
      <c r="DGB9">
        <v>42132</v>
      </c>
      <c r="DGC9">
        <v>42131</v>
      </c>
      <c r="DGD9">
        <v>42130</v>
      </c>
      <c r="DGE9">
        <v>42129</v>
      </c>
      <c r="DGF9">
        <v>42128</v>
      </c>
      <c r="DGG9">
        <v>42125</v>
      </c>
      <c r="DGH9">
        <v>42124</v>
      </c>
      <c r="DGI9">
        <v>42123</v>
      </c>
      <c r="DGJ9">
        <v>42122</v>
      </c>
      <c r="DGK9">
        <v>42121</v>
      </c>
      <c r="DGL9">
        <v>42118</v>
      </c>
      <c r="DGM9">
        <v>42117</v>
      </c>
      <c r="DGN9">
        <v>42116</v>
      </c>
      <c r="DGO9">
        <v>42115</v>
      </c>
      <c r="DGP9">
        <v>42114</v>
      </c>
      <c r="DGQ9">
        <v>42111</v>
      </c>
      <c r="DGR9">
        <v>42110</v>
      </c>
      <c r="DGS9">
        <v>42109</v>
      </c>
      <c r="DGT9">
        <v>42108</v>
      </c>
      <c r="DGU9">
        <v>42107</v>
      </c>
      <c r="DGV9">
        <v>42104</v>
      </c>
      <c r="DGW9">
        <v>42103</v>
      </c>
      <c r="DGX9">
        <v>42102</v>
      </c>
      <c r="DGY9">
        <v>42101</v>
      </c>
      <c r="DGZ9">
        <v>42100</v>
      </c>
      <c r="DHA9">
        <v>42097</v>
      </c>
      <c r="DHB9">
        <v>42096</v>
      </c>
      <c r="DHC9">
        <v>42095</v>
      </c>
      <c r="DHD9">
        <v>42094</v>
      </c>
      <c r="DHE9">
        <v>42093</v>
      </c>
      <c r="DHF9">
        <v>42090</v>
      </c>
      <c r="DHG9">
        <v>42089</v>
      </c>
      <c r="DHH9">
        <v>42088</v>
      </c>
      <c r="DHI9">
        <v>42087</v>
      </c>
      <c r="DHJ9">
        <v>42086</v>
      </c>
      <c r="DHK9">
        <v>42083</v>
      </c>
      <c r="DHL9">
        <v>42082</v>
      </c>
      <c r="DHM9">
        <v>42081</v>
      </c>
      <c r="DHN9">
        <v>42080</v>
      </c>
      <c r="DHO9">
        <v>42079</v>
      </c>
      <c r="DHP9">
        <v>42076</v>
      </c>
      <c r="DHQ9">
        <v>42075</v>
      </c>
      <c r="DHR9">
        <v>42074</v>
      </c>
      <c r="DHS9">
        <v>42073</v>
      </c>
      <c r="DHT9">
        <v>42072</v>
      </c>
      <c r="DHU9">
        <v>42069</v>
      </c>
      <c r="DHV9">
        <v>42068</v>
      </c>
      <c r="DHW9">
        <v>42067</v>
      </c>
      <c r="DHX9">
        <v>42066</v>
      </c>
      <c r="DHY9">
        <v>42065</v>
      </c>
      <c r="DHZ9">
        <v>42062</v>
      </c>
      <c r="DIA9">
        <v>42061</v>
      </c>
      <c r="DIB9">
        <v>42060</v>
      </c>
      <c r="DIC9">
        <v>42059</v>
      </c>
      <c r="DID9">
        <v>42058</v>
      </c>
      <c r="DIE9">
        <v>42055</v>
      </c>
      <c r="DIF9">
        <v>42054</v>
      </c>
      <c r="DIG9">
        <v>42053</v>
      </c>
      <c r="DIH9">
        <v>42052</v>
      </c>
      <c r="DII9">
        <v>42051</v>
      </c>
      <c r="DIJ9">
        <v>42048</v>
      </c>
      <c r="DIK9">
        <v>42047</v>
      </c>
      <c r="DIL9">
        <v>42046</v>
      </c>
      <c r="DIM9">
        <v>42045</v>
      </c>
      <c r="DIN9">
        <v>42044</v>
      </c>
      <c r="DIO9">
        <v>42041</v>
      </c>
      <c r="DIP9">
        <v>42040</v>
      </c>
      <c r="DIQ9">
        <v>42039</v>
      </c>
      <c r="DIR9">
        <v>42038</v>
      </c>
      <c r="DIS9">
        <v>42037</v>
      </c>
      <c r="DIT9">
        <v>42034</v>
      </c>
      <c r="DIU9">
        <v>42033</v>
      </c>
      <c r="DIV9">
        <v>42032</v>
      </c>
      <c r="DIW9">
        <v>42031</v>
      </c>
      <c r="DIX9">
        <v>42030</v>
      </c>
      <c r="DIY9">
        <v>42027</v>
      </c>
      <c r="DIZ9">
        <v>42026</v>
      </c>
      <c r="DJA9">
        <v>42025</v>
      </c>
      <c r="DJB9">
        <v>42024</v>
      </c>
      <c r="DJC9">
        <v>42023</v>
      </c>
      <c r="DJD9">
        <v>42020</v>
      </c>
      <c r="DJE9">
        <v>42019</v>
      </c>
      <c r="DJF9">
        <v>42018</v>
      </c>
      <c r="DJG9">
        <v>42017</v>
      </c>
      <c r="DJH9">
        <v>42016</v>
      </c>
      <c r="DJI9">
        <v>42013</v>
      </c>
      <c r="DJJ9">
        <v>42012</v>
      </c>
      <c r="DJK9">
        <v>42011</v>
      </c>
      <c r="DJL9">
        <v>42010</v>
      </c>
      <c r="DJM9">
        <v>42009</v>
      </c>
      <c r="DJN9">
        <v>42006</v>
      </c>
      <c r="DJO9">
        <v>42005</v>
      </c>
      <c r="DJP9">
        <v>42004</v>
      </c>
      <c r="DJQ9">
        <v>42003</v>
      </c>
      <c r="DJR9">
        <v>42002</v>
      </c>
      <c r="DJS9">
        <v>41999</v>
      </c>
      <c r="DJT9">
        <v>41998</v>
      </c>
      <c r="DJU9">
        <v>41997</v>
      </c>
      <c r="DJV9">
        <v>41996</v>
      </c>
      <c r="DJW9">
        <v>41995</v>
      </c>
      <c r="DJX9">
        <v>41992</v>
      </c>
      <c r="DJY9">
        <v>41991</v>
      </c>
      <c r="DJZ9">
        <v>41990</v>
      </c>
      <c r="DKA9">
        <v>41989</v>
      </c>
      <c r="DKB9">
        <v>41988</v>
      </c>
      <c r="DKC9">
        <v>41985</v>
      </c>
      <c r="DKD9">
        <v>41984</v>
      </c>
      <c r="DKE9">
        <v>41983</v>
      </c>
      <c r="DKF9">
        <v>41982</v>
      </c>
      <c r="DKG9">
        <v>41981</v>
      </c>
      <c r="DKH9">
        <v>41978</v>
      </c>
      <c r="DKI9">
        <v>41977</v>
      </c>
      <c r="DKJ9">
        <v>41976</v>
      </c>
      <c r="DKK9">
        <v>41975</v>
      </c>
      <c r="DKL9">
        <v>41974</v>
      </c>
      <c r="DKM9">
        <v>41971</v>
      </c>
      <c r="DKN9">
        <v>41970</v>
      </c>
      <c r="DKO9">
        <v>41969</v>
      </c>
      <c r="DKP9">
        <v>41968</v>
      </c>
      <c r="DKQ9">
        <v>41967</v>
      </c>
      <c r="DKR9">
        <v>41964</v>
      </c>
      <c r="DKS9">
        <v>41963</v>
      </c>
      <c r="DKT9">
        <v>41962</v>
      </c>
      <c r="DKU9">
        <v>41961</v>
      </c>
      <c r="DKV9">
        <v>41960</v>
      </c>
      <c r="DKW9">
        <v>41957</v>
      </c>
      <c r="DKX9">
        <v>41956</v>
      </c>
      <c r="DKY9">
        <v>41955</v>
      </c>
      <c r="DKZ9">
        <v>41954</v>
      </c>
      <c r="DLA9">
        <v>41953</v>
      </c>
      <c r="DLB9">
        <v>41950</v>
      </c>
      <c r="DLC9">
        <v>41949</v>
      </c>
      <c r="DLD9">
        <v>41948</v>
      </c>
      <c r="DLE9">
        <v>41947</v>
      </c>
      <c r="DLF9">
        <v>41946</v>
      </c>
      <c r="DLG9">
        <v>41943</v>
      </c>
      <c r="DLH9">
        <v>41942</v>
      </c>
      <c r="DLI9">
        <v>41941</v>
      </c>
      <c r="DLJ9">
        <v>41940</v>
      </c>
      <c r="DLK9">
        <v>41939</v>
      </c>
      <c r="DLL9">
        <v>41936</v>
      </c>
      <c r="DLM9">
        <v>41935</v>
      </c>
      <c r="DLN9">
        <v>41934</v>
      </c>
      <c r="DLO9">
        <v>41933</v>
      </c>
      <c r="DLP9">
        <v>41932</v>
      </c>
      <c r="DLQ9">
        <v>41929</v>
      </c>
      <c r="DLR9">
        <v>41928</v>
      </c>
      <c r="DLS9">
        <v>41927</v>
      </c>
      <c r="DLT9">
        <v>41926</v>
      </c>
      <c r="DLU9">
        <v>41925</v>
      </c>
      <c r="DLV9">
        <v>41922</v>
      </c>
      <c r="DLW9">
        <v>41921</v>
      </c>
      <c r="DLX9">
        <v>41920</v>
      </c>
      <c r="DLY9">
        <v>41919</v>
      </c>
      <c r="DLZ9">
        <v>41918</v>
      </c>
      <c r="DMA9">
        <v>41915</v>
      </c>
      <c r="DMB9">
        <v>41914</v>
      </c>
      <c r="DMC9">
        <v>41913</v>
      </c>
      <c r="DMD9">
        <v>41912</v>
      </c>
      <c r="DME9">
        <v>41911</v>
      </c>
      <c r="DMF9">
        <v>41908</v>
      </c>
      <c r="DMG9">
        <v>41907</v>
      </c>
      <c r="DMH9">
        <v>41906</v>
      </c>
      <c r="DMI9">
        <v>41905</v>
      </c>
      <c r="DMJ9">
        <v>41904</v>
      </c>
      <c r="DMK9">
        <v>41901</v>
      </c>
      <c r="DML9">
        <v>41900</v>
      </c>
      <c r="DMM9">
        <v>41899</v>
      </c>
      <c r="DMN9">
        <v>41898</v>
      </c>
      <c r="DMO9">
        <v>41897</v>
      </c>
      <c r="DMP9">
        <v>41894</v>
      </c>
      <c r="DMQ9">
        <v>41893</v>
      </c>
      <c r="DMR9">
        <v>41892</v>
      </c>
      <c r="DMS9">
        <v>41891</v>
      </c>
      <c r="DMT9">
        <v>41890</v>
      </c>
      <c r="DMU9">
        <v>41887</v>
      </c>
      <c r="DMV9">
        <v>41886</v>
      </c>
      <c r="DMW9">
        <v>41885</v>
      </c>
      <c r="DMX9">
        <v>41884</v>
      </c>
      <c r="DMY9">
        <v>41883</v>
      </c>
      <c r="DMZ9">
        <v>41880</v>
      </c>
      <c r="DNA9">
        <v>41879</v>
      </c>
      <c r="DNB9">
        <v>41878</v>
      </c>
      <c r="DNC9">
        <v>41877</v>
      </c>
      <c r="DND9">
        <v>41876</v>
      </c>
      <c r="DNE9">
        <v>41873</v>
      </c>
      <c r="DNF9">
        <v>41872</v>
      </c>
      <c r="DNG9">
        <v>41871</v>
      </c>
      <c r="DNH9">
        <v>41870</v>
      </c>
      <c r="DNI9">
        <v>41869</v>
      </c>
      <c r="DNJ9">
        <v>41866</v>
      </c>
      <c r="DNK9">
        <v>41865</v>
      </c>
      <c r="DNL9">
        <v>41864</v>
      </c>
      <c r="DNM9">
        <v>41863</v>
      </c>
      <c r="DNN9">
        <v>41862</v>
      </c>
      <c r="DNO9">
        <v>41859</v>
      </c>
      <c r="DNP9">
        <v>41858</v>
      </c>
      <c r="DNQ9">
        <v>41857</v>
      </c>
      <c r="DNR9">
        <v>41856</v>
      </c>
      <c r="DNS9">
        <v>41855</v>
      </c>
      <c r="DNT9">
        <v>41852</v>
      </c>
      <c r="DNU9">
        <v>41851</v>
      </c>
      <c r="DNV9">
        <v>41850</v>
      </c>
      <c r="DNW9">
        <v>41849</v>
      </c>
      <c r="DNX9">
        <v>41848</v>
      </c>
      <c r="DNY9">
        <v>41845</v>
      </c>
      <c r="DNZ9">
        <v>41844</v>
      </c>
      <c r="DOA9">
        <v>41843</v>
      </c>
      <c r="DOB9">
        <v>41842</v>
      </c>
      <c r="DOC9">
        <v>41841</v>
      </c>
      <c r="DOD9">
        <v>41838</v>
      </c>
      <c r="DOE9">
        <v>41837</v>
      </c>
      <c r="DOF9">
        <v>41836</v>
      </c>
      <c r="DOG9">
        <v>41835</v>
      </c>
      <c r="DOH9">
        <v>41834</v>
      </c>
      <c r="DOI9">
        <v>41831</v>
      </c>
      <c r="DOJ9">
        <v>41830</v>
      </c>
      <c r="DOK9">
        <v>41829</v>
      </c>
      <c r="DOL9">
        <v>41828</v>
      </c>
      <c r="DOM9">
        <v>41827</v>
      </c>
      <c r="DON9">
        <v>41824</v>
      </c>
      <c r="DOO9">
        <v>41823</v>
      </c>
      <c r="DOP9">
        <v>41822</v>
      </c>
      <c r="DOQ9">
        <v>41821</v>
      </c>
      <c r="DOR9">
        <v>41820</v>
      </c>
      <c r="DOS9">
        <v>41817</v>
      </c>
      <c r="DOT9">
        <v>41816</v>
      </c>
      <c r="DOU9">
        <v>41815</v>
      </c>
      <c r="DOV9">
        <v>41814</v>
      </c>
      <c r="DOW9">
        <v>41813</v>
      </c>
      <c r="DOX9">
        <v>41810</v>
      </c>
      <c r="DOY9">
        <v>41809</v>
      </c>
      <c r="DOZ9">
        <v>41808</v>
      </c>
      <c r="DPA9">
        <v>41807</v>
      </c>
      <c r="DPB9">
        <v>41806</v>
      </c>
      <c r="DPC9">
        <v>41803</v>
      </c>
      <c r="DPD9">
        <v>41802</v>
      </c>
      <c r="DPE9">
        <v>41801</v>
      </c>
      <c r="DPF9">
        <v>41800</v>
      </c>
      <c r="DPG9">
        <v>41799</v>
      </c>
      <c r="DPH9">
        <v>41796</v>
      </c>
      <c r="DPI9">
        <v>41795</v>
      </c>
      <c r="DPJ9">
        <v>41794</v>
      </c>
      <c r="DPK9">
        <v>41793</v>
      </c>
      <c r="DPL9">
        <v>41792</v>
      </c>
      <c r="DPM9">
        <v>41789</v>
      </c>
      <c r="DPN9">
        <v>41788</v>
      </c>
      <c r="DPO9">
        <v>41787</v>
      </c>
      <c r="DPP9">
        <v>41786</v>
      </c>
      <c r="DPQ9">
        <v>41785</v>
      </c>
      <c r="DPR9">
        <v>41782</v>
      </c>
      <c r="DPS9">
        <v>41781</v>
      </c>
      <c r="DPT9">
        <v>41780</v>
      </c>
      <c r="DPU9">
        <v>41779</v>
      </c>
      <c r="DPV9">
        <v>41778</v>
      </c>
      <c r="DPW9">
        <v>41775</v>
      </c>
      <c r="DPX9">
        <v>41774</v>
      </c>
      <c r="DPY9">
        <v>41773</v>
      </c>
      <c r="DPZ9">
        <v>41772</v>
      </c>
      <c r="DQA9">
        <v>41771</v>
      </c>
      <c r="DQB9">
        <v>41768</v>
      </c>
      <c r="DQC9">
        <v>41767</v>
      </c>
      <c r="DQD9">
        <v>41766</v>
      </c>
      <c r="DQE9">
        <v>41765</v>
      </c>
      <c r="DQF9">
        <v>41764</v>
      </c>
      <c r="DQG9">
        <v>41761</v>
      </c>
      <c r="DQH9">
        <v>41760</v>
      </c>
      <c r="DQI9">
        <v>41759</v>
      </c>
      <c r="DQJ9">
        <v>41758</v>
      </c>
      <c r="DQK9">
        <v>41757</v>
      </c>
      <c r="DQL9">
        <v>41754</v>
      </c>
      <c r="DQM9">
        <v>41753</v>
      </c>
      <c r="DQN9">
        <v>41752</v>
      </c>
      <c r="DQO9">
        <v>41751</v>
      </c>
      <c r="DQP9">
        <v>41750</v>
      </c>
      <c r="DQQ9">
        <v>41747</v>
      </c>
      <c r="DQR9">
        <v>41746</v>
      </c>
      <c r="DQS9">
        <v>41745</v>
      </c>
      <c r="DQT9">
        <v>41744</v>
      </c>
      <c r="DQU9">
        <v>41743</v>
      </c>
      <c r="DQV9">
        <v>41740</v>
      </c>
      <c r="DQW9">
        <v>41739</v>
      </c>
      <c r="DQX9">
        <v>41738</v>
      </c>
      <c r="DQY9">
        <v>41737</v>
      </c>
      <c r="DQZ9">
        <v>41736</v>
      </c>
      <c r="DRA9">
        <v>41733</v>
      </c>
      <c r="DRB9">
        <v>41732</v>
      </c>
      <c r="DRC9">
        <v>41731</v>
      </c>
      <c r="DRD9">
        <v>41730</v>
      </c>
      <c r="DRE9">
        <v>41729</v>
      </c>
      <c r="DRF9">
        <v>41726</v>
      </c>
      <c r="DRG9">
        <v>41725</v>
      </c>
      <c r="DRH9">
        <v>41724</v>
      </c>
      <c r="DRI9">
        <v>41723</v>
      </c>
      <c r="DRJ9">
        <v>41722</v>
      </c>
      <c r="DRK9">
        <v>41719</v>
      </c>
      <c r="DRL9">
        <v>41718</v>
      </c>
      <c r="DRM9">
        <v>41717</v>
      </c>
      <c r="DRN9">
        <v>41716</v>
      </c>
      <c r="DRO9">
        <v>41715</v>
      </c>
      <c r="DRP9">
        <v>41712</v>
      </c>
      <c r="DRQ9">
        <v>41711</v>
      </c>
      <c r="DRR9">
        <v>41710</v>
      </c>
      <c r="DRS9">
        <v>41709</v>
      </c>
      <c r="DRT9">
        <v>41708</v>
      </c>
      <c r="DRU9">
        <v>41705</v>
      </c>
      <c r="DRV9">
        <v>41704</v>
      </c>
      <c r="DRW9">
        <v>41703</v>
      </c>
      <c r="DRX9">
        <v>41702</v>
      </c>
      <c r="DRY9">
        <v>41701</v>
      </c>
      <c r="DRZ9">
        <v>41698</v>
      </c>
      <c r="DSA9">
        <v>41697</v>
      </c>
      <c r="DSB9">
        <v>41696</v>
      </c>
      <c r="DSC9">
        <v>41695</v>
      </c>
      <c r="DSD9">
        <v>41694</v>
      </c>
      <c r="DSE9">
        <v>41691</v>
      </c>
      <c r="DSF9">
        <v>41690</v>
      </c>
      <c r="DSG9">
        <v>41689</v>
      </c>
      <c r="DSH9">
        <v>41688</v>
      </c>
      <c r="DSI9">
        <v>41687</v>
      </c>
      <c r="DSJ9">
        <v>41684</v>
      </c>
      <c r="DSK9">
        <v>41683</v>
      </c>
      <c r="DSL9">
        <v>41682</v>
      </c>
      <c r="DSM9">
        <v>41681</v>
      </c>
      <c r="DSN9">
        <v>41680</v>
      </c>
      <c r="DSO9">
        <v>41677</v>
      </c>
      <c r="DSP9">
        <v>41676</v>
      </c>
      <c r="DSQ9">
        <v>41675</v>
      </c>
      <c r="DSR9">
        <v>41674</v>
      </c>
      <c r="DSS9">
        <v>41673</v>
      </c>
      <c r="DST9">
        <v>41670</v>
      </c>
      <c r="DSU9">
        <v>41669</v>
      </c>
      <c r="DSV9">
        <v>41668</v>
      </c>
      <c r="DSW9">
        <v>41667</v>
      </c>
      <c r="DSX9">
        <v>41666</v>
      </c>
      <c r="DSY9">
        <v>41663</v>
      </c>
      <c r="DSZ9">
        <v>41662</v>
      </c>
      <c r="DTA9">
        <v>41661</v>
      </c>
      <c r="DTB9">
        <v>41660</v>
      </c>
      <c r="DTC9">
        <v>41659</v>
      </c>
      <c r="DTD9">
        <v>41656</v>
      </c>
      <c r="DTE9">
        <v>41655</v>
      </c>
      <c r="DTF9">
        <v>41654</v>
      </c>
      <c r="DTG9">
        <v>41653</v>
      </c>
      <c r="DTH9">
        <v>41652</v>
      </c>
      <c r="DTI9">
        <v>41649</v>
      </c>
      <c r="DTJ9">
        <v>41648</v>
      </c>
      <c r="DTK9">
        <v>41647</v>
      </c>
      <c r="DTL9">
        <v>41646</v>
      </c>
      <c r="DTM9">
        <v>41645</v>
      </c>
      <c r="DTN9">
        <v>41642</v>
      </c>
      <c r="DTO9">
        <v>41641</v>
      </c>
      <c r="DTP9">
        <v>41640</v>
      </c>
      <c r="DTQ9">
        <v>41639</v>
      </c>
      <c r="DTR9">
        <v>41638</v>
      </c>
      <c r="DTS9">
        <v>41635</v>
      </c>
      <c r="DTT9">
        <v>41634</v>
      </c>
      <c r="DTU9">
        <v>41633</v>
      </c>
      <c r="DTV9">
        <v>41632</v>
      </c>
      <c r="DTW9">
        <v>41631</v>
      </c>
      <c r="DTX9">
        <v>41628</v>
      </c>
      <c r="DTY9">
        <v>41627</v>
      </c>
      <c r="DTZ9">
        <v>41626</v>
      </c>
      <c r="DUA9">
        <v>41625</v>
      </c>
      <c r="DUB9">
        <v>41624</v>
      </c>
      <c r="DUC9">
        <v>41621</v>
      </c>
      <c r="DUD9">
        <v>41620</v>
      </c>
      <c r="DUE9">
        <v>41619</v>
      </c>
      <c r="DUF9">
        <v>41618</v>
      </c>
      <c r="DUG9">
        <v>41617</v>
      </c>
      <c r="DUH9">
        <v>41614</v>
      </c>
      <c r="DUI9">
        <v>41613</v>
      </c>
      <c r="DUJ9">
        <v>41612</v>
      </c>
      <c r="DUK9">
        <v>41611</v>
      </c>
      <c r="DUL9">
        <v>41610</v>
      </c>
      <c r="DUM9">
        <v>41607</v>
      </c>
      <c r="DUN9">
        <v>41606</v>
      </c>
      <c r="DUO9">
        <v>41605</v>
      </c>
      <c r="DUP9">
        <v>41604</v>
      </c>
      <c r="DUQ9">
        <v>41603</v>
      </c>
      <c r="DUR9">
        <v>41600</v>
      </c>
      <c r="DUS9">
        <v>41599</v>
      </c>
      <c r="DUT9">
        <v>41598</v>
      </c>
      <c r="DUU9">
        <v>41597</v>
      </c>
      <c r="DUV9">
        <v>41596</v>
      </c>
      <c r="DUW9">
        <v>41593</v>
      </c>
      <c r="DUX9">
        <v>41592</v>
      </c>
      <c r="DUY9">
        <v>41591</v>
      </c>
      <c r="DUZ9">
        <v>41590</v>
      </c>
      <c r="DVA9">
        <v>41589</v>
      </c>
      <c r="DVB9">
        <v>41586</v>
      </c>
      <c r="DVC9">
        <v>41585</v>
      </c>
      <c r="DVD9">
        <v>41584</v>
      </c>
      <c r="DVE9">
        <v>41583</v>
      </c>
      <c r="DVF9">
        <v>41582</v>
      </c>
      <c r="DVG9">
        <v>41579</v>
      </c>
      <c r="DVH9">
        <v>41578</v>
      </c>
      <c r="DVI9">
        <v>41577</v>
      </c>
      <c r="DVJ9">
        <v>41576</v>
      </c>
      <c r="DVK9">
        <v>41575</v>
      </c>
      <c r="DVL9">
        <v>41572</v>
      </c>
      <c r="DVM9">
        <v>41571</v>
      </c>
      <c r="DVN9">
        <v>41570</v>
      </c>
      <c r="DVO9">
        <v>41569</v>
      </c>
      <c r="DVP9">
        <v>41568</v>
      </c>
      <c r="DVQ9">
        <v>41565</v>
      </c>
      <c r="DVR9">
        <v>41564</v>
      </c>
      <c r="DVS9">
        <v>41563</v>
      </c>
      <c r="DVT9">
        <v>41562</v>
      </c>
      <c r="DVU9">
        <v>41561</v>
      </c>
      <c r="DVV9">
        <v>41558</v>
      </c>
      <c r="DVW9">
        <v>41557</v>
      </c>
      <c r="DVX9">
        <v>41556</v>
      </c>
      <c r="DVY9">
        <v>41555</v>
      </c>
      <c r="DVZ9">
        <v>41554</v>
      </c>
      <c r="DWA9">
        <v>41551</v>
      </c>
      <c r="DWB9">
        <v>41550</v>
      </c>
      <c r="DWC9">
        <v>41549</v>
      </c>
      <c r="DWD9">
        <v>41548</v>
      </c>
      <c r="DWE9">
        <v>41547</v>
      </c>
      <c r="DWF9">
        <v>41544</v>
      </c>
      <c r="DWG9">
        <v>41543</v>
      </c>
      <c r="DWH9">
        <v>41542</v>
      </c>
      <c r="DWI9">
        <v>41541</v>
      </c>
      <c r="DWJ9">
        <v>41540</v>
      </c>
      <c r="DWK9">
        <v>41537</v>
      </c>
      <c r="DWL9">
        <v>41536</v>
      </c>
      <c r="DWM9">
        <v>41535</v>
      </c>
      <c r="DWN9">
        <v>41534</v>
      </c>
      <c r="DWO9">
        <v>41533</v>
      </c>
      <c r="DWP9">
        <v>41530</v>
      </c>
      <c r="DWQ9">
        <v>41529</v>
      </c>
      <c r="DWR9">
        <v>41528</v>
      </c>
      <c r="DWS9">
        <v>41527</v>
      </c>
      <c r="DWT9">
        <v>41526</v>
      </c>
      <c r="DWU9">
        <v>41523</v>
      </c>
      <c r="DWV9">
        <v>41522</v>
      </c>
      <c r="DWW9">
        <v>41521</v>
      </c>
      <c r="DWX9">
        <v>41520</v>
      </c>
      <c r="DWY9">
        <v>41519</v>
      </c>
      <c r="DWZ9">
        <v>41516</v>
      </c>
      <c r="DXA9">
        <v>41515</v>
      </c>
      <c r="DXB9">
        <v>41514</v>
      </c>
      <c r="DXC9">
        <v>41513</v>
      </c>
      <c r="DXD9">
        <v>41512</v>
      </c>
      <c r="DXE9">
        <v>41509</v>
      </c>
      <c r="DXF9">
        <v>41508</v>
      </c>
      <c r="DXG9">
        <v>41507</v>
      </c>
      <c r="DXH9">
        <v>41506</v>
      </c>
      <c r="DXI9">
        <v>41505</v>
      </c>
      <c r="DXJ9">
        <v>41502</v>
      </c>
      <c r="DXK9">
        <v>41501</v>
      </c>
      <c r="DXL9">
        <v>41500</v>
      </c>
      <c r="DXM9">
        <v>41499</v>
      </c>
      <c r="DXN9">
        <v>41498</v>
      </c>
      <c r="DXO9">
        <v>41495</v>
      </c>
      <c r="DXP9">
        <v>41494</v>
      </c>
      <c r="DXQ9">
        <v>41493</v>
      </c>
      <c r="DXR9">
        <v>41492</v>
      </c>
      <c r="DXS9">
        <v>41491</v>
      </c>
      <c r="DXT9">
        <v>41488</v>
      </c>
      <c r="DXU9">
        <v>41487</v>
      </c>
      <c r="DXV9">
        <v>41486</v>
      </c>
      <c r="DXW9">
        <v>41485</v>
      </c>
      <c r="DXX9">
        <v>41484</v>
      </c>
      <c r="DXY9">
        <v>41481</v>
      </c>
      <c r="DXZ9">
        <v>41480</v>
      </c>
      <c r="DYA9">
        <v>41479</v>
      </c>
      <c r="DYB9">
        <v>41478</v>
      </c>
      <c r="DYC9">
        <v>41477</v>
      </c>
      <c r="DYD9">
        <v>41474</v>
      </c>
      <c r="DYE9">
        <v>41473</v>
      </c>
      <c r="DYF9">
        <v>41472</v>
      </c>
      <c r="DYG9">
        <v>41471</v>
      </c>
      <c r="DYH9">
        <v>41470</v>
      </c>
      <c r="DYI9">
        <v>41467</v>
      </c>
      <c r="DYJ9">
        <v>41466</v>
      </c>
      <c r="DYK9">
        <v>41465</v>
      </c>
      <c r="DYL9">
        <v>41464</v>
      </c>
      <c r="DYM9">
        <v>41463</v>
      </c>
      <c r="DYN9">
        <v>41460</v>
      </c>
      <c r="DYO9">
        <v>41459</v>
      </c>
      <c r="DYP9">
        <v>41458</v>
      </c>
      <c r="DYQ9">
        <v>41457</v>
      </c>
      <c r="DYR9">
        <v>41456</v>
      </c>
      <c r="DYS9">
        <v>41453</v>
      </c>
      <c r="DYT9">
        <v>41452</v>
      </c>
      <c r="DYU9">
        <v>41451</v>
      </c>
      <c r="DYV9">
        <v>41450</v>
      </c>
      <c r="DYW9">
        <v>41449</v>
      </c>
      <c r="DYX9">
        <v>41446</v>
      </c>
      <c r="DYY9">
        <v>41445</v>
      </c>
      <c r="DYZ9">
        <v>41444</v>
      </c>
      <c r="DZA9">
        <v>41443</v>
      </c>
      <c r="DZB9">
        <v>41442</v>
      </c>
      <c r="DZC9">
        <v>41439</v>
      </c>
      <c r="DZD9">
        <v>41438</v>
      </c>
      <c r="DZE9">
        <v>41437</v>
      </c>
      <c r="DZF9">
        <v>41436</v>
      </c>
      <c r="DZG9">
        <v>41435</v>
      </c>
      <c r="DZH9">
        <v>41432</v>
      </c>
      <c r="DZI9">
        <v>41431</v>
      </c>
      <c r="DZJ9">
        <v>41430</v>
      </c>
      <c r="DZK9">
        <v>41429</v>
      </c>
      <c r="DZL9">
        <v>41428</v>
      </c>
      <c r="DZM9">
        <v>41425</v>
      </c>
      <c r="DZN9">
        <v>41424</v>
      </c>
      <c r="DZO9">
        <v>41423</v>
      </c>
      <c r="DZP9">
        <v>41422</v>
      </c>
      <c r="DZQ9">
        <v>41421</v>
      </c>
      <c r="DZR9">
        <v>41418</v>
      </c>
      <c r="DZS9">
        <v>41417</v>
      </c>
      <c r="DZT9">
        <v>41416</v>
      </c>
      <c r="DZU9">
        <v>41415</v>
      </c>
      <c r="DZV9">
        <v>41414</v>
      </c>
      <c r="DZW9">
        <v>41411</v>
      </c>
      <c r="DZX9">
        <v>41410</v>
      </c>
      <c r="DZY9">
        <v>41409</v>
      </c>
      <c r="DZZ9">
        <v>41408</v>
      </c>
      <c r="EAA9">
        <v>41407</v>
      </c>
      <c r="EAB9">
        <v>41404</v>
      </c>
      <c r="EAC9">
        <v>41403</v>
      </c>
      <c r="EAD9">
        <v>41402</v>
      </c>
      <c r="EAE9">
        <v>41401</v>
      </c>
      <c r="EAF9">
        <v>41400</v>
      </c>
      <c r="EAG9">
        <v>41397</v>
      </c>
      <c r="EAH9">
        <v>41396</v>
      </c>
      <c r="EAI9">
        <v>41395</v>
      </c>
      <c r="EAJ9">
        <v>41394</v>
      </c>
      <c r="EAK9">
        <v>41393</v>
      </c>
      <c r="EAL9">
        <v>41390</v>
      </c>
      <c r="EAM9">
        <v>41389</v>
      </c>
      <c r="EAN9">
        <v>41388</v>
      </c>
      <c r="EAO9">
        <v>41387</v>
      </c>
      <c r="EAP9">
        <v>41386</v>
      </c>
      <c r="EAQ9">
        <v>41383</v>
      </c>
      <c r="EAR9">
        <v>41382</v>
      </c>
      <c r="EAS9">
        <v>41381</v>
      </c>
      <c r="EAT9">
        <v>41380</v>
      </c>
      <c r="EAU9">
        <v>41379</v>
      </c>
      <c r="EAV9">
        <v>41376</v>
      </c>
      <c r="EAW9">
        <v>41375</v>
      </c>
      <c r="EAX9">
        <v>41374</v>
      </c>
      <c r="EAY9">
        <v>41373</v>
      </c>
      <c r="EAZ9">
        <v>41372</v>
      </c>
      <c r="EBA9">
        <v>41369</v>
      </c>
      <c r="EBB9">
        <v>41368</v>
      </c>
      <c r="EBC9">
        <v>41367</v>
      </c>
      <c r="EBD9">
        <v>41366</v>
      </c>
      <c r="EBE9">
        <v>41365</v>
      </c>
      <c r="EBF9">
        <v>41362</v>
      </c>
      <c r="EBG9">
        <v>41361</v>
      </c>
      <c r="EBH9">
        <v>41360</v>
      </c>
      <c r="EBI9">
        <v>41359</v>
      </c>
      <c r="EBJ9">
        <v>41358</v>
      </c>
      <c r="EBK9">
        <v>41355</v>
      </c>
      <c r="EBL9">
        <v>41354</v>
      </c>
      <c r="EBM9">
        <v>41353</v>
      </c>
      <c r="EBN9">
        <v>41352</v>
      </c>
      <c r="EBO9">
        <v>41351</v>
      </c>
      <c r="EBP9">
        <v>41348</v>
      </c>
      <c r="EBQ9">
        <v>41347</v>
      </c>
      <c r="EBR9">
        <v>41346</v>
      </c>
      <c r="EBS9">
        <v>41345</v>
      </c>
      <c r="EBT9">
        <v>41344</v>
      </c>
      <c r="EBU9">
        <v>41341</v>
      </c>
      <c r="EBV9">
        <v>41340</v>
      </c>
      <c r="EBW9">
        <v>41339</v>
      </c>
      <c r="EBX9">
        <v>41338</v>
      </c>
      <c r="EBY9">
        <v>41337</v>
      </c>
      <c r="EBZ9">
        <v>41334</v>
      </c>
      <c r="ECA9">
        <v>41333</v>
      </c>
      <c r="ECB9">
        <v>41332</v>
      </c>
      <c r="ECC9">
        <v>41331</v>
      </c>
      <c r="ECD9">
        <v>41330</v>
      </c>
      <c r="ECE9">
        <v>41327</v>
      </c>
      <c r="ECF9">
        <v>41326</v>
      </c>
      <c r="ECG9">
        <v>41325</v>
      </c>
      <c r="ECH9">
        <v>41324</v>
      </c>
      <c r="ECI9">
        <v>41323</v>
      </c>
      <c r="ECJ9">
        <v>41320</v>
      </c>
      <c r="ECK9">
        <v>41319</v>
      </c>
      <c r="ECL9">
        <v>41318</v>
      </c>
      <c r="ECM9">
        <v>41317</v>
      </c>
      <c r="ECN9">
        <v>41316</v>
      </c>
      <c r="ECO9">
        <v>41313</v>
      </c>
      <c r="ECP9">
        <v>41312</v>
      </c>
      <c r="ECQ9">
        <v>41311</v>
      </c>
      <c r="ECR9">
        <v>41310</v>
      </c>
      <c r="ECS9">
        <v>41309</v>
      </c>
      <c r="ECT9">
        <v>41306</v>
      </c>
      <c r="ECU9">
        <v>41305</v>
      </c>
      <c r="ECV9">
        <v>41304</v>
      </c>
      <c r="ECW9">
        <v>41303</v>
      </c>
      <c r="ECX9">
        <v>41302</v>
      </c>
      <c r="ECY9">
        <v>41299</v>
      </c>
      <c r="ECZ9">
        <v>41298</v>
      </c>
      <c r="EDA9">
        <v>41297</v>
      </c>
      <c r="EDB9">
        <v>41296</v>
      </c>
      <c r="EDC9">
        <v>41295</v>
      </c>
      <c r="EDD9">
        <v>41292</v>
      </c>
      <c r="EDE9">
        <v>41291</v>
      </c>
      <c r="EDF9">
        <v>41290</v>
      </c>
      <c r="EDG9">
        <v>41289</v>
      </c>
      <c r="EDH9">
        <v>41288</v>
      </c>
      <c r="EDI9">
        <v>41285</v>
      </c>
      <c r="EDJ9">
        <v>41284</v>
      </c>
      <c r="EDK9">
        <v>41283</v>
      </c>
      <c r="EDL9">
        <v>41282</v>
      </c>
      <c r="EDM9">
        <v>41281</v>
      </c>
      <c r="EDN9">
        <v>41278</v>
      </c>
      <c r="EDO9">
        <v>41277</v>
      </c>
      <c r="EDP9">
        <v>41276</v>
      </c>
      <c r="EDQ9">
        <v>41275</v>
      </c>
      <c r="EDR9">
        <v>41274</v>
      </c>
      <c r="EDS9">
        <v>41271</v>
      </c>
      <c r="EDT9">
        <v>41270</v>
      </c>
      <c r="EDU9">
        <v>41269</v>
      </c>
      <c r="EDV9">
        <v>41268</v>
      </c>
      <c r="EDW9">
        <v>41267</v>
      </c>
      <c r="EDX9">
        <v>41264</v>
      </c>
      <c r="EDY9">
        <v>41263</v>
      </c>
      <c r="EDZ9">
        <v>41262</v>
      </c>
      <c r="EEA9">
        <v>41261</v>
      </c>
      <c r="EEB9">
        <v>41260</v>
      </c>
      <c r="EEC9">
        <v>41257</v>
      </c>
      <c r="EED9">
        <v>41256</v>
      </c>
      <c r="EEE9">
        <v>41255</v>
      </c>
      <c r="EEF9">
        <v>41254</v>
      </c>
      <c r="EEG9">
        <v>41253</v>
      </c>
      <c r="EEH9">
        <v>41250</v>
      </c>
      <c r="EEI9">
        <v>41249</v>
      </c>
      <c r="EEJ9">
        <v>41248</v>
      </c>
      <c r="EEK9">
        <v>41247</v>
      </c>
      <c r="EEL9">
        <v>41246</v>
      </c>
      <c r="EEM9">
        <v>41243</v>
      </c>
      <c r="EEN9">
        <v>41242</v>
      </c>
      <c r="EEO9">
        <v>41241</v>
      </c>
      <c r="EEP9">
        <v>41240</v>
      </c>
      <c r="EEQ9">
        <v>41239</v>
      </c>
      <c r="EER9">
        <v>41236</v>
      </c>
      <c r="EES9">
        <v>41235</v>
      </c>
      <c r="EET9">
        <v>41234</v>
      </c>
      <c r="EEU9">
        <v>41233</v>
      </c>
      <c r="EEV9">
        <v>41232</v>
      </c>
      <c r="EEW9">
        <v>41229</v>
      </c>
      <c r="EEX9">
        <v>41228</v>
      </c>
      <c r="EEY9">
        <v>41227</v>
      </c>
      <c r="EEZ9">
        <v>41226</v>
      </c>
      <c r="EFA9">
        <v>41225</v>
      </c>
      <c r="EFB9">
        <v>41222</v>
      </c>
      <c r="EFC9">
        <v>41221</v>
      </c>
      <c r="EFD9">
        <v>41220</v>
      </c>
      <c r="EFE9">
        <v>41219</v>
      </c>
      <c r="EFF9">
        <v>41218</v>
      </c>
      <c r="EFG9">
        <v>41215</v>
      </c>
      <c r="EFH9">
        <v>41214</v>
      </c>
      <c r="EFI9">
        <v>41213</v>
      </c>
      <c r="EFJ9">
        <v>41212</v>
      </c>
      <c r="EFK9">
        <v>41211</v>
      </c>
      <c r="EFL9">
        <v>41208</v>
      </c>
      <c r="EFM9">
        <v>41207</v>
      </c>
      <c r="EFN9">
        <v>41206</v>
      </c>
      <c r="EFO9">
        <v>41205</v>
      </c>
      <c r="EFP9">
        <v>41204</v>
      </c>
      <c r="EFQ9">
        <v>41201</v>
      </c>
      <c r="EFR9">
        <v>41200</v>
      </c>
      <c r="EFS9">
        <v>41199</v>
      </c>
      <c r="EFT9">
        <v>41198</v>
      </c>
      <c r="EFU9">
        <v>41197</v>
      </c>
      <c r="EFV9">
        <v>41194</v>
      </c>
      <c r="EFW9">
        <v>41193</v>
      </c>
      <c r="EFX9">
        <v>41192</v>
      </c>
      <c r="EFY9">
        <v>41191</v>
      </c>
      <c r="EFZ9">
        <v>41190</v>
      </c>
      <c r="EGA9">
        <v>41187</v>
      </c>
      <c r="EGB9">
        <v>41186</v>
      </c>
      <c r="EGC9">
        <v>41185</v>
      </c>
      <c r="EGD9">
        <v>41184</v>
      </c>
      <c r="EGE9">
        <v>41183</v>
      </c>
      <c r="EGF9">
        <v>41180</v>
      </c>
      <c r="EGG9">
        <v>41179</v>
      </c>
      <c r="EGH9">
        <v>41178</v>
      </c>
      <c r="EGI9">
        <v>41177</v>
      </c>
      <c r="EGJ9">
        <v>41176</v>
      </c>
      <c r="EGK9">
        <v>41173</v>
      </c>
      <c r="EGL9">
        <v>41172</v>
      </c>
      <c r="EGM9">
        <v>41171</v>
      </c>
      <c r="EGN9">
        <v>41170</v>
      </c>
      <c r="EGO9">
        <v>41169</v>
      </c>
      <c r="EGP9">
        <v>41166</v>
      </c>
      <c r="EGQ9">
        <v>41165</v>
      </c>
      <c r="EGR9">
        <v>41164</v>
      </c>
      <c r="EGS9">
        <v>41163</v>
      </c>
      <c r="EGT9">
        <v>41162</v>
      </c>
      <c r="EGU9">
        <v>41159</v>
      </c>
      <c r="EGV9">
        <v>41158</v>
      </c>
      <c r="EGW9">
        <v>41157</v>
      </c>
      <c r="EGX9">
        <v>41156</v>
      </c>
      <c r="EGY9">
        <v>41155</v>
      </c>
      <c r="EGZ9">
        <v>41152</v>
      </c>
      <c r="EHA9">
        <v>41151</v>
      </c>
      <c r="EHB9">
        <v>41150</v>
      </c>
      <c r="EHC9">
        <v>41149</v>
      </c>
      <c r="EHD9">
        <v>41148</v>
      </c>
      <c r="EHE9">
        <v>41145</v>
      </c>
      <c r="EHF9">
        <v>41144</v>
      </c>
      <c r="EHG9">
        <v>41143</v>
      </c>
      <c r="EHH9">
        <v>41142</v>
      </c>
      <c r="EHI9">
        <v>41141</v>
      </c>
      <c r="EHJ9">
        <v>41138</v>
      </c>
      <c r="EHK9">
        <v>41137</v>
      </c>
      <c r="EHL9">
        <v>41136</v>
      </c>
      <c r="EHM9">
        <v>41135</v>
      </c>
      <c r="EHN9">
        <v>41134</v>
      </c>
      <c r="EHO9">
        <v>41131</v>
      </c>
      <c r="EHP9">
        <v>41130</v>
      </c>
      <c r="EHQ9">
        <v>41129</v>
      </c>
      <c r="EHR9">
        <v>41128</v>
      </c>
      <c r="EHS9">
        <v>41127</v>
      </c>
      <c r="EHT9">
        <v>41124</v>
      </c>
      <c r="EHU9">
        <v>41123</v>
      </c>
      <c r="EHV9">
        <v>41122</v>
      </c>
      <c r="EHW9">
        <v>41121</v>
      </c>
      <c r="EHX9">
        <v>41120</v>
      </c>
      <c r="EHY9">
        <v>41117</v>
      </c>
      <c r="EHZ9">
        <v>41116</v>
      </c>
      <c r="EIA9">
        <v>41115</v>
      </c>
      <c r="EIB9">
        <v>41114</v>
      </c>
      <c r="EIC9">
        <v>41113</v>
      </c>
      <c r="EID9">
        <v>41110</v>
      </c>
      <c r="EIE9">
        <v>41109</v>
      </c>
      <c r="EIF9">
        <v>41108</v>
      </c>
      <c r="EIG9">
        <v>41107</v>
      </c>
      <c r="EIH9">
        <v>41106</v>
      </c>
      <c r="EII9">
        <v>41103</v>
      </c>
      <c r="EIJ9">
        <v>41102</v>
      </c>
      <c r="EIK9">
        <v>41101</v>
      </c>
      <c r="EIL9">
        <v>41100</v>
      </c>
      <c r="EIM9">
        <v>41099</v>
      </c>
      <c r="EIN9">
        <v>41096</v>
      </c>
      <c r="EIO9">
        <v>41095</v>
      </c>
      <c r="EIP9">
        <v>41094</v>
      </c>
      <c r="EIQ9">
        <v>41093</v>
      </c>
      <c r="EIR9">
        <v>41092</v>
      </c>
      <c r="EIS9">
        <v>41089</v>
      </c>
      <c r="EIT9">
        <v>41088</v>
      </c>
      <c r="EIU9">
        <v>41087</v>
      </c>
      <c r="EIV9">
        <v>41086</v>
      </c>
      <c r="EIW9">
        <v>41085</v>
      </c>
      <c r="EIX9">
        <v>41082</v>
      </c>
      <c r="EIY9">
        <v>41081</v>
      </c>
      <c r="EIZ9">
        <v>41080</v>
      </c>
      <c r="EJA9">
        <v>41079</v>
      </c>
      <c r="EJB9">
        <v>41078</v>
      </c>
      <c r="EJC9">
        <v>41075</v>
      </c>
      <c r="EJD9">
        <v>41074</v>
      </c>
      <c r="EJE9">
        <v>41073</v>
      </c>
      <c r="EJF9">
        <v>41072</v>
      </c>
      <c r="EJG9">
        <v>41071</v>
      </c>
      <c r="EJH9">
        <v>41068</v>
      </c>
      <c r="EJI9">
        <v>41067</v>
      </c>
      <c r="EJJ9">
        <v>41066</v>
      </c>
      <c r="EJK9">
        <v>41065</v>
      </c>
      <c r="EJL9">
        <v>41064</v>
      </c>
      <c r="EJM9">
        <v>41061</v>
      </c>
      <c r="EJN9">
        <v>41060</v>
      </c>
      <c r="EJO9">
        <v>41059</v>
      </c>
      <c r="EJP9">
        <v>41058</v>
      </c>
      <c r="EJQ9">
        <v>41057</v>
      </c>
      <c r="EJR9">
        <v>41054</v>
      </c>
      <c r="EJS9">
        <v>41053</v>
      </c>
      <c r="EJT9">
        <v>41052</v>
      </c>
      <c r="EJU9">
        <v>41051</v>
      </c>
      <c r="EJV9">
        <v>41050</v>
      </c>
      <c r="EJW9">
        <v>41047</v>
      </c>
      <c r="EJX9">
        <v>41046</v>
      </c>
      <c r="EJY9">
        <v>41045</v>
      </c>
      <c r="EJZ9">
        <v>41044</v>
      </c>
      <c r="EKA9">
        <v>41043</v>
      </c>
      <c r="EKB9">
        <v>41040</v>
      </c>
      <c r="EKC9">
        <v>41039</v>
      </c>
      <c r="EKD9">
        <v>41038</v>
      </c>
      <c r="EKE9">
        <v>41037</v>
      </c>
      <c r="EKF9">
        <v>41036</v>
      </c>
      <c r="EKG9">
        <v>41033</v>
      </c>
      <c r="EKH9">
        <v>41032</v>
      </c>
      <c r="EKI9">
        <v>41031</v>
      </c>
      <c r="EKJ9">
        <v>41030</v>
      </c>
      <c r="EKK9">
        <v>41029</v>
      </c>
      <c r="EKL9">
        <v>41026</v>
      </c>
      <c r="EKM9">
        <v>41025</v>
      </c>
      <c r="EKN9">
        <v>41024</v>
      </c>
      <c r="EKO9">
        <v>41023</v>
      </c>
      <c r="EKP9">
        <v>41022</v>
      </c>
      <c r="EKQ9">
        <v>41019</v>
      </c>
      <c r="EKR9">
        <v>41018</v>
      </c>
      <c r="EKS9">
        <v>41017</v>
      </c>
      <c r="EKT9">
        <v>41016</v>
      </c>
      <c r="EKU9">
        <v>41015</v>
      </c>
      <c r="EKV9">
        <v>41012</v>
      </c>
      <c r="EKW9">
        <v>41011</v>
      </c>
      <c r="EKX9">
        <v>41010</v>
      </c>
      <c r="EKY9">
        <v>41009</v>
      </c>
      <c r="EKZ9">
        <v>41008</v>
      </c>
      <c r="ELA9">
        <v>41005</v>
      </c>
      <c r="ELB9">
        <v>41004</v>
      </c>
      <c r="ELC9">
        <v>41003</v>
      </c>
      <c r="ELD9">
        <v>41002</v>
      </c>
      <c r="ELE9">
        <v>41001</v>
      </c>
      <c r="ELF9">
        <v>40998</v>
      </c>
      <c r="ELG9">
        <v>40997</v>
      </c>
      <c r="ELH9">
        <v>40996</v>
      </c>
      <c r="ELI9">
        <v>40995</v>
      </c>
      <c r="ELJ9">
        <v>40994</v>
      </c>
      <c r="ELK9">
        <v>40991</v>
      </c>
      <c r="ELL9">
        <v>40990</v>
      </c>
      <c r="ELM9">
        <v>40989</v>
      </c>
      <c r="ELN9">
        <v>40988</v>
      </c>
      <c r="ELO9">
        <v>40987</v>
      </c>
      <c r="ELP9">
        <v>40984</v>
      </c>
      <c r="ELQ9">
        <v>40983</v>
      </c>
      <c r="ELR9">
        <v>40982</v>
      </c>
      <c r="ELS9">
        <v>40981</v>
      </c>
      <c r="ELT9">
        <v>40980</v>
      </c>
      <c r="ELU9">
        <v>40977</v>
      </c>
      <c r="ELV9">
        <v>40976</v>
      </c>
      <c r="ELW9">
        <v>40975</v>
      </c>
      <c r="ELX9">
        <v>40974</v>
      </c>
      <c r="ELY9">
        <v>40973</v>
      </c>
      <c r="ELZ9">
        <v>40970</v>
      </c>
      <c r="EMA9">
        <v>40969</v>
      </c>
      <c r="EMB9">
        <v>40968</v>
      </c>
      <c r="EMC9">
        <v>40967</v>
      </c>
      <c r="EMD9">
        <v>40966</v>
      </c>
      <c r="EME9">
        <v>40963</v>
      </c>
      <c r="EMF9">
        <v>40962</v>
      </c>
      <c r="EMG9">
        <v>40961</v>
      </c>
      <c r="EMH9">
        <v>40960</v>
      </c>
      <c r="EMI9">
        <v>40959</v>
      </c>
      <c r="EMJ9">
        <v>40956</v>
      </c>
      <c r="EMK9">
        <v>40955</v>
      </c>
      <c r="EML9">
        <v>40954</v>
      </c>
      <c r="EMM9">
        <v>40953</v>
      </c>
      <c r="EMN9">
        <v>40952</v>
      </c>
      <c r="EMO9">
        <v>40949</v>
      </c>
      <c r="EMP9">
        <v>40948</v>
      </c>
      <c r="EMQ9">
        <v>40947</v>
      </c>
      <c r="EMR9">
        <v>40946</v>
      </c>
      <c r="EMS9">
        <v>40945</v>
      </c>
      <c r="EMT9">
        <v>40942</v>
      </c>
      <c r="EMU9">
        <v>40941</v>
      </c>
      <c r="EMV9">
        <v>40940</v>
      </c>
      <c r="EMW9">
        <v>40939</v>
      </c>
      <c r="EMX9">
        <v>40938</v>
      </c>
      <c r="EMY9">
        <v>40935</v>
      </c>
      <c r="EMZ9">
        <v>40934</v>
      </c>
      <c r="ENA9">
        <v>40933</v>
      </c>
      <c r="ENB9">
        <v>40932</v>
      </c>
      <c r="ENC9">
        <v>40931</v>
      </c>
      <c r="END9">
        <v>40928</v>
      </c>
      <c r="ENE9">
        <v>40927</v>
      </c>
      <c r="ENF9">
        <v>40926</v>
      </c>
      <c r="ENG9">
        <v>40925</v>
      </c>
      <c r="ENH9">
        <v>40924</v>
      </c>
      <c r="ENI9">
        <v>40921</v>
      </c>
      <c r="ENJ9">
        <v>40920</v>
      </c>
      <c r="ENK9">
        <v>40919</v>
      </c>
      <c r="ENL9">
        <v>40918</v>
      </c>
      <c r="ENM9">
        <v>40917</v>
      </c>
      <c r="ENN9">
        <v>40914</v>
      </c>
      <c r="ENO9">
        <v>40913</v>
      </c>
      <c r="ENP9">
        <v>40912</v>
      </c>
      <c r="ENQ9">
        <v>40911</v>
      </c>
      <c r="ENR9">
        <v>40910</v>
      </c>
      <c r="ENS9">
        <v>40907</v>
      </c>
      <c r="ENT9">
        <v>40906</v>
      </c>
      <c r="ENU9">
        <v>40905</v>
      </c>
      <c r="ENV9">
        <v>40904</v>
      </c>
      <c r="ENW9">
        <v>40903</v>
      </c>
      <c r="ENX9">
        <v>40900</v>
      </c>
      <c r="ENY9">
        <v>40899</v>
      </c>
      <c r="ENZ9">
        <v>40898</v>
      </c>
      <c r="EOA9">
        <v>40897</v>
      </c>
      <c r="EOB9">
        <v>40896</v>
      </c>
      <c r="EOC9">
        <v>40893</v>
      </c>
      <c r="EOD9">
        <v>40892</v>
      </c>
      <c r="EOE9">
        <v>40891</v>
      </c>
      <c r="EOF9">
        <v>40890</v>
      </c>
      <c r="EOG9">
        <v>40889</v>
      </c>
      <c r="EOH9">
        <v>40886</v>
      </c>
      <c r="EOI9">
        <v>40885</v>
      </c>
      <c r="EOJ9">
        <v>40884</v>
      </c>
      <c r="EOK9">
        <v>40883</v>
      </c>
      <c r="EOL9">
        <v>40882</v>
      </c>
      <c r="EOM9">
        <v>40879</v>
      </c>
      <c r="EON9">
        <v>40878</v>
      </c>
      <c r="EOO9">
        <v>40877</v>
      </c>
      <c r="EOP9">
        <v>40876</v>
      </c>
      <c r="EOQ9">
        <v>40875</v>
      </c>
      <c r="EOR9">
        <v>40872</v>
      </c>
      <c r="EOS9">
        <v>40871</v>
      </c>
      <c r="EOT9">
        <v>40870</v>
      </c>
      <c r="EOU9">
        <v>40869</v>
      </c>
      <c r="EOV9">
        <v>40868</v>
      </c>
      <c r="EOW9">
        <v>40865</v>
      </c>
      <c r="EOX9">
        <v>40864</v>
      </c>
      <c r="EOY9">
        <v>40863</v>
      </c>
      <c r="EOZ9">
        <v>40862</v>
      </c>
      <c r="EPA9">
        <v>40861</v>
      </c>
      <c r="EPB9">
        <v>40858</v>
      </c>
      <c r="EPC9">
        <v>40857</v>
      </c>
      <c r="EPD9">
        <v>40856</v>
      </c>
      <c r="EPE9">
        <v>40855</v>
      </c>
      <c r="EPF9">
        <v>40854</v>
      </c>
      <c r="EPG9">
        <v>40851</v>
      </c>
      <c r="EPH9">
        <v>40850</v>
      </c>
      <c r="EPI9">
        <v>40849</v>
      </c>
      <c r="EPJ9">
        <v>40848</v>
      </c>
      <c r="EPK9">
        <v>40847</v>
      </c>
      <c r="EPL9">
        <v>40844</v>
      </c>
      <c r="EPM9">
        <v>40843</v>
      </c>
      <c r="EPN9">
        <v>40842</v>
      </c>
      <c r="EPO9">
        <v>40841</v>
      </c>
      <c r="EPP9">
        <v>40840</v>
      </c>
      <c r="EPQ9">
        <v>40837</v>
      </c>
      <c r="EPR9">
        <v>40836</v>
      </c>
      <c r="EPS9">
        <v>40835</v>
      </c>
      <c r="EPT9">
        <v>40834</v>
      </c>
      <c r="EPU9">
        <v>40833</v>
      </c>
      <c r="EPV9">
        <v>40830</v>
      </c>
      <c r="EPW9">
        <v>40829</v>
      </c>
      <c r="EPX9">
        <v>40828</v>
      </c>
      <c r="EPY9">
        <v>40827</v>
      </c>
      <c r="EPZ9">
        <v>40826</v>
      </c>
      <c r="EQA9">
        <v>40823</v>
      </c>
      <c r="EQB9">
        <v>40822</v>
      </c>
      <c r="EQC9">
        <v>40821</v>
      </c>
      <c r="EQD9">
        <v>40820</v>
      </c>
      <c r="EQE9">
        <v>40819</v>
      </c>
      <c r="EQF9">
        <v>40816</v>
      </c>
      <c r="EQG9">
        <v>40815</v>
      </c>
      <c r="EQH9">
        <v>40814</v>
      </c>
      <c r="EQI9">
        <v>40813</v>
      </c>
      <c r="EQJ9">
        <v>40812</v>
      </c>
      <c r="EQK9">
        <v>40809</v>
      </c>
      <c r="EQL9">
        <v>40808</v>
      </c>
      <c r="EQM9">
        <v>40807</v>
      </c>
      <c r="EQN9">
        <v>40806</v>
      </c>
      <c r="EQO9">
        <v>40805</v>
      </c>
      <c r="EQP9">
        <v>40802</v>
      </c>
      <c r="EQQ9">
        <v>40801</v>
      </c>
      <c r="EQR9">
        <v>40800</v>
      </c>
      <c r="EQS9">
        <v>40799</v>
      </c>
      <c r="EQT9">
        <v>40798</v>
      </c>
      <c r="EQU9">
        <v>40795</v>
      </c>
      <c r="EQV9">
        <v>40794</v>
      </c>
      <c r="EQW9">
        <v>40793</v>
      </c>
      <c r="EQX9">
        <v>40792</v>
      </c>
      <c r="EQY9">
        <v>40791</v>
      </c>
      <c r="EQZ9">
        <v>40788</v>
      </c>
      <c r="ERA9">
        <v>40787</v>
      </c>
      <c r="ERB9">
        <v>40786</v>
      </c>
      <c r="ERC9">
        <v>40785</v>
      </c>
      <c r="ERD9">
        <v>40784</v>
      </c>
      <c r="ERE9">
        <v>40781</v>
      </c>
      <c r="ERF9">
        <v>40780</v>
      </c>
      <c r="ERG9">
        <v>40779</v>
      </c>
      <c r="ERH9">
        <v>40778</v>
      </c>
      <c r="ERI9">
        <v>40777</v>
      </c>
      <c r="ERJ9">
        <v>40774</v>
      </c>
      <c r="ERK9">
        <v>40773</v>
      </c>
      <c r="ERL9">
        <v>40772</v>
      </c>
      <c r="ERM9">
        <v>40771</v>
      </c>
      <c r="ERN9">
        <v>40770</v>
      </c>
      <c r="ERO9">
        <v>40767</v>
      </c>
      <c r="ERP9">
        <v>40766</v>
      </c>
      <c r="ERQ9">
        <v>40765</v>
      </c>
      <c r="ERR9">
        <v>40764</v>
      </c>
      <c r="ERS9">
        <v>40763</v>
      </c>
      <c r="ERT9">
        <v>40760</v>
      </c>
      <c r="ERU9">
        <v>40759</v>
      </c>
      <c r="ERV9">
        <v>40758</v>
      </c>
      <c r="ERW9">
        <v>40757</v>
      </c>
      <c r="ERX9">
        <v>40756</v>
      </c>
      <c r="ERY9">
        <v>40753</v>
      </c>
      <c r="ERZ9">
        <v>40752</v>
      </c>
      <c r="ESA9">
        <v>40751</v>
      </c>
      <c r="ESB9">
        <v>40750</v>
      </c>
      <c r="ESC9">
        <v>40749</v>
      </c>
      <c r="ESD9">
        <v>40746</v>
      </c>
      <c r="ESE9">
        <v>40745</v>
      </c>
      <c r="ESF9">
        <v>40744</v>
      </c>
      <c r="ESG9">
        <v>40743</v>
      </c>
      <c r="ESH9">
        <v>40742</v>
      </c>
      <c r="ESI9">
        <v>40739</v>
      </c>
      <c r="ESJ9">
        <v>40738</v>
      </c>
      <c r="ESK9">
        <v>40737</v>
      </c>
      <c r="ESL9">
        <v>40736</v>
      </c>
      <c r="ESM9">
        <v>40735</v>
      </c>
      <c r="ESN9">
        <v>40732</v>
      </c>
      <c r="ESO9">
        <v>40731</v>
      </c>
      <c r="ESP9">
        <v>40730</v>
      </c>
      <c r="ESQ9">
        <v>40729</v>
      </c>
      <c r="ESR9">
        <v>40728</v>
      </c>
      <c r="ESS9">
        <v>40725</v>
      </c>
      <c r="EST9">
        <v>40724</v>
      </c>
      <c r="ESU9">
        <v>40723</v>
      </c>
      <c r="ESV9">
        <v>40722</v>
      </c>
      <c r="ESW9">
        <v>40721</v>
      </c>
      <c r="ESX9">
        <v>40718</v>
      </c>
      <c r="ESY9">
        <v>40717</v>
      </c>
      <c r="ESZ9">
        <v>40716</v>
      </c>
      <c r="ETA9">
        <v>40715</v>
      </c>
      <c r="ETB9">
        <v>40714</v>
      </c>
      <c r="ETC9">
        <v>40711</v>
      </c>
      <c r="ETD9">
        <v>40710</v>
      </c>
      <c r="ETE9">
        <v>40709</v>
      </c>
      <c r="ETF9">
        <v>40708</v>
      </c>
      <c r="ETG9">
        <v>40707</v>
      </c>
      <c r="ETH9">
        <v>40704</v>
      </c>
      <c r="ETI9">
        <v>40703</v>
      </c>
      <c r="ETJ9">
        <v>40702</v>
      </c>
      <c r="ETK9">
        <v>40701</v>
      </c>
      <c r="ETL9">
        <v>40700</v>
      </c>
      <c r="ETM9">
        <v>40697</v>
      </c>
      <c r="ETN9">
        <v>40696</v>
      </c>
      <c r="ETO9">
        <v>40695</v>
      </c>
      <c r="ETP9">
        <v>40694</v>
      </c>
      <c r="ETQ9">
        <v>40693</v>
      </c>
      <c r="ETR9">
        <v>40690</v>
      </c>
      <c r="ETS9">
        <v>40689</v>
      </c>
      <c r="ETT9">
        <v>40688</v>
      </c>
      <c r="ETU9">
        <v>40687</v>
      </c>
      <c r="ETV9">
        <v>40686</v>
      </c>
      <c r="ETW9">
        <v>40683</v>
      </c>
      <c r="ETX9">
        <v>40682</v>
      </c>
      <c r="ETY9">
        <v>40681</v>
      </c>
      <c r="ETZ9">
        <v>40680</v>
      </c>
      <c r="EUA9">
        <v>40679</v>
      </c>
      <c r="EUB9">
        <v>40676</v>
      </c>
      <c r="EUC9">
        <v>40675</v>
      </c>
      <c r="EUD9">
        <v>40674</v>
      </c>
      <c r="EUE9">
        <v>40673</v>
      </c>
      <c r="EUF9">
        <v>40672</v>
      </c>
      <c r="EUG9">
        <v>40669</v>
      </c>
      <c r="EUH9">
        <v>40668</v>
      </c>
      <c r="EUI9">
        <v>40667</v>
      </c>
      <c r="EUJ9">
        <v>40666</v>
      </c>
      <c r="EUK9">
        <v>40665</v>
      </c>
      <c r="EUL9">
        <v>40662</v>
      </c>
      <c r="EUM9">
        <v>40661</v>
      </c>
      <c r="EUN9">
        <v>40660</v>
      </c>
      <c r="EUO9">
        <v>40659</v>
      </c>
      <c r="EUP9">
        <v>40658</v>
      </c>
      <c r="EUQ9">
        <v>40655</v>
      </c>
      <c r="EUR9">
        <v>40654</v>
      </c>
      <c r="EUS9">
        <v>40653</v>
      </c>
      <c r="EUT9">
        <v>40652</v>
      </c>
      <c r="EUU9">
        <v>40651</v>
      </c>
      <c r="EUV9">
        <v>40648</v>
      </c>
      <c r="EUW9">
        <v>40647</v>
      </c>
      <c r="EUX9">
        <v>40646</v>
      </c>
      <c r="EUY9">
        <v>40645</v>
      </c>
      <c r="EUZ9">
        <v>40644</v>
      </c>
      <c r="EVA9">
        <v>40641</v>
      </c>
      <c r="EVB9">
        <v>40640</v>
      </c>
      <c r="EVC9">
        <v>40639</v>
      </c>
      <c r="EVD9">
        <v>40638</v>
      </c>
      <c r="EVE9">
        <v>40637</v>
      </c>
      <c r="EVF9">
        <v>40634</v>
      </c>
      <c r="EVG9">
        <v>40633</v>
      </c>
      <c r="EVH9">
        <v>40632</v>
      </c>
      <c r="EVI9">
        <v>40631</v>
      </c>
      <c r="EVJ9">
        <v>40630</v>
      </c>
      <c r="EVK9">
        <v>40627</v>
      </c>
      <c r="EVL9">
        <v>40626</v>
      </c>
      <c r="EVM9">
        <v>40625</v>
      </c>
      <c r="EVN9">
        <v>40624</v>
      </c>
      <c r="EVO9">
        <v>40623</v>
      </c>
      <c r="EVP9">
        <v>40620</v>
      </c>
      <c r="EVQ9">
        <v>40619</v>
      </c>
      <c r="EVR9">
        <v>40618</v>
      </c>
      <c r="EVS9">
        <v>40617</v>
      </c>
      <c r="EVT9">
        <v>40616</v>
      </c>
      <c r="EVU9">
        <v>40613</v>
      </c>
      <c r="EVV9">
        <v>40612</v>
      </c>
      <c r="EVW9">
        <v>40611</v>
      </c>
      <c r="EVX9">
        <v>40610</v>
      </c>
      <c r="EVY9">
        <v>40609</v>
      </c>
      <c r="EVZ9">
        <v>40606</v>
      </c>
      <c r="EWA9">
        <v>40605</v>
      </c>
      <c r="EWB9">
        <v>40604</v>
      </c>
      <c r="EWC9">
        <v>40603</v>
      </c>
      <c r="EWD9">
        <v>40602</v>
      </c>
      <c r="EWE9">
        <v>40599</v>
      </c>
      <c r="EWF9">
        <v>40598</v>
      </c>
      <c r="EWG9">
        <v>40597</v>
      </c>
      <c r="EWH9">
        <v>40596</v>
      </c>
      <c r="EWI9">
        <v>40595</v>
      </c>
      <c r="EWJ9">
        <v>40592</v>
      </c>
      <c r="EWK9">
        <v>40591</v>
      </c>
      <c r="EWL9">
        <v>40590</v>
      </c>
      <c r="EWM9">
        <v>40589</v>
      </c>
      <c r="EWN9">
        <v>40588</v>
      </c>
      <c r="EWO9">
        <v>40585</v>
      </c>
      <c r="EWP9">
        <v>40584</v>
      </c>
      <c r="EWQ9">
        <v>40583</v>
      </c>
      <c r="EWR9">
        <v>40582</v>
      </c>
      <c r="EWS9">
        <v>40581</v>
      </c>
      <c r="EWT9">
        <v>40578</v>
      </c>
      <c r="EWU9">
        <v>40577</v>
      </c>
      <c r="EWV9">
        <v>40576</v>
      </c>
      <c r="EWW9">
        <v>40575</v>
      </c>
      <c r="EWX9">
        <v>40574</v>
      </c>
      <c r="EWY9">
        <v>40571</v>
      </c>
      <c r="EWZ9">
        <v>40570</v>
      </c>
      <c r="EXA9">
        <v>40569</v>
      </c>
      <c r="EXB9">
        <v>40568</v>
      </c>
      <c r="EXC9">
        <v>40567</v>
      </c>
      <c r="EXD9">
        <v>40564</v>
      </c>
      <c r="EXE9">
        <v>40563</v>
      </c>
      <c r="EXF9">
        <v>40562</v>
      </c>
      <c r="EXG9">
        <v>40561</v>
      </c>
      <c r="EXH9">
        <v>40560</v>
      </c>
      <c r="EXI9">
        <v>40557</v>
      </c>
      <c r="EXJ9">
        <v>40556</v>
      </c>
      <c r="EXK9">
        <v>40555</v>
      </c>
      <c r="EXL9">
        <v>40554</v>
      </c>
      <c r="EXM9">
        <v>40553</v>
      </c>
      <c r="EXN9">
        <v>40550</v>
      </c>
      <c r="EXO9">
        <v>40549</v>
      </c>
      <c r="EXP9">
        <v>40548</v>
      </c>
      <c r="EXQ9">
        <v>40547</v>
      </c>
      <c r="EXR9">
        <v>40546</v>
      </c>
      <c r="EXS9">
        <v>40543</v>
      </c>
      <c r="EXT9">
        <v>40542</v>
      </c>
      <c r="EXU9">
        <v>40541</v>
      </c>
      <c r="EXV9">
        <v>40540</v>
      </c>
      <c r="EXW9">
        <v>40539</v>
      </c>
      <c r="EXX9">
        <v>40536</v>
      </c>
      <c r="EXY9">
        <v>40535</v>
      </c>
      <c r="EXZ9">
        <v>40534</v>
      </c>
      <c r="EYA9">
        <v>40533</v>
      </c>
      <c r="EYB9">
        <v>40532</v>
      </c>
      <c r="EYC9">
        <v>40529</v>
      </c>
      <c r="EYD9">
        <v>40528</v>
      </c>
      <c r="EYE9">
        <v>40527</v>
      </c>
      <c r="EYF9">
        <v>40526</v>
      </c>
      <c r="EYG9">
        <v>40525</v>
      </c>
      <c r="EYH9">
        <v>40522</v>
      </c>
      <c r="EYI9">
        <v>40521</v>
      </c>
      <c r="EYJ9">
        <v>40520</v>
      </c>
      <c r="EYK9">
        <v>40519</v>
      </c>
      <c r="EYL9">
        <v>40518</v>
      </c>
      <c r="EYM9">
        <v>40515</v>
      </c>
      <c r="EYN9">
        <v>40514</v>
      </c>
      <c r="EYO9">
        <v>40513</v>
      </c>
      <c r="EYP9">
        <v>40512</v>
      </c>
      <c r="EYQ9">
        <v>40511</v>
      </c>
      <c r="EYR9">
        <v>40508</v>
      </c>
      <c r="EYS9">
        <v>40507</v>
      </c>
      <c r="EYT9">
        <v>40506</v>
      </c>
      <c r="EYU9">
        <v>40505</v>
      </c>
      <c r="EYV9">
        <v>40504</v>
      </c>
      <c r="EYW9">
        <v>40501</v>
      </c>
      <c r="EYX9">
        <v>40500</v>
      </c>
      <c r="EYY9">
        <v>40499</v>
      </c>
      <c r="EYZ9">
        <v>40498</v>
      </c>
      <c r="EZA9">
        <v>40497</v>
      </c>
      <c r="EZB9">
        <v>40494</v>
      </c>
      <c r="EZC9">
        <v>40493</v>
      </c>
      <c r="EZD9">
        <v>40492</v>
      </c>
      <c r="EZE9">
        <v>40491</v>
      </c>
      <c r="EZF9">
        <v>40490</v>
      </c>
      <c r="EZG9">
        <v>40487</v>
      </c>
      <c r="EZH9">
        <v>40486</v>
      </c>
      <c r="EZI9">
        <v>40485</v>
      </c>
      <c r="EZJ9">
        <v>40484</v>
      </c>
      <c r="EZK9">
        <v>40483</v>
      </c>
      <c r="EZL9">
        <v>40480</v>
      </c>
      <c r="EZM9">
        <v>40479</v>
      </c>
      <c r="EZN9">
        <v>40478</v>
      </c>
      <c r="EZO9">
        <v>40477</v>
      </c>
      <c r="EZP9">
        <v>40476</v>
      </c>
      <c r="EZQ9">
        <v>40473</v>
      </c>
      <c r="EZR9">
        <v>40472</v>
      </c>
      <c r="EZS9">
        <v>40471</v>
      </c>
      <c r="EZT9">
        <v>40470</v>
      </c>
      <c r="EZU9">
        <v>40469</v>
      </c>
      <c r="EZV9">
        <v>40466</v>
      </c>
      <c r="EZW9">
        <v>40465</v>
      </c>
      <c r="EZX9">
        <v>40464</v>
      </c>
      <c r="EZY9">
        <v>40463</v>
      </c>
      <c r="EZZ9">
        <v>40462</v>
      </c>
      <c r="FAA9">
        <v>40459</v>
      </c>
      <c r="FAB9">
        <v>40458</v>
      </c>
      <c r="FAC9">
        <v>40457</v>
      </c>
      <c r="FAD9">
        <v>40456</v>
      </c>
      <c r="FAE9">
        <v>40455</v>
      </c>
      <c r="FAF9">
        <v>40452</v>
      </c>
      <c r="FAG9">
        <v>40451</v>
      </c>
      <c r="FAH9">
        <v>40450</v>
      </c>
      <c r="FAI9">
        <v>40449</v>
      </c>
      <c r="FAJ9">
        <v>40448</v>
      </c>
      <c r="FAK9">
        <v>40445</v>
      </c>
      <c r="FAL9">
        <v>40444</v>
      </c>
      <c r="FAM9">
        <v>40443</v>
      </c>
      <c r="FAN9">
        <v>40442</v>
      </c>
      <c r="FAO9">
        <v>40441</v>
      </c>
      <c r="FAP9">
        <v>40438</v>
      </c>
      <c r="FAQ9">
        <v>40437</v>
      </c>
      <c r="FAR9">
        <v>40436</v>
      </c>
      <c r="FAS9">
        <v>40435</v>
      </c>
      <c r="FAT9">
        <v>40434</v>
      </c>
      <c r="FAU9">
        <v>40431</v>
      </c>
      <c r="FAV9">
        <v>40430</v>
      </c>
      <c r="FAW9">
        <v>40429</v>
      </c>
      <c r="FAX9">
        <v>40428</v>
      </c>
      <c r="FAY9">
        <v>40427</v>
      </c>
      <c r="FAZ9">
        <v>40424</v>
      </c>
      <c r="FBA9">
        <v>40423</v>
      </c>
      <c r="FBB9">
        <v>40422</v>
      </c>
      <c r="FBC9">
        <v>40421</v>
      </c>
      <c r="FBD9">
        <v>40420</v>
      </c>
      <c r="FBE9">
        <v>40417</v>
      </c>
      <c r="FBF9">
        <v>40416</v>
      </c>
      <c r="FBG9">
        <v>40415</v>
      </c>
      <c r="FBH9">
        <v>40414</v>
      </c>
      <c r="FBI9">
        <v>40413</v>
      </c>
      <c r="FBJ9">
        <v>40410</v>
      </c>
      <c r="FBK9">
        <v>40409</v>
      </c>
      <c r="FBL9">
        <v>40408</v>
      </c>
      <c r="FBM9">
        <v>40407</v>
      </c>
      <c r="FBN9">
        <v>40406</v>
      </c>
      <c r="FBO9">
        <v>40403</v>
      </c>
      <c r="FBP9">
        <v>40402</v>
      </c>
      <c r="FBQ9">
        <v>40401</v>
      </c>
      <c r="FBR9">
        <v>40400</v>
      </c>
      <c r="FBS9">
        <v>40399</v>
      </c>
      <c r="FBT9">
        <v>40396</v>
      </c>
      <c r="FBU9">
        <v>40395</v>
      </c>
      <c r="FBV9">
        <v>40394</v>
      </c>
      <c r="FBW9">
        <v>40393</v>
      </c>
      <c r="FBX9">
        <v>40392</v>
      </c>
      <c r="FBY9">
        <v>40389</v>
      </c>
      <c r="FBZ9">
        <v>40388</v>
      </c>
      <c r="FCA9">
        <v>40387</v>
      </c>
      <c r="FCB9">
        <v>40386</v>
      </c>
      <c r="FCC9">
        <v>40385</v>
      </c>
      <c r="FCD9">
        <v>40382</v>
      </c>
      <c r="FCE9">
        <v>40381</v>
      </c>
      <c r="FCF9">
        <v>40380</v>
      </c>
      <c r="FCG9">
        <v>40379</v>
      </c>
      <c r="FCH9">
        <v>40378</v>
      </c>
      <c r="FCI9">
        <v>40375</v>
      </c>
      <c r="FCJ9">
        <v>40374</v>
      </c>
      <c r="FCK9">
        <v>40373</v>
      </c>
      <c r="FCL9">
        <v>40372</v>
      </c>
      <c r="FCM9">
        <v>40371</v>
      </c>
      <c r="FCN9">
        <v>40368</v>
      </c>
      <c r="FCO9">
        <v>40367</v>
      </c>
      <c r="FCP9">
        <v>40366</v>
      </c>
      <c r="FCQ9">
        <v>40365</v>
      </c>
      <c r="FCR9">
        <v>40364</v>
      </c>
      <c r="FCS9">
        <v>40361</v>
      </c>
      <c r="FCT9">
        <v>40360</v>
      </c>
      <c r="FCU9">
        <v>40359</v>
      </c>
      <c r="FCV9">
        <v>40358</v>
      </c>
      <c r="FCW9">
        <v>40357</v>
      </c>
      <c r="FCX9">
        <v>40354</v>
      </c>
      <c r="FCY9">
        <v>40353</v>
      </c>
      <c r="FCZ9">
        <v>40352</v>
      </c>
      <c r="FDA9">
        <v>40351</v>
      </c>
      <c r="FDB9">
        <v>40350</v>
      </c>
      <c r="FDC9">
        <v>40347</v>
      </c>
      <c r="FDD9">
        <v>40346</v>
      </c>
      <c r="FDE9">
        <v>40345</v>
      </c>
      <c r="FDF9">
        <v>40344</v>
      </c>
      <c r="FDG9">
        <v>40343</v>
      </c>
      <c r="FDH9">
        <v>40340</v>
      </c>
      <c r="FDI9">
        <v>40339</v>
      </c>
      <c r="FDJ9">
        <v>40338</v>
      </c>
      <c r="FDK9">
        <v>40337</v>
      </c>
      <c r="FDL9">
        <v>40336</v>
      </c>
      <c r="FDM9">
        <v>40333</v>
      </c>
      <c r="FDN9">
        <v>40332</v>
      </c>
      <c r="FDO9">
        <v>40331</v>
      </c>
      <c r="FDP9">
        <v>40330</v>
      </c>
      <c r="FDQ9">
        <v>40329</v>
      </c>
      <c r="FDR9">
        <v>40326</v>
      </c>
      <c r="FDS9">
        <v>40325</v>
      </c>
      <c r="FDT9">
        <v>40324</v>
      </c>
      <c r="FDU9">
        <v>40323</v>
      </c>
      <c r="FDV9">
        <v>40322</v>
      </c>
      <c r="FDW9">
        <v>40319</v>
      </c>
      <c r="FDX9">
        <v>40318</v>
      </c>
      <c r="FDY9">
        <v>40317</v>
      </c>
      <c r="FDZ9">
        <v>40316</v>
      </c>
      <c r="FEA9">
        <v>40315</v>
      </c>
      <c r="FEB9">
        <v>40312</v>
      </c>
      <c r="FEC9">
        <v>40311</v>
      </c>
      <c r="FED9">
        <v>40310</v>
      </c>
      <c r="FEE9">
        <v>40309</v>
      </c>
      <c r="FEF9">
        <v>40308</v>
      </c>
      <c r="FEG9">
        <v>40305</v>
      </c>
      <c r="FEH9">
        <v>40304</v>
      </c>
      <c r="FEI9">
        <v>40303</v>
      </c>
      <c r="FEJ9">
        <v>40302</v>
      </c>
      <c r="FEK9">
        <v>40301</v>
      </c>
      <c r="FEL9">
        <v>40298</v>
      </c>
      <c r="FEM9">
        <v>40297</v>
      </c>
      <c r="FEN9">
        <v>40296</v>
      </c>
      <c r="FEO9">
        <v>40295</v>
      </c>
      <c r="FEP9">
        <v>40294</v>
      </c>
      <c r="FEQ9">
        <v>40291</v>
      </c>
      <c r="FER9">
        <v>40290</v>
      </c>
      <c r="FES9">
        <v>40289</v>
      </c>
      <c r="FET9">
        <v>40288</v>
      </c>
      <c r="FEU9">
        <v>40287</v>
      </c>
      <c r="FEV9">
        <v>40284</v>
      </c>
      <c r="FEW9">
        <v>40283</v>
      </c>
      <c r="FEX9">
        <v>40282</v>
      </c>
      <c r="FEY9">
        <v>40281</v>
      </c>
      <c r="FEZ9">
        <v>40280</v>
      </c>
      <c r="FFA9">
        <v>40277</v>
      </c>
      <c r="FFB9">
        <v>40276</v>
      </c>
      <c r="FFC9">
        <v>40275</v>
      </c>
      <c r="FFD9">
        <v>40274</v>
      </c>
      <c r="FFE9">
        <v>40273</v>
      </c>
      <c r="FFF9">
        <v>40270</v>
      </c>
      <c r="FFG9">
        <v>40269</v>
      </c>
      <c r="FFH9">
        <v>40268</v>
      </c>
      <c r="FFI9">
        <v>40267</v>
      </c>
      <c r="FFJ9">
        <v>40266</v>
      </c>
      <c r="FFK9">
        <v>40263</v>
      </c>
      <c r="FFL9">
        <v>40262</v>
      </c>
      <c r="FFM9">
        <v>40261</v>
      </c>
      <c r="FFN9">
        <v>40260</v>
      </c>
      <c r="FFO9">
        <v>40259</v>
      </c>
      <c r="FFP9">
        <v>40256</v>
      </c>
      <c r="FFQ9">
        <v>40255</v>
      </c>
      <c r="FFR9">
        <v>40254</v>
      </c>
      <c r="FFS9">
        <v>40253</v>
      </c>
      <c r="FFT9">
        <v>40252</v>
      </c>
      <c r="FFU9">
        <v>40249</v>
      </c>
      <c r="FFV9">
        <v>40248</v>
      </c>
      <c r="FFW9">
        <v>40247</v>
      </c>
      <c r="FFX9">
        <v>40246</v>
      </c>
      <c r="FFY9">
        <v>40245</v>
      </c>
      <c r="FFZ9">
        <v>40242</v>
      </c>
      <c r="FGA9">
        <v>40241</v>
      </c>
      <c r="FGB9">
        <v>40240</v>
      </c>
      <c r="FGC9">
        <v>40239</v>
      </c>
      <c r="FGD9">
        <v>40238</v>
      </c>
      <c r="FGE9">
        <v>40235</v>
      </c>
      <c r="FGF9">
        <v>40234</v>
      </c>
      <c r="FGG9">
        <v>40233</v>
      </c>
      <c r="FGH9">
        <v>40232</v>
      </c>
      <c r="FGI9">
        <v>40231</v>
      </c>
      <c r="FGJ9">
        <v>40228</v>
      </c>
      <c r="FGK9">
        <v>40227</v>
      </c>
      <c r="FGL9">
        <v>40226</v>
      </c>
      <c r="FGM9">
        <v>40225</v>
      </c>
      <c r="FGN9">
        <v>40224</v>
      </c>
      <c r="FGO9">
        <v>40221</v>
      </c>
      <c r="FGP9">
        <v>40220</v>
      </c>
      <c r="FGQ9">
        <v>40219</v>
      </c>
      <c r="FGR9">
        <v>40218</v>
      </c>
      <c r="FGS9">
        <v>40217</v>
      </c>
      <c r="FGT9">
        <v>40214</v>
      </c>
      <c r="FGU9">
        <v>40213</v>
      </c>
      <c r="FGV9">
        <v>40212</v>
      </c>
      <c r="FGW9">
        <v>40211</v>
      </c>
      <c r="FGX9">
        <v>40210</v>
      </c>
      <c r="FGY9">
        <v>40207</v>
      </c>
      <c r="FGZ9">
        <v>40206</v>
      </c>
      <c r="FHA9">
        <v>40205</v>
      </c>
      <c r="FHB9">
        <v>40204</v>
      </c>
      <c r="FHC9">
        <v>40203</v>
      </c>
      <c r="FHD9">
        <v>40200</v>
      </c>
      <c r="FHE9">
        <v>40199</v>
      </c>
      <c r="FHF9">
        <v>40198</v>
      </c>
      <c r="FHG9">
        <v>40197</v>
      </c>
      <c r="FHH9">
        <v>40196</v>
      </c>
      <c r="FHI9">
        <v>40193</v>
      </c>
      <c r="FHJ9">
        <v>40192</v>
      </c>
      <c r="FHK9">
        <v>40191</v>
      </c>
      <c r="FHL9">
        <v>40190</v>
      </c>
      <c r="FHM9">
        <v>40189</v>
      </c>
      <c r="FHN9">
        <v>40186</v>
      </c>
      <c r="FHO9">
        <v>40185</v>
      </c>
      <c r="FHP9">
        <v>40184</v>
      </c>
      <c r="FHQ9">
        <v>40183</v>
      </c>
      <c r="FHR9">
        <v>40182</v>
      </c>
      <c r="FHS9">
        <v>40179</v>
      </c>
      <c r="FHT9">
        <v>40178</v>
      </c>
      <c r="FHU9">
        <v>40177</v>
      </c>
      <c r="FHV9">
        <v>40176</v>
      </c>
      <c r="FHW9">
        <v>40175</v>
      </c>
      <c r="FHX9">
        <v>40172</v>
      </c>
      <c r="FHY9">
        <v>40171</v>
      </c>
      <c r="FHZ9">
        <v>40170</v>
      </c>
      <c r="FIA9">
        <v>40169</v>
      </c>
      <c r="FIB9">
        <v>40168</v>
      </c>
      <c r="FIC9">
        <v>40165</v>
      </c>
      <c r="FID9">
        <v>40164</v>
      </c>
      <c r="FIE9">
        <v>40163</v>
      </c>
      <c r="FIF9">
        <v>40162</v>
      </c>
      <c r="FIG9">
        <v>40161</v>
      </c>
      <c r="FIH9">
        <v>40158</v>
      </c>
      <c r="FII9">
        <v>40157</v>
      </c>
      <c r="FIJ9">
        <v>40156</v>
      </c>
      <c r="FIK9">
        <v>40155</v>
      </c>
      <c r="FIL9">
        <v>40154</v>
      </c>
      <c r="FIM9">
        <v>40151</v>
      </c>
      <c r="FIN9">
        <v>40150</v>
      </c>
      <c r="FIO9">
        <v>40149</v>
      </c>
      <c r="FIP9">
        <v>40148</v>
      </c>
      <c r="FIQ9">
        <v>40147</v>
      </c>
      <c r="FIR9">
        <v>40144</v>
      </c>
      <c r="FIS9">
        <v>40143</v>
      </c>
      <c r="FIT9">
        <v>40142</v>
      </c>
      <c r="FIU9">
        <v>40141</v>
      </c>
      <c r="FIV9">
        <v>40140</v>
      </c>
      <c r="FIW9">
        <v>40137</v>
      </c>
      <c r="FIX9">
        <v>40136</v>
      </c>
      <c r="FIY9">
        <v>40135</v>
      </c>
      <c r="FIZ9">
        <v>40134</v>
      </c>
      <c r="FJA9">
        <v>40133</v>
      </c>
      <c r="FJB9">
        <v>40130</v>
      </c>
      <c r="FJC9">
        <v>40129</v>
      </c>
      <c r="FJD9">
        <v>40128</v>
      </c>
      <c r="FJE9">
        <v>40127</v>
      </c>
      <c r="FJF9">
        <v>40126</v>
      </c>
      <c r="FJG9">
        <v>40123</v>
      </c>
      <c r="FJH9">
        <v>40122</v>
      </c>
      <c r="FJI9">
        <v>40121</v>
      </c>
      <c r="FJJ9">
        <v>40120</v>
      </c>
      <c r="FJK9">
        <v>40119</v>
      </c>
      <c r="FJL9">
        <v>40116</v>
      </c>
      <c r="FJM9">
        <v>40115</v>
      </c>
      <c r="FJN9">
        <v>40114</v>
      </c>
      <c r="FJO9">
        <v>40113</v>
      </c>
      <c r="FJP9">
        <v>40112</v>
      </c>
      <c r="FJQ9">
        <v>40109</v>
      </c>
      <c r="FJR9">
        <v>40108</v>
      </c>
      <c r="FJS9">
        <v>40107</v>
      </c>
      <c r="FJT9">
        <v>40106</v>
      </c>
      <c r="FJU9">
        <v>40105</v>
      </c>
      <c r="FJV9">
        <v>40102</v>
      </c>
      <c r="FJW9">
        <v>40101</v>
      </c>
      <c r="FJX9">
        <v>40100</v>
      </c>
      <c r="FJY9">
        <v>40099</v>
      </c>
      <c r="FJZ9">
        <v>40098</v>
      </c>
      <c r="FKA9">
        <v>40095</v>
      </c>
      <c r="FKB9">
        <v>40094</v>
      </c>
      <c r="FKC9">
        <v>40093</v>
      </c>
      <c r="FKD9">
        <v>40092</v>
      </c>
      <c r="FKE9">
        <v>40091</v>
      </c>
      <c r="FKF9">
        <v>40088</v>
      </c>
      <c r="FKG9">
        <v>40087</v>
      </c>
      <c r="FKH9">
        <v>40086</v>
      </c>
      <c r="FKI9">
        <v>40085</v>
      </c>
      <c r="FKJ9">
        <v>40084</v>
      </c>
      <c r="FKK9">
        <v>40081</v>
      </c>
      <c r="FKL9">
        <v>40080</v>
      </c>
      <c r="FKM9">
        <v>40079</v>
      </c>
      <c r="FKN9">
        <v>40078</v>
      </c>
      <c r="FKO9">
        <v>40077</v>
      </c>
      <c r="FKP9">
        <v>40074</v>
      </c>
      <c r="FKQ9">
        <v>40073</v>
      </c>
      <c r="FKR9">
        <v>40072</v>
      </c>
      <c r="FKS9">
        <v>40071</v>
      </c>
      <c r="FKT9">
        <v>40070</v>
      </c>
      <c r="FKU9">
        <v>40067</v>
      </c>
      <c r="FKV9">
        <v>40066</v>
      </c>
      <c r="FKW9">
        <v>40065</v>
      </c>
      <c r="FKX9">
        <v>40064</v>
      </c>
      <c r="FKY9">
        <v>40063</v>
      </c>
      <c r="FKZ9">
        <v>40060</v>
      </c>
      <c r="FLA9">
        <v>40059</v>
      </c>
      <c r="FLB9">
        <v>40058</v>
      </c>
      <c r="FLC9">
        <v>40057</v>
      </c>
      <c r="FLD9">
        <v>40056</v>
      </c>
      <c r="FLE9">
        <v>40053</v>
      </c>
      <c r="FLF9">
        <v>40052</v>
      </c>
      <c r="FLG9">
        <v>40051</v>
      </c>
      <c r="FLH9">
        <v>40050</v>
      </c>
      <c r="FLI9">
        <v>40049</v>
      </c>
      <c r="FLJ9">
        <v>40046</v>
      </c>
      <c r="FLK9">
        <v>40045</v>
      </c>
      <c r="FLL9">
        <v>40044</v>
      </c>
      <c r="FLM9">
        <v>40043</v>
      </c>
      <c r="FLN9">
        <v>40042</v>
      </c>
      <c r="FLO9">
        <v>40039</v>
      </c>
      <c r="FLP9">
        <v>40038</v>
      </c>
      <c r="FLQ9">
        <v>40037</v>
      </c>
      <c r="FLR9">
        <v>40036</v>
      </c>
      <c r="FLS9">
        <v>40035</v>
      </c>
      <c r="FLT9">
        <v>40032</v>
      </c>
      <c r="FLU9">
        <v>40031</v>
      </c>
      <c r="FLV9">
        <v>40030</v>
      </c>
      <c r="FLW9">
        <v>40029</v>
      </c>
      <c r="FLX9">
        <v>40028</v>
      </c>
      <c r="FLY9">
        <v>40025</v>
      </c>
      <c r="FLZ9">
        <v>40024</v>
      </c>
      <c r="FMA9">
        <v>40023</v>
      </c>
      <c r="FMB9">
        <v>40022</v>
      </c>
      <c r="FMC9">
        <v>40021</v>
      </c>
      <c r="FMD9">
        <v>40018</v>
      </c>
      <c r="FME9">
        <v>40017</v>
      </c>
      <c r="FMF9">
        <v>40016</v>
      </c>
      <c r="FMG9">
        <v>40015</v>
      </c>
      <c r="FMH9">
        <v>40014</v>
      </c>
      <c r="FMI9">
        <v>40011</v>
      </c>
      <c r="FMJ9">
        <v>40010</v>
      </c>
      <c r="FMK9">
        <v>40009</v>
      </c>
      <c r="FML9">
        <v>40008</v>
      </c>
      <c r="FMM9">
        <v>40007</v>
      </c>
      <c r="FMN9">
        <v>40004</v>
      </c>
      <c r="FMO9">
        <v>40003</v>
      </c>
      <c r="FMP9">
        <v>40002</v>
      </c>
      <c r="FMQ9">
        <v>40001</v>
      </c>
      <c r="FMR9">
        <v>40000</v>
      </c>
      <c r="FMS9">
        <v>39997</v>
      </c>
      <c r="FMT9">
        <v>39996</v>
      </c>
      <c r="FMU9">
        <v>39995</v>
      </c>
      <c r="FMV9">
        <v>39994</v>
      </c>
      <c r="FMW9">
        <v>39993</v>
      </c>
      <c r="FMX9">
        <v>39990</v>
      </c>
      <c r="FMY9">
        <v>39989</v>
      </c>
      <c r="FMZ9">
        <v>39988</v>
      </c>
      <c r="FNA9">
        <v>39987</v>
      </c>
      <c r="FNB9">
        <v>39986</v>
      </c>
      <c r="FNC9">
        <v>39983</v>
      </c>
      <c r="FND9">
        <v>39982</v>
      </c>
      <c r="FNE9">
        <v>39981</v>
      </c>
      <c r="FNF9">
        <v>39980</v>
      </c>
      <c r="FNG9">
        <v>39979</v>
      </c>
      <c r="FNH9">
        <v>39976</v>
      </c>
      <c r="FNI9">
        <v>39975</v>
      </c>
      <c r="FNJ9">
        <v>39974</v>
      </c>
      <c r="FNK9">
        <v>39973</v>
      </c>
      <c r="FNL9">
        <v>39972</v>
      </c>
      <c r="FNM9">
        <v>39969</v>
      </c>
      <c r="FNN9">
        <v>39968</v>
      </c>
      <c r="FNO9">
        <v>39967</v>
      </c>
      <c r="FNP9">
        <v>39966</v>
      </c>
      <c r="FNQ9">
        <v>39965</v>
      </c>
      <c r="FNR9">
        <v>39962</v>
      </c>
      <c r="FNS9">
        <v>39961</v>
      </c>
      <c r="FNT9">
        <v>39960</v>
      </c>
      <c r="FNU9">
        <v>39959</v>
      </c>
      <c r="FNV9">
        <v>39958</v>
      </c>
      <c r="FNW9">
        <v>39955</v>
      </c>
      <c r="FNX9">
        <v>39954</v>
      </c>
      <c r="FNY9">
        <v>39953</v>
      </c>
      <c r="FNZ9">
        <v>39952</v>
      </c>
      <c r="FOA9">
        <v>39951</v>
      </c>
      <c r="FOB9">
        <v>39948</v>
      </c>
      <c r="FOC9">
        <v>39947</v>
      </c>
      <c r="FOD9">
        <v>39946</v>
      </c>
      <c r="FOE9">
        <v>39945</v>
      </c>
      <c r="FOF9">
        <v>39944</v>
      </c>
      <c r="FOG9">
        <v>39941</v>
      </c>
      <c r="FOH9">
        <v>39940</v>
      </c>
      <c r="FOI9">
        <v>39939</v>
      </c>
      <c r="FOJ9">
        <v>39938</v>
      </c>
      <c r="FOK9">
        <v>39937</v>
      </c>
      <c r="FOL9">
        <v>39934</v>
      </c>
      <c r="FOM9">
        <v>39933</v>
      </c>
      <c r="FON9">
        <v>39932</v>
      </c>
      <c r="FOO9">
        <v>39931</v>
      </c>
      <c r="FOP9">
        <v>39930</v>
      </c>
      <c r="FOQ9">
        <v>39927</v>
      </c>
      <c r="FOR9">
        <v>39926</v>
      </c>
      <c r="FOS9">
        <v>39925</v>
      </c>
      <c r="FOT9">
        <v>39924</v>
      </c>
      <c r="FOU9">
        <v>39923</v>
      </c>
      <c r="FOV9">
        <v>39920</v>
      </c>
      <c r="FOW9">
        <v>39919</v>
      </c>
      <c r="FOX9">
        <v>39918</v>
      </c>
      <c r="FOY9">
        <v>39917</v>
      </c>
      <c r="FOZ9">
        <v>39916</v>
      </c>
      <c r="FPA9">
        <v>39913</v>
      </c>
      <c r="FPB9">
        <v>39912</v>
      </c>
      <c r="FPC9">
        <v>39911</v>
      </c>
      <c r="FPD9">
        <v>39910</v>
      </c>
      <c r="FPE9">
        <v>39909</v>
      </c>
      <c r="FPF9">
        <v>39906</v>
      </c>
      <c r="FPG9">
        <v>39905</v>
      </c>
      <c r="FPH9">
        <v>39904</v>
      </c>
      <c r="FPI9">
        <v>39903</v>
      </c>
      <c r="FPJ9">
        <v>39902</v>
      </c>
      <c r="FPK9">
        <v>39899</v>
      </c>
      <c r="FPL9">
        <v>39898</v>
      </c>
      <c r="FPM9">
        <v>39897</v>
      </c>
      <c r="FPN9">
        <v>39896</v>
      </c>
      <c r="FPO9">
        <v>39895</v>
      </c>
      <c r="FPP9">
        <v>39892</v>
      </c>
      <c r="FPQ9">
        <v>39891</v>
      </c>
      <c r="FPR9">
        <v>39890</v>
      </c>
      <c r="FPS9">
        <v>39889</v>
      </c>
      <c r="FPT9">
        <v>39888</v>
      </c>
      <c r="FPU9">
        <v>39885</v>
      </c>
      <c r="FPV9">
        <v>39884</v>
      </c>
      <c r="FPW9">
        <v>39883</v>
      </c>
      <c r="FPX9">
        <v>39882</v>
      </c>
      <c r="FPY9">
        <v>39881</v>
      </c>
      <c r="FPZ9">
        <v>39878</v>
      </c>
      <c r="FQA9">
        <v>39877</v>
      </c>
      <c r="FQB9">
        <v>39876</v>
      </c>
      <c r="FQC9">
        <v>39875</v>
      </c>
      <c r="FQD9">
        <v>39874</v>
      </c>
      <c r="FQE9">
        <v>39871</v>
      </c>
      <c r="FQF9">
        <v>39870</v>
      </c>
      <c r="FQG9">
        <v>39869</v>
      </c>
      <c r="FQH9">
        <v>39868</v>
      </c>
      <c r="FQI9">
        <v>39867</v>
      </c>
      <c r="FQJ9">
        <v>39864</v>
      </c>
      <c r="FQK9">
        <v>39863</v>
      </c>
      <c r="FQL9">
        <v>39862</v>
      </c>
      <c r="FQM9">
        <v>39861</v>
      </c>
      <c r="FQN9">
        <v>39860</v>
      </c>
      <c r="FQO9">
        <v>39857</v>
      </c>
      <c r="FQP9">
        <v>39856</v>
      </c>
      <c r="FQQ9">
        <v>39855</v>
      </c>
      <c r="FQR9">
        <v>39854</v>
      </c>
      <c r="FQS9">
        <v>39853</v>
      </c>
      <c r="FQT9">
        <v>39850</v>
      </c>
      <c r="FQU9">
        <v>39849</v>
      </c>
      <c r="FQV9">
        <v>39848</v>
      </c>
      <c r="FQW9">
        <v>39847</v>
      </c>
      <c r="FQX9">
        <v>39846</v>
      </c>
      <c r="FQY9">
        <v>39843</v>
      </c>
      <c r="FQZ9">
        <v>39842</v>
      </c>
      <c r="FRA9">
        <v>39841</v>
      </c>
      <c r="FRB9">
        <v>39840</v>
      </c>
      <c r="FRC9">
        <v>39839</v>
      </c>
      <c r="FRD9">
        <v>39836</v>
      </c>
      <c r="FRE9">
        <v>39835</v>
      </c>
      <c r="FRF9">
        <v>39834</v>
      </c>
      <c r="FRG9">
        <v>39833</v>
      </c>
      <c r="FRH9">
        <v>39832</v>
      </c>
      <c r="FRI9">
        <v>39829</v>
      </c>
      <c r="FRJ9">
        <v>39828</v>
      </c>
      <c r="FRK9">
        <v>39827</v>
      </c>
      <c r="FRL9">
        <v>39826</v>
      </c>
      <c r="FRM9">
        <v>39825</v>
      </c>
      <c r="FRN9">
        <v>39822</v>
      </c>
      <c r="FRO9">
        <v>39821</v>
      </c>
      <c r="FRP9">
        <v>39820</v>
      </c>
      <c r="FRQ9">
        <v>39819</v>
      </c>
      <c r="FRR9">
        <v>39818</v>
      </c>
      <c r="FRS9">
        <v>39815</v>
      </c>
      <c r="FRT9">
        <v>39814</v>
      </c>
      <c r="FRU9">
        <v>39813</v>
      </c>
      <c r="FRV9">
        <v>39812</v>
      </c>
      <c r="FRW9">
        <v>39811</v>
      </c>
      <c r="FRX9">
        <v>39808</v>
      </c>
      <c r="FRY9">
        <v>39807</v>
      </c>
      <c r="FRZ9">
        <v>39806</v>
      </c>
      <c r="FSA9">
        <v>39805</v>
      </c>
      <c r="FSB9">
        <v>39804</v>
      </c>
      <c r="FSC9">
        <v>39801</v>
      </c>
      <c r="FSD9">
        <v>39800</v>
      </c>
      <c r="FSE9">
        <v>39799</v>
      </c>
      <c r="FSF9">
        <v>39798</v>
      </c>
      <c r="FSG9">
        <v>39797</v>
      </c>
      <c r="FSH9">
        <v>39794</v>
      </c>
      <c r="FSI9">
        <v>39793</v>
      </c>
      <c r="FSJ9">
        <v>39792</v>
      </c>
      <c r="FSK9">
        <v>39791</v>
      </c>
      <c r="FSL9">
        <v>39790</v>
      </c>
      <c r="FSM9">
        <v>39787</v>
      </c>
      <c r="FSN9">
        <v>39786</v>
      </c>
      <c r="FSO9">
        <v>39785</v>
      </c>
      <c r="FSP9">
        <v>39784</v>
      </c>
      <c r="FSQ9">
        <v>39783</v>
      </c>
      <c r="FSR9">
        <v>39780</v>
      </c>
      <c r="FSS9">
        <v>39779</v>
      </c>
      <c r="FST9">
        <v>39778</v>
      </c>
      <c r="FSU9">
        <v>39777</v>
      </c>
      <c r="FSV9">
        <v>39776</v>
      </c>
      <c r="FSW9">
        <v>39773</v>
      </c>
      <c r="FSX9">
        <v>39772</v>
      </c>
      <c r="FSY9">
        <v>39771</v>
      </c>
      <c r="FSZ9">
        <v>39770</v>
      </c>
      <c r="FTA9">
        <v>39769</v>
      </c>
      <c r="FTB9">
        <v>39766</v>
      </c>
      <c r="FTC9">
        <v>39765</v>
      </c>
      <c r="FTD9">
        <v>39764</v>
      </c>
      <c r="FTE9">
        <v>39763</v>
      </c>
      <c r="FTF9">
        <v>39762</v>
      </c>
      <c r="FTG9">
        <v>39759</v>
      </c>
      <c r="FTH9">
        <v>39758</v>
      </c>
      <c r="FTI9">
        <v>39757</v>
      </c>
      <c r="FTJ9">
        <v>39756</v>
      </c>
      <c r="FTK9">
        <v>39755</v>
      </c>
      <c r="FTL9">
        <v>39752</v>
      </c>
      <c r="FTM9">
        <v>39751</v>
      </c>
      <c r="FTN9">
        <v>39750</v>
      </c>
      <c r="FTO9">
        <v>39749</v>
      </c>
      <c r="FTP9">
        <v>39748</v>
      </c>
      <c r="FTQ9">
        <v>39745</v>
      </c>
      <c r="FTR9">
        <v>39744</v>
      </c>
      <c r="FTS9">
        <v>39743</v>
      </c>
      <c r="FTT9">
        <v>39742</v>
      </c>
      <c r="FTU9">
        <v>39741</v>
      </c>
      <c r="FTV9">
        <v>39738</v>
      </c>
      <c r="FTW9">
        <v>39737</v>
      </c>
      <c r="FTX9">
        <v>39736</v>
      </c>
      <c r="FTY9">
        <v>39735</v>
      </c>
      <c r="FTZ9">
        <v>39734</v>
      </c>
      <c r="FUA9">
        <v>39731</v>
      </c>
      <c r="FUB9">
        <v>39730</v>
      </c>
      <c r="FUC9">
        <v>39729</v>
      </c>
      <c r="FUD9">
        <v>39728</v>
      </c>
      <c r="FUE9">
        <v>39727</v>
      </c>
      <c r="FUF9">
        <v>39724</v>
      </c>
      <c r="FUG9">
        <v>39723</v>
      </c>
      <c r="FUH9">
        <v>39722</v>
      </c>
      <c r="FUI9">
        <v>39721</v>
      </c>
      <c r="FUJ9">
        <v>39720</v>
      </c>
      <c r="FUK9">
        <v>39717</v>
      </c>
      <c r="FUL9">
        <v>39716</v>
      </c>
      <c r="FUM9">
        <v>39715</v>
      </c>
      <c r="FUN9">
        <v>39714</v>
      </c>
      <c r="FUO9">
        <v>39713</v>
      </c>
      <c r="FUP9">
        <v>39710</v>
      </c>
      <c r="FUQ9">
        <v>39709</v>
      </c>
      <c r="FUR9">
        <v>39708</v>
      </c>
      <c r="FUS9">
        <v>39707</v>
      </c>
      <c r="FUT9">
        <v>39706</v>
      </c>
      <c r="FUU9">
        <v>39703</v>
      </c>
      <c r="FUV9">
        <v>39702</v>
      </c>
      <c r="FUW9">
        <v>39701</v>
      </c>
      <c r="FUX9">
        <v>39700</v>
      </c>
      <c r="FUY9">
        <v>39699</v>
      </c>
      <c r="FUZ9">
        <v>39696</v>
      </c>
      <c r="FVA9">
        <v>39695</v>
      </c>
      <c r="FVB9">
        <v>39694</v>
      </c>
      <c r="FVC9">
        <v>39693</v>
      </c>
      <c r="FVD9">
        <v>39692</v>
      </c>
      <c r="FVE9">
        <v>39689</v>
      </c>
      <c r="FVF9">
        <v>39688</v>
      </c>
      <c r="FVG9">
        <v>39687</v>
      </c>
      <c r="FVH9">
        <v>39686</v>
      </c>
      <c r="FVI9">
        <v>39685</v>
      </c>
      <c r="FVJ9">
        <v>39682</v>
      </c>
      <c r="FVK9">
        <v>39681</v>
      </c>
      <c r="FVL9">
        <v>39680</v>
      </c>
      <c r="FVM9">
        <v>39679</v>
      </c>
      <c r="FVN9">
        <v>39678</v>
      </c>
      <c r="FVO9">
        <v>39675</v>
      </c>
      <c r="FVP9">
        <v>39674</v>
      </c>
      <c r="FVQ9">
        <v>39673</v>
      </c>
      <c r="FVR9">
        <v>39672</v>
      </c>
      <c r="FVS9">
        <v>39671</v>
      </c>
      <c r="FVT9">
        <v>39668</v>
      </c>
      <c r="FVU9">
        <v>39667</v>
      </c>
      <c r="FVV9">
        <v>39666</v>
      </c>
      <c r="FVW9">
        <v>39665</v>
      </c>
      <c r="FVX9">
        <v>39664</v>
      </c>
      <c r="FVY9">
        <v>39661</v>
      </c>
      <c r="FVZ9">
        <v>39660</v>
      </c>
      <c r="FWA9">
        <v>39659</v>
      </c>
      <c r="FWB9">
        <v>39658</v>
      </c>
      <c r="FWC9">
        <v>39657</v>
      </c>
      <c r="FWD9">
        <v>39654</v>
      </c>
      <c r="FWE9">
        <v>39653</v>
      </c>
      <c r="FWF9">
        <v>39652</v>
      </c>
      <c r="FWG9">
        <v>39651</v>
      </c>
      <c r="FWH9">
        <v>39650</v>
      </c>
      <c r="FWI9">
        <v>39647</v>
      </c>
      <c r="FWJ9">
        <v>39646</v>
      </c>
      <c r="FWK9">
        <v>39645</v>
      </c>
      <c r="FWL9">
        <v>39644</v>
      </c>
      <c r="FWM9">
        <v>39643</v>
      </c>
      <c r="FWN9">
        <v>39640</v>
      </c>
      <c r="FWO9">
        <v>39639</v>
      </c>
      <c r="FWP9">
        <v>39638</v>
      </c>
      <c r="FWQ9">
        <v>39637</v>
      </c>
      <c r="FWR9">
        <v>39636</v>
      </c>
      <c r="FWS9">
        <v>39633</v>
      </c>
      <c r="FWT9">
        <v>39632</v>
      </c>
      <c r="FWU9">
        <v>39631</v>
      </c>
      <c r="FWV9">
        <v>39630</v>
      </c>
      <c r="FWW9">
        <v>39629</v>
      </c>
      <c r="FWX9">
        <v>39626</v>
      </c>
      <c r="FWY9">
        <v>39625</v>
      </c>
      <c r="FWZ9">
        <v>39624</v>
      </c>
      <c r="FXA9">
        <v>39623</v>
      </c>
      <c r="FXB9">
        <v>39622</v>
      </c>
      <c r="FXC9">
        <v>39619</v>
      </c>
      <c r="FXD9">
        <v>39618</v>
      </c>
      <c r="FXE9">
        <v>39617</v>
      </c>
      <c r="FXF9">
        <v>39616</v>
      </c>
      <c r="FXG9">
        <v>39615</v>
      </c>
      <c r="FXH9">
        <v>39612</v>
      </c>
      <c r="FXI9">
        <v>39611</v>
      </c>
      <c r="FXJ9">
        <v>39610</v>
      </c>
      <c r="FXK9">
        <v>39609</v>
      </c>
      <c r="FXL9">
        <v>39608</v>
      </c>
      <c r="FXM9">
        <v>39605</v>
      </c>
      <c r="FXN9">
        <v>39604</v>
      </c>
      <c r="FXO9">
        <v>39603</v>
      </c>
      <c r="FXP9">
        <v>39602</v>
      </c>
      <c r="FXQ9">
        <v>39601</v>
      </c>
      <c r="FXR9">
        <v>39598</v>
      </c>
      <c r="FXS9">
        <v>39597</v>
      </c>
      <c r="FXT9">
        <v>39596</v>
      </c>
      <c r="FXU9">
        <v>39595</v>
      </c>
      <c r="FXV9">
        <v>39594</v>
      </c>
      <c r="FXW9">
        <v>39591</v>
      </c>
      <c r="FXX9">
        <v>39590</v>
      </c>
      <c r="FXY9">
        <v>39589</v>
      </c>
      <c r="FXZ9">
        <v>39588</v>
      </c>
      <c r="FYA9">
        <v>39587</v>
      </c>
      <c r="FYB9">
        <v>39584</v>
      </c>
      <c r="FYC9">
        <v>39583</v>
      </c>
      <c r="FYD9">
        <v>39582</v>
      </c>
      <c r="FYE9">
        <v>39581</v>
      </c>
      <c r="FYF9">
        <v>39580</v>
      </c>
      <c r="FYG9">
        <v>39577</v>
      </c>
      <c r="FYH9">
        <v>39576</v>
      </c>
      <c r="FYI9">
        <v>39575</v>
      </c>
      <c r="FYJ9">
        <v>39574</v>
      </c>
      <c r="FYK9">
        <v>39573</v>
      </c>
      <c r="FYL9">
        <v>39570</v>
      </c>
      <c r="FYM9">
        <v>39569</v>
      </c>
      <c r="FYN9">
        <v>39568</v>
      </c>
      <c r="FYO9">
        <v>39567</v>
      </c>
      <c r="FYP9">
        <v>39566</v>
      </c>
      <c r="FYQ9">
        <v>39563</v>
      </c>
      <c r="FYR9">
        <v>39562</v>
      </c>
      <c r="FYS9">
        <v>39561</v>
      </c>
      <c r="FYT9">
        <v>39560</v>
      </c>
      <c r="FYU9">
        <v>39559</v>
      </c>
      <c r="FYV9">
        <v>39556</v>
      </c>
      <c r="FYW9">
        <v>39555</v>
      </c>
      <c r="FYX9">
        <v>39554</v>
      </c>
      <c r="FYY9">
        <v>39553</v>
      </c>
      <c r="FYZ9">
        <v>39552</v>
      </c>
      <c r="FZA9">
        <v>39549</v>
      </c>
      <c r="FZB9">
        <v>39548</v>
      </c>
      <c r="FZC9">
        <v>39547</v>
      </c>
      <c r="FZD9">
        <v>39546</v>
      </c>
      <c r="FZE9">
        <v>39545</v>
      </c>
      <c r="FZF9">
        <v>39542</v>
      </c>
      <c r="FZG9">
        <v>39541</v>
      </c>
      <c r="FZH9">
        <v>39540</v>
      </c>
      <c r="FZI9">
        <v>39539</v>
      </c>
      <c r="FZJ9">
        <v>39538</v>
      </c>
      <c r="FZK9">
        <v>39535</v>
      </c>
      <c r="FZL9">
        <v>39534</v>
      </c>
      <c r="FZM9">
        <v>39533</v>
      </c>
      <c r="FZN9">
        <v>39532</v>
      </c>
      <c r="FZO9">
        <v>39531</v>
      </c>
      <c r="FZP9">
        <v>39528</v>
      </c>
      <c r="FZQ9">
        <v>39527</v>
      </c>
      <c r="FZR9">
        <v>39526</v>
      </c>
      <c r="FZS9">
        <v>39525</v>
      </c>
      <c r="FZT9">
        <v>39524</v>
      </c>
      <c r="FZU9">
        <v>39521</v>
      </c>
      <c r="FZV9">
        <v>39520</v>
      </c>
      <c r="FZW9">
        <v>39519</v>
      </c>
      <c r="FZX9">
        <v>39518</v>
      </c>
      <c r="FZY9">
        <v>39517</v>
      </c>
      <c r="FZZ9">
        <v>39514</v>
      </c>
      <c r="GAA9">
        <v>39513</v>
      </c>
      <c r="GAB9">
        <v>39512</v>
      </c>
      <c r="GAC9">
        <v>39511</v>
      </c>
      <c r="GAD9">
        <v>39510</v>
      </c>
      <c r="GAE9">
        <v>39507</v>
      </c>
      <c r="GAF9">
        <v>39506</v>
      </c>
      <c r="GAG9">
        <v>39505</v>
      </c>
      <c r="GAH9">
        <v>39504</v>
      </c>
      <c r="GAI9">
        <v>39503</v>
      </c>
      <c r="GAJ9">
        <v>39500</v>
      </c>
      <c r="GAK9">
        <v>39499</v>
      </c>
      <c r="GAL9">
        <v>39498</v>
      </c>
      <c r="GAM9">
        <v>39497</v>
      </c>
      <c r="GAN9">
        <v>39496</v>
      </c>
      <c r="GAO9">
        <v>39493</v>
      </c>
      <c r="GAP9">
        <v>39492</v>
      </c>
      <c r="GAQ9">
        <v>39491</v>
      </c>
      <c r="GAR9">
        <v>39490</v>
      </c>
      <c r="GAS9">
        <v>39489</v>
      </c>
      <c r="GAT9">
        <v>39486</v>
      </c>
      <c r="GAU9">
        <v>39485</v>
      </c>
      <c r="GAV9">
        <v>39484</v>
      </c>
      <c r="GAW9">
        <v>39483</v>
      </c>
      <c r="GAX9">
        <v>39482</v>
      </c>
      <c r="GAY9">
        <v>39479</v>
      </c>
      <c r="GAZ9">
        <v>39478</v>
      </c>
      <c r="GBA9">
        <v>39477</v>
      </c>
      <c r="GBB9">
        <v>39476</v>
      </c>
      <c r="GBC9">
        <v>39475</v>
      </c>
      <c r="GBD9">
        <v>39472</v>
      </c>
      <c r="GBE9">
        <v>39471</v>
      </c>
      <c r="GBF9">
        <v>39470</v>
      </c>
      <c r="GBG9">
        <v>39469</v>
      </c>
      <c r="GBH9">
        <v>39468</v>
      </c>
      <c r="GBI9">
        <v>39465</v>
      </c>
      <c r="GBJ9">
        <v>39464</v>
      </c>
      <c r="GBK9">
        <v>39463</v>
      </c>
      <c r="GBL9">
        <v>39462</v>
      </c>
      <c r="GBM9">
        <v>39461</v>
      </c>
      <c r="GBN9">
        <v>39458</v>
      </c>
      <c r="GBO9">
        <v>39457</v>
      </c>
      <c r="GBP9">
        <v>39456</v>
      </c>
      <c r="GBQ9">
        <v>39455</v>
      </c>
      <c r="GBR9">
        <v>39454</v>
      </c>
      <c r="GBS9">
        <v>39451</v>
      </c>
      <c r="GBT9">
        <v>39450</v>
      </c>
      <c r="GBU9">
        <v>39449</v>
      </c>
      <c r="GBV9">
        <v>39448</v>
      </c>
      <c r="GBW9">
        <v>39447</v>
      </c>
      <c r="GBX9">
        <v>39444</v>
      </c>
      <c r="GBY9">
        <v>39443</v>
      </c>
      <c r="GBZ9">
        <v>39442</v>
      </c>
      <c r="GCA9">
        <v>39441</v>
      </c>
      <c r="GCB9">
        <v>39440</v>
      </c>
      <c r="GCC9">
        <v>39437</v>
      </c>
      <c r="GCD9">
        <v>39436</v>
      </c>
      <c r="GCE9">
        <v>39435</v>
      </c>
      <c r="GCF9">
        <v>39434</v>
      </c>
      <c r="GCG9">
        <v>39433</v>
      </c>
      <c r="GCH9">
        <v>39430</v>
      </c>
      <c r="GCI9">
        <v>39429</v>
      </c>
      <c r="GCJ9">
        <v>39428</v>
      </c>
      <c r="GCK9">
        <v>39427</v>
      </c>
      <c r="GCL9">
        <v>39426</v>
      </c>
      <c r="GCM9">
        <v>39423</v>
      </c>
      <c r="GCN9">
        <v>39422</v>
      </c>
      <c r="GCO9">
        <v>39421</v>
      </c>
      <c r="GCP9">
        <v>39420</v>
      </c>
      <c r="GCQ9">
        <v>39419</v>
      </c>
      <c r="GCR9">
        <v>39416</v>
      </c>
      <c r="GCS9">
        <v>39415</v>
      </c>
      <c r="GCT9">
        <v>39414</v>
      </c>
      <c r="GCU9">
        <v>39413</v>
      </c>
      <c r="GCV9">
        <v>39412</v>
      </c>
      <c r="GCW9">
        <v>39409</v>
      </c>
      <c r="GCX9">
        <v>39408</v>
      </c>
      <c r="GCY9">
        <v>39407</v>
      </c>
      <c r="GCZ9">
        <v>39406</v>
      </c>
      <c r="GDA9">
        <v>39405</v>
      </c>
      <c r="GDB9">
        <v>39402</v>
      </c>
      <c r="GDC9">
        <v>39401</v>
      </c>
      <c r="GDD9">
        <v>39400</v>
      </c>
      <c r="GDE9">
        <v>39399</v>
      </c>
      <c r="GDF9">
        <v>39398</v>
      </c>
      <c r="GDG9">
        <v>39395</v>
      </c>
      <c r="GDH9">
        <v>39394</v>
      </c>
      <c r="GDI9">
        <v>39393</v>
      </c>
      <c r="GDJ9">
        <v>39392</v>
      </c>
      <c r="GDK9">
        <v>39391</v>
      </c>
      <c r="GDL9">
        <v>39388</v>
      </c>
      <c r="GDM9">
        <v>39387</v>
      </c>
      <c r="GDN9">
        <v>39386</v>
      </c>
      <c r="GDO9">
        <v>39385</v>
      </c>
      <c r="GDP9">
        <v>39384</v>
      </c>
      <c r="GDQ9">
        <v>39381</v>
      </c>
      <c r="GDR9">
        <v>39380</v>
      </c>
      <c r="GDS9">
        <v>39379</v>
      </c>
      <c r="GDT9">
        <v>39378</v>
      </c>
      <c r="GDU9">
        <v>39377</v>
      </c>
      <c r="GDV9">
        <v>39374</v>
      </c>
      <c r="GDW9">
        <v>39373</v>
      </c>
      <c r="GDX9">
        <v>39372</v>
      </c>
      <c r="GDY9">
        <v>39371</v>
      </c>
      <c r="GDZ9">
        <v>39370</v>
      </c>
      <c r="GEA9">
        <v>39367</v>
      </c>
      <c r="GEB9">
        <v>39366</v>
      </c>
      <c r="GEC9">
        <v>39365</v>
      </c>
      <c r="GED9">
        <v>39364</v>
      </c>
      <c r="GEE9">
        <v>39363</v>
      </c>
      <c r="GEF9">
        <v>39360</v>
      </c>
      <c r="GEG9">
        <v>39359</v>
      </c>
      <c r="GEH9">
        <v>39358</v>
      </c>
      <c r="GEI9">
        <v>39357</v>
      </c>
      <c r="GEJ9">
        <v>39356</v>
      </c>
      <c r="GEK9">
        <v>39353</v>
      </c>
      <c r="GEL9">
        <v>39352</v>
      </c>
      <c r="GEM9">
        <v>39351</v>
      </c>
      <c r="GEN9">
        <v>39350</v>
      </c>
      <c r="GEO9">
        <v>39349</v>
      </c>
      <c r="GEP9">
        <v>39346</v>
      </c>
      <c r="GEQ9">
        <v>39345</v>
      </c>
      <c r="GER9">
        <v>39344</v>
      </c>
      <c r="GES9">
        <v>39343</v>
      </c>
      <c r="GET9">
        <v>39342</v>
      </c>
      <c r="GEU9">
        <v>39339</v>
      </c>
      <c r="GEV9">
        <v>39338</v>
      </c>
      <c r="GEW9">
        <v>39337</v>
      </c>
      <c r="GEX9">
        <v>39336</v>
      </c>
      <c r="GEY9">
        <v>39335</v>
      </c>
      <c r="GEZ9">
        <v>39332</v>
      </c>
      <c r="GFA9">
        <v>39331</v>
      </c>
      <c r="GFB9">
        <v>39330</v>
      </c>
      <c r="GFC9">
        <v>39329</v>
      </c>
      <c r="GFD9">
        <v>39328</v>
      </c>
      <c r="GFE9">
        <v>39325</v>
      </c>
      <c r="GFF9">
        <v>39324</v>
      </c>
      <c r="GFG9">
        <v>39323</v>
      </c>
      <c r="GFH9">
        <v>39322</v>
      </c>
      <c r="GFI9">
        <v>39321</v>
      </c>
      <c r="GFJ9">
        <v>39318</v>
      </c>
      <c r="GFK9">
        <v>39317</v>
      </c>
      <c r="GFL9">
        <v>39316</v>
      </c>
      <c r="GFM9">
        <v>39315</v>
      </c>
      <c r="GFN9">
        <v>39314</v>
      </c>
      <c r="GFO9">
        <v>39311</v>
      </c>
      <c r="GFP9">
        <v>39310</v>
      </c>
      <c r="GFQ9">
        <v>39309</v>
      </c>
      <c r="GFR9">
        <v>39308</v>
      </c>
      <c r="GFS9">
        <v>39307</v>
      </c>
      <c r="GFT9">
        <v>39304</v>
      </c>
      <c r="GFU9">
        <v>39303</v>
      </c>
      <c r="GFV9">
        <v>39302</v>
      </c>
      <c r="GFW9">
        <v>39301</v>
      </c>
      <c r="GFX9">
        <v>39300</v>
      </c>
      <c r="GFY9">
        <v>39297</v>
      </c>
      <c r="GFZ9">
        <v>39296</v>
      </c>
      <c r="GGA9">
        <v>39295</v>
      </c>
      <c r="GGB9">
        <v>39294</v>
      </c>
      <c r="GGC9">
        <v>39293</v>
      </c>
      <c r="GGD9">
        <v>39290</v>
      </c>
      <c r="GGE9">
        <v>39289</v>
      </c>
      <c r="GGF9">
        <v>39288</v>
      </c>
      <c r="GGG9">
        <v>39287</v>
      </c>
      <c r="GGH9">
        <v>39286</v>
      </c>
      <c r="GGI9">
        <v>39283</v>
      </c>
      <c r="GGJ9">
        <v>39282</v>
      </c>
      <c r="GGK9">
        <v>39281</v>
      </c>
      <c r="GGL9">
        <v>39280</v>
      </c>
      <c r="GGM9">
        <v>39279</v>
      </c>
      <c r="GGN9">
        <v>39276</v>
      </c>
      <c r="GGO9">
        <v>39275</v>
      </c>
      <c r="GGP9">
        <v>39274</v>
      </c>
      <c r="GGQ9">
        <v>39273</v>
      </c>
      <c r="GGR9">
        <v>39272</v>
      </c>
      <c r="GGS9">
        <v>39269</v>
      </c>
      <c r="GGT9">
        <v>39268</v>
      </c>
      <c r="GGU9">
        <v>39267</v>
      </c>
      <c r="GGV9">
        <v>39266</v>
      </c>
      <c r="GGW9">
        <v>39265</v>
      </c>
      <c r="GGX9">
        <v>39262</v>
      </c>
      <c r="GGY9">
        <v>39261</v>
      </c>
      <c r="GGZ9">
        <v>39260</v>
      </c>
      <c r="GHA9">
        <v>39259</v>
      </c>
      <c r="GHB9">
        <v>39258</v>
      </c>
      <c r="GHC9">
        <v>39255</v>
      </c>
      <c r="GHD9">
        <v>39254</v>
      </c>
      <c r="GHE9">
        <v>39253</v>
      </c>
      <c r="GHF9">
        <v>39252</v>
      </c>
      <c r="GHG9">
        <v>39251</v>
      </c>
      <c r="GHH9">
        <v>39248</v>
      </c>
      <c r="GHI9">
        <v>39247</v>
      </c>
      <c r="GHJ9">
        <v>39246</v>
      </c>
      <c r="GHK9">
        <v>39245</v>
      </c>
      <c r="GHL9">
        <v>39244</v>
      </c>
      <c r="GHM9">
        <v>39241</v>
      </c>
      <c r="GHN9">
        <v>39240</v>
      </c>
      <c r="GHO9">
        <v>39239</v>
      </c>
      <c r="GHP9">
        <v>39238</v>
      </c>
      <c r="GHQ9">
        <v>39237</v>
      </c>
      <c r="GHR9">
        <v>39234</v>
      </c>
      <c r="GHS9">
        <v>39233</v>
      </c>
      <c r="GHT9">
        <v>39232</v>
      </c>
      <c r="GHU9">
        <v>39231</v>
      </c>
      <c r="GHV9">
        <v>39230</v>
      </c>
      <c r="GHW9">
        <v>39227</v>
      </c>
      <c r="GHX9">
        <v>39226</v>
      </c>
      <c r="GHY9">
        <v>39225</v>
      </c>
      <c r="GHZ9">
        <v>39224</v>
      </c>
      <c r="GIA9">
        <v>39223</v>
      </c>
      <c r="GIB9">
        <v>39220</v>
      </c>
      <c r="GIC9">
        <v>39219</v>
      </c>
      <c r="GID9">
        <v>39218</v>
      </c>
      <c r="GIE9">
        <v>39217</v>
      </c>
      <c r="GIF9">
        <v>39216</v>
      </c>
      <c r="GIG9">
        <v>39213</v>
      </c>
      <c r="GIH9">
        <v>39212</v>
      </c>
      <c r="GII9">
        <v>39211</v>
      </c>
      <c r="GIJ9">
        <v>39210</v>
      </c>
      <c r="GIK9">
        <v>39209</v>
      </c>
      <c r="GIL9">
        <v>39206</v>
      </c>
      <c r="GIM9">
        <v>39205</v>
      </c>
      <c r="GIN9">
        <v>39204</v>
      </c>
      <c r="GIO9">
        <v>39203</v>
      </c>
      <c r="GIP9">
        <v>39202</v>
      </c>
      <c r="GIQ9">
        <v>39199</v>
      </c>
      <c r="GIR9">
        <v>39198</v>
      </c>
      <c r="GIS9">
        <v>39197</v>
      </c>
      <c r="GIT9">
        <v>39196</v>
      </c>
      <c r="GIU9">
        <v>39195</v>
      </c>
      <c r="GIV9">
        <v>39192</v>
      </c>
      <c r="GIW9">
        <v>39191</v>
      </c>
      <c r="GIX9">
        <v>39190</v>
      </c>
      <c r="GIY9">
        <v>39189</v>
      </c>
      <c r="GIZ9">
        <v>39188</v>
      </c>
      <c r="GJA9">
        <v>39185</v>
      </c>
      <c r="GJB9">
        <v>39184</v>
      </c>
      <c r="GJC9">
        <v>39183</v>
      </c>
      <c r="GJD9">
        <v>39182</v>
      </c>
      <c r="GJE9">
        <v>39181</v>
      </c>
      <c r="GJF9">
        <v>39178</v>
      </c>
      <c r="GJG9">
        <v>39177</v>
      </c>
      <c r="GJH9">
        <v>39176</v>
      </c>
      <c r="GJI9">
        <v>39175</v>
      </c>
      <c r="GJJ9">
        <v>39174</v>
      </c>
      <c r="GJK9">
        <v>39171</v>
      </c>
      <c r="GJL9">
        <v>39170</v>
      </c>
      <c r="GJM9">
        <v>39169</v>
      </c>
      <c r="GJN9">
        <v>39168</v>
      </c>
      <c r="GJO9">
        <v>39167</v>
      </c>
      <c r="GJP9">
        <v>39164</v>
      </c>
      <c r="GJQ9">
        <v>39163</v>
      </c>
      <c r="GJR9">
        <v>39162</v>
      </c>
      <c r="GJS9">
        <v>39161</v>
      </c>
      <c r="GJT9">
        <v>39160</v>
      </c>
      <c r="GJU9">
        <v>39157</v>
      </c>
      <c r="GJV9">
        <v>39156</v>
      </c>
      <c r="GJW9">
        <v>39155</v>
      </c>
      <c r="GJX9">
        <v>39154</v>
      </c>
      <c r="GJY9">
        <v>39153</v>
      </c>
      <c r="GJZ9">
        <v>39150</v>
      </c>
      <c r="GKA9">
        <v>39149</v>
      </c>
      <c r="GKB9">
        <v>39148</v>
      </c>
      <c r="GKC9">
        <v>39147</v>
      </c>
      <c r="GKD9">
        <v>39146</v>
      </c>
      <c r="GKE9">
        <v>39143</v>
      </c>
      <c r="GKF9">
        <v>39142</v>
      </c>
      <c r="GKG9">
        <v>39141</v>
      </c>
      <c r="GKH9">
        <v>39140</v>
      </c>
      <c r="GKI9">
        <v>39139</v>
      </c>
      <c r="GKJ9">
        <v>39136</v>
      </c>
      <c r="GKK9">
        <v>39135</v>
      </c>
      <c r="GKL9">
        <v>39134</v>
      </c>
      <c r="GKM9">
        <v>39133</v>
      </c>
      <c r="GKN9">
        <v>39132</v>
      </c>
      <c r="GKO9">
        <v>39129</v>
      </c>
      <c r="GKP9">
        <v>39128</v>
      </c>
      <c r="GKQ9">
        <v>39127</v>
      </c>
      <c r="GKR9">
        <v>39126</v>
      </c>
      <c r="GKS9">
        <v>39125</v>
      </c>
      <c r="GKT9">
        <v>39122</v>
      </c>
      <c r="GKU9">
        <v>39121</v>
      </c>
      <c r="GKV9">
        <v>39120</v>
      </c>
      <c r="GKW9">
        <v>39119</v>
      </c>
      <c r="GKX9">
        <v>39118</v>
      </c>
      <c r="GKY9">
        <v>39115</v>
      </c>
      <c r="GKZ9">
        <v>39114</v>
      </c>
      <c r="GLA9">
        <v>39113</v>
      </c>
      <c r="GLB9">
        <v>39112</v>
      </c>
      <c r="GLC9">
        <v>39111</v>
      </c>
      <c r="GLD9">
        <v>39108</v>
      </c>
      <c r="GLE9">
        <v>39107</v>
      </c>
      <c r="GLF9">
        <v>39106</v>
      </c>
      <c r="GLG9">
        <v>39105</v>
      </c>
      <c r="GLH9">
        <v>39104</v>
      </c>
      <c r="GLI9">
        <v>39101</v>
      </c>
      <c r="GLJ9">
        <v>39100</v>
      </c>
      <c r="GLK9">
        <v>39099</v>
      </c>
      <c r="GLL9">
        <v>39098</v>
      </c>
      <c r="GLM9">
        <v>39097</v>
      </c>
      <c r="GLN9">
        <v>39094</v>
      </c>
      <c r="GLO9">
        <v>39093</v>
      </c>
      <c r="GLP9">
        <v>39092</v>
      </c>
      <c r="GLQ9">
        <v>39091</v>
      </c>
      <c r="GLR9">
        <v>39090</v>
      </c>
      <c r="GLS9">
        <v>39087</v>
      </c>
      <c r="GLT9">
        <v>39086</v>
      </c>
      <c r="GLU9">
        <v>39085</v>
      </c>
      <c r="GLV9">
        <v>39084</v>
      </c>
      <c r="GLW9">
        <v>39083</v>
      </c>
      <c r="GLX9">
        <v>39080</v>
      </c>
      <c r="GLY9">
        <v>39079</v>
      </c>
      <c r="GLZ9">
        <v>39078</v>
      </c>
      <c r="GMA9">
        <v>39077</v>
      </c>
      <c r="GMB9">
        <v>39076</v>
      </c>
      <c r="GMC9">
        <v>39073</v>
      </c>
      <c r="GMD9">
        <v>39072</v>
      </c>
      <c r="GME9">
        <v>39071</v>
      </c>
      <c r="GMF9">
        <v>39070</v>
      </c>
      <c r="GMG9">
        <v>39069</v>
      </c>
      <c r="GMH9">
        <v>39066</v>
      </c>
      <c r="GMI9">
        <v>39065</v>
      </c>
      <c r="GMJ9">
        <v>39064</v>
      </c>
      <c r="GMK9">
        <v>39063</v>
      </c>
      <c r="GML9">
        <v>39062</v>
      </c>
      <c r="GMM9">
        <v>39059</v>
      </c>
      <c r="GMN9">
        <v>39058</v>
      </c>
      <c r="GMO9">
        <v>39057</v>
      </c>
      <c r="GMP9">
        <v>39056</v>
      </c>
      <c r="GMQ9">
        <v>39055</v>
      </c>
      <c r="GMR9">
        <v>39052</v>
      </c>
      <c r="GMS9">
        <v>39051</v>
      </c>
      <c r="GMT9">
        <v>39050</v>
      </c>
      <c r="GMU9">
        <v>39049</v>
      </c>
      <c r="GMV9">
        <v>39048</v>
      </c>
      <c r="GMW9">
        <v>39045</v>
      </c>
      <c r="GMX9">
        <v>39044</v>
      </c>
      <c r="GMY9">
        <v>39043</v>
      </c>
      <c r="GMZ9">
        <v>39042</v>
      </c>
      <c r="GNA9">
        <v>39041</v>
      </c>
      <c r="GNB9">
        <v>39038</v>
      </c>
      <c r="GNC9">
        <v>39037</v>
      </c>
      <c r="GND9">
        <v>39036</v>
      </c>
      <c r="GNE9">
        <v>39035</v>
      </c>
      <c r="GNF9">
        <v>39034</v>
      </c>
      <c r="GNG9">
        <v>39031</v>
      </c>
      <c r="GNH9">
        <v>39030</v>
      </c>
      <c r="GNI9">
        <v>39029</v>
      </c>
      <c r="GNJ9">
        <v>39028</v>
      </c>
      <c r="GNK9">
        <v>39027</v>
      </c>
      <c r="GNL9">
        <v>39024</v>
      </c>
      <c r="GNM9">
        <v>39023</v>
      </c>
      <c r="GNN9">
        <v>39022</v>
      </c>
      <c r="GNO9">
        <v>39021</v>
      </c>
      <c r="GNP9">
        <v>39020</v>
      </c>
      <c r="GNQ9">
        <v>39017</v>
      </c>
      <c r="GNR9">
        <v>39016</v>
      </c>
      <c r="GNS9">
        <v>39015</v>
      </c>
      <c r="GNT9">
        <v>39014</v>
      </c>
      <c r="GNU9">
        <v>39013</v>
      </c>
      <c r="GNV9">
        <v>39010</v>
      </c>
      <c r="GNW9">
        <v>39009</v>
      </c>
      <c r="GNX9">
        <v>39008</v>
      </c>
      <c r="GNY9">
        <v>39007</v>
      </c>
      <c r="GNZ9">
        <v>39006</v>
      </c>
      <c r="GOA9">
        <v>39003</v>
      </c>
      <c r="GOB9">
        <v>39002</v>
      </c>
      <c r="GOC9">
        <v>39001</v>
      </c>
      <c r="GOD9">
        <v>39000</v>
      </c>
      <c r="GOE9">
        <v>38999</v>
      </c>
      <c r="GOF9">
        <v>38996</v>
      </c>
      <c r="GOG9">
        <v>38995</v>
      </c>
      <c r="GOH9">
        <v>38994</v>
      </c>
      <c r="GOI9">
        <v>38993</v>
      </c>
      <c r="GOJ9">
        <v>38992</v>
      </c>
      <c r="GOK9">
        <v>38989</v>
      </c>
      <c r="GOL9">
        <v>38988</v>
      </c>
      <c r="GOM9">
        <v>38987</v>
      </c>
      <c r="GON9">
        <v>38986</v>
      </c>
      <c r="GOO9">
        <v>38985</v>
      </c>
      <c r="GOP9">
        <v>38982</v>
      </c>
      <c r="GOQ9">
        <v>38981</v>
      </c>
      <c r="GOR9">
        <v>38980</v>
      </c>
      <c r="GOS9">
        <v>38979</v>
      </c>
      <c r="GOT9">
        <v>38978</v>
      </c>
      <c r="GOU9">
        <v>38975</v>
      </c>
      <c r="GOV9">
        <v>38974</v>
      </c>
      <c r="GOW9">
        <v>38973</v>
      </c>
      <c r="GOX9">
        <v>38972</v>
      </c>
      <c r="GOY9">
        <v>38971</v>
      </c>
      <c r="GOZ9">
        <v>38968</v>
      </c>
      <c r="GPA9">
        <v>38967</v>
      </c>
      <c r="GPB9">
        <v>38966</v>
      </c>
      <c r="GPC9">
        <v>38965</v>
      </c>
      <c r="GPD9">
        <v>38964</v>
      </c>
      <c r="GPE9">
        <v>38961</v>
      </c>
      <c r="GPF9">
        <v>38960</v>
      </c>
      <c r="GPG9">
        <v>38959</v>
      </c>
      <c r="GPH9">
        <v>38958</v>
      </c>
      <c r="GPI9">
        <v>38957</v>
      </c>
      <c r="GPJ9">
        <v>38954</v>
      </c>
      <c r="GPK9">
        <v>38953</v>
      </c>
      <c r="GPL9">
        <v>38952</v>
      </c>
      <c r="GPM9">
        <v>38951</v>
      </c>
      <c r="GPN9">
        <v>38950</v>
      </c>
      <c r="GPO9">
        <v>38947</v>
      </c>
      <c r="GPP9">
        <v>38946</v>
      </c>
      <c r="GPQ9">
        <v>38945</v>
      </c>
      <c r="GPR9">
        <v>38944</v>
      </c>
      <c r="GPS9">
        <v>38943</v>
      </c>
      <c r="GPT9">
        <v>38940</v>
      </c>
      <c r="GPU9">
        <v>38939</v>
      </c>
      <c r="GPV9">
        <v>38938</v>
      </c>
      <c r="GPW9">
        <v>38937</v>
      </c>
      <c r="GPX9">
        <v>38936</v>
      </c>
      <c r="GPY9">
        <v>38933</v>
      </c>
      <c r="GPZ9">
        <v>38932</v>
      </c>
      <c r="GQA9">
        <v>38931</v>
      </c>
      <c r="GQB9">
        <v>38930</v>
      </c>
      <c r="GQC9">
        <v>38929</v>
      </c>
      <c r="GQD9">
        <v>38926</v>
      </c>
      <c r="GQE9">
        <v>38925</v>
      </c>
      <c r="GQF9">
        <v>38924</v>
      </c>
      <c r="GQG9">
        <v>38923</v>
      </c>
      <c r="GQH9">
        <v>38922</v>
      </c>
      <c r="GQI9">
        <v>38919</v>
      </c>
      <c r="GQJ9">
        <v>38918</v>
      </c>
      <c r="GQK9">
        <v>38917</v>
      </c>
      <c r="GQL9">
        <v>38916</v>
      </c>
      <c r="GQM9">
        <v>38915</v>
      </c>
      <c r="GQN9">
        <v>38912</v>
      </c>
      <c r="GQO9">
        <v>38911</v>
      </c>
      <c r="GQP9">
        <v>38910</v>
      </c>
      <c r="GQQ9">
        <v>38909</v>
      </c>
      <c r="GQR9">
        <v>38908</v>
      </c>
      <c r="GQS9">
        <v>38905</v>
      </c>
      <c r="GQT9">
        <v>38904</v>
      </c>
      <c r="GQU9">
        <v>38903</v>
      </c>
      <c r="GQV9">
        <v>38902</v>
      </c>
      <c r="GQW9">
        <v>38901</v>
      </c>
      <c r="GQX9">
        <v>38898</v>
      </c>
      <c r="GQY9">
        <v>38897</v>
      </c>
      <c r="GQZ9">
        <v>38896</v>
      </c>
      <c r="GRA9">
        <v>38895</v>
      </c>
      <c r="GRB9">
        <v>38894</v>
      </c>
      <c r="GRC9">
        <v>38891</v>
      </c>
      <c r="GRD9">
        <v>38890</v>
      </c>
      <c r="GRE9">
        <v>38889</v>
      </c>
      <c r="GRF9">
        <v>38888</v>
      </c>
      <c r="GRG9">
        <v>38887</v>
      </c>
      <c r="GRH9">
        <v>38884</v>
      </c>
      <c r="GRI9">
        <v>38883</v>
      </c>
      <c r="GRJ9">
        <v>38882</v>
      </c>
      <c r="GRK9">
        <v>38881</v>
      </c>
      <c r="GRL9">
        <v>38880</v>
      </c>
      <c r="GRM9">
        <v>38877</v>
      </c>
      <c r="GRN9">
        <v>38876</v>
      </c>
      <c r="GRO9">
        <v>38875</v>
      </c>
      <c r="GRP9">
        <v>38874</v>
      </c>
      <c r="GRQ9">
        <v>38873</v>
      </c>
      <c r="GRR9">
        <v>38870</v>
      </c>
      <c r="GRS9">
        <v>38869</v>
      </c>
      <c r="GRT9">
        <v>38868</v>
      </c>
      <c r="GRU9">
        <v>38867</v>
      </c>
      <c r="GRV9">
        <v>38866</v>
      </c>
      <c r="GRW9">
        <v>38863</v>
      </c>
      <c r="GRX9">
        <v>38862</v>
      </c>
      <c r="GRY9">
        <v>38861</v>
      </c>
      <c r="GRZ9">
        <v>38860</v>
      </c>
      <c r="GSA9">
        <v>38859</v>
      </c>
      <c r="GSB9">
        <v>38856</v>
      </c>
      <c r="GSC9">
        <v>38855</v>
      </c>
      <c r="GSD9">
        <v>38854</v>
      </c>
      <c r="GSE9">
        <v>38853</v>
      </c>
      <c r="GSF9">
        <v>38852</v>
      </c>
      <c r="GSG9">
        <v>38849</v>
      </c>
      <c r="GSH9">
        <v>38848</v>
      </c>
      <c r="GSI9">
        <v>38847</v>
      </c>
      <c r="GSJ9">
        <v>38846</v>
      </c>
      <c r="GSK9">
        <v>38845</v>
      </c>
      <c r="GSL9">
        <v>38842</v>
      </c>
      <c r="GSM9">
        <v>38841</v>
      </c>
      <c r="GSN9">
        <v>38840</v>
      </c>
      <c r="GSO9">
        <v>38839</v>
      </c>
      <c r="GSP9">
        <v>38838</v>
      </c>
      <c r="GSQ9">
        <v>38835</v>
      </c>
      <c r="GSR9">
        <v>38834</v>
      </c>
      <c r="GSS9">
        <v>38833</v>
      </c>
      <c r="GST9">
        <v>38832</v>
      </c>
      <c r="GSU9">
        <v>38831</v>
      </c>
      <c r="GSV9">
        <v>38828</v>
      </c>
      <c r="GSW9">
        <v>38827</v>
      </c>
      <c r="GSX9">
        <v>38826</v>
      </c>
      <c r="GSY9">
        <v>38825</v>
      </c>
      <c r="GSZ9">
        <v>38824</v>
      </c>
      <c r="GTA9">
        <v>38821</v>
      </c>
      <c r="GTB9">
        <v>38820</v>
      </c>
      <c r="GTC9">
        <v>38819</v>
      </c>
      <c r="GTD9">
        <v>38818</v>
      </c>
      <c r="GTE9">
        <v>38817</v>
      </c>
      <c r="GTF9">
        <v>38814</v>
      </c>
      <c r="GTG9">
        <v>38813</v>
      </c>
      <c r="GTH9">
        <v>38812</v>
      </c>
      <c r="GTI9">
        <v>38811</v>
      </c>
      <c r="GTJ9">
        <v>38810</v>
      </c>
      <c r="GTK9">
        <v>38807</v>
      </c>
      <c r="GTL9">
        <v>38806</v>
      </c>
      <c r="GTM9">
        <v>38805</v>
      </c>
      <c r="GTN9">
        <v>38804</v>
      </c>
      <c r="GTO9">
        <v>38803</v>
      </c>
      <c r="GTP9">
        <v>38800</v>
      </c>
      <c r="GTQ9">
        <v>38799</v>
      </c>
      <c r="GTR9">
        <v>38798</v>
      </c>
      <c r="GTS9">
        <v>38797</v>
      </c>
      <c r="GTT9">
        <v>38796</v>
      </c>
      <c r="GTU9">
        <v>38793</v>
      </c>
      <c r="GTV9">
        <v>38792</v>
      </c>
      <c r="GTW9">
        <v>38791</v>
      </c>
      <c r="GTX9">
        <v>38790</v>
      </c>
      <c r="GTY9">
        <v>38789</v>
      </c>
      <c r="GTZ9">
        <v>38786</v>
      </c>
      <c r="GUA9">
        <v>38785</v>
      </c>
      <c r="GUB9">
        <v>38784</v>
      </c>
      <c r="GUC9">
        <v>38783</v>
      </c>
      <c r="GUD9">
        <v>38782</v>
      </c>
      <c r="GUE9">
        <v>38779</v>
      </c>
      <c r="GUF9">
        <v>38778</v>
      </c>
      <c r="GUG9">
        <v>38777</v>
      </c>
      <c r="GUH9">
        <v>38776</v>
      </c>
      <c r="GUI9">
        <v>38775</v>
      </c>
      <c r="GUJ9">
        <v>38772</v>
      </c>
      <c r="GUK9">
        <v>38771</v>
      </c>
      <c r="GUL9">
        <v>38770</v>
      </c>
      <c r="GUM9">
        <v>38769</v>
      </c>
      <c r="GUN9">
        <v>38768</v>
      </c>
      <c r="GUO9">
        <v>38765</v>
      </c>
      <c r="GUP9">
        <v>38764</v>
      </c>
      <c r="GUQ9">
        <v>38763</v>
      </c>
      <c r="GUR9">
        <v>38762</v>
      </c>
      <c r="GUS9">
        <v>38761</v>
      </c>
      <c r="GUT9">
        <v>38758</v>
      </c>
      <c r="GUU9">
        <v>38757</v>
      </c>
      <c r="GUV9">
        <v>38756</v>
      </c>
      <c r="GUW9">
        <v>38755</v>
      </c>
      <c r="GUX9">
        <v>38754</v>
      </c>
      <c r="GUY9">
        <v>38751</v>
      </c>
      <c r="GUZ9">
        <v>38750</v>
      </c>
      <c r="GVA9">
        <v>38749</v>
      </c>
      <c r="GVB9">
        <v>38748</v>
      </c>
      <c r="GVC9">
        <v>38747</v>
      </c>
      <c r="GVD9">
        <v>38744</v>
      </c>
      <c r="GVE9">
        <v>38743</v>
      </c>
      <c r="GVF9">
        <v>38742</v>
      </c>
      <c r="GVG9">
        <v>38741</v>
      </c>
      <c r="GVH9">
        <v>38740</v>
      </c>
      <c r="GVI9">
        <v>38737</v>
      </c>
      <c r="GVJ9">
        <v>38736</v>
      </c>
      <c r="GVK9">
        <v>38735</v>
      </c>
      <c r="GVL9">
        <v>38734</v>
      </c>
      <c r="GVM9">
        <v>38733</v>
      </c>
      <c r="GVN9">
        <v>38730</v>
      </c>
      <c r="GVO9">
        <v>38729</v>
      </c>
      <c r="GVP9">
        <v>38728</v>
      </c>
      <c r="GVQ9">
        <v>38727</v>
      </c>
      <c r="GVR9">
        <v>38726</v>
      </c>
      <c r="GVS9">
        <v>38723</v>
      </c>
      <c r="GVT9">
        <v>38722</v>
      </c>
      <c r="GVU9">
        <v>38721</v>
      </c>
      <c r="GVV9">
        <v>38720</v>
      </c>
      <c r="GVW9">
        <v>38719</v>
      </c>
      <c r="GVX9">
        <v>38716</v>
      </c>
      <c r="GVY9">
        <v>38715</v>
      </c>
      <c r="GVZ9">
        <v>38714</v>
      </c>
      <c r="GWA9">
        <v>38713</v>
      </c>
      <c r="GWB9">
        <v>38712</v>
      </c>
      <c r="GWC9">
        <v>38709</v>
      </c>
      <c r="GWD9">
        <v>38708</v>
      </c>
      <c r="GWE9">
        <v>38707</v>
      </c>
      <c r="GWF9">
        <v>38706</v>
      </c>
      <c r="GWG9">
        <v>38705</v>
      </c>
      <c r="GWH9">
        <v>38702</v>
      </c>
      <c r="GWI9">
        <v>38701</v>
      </c>
      <c r="GWJ9">
        <v>38700</v>
      </c>
      <c r="GWK9">
        <v>38699</v>
      </c>
      <c r="GWL9">
        <v>38698</v>
      </c>
      <c r="GWM9">
        <v>38695</v>
      </c>
      <c r="GWN9">
        <v>38694</v>
      </c>
      <c r="GWO9">
        <v>38693</v>
      </c>
      <c r="GWP9">
        <v>38692</v>
      </c>
      <c r="GWQ9">
        <v>38691</v>
      </c>
      <c r="GWR9">
        <v>38688</v>
      </c>
      <c r="GWS9">
        <v>38687</v>
      </c>
      <c r="GWT9">
        <v>38686</v>
      </c>
      <c r="GWU9">
        <v>38685</v>
      </c>
      <c r="GWV9">
        <v>38684</v>
      </c>
      <c r="GWW9">
        <v>38681</v>
      </c>
      <c r="GWX9">
        <v>38680</v>
      </c>
      <c r="GWY9">
        <v>38679</v>
      </c>
      <c r="GWZ9">
        <v>38678</v>
      </c>
      <c r="GXA9">
        <v>38677</v>
      </c>
      <c r="GXB9">
        <v>38674</v>
      </c>
      <c r="GXC9">
        <v>38673</v>
      </c>
      <c r="GXD9">
        <v>38672</v>
      </c>
      <c r="GXE9">
        <v>38671</v>
      </c>
      <c r="GXF9">
        <v>38670</v>
      </c>
      <c r="GXG9">
        <v>38667</v>
      </c>
      <c r="GXH9">
        <v>38666</v>
      </c>
      <c r="GXI9">
        <v>38665</v>
      </c>
      <c r="GXJ9">
        <v>38664</v>
      </c>
      <c r="GXK9">
        <v>38663</v>
      </c>
      <c r="GXL9">
        <v>38660</v>
      </c>
      <c r="GXM9">
        <v>38659</v>
      </c>
      <c r="GXN9">
        <v>38658</v>
      </c>
      <c r="GXO9">
        <v>38657</v>
      </c>
      <c r="GXP9">
        <v>38656</v>
      </c>
      <c r="GXQ9">
        <v>38653</v>
      </c>
      <c r="GXR9">
        <v>38652</v>
      </c>
      <c r="GXS9">
        <v>38651</v>
      </c>
      <c r="GXT9">
        <v>38650</v>
      </c>
      <c r="GXU9">
        <v>38649</v>
      </c>
      <c r="GXV9">
        <v>38646</v>
      </c>
      <c r="GXW9">
        <v>38645</v>
      </c>
      <c r="GXX9">
        <v>38644</v>
      </c>
      <c r="GXY9">
        <v>38643</v>
      </c>
      <c r="GXZ9">
        <v>38642</v>
      </c>
      <c r="GYA9">
        <v>38639</v>
      </c>
      <c r="GYB9">
        <v>38638</v>
      </c>
      <c r="GYC9">
        <v>38637</v>
      </c>
      <c r="GYD9">
        <v>38636</v>
      </c>
      <c r="GYE9">
        <v>38635</v>
      </c>
      <c r="GYF9">
        <v>38632</v>
      </c>
      <c r="GYG9">
        <v>38631</v>
      </c>
      <c r="GYH9">
        <v>38630</v>
      </c>
      <c r="GYI9">
        <v>38629</v>
      </c>
      <c r="GYJ9">
        <v>38628</v>
      </c>
      <c r="GYK9">
        <v>38625</v>
      </c>
      <c r="GYL9">
        <v>38624</v>
      </c>
      <c r="GYM9">
        <v>38623</v>
      </c>
      <c r="GYN9">
        <v>38622</v>
      </c>
      <c r="GYO9">
        <v>38621</v>
      </c>
      <c r="GYP9">
        <v>38618</v>
      </c>
      <c r="GYQ9">
        <v>38617</v>
      </c>
      <c r="GYR9">
        <v>38616</v>
      </c>
      <c r="GYS9">
        <v>38615</v>
      </c>
      <c r="GYT9">
        <v>38614</v>
      </c>
      <c r="GYU9">
        <v>38611</v>
      </c>
      <c r="GYV9">
        <v>38610</v>
      </c>
      <c r="GYW9">
        <v>38609</v>
      </c>
      <c r="GYX9">
        <v>38608</v>
      </c>
      <c r="GYY9">
        <v>38607</v>
      </c>
      <c r="GYZ9">
        <v>38604</v>
      </c>
      <c r="GZA9">
        <v>38603</v>
      </c>
      <c r="GZB9">
        <v>38602</v>
      </c>
      <c r="GZC9">
        <v>38601</v>
      </c>
      <c r="GZD9">
        <v>38600</v>
      </c>
      <c r="GZE9">
        <v>38597</v>
      </c>
      <c r="GZF9">
        <v>38596</v>
      </c>
      <c r="GZG9">
        <v>38595</v>
      </c>
      <c r="GZH9">
        <v>38594</v>
      </c>
      <c r="GZI9">
        <v>38593</v>
      </c>
      <c r="GZJ9">
        <v>38590</v>
      </c>
      <c r="GZK9">
        <v>38589</v>
      </c>
      <c r="GZL9">
        <v>38588</v>
      </c>
      <c r="GZM9">
        <v>38587</v>
      </c>
      <c r="GZN9">
        <v>38586</v>
      </c>
      <c r="GZO9">
        <v>38583</v>
      </c>
      <c r="GZP9">
        <v>38582</v>
      </c>
      <c r="GZQ9">
        <v>38581</v>
      </c>
      <c r="GZR9">
        <v>38580</v>
      </c>
      <c r="GZS9">
        <v>38579</v>
      </c>
      <c r="GZT9">
        <v>38576</v>
      </c>
      <c r="GZU9">
        <v>38575</v>
      </c>
      <c r="GZV9">
        <v>38574</v>
      </c>
      <c r="GZW9">
        <v>38573</v>
      </c>
      <c r="GZX9">
        <v>38572</v>
      </c>
      <c r="GZY9">
        <v>38569</v>
      </c>
      <c r="GZZ9">
        <v>38568</v>
      </c>
      <c r="HAA9">
        <v>38567</v>
      </c>
      <c r="HAB9">
        <v>38566</v>
      </c>
      <c r="HAC9">
        <v>38565</v>
      </c>
      <c r="HAD9">
        <v>38562</v>
      </c>
      <c r="HAE9">
        <v>38561</v>
      </c>
      <c r="HAF9">
        <v>38560</v>
      </c>
      <c r="HAG9">
        <v>38559</v>
      </c>
      <c r="HAH9">
        <v>38558</v>
      </c>
      <c r="HAI9">
        <v>38555</v>
      </c>
      <c r="HAJ9">
        <v>38554</v>
      </c>
      <c r="HAK9">
        <v>38553</v>
      </c>
      <c r="HAL9">
        <v>38552</v>
      </c>
      <c r="HAM9">
        <v>38551</v>
      </c>
      <c r="HAN9">
        <v>38548</v>
      </c>
      <c r="HAO9">
        <v>38547</v>
      </c>
      <c r="HAP9">
        <v>38546</v>
      </c>
      <c r="HAQ9">
        <v>38545</v>
      </c>
      <c r="HAR9">
        <v>38544</v>
      </c>
      <c r="HAS9">
        <v>38541</v>
      </c>
      <c r="HAT9">
        <v>38540</v>
      </c>
      <c r="HAU9">
        <v>38539</v>
      </c>
      <c r="HAV9">
        <v>38538</v>
      </c>
      <c r="HAW9">
        <v>38537</v>
      </c>
      <c r="HAX9">
        <v>38534</v>
      </c>
      <c r="HAY9">
        <v>38533</v>
      </c>
      <c r="HAZ9">
        <v>38532</v>
      </c>
      <c r="HBA9">
        <v>38531</v>
      </c>
      <c r="HBB9">
        <v>38530</v>
      </c>
      <c r="HBC9">
        <v>38527</v>
      </c>
      <c r="HBD9">
        <v>38526</v>
      </c>
      <c r="HBE9">
        <v>38525</v>
      </c>
      <c r="HBF9">
        <v>38524</v>
      </c>
      <c r="HBG9">
        <v>38523</v>
      </c>
      <c r="HBH9">
        <v>38520</v>
      </c>
      <c r="HBI9">
        <v>38519</v>
      </c>
      <c r="HBJ9">
        <v>38518</v>
      </c>
      <c r="HBK9">
        <v>38517</v>
      </c>
      <c r="HBL9">
        <v>38516</v>
      </c>
      <c r="HBM9">
        <v>38513</v>
      </c>
      <c r="HBN9">
        <v>38512</v>
      </c>
      <c r="HBO9">
        <v>38511</v>
      </c>
      <c r="HBP9">
        <v>38510</v>
      </c>
      <c r="HBQ9">
        <v>38509</v>
      </c>
      <c r="HBR9">
        <v>38506</v>
      </c>
      <c r="HBS9">
        <v>38505</v>
      </c>
      <c r="HBT9">
        <v>38504</v>
      </c>
      <c r="HBU9">
        <v>38503</v>
      </c>
      <c r="HBV9">
        <v>38502</v>
      </c>
      <c r="HBW9">
        <v>38499</v>
      </c>
      <c r="HBX9">
        <v>38498</v>
      </c>
      <c r="HBY9">
        <v>38497</v>
      </c>
      <c r="HBZ9">
        <v>38496</v>
      </c>
      <c r="HCA9">
        <v>38495</v>
      </c>
      <c r="HCB9">
        <v>38492</v>
      </c>
      <c r="HCC9">
        <v>38491</v>
      </c>
      <c r="HCD9">
        <v>38490</v>
      </c>
      <c r="HCE9">
        <v>38489</v>
      </c>
      <c r="HCF9">
        <v>38488</v>
      </c>
      <c r="HCG9">
        <v>38485</v>
      </c>
      <c r="HCH9">
        <v>38484</v>
      </c>
      <c r="HCI9">
        <v>38483</v>
      </c>
      <c r="HCJ9">
        <v>38482</v>
      </c>
      <c r="HCK9">
        <v>38481</v>
      </c>
      <c r="HCL9">
        <v>38478</v>
      </c>
      <c r="HCM9">
        <v>38477</v>
      </c>
      <c r="HCN9">
        <v>38476</v>
      </c>
      <c r="HCO9">
        <v>38475</v>
      </c>
      <c r="HCP9">
        <v>38474</v>
      </c>
      <c r="HCQ9">
        <v>38471</v>
      </c>
      <c r="HCR9">
        <v>38470</v>
      </c>
      <c r="HCS9">
        <v>38469</v>
      </c>
      <c r="HCT9">
        <v>38468</v>
      </c>
      <c r="HCU9">
        <v>38467</v>
      </c>
      <c r="HCV9">
        <v>38464</v>
      </c>
      <c r="HCW9">
        <v>38463</v>
      </c>
      <c r="HCX9">
        <v>38462</v>
      </c>
      <c r="HCY9">
        <v>38461</v>
      </c>
      <c r="HCZ9">
        <v>38460</v>
      </c>
      <c r="HDA9">
        <v>38457</v>
      </c>
      <c r="HDB9">
        <v>38456</v>
      </c>
      <c r="HDC9">
        <v>38455</v>
      </c>
      <c r="HDD9">
        <v>38454</v>
      </c>
      <c r="HDE9">
        <v>38453</v>
      </c>
      <c r="HDF9">
        <v>38450</v>
      </c>
      <c r="HDG9">
        <v>38449</v>
      </c>
      <c r="HDH9">
        <v>38448</v>
      </c>
      <c r="HDI9">
        <v>38447</v>
      </c>
      <c r="HDJ9">
        <v>38446</v>
      </c>
      <c r="HDK9">
        <v>38443</v>
      </c>
      <c r="HDL9">
        <v>38442</v>
      </c>
      <c r="HDM9">
        <v>38441</v>
      </c>
      <c r="HDN9">
        <v>38440</v>
      </c>
      <c r="HDO9">
        <v>38439</v>
      </c>
      <c r="HDP9">
        <v>38436</v>
      </c>
      <c r="HDQ9">
        <v>38435</v>
      </c>
      <c r="HDR9">
        <v>38434</v>
      </c>
      <c r="HDS9">
        <v>38433</v>
      </c>
      <c r="HDT9">
        <v>38432</v>
      </c>
      <c r="HDU9">
        <v>38429</v>
      </c>
      <c r="HDV9">
        <v>38428</v>
      </c>
      <c r="HDW9">
        <v>38427</v>
      </c>
      <c r="HDX9">
        <v>38426</v>
      </c>
      <c r="HDY9">
        <v>38425</v>
      </c>
      <c r="HDZ9">
        <v>38422</v>
      </c>
      <c r="HEA9">
        <v>38421</v>
      </c>
      <c r="HEB9">
        <v>38420</v>
      </c>
      <c r="HEC9">
        <v>38419</v>
      </c>
      <c r="HED9">
        <v>38418</v>
      </c>
      <c r="HEE9">
        <v>38415</v>
      </c>
      <c r="HEF9">
        <v>38414</v>
      </c>
      <c r="HEG9">
        <v>38413</v>
      </c>
      <c r="HEH9">
        <v>38412</v>
      </c>
      <c r="HEI9">
        <v>38411</v>
      </c>
      <c r="HEJ9">
        <v>38408</v>
      </c>
      <c r="HEK9">
        <v>38407</v>
      </c>
      <c r="HEL9">
        <v>38406</v>
      </c>
      <c r="HEM9">
        <v>38405</v>
      </c>
      <c r="HEN9">
        <v>38404</v>
      </c>
      <c r="HEO9">
        <v>38401</v>
      </c>
      <c r="HEP9">
        <v>38400</v>
      </c>
      <c r="HEQ9">
        <v>38399</v>
      </c>
      <c r="HER9">
        <v>38398</v>
      </c>
      <c r="HES9">
        <v>38397</v>
      </c>
      <c r="HET9">
        <v>38394</v>
      </c>
      <c r="HEU9">
        <v>38393</v>
      </c>
      <c r="HEV9">
        <v>38392</v>
      </c>
      <c r="HEW9">
        <v>38391</v>
      </c>
      <c r="HEX9">
        <v>38390</v>
      </c>
      <c r="HEY9">
        <v>38387</v>
      </c>
      <c r="HEZ9">
        <v>38386</v>
      </c>
      <c r="HFA9">
        <v>38385</v>
      </c>
      <c r="HFB9">
        <v>38384</v>
      </c>
      <c r="HFC9">
        <v>38383</v>
      </c>
      <c r="HFD9">
        <v>38380</v>
      </c>
      <c r="HFE9">
        <v>38379</v>
      </c>
      <c r="HFF9">
        <v>38378</v>
      </c>
      <c r="HFG9">
        <v>38377</v>
      </c>
      <c r="HFH9">
        <v>38376</v>
      </c>
      <c r="HFI9">
        <v>38373</v>
      </c>
      <c r="HFJ9">
        <v>38372</v>
      </c>
      <c r="HFK9">
        <v>38371</v>
      </c>
      <c r="HFL9">
        <v>38370</v>
      </c>
      <c r="HFM9">
        <v>38369</v>
      </c>
      <c r="HFN9">
        <v>38366</v>
      </c>
      <c r="HFO9">
        <v>38365</v>
      </c>
      <c r="HFP9">
        <v>38364</v>
      </c>
      <c r="HFQ9">
        <v>38363</v>
      </c>
      <c r="HFR9">
        <v>38362</v>
      </c>
      <c r="HFS9">
        <v>38359</v>
      </c>
      <c r="HFT9">
        <v>38358</v>
      </c>
      <c r="HFU9">
        <v>38357</v>
      </c>
      <c r="HFV9">
        <v>38356</v>
      </c>
      <c r="HFW9">
        <v>38355</v>
      </c>
      <c r="HFX9">
        <v>38352</v>
      </c>
      <c r="HFY9">
        <v>38351</v>
      </c>
      <c r="HFZ9">
        <v>38350</v>
      </c>
      <c r="HGA9">
        <v>38349</v>
      </c>
      <c r="HGB9">
        <v>38348</v>
      </c>
      <c r="HGC9">
        <v>38345</v>
      </c>
      <c r="HGD9">
        <v>38344</v>
      </c>
      <c r="HGE9">
        <v>38343</v>
      </c>
      <c r="HGF9">
        <v>38342</v>
      </c>
      <c r="HGG9">
        <v>38341</v>
      </c>
      <c r="HGH9">
        <v>38338</v>
      </c>
      <c r="HGI9">
        <v>38337</v>
      </c>
      <c r="HGJ9">
        <v>38336</v>
      </c>
      <c r="HGK9">
        <v>38335</v>
      </c>
      <c r="HGL9">
        <v>38334</v>
      </c>
      <c r="HGM9">
        <v>38331</v>
      </c>
      <c r="HGN9">
        <v>38330</v>
      </c>
      <c r="HGO9">
        <v>38329</v>
      </c>
      <c r="HGP9">
        <v>38328</v>
      </c>
      <c r="HGQ9">
        <v>38327</v>
      </c>
      <c r="HGR9">
        <v>38324</v>
      </c>
      <c r="HGS9">
        <v>38323</v>
      </c>
      <c r="HGT9">
        <v>38322</v>
      </c>
      <c r="HGU9">
        <v>38321</v>
      </c>
      <c r="HGV9">
        <v>38320</v>
      </c>
      <c r="HGW9">
        <v>38317</v>
      </c>
      <c r="HGX9">
        <v>38316</v>
      </c>
      <c r="HGY9">
        <v>38315</v>
      </c>
      <c r="HGZ9">
        <v>38314</v>
      </c>
      <c r="HHA9">
        <v>38313</v>
      </c>
      <c r="HHB9">
        <v>38310</v>
      </c>
      <c r="HHC9">
        <v>38309</v>
      </c>
      <c r="HHD9">
        <v>38308</v>
      </c>
      <c r="HHE9">
        <v>38307</v>
      </c>
      <c r="HHF9">
        <v>38306</v>
      </c>
      <c r="HHG9">
        <v>38303</v>
      </c>
      <c r="HHH9">
        <v>38302</v>
      </c>
      <c r="HHI9">
        <v>38301</v>
      </c>
      <c r="HHJ9">
        <v>38300</v>
      </c>
      <c r="HHK9">
        <v>38299</v>
      </c>
      <c r="HHL9">
        <v>38296</v>
      </c>
      <c r="HHM9">
        <v>38295</v>
      </c>
      <c r="HHN9">
        <v>38294</v>
      </c>
      <c r="HHO9">
        <v>38293</v>
      </c>
      <c r="HHP9">
        <v>38292</v>
      </c>
      <c r="HHQ9">
        <v>38289</v>
      </c>
      <c r="HHR9">
        <v>38288</v>
      </c>
      <c r="HHS9">
        <v>38287</v>
      </c>
      <c r="HHT9">
        <v>38286</v>
      </c>
      <c r="HHU9">
        <v>38285</v>
      </c>
      <c r="HHV9">
        <v>38282</v>
      </c>
      <c r="HHW9">
        <v>38281</v>
      </c>
      <c r="HHX9">
        <v>38280</v>
      </c>
      <c r="HHY9">
        <v>38279</v>
      </c>
      <c r="HHZ9">
        <v>38278</v>
      </c>
      <c r="HIA9">
        <v>38275</v>
      </c>
      <c r="HIB9">
        <v>38274</v>
      </c>
      <c r="HIC9">
        <v>38273</v>
      </c>
      <c r="HID9">
        <v>38272</v>
      </c>
      <c r="HIE9">
        <v>38271</v>
      </c>
      <c r="HIF9">
        <v>38268</v>
      </c>
      <c r="HIG9">
        <v>38267</v>
      </c>
      <c r="HIH9">
        <v>38266</v>
      </c>
      <c r="HII9">
        <v>38265</v>
      </c>
      <c r="HIJ9">
        <v>38264</v>
      </c>
      <c r="HIK9">
        <v>38261</v>
      </c>
      <c r="HIL9">
        <v>38260</v>
      </c>
      <c r="HIM9">
        <v>38259</v>
      </c>
      <c r="HIN9">
        <v>38258</v>
      </c>
      <c r="HIO9">
        <v>38257</v>
      </c>
      <c r="HIP9">
        <v>38254</v>
      </c>
      <c r="HIQ9">
        <v>38253</v>
      </c>
      <c r="HIR9">
        <v>38252</v>
      </c>
      <c r="HIS9">
        <v>38251</v>
      </c>
      <c r="HIT9">
        <v>38250</v>
      </c>
      <c r="HIU9">
        <v>38247</v>
      </c>
      <c r="HIV9">
        <v>38246</v>
      </c>
      <c r="HIW9">
        <v>38245</v>
      </c>
      <c r="HIX9">
        <v>38244</v>
      </c>
      <c r="HIY9">
        <v>38243</v>
      </c>
      <c r="HIZ9">
        <v>38240</v>
      </c>
      <c r="HJA9">
        <v>38239</v>
      </c>
      <c r="HJB9">
        <v>38238</v>
      </c>
      <c r="HJC9">
        <v>38237</v>
      </c>
      <c r="HJD9">
        <v>38236</v>
      </c>
      <c r="HJE9">
        <v>38233</v>
      </c>
      <c r="HJF9">
        <v>38232</v>
      </c>
      <c r="HJG9">
        <v>38231</v>
      </c>
      <c r="HJH9">
        <v>38230</v>
      </c>
      <c r="HJI9">
        <v>38229</v>
      </c>
      <c r="HJJ9">
        <v>38226</v>
      </c>
      <c r="HJK9">
        <v>38225</v>
      </c>
      <c r="HJL9">
        <v>38224</v>
      </c>
      <c r="HJM9">
        <v>38223</v>
      </c>
      <c r="HJN9">
        <v>38222</v>
      </c>
      <c r="HJO9">
        <v>38219</v>
      </c>
      <c r="HJP9">
        <v>38218</v>
      </c>
      <c r="HJQ9">
        <v>38217</v>
      </c>
      <c r="HJR9">
        <v>38216</v>
      </c>
      <c r="HJS9">
        <v>38215</v>
      </c>
      <c r="HJT9">
        <v>38212</v>
      </c>
      <c r="HJU9">
        <v>38211</v>
      </c>
      <c r="HJV9">
        <v>38210</v>
      </c>
      <c r="HJW9">
        <v>38209</v>
      </c>
      <c r="HJX9">
        <v>38208</v>
      </c>
      <c r="HJY9">
        <v>38205</v>
      </c>
      <c r="HJZ9">
        <v>38204</v>
      </c>
      <c r="HKA9">
        <v>38203</v>
      </c>
      <c r="HKB9">
        <v>38202</v>
      </c>
      <c r="HKC9">
        <v>38201</v>
      </c>
      <c r="HKD9">
        <v>38198</v>
      </c>
      <c r="HKE9">
        <v>38197</v>
      </c>
      <c r="HKF9">
        <v>38196</v>
      </c>
      <c r="HKG9">
        <v>38195</v>
      </c>
      <c r="HKH9">
        <v>38194</v>
      </c>
      <c r="HKI9">
        <v>38191</v>
      </c>
      <c r="HKJ9">
        <v>38190</v>
      </c>
      <c r="HKK9">
        <v>38189</v>
      </c>
      <c r="HKL9">
        <v>38188</v>
      </c>
      <c r="HKM9">
        <v>38187</v>
      </c>
      <c r="HKN9">
        <v>38184</v>
      </c>
      <c r="HKO9">
        <v>38183</v>
      </c>
      <c r="HKP9">
        <v>38182</v>
      </c>
      <c r="HKQ9">
        <v>38181</v>
      </c>
      <c r="HKR9">
        <v>38180</v>
      </c>
      <c r="HKS9">
        <v>38177</v>
      </c>
      <c r="HKT9">
        <v>38176</v>
      </c>
      <c r="HKU9">
        <v>38175</v>
      </c>
      <c r="HKV9">
        <v>38174</v>
      </c>
      <c r="HKW9">
        <v>38173</v>
      </c>
      <c r="HKX9">
        <v>38170</v>
      </c>
      <c r="HKY9">
        <v>38169</v>
      </c>
      <c r="HKZ9">
        <v>38168</v>
      </c>
      <c r="HLA9">
        <v>38167</v>
      </c>
      <c r="HLB9">
        <v>38166</v>
      </c>
      <c r="HLC9">
        <v>38163</v>
      </c>
      <c r="HLD9">
        <v>38162</v>
      </c>
      <c r="HLE9">
        <v>38161</v>
      </c>
      <c r="HLF9">
        <v>38160</v>
      </c>
      <c r="HLG9">
        <v>38159</v>
      </c>
      <c r="HLH9">
        <v>38156</v>
      </c>
      <c r="HLI9">
        <v>38155</v>
      </c>
      <c r="HLJ9">
        <v>38154</v>
      </c>
      <c r="HLK9">
        <v>38153</v>
      </c>
      <c r="HLL9">
        <v>38152</v>
      </c>
      <c r="HLM9">
        <v>38149</v>
      </c>
      <c r="HLN9">
        <v>38148</v>
      </c>
      <c r="HLO9">
        <v>38147</v>
      </c>
      <c r="HLP9">
        <v>38146</v>
      </c>
      <c r="HLQ9">
        <v>38145</v>
      </c>
      <c r="HLR9">
        <v>38142</v>
      </c>
      <c r="HLS9">
        <v>38141</v>
      </c>
      <c r="HLT9">
        <v>38140</v>
      </c>
      <c r="HLU9">
        <v>38139</v>
      </c>
      <c r="HLV9">
        <v>38138</v>
      </c>
      <c r="HLW9">
        <v>38135</v>
      </c>
      <c r="HLX9">
        <v>38134</v>
      </c>
      <c r="HLY9">
        <v>38133</v>
      </c>
      <c r="HLZ9">
        <v>38132</v>
      </c>
      <c r="HMA9">
        <v>38131</v>
      </c>
      <c r="HMB9">
        <v>38128</v>
      </c>
      <c r="HMC9">
        <v>38127</v>
      </c>
      <c r="HMD9">
        <v>38126</v>
      </c>
      <c r="HME9">
        <v>38125</v>
      </c>
      <c r="HMF9">
        <v>38124</v>
      </c>
      <c r="HMG9">
        <v>38121</v>
      </c>
      <c r="HMH9">
        <v>38120</v>
      </c>
      <c r="HMI9">
        <v>38119</v>
      </c>
      <c r="HMJ9">
        <v>38118</v>
      </c>
      <c r="HMK9">
        <v>38117</v>
      </c>
      <c r="HML9">
        <v>38114</v>
      </c>
      <c r="HMM9">
        <v>38113</v>
      </c>
      <c r="HMN9">
        <v>38112</v>
      </c>
      <c r="HMO9">
        <v>38111</v>
      </c>
      <c r="HMP9">
        <v>38110</v>
      </c>
      <c r="HMQ9">
        <v>38107</v>
      </c>
      <c r="HMR9">
        <v>38106</v>
      </c>
      <c r="HMS9">
        <v>38105</v>
      </c>
      <c r="HMT9">
        <v>38104</v>
      </c>
      <c r="HMU9">
        <v>38103</v>
      </c>
      <c r="HMV9">
        <v>38100</v>
      </c>
      <c r="HMW9">
        <v>38099</v>
      </c>
      <c r="HMX9">
        <v>38098</v>
      </c>
      <c r="HMY9">
        <v>38097</v>
      </c>
      <c r="HMZ9">
        <v>38096</v>
      </c>
      <c r="HNA9">
        <v>38093</v>
      </c>
      <c r="HNB9">
        <v>38092</v>
      </c>
      <c r="HNC9">
        <v>38091</v>
      </c>
      <c r="HND9">
        <v>38090</v>
      </c>
      <c r="HNE9">
        <v>38089</v>
      </c>
      <c r="HNF9">
        <v>38086</v>
      </c>
      <c r="HNG9">
        <v>38085</v>
      </c>
      <c r="HNH9">
        <v>38084</v>
      </c>
      <c r="HNI9">
        <v>38083</v>
      </c>
      <c r="HNJ9">
        <v>38082</v>
      </c>
      <c r="HNK9">
        <v>38079</v>
      </c>
      <c r="HNL9">
        <v>38078</v>
      </c>
      <c r="HNM9">
        <v>38077</v>
      </c>
      <c r="HNN9">
        <v>38076</v>
      </c>
      <c r="HNO9">
        <v>38075</v>
      </c>
      <c r="HNP9">
        <v>38072</v>
      </c>
      <c r="HNQ9">
        <v>38071</v>
      </c>
      <c r="HNR9">
        <v>38070</v>
      </c>
      <c r="HNS9">
        <v>38069</v>
      </c>
      <c r="HNT9">
        <v>38068</v>
      </c>
      <c r="HNU9">
        <v>38065</v>
      </c>
      <c r="HNV9">
        <v>38064</v>
      </c>
      <c r="HNW9">
        <v>38063</v>
      </c>
      <c r="HNX9">
        <v>38062</v>
      </c>
      <c r="HNY9">
        <v>38061</v>
      </c>
      <c r="HNZ9">
        <v>38058</v>
      </c>
      <c r="HOA9">
        <v>38057</v>
      </c>
      <c r="HOB9">
        <v>38056</v>
      </c>
      <c r="HOC9">
        <v>38055</v>
      </c>
      <c r="HOD9">
        <v>38054</v>
      </c>
      <c r="HOE9">
        <v>38051</v>
      </c>
      <c r="HOF9">
        <v>38050</v>
      </c>
      <c r="HOG9">
        <v>38049</v>
      </c>
      <c r="HOH9">
        <v>38048</v>
      </c>
      <c r="HOI9">
        <v>38047</v>
      </c>
      <c r="HOJ9">
        <v>38044</v>
      </c>
      <c r="HOK9">
        <v>38043</v>
      </c>
      <c r="HOL9">
        <v>38042</v>
      </c>
      <c r="HOM9">
        <v>38041</v>
      </c>
      <c r="HON9">
        <v>38040</v>
      </c>
      <c r="HOO9">
        <v>38037</v>
      </c>
      <c r="HOP9">
        <v>38036</v>
      </c>
      <c r="HOQ9">
        <v>38035</v>
      </c>
      <c r="HOR9">
        <v>38034</v>
      </c>
      <c r="HOS9">
        <v>38033</v>
      </c>
      <c r="HOT9">
        <v>38030</v>
      </c>
      <c r="HOU9">
        <v>38029</v>
      </c>
      <c r="HOV9">
        <v>38028</v>
      </c>
      <c r="HOW9">
        <v>38027</v>
      </c>
      <c r="HOX9">
        <v>38026</v>
      </c>
      <c r="HOY9">
        <v>38023</v>
      </c>
      <c r="HOZ9">
        <v>38022</v>
      </c>
      <c r="HPA9">
        <v>38021</v>
      </c>
      <c r="HPB9">
        <v>38020</v>
      </c>
      <c r="HPC9">
        <v>38019</v>
      </c>
      <c r="HPD9">
        <v>38016</v>
      </c>
      <c r="HPE9">
        <v>38015</v>
      </c>
      <c r="HPF9">
        <v>38014</v>
      </c>
      <c r="HPG9">
        <v>38013</v>
      </c>
      <c r="HPH9">
        <v>38012</v>
      </c>
      <c r="HPI9">
        <v>38009</v>
      </c>
      <c r="HPJ9">
        <v>38008</v>
      </c>
      <c r="HPK9">
        <v>38007</v>
      </c>
      <c r="HPL9">
        <v>38006</v>
      </c>
      <c r="HPM9">
        <v>38005</v>
      </c>
      <c r="HPN9">
        <v>38002</v>
      </c>
      <c r="HPO9">
        <v>38001</v>
      </c>
      <c r="HPP9">
        <v>38000</v>
      </c>
      <c r="HPQ9">
        <v>37999</v>
      </c>
      <c r="HPR9">
        <v>37998</v>
      </c>
      <c r="HPS9">
        <v>37995</v>
      </c>
      <c r="HPT9">
        <v>37994</v>
      </c>
      <c r="HPU9">
        <v>37993</v>
      </c>
      <c r="HPV9">
        <v>37992</v>
      </c>
      <c r="HPW9">
        <v>37991</v>
      </c>
      <c r="HPX9">
        <v>37988</v>
      </c>
      <c r="HPY9">
        <v>37987</v>
      </c>
      <c r="HPZ9">
        <v>37986</v>
      </c>
      <c r="HQA9">
        <v>37985</v>
      </c>
      <c r="HQB9">
        <v>37984</v>
      </c>
      <c r="HQC9">
        <v>37981</v>
      </c>
      <c r="HQD9">
        <v>37980</v>
      </c>
      <c r="HQE9">
        <v>37979</v>
      </c>
      <c r="HQF9">
        <v>37978</v>
      </c>
      <c r="HQG9">
        <v>37977</v>
      </c>
      <c r="HQH9">
        <v>37974</v>
      </c>
      <c r="HQI9">
        <v>37973</v>
      </c>
      <c r="HQJ9">
        <v>37972</v>
      </c>
      <c r="HQK9">
        <v>37971</v>
      </c>
      <c r="HQL9">
        <v>37970</v>
      </c>
      <c r="HQM9">
        <v>37967</v>
      </c>
      <c r="HQN9">
        <v>37966</v>
      </c>
      <c r="HQO9">
        <v>37965</v>
      </c>
      <c r="HQP9">
        <v>37964</v>
      </c>
      <c r="HQQ9">
        <v>37963</v>
      </c>
      <c r="HQR9">
        <v>37960</v>
      </c>
      <c r="HQS9">
        <v>37959</v>
      </c>
      <c r="HQT9">
        <v>37958</v>
      </c>
      <c r="HQU9">
        <v>37957</v>
      </c>
      <c r="HQV9">
        <v>37956</v>
      </c>
      <c r="HQW9">
        <v>37953</v>
      </c>
      <c r="HQX9">
        <v>37952</v>
      </c>
      <c r="HQY9">
        <v>37951</v>
      </c>
      <c r="HQZ9">
        <v>37950</v>
      </c>
      <c r="HRA9">
        <v>37949</v>
      </c>
      <c r="HRB9">
        <v>37946</v>
      </c>
      <c r="HRC9">
        <v>37945</v>
      </c>
      <c r="HRD9">
        <v>37944</v>
      </c>
      <c r="HRE9">
        <v>37943</v>
      </c>
      <c r="HRF9">
        <v>37942</v>
      </c>
      <c r="HRG9">
        <v>37939</v>
      </c>
      <c r="HRH9">
        <v>37938</v>
      </c>
      <c r="HRI9">
        <v>37937</v>
      </c>
      <c r="HRJ9">
        <v>37936</v>
      </c>
      <c r="HRK9">
        <v>37935</v>
      </c>
      <c r="HRL9">
        <v>37932</v>
      </c>
      <c r="HRM9">
        <v>37931</v>
      </c>
      <c r="HRN9">
        <v>37930</v>
      </c>
      <c r="HRO9">
        <v>37929</v>
      </c>
      <c r="HRP9">
        <v>37928</v>
      </c>
      <c r="HRQ9">
        <v>37925</v>
      </c>
      <c r="HRR9">
        <v>37924</v>
      </c>
      <c r="HRS9">
        <v>37923</v>
      </c>
      <c r="HRT9">
        <v>37922</v>
      </c>
      <c r="HRU9">
        <v>37921</v>
      </c>
      <c r="HRV9">
        <v>37918</v>
      </c>
      <c r="HRW9">
        <v>37917</v>
      </c>
      <c r="HRX9">
        <v>37916</v>
      </c>
      <c r="HRY9">
        <v>37915</v>
      </c>
      <c r="HRZ9">
        <v>37914</v>
      </c>
      <c r="HSA9">
        <v>37911</v>
      </c>
      <c r="HSB9">
        <v>37910</v>
      </c>
      <c r="HSC9">
        <v>37909</v>
      </c>
      <c r="HSD9">
        <v>37908</v>
      </c>
      <c r="HSE9">
        <v>37907</v>
      </c>
      <c r="HSF9">
        <v>37904</v>
      </c>
      <c r="HSG9">
        <v>37903</v>
      </c>
      <c r="HSH9">
        <v>37902</v>
      </c>
      <c r="HSI9">
        <v>37901</v>
      </c>
      <c r="HSJ9">
        <v>37900</v>
      </c>
      <c r="HSK9">
        <v>37897</v>
      </c>
      <c r="HSL9">
        <v>37896</v>
      </c>
      <c r="HSM9">
        <v>37895</v>
      </c>
      <c r="HSN9">
        <v>37894</v>
      </c>
      <c r="HSO9">
        <v>37893</v>
      </c>
      <c r="HSP9">
        <v>37890</v>
      </c>
      <c r="HSQ9">
        <v>37889</v>
      </c>
      <c r="HSR9">
        <v>37888</v>
      </c>
      <c r="HSS9">
        <v>37887</v>
      </c>
      <c r="HST9">
        <v>37886</v>
      </c>
      <c r="HSU9">
        <v>37883</v>
      </c>
      <c r="HSV9">
        <v>37882</v>
      </c>
      <c r="HSW9">
        <v>37881</v>
      </c>
      <c r="HSX9">
        <v>37880</v>
      </c>
      <c r="HSY9">
        <v>37879</v>
      </c>
      <c r="HSZ9">
        <v>37876</v>
      </c>
      <c r="HTA9">
        <v>37875</v>
      </c>
      <c r="HTB9">
        <v>37874</v>
      </c>
      <c r="HTC9">
        <v>37873</v>
      </c>
      <c r="HTD9">
        <v>37872</v>
      </c>
      <c r="HTE9">
        <v>37869</v>
      </c>
      <c r="HTF9">
        <v>37868</v>
      </c>
      <c r="HTG9">
        <v>37867</v>
      </c>
      <c r="HTH9">
        <v>37866</v>
      </c>
      <c r="HTI9">
        <v>37865</v>
      </c>
      <c r="HTJ9">
        <v>37862</v>
      </c>
      <c r="HTK9">
        <v>37861</v>
      </c>
      <c r="HTL9">
        <v>37860</v>
      </c>
      <c r="HTM9">
        <v>37859</v>
      </c>
      <c r="HTN9">
        <v>37858</v>
      </c>
      <c r="HTO9">
        <v>37855</v>
      </c>
      <c r="HTP9">
        <v>37854</v>
      </c>
      <c r="HTQ9">
        <v>37853</v>
      </c>
      <c r="HTR9">
        <v>37852</v>
      </c>
      <c r="HTS9">
        <v>37851</v>
      </c>
      <c r="HTT9">
        <v>37848</v>
      </c>
      <c r="HTU9">
        <v>37847</v>
      </c>
      <c r="HTV9">
        <v>37846</v>
      </c>
      <c r="HTW9">
        <v>37845</v>
      </c>
      <c r="HTX9">
        <v>37844</v>
      </c>
      <c r="HTY9">
        <v>37841</v>
      </c>
      <c r="HTZ9">
        <v>37840</v>
      </c>
      <c r="HUA9">
        <v>37839</v>
      </c>
      <c r="HUB9">
        <v>37838</v>
      </c>
      <c r="HUC9">
        <v>37837</v>
      </c>
      <c r="HUD9">
        <v>37834</v>
      </c>
      <c r="HUE9">
        <v>37833</v>
      </c>
      <c r="HUF9">
        <v>37832</v>
      </c>
      <c r="HUG9">
        <v>37831</v>
      </c>
      <c r="HUH9">
        <v>37830</v>
      </c>
      <c r="HUI9">
        <v>37827</v>
      </c>
      <c r="HUJ9">
        <v>37826</v>
      </c>
      <c r="HUK9">
        <v>37825</v>
      </c>
      <c r="HUL9">
        <v>37824</v>
      </c>
      <c r="HUM9">
        <v>37823</v>
      </c>
      <c r="HUN9">
        <v>37820</v>
      </c>
      <c r="HUO9">
        <v>37819</v>
      </c>
      <c r="HUP9">
        <v>37818</v>
      </c>
      <c r="HUQ9">
        <v>37817</v>
      </c>
      <c r="HUR9">
        <v>37816</v>
      </c>
      <c r="HUS9">
        <v>37813</v>
      </c>
      <c r="HUT9">
        <v>37812</v>
      </c>
      <c r="HUU9">
        <v>37811</v>
      </c>
      <c r="HUV9">
        <v>37810</v>
      </c>
      <c r="HUW9">
        <v>37809</v>
      </c>
      <c r="HUX9">
        <v>37806</v>
      </c>
      <c r="HUY9">
        <v>37805</v>
      </c>
      <c r="HUZ9">
        <v>37804</v>
      </c>
      <c r="HVA9">
        <v>37803</v>
      </c>
      <c r="HVB9">
        <v>37802</v>
      </c>
      <c r="HVC9">
        <v>37799</v>
      </c>
      <c r="HVD9">
        <v>37798</v>
      </c>
      <c r="HVE9">
        <v>37797</v>
      </c>
      <c r="HVF9">
        <v>37796</v>
      </c>
      <c r="HVG9">
        <v>37795</v>
      </c>
      <c r="HVH9">
        <v>37792</v>
      </c>
      <c r="HVI9">
        <v>37791</v>
      </c>
      <c r="HVJ9">
        <v>37790</v>
      </c>
      <c r="HVK9">
        <v>37789</v>
      </c>
      <c r="HVL9">
        <v>37788</v>
      </c>
      <c r="HVM9">
        <v>37785</v>
      </c>
      <c r="HVN9">
        <v>37784</v>
      </c>
      <c r="HVO9">
        <v>37783</v>
      </c>
      <c r="HVP9">
        <v>37782</v>
      </c>
      <c r="HVQ9">
        <v>37781</v>
      </c>
      <c r="HVR9">
        <v>37778</v>
      </c>
      <c r="HVS9">
        <v>37777</v>
      </c>
      <c r="HVT9">
        <v>37776</v>
      </c>
      <c r="HVU9">
        <v>37775</v>
      </c>
      <c r="HVV9">
        <v>37774</v>
      </c>
      <c r="HVW9">
        <v>37771</v>
      </c>
      <c r="HVX9">
        <v>37770</v>
      </c>
      <c r="HVY9">
        <v>37769</v>
      </c>
      <c r="HVZ9">
        <v>37768</v>
      </c>
      <c r="HWA9">
        <v>37767</v>
      </c>
      <c r="HWB9">
        <v>37764</v>
      </c>
      <c r="HWC9">
        <v>37763</v>
      </c>
      <c r="HWD9">
        <v>37762</v>
      </c>
      <c r="HWE9">
        <v>37761</v>
      </c>
      <c r="HWF9">
        <v>37760</v>
      </c>
      <c r="HWG9">
        <v>37757</v>
      </c>
      <c r="HWH9">
        <v>37756</v>
      </c>
      <c r="HWI9">
        <v>37755</v>
      </c>
      <c r="HWJ9">
        <v>37754</v>
      </c>
      <c r="HWK9">
        <v>37753</v>
      </c>
      <c r="HWL9">
        <v>37750</v>
      </c>
      <c r="HWM9">
        <v>37749</v>
      </c>
      <c r="HWN9">
        <v>37748</v>
      </c>
      <c r="HWO9">
        <v>37747</v>
      </c>
      <c r="HWP9">
        <v>37746</v>
      </c>
      <c r="HWQ9">
        <v>37743</v>
      </c>
      <c r="HWR9">
        <v>37742</v>
      </c>
      <c r="HWS9">
        <v>37741</v>
      </c>
      <c r="HWT9">
        <v>37740</v>
      </c>
      <c r="HWU9">
        <v>37739</v>
      </c>
      <c r="HWV9">
        <v>37736</v>
      </c>
      <c r="HWW9">
        <v>37735</v>
      </c>
      <c r="HWX9">
        <v>37734</v>
      </c>
      <c r="HWY9">
        <v>37733</v>
      </c>
      <c r="HWZ9">
        <v>37732</v>
      </c>
      <c r="HXA9">
        <v>37729</v>
      </c>
      <c r="HXB9">
        <v>37728</v>
      </c>
      <c r="HXC9">
        <v>37727</v>
      </c>
      <c r="HXD9">
        <v>37726</v>
      </c>
      <c r="HXE9">
        <v>37725</v>
      </c>
      <c r="HXF9">
        <v>37722</v>
      </c>
      <c r="HXG9">
        <v>37721</v>
      </c>
      <c r="HXH9">
        <v>37720</v>
      </c>
      <c r="HXI9">
        <v>37719</v>
      </c>
      <c r="HXJ9">
        <v>37718</v>
      </c>
      <c r="HXK9">
        <v>37715</v>
      </c>
      <c r="HXL9">
        <v>37714</v>
      </c>
      <c r="HXM9">
        <v>37713</v>
      </c>
      <c r="HXN9">
        <v>37712</v>
      </c>
      <c r="HXO9">
        <v>37711</v>
      </c>
      <c r="HXP9">
        <v>37708</v>
      </c>
      <c r="HXQ9">
        <v>37707</v>
      </c>
      <c r="HXR9">
        <v>37706</v>
      </c>
      <c r="HXS9">
        <v>37705</v>
      </c>
      <c r="HXT9">
        <v>37704</v>
      </c>
      <c r="HXU9">
        <v>37701</v>
      </c>
      <c r="HXV9">
        <v>37700</v>
      </c>
      <c r="HXW9">
        <v>37699</v>
      </c>
      <c r="HXX9">
        <v>37698</v>
      </c>
      <c r="HXY9">
        <v>37697</v>
      </c>
      <c r="HXZ9">
        <v>37694</v>
      </c>
      <c r="HYA9">
        <v>37693</v>
      </c>
      <c r="HYB9">
        <v>37692</v>
      </c>
      <c r="HYC9">
        <v>37691</v>
      </c>
      <c r="HYD9">
        <v>37690</v>
      </c>
      <c r="HYE9">
        <v>37687</v>
      </c>
      <c r="HYF9">
        <v>37686</v>
      </c>
      <c r="HYG9">
        <v>37685</v>
      </c>
      <c r="HYH9">
        <v>37684</v>
      </c>
      <c r="HYI9">
        <v>37683</v>
      </c>
      <c r="HYJ9">
        <v>37680</v>
      </c>
      <c r="HYK9">
        <v>37679</v>
      </c>
      <c r="HYL9">
        <v>37678</v>
      </c>
      <c r="HYM9">
        <v>37677</v>
      </c>
      <c r="HYN9">
        <v>37676</v>
      </c>
      <c r="HYO9">
        <v>37673</v>
      </c>
      <c r="HYP9">
        <v>37672</v>
      </c>
      <c r="HYQ9">
        <v>37671</v>
      </c>
      <c r="HYR9">
        <v>37670</v>
      </c>
      <c r="HYS9">
        <v>37669</v>
      </c>
      <c r="HYT9">
        <v>37666</v>
      </c>
      <c r="HYU9">
        <v>37665</v>
      </c>
      <c r="HYV9">
        <v>37664</v>
      </c>
      <c r="HYW9">
        <v>37663</v>
      </c>
      <c r="HYX9">
        <v>37662</v>
      </c>
      <c r="HYY9">
        <v>37659</v>
      </c>
      <c r="HYZ9">
        <v>37658</v>
      </c>
      <c r="HZA9">
        <v>37657</v>
      </c>
      <c r="HZB9">
        <v>37656</v>
      </c>
      <c r="HZC9">
        <v>37655</v>
      </c>
      <c r="HZD9">
        <v>37652</v>
      </c>
      <c r="HZE9">
        <v>37651</v>
      </c>
      <c r="HZF9">
        <v>37650</v>
      </c>
      <c r="HZG9">
        <v>37649</v>
      </c>
      <c r="HZH9">
        <v>37648</v>
      </c>
      <c r="HZI9">
        <v>37645</v>
      </c>
      <c r="HZJ9">
        <v>37644</v>
      </c>
      <c r="HZK9">
        <v>37643</v>
      </c>
      <c r="HZL9">
        <v>37642</v>
      </c>
      <c r="HZM9">
        <v>37641</v>
      </c>
      <c r="HZN9">
        <v>37638</v>
      </c>
      <c r="HZO9">
        <v>37637</v>
      </c>
      <c r="HZP9">
        <v>37636</v>
      </c>
      <c r="HZQ9">
        <v>37635</v>
      </c>
      <c r="HZR9">
        <v>37634</v>
      </c>
      <c r="HZS9">
        <v>37631</v>
      </c>
      <c r="HZT9">
        <v>37630</v>
      </c>
      <c r="HZU9">
        <v>37629</v>
      </c>
      <c r="HZV9">
        <v>37628</v>
      </c>
      <c r="HZW9">
        <v>37627</v>
      </c>
      <c r="HZX9">
        <v>37624</v>
      </c>
      <c r="HZY9">
        <v>37623</v>
      </c>
      <c r="HZZ9">
        <v>37622</v>
      </c>
      <c r="IAA9">
        <v>37621</v>
      </c>
      <c r="IAB9">
        <v>37620</v>
      </c>
      <c r="IAC9">
        <v>37617</v>
      </c>
      <c r="IAD9">
        <v>37616</v>
      </c>
      <c r="IAE9">
        <v>37615</v>
      </c>
      <c r="IAF9">
        <v>37614</v>
      </c>
      <c r="IAG9">
        <v>37613</v>
      </c>
      <c r="IAH9">
        <v>37610</v>
      </c>
      <c r="IAI9">
        <v>37609</v>
      </c>
      <c r="IAJ9">
        <v>37608</v>
      </c>
      <c r="IAK9">
        <v>37607</v>
      </c>
      <c r="IAL9">
        <v>37606</v>
      </c>
      <c r="IAM9">
        <v>37603</v>
      </c>
      <c r="IAN9">
        <v>37602</v>
      </c>
      <c r="IAO9">
        <v>37601</v>
      </c>
      <c r="IAP9">
        <v>37600</v>
      </c>
      <c r="IAQ9">
        <v>37599</v>
      </c>
      <c r="IAR9">
        <v>37596</v>
      </c>
      <c r="IAS9">
        <v>37595</v>
      </c>
      <c r="IAT9">
        <v>37594</v>
      </c>
      <c r="IAU9">
        <v>37593</v>
      </c>
      <c r="IAV9">
        <v>37592</v>
      </c>
      <c r="IAW9">
        <v>37589</v>
      </c>
      <c r="IAX9">
        <v>37588</v>
      </c>
      <c r="IAY9">
        <v>37587</v>
      </c>
      <c r="IAZ9">
        <v>37586</v>
      </c>
      <c r="IBA9">
        <v>37585</v>
      </c>
      <c r="IBB9">
        <v>37582</v>
      </c>
      <c r="IBC9">
        <v>37581</v>
      </c>
      <c r="IBD9">
        <v>37580</v>
      </c>
      <c r="IBE9">
        <v>37579</v>
      </c>
      <c r="IBF9">
        <v>37578</v>
      </c>
      <c r="IBG9">
        <v>37575</v>
      </c>
      <c r="IBH9">
        <v>37574</v>
      </c>
      <c r="IBI9">
        <v>37573</v>
      </c>
      <c r="IBJ9">
        <v>37572</v>
      </c>
      <c r="IBK9">
        <v>37571</v>
      </c>
      <c r="IBL9">
        <v>37568</v>
      </c>
      <c r="IBM9">
        <v>37567</v>
      </c>
      <c r="IBN9">
        <v>37566</v>
      </c>
      <c r="IBO9">
        <v>37565</v>
      </c>
      <c r="IBP9">
        <v>37564</v>
      </c>
      <c r="IBQ9">
        <v>37561</v>
      </c>
      <c r="IBR9">
        <v>37560</v>
      </c>
      <c r="IBS9">
        <v>37559</v>
      </c>
      <c r="IBT9">
        <v>37558</v>
      </c>
      <c r="IBU9">
        <v>37557</v>
      </c>
      <c r="IBV9">
        <v>37554</v>
      </c>
      <c r="IBW9">
        <v>37553</v>
      </c>
      <c r="IBX9">
        <v>37552</v>
      </c>
      <c r="IBY9">
        <v>37551</v>
      </c>
      <c r="IBZ9">
        <v>37550</v>
      </c>
      <c r="ICA9">
        <v>37547</v>
      </c>
      <c r="ICB9">
        <v>37546</v>
      </c>
      <c r="ICC9">
        <v>37545</v>
      </c>
      <c r="ICD9">
        <v>37544</v>
      </c>
      <c r="ICE9">
        <v>37543</v>
      </c>
      <c r="ICF9">
        <v>37540</v>
      </c>
      <c r="ICG9">
        <v>37539</v>
      </c>
      <c r="ICH9">
        <v>37538</v>
      </c>
      <c r="ICI9">
        <v>37537</v>
      </c>
      <c r="ICJ9">
        <v>37536</v>
      </c>
      <c r="ICK9">
        <v>37533</v>
      </c>
      <c r="ICL9">
        <v>37532</v>
      </c>
      <c r="ICM9">
        <v>37531</v>
      </c>
      <c r="ICN9">
        <v>37530</v>
      </c>
      <c r="ICO9">
        <v>37529</v>
      </c>
      <c r="ICP9">
        <v>37526</v>
      </c>
      <c r="ICQ9">
        <v>37525</v>
      </c>
      <c r="ICR9">
        <v>37524</v>
      </c>
      <c r="ICS9">
        <v>37523</v>
      </c>
      <c r="ICT9">
        <v>37522</v>
      </c>
      <c r="ICU9">
        <v>37519</v>
      </c>
      <c r="ICV9">
        <v>37518</v>
      </c>
      <c r="ICW9">
        <v>37517</v>
      </c>
      <c r="ICX9">
        <v>37516</v>
      </c>
      <c r="ICY9">
        <v>37515</v>
      </c>
      <c r="ICZ9">
        <v>37512</v>
      </c>
      <c r="IDA9">
        <v>37511</v>
      </c>
      <c r="IDB9">
        <v>37510</v>
      </c>
      <c r="IDC9">
        <v>37509</v>
      </c>
      <c r="IDD9">
        <v>37508</v>
      </c>
      <c r="IDE9">
        <v>37505</v>
      </c>
      <c r="IDF9">
        <v>37504</v>
      </c>
      <c r="IDG9">
        <v>37503</v>
      </c>
      <c r="IDH9">
        <v>37502</v>
      </c>
      <c r="IDI9">
        <v>37501</v>
      </c>
      <c r="IDJ9">
        <v>37498</v>
      </c>
      <c r="IDK9">
        <v>37497</v>
      </c>
      <c r="IDL9">
        <v>37496</v>
      </c>
      <c r="IDM9">
        <v>37495</v>
      </c>
      <c r="IDN9">
        <v>37494</v>
      </c>
      <c r="IDO9">
        <v>37491</v>
      </c>
      <c r="IDP9">
        <v>37490</v>
      </c>
      <c r="IDQ9">
        <v>37489</v>
      </c>
      <c r="IDR9">
        <v>37488</v>
      </c>
      <c r="IDS9">
        <v>37487</v>
      </c>
      <c r="IDT9">
        <v>37484</v>
      </c>
      <c r="IDU9">
        <v>37483</v>
      </c>
      <c r="IDV9">
        <v>37482</v>
      </c>
      <c r="IDW9">
        <v>37481</v>
      </c>
      <c r="IDX9">
        <v>37480</v>
      </c>
      <c r="IDY9">
        <v>37477</v>
      </c>
      <c r="IDZ9">
        <v>37476</v>
      </c>
      <c r="IEA9">
        <v>37475</v>
      </c>
      <c r="IEB9">
        <v>37474</v>
      </c>
      <c r="IEC9">
        <v>37473</v>
      </c>
      <c r="IED9">
        <v>37470</v>
      </c>
      <c r="IEE9">
        <v>37469</v>
      </c>
      <c r="IEF9">
        <v>37468</v>
      </c>
      <c r="IEG9">
        <v>37467</v>
      </c>
      <c r="IEH9">
        <v>37466</v>
      </c>
      <c r="IEI9">
        <v>37463</v>
      </c>
      <c r="IEJ9">
        <v>37462</v>
      </c>
      <c r="IEK9">
        <v>37461</v>
      </c>
      <c r="IEL9">
        <v>37460</v>
      </c>
      <c r="IEM9">
        <v>37459</v>
      </c>
      <c r="IEN9">
        <v>37456</v>
      </c>
      <c r="IEO9">
        <v>37455</v>
      </c>
      <c r="IEP9">
        <v>37454</v>
      </c>
      <c r="IEQ9">
        <v>37453</v>
      </c>
      <c r="IER9">
        <v>37452</v>
      </c>
      <c r="IES9">
        <v>37449</v>
      </c>
      <c r="IET9">
        <v>37448</v>
      </c>
      <c r="IEU9">
        <v>37447</v>
      </c>
      <c r="IEV9">
        <v>37446</v>
      </c>
      <c r="IEW9">
        <v>37445</v>
      </c>
      <c r="IEX9">
        <v>37442</v>
      </c>
      <c r="IEY9">
        <v>37441</v>
      </c>
      <c r="IEZ9">
        <v>37440</v>
      </c>
      <c r="IFA9">
        <v>37439</v>
      </c>
      <c r="IFB9">
        <v>37438</v>
      </c>
      <c r="IFC9">
        <v>37435</v>
      </c>
      <c r="IFD9">
        <v>37434</v>
      </c>
      <c r="IFE9">
        <v>37433</v>
      </c>
      <c r="IFF9">
        <v>37432</v>
      </c>
      <c r="IFG9">
        <v>37431</v>
      </c>
      <c r="IFH9">
        <v>37428</v>
      </c>
      <c r="IFI9">
        <v>37427</v>
      </c>
      <c r="IFJ9">
        <v>37426</v>
      </c>
      <c r="IFK9">
        <v>37425</v>
      </c>
      <c r="IFL9">
        <v>37424</v>
      </c>
      <c r="IFM9">
        <v>37421</v>
      </c>
      <c r="IFN9">
        <v>37420</v>
      </c>
      <c r="IFO9">
        <v>37419</v>
      </c>
      <c r="IFP9">
        <v>37418</v>
      </c>
      <c r="IFQ9">
        <v>37417</v>
      </c>
      <c r="IFR9">
        <v>37414</v>
      </c>
      <c r="IFS9">
        <v>37413</v>
      </c>
      <c r="IFT9">
        <v>37412</v>
      </c>
      <c r="IFU9">
        <v>37411</v>
      </c>
      <c r="IFV9">
        <v>37410</v>
      </c>
      <c r="IFW9">
        <v>37407</v>
      </c>
      <c r="IFX9">
        <v>37406</v>
      </c>
      <c r="IFY9">
        <v>37405</v>
      </c>
      <c r="IFZ9">
        <v>37404</v>
      </c>
      <c r="IGA9">
        <v>37403</v>
      </c>
      <c r="IGB9">
        <v>37400</v>
      </c>
      <c r="IGC9">
        <v>37399</v>
      </c>
      <c r="IGD9">
        <v>37398</v>
      </c>
      <c r="IGE9">
        <v>37397</v>
      </c>
      <c r="IGF9">
        <v>37396</v>
      </c>
      <c r="IGG9">
        <v>37393</v>
      </c>
      <c r="IGH9">
        <v>37392</v>
      </c>
      <c r="IGI9">
        <v>37391</v>
      </c>
      <c r="IGJ9">
        <v>37390</v>
      </c>
      <c r="IGK9">
        <v>37389</v>
      </c>
      <c r="IGL9">
        <v>37386</v>
      </c>
      <c r="IGM9">
        <v>37385</v>
      </c>
      <c r="IGN9">
        <v>37384</v>
      </c>
      <c r="IGO9">
        <v>37383</v>
      </c>
      <c r="IGP9">
        <v>37382</v>
      </c>
      <c r="IGQ9">
        <v>37379</v>
      </c>
      <c r="IGR9">
        <v>37378</v>
      </c>
      <c r="IGS9">
        <v>37377</v>
      </c>
      <c r="IGT9">
        <v>37376</v>
      </c>
      <c r="IGU9">
        <v>37375</v>
      </c>
      <c r="IGV9">
        <v>37372</v>
      </c>
      <c r="IGW9">
        <v>37371</v>
      </c>
      <c r="IGX9">
        <v>37370</v>
      </c>
      <c r="IGY9">
        <v>37369</v>
      </c>
      <c r="IGZ9">
        <v>37368</v>
      </c>
      <c r="IHA9">
        <v>37365</v>
      </c>
      <c r="IHB9">
        <v>37364</v>
      </c>
      <c r="IHC9">
        <v>37363</v>
      </c>
      <c r="IHD9">
        <v>37362</v>
      </c>
      <c r="IHE9">
        <v>37361</v>
      </c>
      <c r="IHF9">
        <v>37358</v>
      </c>
      <c r="IHG9">
        <v>37357</v>
      </c>
      <c r="IHH9">
        <v>37356</v>
      </c>
      <c r="IHI9">
        <v>37355</v>
      </c>
      <c r="IHJ9">
        <v>37354</v>
      </c>
      <c r="IHK9">
        <v>37351</v>
      </c>
      <c r="IHL9">
        <v>37350</v>
      </c>
      <c r="IHM9">
        <v>37349</v>
      </c>
      <c r="IHN9">
        <v>37348</v>
      </c>
      <c r="IHO9">
        <v>37347</v>
      </c>
      <c r="IHP9">
        <v>37344</v>
      </c>
      <c r="IHQ9">
        <v>37343</v>
      </c>
      <c r="IHR9">
        <v>37342</v>
      </c>
      <c r="IHS9">
        <v>37341</v>
      </c>
      <c r="IHT9">
        <v>37340</v>
      </c>
      <c r="IHU9">
        <v>37337</v>
      </c>
      <c r="IHV9">
        <v>37336</v>
      </c>
      <c r="IHW9">
        <v>37335</v>
      </c>
      <c r="IHX9">
        <v>37334</v>
      </c>
      <c r="IHY9">
        <v>37333</v>
      </c>
      <c r="IHZ9">
        <v>37330</v>
      </c>
      <c r="IIA9">
        <v>37329</v>
      </c>
      <c r="IIB9">
        <v>37328</v>
      </c>
      <c r="IIC9">
        <v>37327</v>
      </c>
      <c r="IID9">
        <v>37326</v>
      </c>
      <c r="IIE9">
        <v>37323</v>
      </c>
      <c r="IIF9">
        <v>37322</v>
      </c>
      <c r="IIG9">
        <v>37321</v>
      </c>
      <c r="IIH9">
        <v>37320</v>
      </c>
      <c r="III9">
        <v>37319</v>
      </c>
      <c r="IIJ9">
        <v>37316</v>
      </c>
      <c r="IIK9">
        <v>37315</v>
      </c>
      <c r="IIL9">
        <v>37314</v>
      </c>
      <c r="IIM9">
        <v>37313</v>
      </c>
      <c r="IIN9">
        <v>37312</v>
      </c>
      <c r="IIO9">
        <v>37309</v>
      </c>
      <c r="IIP9">
        <v>37308</v>
      </c>
      <c r="IIQ9">
        <v>37307</v>
      </c>
      <c r="IIR9">
        <v>37306</v>
      </c>
      <c r="IIS9">
        <v>37305</v>
      </c>
      <c r="IIT9">
        <v>37302</v>
      </c>
      <c r="IIU9">
        <v>37301</v>
      </c>
      <c r="IIV9">
        <v>37300</v>
      </c>
      <c r="IIW9">
        <v>37299</v>
      </c>
      <c r="IIX9">
        <v>37298</v>
      </c>
      <c r="IIY9">
        <v>37295</v>
      </c>
      <c r="IIZ9">
        <v>37294</v>
      </c>
      <c r="IJA9">
        <v>37293</v>
      </c>
      <c r="IJB9">
        <v>37292</v>
      </c>
      <c r="IJC9">
        <v>37291</v>
      </c>
      <c r="IJD9">
        <v>37288</v>
      </c>
      <c r="IJE9">
        <v>37287</v>
      </c>
      <c r="IJF9">
        <v>37286</v>
      </c>
      <c r="IJG9">
        <v>37285</v>
      </c>
      <c r="IJH9">
        <v>37284</v>
      </c>
      <c r="IJI9">
        <v>37281</v>
      </c>
      <c r="IJJ9">
        <v>37280</v>
      </c>
      <c r="IJK9">
        <v>37279</v>
      </c>
      <c r="IJL9">
        <v>37278</v>
      </c>
      <c r="IJM9">
        <v>37277</v>
      </c>
      <c r="IJN9">
        <v>37274</v>
      </c>
      <c r="IJO9">
        <v>37273</v>
      </c>
      <c r="IJP9">
        <v>37272</v>
      </c>
      <c r="IJQ9">
        <v>37271</v>
      </c>
      <c r="IJR9">
        <v>37270</v>
      </c>
      <c r="IJS9">
        <v>37267</v>
      </c>
      <c r="IJT9">
        <v>37266</v>
      </c>
      <c r="IJU9">
        <v>37265</v>
      </c>
      <c r="IJV9">
        <v>37264</v>
      </c>
      <c r="IJW9">
        <v>37263</v>
      </c>
      <c r="IJX9">
        <v>37260</v>
      </c>
      <c r="IJY9">
        <v>37259</v>
      </c>
      <c r="IJZ9">
        <v>37258</v>
      </c>
      <c r="IKA9">
        <v>37257</v>
      </c>
      <c r="IKB9">
        <v>37256</v>
      </c>
      <c r="IKC9">
        <v>37253</v>
      </c>
      <c r="IKD9">
        <v>37252</v>
      </c>
      <c r="IKE9">
        <v>37251</v>
      </c>
      <c r="IKF9">
        <v>37250</v>
      </c>
      <c r="IKG9">
        <v>37249</v>
      </c>
      <c r="IKH9">
        <v>37246</v>
      </c>
      <c r="IKI9">
        <v>37245</v>
      </c>
      <c r="IKJ9">
        <v>37244</v>
      </c>
      <c r="IKK9">
        <v>37243</v>
      </c>
      <c r="IKL9">
        <v>37242</v>
      </c>
      <c r="IKM9">
        <v>37239</v>
      </c>
      <c r="IKN9">
        <v>37238</v>
      </c>
      <c r="IKO9">
        <v>37237</v>
      </c>
      <c r="IKP9">
        <v>37236</v>
      </c>
      <c r="IKQ9">
        <v>37235</v>
      </c>
      <c r="IKR9">
        <v>37232</v>
      </c>
      <c r="IKS9">
        <v>37231</v>
      </c>
      <c r="IKT9">
        <v>37230</v>
      </c>
      <c r="IKU9">
        <v>37229</v>
      </c>
      <c r="IKV9">
        <v>37228</v>
      </c>
      <c r="IKW9">
        <v>37225</v>
      </c>
      <c r="IKX9">
        <v>37224</v>
      </c>
      <c r="IKY9">
        <v>37223</v>
      </c>
      <c r="IKZ9">
        <v>37222</v>
      </c>
      <c r="ILA9">
        <v>37221</v>
      </c>
      <c r="ILB9">
        <v>37218</v>
      </c>
      <c r="ILC9">
        <v>37217</v>
      </c>
      <c r="ILD9">
        <v>37216</v>
      </c>
      <c r="ILE9">
        <v>37215</v>
      </c>
      <c r="ILF9">
        <v>37214</v>
      </c>
      <c r="ILG9">
        <v>37211</v>
      </c>
      <c r="ILH9">
        <v>37210</v>
      </c>
      <c r="ILI9">
        <v>37209</v>
      </c>
      <c r="ILJ9">
        <v>37208</v>
      </c>
      <c r="ILK9">
        <v>37207</v>
      </c>
      <c r="ILL9">
        <v>37204</v>
      </c>
      <c r="ILM9">
        <v>37203</v>
      </c>
      <c r="ILN9">
        <v>37202</v>
      </c>
      <c r="ILO9">
        <v>37201</v>
      </c>
      <c r="ILP9">
        <v>37200</v>
      </c>
      <c r="ILQ9">
        <v>37197</v>
      </c>
      <c r="ILR9">
        <v>37196</v>
      </c>
      <c r="ILS9">
        <v>37195</v>
      </c>
      <c r="ILT9">
        <v>37194</v>
      </c>
      <c r="ILU9">
        <v>37193</v>
      </c>
      <c r="ILV9">
        <v>37190</v>
      </c>
      <c r="ILW9">
        <v>37189</v>
      </c>
      <c r="ILX9">
        <v>37188</v>
      </c>
      <c r="ILY9">
        <v>37187</v>
      </c>
      <c r="ILZ9">
        <v>37186</v>
      </c>
      <c r="IMA9">
        <v>37183</v>
      </c>
      <c r="IMB9">
        <v>37182</v>
      </c>
      <c r="IMC9">
        <v>37181</v>
      </c>
      <c r="IMD9">
        <v>37180</v>
      </c>
      <c r="IME9">
        <v>37179</v>
      </c>
      <c r="IMF9">
        <v>37176</v>
      </c>
      <c r="IMG9">
        <v>37175</v>
      </c>
      <c r="IMH9">
        <v>37174</v>
      </c>
      <c r="IMI9">
        <v>37173</v>
      </c>
      <c r="IMJ9">
        <v>37172</v>
      </c>
      <c r="IMK9">
        <v>37169</v>
      </c>
      <c r="IML9">
        <v>37168</v>
      </c>
      <c r="IMM9">
        <v>37167</v>
      </c>
      <c r="IMN9">
        <v>37166</v>
      </c>
      <c r="IMO9">
        <v>37165</v>
      </c>
      <c r="IMP9">
        <v>37162</v>
      </c>
      <c r="IMQ9">
        <v>37161</v>
      </c>
      <c r="IMR9">
        <v>37160</v>
      </c>
      <c r="IMS9">
        <v>37159</v>
      </c>
      <c r="IMT9">
        <v>37158</v>
      </c>
      <c r="IMU9">
        <v>37155</v>
      </c>
      <c r="IMV9">
        <v>37154</v>
      </c>
      <c r="IMW9">
        <v>37153</v>
      </c>
      <c r="IMX9">
        <v>37152</v>
      </c>
      <c r="IMY9">
        <v>37151</v>
      </c>
      <c r="IMZ9">
        <v>37148</v>
      </c>
      <c r="INA9">
        <v>37147</v>
      </c>
      <c r="INB9">
        <v>37146</v>
      </c>
      <c r="INC9">
        <v>37145</v>
      </c>
      <c r="IND9">
        <v>37144</v>
      </c>
      <c r="INE9">
        <v>37141</v>
      </c>
      <c r="INF9">
        <v>37140</v>
      </c>
      <c r="ING9">
        <v>37139</v>
      </c>
      <c r="INH9">
        <v>37138</v>
      </c>
      <c r="INI9">
        <v>37137</v>
      </c>
      <c r="INJ9">
        <v>37134</v>
      </c>
      <c r="INK9">
        <v>37133</v>
      </c>
      <c r="INL9">
        <v>37132</v>
      </c>
      <c r="INM9">
        <v>37131</v>
      </c>
      <c r="INN9">
        <v>37130</v>
      </c>
      <c r="INO9">
        <v>37127</v>
      </c>
      <c r="INP9">
        <v>37126</v>
      </c>
      <c r="INQ9">
        <v>37125</v>
      </c>
      <c r="INR9">
        <v>37124</v>
      </c>
      <c r="INS9">
        <v>37123</v>
      </c>
      <c r="INT9">
        <v>37120</v>
      </c>
      <c r="INU9">
        <v>37119</v>
      </c>
      <c r="INV9">
        <v>37118</v>
      </c>
      <c r="INW9">
        <v>37117</v>
      </c>
      <c r="INX9">
        <v>37116</v>
      </c>
      <c r="INY9">
        <v>37113</v>
      </c>
      <c r="INZ9">
        <v>37112</v>
      </c>
      <c r="IOA9">
        <v>37111</v>
      </c>
      <c r="IOB9">
        <v>37110</v>
      </c>
      <c r="IOC9">
        <v>37109</v>
      </c>
      <c r="IOD9">
        <v>37106</v>
      </c>
      <c r="IOE9">
        <v>37105</v>
      </c>
      <c r="IOF9">
        <v>37104</v>
      </c>
      <c r="IOG9">
        <v>37103</v>
      </c>
      <c r="IOH9">
        <v>37102</v>
      </c>
      <c r="IOI9">
        <v>37099</v>
      </c>
      <c r="IOJ9">
        <v>37098</v>
      </c>
      <c r="IOK9">
        <v>37097</v>
      </c>
      <c r="IOL9">
        <v>37096</v>
      </c>
      <c r="IOM9">
        <v>37095</v>
      </c>
      <c r="ION9">
        <v>37092</v>
      </c>
      <c r="IOO9">
        <v>37091</v>
      </c>
      <c r="IOP9">
        <v>37090</v>
      </c>
      <c r="IOQ9">
        <v>37089</v>
      </c>
      <c r="IOR9">
        <v>37088</v>
      </c>
      <c r="IOS9">
        <v>37085</v>
      </c>
      <c r="IOT9">
        <v>37084</v>
      </c>
      <c r="IOU9">
        <v>37083</v>
      </c>
      <c r="IOV9">
        <v>37082</v>
      </c>
      <c r="IOW9">
        <v>37081</v>
      </c>
      <c r="IOX9">
        <v>37078</v>
      </c>
      <c r="IOY9">
        <v>37077</v>
      </c>
      <c r="IOZ9">
        <v>37076</v>
      </c>
      <c r="IPA9">
        <v>37075</v>
      </c>
      <c r="IPB9">
        <v>37074</v>
      </c>
      <c r="IPC9">
        <v>37071</v>
      </c>
      <c r="IPD9">
        <v>37070</v>
      </c>
      <c r="IPE9">
        <v>37069</v>
      </c>
      <c r="IPF9">
        <v>37068</v>
      </c>
      <c r="IPG9">
        <v>37067</v>
      </c>
      <c r="IPH9">
        <v>37064</v>
      </c>
      <c r="IPI9">
        <v>37063</v>
      </c>
      <c r="IPJ9">
        <v>37062</v>
      </c>
      <c r="IPK9">
        <v>37061</v>
      </c>
      <c r="IPL9">
        <v>37060</v>
      </c>
      <c r="IPM9">
        <v>37057</v>
      </c>
      <c r="IPN9">
        <v>37056</v>
      </c>
      <c r="IPO9">
        <v>37055</v>
      </c>
      <c r="IPP9">
        <v>37054</v>
      </c>
      <c r="IPQ9">
        <v>37053</v>
      </c>
      <c r="IPR9">
        <v>37050</v>
      </c>
      <c r="IPS9">
        <v>37049</v>
      </c>
      <c r="IPT9">
        <v>37048</v>
      </c>
      <c r="IPU9">
        <v>37047</v>
      </c>
      <c r="IPV9">
        <v>37046</v>
      </c>
      <c r="IPW9">
        <v>37043</v>
      </c>
      <c r="IPX9">
        <v>37042</v>
      </c>
      <c r="IPY9">
        <v>37041</v>
      </c>
      <c r="IPZ9">
        <v>37040</v>
      </c>
      <c r="IQA9">
        <v>37039</v>
      </c>
      <c r="IQB9">
        <v>37036</v>
      </c>
      <c r="IQC9">
        <v>37035</v>
      </c>
      <c r="IQD9">
        <v>37034</v>
      </c>
      <c r="IQE9">
        <v>37033</v>
      </c>
      <c r="IQF9">
        <v>37032</v>
      </c>
      <c r="IQG9">
        <v>37029</v>
      </c>
      <c r="IQH9">
        <v>37028</v>
      </c>
      <c r="IQI9">
        <v>37027</v>
      </c>
      <c r="IQJ9">
        <v>37026</v>
      </c>
      <c r="IQK9">
        <v>37025</v>
      </c>
      <c r="IQL9">
        <v>37022</v>
      </c>
      <c r="IQM9">
        <v>37021</v>
      </c>
      <c r="IQN9">
        <v>37020</v>
      </c>
      <c r="IQO9">
        <v>37019</v>
      </c>
      <c r="IQP9">
        <v>37018</v>
      </c>
      <c r="IQQ9">
        <v>37015</v>
      </c>
      <c r="IQR9">
        <v>37014</v>
      </c>
      <c r="IQS9">
        <v>37013</v>
      </c>
      <c r="IQT9">
        <v>37012</v>
      </c>
      <c r="IQU9">
        <v>37011</v>
      </c>
      <c r="IQV9">
        <v>37008</v>
      </c>
      <c r="IQW9">
        <v>37007</v>
      </c>
      <c r="IQX9">
        <v>37006</v>
      </c>
      <c r="IQY9">
        <v>37005</v>
      </c>
      <c r="IQZ9">
        <v>37004</v>
      </c>
      <c r="IRA9">
        <v>37001</v>
      </c>
      <c r="IRB9">
        <v>37000</v>
      </c>
      <c r="IRC9">
        <v>36999</v>
      </c>
      <c r="IRD9">
        <v>36998</v>
      </c>
      <c r="IRE9">
        <v>36997</v>
      </c>
      <c r="IRF9">
        <v>36994</v>
      </c>
      <c r="IRG9">
        <v>36993</v>
      </c>
      <c r="IRH9">
        <v>36992</v>
      </c>
      <c r="IRI9">
        <v>36991</v>
      </c>
      <c r="IRJ9">
        <v>36990</v>
      </c>
      <c r="IRK9">
        <v>36987</v>
      </c>
      <c r="IRL9">
        <v>36986</v>
      </c>
      <c r="IRM9">
        <v>36985</v>
      </c>
      <c r="IRN9">
        <v>36984</v>
      </c>
      <c r="IRO9">
        <v>36983</v>
      </c>
      <c r="IRP9">
        <v>36980</v>
      </c>
      <c r="IRQ9">
        <v>36979</v>
      </c>
      <c r="IRR9">
        <v>36978</v>
      </c>
      <c r="IRS9">
        <v>36977</v>
      </c>
      <c r="IRT9">
        <v>36976</v>
      </c>
      <c r="IRU9">
        <v>36973</v>
      </c>
      <c r="IRV9">
        <v>36972</v>
      </c>
      <c r="IRW9">
        <v>36971</v>
      </c>
      <c r="IRX9">
        <v>36970</v>
      </c>
      <c r="IRY9">
        <v>36969</v>
      </c>
      <c r="IRZ9">
        <v>36966</v>
      </c>
      <c r="ISA9">
        <v>36965</v>
      </c>
      <c r="ISB9">
        <v>36964</v>
      </c>
      <c r="ISC9">
        <v>36963</v>
      </c>
      <c r="ISD9">
        <v>36962</v>
      </c>
      <c r="ISE9">
        <v>36959</v>
      </c>
      <c r="ISF9">
        <v>36958</v>
      </c>
      <c r="ISG9">
        <v>36957</v>
      </c>
      <c r="ISH9">
        <v>36956</v>
      </c>
      <c r="ISI9">
        <v>36955</v>
      </c>
      <c r="ISJ9">
        <v>36952</v>
      </c>
      <c r="ISK9">
        <v>36951</v>
      </c>
      <c r="ISL9">
        <v>36950</v>
      </c>
      <c r="ISM9">
        <v>36949</v>
      </c>
      <c r="ISN9">
        <v>36948</v>
      </c>
      <c r="ISO9">
        <v>36945</v>
      </c>
      <c r="ISP9">
        <v>36944</v>
      </c>
      <c r="ISQ9">
        <v>36943</v>
      </c>
      <c r="ISR9">
        <v>36942</v>
      </c>
      <c r="ISS9">
        <v>36941</v>
      </c>
      <c r="IST9">
        <v>36938</v>
      </c>
      <c r="ISU9">
        <v>36937</v>
      </c>
      <c r="ISV9">
        <v>36936</v>
      </c>
      <c r="ISW9">
        <v>36935</v>
      </c>
      <c r="ISX9">
        <v>36934</v>
      </c>
      <c r="ISY9">
        <v>36931</v>
      </c>
      <c r="ISZ9">
        <v>36930</v>
      </c>
      <c r="ITA9">
        <v>36929</v>
      </c>
      <c r="ITB9">
        <v>36928</v>
      </c>
      <c r="ITC9">
        <v>36927</v>
      </c>
      <c r="ITD9">
        <v>36924</v>
      </c>
      <c r="ITE9">
        <v>36923</v>
      </c>
      <c r="ITF9">
        <v>36922</v>
      </c>
      <c r="ITG9">
        <v>36921</v>
      </c>
      <c r="ITH9">
        <v>36920</v>
      </c>
      <c r="ITI9">
        <v>36917</v>
      </c>
      <c r="ITJ9">
        <v>36916</v>
      </c>
      <c r="ITK9">
        <v>36915</v>
      </c>
      <c r="ITL9">
        <v>36914</v>
      </c>
      <c r="ITM9">
        <v>36913</v>
      </c>
      <c r="ITN9">
        <v>36910</v>
      </c>
      <c r="ITO9">
        <v>36909</v>
      </c>
      <c r="ITP9">
        <v>36908</v>
      </c>
      <c r="ITQ9">
        <v>36907</v>
      </c>
      <c r="ITR9">
        <v>36906</v>
      </c>
      <c r="ITS9">
        <v>36903</v>
      </c>
      <c r="ITT9">
        <v>36902</v>
      </c>
      <c r="ITU9">
        <v>36901</v>
      </c>
      <c r="ITV9">
        <v>36900</v>
      </c>
      <c r="ITW9">
        <v>36899</v>
      </c>
      <c r="ITX9">
        <v>36896</v>
      </c>
      <c r="ITY9">
        <v>36895</v>
      </c>
      <c r="ITZ9">
        <v>36894</v>
      </c>
      <c r="IUA9">
        <v>36893</v>
      </c>
      <c r="IUB9">
        <v>36892</v>
      </c>
      <c r="IUC9">
        <v>36889</v>
      </c>
      <c r="IUD9">
        <v>36888</v>
      </c>
      <c r="IUE9">
        <v>36887</v>
      </c>
      <c r="IUF9">
        <v>36886</v>
      </c>
      <c r="IUG9">
        <v>36885</v>
      </c>
      <c r="IUH9">
        <v>36882</v>
      </c>
      <c r="IUI9">
        <v>36881</v>
      </c>
      <c r="IUJ9">
        <v>36880</v>
      </c>
      <c r="IUK9">
        <v>36879</v>
      </c>
      <c r="IUL9">
        <v>36878</v>
      </c>
      <c r="IUM9">
        <v>36875</v>
      </c>
      <c r="IUN9">
        <v>36874</v>
      </c>
      <c r="IUO9">
        <v>36873</v>
      </c>
      <c r="IUP9">
        <v>36872</v>
      </c>
      <c r="IUQ9">
        <v>36871</v>
      </c>
      <c r="IUR9">
        <v>36868</v>
      </c>
      <c r="IUS9">
        <v>36867</v>
      </c>
      <c r="IUT9">
        <v>36866</v>
      </c>
      <c r="IUU9">
        <v>36865</v>
      </c>
      <c r="IUV9">
        <v>36864</v>
      </c>
      <c r="IUW9">
        <v>36861</v>
      </c>
      <c r="IUX9">
        <v>36860</v>
      </c>
      <c r="IUY9">
        <v>36859</v>
      </c>
      <c r="IUZ9">
        <v>36858</v>
      </c>
      <c r="IVA9">
        <v>36857</v>
      </c>
      <c r="IVB9">
        <v>36854</v>
      </c>
      <c r="IVC9">
        <v>36853</v>
      </c>
      <c r="IVD9">
        <v>36852</v>
      </c>
      <c r="IVE9">
        <v>36851</v>
      </c>
      <c r="IVF9">
        <v>36850</v>
      </c>
      <c r="IVG9">
        <v>36847</v>
      </c>
      <c r="IVH9">
        <v>36846</v>
      </c>
      <c r="IVI9">
        <v>36845</v>
      </c>
      <c r="IVJ9">
        <v>36844</v>
      </c>
      <c r="IVK9">
        <v>36843</v>
      </c>
      <c r="IVL9">
        <v>36840</v>
      </c>
      <c r="IVM9">
        <v>36839</v>
      </c>
      <c r="IVN9">
        <v>36838</v>
      </c>
      <c r="IVO9">
        <v>36837</v>
      </c>
      <c r="IVP9">
        <v>36836</v>
      </c>
      <c r="IVQ9">
        <v>36833</v>
      </c>
      <c r="IVR9">
        <v>36832</v>
      </c>
      <c r="IVS9">
        <v>36831</v>
      </c>
      <c r="IVT9">
        <v>36830</v>
      </c>
      <c r="IVU9">
        <v>36829</v>
      </c>
      <c r="IVV9">
        <v>36826</v>
      </c>
      <c r="IVW9">
        <v>36825</v>
      </c>
      <c r="IVX9">
        <v>36824</v>
      </c>
      <c r="IVY9">
        <v>36823</v>
      </c>
      <c r="IVZ9">
        <v>36822</v>
      </c>
      <c r="IWA9">
        <v>36819</v>
      </c>
      <c r="IWB9">
        <v>36818</v>
      </c>
      <c r="IWC9">
        <v>36817</v>
      </c>
      <c r="IWD9">
        <v>36816</v>
      </c>
      <c r="IWE9">
        <v>36815</v>
      </c>
      <c r="IWF9">
        <v>36812</v>
      </c>
      <c r="IWG9">
        <v>36811</v>
      </c>
      <c r="IWH9">
        <v>36810</v>
      </c>
      <c r="IWI9">
        <v>36809</v>
      </c>
      <c r="IWJ9">
        <v>36808</v>
      </c>
      <c r="IWK9">
        <v>36805</v>
      </c>
      <c r="IWL9">
        <v>36804</v>
      </c>
      <c r="IWM9">
        <v>36803</v>
      </c>
      <c r="IWN9">
        <v>36802</v>
      </c>
      <c r="IWO9">
        <v>36801</v>
      </c>
      <c r="IWP9">
        <v>36798</v>
      </c>
      <c r="IWQ9">
        <v>36797</v>
      </c>
      <c r="IWR9">
        <v>36796</v>
      </c>
      <c r="IWS9">
        <v>36795</v>
      </c>
      <c r="IWT9">
        <v>36794</v>
      </c>
      <c r="IWU9">
        <v>36791</v>
      </c>
      <c r="IWV9">
        <v>36790</v>
      </c>
      <c r="IWW9">
        <v>36789</v>
      </c>
      <c r="IWX9">
        <v>36788</v>
      </c>
      <c r="IWY9">
        <v>36787</v>
      </c>
      <c r="IWZ9">
        <v>36784</v>
      </c>
      <c r="IXA9">
        <v>36783</v>
      </c>
      <c r="IXB9">
        <v>36782</v>
      </c>
      <c r="IXC9">
        <v>36781</v>
      </c>
      <c r="IXD9">
        <v>36780</v>
      </c>
      <c r="IXE9">
        <v>36777</v>
      </c>
      <c r="IXF9">
        <v>36776</v>
      </c>
      <c r="IXG9">
        <v>36775</v>
      </c>
      <c r="IXH9">
        <v>36774</v>
      </c>
      <c r="IXI9">
        <v>36773</v>
      </c>
      <c r="IXJ9">
        <v>36770</v>
      </c>
      <c r="IXK9">
        <v>36769</v>
      </c>
      <c r="IXL9">
        <v>36768</v>
      </c>
      <c r="IXM9">
        <v>36767</v>
      </c>
      <c r="IXN9">
        <v>36766</v>
      </c>
      <c r="IXO9">
        <v>36763</v>
      </c>
      <c r="IXP9">
        <v>36762</v>
      </c>
      <c r="IXQ9">
        <v>36761</v>
      </c>
      <c r="IXR9">
        <v>36760</v>
      </c>
      <c r="IXS9">
        <v>36759</v>
      </c>
      <c r="IXT9">
        <v>36756</v>
      </c>
      <c r="IXU9">
        <v>36755</v>
      </c>
      <c r="IXV9">
        <v>36754</v>
      </c>
      <c r="IXW9">
        <v>36753</v>
      </c>
      <c r="IXX9">
        <v>36752</v>
      </c>
      <c r="IXY9">
        <v>36749</v>
      </c>
      <c r="IXZ9">
        <v>36748</v>
      </c>
      <c r="IYA9">
        <v>36747</v>
      </c>
      <c r="IYB9">
        <v>36746</v>
      </c>
      <c r="IYC9">
        <v>36745</v>
      </c>
      <c r="IYD9">
        <v>36742</v>
      </c>
      <c r="IYE9">
        <v>36741</v>
      </c>
      <c r="IYF9">
        <v>36740</v>
      </c>
      <c r="IYG9">
        <v>36739</v>
      </c>
      <c r="IYH9">
        <v>36738</v>
      </c>
      <c r="IYI9">
        <v>36735</v>
      </c>
      <c r="IYJ9">
        <v>36734</v>
      </c>
      <c r="IYK9">
        <v>36733</v>
      </c>
      <c r="IYL9">
        <v>36732</v>
      </c>
      <c r="IYM9">
        <v>36731</v>
      </c>
      <c r="IYN9">
        <v>36728</v>
      </c>
      <c r="IYO9">
        <v>36727</v>
      </c>
      <c r="IYP9">
        <v>36726</v>
      </c>
      <c r="IYQ9">
        <v>36725</v>
      </c>
      <c r="IYR9">
        <v>36724</v>
      </c>
      <c r="IYS9">
        <v>36721</v>
      </c>
      <c r="IYT9">
        <v>36720</v>
      </c>
      <c r="IYU9">
        <v>36719</v>
      </c>
      <c r="IYV9">
        <v>36718</v>
      </c>
      <c r="IYW9">
        <v>36717</v>
      </c>
      <c r="IYX9">
        <v>36714</v>
      </c>
      <c r="IYY9">
        <v>36713</v>
      </c>
      <c r="IYZ9">
        <v>36712</v>
      </c>
      <c r="IZA9">
        <v>36711</v>
      </c>
      <c r="IZB9">
        <v>36710</v>
      </c>
      <c r="IZC9">
        <v>36707</v>
      </c>
      <c r="IZD9">
        <v>36706</v>
      </c>
      <c r="IZE9">
        <v>36705</v>
      </c>
      <c r="IZF9">
        <v>36704</v>
      </c>
      <c r="IZG9">
        <v>36703</v>
      </c>
      <c r="IZH9">
        <v>36700</v>
      </c>
      <c r="IZI9">
        <v>36699</v>
      </c>
      <c r="IZJ9">
        <v>36698</v>
      </c>
      <c r="IZK9">
        <v>36697</v>
      </c>
      <c r="IZL9">
        <v>36696</v>
      </c>
      <c r="IZM9">
        <v>36693</v>
      </c>
      <c r="IZN9">
        <v>36692</v>
      </c>
      <c r="IZO9">
        <v>36691</v>
      </c>
      <c r="IZP9">
        <v>36690</v>
      </c>
      <c r="IZQ9">
        <v>36689</v>
      </c>
      <c r="IZR9">
        <v>36686</v>
      </c>
      <c r="IZS9">
        <v>36685</v>
      </c>
      <c r="IZT9">
        <v>36684</v>
      </c>
      <c r="IZU9">
        <v>36683</v>
      </c>
      <c r="IZV9">
        <v>36682</v>
      </c>
      <c r="IZW9">
        <v>36679</v>
      </c>
      <c r="IZX9">
        <v>36678</v>
      </c>
      <c r="IZY9">
        <v>36677</v>
      </c>
      <c r="IZZ9">
        <v>36676</v>
      </c>
      <c r="JAA9">
        <v>36675</v>
      </c>
      <c r="JAB9">
        <v>36672</v>
      </c>
      <c r="JAC9">
        <v>36671</v>
      </c>
      <c r="JAD9">
        <v>36670</v>
      </c>
      <c r="JAE9">
        <v>36669</v>
      </c>
      <c r="JAF9">
        <v>36668</v>
      </c>
      <c r="JAG9">
        <v>36665</v>
      </c>
      <c r="JAH9">
        <v>36664</v>
      </c>
      <c r="JAI9">
        <v>36663</v>
      </c>
      <c r="JAJ9">
        <v>36662</v>
      </c>
      <c r="JAK9">
        <v>36661</v>
      </c>
      <c r="JAL9">
        <v>36658</v>
      </c>
      <c r="JAM9">
        <v>36657</v>
      </c>
      <c r="JAN9">
        <v>36656</v>
      </c>
      <c r="JAO9">
        <v>36655</v>
      </c>
      <c r="JAP9">
        <v>36654</v>
      </c>
      <c r="JAQ9">
        <v>36651</v>
      </c>
      <c r="JAR9">
        <v>36650</v>
      </c>
      <c r="JAS9">
        <v>36649</v>
      </c>
      <c r="JAT9">
        <v>36648</v>
      </c>
      <c r="JAU9">
        <v>36647</v>
      </c>
      <c r="JAV9">
        <v>36644</v>
      </c>
      <c r="JAW9">
        <v>36643</v>
      </c>
      <c r="JAX9">
        <v>36642</v>
      </c>
      <c r="JAY9">
        <v>36641</v>
      </c>
      <c r="JAZ9">
        <v>36640</v>
      </c>
      <c r="JBA9">
        <v>36637</v>
      </c>
      <c r="JBB9">
        <v>36636</v>
      </c>
      <c r="JBC9">
        <v>36635</v>
      </c>
      <c r="JBD9">
        <v>36634</v>
      </c>
      <c r="JBE9">
        <v>36633</v>
      </c>
      <c r="JBF9">
        <v>36630</v>
      </c>
      <c r="JBG9">
        <v>36629</v>
      </c>
      <c r="JBH9">
        <v>36628</v>
      </c>
      <c r="JBI9">
        <v>36627</v>
      </c>
      <c r="JBJ9">
        <v>36626</v>
      </c>
      <c r="JBK9">
        <v>36623</v>
      </c>
      <c r="JBL9">
        <v>36622</v>
      </c>
      <c r="JBM9">
        <v>36621</v>
      </c>
      <c r="JBN9">
        <v>36620</v>
      </c>
      <c r="JBO9">
        <v>36619</v>
      </c>
      <c r="JBP9">
        <v>36616</v>
      </c>
      <c r="JBQ9">
        <v>36615</v>
      </c>
      <c r="JBR9">
        <v>36614</v>
      </c>
      <c r="JBS9">
        <v>36613</v>
      </c>
      <c r="JBT9">
        <v>36612</v>
      </c>
      <c r="JBU9">
        <v>36609</v>
      </c>
      <c r="JBV9">
        <v>36608</v>
      </c>
      <c r="JBW9">
        <v>36607</v>
      </c>
      <c r="JBX9">
        <v>36606</v>
      </c>
      <c r="JBY9">
        <v>36605</v>
      </c>
      <c r="JBZ9">
        <v>36602</v>
      </c>
      <c r="JCA9">
        <v>36601</v>
      </c>
      <c r="JCB9">
        <v>36600</v>
      </c>
      <c r="JCC9">
        <v>36599</v>
      </c>
      <c r="JCD9">
        <v>36598</v>
      </c>
      <c r="JCE9">
        <v>36595</v>
      </c>
      <c r="JCF9">
        <v>36594</v>
      </c>
      <c r="JCG9">
        <v>36593</v>
      </c>
      <c r="JCH9">
        <v>36592</v>
      </c>
      <c r="JCI9">
        <v>36591</v>
      </c>
      <c r="JCJ9">
        <v>36588</v>
      </c>
      <c r="JCK9">
        <v>36587</v>
      </c>
      <c r="JCL9">
        <v>36586</v>
      </c>
      <c r="JCM9">
        <v>36585</v>
      </c>
      <c r="JCN9">
        <v>36584</v>
      </c>
      <c r="JCO9">
        <v>36581</v>
      </c>
      <c r="JCP9">
        <v>36580</v>
      </c>
      <c r="JCQ9">
        <v>36579</v>
      </c>
      <c r="JCR9">
        <v>36578</v>
      </c>
      <c r="JCS9">
        <v>36577</v>
      </c>
      <c r="JCT9">
        <v>36574</v>
      </c>
      <c r="JCU9">
        <v>36573</v>
      </c>
      <c r="JCV9">
        <v>36572</v>
      </c>
      <c r="JCW9">
        <v>36571</v>
      </c>
      <c r="JCX9">
        <v>36570</v>
      </c>
      <c r="JCY9">
        <v>36567</v>
      </c>
      <c r="JCZ9">
        <v>36566</v>
      </c>
      <c r="JDA9">
        <v>36565</v>
      </c>
      <c r="JDB9">
        <v>36564</v>
      </c>
      <c r="JDC9">
        <v>36563</v>
      </c>
      <c r="JDD9">
        <v>36560</v>
      </c>
      <c r="JDE9">
        <v>36559</v>
      </c>
      <c r="JDF9">
        <v>36558</v>
      </c>
      <c r="JDG9">
        <v>36557</v>
      </c>
      <c r="JDH9">
        <v>36556</v>
      </c>
      <c r="JDI9">
        <v>36553</v>
      </c>
      <c r="JDJ9">
        <v>36552</v>
      </c>
      <c r="JDK9">
        <v>36551</v>
      </c>
      <c r="JDL9">
        <v>36550</v>
      </c>
      <c r="JDM9">
        <v>36549</v>
      </c>
      <c r="JDN9">
        <v>36546</v>
      </c>
      <c r="JDO9">
        <v>36545</v>
      </c>
      <c r="JDP9">
        <v>36544</v>
      </c>
      <c r="JDQ9">
        <v>36543</v>
      </c>
      <c r="JDR9">
        <v>36542</v>
      </c>
      <c r="JDS9">
        <v>36539</v>
      </c>
      <c r="JDT9">
        <v>36538</v>
      </c>
      <c r="JDU9">
        <v>36537</v>
      </c>
      <c r="JDV9">
        <v>36536</v>
      </c>
      <c r="JDW9">
        <v>36535</v>
      </c>
      <c r="JDX9">
        <v>36532</v>
      </c>
      <c r="JDY9">
        <v>36531</v>
      </c>
      <c r="JDZ9">
        <v>36530</v>
      </c>
      <c r="JEA9">
        <v>36529</v>
      </c>
      <c r="JEB9">
        <v>36528</v>
      </c>
      <c r="JEC9">
        <v>36525</v>
      </c>
      <c r="JED9">
        <v>36524</v>
      </c>
      <c r="JEE9">
        <v>36523</v>
      </c>
      <c r="JEF9">
        <v>36522</v>
      </c>
      <c r="JEG9">
        <v>36521</v>
      </c>
      <c r="JEH9">
        <v>36518</v>
      </c>
      <c r="JEI9">
        <v>36517</v>
      </c>
      <c r="JEJ9">
        <v>36516</v>
      </c>
      <c r="JEK9">
        <v>36515</v>
      </c>
      <c r="JEL9">
        <v>36514</v>
      </c>
      <c r="JEM9">
        <v>36511</v>
      </c>
      <c r="JEN9">
        <v>36510</v>
      </c>
      <c r="JEO9">
        <v>36509</v>
      </c>
      <c r="JEP9">
        <v>36508</v>
      </c>
      <c r="JEQ9">
        <v>36507</v>
      </c>
      <c r="JER9">
        <v>36504</v>
      </c>
      <c r="JES9">
        <v>36503</v>
      </c>
      <c r="JET9">
        <v>36502</v>
      </c>
      <c r="JEU9">
        <v>36501</v>
      </c>
      <c r="JEV9">
        <v>36500</v>
      </c>
      <c r="JEW9">
        <v>36497</v>
      </c>
      <c r="JEX9">
        <v>36496</v>
      </c>
      <c r="JEY9">
        <v>36495</v>
      </c>
      <c r="JEZ9">
        <v>36494</v>
      </c>
      <c r="JFA9">
        <v>36493</v>
      </c>
      <c r="JFB9">
        <v>36490</v>
      </c>
      <c r="JFC9">
        <v>36489</v>
      </c>
      <c r="JFD9">
        <v>36488</v>
      </c>
      <c r="JFE9">
        <v>36487</v>
      </c>
      <c r="JFF9">
        <v>36486</v>
      </c>
      <c r="JFG9">
        <v>36483</v>
      </c>
      <c r="JFH9">
        <v>36482</v>
      </c>
      <c r="JFI9">
        <v>36481</v>
      </c>
      <c r="JFJ9">
        <v>36480</v>
      </c>
      <c r="JFK9">
        <v>36479</v>
      </c>
      <c r="JFL9">
        <v>36476</v>
      </c>
      <c r="JFM9">
        <v>36475</v>
      </c>
      <c r="JFN9">
        <v>36474</v>
      </c>
      <c r="JFO9">
        <v>36473</v>
      </c>
      <c r="JFP9">
        <v>36472</v>
      </c>
      <c r="JFQ9">
        <v>36469</v>
      </c>
      <c r="JFR9">
        <v>36468</v>
      </c>
      <c r="JFS9">
        <v>36467</v>
      </c>
      <c r="JFT9">
        <v>36466</v>
      </c>
      <c r="JFU9">
        <v>36465</v>
      </c>
      <c r="JFV9">
        <v>36462</v>
      </c>
      <c r="JFW9">
        <v>36461</v>
      </c>
      <c r="JFX9">
        <v>36460</v>
      </c>
      <c r="JFY9">
        <v>36459</v>
      </c>
      <c r="JFZ9">
        <v>36458</v>
      </c>
      <c r="JGA9">
        <v>36455</v>
      </c>
      <c r="JGB9">
        <v>36454</v>
      </c>
      <c r="JGC9">
        <v>36453</v>
      </c>
      <c r="JGD9">
        <v>36452</v>
      </c>
      <c r="JGE9">
        <v>36451</v>
      </c>
      <c r="JGF9">
        <v>36448</v>
      </c>
      <c r="JGG9">
        <v>36447</v>
      </c>
      <c r="JGH9">
        <v>36446</v>
      </c>
      <c r="JGI9">
        <v>36445</v>
      </c>
      <c r="JGJ9">
        <v>36444</v>
      </c>
      <c r="JGK9">
        <v>36441</v>
      </c>
      <c r="JGL9">
        <v>36440</v>
      </c>
      <c r="JGM9">
        <v>36439</v>
      </c>
      <c r="JGN9">
        <v>36438</v>
      </c>
      <c r="JGO9">
        <v>36437</v>
      </c>
      <c r="JGP9">
        <v>36434</v>
      </c>
      <c r="JGQ9">
        <v>36433</v>
      </c>
      <c r="JGR9">
        <v>36432</v>
      </c>
      <c r="JGS9">
        <v>36431</v>
      </c>
      <c r="JGT9">
        <v>36430</v>
      </c>
      <c r="JGU9">
        <v>36427</v>
      </c>
      <c r="JGV9">
        <v>36426</v>
      </c>
      <c r="JGW9">
        <v>36425</v>
      </c>
      <c r="JGX9">
        <v>36424</v>
      </c>
      <c r="JGY9">
        <v>36423</v>
      </c>
      <c r="JGZ9">
        <v>36420</v>
      </c>
      <c r="JHA9">
        <v>36419</v>
      </c>
      <c r="JHB9">
        <v>36418</v>
      </c>
      <c r="JHC9">
        <v>36417</v>
      </c>
      <c r="JHD9">
        <v>36416</v>
      </c>
      <c r="JHE9">
        <v>36413</v>
      </c>
      <c r="JHF9">
        <v>36412</v>
      </c>
      <c r="JHG9">
        <v>36411</v>
      </c>
      <c r="JHH9">
        <v>36410</v>
      </c>
      <c r="JHI9">
        <v>36409</v>
      </c>
      <c r="JHJ9">
        <v>36406</v>
      </c>
      <c r="JHK9">
        <v>36405</v>
      </c>
      <c r="JHL9">
        <v>36404</v>
      </c>
      <c r="JHM9">
        <v>36403</v>
      </c>
      <c r="JHN9">
        <v>36402</v>
      </c>
      <c r="JHO9">
        <v>36399</v>
      </c>
      <c r="JHP9">
        <v>36398</v>
      </c>
      <c r="JHQ9">
        <v>36397</v>
      </c>
      <c r="JHR9">
        <v>36396</v>
      </c>
      <c r="JHS9">
        <v>36395</v>
      </c>
      <c r="JHT9">
        <v>36392</v>
      </c>
      <c r="JHU9">
        <v>36391</v>
      </c>
      <c r="JHV9">
        <v>36390</v>
      </c>
      <c r="JHW9">
        <v>36389</v>
      </c>
      <c r="JHX9">
        <v>36388</v>
      </c>
      <c r="JHY9">
        <v>36385</v>
      </c>
      <c r="JHZ9">
        <v>36384</v>
      </c>
      <c r="JIA9">
        <v>36383</v>
      </c>
      <c r="JIB9">
        <v>36382</v>
      </c>
      <c r="JIC9">
        <v>36381</v>
      </c>
      <c r="JID9">
        <v>36378</v>
      </c>
      <c r="JIE9">
        <v>36377</v>
      </c>
      <c r="JIF9">
        <v>36376</v>
      </c>
      <c r="JIG9">
        <v>36375</v>
      </c>
      <c r="JIH9">
        <v>36374</v>
      </c>
      <c r="JII9">
        <v>36371</v>
      </c>
      <c r="JIJ9">
        <v>36370</v>
      </c>
      <c r="JIK9">
        <v>36369</v>
      </c>
      <c r="JIL9">
        <v>36368</v>
      </c>
      <c r="JIM9">
        <v>36367</v>
      </c>
      <c r="JIN9">
        <v>36364</v>
      </c>
      <c r="JIO9">
        <v>36363</v>
      </c>
      <c r="JIP9">
        <v>36362</v>
      </c>
      <c r="JIQ9">
        <v>36361</v>
      </c>
      <c r="JIR9">
        <v>36360</v>
      </c>
      <c r="JIS9">
        <v>36357</v>
      </c>
      <c r="JIT9">
        <v>36356</v>
      </c>
      <c r="JIU9">
        <v>36355</v>
      </c>
      <c r="JIV9">
        <v>36354</v>
      </c>
      <c r="JIW9">
        <v>36353</v>
      </c>
      <c r="JIX9">
        <v>36350</v>
      </c>
      <c r="JIY9">
        <v>36349</v>
      </c>
      <c r="JIZ9">
        <v>36348</v>
      </c>
      <c r="JJA9">
        <v>36347</v>
      </c>
      <c r="JJB9">
        <v>36346</v>
      </c>
      <c r="JJC9">
        <v>36343</v>
      </c>
      <c r="JJD9">
        <v>36342</v>
      </c>
      <c r="JJE9">
        <v>36341</v>
      </c>
      <c r="JJF9">
        <v>36340</v>
      </c>
      <c r="JJG9">
        <v>36339</v>
      </c>
      <c r="JJH9">
        <v>36336</v>
      </c>
      <c r="JJI9">
        <v>36335</v>
      </c>
      <c r="JJJ9">
        <v>36334</v>
      </c>
      <c r="JJK9">
        <v>36333</v>
      </c>
      <c r="JJL9">
        <v>36332</v>
      </c>
      <c r="JJM9">
        <v>36329</v>
      </c>
      <c r="JJN9">
        <v>36328</v>
      </c>
      <c r="JJO9">
        <v>36327</v>
      </c>
      <c r="JJP9">
        <v>36326</v>
      </c>
      <c r="JJQ9">
        <v>36325</v>
      </c>
      <c r="JJR9">
        <v>36322</v>
      </c>
      <c r="JJS9">
        <v>36321</v>
      </c>
      <c r="JJT9">
        <v>36320</v>
      </c>
      <c r="JJU9">
        <v>36319</v>
      </c>
      <c r="JJV9">
        <v>36318</v>
      </c>
      <c r="JJW9">
        <v>36315</v>
      </c>
      <c r="JJX9">
        <v>36314</v>
      </c>
      <c r="JJY9">
        <v>36313</v>
      </c>
      <c r="JJZ9">
        <v>36312</v>
      </c>
      <c r="JKA9">
        <v>36311</v>
      </c>
      <c r="JKB9">
        <v>36308</v>
      </c>
      <c r="JKC9">
        <v>36307</v>
      </c>
      <c r="JKD9">
        <v>36306</v>
      </c>
      <c r="JKE9">
        <v>36305</v>
      </c>
      <c r="JKF9">
        <v>36304</v>
      </c>
      <c r="JKG9">
        <v>36301</v>
      </c>
      <c r="JKH9">
        <v>36300</v>
      </c>
      <c r="JKI9">
        <v>36299</v>
      </c>
      <c r="JKJ9">
        <v>36298</v>
      </c>
      <c r="JKK9">
        <v>36297</v>
      </c>
      <c r="JKL9">
        <v>36294</v>
      </c>
      <c r="JKM9">
        <v>36293</v>
      </c>
      <c r="JKN9">
        <v>36292</v>
      </c>
      <c r="JKO9">
        <v>36291</v>
      </c>
      <c r="JKP9">
        <v>36290</v>
      </c>
      <c r="JKQ9">
        <v>36287</v>
      </c>
      <c r="JKR9">
        <v>36286</v>
      </c>
      <c r="JKS9">
        <v>36285</v>
      </c>
      <c r="JKT9">
        <v>36284</v>
      </c>
      <c r="JKU9">
        <v>36283</v>
      </c>
      <c r="JKV9">
        <v>36280</v>
      </c>
      <c r="JKW9">
        <v>36279</v>
      </c>
      <c r="JKX9">
        <v>36278</v>
      </c>
      <c r="JKY9">
        <v>36277</v>
      </c>
      <c r="JKZ9">
        <v>36276</v>
      </c>
      <c r="JLA9">
        <v>36273</v>
      </c>
      <c r="JLB9">
        <v>36272</v>
      </c>
      <c r="JLC9">
        <v>36271</v>
      </c>
      <c r="JLD9">
        <v>36270</v>
      </c>
      <c r="JLE9">
        <v>36269</v>
      </c>
      <c r="JLF9">
        <v>36266</v>
      </c>
      <c r="JLG9">
        <v>36265</v>
      </c>
      <c r="JLH9">
        <v>36264</v>
      </c>
      <c r="JLI9">
        <v>36263</v>
      </c>
      <c r="JLJ9">
        <v>36262</v>
      </c>
      <c r="JLK9">
        <v>36259</v>
      </c>
      <c r="JLL9">
        <v>36258</v>
      </c>
      <c r="JLM9">
        <v>36257</v>
      </c>
      <c r="JLN9">
        <v>36256</v>
      </c>
      <c r="JLO9">
        <v>36255</v>
      </c>
      <c r="JLP9">
        <v>36252</v>
      </c>
      <c r="JLQ9">
        <v>36251</v>
      </c>
      <c r="JLR9">
        <v>36250</v>
      </c>
      <c r="JLS9">
        <v>36249</v>
      </c>
      <c r="JLT9">
        <v>36248</v>
      </c>
      <c r="JLU9">
        <v>36245</v>
      </c>
      <c r="JLV9">
        <v>36244</v>
      </c>
      <c r="JLW9">
        <v>36243</v>
      </c>
      <c r="JLX9">
        <v>36242</v>
      </c>
      <c r="JLY9">
        <v>36241</v>
      </c>
      <c r="JLZ9">
        <v>36238</v>
      </c>
      <c r="JMA9">
        <v>36237</v>
      </c>
      <c r="JMB9">
        <v>36236</v>
      </c>
      <c r="JMC9">
        <v>36235</v>
      </c>
      <c r="JMD9">
        <v>36234</v>
      </c>
      <c r="JME9">
        <v>36231</v>
      </c>
      <c r="JMF9">
        <v>36230</v>
      </c>
      <c r="JMG9">
        <v>36229</v>
      </c>
      <c r="JMH9">
        <v>36228</v>
      </c>
      <c r="JMI9">
        <v>36227</v>
      </c>
      <c r="JMJ9">
        <v>36224</v>
      </c>
      <c r="JMK9">
        <v>36223</v>
      </c>
      <c r="JML9">
        <v>36222</v>
      </c>
      <c r="JMM9">
        <v>36221</v>
      </c>
      <c r="JMN9">
        <v>36220</v>
      </c>
      <c r="JMO9">
        <v>36217</v>
      </c>
      <c r="JMP9">
        <v>36216</v>
      </c>
      <c r="JMQ9">
        <v>36215</v>
      </c>
      <c r="JMR9">
        <v>36214</v>
      </c>
      <c r="JMS9">
        <v>36213</v>
      </c>
      <c r="JMT9">
        <v>36210</v>
      </c>
      <c r="JMU9">
        <v>36209</v>
      </c>
      <c r="JMV9">
        <v>36208</v>
      </c>
      <c r="JMW9">
        <v>36207</v>
      </c>
      <c r="JMX9">
        <v>36206</v>
      </c>
      <c r="JMY9">
        <v>36203</v>
      </c>
      <c r="JMZ9">
        <v>36202</v>
      </c>
      <c r="JNA9">
        <v>36201</v>
      </c>
      <c r="JNB9">
        <v>36200</v>
      </c>
      <c r="JNC9">
        <v>36199</v>
      </c>
      <c r="JND9">
        <v>36196</v>
      </c>
      <c r="JNE9">
        <v>36195</v>
      </c>
      <c r="JNF9">
        <v>36194</v>
      </c>
      <c r="JNG9">
        <v>36193</v>
      </c>
      <c r="JNH9">
        <v>36192</v>
      </c>
      <c r="JNI9">
        <v>36189</v>
      </c>
      <c r="JNJ9">
        <v>36188</v>
      </c>
      <c r="JNK9">
        <v>36187</v>
      </c>
      <c r="JNL9">
        <v>36186</v>
      </c>
      <c r="JNM9">
        <v>36185</v>
      </c>
      <c r="JNN9">
        <v>36182</v>
      </c>
      <c r="JNO9">
        <v>36181</v>
      </c>
      <c r="JNP9">
        <v>36180</v>
      </c>
      <c r="JNQ9">
        <v>36179</v>
      </c>
      <c r="JNR9">
        <v>36178</v>
      </c>
      <c r="JNS9">
        <v>36175</v>
      </c>
      <c r="JNT9">
        <v>36174</v>
      </c>
      <c r="JNU9">
        <v>36173</v>
      </c>
      <c r="JNV9">
        <v>36172</v>
      </c>
      <c r="JNW9">
        <v>36171</v>
      </c>
      <c r="JNX9">
        <v>36168</v>
      </c>
      <c r="JNY9">
        <v>36167</v>
      </c>
      <c r="JNZ9">
        <v>36166</v>
      </c>
      <c r="JOA9">
        <v>36165</v>
      </c>
      <c r="JOB9">
        <v>36164</v>
      </c>
      <c r="JOC9">
        <v>36161</v>
      </c>
      <c r="JOD9">
        <v>36160</v>
      </c>
      <c r="JOE9">
        <v>36159</v>
      </c>
      <c r="JOF9">
        <v>36158</v>
      </c>
      <c r="JOG9">
        <v>36157</v>
      </c>
      <c r="JOH9">
        <v>36154</v>
      </c>
      <c r="JOI9">
        <v>36153</v>
      </c>
      <c r="JOJ9">
        <v>36152</v>
      </c>
      <c r="JOK9">
        <v>36151</v>
      </c>
      <c r="JOL9">
        <v>36150</v>
      </c>
      <c r="JOM9">
        <v>36147</v>
      </c>
      <c r="JON9">
        <v>36146</v>
      </c>
      <c r="JOO9">
        <v>36145</v>
      </c>
      <c r="JOP9">
        <v>36144</v>
      </c>
      <c r="JOQ9">
        <v>36143</v>
      </c>
      <c r="JOR9">
        <v>36140</v>
      </c>
      <c r="JOS9">
        <v>36139</v>
      </c>
      <c r="JOT9">
        <v>36138</v>
      </c>
      <c r="JOU9">
        <v>36137</v>
      </c>
      <c r="JOV9">
        <v>36136</v>
      </c>
      <c r="JOW9">
        <v>36133</v>
      </c>
      <c r="JOX9">
        <v>36132</v>
      </c>
      <c r="JOY9">
        <v>36131</v>
      </c>
      <c r="JOZ9">
        <v>36130</v>
      </c>
      <c r="JPA9">
        <v>36129</v>
      </c>
      <c r="JPB9">
        <v>36126</v>
      </c>
      <c r="JPC9">
        <v>36125</v>
      </c>
      <c r="JPD9">
        <v>36124</v>
      </c>
      <c r="JPE9">
        <v>36123</v>
      </c>
      <c r="JPF9">
        <v>36122</v>
      </c>
      <c r="JPG9">
        <v>36119</v>
      </c>
      <c r="JPH9">
        <v>36118</v>
      </c>
      <c r="JPI9">
        <v>36117</v>
      </c>
      <c r="JPJ9">
        <v>36116</v>
      </c>
      <c r="JPK9">
        <v>36115</v>
      </c>
      <c r="JPL9">
        <v>36112</v>
      </c>
      <c r="JPM9">
        <v>36111</v>
      </c>
      <c r="JPN9">
        <v>36110</v>
      </c>
      <c r="JPO9">
        <v>36109</v>
      </c>
      <c r="JPP9">
        <v>36108</v>
      </c>
      <c r="JPQ9">
        <v>36105</v>
      </c>
      <c r="JPR9">
        <v>36104</v>
      </c>
      <c r="JPS9">
        <v>36103</v>
      </c>
      <c r="JPT9">
        <v>36102</v>
      </c>
      <c r="JPU9">
        <v>36101</v>
      </c>
      <c r="JPV9">
        <v>36098</v>
      </c>
      <c r="JPW9">
        <v>36097</v>
      </c>
      <c r="JPX9">
        <v>36096</v>
      </c>
      <c r="JPY9">
        <v>36095</v>
      </c>
      <c r="JPZ9">
        <v>36094</v>
      </c>
      <c r="JQA9">
        <v>36091</v>
      </c>
      <c r="JQB9">
        <v>36090</v>
      </c>
      <c r="JQC9">
        <v>36089</v>
      </c>
      <c r="JQD9">
        <v>36088</v>
      </c>
      <c r="JQE9">
        <v>36087</v>
      </c>
      <c r="JQF9">
        <v>36084</v>
      </c>
      <c r="JQG9">
        <v>36083</v>
      </c>
      <c r="JQH9">
        <v>36082</v>
      </c>
      <c r="JQI9">
        <v>36081</v>
      </c>
      <c r="JQJ9">
        <v>36080</v>
      </c>
      <c r="JQK9">
        <v>36077</v>
      </c>
      <c r="JQL9">
        <v>36076</v>
      </c>
      <c r="JQM9">
        <v>36075</v>
      </c>
      <c r="JQN9">
        <v>36074</v>
      </c>
      <c r="JQO9">
        <v>36073</v>
      </c>
      <c r="JQP9">
        <v>36070</v>
      </c>
      <c r="JQQ9">
        <v>36069</v>
      </c>
      <c r="JQR9">
        <v>36068</v>
      </c>
      <c r="JQS9">
        <v>36067</v>
      </c>
      <c r="JQT9">
        <v>36066</v>
      </c>
      <c r="JQU9">
        <v>36063</v>
      </c>
      <c r="JQV9">
        <v>36062</v>
      </c>
      <c r="JQW9">
        <v>36061</v>
      </c>
      <c r="JQX9">
        <v>36060</v>
      </c>
      <c r="JQY9">
        <v>36059</v>
      </c>
      <c r="JQZ9">
        <v>36056</v>
      </c>
      <c r="JRA9">
        <v>36055</v>
      </c>
      <c r="JRB9">
        <v>36054</v>
      </c>
      <c r="JRC9">
        <v>36053</v>
      </c>
      <c r="JRD9">
        <v>36052</v>
      </c>
      <c r="JRE9">
        <v>36049</v>
      </c>
      <c r="JRF9">
        <v>36048</v>
      </c>
      <c r="JRG9">
        <v>36047</v>
      </c>
      <c r="JRH9">
        <v>36046</v>
      </c>
      <c r="JRI9">
        <v>36045</v>
      </c>
      <c r="JRJ9">
        <v>36042</v>
      </c>
      <c r="JRK9">
        <v>36041</v>
      </c>
      <c r="JRL9">
        <v>36040</v>
      </c>
      <c r="JRM9">
        <v>36039</v>
      </c>
      <c r="JRN9">
        <v>36038</v>
      </c>
      <c r="JRO9">
        <v>36035</v>
      </c>
      <c r="JRP9">
        <v>36034</v>
      </c>
      <c r="JRQ9">
        <v>36033</v>
      </c>
      <c r="JRR9">
        <v>36032</v>
      </c>
      <c r="JRS9">
        <v>36031</v>
      </c>
      <c r="JRT9">
        <v>36028</v>
      </c>
      <c r="JRU9">
        <v>36027</v>
      </c>
      <c r="JRV9">
        <v>36026</v>
      </c>
      <c r="JRW9">
        <v>36025</v>
      </c>
      <c r="JRX9">
        <v>36024</v>
      </c>
      <c r="JRY9">
        <v>36021</v>
      </c>
      <c r="JRZ9">
        <v>36020</v>
      </c>
      <c r="JSA9">
        <v>36019</v>
      </c>
      <c r="JSB9">
        <v>36018</v>
      </c>
      <c r="JSC9">
        <v>36017</v>
      </c>
      <c r="JSD9">
        <v>36014</v>
      </c>
      <c r="JSE9">
        <v>36013</v>
      </c>
      <c r="JSF9">
        <v>36012</v>
      </c>
      <c r="JSG9">
        <v>36011</v>
      </c>
      <c r="JSH9">
        <v>36010</v>
      </c>
      <c r="JSI9">
        <v>36007</v>
      </c>
      <c r="JSJ9">
        <v>36006</v>
      </c>
      <c r="JSK9">
        <v>36005</v>
      </c>
      <c r="JSL9">
        <v>36004</v>
      </c>
      <c r="JSM9">
        <v>36003</v>
      </c>
    </row>
    <row r="10" spans="1:7267" x14ac:dyDescent="0.25">
      <c r="A10" t="s">
        <v>7196</v>
      </c>
      <c r="B10">
        <v>81247</v>
      </c>
      <c r="C10">
        <v>81247</v>
      </c>
      <c r="D10">
        <v>142914</v>
      </c>
      <c r="E10">
        <v>426776</v>
      </c>
      <c r="F10">
        <v>1409031</v>
      </c>
      <c r="G10">
        <v>3280197</v>
      </c>
      <c r="H10">
        <v>3280197</v>
      </c>
      <c r="I10">
        <v>4556413</v>
      </c>
      <c r="J10">
        <v>5945856</v>
      </c>
      <c r="K10">
        <v>6307948</v>
      </c>
      <c r="L10">
        <v>6470581</v>
      </c>
      <c r="M10">
        <v>6538997</v>
      </c>
      <c r="N10">
        <v>6558657</v>
      </c>
      <c r="O10">
        <v>6564988</v>
      </c>
      <c r="P10">
        <v>6590185</v>
      </c>
      <c r="Q10">
        <v>6572207</v>
      </c>
      <c r="R10">
        <v>6578533</v>
      </c>
      <c r="S10">
        <v>6634633</v>
      </c>
      <c r="T10">
        <v>6609066</v>
      </c>
      <c r="U10">
        <v>6540254</v>
      </c>
      <c r="V10">
        <v>6543744</v>
      </c>
      <c r="W10">
        <v>6530961</v>
      </c>
      <c r="X10">
        <v>6547125</v>
      </c>
      <c r="Y10">
        <v>6518328</v>
      </c>
      <c r="Z10">
        <v>6462258</v>
      </c>
      <c r="AA10">
        <v>6462727</v>
      </c>
      <c r="AB10">
        <v>6478110</v>
      </c>
      <c r="AC10">
        <v>6483987</v>
      </c>
      <c r="AD10">
        <v>6498830</v>
      </c>
      <c r="AE10">
        <v>6486783</v>
      </c>
      <c r="AF10">
        <v>6475114</v>
      </c>
      <c r="AG10">
        <v>6481383</v>
      </c>
      <c r="AH10">
        <v>6469998</v>
      </c>
      <c r="AI10">
        <v>6482890</v>
      </c>
      <c r="AJ10">
        <v>6492429</v>
      </c>
      <c r="AK10">
        <v>6444692</v>
      </c>
      <c r="AL10">
        <v>6438019</v>
      </c>
      <c r="AM10">
        <v>6424575</v>
      </c>
      <c r="AN10">
        <v>6452597</v>
      </c>
      <c r="AO10">
        <v>6444335</v>
      </c>
      <c r="AP10">
        <v>6440749</v>
      </c>
      <c r="AQ10">
        <v>6498827</v>
      </c>
      <c r="AR10">
        <v>6485745</v>
      </c>
      <c r="AS10">
        <v>6480906</v>
      </c>
      <c r="AT10">
        <v>5693</v>
      </c>
      <c r="AU10">
        <v>22716</v>
      </c>
      <c r="AV10">
        <v>33882</v>
      </c>
      <c r="AW10">
        <v>33719</v>
      </c>
      <c r="AX10">
        <v>33779</v>
      </c>
      <c r="AY10">
        <v>64327</v>
      </c>
      <c r="AZ10">
        <v>64195</v>
      </c>
      <c r="BA10">
        <v>64571</v>
      </c>
      <c r="BB10">
        <v>80611</v>
      </c>
      <c r="BC10">
        <v>81391</v>
      </c>
      <c r="BD10">
        <v>81413</v>
      </c>
      <c r="BE10">
        <v>88386</v>
      </c>
      <c r="BF10">
        <v>95848</v>
      </c>
      <c r="BG10">
        <v>100050</v>
      </c>
      <c r="BH10">
        <v>102083</v>
      </c>
      <c r="BI10">
        <v>102806</v>
      </c>
      <c r="BJ10">
        <v>117274</v>
      </c>
      <c r="BK10">
        <v>118315</v>
      </c>
      <c r="BL10">
        <v>129199</v>
      </c>
      <c r="BM10">
        <v>133031</v>
      </c>
      <c r="BN10">
        <v>138263</v>
      </c>
      <c r="BO10">
        <v>172476</v>
      </c>
      <c r="BP10">
        <v>202294</v>
      </c>
      <c r="BQ10">
        <v>226488</v>
      </c>
      <c r="BR10">
        <v>487265</v>
      </c>
      <c r="BS10">
        <v>1515639</v>
      </c>
      <c r="BT10">
        <v>3798987</v>
      </c>
      <c r="BU10">
        <v>5040746</v>
      </c>
      <c r="BV10">
        <v>5972934</v>
      </c>
      <c r="BW10">
        <v>6641157</v>
      </c>
      <c r="BX10">
        <v>6970758</v>
      </c>
      <c r="BY10">
        <v>6853937</v>
      </c>
      <c r="BZ10">
        <v>6853937</v>
      </c>
      <c r="CA10">
        <v>6846249</v>
      </c>
      <c r="CB10">
        <v>6863899</v>
      </c>
      <c r="CC10">
        <v>6835483</v>
      </c>
      <c r="CD10">
        <v>6882157</v>
      </c>
      <c r="CE10">
        <v>6887141</v>
      </c>
      <c r="CF10">
        <v>6924501</v>
      </c>
      <c r="CG10">
        <v>6788168</v>
      </c>
      <c r="CH10">
        <v>6822379</v>
      </c>
      <c r="CI10">
        <v>6851544</v>
      </c>
      <c r="CJ10">
        <v>6847817</v>
      </c>
      <c r="CK10">
        <v>6791567</v>
      </c>
      <c r="CL10">
        <v>6758226</v>
      </c>
      <c r="CM10">
        <v>6742435</v>
      </c>
      <c r="CN10">
        <v>6724574</v>
      </c>
      <c r="CO10">
        <v>6763409</v>
      </c>
      <c r="CP10">
        <v>6709994</v>
      </c>
      <c r="CQ10">
        <v>6734489</v>
      </c>
      <c r="CR10">
        <v>6740140</v>
      </c>
      <c r="CS10">
        <v>6817264</v>
      </c>
      <c r="CT10">
        <v>6817264</v>
      </c>
      <c r="CU10">
        <v>6757519</v>
      </c>
      <c r="CV10">
        <v>6735041</v>
      </c>
      <c r="CW10">
        <v>6714777</v>
      </c>
      <c r="CX10">
        <v>6712433</v>
      </c>
      <c r="CY10">
        <v>6684135</v>
      </c>
      <c r="CZ10">
        <v>6688217</v>
      </c>
      <c r="DA10">
        <v>6738109</v>
      </c>
      <c r="DB10">
        <v>6734736</v>
      </c>
      <c r="DC10">
        <v>6731990</v>
      </c>
      <c r="DD10">
        <v>6697759</v>
      </c>
      <c r="DE10">
        <v>108</v>
      </c>
      <c r="DF10">
        <v>108</v>
      </c>
      <c r="DG10">
        <v>108</v>
      </c>
      <c r="DH10">
        <v>123</v>
      </c>
      <c r="DI10">
        <v>241</v>
      </c>
      <c r="DJ10">
        <v>244</v>
      </c>
      <c r="DK10">
        <v>244</v>
      </c>
      <c r="DL10">
        <v>248</v>
      </c>
      <c r="DM10">
        <v>267</v>
      </c>
      <c r="DN10">
        <v>298</v>
      </c>
      <c r="DO10">
        <v>1227</v>
      </c>
      <c r="DP10">
        <v>325</v>
      </c>
      <c r="DQ10">
        <v>343</v>
      </c>
      <c r="DR10">
        <v>479</v>
      </c>
      <c r="DS10">
        <v>590</v>
      </c>
      <c r="DT10">
        <v>712</v>
      </c>
      <c r="DU10">
        <v>62701</v>
      </c>
      <c r="DV10">
        <v>60381</v>
      </c>
      <c r="DW10">
        <v>66258</v>
      </c>
      <c r="DX10">
        <v>66755</v>
      </c>
      <c r="DY10">
        <v>75258</v>
      </c>
      <c r="DZ10">
        <v>79864</v>
      </c>
      <c r="EA10">
        <v>91972</v>
      </c>
      <c r="EB10">
        <v>103629</v>
      </c>
      <c r="EC10">
        <v>117557</v>
      </c>
      <c r="ED10">
        <v>155670</v>
      </c>
      <c r="EE10">
        <v>155670</v>
      </c>
      <c r="EF10">
        <v>500621</v>
      </c>
      <c r="EG10">
        <v>1780604</v>
      </c>
      <c r="EH10">
        <v>3380533</v>
      </c>
      <c r="EI10">
        <v>4776962</v>
      </c>
      <c r="EJ10">
        <v>5867299</v>
      </c>
      <c r="EK10">
        <v>6461783</v>
      </c>
      <c r="EL10">
        <v>6698056</v>
      </c>
      <c r="EM10">
        <v>6748925</v>
      </c>
      <c r="EN10">
        <v>6841596</v>
      </c>
      <c r="EO10">
        <v>6914251</v>
      </c>
      <c r="EP10">
        <v>6923883</v>
      </c>
      <c r="EQ10">
        <v>6904085</v>
      </c>
      <c r="ER10">
        <v>6872863</v>
      </c>
      <c r="ES10">
        <v>6852719</v>
      </c>
      <c r="ET10">
        <v>6812126</v>
      </c>
      <c r="EU10">
        <v>6816604</v>
      </c>
      <c r="EV10">
        <v>6796041</v>
      </c>
      <c r="EW10">
        <v>6803885</v>
      </c>
      <c r="EX10">
        <v>6815692</v>
      </c>
      <c r="EY10">
        <v>6851822</v>
      </c>
      <c r="EZ10">
        <v>6771202</v>
      </c>
      <c r="FA10">
        <v>6782152</v>
      </c>
      <c r="FB10">
        <v>6717352</v>
      </c>
      <c r="FC10">
        <v>6770810</v>
      </c>
      <c r="FD10">
        <v>6786963</v>
      </c>
      <c r="FE10">
        <v>6769938</v>
      </c>
      <c r="FF10">
        <v>6771816</v>
      </c>
      <c r="FG10">
        <v>6758766</v>
      </c>
      <c r="FH10">
        <v>6766580</v>
      </c>
      <c r="FI10">
        <v>6702237</v>
      </c>
      <c r="FJ10">
        <v>6693946</v>
      </c>
      <c r="FK10">
        <v>6718630</v>
      </c>
      <c r="FL10">
        <v>6718213</v>
      </c>
      <c r="FM10">
        <v>6763480</v>
      </c>
      <c r="FN10">
        <v>6755350</v>
      </c>
      <c r="FO10">
        <v>6718108</v>
      </c>
      <c r="FP10">
        <v>6714305</v>
      </c>
      <c r="FQ10">
        <v>6689272</v>
      </c>
      <c r="FR10">
        <v>6685014</v>
      </c>
      <c r="FS10">
        <v>6720618</v>
      </c>
      <c r="FT10">
        <v>74</v>
      </c>
      <c r="FU10">
        <v>269</v>
      </c>
      <c r="FV10">
        <v>279</v>
      </c>
      <c r="FW10">
        <v>178</v>
      </c>
      <c r="FX10">
        <v>127</v>
      </c>
      <c r="FY10">
        <v>111</v>
      </c>
      <c r="FZ10">
        <v>111</v>
      </c>
      <c r="GA10">
        <v>349</v>
      </c>
      <c r="GB10">
        <v>354</v>
      </c>
      <c r="GC10">
        <v>434</v>
      </c>
      <c r="GD10">
        <v>575</v>
      </c>
      <c r="GE10">
        <v>632</v>
      </c>
      <c r="GF10">
        <v>999</v>
      </c>
      <c r="GG10">
        <v>1040</v>
      </c>
      <c r="GH10">
        <v>1023</v>
      </c>
      <c r="GI10">
        <v>1878</v>
      </c>
      <c r="GJ10">
        <v>2327</v>
      </c>
      <c r="GK10">
        <v>6558</v>
      </c>
      <c r="GL10">
        <v>8431</v>
      </c>
      <c r="GM10">
        <v>13689</v>
      </c>
      <c r="GN10">
        <v>27006</v>
      </c>
      <c r="GO10">
        <v>97101</v>
      </c>
      <c r="GP10">
        <v>97101</v>
      </c>
      <c r="GQ10">
        <v>221271</v>
      </c>
      <c r="GR10">
        <v>417572</v>
      </c>
      <c r="GS10">
        <v>1477075</v>
      </c>
      <c r="GT10">
        <v>3083449</v>
      </c>
      <c r="GU10">
        <v>4557720</v>
      </c>
      <c r="GV10">
        <v>5614295</v>
      </c>
      <c r="GW10">
        <v>6283940</v>
      </c>
      <c r="GX10">
        <v>6636026</v>
      </c>
      <c r="GY10">
        <v>6963016</v>
      </c>
      <c r="GZ10">
        <v>7040854</v>
      </c>
      <c r="HA10">
        <v>7058947</v>
      </c>
      <c r="HB10">
        <v>7082959</v>
      </c>
      <c r="HC10">
        <v>7055193</v>
      </c>
      <c r="HD10">
        <v>7019753</v>
      </c>
      <c r="HE10">
        <v>7037003</v>
      </c>
      <c r="HF10">
        <v>7051471</v>
      </c>
      <c r="HG10">
        <v>7047359</v>
      </c>
      <c r="HH10">
        <v>7017897</v>
      </c>
      <c r="HI10">
        <v>6991294</v>
      </c>
      <c r="HJ10">
        <v>6979730</v>
      </c>
      <c r="HK10">
        <v>6957890</v>
      </c>
      <c r="HL10">
        <v>6975185</v>
      </c>
      <c r="HM10">
        <v>6936952</v>
      </c>
      <c r="HN10">
        <v>6956801</v>
      </c>
      <c r="HO10">
        <v>6969728</v>
      </c>
      <c r="HP10">
        <v>6968599</v>
      </c>
      <c r="HQ10">
        <v>6966892</v>
      </c>
      <c r="HR10">
        <v>6976221</v>
      </c>
      <c r="HS10">
        <v>6993798</v>
      </c>
      <c r="HT10">
        <v>6991514</v>
      </c>
      <c r="HU10">
        <v>6990630</v>
      </c>
      <c r="HV10">
        <v>7013388</v>
      </c>
      <c r="HW10">
        <v>7024159</v>
      </c>
      <c r="HX10">
        <v>7037494</v>
      </c>
      <c r="HY10">
        <v>7071246</v>
      </c>
      <c r="HZ10">
        <v>7039055</v>
      </c>
      <c r="IA10">
        <v>7040447</v>
      </c>
      <c r="IB10">
        <v>7006881</v>
      </c>
      <c r="IC10">
        <v>7034656</v>
      </c>
      <c r="ID10">
        <v>7048798</v>
      </c>
      <c r="IE10">
        <v>7054560</v>
      </c>
      <c r="IF10">
        <v>7087259</v>
      </c>
      <c r="IG10">
        <v>7118937</v>
      </c>
      <c r="IH10">
        <v>4</v>
      </c>
      <c r="II10">
        <v>5</v>
      </c>
      <c r="IJ10">
        <v>1944</v>
      </c>
      <c r="IK10">
        <v>1987</v>
      </c>
      <c r="IL10">
        <v>2003</v>
      </c>
      <c r="IM10">
        <v>2003</v>
      </c>
      <c r="IN10">
        <v>2088</v>
      </c>
      <c r="IO10">
        <v>2155</v>
      </c>
      <c r="IP10">
        <v>2155</v>
      </c>
      <c r="IQ10">
        <v>2334</v>
      </c>
      <c r="IR10">
        <v>2166</v>
      </c>
      <c r="IS10">
        <v>2168</v>
      </c>
      <c r="IT10">
        <v>2179</v>
      </c>
      <c r="IU10">
        <v>2202</v>
      </c>
      <c r="IV10">
        <v>2414</v>
      </c>
      <c r="IW10">
        <v>2323</v>
      </c>
      <c r="IX10">
        <v>2580</v>
      </c>
      <c r="IY10">
        <v>2728</v>
      </c>
      <c r="IZ10">
        <v>3067</v>
      </c>
      <c r="JA10">
        <v>4026</v>
      </c>
      <c r="JB10">
        <v>9036</v>
      </c>
      <c r="JC10">
        <v>44968</v>
      </c>
      <c r="JD10">
        <v>88632</v>
      </c>
      <c r="JE10">
        <v>250022</v>
      </c>
      <c r="JF10">
        <v>1103805</v>
      </c>
      <c r="JG10">
        <v>3290489</v>
      </c>
      <c r="JH10">
        <v>3290489</v>
      </c>
      <c r="JI10">
        <v>4291518</v>
      </c>
      <c r="JJ10">
        <v>5532830</v>
      </c>
      <c r="JK10">
        <v>6258235</v>
      </c>
      <c r="JL10">
        <v>6502746</v>
      </c>
      <c r="JM10">
        <v>6733816</v>
      </c>
      <c r="JN10">
        <v>6805842</v>
      </c>
      <c r="JO10">
        <v>6832730</v>
      </c>
      <c r="JP10">
        <v>6832707</v>
      </c>
      <c r="JQ10">
        <v>6833604</v>
      </c>
      <c r="JR10">
        <v>6851273</v>
      </c>
      <c r="JS10">
        <v>6870988</v>
      </c>
      <c r="JT10">
        <v>6870308</v>
      </c>
      <c r="JU10">
        <v>6912252</v>
      </c>
      <c r="JV10">
        <v>6909348</v>
      </c>
      <c r="JW10">
        <v>6913100</v>
      </c>
      <c r="JX10">
        <v>6957391</v>
      </c>
      <c r="JY10">
        <v>6895202</v>
      </c>
      <c r="JZ10">
        <v>6831873</v>
      </c>
      <c r="KA10">
        <v>6827138</v>
      </c>
      <c r="KB10">
        <v>6784496</v>
      </c>
      <c r="KC10">
        <v>6789533</v>
      </c>
      <c r="KD10">
        <v>6742370</v>
      </c>
      <c r="KE10">
        <v>6659951</v>
      </c>
      <c r="KF10">
        <v>6610989</v>
      </c>
      <c r="KG10">
        <v>6564338</v>
      </c>
      <c r="KH10">
        <v>6564338</v>
      </c>
      <c r="KI10">
        <v>6473499</v>
      </c>
      <c r="KJ10">
        <v>6402110</v>
      </c>
      <c r="KK10">
        <v>6391925</v>
      </c>
      <c r="KL10">
        <v>6410943</v>
      </c>
      <c r="KM10">
        <v>6434440</v>
      </c>
      <c r="KN10">
        <v>6328548</v>
      </c>
      <c r="KO10">
        <v>6488689</v>
      </c>
      <c r="KP10">
        <v>6604507</v>
      </c>
      <c r="KQ10">
        <v>6609475</v>
      </c>
      <c r="KR10">
        <v>6634316</v>
      </c>
      <c r="KS10">
        <v>6556075</v>
      </c>
      <c r="KT10">
        <v>6520241</v>
      </c>
      <c r="KU10">
        <v>3053</v>
      </c>
      <c r="KV10">
        <v>29830</v>
      </c>
      <c r="KW10">
        <v>12046</v>
      </c>
      <c r="KX10">
        <v>14315</v>
      </c>
      <c r="KY10">
        <v>14795</v>
      </c>
      <c r="KZ10">
        <v>14846</v>
      </c>
      <c r="LA10">
        <v>14973</v>
      </c>
      <c r="LB10">
        <v>14933</v>
      </c>
      <c r="LC10">
        <v>20196</v>
      </c>
      <c r="LD10">
        <v>25754</v>
      </c>
      <c r="LE10">
        <v>26450</v>
      </c>
      <c r="LF10">
        <v>30280</v>
      </c>
      <c r="LG10">
        <v>32674</v>
      </c>
      <c r="LH10">
        <v>35455</v>
      </c>
      <c r="LI10">
        <v>35979</v>
      </c>
      <c r="LJ10">
        <v>36197</v>
      </c>
      <c r="LK10">
        <v>37054</v>
      </c>
      <c r="LL10">
        <v>38005</v>
      </c>
      <c r="LM10">
        <v>46207</v>
      </c>
      <c r="LN10">
        <v>48966</v>
      </c>
      <c r="LO10">
        <v>110129</v>
      </c>
      <c r="LP10">
        <v>199093</v>
      </c>
      <c r="LQ10">
        <v>261258</v>
      </c>
      <c r="LR10">
        <v>382518</v>
      </c>
      <c r="LS10">
        <v>1333487</v>
      </c>
      <c r="LT10">
        <v>3461424</v>
      </c>
      <c r="LU10">
        <v>4965863</v>
      </c>
      <c r="LV10">
        <v>5768499</v>
      </c>
      <c r="LW10">
        <v>6065884</v>
      </c>
      <c r="LX10">
        <v>6300121</v>
      </c>
      <c r="LY10">
        <v>6277209</v>
      </c>
      <c r="LZ10">
        <v>6277209</v>
      </c>
      <c r="MA10">
        <v>6304588</v>
      </c>
      <c r="MB10">
        <v>6364793</v>
      </c>
      <c r="MC10">
        <v>6364442</v>
      </c>
      <c r="MD10">
        <v>6400028</v>
      </c>
      <c r="ME10">
        <v>6392250</v>
      </c>
      <c r="MF10">
        <v>6331086</v>
      </c>
      <c r="MG10">
        <v>6405747</v>
      </c>
      <c r="MH10">
        <v>6398488</v>
      </c>
      <c r="MI10">
        <v>6395200</v>
      </c>
      <c r="MJ10">
        <v>6382175</v>
      </c>
      <c r="MK10">
        <v>6358074</v>
      </c>
      <c r="ML10">
        <v>6343097</v>
      </c>
      <c r="MM10">
        <v>6324656</v>
      </c>
      <c r="MN10">
        <v>6268576</v>
      </c>
      <c r="MO10">
        <v>6252332</v>
      </c>
      <c r="MP10">
        <v>6216042</v>
      </c>
      <c r="MQ10">
        <v>6191266</v>
      </c>
      <c r="MR10">
        <v>6158392</v>
      </c>
      <c r="MS10">
        <v>6181136</v>
      </c>
      <c r="MT10">
        <v>6181136</v>
      </c>
      <c r="MU10">
        <v>6175433</v>
      </c>
      <c r="MV10">
        <v>6117176</v>
      </c>
      <c r="MW10">
        <v>6120234</v>
      </c>
      <c r="MX10">
        <v>6133700</v>
      </c>
      <c r="MY10">
        <v>6154065</v>
      </c>
      <c r="MZ10">
        <v>6175562</v>
      </c>
      <c r="NA10">
        <v>6173595</v>
      </c>
      <c r="NB10">
        <v>6177901</v>
      </c>
      <c r="NC10">
        <v>6176698</v>
      </c>
      <c r="ND10">
        <v>6181267</v>
      </c>
      <c r="NE10">
        <v>6175390</v>
      </c>
      <c r="NF10">
        <v>5</v>
      </c>
      <c r="NG10">
        <v>5</v>
      </c>
      <c r="NH10">
        <v>5</v>
      </c>
      <c r="NI10">
        <v>5</v>
      </c>
      <c r="NJ10">
        <v>49</v>
      </c>
      <c r="NK10">
        <v>190</v>
      </c>
      <c r="NL10">
        <v>190</v>
      </c>
      <c r="NM10">
        <v>190</v>
      </c>
      <c r="NN10">
        <v>741</v>
      </c>
      <c r="NO10">
        <v>1817</v>
      </c>
      <c r="NP10">
        <v>923</v>
      </c>
      <c r="NQ10">
        <v>937</v>
      </c>
      <c r="NR10">
        <v>1490</v>
      </c>
      <c r="NS10">
        <v>1581</v>
      </c>
      <c r="NT10">
        <v>1482</v>
      </c>
      <c r="NU10">
        <v>1753</v>
      </c>
      <c r="NV10">
        <v>1742</v>
      </c>
      <c r="NW10">
        <v>1788</v>
      </c>
      <c r="NX10">
        <v>1847</v>
      </c>
      <c r="NY10">
        <v>2711</v>
      </c>
      <c r="NZ10">
        <v>5075</v>
      </c>
      <c r="OA10">
        <v>7212</v>
      </c>
      <c r="OB10">
        <v>11413</v>
      </c>
      <c r="OC10">
        <v>23057</v>
      </c>
      <c r="OD10">
        <v>110482</v>
      </c>
      <c r="OE10">
        <v>110482</v>
      </c>
      <c r="OF10">
        <v>349988</v>
      </c>
      <c r="OG10">
        <v>1445218</v>
      </c>
      <c r="OH10">
        <v>3216141</v>
      </c>
      <c r="OI10">
        <v>4439994</v>
      </c>
      <c r="OJ10">
        <v>5830953</v>
      </c>
      <c r="OK10">
        <v>6208165</v>
      </c>
      <c r="OL10">
        <v>6410832</v>
      </c>
      <c r="OM10">
        <v>6408786</v>
      </c>
      <c r="ON10">
        <v>6363895</v>
      </c>
      <c r="OO10">
        <v>6360533</v>
      </c>
      <c r="OP10">
        <v>6336980</v>
      </c>
      <c r="OQ10">
        <v>6343778</v>
      </c>
      <c r="OR10">
        <v>6334805</v>
      </c>
      <c r="OS10">
        <v>6315224</v>
      </c>
      <c r="OT10">
        <v>6329962</v>
      </c>
      <c r="OU10">
        <v>6247448</v>
      </c>
      <c r="OV10">
        <v>6236241</v>
      </c>
      <c r="OW10">
        <v>6218377</v>
      </c>
      <c r="OX10">
        <v>6188466</v>
      </c>
      <c r="OY10">
        <v>6252677</v>
      </c>
      <c r="OZ10">
        <v>6243606</v>
      </c>
      <c r="PA10">
        <v>6272791</v>
      </c>
      <c r="PB10">
        <v>6253345</v>
      </c>
      <c r="PC10">
        <v>6256873</v>
      </c>
      <c r="PD10">
        <v>6244761</v>
      </c>
      <c r="PE10">
        <v>6236242</v>
      </c>
      <c r="PF10">
        <v>6207442</v>
      </c>
      <c r="PG10">
        <v>6206267</v>
      </c>
      <c r="PH10">
        <v>6207551</v>
      </c>
      <c r="PI10">
        <v>6214952</v>
      </c>
      <c r="PJ10">
        <v>6229762</v>
      </c>
      <c r="PK10">
        <v>6238867</v>
      </c>
      <c r="PL10">
        <v>6250520</v>
      </c>
      <c r="PM10">
        <v>6279992</v>
      </c>
      <c r="PN10">
        <v>6240200</v>
      </c>
      <c r="PO10">
        <v>6261504</v>
      </c>
      <c r="PP10">
        <v>6283957</v>
      </c>
      <c r="PQ10">
        <v>6289562</v>
      </c>
      <c r="PR10">
        <v>6332241</v>
      </c>
      <c r="PS10">
        <v>6366437</v>
      </c>
      <c r="PT10">
        <v>6381426</v>
      </c>
      <c r="PU10">
        <v>8</v>
      </c>
      <c r="PV10">
        <v>10</v>
      </c>
      <c r="PW10">
        <v>10</v>
      </c>
      <c r="PX10">
        <v>43</v>
      </c>
      <c r="PY10">
        <v>101</v>
      </c>
      <c r="PZ10">
        <v>106</v>
      </c>
      <c r="QA10">
        <v>106</v>
      </c>
      <c r="QB10">
        <v>106</v>
      </c>
      <c r="QC10">
        <v>183</v>
      </c>
      <c r="QD10">
        <v>212</v>
      </c>
      <c r="QE10">
        <v>190</v>
      </c>
      <c r="QF10">
        <v>184</v>
      </c>
      <c r="QG10">
        <v>266</v>
      </c>
      <c r="QH10">
        <v>508</v>
      </c>
      <c r="QI10">
        <v>556</v>
      </c>
      <c r="QJ10">
        <v>2499</v>
      </c>
      <c r="QK10">
        <v>2851</v>
      </c>
      <c r="QL10">
        <v>3013</v>
      </c>
      <c r="QM10">
        <v>7607</v>
      </c>
      <c r="QN10">
        <v>13994</v>
      </c>
      <c r="QO10">
        <v>36836</v>
      </c>
      <c r="QP10">
        <v>36836</v>
      </c>
      <c r="QQ10">
        <v>114991</v>
      </c>
      <c r="QR10">
        <v>337388</v>
      </c>
      <c r="QS10">
        <v>1082819</v>
      </c>
      <c r="QT10">
        <v>2613470</v>
      </c>
      <c r="QU10">
        <v>4200648</v>
      </c>
      <c r="QV10">
        <v>5242445</v>
      </c>
      <c r="QW10">
        <v>6219497</v>
      </c>
      <c r="QX10">
        <v>6520739</v>
      </c>
      <c r="QY10">
        <v>6593651</v>
      </c>
      <c r="QZ10">
        <v>6657245</v>
      </c>
      <c r="RA10">
        <v>6708570</v>
      </c>
      <c r="RB10">
        <v>6720900</v>
      </c>
      <c r="RC10">
        <v>6732486</v>
      </c>
      <c r="RD10">
        <v>6706152</v>
      </c>
      <c r="RE10">
        <v>6702172</v>
      </c>
      <c r="RF10">
        <v>6701758</v>
      </c>
      <c r="RG10">
        <v>6640427</v>
      </c>
      <c r="RH10">
        <v>6598519</v>
      </c>
      <c r="RI10">
        <v>6644734</v>
      </c>
      <c r="RJ10">
        <v>6724499</v>
      </c>
      <c r="RK10">
        <v>6687044</v>
      </c>
      <c r="RL10">
        <v>6585204</v>
      </c>
      <c r="RM10">
        <v>6565167</v>
      </c>
      <c r="RN10">
        <v>6542022</v>
      </c>
      <c r="RO10">
        <v>6543113</v>
      </c>
      <c r="RP10">
        <v>6488611</v>
      </c>
      <c r="RQ10">
        <v>6518126</v>
      </c>
      <c r="RR10">
        <v>6455571</v>
      </c>
      <c r="RS10">
        <v>6470430</v>
      </c>
      <c r="RT10">
        <v>6500339</v>
      </c>
      <c r="RU10">
        <v>6521756</v>
      </c>
      <c r="RV10">
        <v>6514272</v>
      </c>
      <c r="RW10">
        <v>6503040</v>
      </c>
      <c r="RX10">
        <v>6450166</v>
      </c>
      <c r="RY10">
        <v>6430429</v>
      </c>
      <c r="RZ10">
        <v>6406039</v>
      </c>
      <c r="SA10">
        <v>6369491</v>
      </c>
      <c r="SB10">
        <v>6356117</v>
      </c>
      <c r="SC10">
        <v>6367065</v>
      </c>
      <c r="SD10">
        <v>6321609</v>
      </c>
      <c r="SE10">
        <v>6299755</v>
      </c>
      <c r="SF10">
        <v>6299755</v>
      </c>
      <c r="SG10">
        <v>6267430</v>
      </c>
      <c r="SH10">
        <v>6263938</v>
      </c>
      <c r="SI10">
        <v>1</v>
      </c>
      <c r="SJ10">
        <v>3</v>
      </c>
      <c r="SK10">
        <v>6</v>
      </c>
      <c r="SL10">
        <v>13</v>
      </c>
      <c r="SM10">
        <v>122</v>
      </c>
      <c r="SN10">
        <v>122</v>
      </c>
      <c r="SO10">
        <v>122</v>
      </c>
      <c r="SP10">
        <v>124</v>
      </c>
      <c r="SQ10">
        <v>124</v>
      </c>
      <c r="SR10">
        <v>300</v>
      </c>
      <c r="SS10">
        <v>597</v>
      </c>
      <c r="ST10">
        <v>1022</v>
      </c>
      <c r="SU10">
        <v>1264</v>
      </c>
      <c r="SV10">
        <v>1549</v>
      </c>
      <c r="SW10">
        <v>2161</v>
      </c>
      <c r="SX10">
        <v>3916</v>
      </c>
      <c r="SY10">
        <v>4569</v>
      </c>
      <c r="SZ10">
        <v>5945</v>
      </c>
      <c r="TA10">
        <v>7906</v>
      </c>
      <c r="TB10">
        <v>11334</v>
      </c>
      <c r="TC10">
        <v>28692</v>
      </c>
      <c r="TD10">
        <v>110497</v>
      </c>
      <c r="TE10">
        <v>308526</v>
      </c>
      <c r="TF10">
        <v>1379027</v>
      </c>
      <c r="TG10">
        <v>3160675</v>
      </c>
      <c r="TH10">
        <v>3160675</v>
      </c>
      <c r="TI10">
        <v>4221273</v>
      </c>
      <c r="TJ10">
        <v>5620011</v>
      </c>
      <c r="TK10">
        <v>6048890</v>
      </c>
      <c r="TL10">
        <v>6174063</v>
      </c>
      <c r="TM10">
        <v>6254950</v>
      </c>
      <c r="TN10">
        <v>6224339</v>
      </c>
      <c r="TO10">
        <v>6252609</v>
      </c>
      <c r="TP10">
        <v>6200591</v>
      </c>
      <c r="TQ10">
        <v>6166653</v>
      </c>
      <c r="TR10">
        <v>6153007</v>
      </c>
      <c r="TS10">
        <v>6125560</v>
      </c>
      <c r="TT10">
        <v>6069226</v>
      </c>
      <c r="TU10">
        <v>6042671</v>
      </c>
      <c r="TV10">
        <v>6098063</v>
      </c>
      <c r="TW10">
        <v>6081595</v>
      </c>
      <c r="TX10">
        <v>6072688</v>
      </c>
      <c r="TY10">
        <v>6005138</v>
      </c>
      <c r="TZ10">
        <v>6006174</v>
      </c>
      <c r="UA10">
        <v>5998771</v>
      </c>
      <c r="UB10">
        <v>6005531</v>
      </c>
      <c r="UC10">
        <v>6054061</v>
      </c>
      <c r="UD10">
        <v>6002163</v>
      </c>
      <c r="UE10">
        <v>5951826</v>
      </c>
      <c r="UF10">
        <v>5944979</v>
      </c>
      <c r="UG10">
        <v>5942650</v>
      </c>
      <c r="UH10">
        <v>5951963</v>
      </c>
      <c r="UI10">
        <v>5996432</v>
      </c>
      <c r="UJ10">
        <v>6009746</v>
      </c>
      <c r="UK10">
        <v>6042162</v>
      </c>
      <c r="UL10">
        <v>6043995</v>
      </c>
      <c r="UM10">
        <v>6091270</v>
      </c>
      <c r="UN10">
        <v>6095367</v>
      </c>
      <c r="UO10">
        <v>6070377</v>
      </c>
      <c r="UP10">
        <v>6090472</v>
      </c>
      <c r="UQ10">
        <v>6114089</v>
      </c>
      <c r="UR10">
        <v>6092363</v>
      </c>
      <c r="US10">
        <v>6075907</v>
      </c>
      <c r="UT10">
        <v>6088815</v>
      </c>
      <c r="UU10">
        <v>6003608</v>
      </c>
      <c r="UV10">
        <v>11</v>
      </c>
      <c r="UW10">
        <v>11</v>
      </c>
      <c r="UX10">
        <v>11</v>
      </c>
      <c r="UY10">
        <v>49</v>
      </c>
      <c r="UZ10">
        <v>70</v>
      </c>
      <c r="VA10">
        <v>99</v>
      </c>
      <c r="VB10">
        <v>121</v>
      </c>
      <c r="VC10">
        <v>230</v>
      </c>
      <c r="VD10">
        <v>257</v>
      </c>
      <c r="VE10">
        <v>415</v>
      </c>
      <c r="VF10">
        <v>576</v>
      </c>
      <c r="VG10">
        <v>653</v>
      </c>
      <c r="VH10">
        <v>1357</v>
      </c>
      <c r="VI10">
        <v>4217</v>
      </c>
      <c r="VJ10">
        <v>4567</v>
      </c>
      <c r="VK10">
        <v>7708</v>
      </c>
      <c r="VL10">
        <v>8809</v>
      </c>
      <c r="VM10">
        <v>11061</v>
      </c>
      <c r="VN10">
        <v>11168</v>
      </c>
      <c r="VO10">
        <v>18345</v>
      </c>
      <c r="VP10">
        <v>21759</v>
      </c>
      <c r="VQ10">
        <v>46751</v>
      </c>
      <c r="VR10">
        <v>162012</v>
      </c>
      <c r="VS10">
        <v>457209</v>
      </c>
      <c r="VT10">
        <v>1299474</v>
      </c>
      <c r="VU10">
        <v>3229179</v>
      </c>
      <c r="VV10">
        <v>4365723</v>
      </c>
      <c r="VW10">
        <v>5441625</v>
      </c>
      <c r="VX10">
        <v>5758802</v>
      </c>
      <c r="VY10">
        <v>5857545</v>
      </c>
      <c r="VZ10">
        <v>5857545</v>
      </c>
      <c r="WA10">
        <v>5848669</v>
      </c>
      <c r="WB10">
        <v>5824880</v>
      </c>
      <c r="WC10">
        <v>5848756</v>
      </c>
      <c r="WD10">
        <v>5884530</v>
      </c>
      <c r="WE10">
        <v>5829648</v>
      </c>
      <c r="WF10">
        <v>5810411</v>
      </c>
      <c r="WG10">
        <v>5822104</v>
      </c>
      <c r="WH10">
        <v>5818638</v>
      </c>
      <c r="WI10">
        <v>5863223</v>
      </c>
      <c r="WJ10">
        <v>5888298</v>
      </c>
      <c r="WK10">
        <v>5940748</v>
      </c>
      <c r="WL10">
        <v>5950270</v>
      </c>
      <c r="WM10">
        <v>5931317</v>
      </c>
      <c r="WN10">
        <v>5943189</v>
      </c>
      <c r="WO10">
        <v>5938153</v>
      </c>
      <c r="WP10">
        <v>5939814</v>
      </c>
      <c r="WQ10">
        <v>5963421</v>
      </c>
      <c r="WR10">
        <v>5996015</v>
      </c>
      <c r="WS10">
        <v>5938933</v>
      </c>
      <c r="WT10">
        <v>5910796</v>
      </c>
      <c r="WU10">
        <v>5903218</v>
      </c>
      <c r="WV10">
        <v>5919104</v>
      </c>
      <c r="WW10">
        <v>5913197</v>
      </c>
      <c r="WX10">
        <v>5852781</v>
      </c>
      <c r="WY10">
        <v>5852781</v>
      </c>
      <c r="WZ10">
        <v>5833640</v>
      </c>
      <c r="XA10">
        <v>5805198</v>
      </c>
      <c r="XB10">
        <v>5798897</v>
      </c>
      <c r="XC10">
        <v>5785040</v>
      </c>
      <c r="XD10">
        <v>5771581</v>
      </c>
      <c r="XE10">
        <v>5763841</v>
      </c>
      <c r="XF10">
        <v>5747702</v>
      </c>
      <c r="XG10">
        <v>5797308</v>
      </c>
      <c r="XH10">
        <v>41</v>
      </c>
      <c r="XI10">
        <v>41</v>
      </c>
      <c r="XJ10">
        <v>81</v>
      </c>
      <c r="XK10">
        <v>81</v>
      </c>
      <c r="XL10">
        <v>137</v>
      </c>
      <c r="XM10">
        <v>152</v>
      </c>
      <c r="XN10">
        <v>152</v>
      </c>
      <c r="XO10">
        <v>426</v>
      </c>
      <c r="XP10">
        <v>426</v>
      </c>
      <c r="XQ10">
        <v>469</v>
      </c>
      <c r="XR10">
        <v>467</v>
      </c>
      <c r="XS10">
        <v>482</v>
      </c>
      <c r="XT10">
        <v>484</v>
      </c>
      <c r="XU10">
        <v>717</v>
      </c>
      <c r="XV10">
        <v>717</v>
      </c>
      <c r="XW10">
        <v>1025</v>
      </c>
      <c r="XX10">
        <v>2435</v>
      </c>
      <c r="XY10">
        <v>3504</v>
      </c>
      <c r="XZ10">
        <v>9983</v>
      </c>
      <c r="YA10">
        <v>7577</v>
      </c>
      <c r="YB10">
        <v>10541</v>
      </c>
      <c r="YC10">
        <v>11329</v>
      </c>
      <c r="YD10">
        <v>37620</v>
      </c>
      <c r="YE10">
        <v>108865</v>
      </c>
      <c r="YF10">
        <v>294246</v>
      </c>
      <c r="YG10">
        <v>1100890</v>
      </c>
      <c r="YH10">
        <v>3428215</v>
      </c>
      <c r="YI10">
        <v>3928061</v>
      </c>
      <c r="YJ10">
        <v>3928061</v>
      </c>
      <c r="YK10">
        <v>4938548</v>
      </c>
      <c r="YL10">
        <v>5748714</v>
      </c>
      <c r="YM10">
        <v>5931999</v>
      </c>
      <c r="YN10">
        <v>5959693</v>
      </c>
      <c r="YO10">
        <v>5954453</v>
      </c>
      <c r="YP10">
        <v>5955361</v>
      </c>
      <c r="YQ10">
        <v>5938271</v>
      </c>
      <c r="YR10">
        <v>5946464</v>
      </c>
      <c r="YS10">
        <v>5921192</v>
      </c>
      <c r="YT10">
        <v>5944008</v>
      </c>
      <c r="YU10">
        <v>5977714</v>
      </c>
      <c r="YV10">
        <v>5933965</v>
      </c>
      <c r="YW10">
        <v>5906072</v>
      </c>
      <c r="YX10">
        <v>5850942</v>
      </c>
      <c r="YY10">
        <v>5833694</v>
      </c>
      <c r="YZ10">
        <v>5732427</v>
      </c>
      <c r="ZA10">
        <v>5692026</v>
      </c>
      <c r="ZB10">
        <v>5703201</v>
      </c>
      <c r="ZC10">
        <v>5686764</v>
      </c>
      <c r="ZD10">
        <v>5648074</v>
      </c>
      <c r="ZE10">
        <v>5565146</v>
      </c>
      <c r="ZF10">
        <v>5573260</v>
      </c>
      <c r="ZG10">
        <v>5581503</v>
      </c>
      <c r="ZH10">
        <v>5605752</v>
      </c>
      <c r="ZI10">
        <v>5624684</v>
      </c>
      <c r="ZJ10">
        <v>5702110</v>
      </c>
      <c r="ZK10">
        <v>5715259</v>
      </c>
      <c r="ZL10">
        <v>5709670</v>
      </c>
      <c r="ZM10">
        <v>5718223</v>
      </c>
      <c r="ZN10">
        <v>5728694</v>
      </c>
      <c r="ZO10">
        <v>5746169</v>
      </c>
      <c r="ZP10">
        <v>5729080</v>
      </c>
      <c r="ZQ10">
        <v>5691708</v>
      </c>
      <c r="ZR10">
        <v>5675422</v>
      </c>
      <c r="ZS10">
        <v>5656847</v>
      </c>
      <c r="ZT10">
        <v>5630714</v>
      </c>
      <c r="ZU10">
        <v>5590477</v>
      </c>
      <c r="ZV10">
        <v>1</v>
      </c>
      <c r="ZW10">
        <v>351</v>
      </c>
      <c r="ZX10">
        <v>482</v>
      </c>
      <c r="ZY10">
        <v>991</v>
      </c>
      <c r="ZZ10">
        <v>785</v>
      </c>
      <c r="AAA10">
        <v>686</v>
      </c>
      <c r="AAB10">
        <v>618</v>
      </c>
      <c r="AAC10">
        <v>824</v>
      </c>
      <c r="AAD10">
        <v>1557</v>
      </c>
      <c r="AAE10">
        <v>1565</v>
      </c>
      <c r="AAF10">
        <v>1591</v>
      </c>
      <c r="AAG10">
        <v>1630</v>
      </c>
      <c r="AAH10">
        <v>2006</v>
      </c>
      <c r="AAI10">
        <v>2432</v>
      </c>
      <c r="AAJ10">
        <v>6738</v>
      </c>
      <c r="AAK10">
        <v>6771</v>
      </c>
      <c r="AAL10">
        <v>7113</v>
      </c>
      <c r="AAM10">
        <v>16918</v>
      </c>
      <c r="AAN10">
        <v>11969</v>
      </c>
      <c r="AAO10">
        <v>23839</v>
      </c>
      <c r="AAP10">
        <v>23839</v>
      </c>
      <c r="AAQ10">
        <v>33806</v>
      </c>
      <c r="AAR10">
        <v>85605</v>
      </c>
      <c r="AAS10">
        <v>214929</v>
      </c>
      <c r="AAT10">
        <v>768559</v>
      </c>
      <c r="AAU10">
        <v>2119690</v>
      </c>
      <c r="AAV10">
        <v>3357302</v>
      </c>
      <c r="AAW10">
        <v>4629182</v>
      </c>
      <c r="AAX10">
        <v>5195158</v>
      </c>
      <c r="AAY10">
        <v>5330653</v>
      </c>
      <c r="AAZ10">
        <v>5448764</v>
      </c>
      <c r="ABA10">
        <v>5494893</v>
      </c>
      <c r="ABB10">
        <v>5520024</v>
      </c>
      <c r="ABC10">
        <v>5587864</v>
      </c>
      <c r="ABD10">
        <v>5628803</v>
      </c>
      <c r="ABE10">
        <v>5650279</v>
      </c>
      <c r="ABF10">
        <v>5661984</v>
      </c>
      <c r="ABG10">
        <v>5677981</v>
      </c>
      <c r="ABH10">
        <v>5676335</v>
      </c>
      <c r="ABI10">
        <v>5656732</v>
      </c>
      <c r="ABJ10">
        <v>5639494</v>
      </c>
      <c r="ABK10">
        <v>5608756</v>
      </c>
      <c r="ABL10">
        <v>5545386</v>
      </c>
      <c r="ABM10">
        <v>5545327</v>
      </c>
      <c r="ABN10">
        <v>5505310</v>
      </c>
      <c r="ABO10">
        <v>5477880</v>
      </c>
      <c r="ABP10">
        <v>5460158</v>
      </c>
      <c r="ABQ10">
        <v>5396286</v>
      </c>
      <c r="ABR10">
        <v>5344017</v>
      </c>
      <c r="ABS10">
        <v>5320021</v>
      </c>
      <c r="ABT10">
        <v>5311605</v>
      </c>
      <c r="ABU10">
        <v>5321498</v>
      </c>
      <c r="ABV10">
        <v>5333173</v>
      </c>
      <c r="ABW10">
        <v>5333681</v>
      </c>
      <c r="ABX10">
        <v>5312357</v>
      </c>
      <c r="ABY10">
        <v>5297877</v>
      </c>
      <c r="ABZ10">
        <v>5303356</v>
      </c>
      <c r="ACA10">
        <v>5260181</v>
      </c>
      <c r="ACB10">
        <v>5257868</v>
      </c>
      <c r="ACC10">
        <v>5246186</v>
      </c>
      <c r="ACD10">
        <v>5213736</v>
      </c>
      <c r="ACE10">
        <v>5191495</v>
      </c>
      <c r="ACF10">
        <v>5140480</v>
      </c>
      <c r="ACG10">
        <v>5080574</v>
      </c>
      <c r="ACH10">
        <v>5080574</v>
      </c>
      <c r="ACI10">
        <v>20</v>
      </c>
      <c r="ACJ10">
        <v>20</v>
      </c>
      <c r="ACK10">
        <v>21</v>
      </c>
      <c r="ACL10">
        <v>31</v>
      </c>
      <c r="ACM10">
        <v>739</v>
      </c>
      <c r="ACN10">
        <v>740</v>
      </c>
      <c r="ACO10">
        <v>740</v>
      </c>
      <c r="ACP10">
        <v>740</v>
      </c>
      <c r="ACQ10">
        <v>3426</v>
      </c>
      <c r="ACR10">
        <v>3415</v>
      </c>
      <c r="ACS10">
        <v>3415</v>
      </c>
      <c r="ACT10">
        <v>3415</v>
      </c>
      <c r="ACU10">
        <v>2253</v>
      </c>
      <c r="ACV10">
        <v>2894</v>
      </c>
      <c r="ACW10">
        <v>3019</v>
      </c>
      <c r="ACX10">
        <v>3307</v>
      </c>
      <c r="ACY10">
        <v>3558</v>
      </c>
      <c r="ACZ10">
        <v>3582</v>
      </c>
      <c r="ADA10">
        <v>18865</v>
      </c>
      <c r="ADB10">
        <v>21214</v>
      </c>
      <c r="ADC10">
        <v>27795</v>
      </c>
      <c r="ADD10">
        <v>39289</v>
      </c>
      <c r="ADE10">
        <v>50426</v>
      </c>
      <c r="ADF10">
        <v>81496</v>
      </c>
      <c r="ADG10">
        <v>339712</v>
      </c>
      <c r="ADH10">
        <v>339712</v>
      </c>
      <c r="ADI10">
        <v>890328</v>
      </c>
      <c r="ADJ10">
        <v>1983412</v>
      </c>
      <c r="ADK10">
        <v>3381689</v>
      </c>
      <c r="ADL10">
        <v>4136938</v>
      </c>
      <c r="ADM10">
        <v>4397844</v>
      </c>
      <c r="ADN10">
        <v>4610756</v>
      </c>
      <c r="ADO10">
        <v>4796917</v>
      </c>
      <c r="ADP10">
        <v>4893391</v>
      </c>
      <c r="ADQ10">
        <v>4921307</v>
      </c>
      <c r="ADR10">
        <v>4936948</v>
      </c>
      <c r="ADS10">
        <v>4928072</v>
      </c>
      <c r="ADT10">
        <v>5009567</v>
      </c>
      <c r="ADU10">
        <v>4994481</v>
      </c>
      <c r="ADV10">
        <v>4998339</v>
      </c>
      <c r="ADW10">
        <v>4974391</v>
      </c>
      <c r="ADX10">
        <v>4948307</v>
      </c>
      <c r="ADY10">
        <v>4808703</v>
      </c>
      <c r="ADZ10">
        <v>4738860</v>
      </c>
      <c r="AEA10">
        <v>4699693</v>
      </c>
      <c r="AEB10">
        <v>4702835</v>
      </c>
      <c r="AEC10">
        <v>4637106</v>
      </c>
      <c r="AED10">
        <v>4593672</v>
      </c>
      <c r="AEE10">
        <v>4565040</v>
      </c>
      <c r="AEF10">
        <v>4494274</v>
      </c>
      <c r="AEG10">
        <v>4473027</v>
      </c>
      <c r="AEH10">
        <v>4493277</v>
      </c>
      <c r="AEI10">
        <v>4462036</v>
      </c>
      <c r="AEJ10">
        <v>4471989</v>
      </c>
      <c r="AEK10">
        <v>4484003</v>
      </c>
      <c r="AEL10">
        <v>4467219</v>
      </c>
      <c r="AEM10">
        <v>4478235</v>
      </c>
      <c r="AEN10">
        <v>4473851</v>
      </c>
      <c r="AEO10">
        <v>4446504</v>
      </c>
      <c r="AEP10">
        <v>4461202</v>
      </c>
      <c r="AEQ10">
        <v>4449139</v>
      </c>
      <c r="AER10">
        <v>4432842</v>
      </c>
      <c r="AES10">
        <v>4438398</v>
      </c>
      <c r="AET10">
        <v>4493553</v>
      </c>
      <c r="AEU10">
        <v>4439058</v>
      </c>
      <c r="AEV10">
        <v>17</v>
      </c>
      <c r="AEW10">
        <v>17</v>
      </c>
      <c r="AEX10">
        <v>17</v>
      </c>
      <c r="AEY10">
        <v>30</v>
      </c>
      <c r="AEZ10">
        <v>30</v>
      </c>
      <c r="AFA10">
        <v>307</v>
      </c>
      <c r="AFB10">
        <v>307</v>
      </c>
      <c r="AFC10">
        <v>420</v>
      </c>
      <c r="AFD10">
        <v>420</v>
      </c>
      <c r="AFE10">
        <v>427</v>
      </c>
      <c r="AFF10">
        <v>420</v>
      </c>
      <c r="AFG10">
        <v>477</v>
      </c>
      <c r="AFH10">
        <v>2070</v>
      </c>
      <c r="AFI10">
        <v>1877</v>
      </c>
      <c r="AFJ10">
        <v>2232</v>
      </c>
      <c r="AFK10">
        <v>2485</v>
      </c>
      <c r="AFL10">
        <v>3980</v>
      </c>
      <c r="AFM10">
        <v>3977</v>
      </c>
      <c r="AFN10">
        <v>5429</v>
      </c>
      <c r="AFO10">
        <v>11534</v>
      </c>
      <c r="AFP10">
        <v>12655</v>
      </c>
      <c r="AFQ10">
        <v>17542</v>
      </c>
      <c r="AFR10">
        <v>29367</v>
      </c>
      <c r="AFS10">
        <v>37536</v>
      </c>
      <c r="AFT10">
        <v>69844</v>
      </c>
      <c r="AFU10">
        <v>293760</v>
      </c>
      <c r="AFV10">
        <v>921178</v>
      </c>
      <c r="AFW10">
        <v>2071641</v>
      </c>
      <c r="AFX10">
        <v>3400346</v>
      </c>
      <c r="AFY10">
        <v>3928424</v>
      </c>
      <c r="AFZ10">
        <v>3928424</v>
      </c>
      <c r="AGA10">
        <v>4024821</v>
      </c>
      <c r="AGB10">
        <v>4154727</v>
      </c>
      <c r="AGC10">
        <v>4159027</v>
      </c>
      <c r="AGD10">
        <v>4145843</v>
      </c>
      <c r="AGE10">
        <v>4146747</v>
      </c>
      <c r="AGF10">
        <v>4170653</v>
      </c>
      <c r="AGG10">
        <v>4167950</v>
      </c>
      <c r="AGH10">
        <v>4164229</v>
      </c>
      <c r="AGI10">
        <v>4185217</v>
      </c>
      <c r="AGJ10">
        <v>4208229</v>
      </c>
      <c r="AGK10">
        <v>4186495</v>
      </c>
      <c r="AGL10">
        <v>4178889</v>
      </c>
      <c r="AGM10">
        <v>4153837</v>
      </c>
      <c r="AGN10">
        <v>4148519</v>
      </c>
      <c r="AGO10">
        <v>4173732</v>
      </c>
      <c r="AGP10">
        <v>4169395</v>
      </c>
      <c r="AGQ10">
        <v>4152499</v>
      </c>
      <c r="AGR10">
        <v>4151846</v>
      </c>
      <c r="AGS10">
        <v>4158486</v>
      </c>
      <c r="AGT10">
        <v>4181488</v>
      </c>
      <c r="AGU10">
        <v>4206264</v>
      </c>
      <c r="AGV10">
        <v>4196885</v>
      </c>
      <c r="AGW10">
        <v>4156938</v>
      </c>
      <c r="AGX10">
        <v>4168393</v>
      </c>
      <c r="AGY10">
        <v>4168393</v>
      </c>
      <c r="AGZ10">
        <v>4181745</v>
      </c>
      <c r="AHA10">
        <v>4099161</v>
      </c>
      <c r="AHB10">
        <v>4094109</v>
      </c>
      <c r="AHC10">
        <v>4106826</v>
      </c>
      <c r="AHD10">
        <v>4134154</v>
      </c>
      <c r="AHE10">
        <v>4187922</v>
      </c>
      <c r="AHF10">
        <v>4197829</v>
      </c>
      <c r="AHG10">
        <v>4213262</v>
      </c>
      <c r="AHH10">
        <v>195</v>
      </c>
      <c r="AHI10">
        <v>195</v>
      </c>
      <c r="AHJ10">
        <v>238</v>
      </c>
      <c r="AHK10">
        <v>348</v>
      </c>
      <c r="AHL10">
        <v>395</v>
      </c>
      <c r="AHM10">
        <v>414</v>
      </c>
      <c r="AHN10">
        <v>414</v>
      </c>
      <c r="AHO10">
        <v>416</v>
      </c>
      <c r="AHP10">
        <v>429</v>
      </c>
      <c r="AHQ10">
        <v>509</v>
      </c>
      <c r="AHR10">
        <v>534</v>
      </c>
      <c r="AHS10">
        <v>614</v>
      </c>
      <c r="AHT10">
        <v>1947</v>
      </c>
      <c r="AHU10">
        <v>3363</v>
      </c>
      <c r="AHV10">
        <v>4498</v>
      </c>
      <c r="AHW10">
        <v>4332</v>
      </c>
      <c r="AHX10">
        <v>4579</v>
      </c>
      <c r="AHY10">
        <v>5511</v>
      </c>
      <c r="AHZ10">
        <v>6257</v>
      </c>
      <c r="AIA10">
        <v>6278</v>
      </c>
      <c r="AIB10">
        <v>9223</v>
      </c>
      <c r="AIC10">
        <v>10882</v>
      </c>
      <c r="AID10">
        <v>20180</v>
      </c>
      <c r="AIE10">
        <v>100140</v>
      </c>
      <c r="AIF10">
        <v>127677</v>
      </c>
      <c r="AIG10">
        <v>270677</v>
      </c>
      <c r="AIH10">
        <v>826448</v>
      </c>
      <c r="AII10">
        <v>1225992</v>
      </c>
      <c r="AIJ10">
        <v>1225992</v>
      </c>
      <c r="AIK10">
        <v>2211421</v>
      </c>
      <c r="AIL10">
        <v>3553825</v>
      </c>
      <c r="AIM10">
        <v>4097956</v>
      </c>
      <c r="AIN10">
        <v>4154282</v>
      </c>
      <c r="AIO10">
        <v>4223448</v>
      </c>
      <c r="AIP10">
        <v>4237378</v>
      </c>
      <c r="AIQ10">
        <v>4259257</v>
      </c>
      <c r="AIR10">
        <v>4280638</v>
      </c>
      <c r="AIS10">
        <v>4237150</v>
      </c>
      <c r="AIT10">
        <v>4242409</v>
      </c>
      <c r="AIU10">
        <v>4255732</v>
      </c>
      <c r="AIV10">
        <v>4248588</v>
      </c>
      <c r="AIW10">
        <v>4237721</v>
      </c>
      <c r="AIX10">
        <v>4237689</v>
      </c>
      <c r="AIY10">
        <v>4191649</v>
      </c>
      <c r="AIZ10">
        <v>4133149</v>
      </c>
      <c r="AJA10">
        <v>4118104</v>
      </c>
      <c r="AJB10">
        <v>4132569</v>
      </c>
      <c r="AJC10">
        <v>4127993</v>
      </c>
      <c r="AJD10">
        <v>4116889</v>
      </c>
      <c r="AJE10">
        <v>4084223</v>
      </c>
      <c r="AJF10">
        <v>4041111</v>
      </c>
      <c r="AJG10">
        <v>4034445</v>
      </c>
      <c r="AJH10">
        <v>4024801</v>
      </c>
      <c r="AJI10">
        <v>4009029</v>
      </c>
      <c r="AJJ10">
        <v>3999358</v>
      </c>
      <c r="AJK10">
        <v>4004345</v>
      </c>
      <c r="AJL10">
        <v>4010514</v>
      </c>
      <c r="AJM10">
        <v>4025662</v>
      </c>
      <c r="AJN10">
        <v>4030945</v>
      </c>
      <c r="AJO10">
        <v>4040578</v>
      </c>
      <c r="AJP10">
        <v>4032329</v>
      </c>
      <c r="AJQ10">
        <v>4030195</v>
      </c>
      <c r="AJR10">
        <v>4025853</v>
      </c>
      <c r="AJS10">
        <v>4018724</v>
      </c>
      <c r="AJT10">
        <v>3995720</v>
      </c>
      <c r="AJU10">
        <v>4005593</v>
      </c>
      <c r="AJV10">
        <v>5</v>
      </c>
      <c r="AJW10">
        <v>25</v>
      </c>
      <c r="AJX10">
        <v>128</v>
      </c>
      <c r="AJY10">
        <v>928</v>
      </c>
      <c r="AJZ10">
        <v>1080</v>
      </c>
      <c r="AKA10">
        <v>1639</v>
      </c>
      <c r="AKB10">
        <v>1642</v>
      </c>
      <c r="AKC10">
        <v>1700</v>
      </c>
      <c r="AKD10">
        <v>1687</v>
      </c>
      <c r="AKE10">
        <v>1702</v>
      </c>
      <c r="AKF10">
        <v>1911</v>
      </c>
      <c r="AKG10">
        <v>2609</v>
      </c>
      <c r="AKH10">
        <v>3430</v>
      </c>
      <c r="AKI10">
        <v>4413</v>
      </c>
      <c r="AKJ10">
        <v>7287</v>
      </c>
      <c r="AKK10">
        <v>17071</v>
      </c>
      <c r="AKL10">
        <v>18751</v>
      </c>
      <c r="AKM10">
        <v>20857</v>
      </c>
      <c r="AKN10">
        <v>27120</v>
      </c>
      <c r="AKO10">
        <v>31926</v>
      </c>
      <c r="AKP10">
        <v>31926</v>
      </c>
      <c r="AKQ10">
        <v>45357</v>
      </c>
      <c r="AKR10">
        <v>51467</v>
      </c>
      <c r="AKS10">
        <v>89039</v>
      </c>
      <c r="AKT10">
        <v>229324</v>
      </c>
      <c r="AKU10">
        <v>630609</v>
      </c>
      <c r="AKV10">
        <v>1362073</v>
      </c>
      <c r="AKW10">
        <v>2516950</v>
      </c>
      <c r="AKX10">
        <v>3357404</v>
      </c>
      <c r="AKY10">
        <v>3789306</v>
      </c>
      <c r="AKZ10">
        <v>3910156</v>
      </c>
      <c r="ALA10">
        <v>3993217</v>
      </c>
      <c r="ALB10">
        <v>3967876</v>
      </c>
      <c r="ALC10">
        <v>3944443</v>
      </c>
      <c r="ALD10">
        <v>3976975</v>
      </c>
      <c r="ALE10">
        <v>3975371</v>
      </c>
      <c r="ALF10">
        <v>3957465</v>
      </c>
      <c r="ALG10">
        <v>3914374</v>
      </c>
      <c r="ALH10">
        <v>3872345</v>
      </c>
      <c r="ALI10">
        <v>3873940</v>
      </c>
      <c r="ALJ10">
        <v>3877563</v>
      </c>
      <c r="ALK10">
        <v>3876462</v>
      </c>
      <c r="ALL10">
        <v>3884864</v>
      </c>
      <c r="ALM10">
        <v>3924375</v>
      </c>
      <c r="ALN10">
        <v>3914695</v>
      </c>
      <c r="ALO10">
        <v>3939686</v>
      </c>
      <c r="ALP10">
        <v>3924271</v>
      </c>
      <c r="ALQ10">
        <v>3980805</v>
      </c>
      <c r="ALR10">
        <v>3986277</v>
      </c>
      <c r="ALS10">
        <v>3987468</v>
      </c>
      <c r="ALT10">
        <v>3982276</v>
      </c>
      <c r="ALU10">
        <v>3990734</v>
      </c>
      <c r="ALV10">
        <v>3935969</v>
      </c>
      <c r="ALW10">
        <v>3916094</v>
      </c>
      <c r="ALX10">
        <v>3916320</v>
      </c>
      <c r="ALY10">
        <v>3940684</v>
      </c>
      <c r="ALZ10">
        <v>3953177</v>
      </c>
      <c r="AMA10">
        <v>3978599</v>
      </c>
      <c r="AMB10">
        <v>3968033</v>
      </c>
      <c r="AMC10">
        <v>3990807</v>
      </c>
      <c r="AMD10">
        <v>4012096</v>
      </c>
      <c r="AME10">
        <v>3988529</v>
      </c>
      <c r="AMF10">
        <v>3999296</v>
      </c>
      <c r="AMG10">
        <v>4013995</v>
      </c>
      <c r="AMH10">
        <v>4007355</v>
      </c>
      <c r="AMI10">
        <v>4007355</v>
      </c>
      <c r="AMJ10">
        <v>469</v>
      </c>
      <c r="AMK10">
        <v>469</v>
      </c>
      <c r="AML10">
        <v>1823</v>
      </c>
      <c r="AMM10">
        <v>1987</v>
      </c>
      <c r="AMN10">
        <v>2145</v>
      </c>
      <c r="AMO10">
        <v>2145</v>
      </c>
      <c r="AMP10">
        <v>2827</v>
      </c>
      <c r="AMQ10">
        <v>3014</v>
      </c>
      <c r="AMR10">
        <v>2965</v>
      </c>
      <c r="AMS10">
        <v>2965</v>
      </c>
      <c r="AMT10">
        <v>3532</v>
      </c>
      <c r="AMU10">
        <v>23314</v>
      </c>
      <c r="AMV10">
        <v>25627</v>
      </c>
      <c r="AMW10">
        <v>28025</v>
      </c>
      <c r="AMX10">
        <v>29078</v>
      </c>
      <c r="AMY10">
        <v>29617</v>
      </c>
      <c r="AMZ10">
        <v>32048</v>
      </c>
      <c r="ANA10">
        <v>34527</v>
      </c>
      <c r="ANB10">
        <v>36024</v>
      </c>
      <c r="ANC10">
        <v>46574</v>
      </c>
      <c r="AND10">
        <v>49484</v>
      </c>
      <c r="ANE10">
        <v>57310</v>
      </c>
      <c r="ANF10">
        <v>73847</v>
      </c>
      <c r="ANG10">
        <v>110487</v>
      </c>
      <c r="ANH10">
        <v>110487</v>
      </c>
      <c r="ANI10">
        <v>275566</v>
      </c>
      <c r="ANJ10">
        <v>835214</v>
      </c>
      <c r="ANK10">
        <v>2155835</v>
      </c>
      <c r="ANL10">
        <v>3076190</v>
      </c>
      <c r="ANM10">
        <v>3426674</v>
      </c>
      <c r="ANN10">
        <v>3655411</v>
      </c>
      <c r="ANO10">
        <v>3713432</v>
      </c>
      <c r="ANP10">
        <v>3701216</v>
      </c>
      <c r="ANQ10">
        <v>3710844</v>
      </c>
      <c r="ANR10">
        <v>3726893</v>
      </c>
      <c r="ANS10">
        <v>3735699</v>
      </c>
      <c r="ANT10">
        <v>3744744</v>
      </c>
      <c r="ANU10">
        <v>3779279</v>
      </c>
      <c r="ANV10">
        <v>3846338</v>
      </c>
      <c r="ANW10">
        <v>3846202</v>
      </c>
      <c r="ANX10">
        <v>3830653</v>
      </c>
      <c r="ANY10">
        <v>3841985</v>
      </c>
      <c r="ANZ10">
        <v>3812896</v>
      </c>
      <c r="AOA10">
        <v>3783739</v>
      </c>
      <c r="AOB10">
        <v>3775038</v>
      </c>
      <c r="AOC10">
        <v>3800310</v>
      </c>
      <c r="AOD10">
        <v>3816101</v>
      </c>
      <c r="AOE10">
        <v>3794335</v>
      </c>
      <c r="AOF10">
        <v>3799098</v>
      </c>
      <c r="AOG10">
        <v>3811457</v>
      </c>
      <c r="AOH10">
        <v>3853922</v>
      </c>
      <c r="AOI10">
        <v>3850749</v>
      </c>
      <c r="AOJ10">
        <v>3813785</v>
      </c>
      <c r="AOK10">
        <v>3796936</v>
      </c>
      <c r="AOL10">
        <v>3806281</v>
      </c>
      <c r="AOM10">
        <v>3806281</v>
      </c>
      <c r="AON10">
        <v>3833384</v>
      </c>
      <c r="AOO10">
        <v>3861685</v>
      </c>
      <c r="AOP10">
        <v>3842857</v>
      </c>
      <c r="AOQ10">
        <v>3830822</v>
      </c>
      <c r="AOR10">
        <v>3845131</v>
      </c>
      <c r="AOS10">
        <v>3786644</v>
      </c>
      <c r="AOT10">
        <v>3793060</v>
      </c>
      <c r="AOU10">
        <v>3764237</v>
      </c>
      <c r="AOV10">
        <v>3756837</v>
      </c>
      <c r="AOW10">
        <v>7</v>
      </c>
      <c r="AOX10">
        <v>1444</v>
      </c>
      <c r="AOY10">
        <v>1591</v>
      </c>
      <c r="AOZ10">
        <v>1661</v>
      </c>
      <c r="APA10">
        <v>2753</v>
      </c>
      <c r="APB10">
        <v>3206</v>
      </c>
      <c r="APC10">
        <v>3206</v>
      </c>
      <c r="APD10">
        <v>3318</v>
      </c>
      <c r="APE10">
        <v>3270</v>
      </c>
      <c r="APF10">
        <v>3299</v>
      </c>
      <c r="APG10">
        <v>3550</v>
      </c>
      <c r="APH10">
        <v>5476</v>
      </c>
      <c r="API10">
        <v>6140</v>
      </c>
      <c r="APJ10">
        <v>7552</v>
      </c>
      <c r="APK10">
        <v>8706</v>
      </c>
      <c r="APL10">
        <v>9826</v>
      </c>
      <c r="APM10">
        <v>12298</v>
      </c>
      <c r="APN10">
        <v>14249</v>
      </c>
      <c r="APO10">
        <v>17871</v>
      </c>
      <c r="APP10">
        <v>18713</v>
      </c>
      <c r="APQ10">
        <v>19170</v>
      </c>
      <c r="APR10">
        <v>20691</v>
      </c>
      <c r="APS10">
        <v>28560</v>
      </c>
      <c r="APT10">
        <v>54140</v>
      </c>
      <c r="APU10">
        <v>107404</v>
      </c>
      <c r="APV10">
        <v>366064</v>
      </c>
      <c r="APW10">
        <v>1291212</v>
      </c>
      <c r="APX10">
        <v>2741035</v>
      </c>
      <c r="APY10">
        <v>3744414</v>
      </c>
      <c r="APZ10">
        <v>3744414</v>
      </c>
      <c r="AQA10">
        <v>3828266</v>
      </c>
      <c r="AQB10">
        <v>3896078</v>
      </c>
      <c r="AQC10">
        <v>3920164</v>
      </c>
      <c r="AQD10">
        <v>3946128</v>
      </c>
      <c r="AQE10">
        <v>4017435</v>
      </c>
      <c r="AQF10">
        <v>3986350</v>
      </c>
      <c r="AQG10">
        <v>3969903</v>
      </c>
      <c r="AQH10">
        <v>3987228</v>
      </c>
      <c r="AQI10">
        <v>3998537</v>
      </c>
      <c r="AQJ10">
        <v>4014136</v>
      </c>
      <c r="AQK10">
        <v>4018345</v>
      </c>
      <c r="AQL10">
        <v>4017298</v>
      </c>
      <c r="AQM10">
        <v>4016310</v>
      </c>
      <c r="AQN10">
        <v>4018353</v>
      </c>
      <c r="AQO10">
        <v>4013292</v>
      </c>
      <c r="AQP10">
        <v>4039453</v>
      </c>
      <c r="AQQ10">
        <v>4025647</v>
      </c>
      <c r="AQR10">
        <v>3979795</v>
      </c>
      <c r="AQS10">
        <v>3945198</v>
      </c>
      <c r="AQT10">
        <v>3872606</v>
      </c>
      <c r="AQU10">
        <v>3916654</v>
      </c>
      <c r="AQV10">
        <v>3851335</v>
      </c>
      <c r="AQW10">
        <v>3826114</v>
      </c>
      <c r="AQX10">
        <v>3791364</v>
      </c>
      <c r="AQY10">
        <v>3791364</v>
      </c>
      <c r="AQZ10">
        <v>3784346</v>
      </c>
      <c r="ARA10">
        <v>3821219</v>
      </c>
      <c r="ARB10">
        <v>3830246</v>
      </c>
      <c r="ARC10">
        <v>3796445</v>
      </c>
      <c r="ARD10">
        <v>3792053</v>
      </c>
      <c r="ARE10">
        <v>3766232</v>
      </c>
      <c r="ARF10">
        <v>3734060</v>
      </c>
      <c r="ARG10">
        <v>3702047</v>
      </c>
      <c r="ARH10">
        <v>3714007</v>
      </c>
      <c r="ARI10">
        <v>1555</v>
      </c>
      <c r="ARJ10">
        <v>1555</v>
      </c>
      <c r="ARK10">
        <v>18055</v>
      </c>
      <c r="ARL10">
        <v>22324</v>
      </c>
      <c r="ARM10">
        <v>22088</v>
      </c>
      <c r="ARN10">
        <v>22204</v>
      </c>
      <c r="ARO10">
        <v>22204</v>
      </c>
      <c r="ARP10">
        <v>22907</v>
      </c>
      <c r="ARQ10">
        <v>26723</v>
      </c>
      <c r="ARR10">
        <v>27057</v>
      </c>
      <c r="ARS10">
        <v>27545</v>
      </c>
      <c r="ART10">
        <v>30383</v>
      </c>
      <c r="ARU10">
        <v>29329</v>
      </c>
      <c r="ARV10">
        <v>30426</v>
      </c>
      <c r="ARW10">
        <v>38396</v>
      </c>
      <c r="ARX10">
        <v>40570</v>
      </c>
      <c r="ARY10">
        <v>46360</v>
      </c>
      <c r="ARZ10">
        <v>45822</v>
      </c>
      <c r="ASA10">
        <v>46323</v>
      </c>
      <c r="ASB10">
        <v>46793</v>
      </c>
      <c r="ASC10">
        <v>53385</v>
      </c>
      <c r="ASD10">
        <v>57436</v>
      </c>
      <c r="ASE10">
        <v>62948</v>
      </c>
      <c r="ASF10">
        <v>72862</v>
      </c>
      <c r="ASG10">
        <v>105832</v>
      </c>
      <c r="ASH10">
        <v>379618</v>
      </c>
      <c r="ASI10">
        <v>744912</v>
      </c>
      <c r="ASJ10">
        <v>744912</v>
      </c>
      <c r="ASK10">
        <v>1607111</v>
      </c>
      <c r="ASL10">
        <v>2747176</v>
      </c>
      <c r="ASM10">
        <v>3276432</v>
      </c>
      <c r="ASN10">
        <v>3533350</v>
      </c>
      <c r="ASO10">
        <v>3576866</v>
      </c>
      <c r="ASP10">
        <v>3553423</v>
      </c>
      <c r="ASQ10">
        <v>3601297</v>
      </c>
      <c r="ASR10">
        <v>3603168</v>
      </c>
      <c r="ASS10">
        <v>3629451</v>
      </c>
      <c r="AST10">
        <v>3624086</v>
      </c>
      <c r="ASU10">
        <v>3593553</v>
      </c>
      <c r="ASV10">
        <v>3584684</v>
      </c>
      <c r="ASW10">
        <v>3562013</v>
      </c>
      <c r="ASX10">
        <v>3561139</v>
      </c>
      <c r="ASY10">
        <v>3580551</v>
      </c>
      <c r="ASZ10">
        <v>3567712</v>
      </c>
      <c r="ATA10">
        <v>3577734</v>
      </c>
      <c r="ATB10">
        <v>3616822</v>
      </c>
      <c r="ATC10">
        <v>3623287</v>
      </c>
      <c r="ATD10">
        <v>3623754</v>
      </c>
      <c r="ATE10">
        <v>3586501</v>
      </c>
      <c r="ATF10">
        <v>3577361</v>
      </c>
      <c r="ATG10">
        <v>3600162</v>
      </c>
      <c r="ATH10">
        <v>3619196</v>
      </c>
      <c r="ATI10">
        <v>3613215</v>
      </c>
      <c r="ATJ10">
        <v>3637698</v>
      </c>
      <c r="ATK10">
        <v>3644190</v>
      </c>
      <c r="ATL10">
        <v>3639087</v>
      </c>
      <c r="ATM10">
        <v>3582760</v>
      </c>
      <c r="ATN10">
        <v>3599132</v>
      </c>
      <c r="ATO10">
        <v>3604842</v>
      </c>
      <c r="ATP10">
        <v>3622879</v>
      </c>
      <c r="ATQ10">
        <v>3621678</v>
      </c>
      <c r="ATR10">
        <v>3592583</v>
      </c>
      <c r="ATS10">
        <v>3580765</v>
      </c>
      <c r="ATT10">
        <v>3571097</v>
      </c>
      <c r="ATU10">
        <v>3557930</v>
      </c>
      <c r="ATV10">
        <v>3570651</v>
      </c>
      <c r="ATW10">
        <v>10</v>
      </c>
      <c r="ATX10">
        <v>510</v>
      </c>
      <c r="ATY10">
        <v>917</v>
      </c>
      <c r="ATZ10">
        <v>874</v>
      </c>
      <c r="AUA10">
        <v>887</v>
      </c>
      <c r="AUB10">
        <v>1654</v>
      </c>
      <c r="AUC10">
        <v>8571</v>
      </c>
      <c r="AUD10">
        <v>7603</v>
      </c>
      <c r="AUE10">
        <v>5813</v>
      </c>
      <c r="AUF10">
        <v>7018</v>
      </c>
      <c r="AUG10">
        <v>9849</v>
      </c>
      <c r="AUH10">
        <v>10676</v>
      </c>
      <c r="AUI10">
        <v>14074</v>
      </c>
      <c r="AUJ10">
        <v>18528</v>
      </c>
      <c r="AUK10">
        <v>19872</v>
      </c>
      <c r="AUL10">
        <v>23158</v>
      </c>
      <c r="AUM10">
        <v>34451</v>
      </c>
      <c r="AUN10">
        <v>46984</v>
      </c>
      <c r="AUO10">
        <v>51026</v>
      </c>
      <c r="AUP10">
        <v>51026</v>
      </c>
      <c r="AUQ10">
        <v>56189</v>
      </c>
      <c r="AUR10">
        <v>59214</v>
      </c>
      <c r="AUS10">
        <v>79748</v>
      </c>
      <c r="AUT10">
        <v>110747</v>
      </c>
      <c r="AUU10">
        <v>301594</v>
      </c>
      <c r="AUV10">
        <v>664784</v>
      </c>
      <c r="AUW10">
        <v>1672047</v>
      </c>
      <c r="AUX10">
        <v>2724586</v>
      </c>
      <c r="AUY10">
        <v>3180707</v>
      </c>
      <c r="AUZ10">
        <v>3441398</v>
      </c>
      <c r="AVA10">
        <v>3441766</v>
      </c>
      <c r="AVB10">
        <v>3451248</v>
      </c>
      <c r="AVC10">
        <v>3461315</v>
      </c>
      <c r="AVD10">
        <v>3470497</v>
      </c>
      <c r="AVE10">
        <v>3440825</v>
      </c>
      <c r="AVF10">
        <v>3427353</v>
      </c>
      <c r="AVG10">
        <v>3418307</v>
      </c>
      <c r="AVH10">
        <v>3415120</v>
      </c>
      <c r="AVI10">
        <v>3412837</v>
      </c>
      <c r="AVJ10">
        <v>3393403</v>
      </c>
      <c r="AVK10">
        <v>3402135</v>
      </c>
      <c r="AVL10">
        <v>3422039</v>
      </c>
      <c r="AVM10">
        <v>3427215</v>
      </c>
      <c r="AVN10">
        <v>3426111</v>
      </c>
      <c r="AVO10">
        <v>3457782</v>
      </c>
      <c r="AVP10">
        <v>3497191</v>
      </c>
      <c r="AVQ10">
        <v>3507370</v>
      </c>
      <c r="AVR10">
        <v>3478441</v>
      </c>
      <c r="AVS10">
        <v>3456123</v>
      </c>
      <c r="AVT10">
        <v>3456946</v>
      </c>
      <c r="AVU10">
        <v>3473289</v>
      </c>
      <c r="AVV10">
        <v>3456846</v>
      </c>
      <c r="AVW10">
        <v>3474592</v>
      </c>
      <c r="AVX10">
        <v>3462495</v>
      </c>
      <c r="AVY10">
        <v>3450577</v>
      </c>
      <c r="AVZ10">
        <v>3438019</v>
      </c>
      <c r="AWA10">
        <v>3461497</v>
      </c>
      <c r="AWB10">
        <v>3449788</v>
      </c>
      <c r="AWC10">
        <v>3454977</v>
      </c>
      <c r="AWD10">
        <v>3451846</v>
      </c>
      <c r="AWE10">
        <v>3468732</v>
      </c>
      <c r="AWF10">
        <v>3476681</v>
      </c>
      <c r="AWG10">
        <v>3488850</v>
      </c>
      <c r="AWH10">
        <v>3533067</v>
      </c>
      <c r="AWI10">
        <v>3533067</v>
      </c>
      <c r="AWJ10">
        <v>3515688</v>
      </c>
      <c r="AWK10">
        <v>22191</v>
      </c>
      <c r="AWL10">
        <v>22240</v>
      </c>
      <c r="AWM10">
        <v>22399</v>
      </c>
      <c r="AWN10">
        <v>38406</v>
      </c>
      <c r="AWO10">
        <v>38512</v>
      </c>
      <c r="AWP10">
        <v>38839</v>
      </c>
      <c r="AWQ10">
        <v>38771</v>
      </c>
      <c r="AWR10">
        <v>38835</v>
      </c>
      <c r="AWS10">
        <v>38900</v>
      </c>
      <c r="AWT10">
        <v>38776</v>
      </c>
      <c r="AWU10">
        <v>42326</v>
      </c>
      <c r="AWV10">
        <v>43111</v>
      </c>
      <c r="AWW10">
        <v>43394</v>
      </c>
      <c r="AWX10">
        <v>44409</v>
      </c>
      <c r="AWY10">
        <v>55171</v>
      </c>
      <c r="AWZ10">
        <v>56634</v>
      </c>
      <c r="AXA10">
        <v>60814</v>
      </c>
      <c r="AXB10">
        <v>68605</v>
      </c>
      <c r="AXC10">
        <v>75639</v>
      </c>
      <c r="AXD10">
        <v>79919</v>
      </c>
      <c r="AXE10">
        <v>88697</v>
      </c>
      <c r="AXF10">
        <v>90133</v>
      </c>
      <c r="AXG10">
        <v>105318</v>
      </c>
      <c r="AXH10">
        <v>105318</v>
      </c>
      <c r="AXI10">
        <v>129129</v>
      </c>
      <c r="AXJ10">
        <v>315807</v>
      </c>
      <c r="AXK10">
        <v>1258784</v>
      </c>
      <c r="AXL10">
        <v>2588155</v>
      </c>
      <c r="AXM10">
        <v>3266894</v>
      </c>
      <c r="AXN10">
        <v>3394853</v>
      </c>
      <c r="AXO10">
        <v>3426758</v>
      </c>
      <c r="AXP10">
        <v>3442043</v>
      </c>
      <c r="AXQ10">
        <v>3441532</v>
      </c>
      <c r="AXR10">
        <v>3450431</v>
      </c>
      <c r="AXS10">
        <v>3464181</v>
      </c>
      <c r="AXT10">
        <v>3422835</v>
      </c>
      <c r="AXU10">
        <v>3416664</v>
      </c>
      <c r="AXV10">
        <v>3415292</v>
      </c>
      <c r="AXW10">
        <v>3394765</v>
      </c>
      <c r="AXX10">
        <v>3379496</v>
      </c>
      <c r="AXY10">
        <v>3384251</v>
      </c>
      <c r="AXZ10">
        <v>3376586</v>
      </c>
      <c r="AYA10">
        <v>3417880</v>
      </c>
      <c r="AYB10">
        <v>3409817</v>
      </c>
      <c r="AYC10">
        <v>3407559</v>
      </c>
      <c r="AYD10">
        <v>3395691</v>
      </c>
      <c r="AYE10">
        <v>3368166</v>
      </c>
      <c r="AYF10">
        <v>3347417</v>
      </c>
      <c r="AYG10">
        <v>3367281</v>
      </c>
      <c r="AYH10">
        <v>3387919</v>
      </c>
      <c r="AYI10">
        <v>3345357</v>
      </c>
      <c r="AYJ10">
        <v>3354953</v>
      </c>
      <c r="AYK10">
        <v>3347780</v>
      </c>
      <c r="AYL10">
        <v>3346107</v>
      </c>
      <c r="AYM10">
        <v>3363008</v>
      </c>
      <c r="AYN10">
        <v>3410435</v>
      </c>
      <c r="AYO10">
        <v>3442643</v>
      </c>
      <c r="AYP10">
        <v>3435877</v>
      </c>
      <c r="AYQ10">
        <v>3460663</v>
      </c>
      <c r="AYR10">
        <v>3486478</v>
      </c>
      <c r="AYS10">
        <v>3535289</v>
      </c>
      <c r="AYT10">
        <v>3575476</v>
      </c>
      <c r="AYU10">
        <v>3576219</v>
      </c>
      <c r="AYV10">
        <v>3571354</v>
      </c>
      <c r="AYW10">
        <v>3587784</v>
      </c>
      <c r="AYX10">
        <v>1684</v>
      </c>
      <c r="AYY10">
        <v>5621</v>
      </c>
      <c r="AYZ10">
        <v>4654</v>
      </c>
      <c r="AZA10">
        <v>4940</v>
      </c>
      <c r="AZB10">
        <v>5475</v>
      </c>
      <c r="AZC10">
        <v>5547</v>
      </c>
      <c r="AZD10">
        <v>10983</v>
      </c>
      <c r="AZE10">
        <v>10725</v>
      </c>
      <c r="AZF10">
        <v>11383</v>
      </c>
      <c r="AZG10">
        <v>12082</v>
      </c>
      <c r="AZH10">
        <v>14757</v>
      </c>
      <c r="AZI10">
        <v>14418</v>
      </c>
      <c r="AZJ10">
        <v>14812</v>
      </c>
      <c r="AZK10">
        <v>16906</v>
      </c>
      <c r="AZL10">
        <v>17459</v>
      </c>
      <c r="AZM10">
        <v>17770</v>
      </c>
      <c r="AZN10">
        <v>18376</v>
      </c>
      <c r="AZO10">
        <v>18103</v>
      </c>
      <c r="AZP10">
        <v>18764</v>
      </c>
      <c r="AZQ10">
        <v>28285</v>
      </c>
      <c r="AZR10">
        <v>31233</v>
      </c>
      <c r="AZS10">
        <v>36131</v>
      </c>
      <c r="AZT10">
        <v>44572</v>
      </c>
      <c r="AZU10">
        <v>120216</v>
      </c>
      <c r="AZV10">
        <v>167960</v>
      </c>
      <c r="AZW10">
        <v>421055</v>
      </c>
      <c r="AZX10">
        <v>1407398</v>
      </c>
      <c r="AZY10">
        <v>2467692</v>
      </c>
      <c r="AZZ10">
        <v>3087368</v>
      </c>
      <c r="BAA10">
        <v>3264625</v>
      </c>
      <c r="BAB10">
        <v>3339681</v>
      </c>
      <c r="BAC10">
        <v>3410361</v>
      </c>
      <c r="BAD10">
        <v>3450664</v>
      </c>
      <c r="BAE10">
        <v>3450664</v>
      </c>
      <c r="BAF10">
        <v>3459245</v>
      </c>
      <c r="BAG10">
        <v>3429439</v>
      </c>
      <c r="BAH10">
        <v>3399583</v>
      </c>
      <c r="BAI10">
        <v>3445454</v>
      </c>
      <c r="BAJ10">
        <v>3469960</v>
      </c>
      <c r="BAK10">
        <v>3464246</v>
      </c>
      <c r="BAL10">
        <v>3471831</v>
      </c>
      <c r="BAM10">
        <v>3502094</v>
      </c>
      <c r="BAN10">
        <v>3502849</v>
      </c>
      <c r="BAO10">
        <v>3523378</v>
      </c>
      <c r="BAP10">
        <v>3485505</v>
      </c>
      <c r="BAQ10">
        <v>3401336</v>
      </c>
      <c r="BAR10">
        <v>3368120</v>
      </c>
      <c r="BAS10">
        <v>3303348</v>
      </c>
      <c r="BAT10">
        <v>3309323</v>
      </c>
      <c r="BAU10">
        <v>3282434</v>
      </c>
      <c r="BAV10">
        <v>3250924</v>
      </c>
      <c r="BAW10">
        <v>3228181</v>
      </c>
      <c r="BAX10">
        <v>3177100</v>
      </c>
      <c r="BAY10">
        <v>3177100</v>
      </c>
      <c r="BAZ10">
        <v>3195757</v>
      </c>
      <c r="BBA10">
        <v>3185146</v>
      </c>
      <c r="BBB10">
        <v>3240421</v>
      </c>
      <c r="BBC10">
        <v>3229430</v>
      </c>
      <c r="BBD10">
        <v>3200481</v>
      </c>
      <c r="BBE10">
        <v>3201294</v>
      </c>
      <c r="BBF10">
        <v>3164823</v>
      </c>
      <c r="BBG10">
        <v>3198000</v>
      </c>
      <c r="BBH10">
        <v>3230177</v>
      </c>
      <c r="BBI10">
        <v>52686</v>
      </c>
      <c r="BBJ10">
        <v>52686</v>
      </c>
      <c r="BBK10">
        <v>52660</v>
      </c>
      <c r="BBL10">
        <v>52919</v>
      </c>
      <c r="BBM10">
        <v>53016</v>
      </c>
      <c r="BBN10">
        <v>53156</v>
      </c>
      <c r="BBO10">
        <v>53156</v>
      </c>
      <c r="BBP10">
        <v>53156</v>
      </c>
      <c r="BBQ10">
        <v>53055</v>
      </c>
      <c r="BBR10">
        <v>53055</v>
      </c>
      <c r="BBS10">
        <v>53614</v>
      </c>
      <c r="BBT10">
        <v>59384</v>
      </c>
      <c r="BBU10">
        <v>59796</v>
      </c>
      <c r="BBV10">
        <v>59907</v>
      </c>
      <c r="BBW10">
        <v>63132</v>
      </c>
      <c r="BBX10">
        <v>65814</v>
      </c>
      <c r="BBY10">
        <v>67939</v>
      </c>
      <c r="BBZ10">
        <v>69331</v>
      </c>
      <c r="BCA10">
        <v>69486</v>
      </c>
      <c r="BCB10">
        <v>71758</v>
      </c>
      <c r="BCC10">
        <v>74474</v>
      </c>
      <c r="BCD10">
        <v>76104</v>
      </c>
      <c r="BCE10">
        <v>81914</v>
      </c>
      <c r="BCF10">
        <v>90994</v>
      </c>
      <c r="BCG10">
        <v>110255</v>
      </c>
      <c r="BCH10">
        <v>149404</v>
      </c>
      <c r="BCI10">
        <v>273056</v>
      </c>
      <c r="BCJ10">
        <v>273056</v>
      </c>
      <c r="BCK10">
        <v>879158</v>
      </c>
      <c r="BCL10">
        <v>1794187</v>
      </c>
      <c r="BCM10">
        <v>2614443</v>
      </c>
      <c r="BCN10">
        <v>2902133</v>
      </c>
      <c r="BCO10">
        <v>3055774</v>
      </c>
      <c r="BCP10">
        <v>3123232</v>
      </c>
      <c r="BCQ10">
        <v>3155678</v>
      </c>
      <c r="BCR10">
        <v>3171172</v>
      </c>
      <c r="BCS10">
        <v>3179441</v>
      </c>
      <c r="BCT10">
        <v>3140735</v>
      </c>
      <c r="BCU10">
        <v>3145173</v>
      </c>
      <c r="BCV10">
        <v>3131970</v>
      </c>
      <c r="BCW10">
        <v>3107265</v>
      </c>
      <c r="BCX10">
        <v>3136744</v>
      </c>
      <c r="BCY10">
        <v>3149977</v>
      </c>
      <c r="BCZ10">
        <v>3107228</v>
      </c>
      <c r="BDA10">
        <v>3106642</v>
      </c>
      <c r="BDB10">
        <v>3168006</v>
      </c>
      <c r="BDC10">
        <v>3166298</v>
      </c>
      <c r="BDD10">
        <v>3122069</v>
      </c>
      <c r="BDE10">
        <v>3088743</v>
      </c>
      <c r="BDF10">
        <v>3056277</v>
      </c>
      <c r="BDG10">
        <v>3061448</v>
      </c>
      <c r="BDH10">
        <v>3078086</v>
      </c>
      <c r="BDI10">
        <v>3102226</v>
      </c>
      <c r="BDJ10">
        <v>3103100</v>
      </c>
      <c r="BDK10">
        <v>3103660</v>
      </c>
      <c r="BDL10">
        <v>3120746</v>
      </c>
      <c r="BDM10">
        <v>3118011</v>
      </c>
      <c r="BDN10">
        <v>3132693</v>
      </c>
      <c r="BDO10">
        <v>3111741</v>
      </c>
      <c r="BDP10">
        <v>3109754</v>
      </c>
      <c r="BDQ10">
        <v>3118562</v>
      </c>
      <c r="BDR10">
        <v>3142356</v>
      </c>
      <c r="BDS10">
        <v>3159750</v>
      </c>
      <c r="BDT10">
        <v>3155869</v>
      </c>
      <c r="BDU10">
        <v>3179377</v>
      </c>
      <c r="BDV10">
        <v>3163436</v>
      </c>
      <c r="BDW10">
        <v>3172631</v>
      </c>
      <c r="BDX10">
        <v>30147</v>
      </c>
      <c r="BDY10">
        <v>30515</v>
      </c>
      <c r="BDZ10">
        <v>31985</v>
      </c>
      <c r="BEA10">
        <v>34002</v>
      </c>
      <c r="BEB10">
        <v>34146</v>
      </c>
      <c r="BEC10">
        <v>34249</v>
      </c>
      <c r="BED10">
        <v>35009</v>
      </c>
      <c r="BEE10">
        <v>35937</v>
      </c>
      <c r="BEF10">
        <v>36666</v>
      </c>
      <c r="BEG10">
        <v>37550</v>
      </c>
      <c r="BEH10">
        <v>41451</v>
      </c>
      <c r="BEI10">
        <v>43599</v>
      </c>
      <c r="BEJ10">
        <v>43649</v>
      </c>
      <c r="BEK10">
        <v>44399</v>
      </c>
      <c r="BEL10">
        <v>46402</v>
      </c>
      <c r="BEM10">
        <v>47259</v>
      </c>
      <c r="BEN10">
        <v>49435</v>
      </c>
      <c r="BEO10">
        <v>54381</v>
      </c>
      <c r="BEP10">
        <v>54381</v>
      </c>
      <c r="BEQ10">
        <v>63707</v>
      </c>
      <c r="BER10">
        <v>68569</v>
      </c>
      <c r="BES10">
        <v>72403</v>
      </c>
      <c r="BET10">
        <v>88100</v>
      </c>
      <c r="BEU10">
        <v>114797</v>
      </c>
      <c r="BEV10">
        <v>326188</v>
      </c>
      <c r="BEW10">
        <v>852158</v>
      </c>
      <c r="BEX10">
        <v>1936554</v>
      </c>
      <c r="BEY10">
        <v>2791811</v>
      </c>
      <c r="BEZ10">
        <v>3145930</v>
      </c>
      <c r="BFA10">
        <v>3271657</v>
      </c>
      <c r="BFB10">
        <v>3294460</v>
      </c>
      <c r="BFC10">
        <v>3358550</v>
      </c>
      <c r="BFD10">
        <v>3377741</v>
      </c>
      <c r="BFE10">
        <v>3386822</v>
      </c>
      <c r="BFF10">
        <v>3369129</v>
      </c>
      <c r="BFG10">
        <v>3375673</v>
      </c>
      <c r="BFH10">
        <v>3383018</v>
      </c>
      <c r="BFI10">
        <v>3434989</v>
      </c>
      <c r="BFJ10">
        <v>3417423</v>
      </c>
      <c r="BFK10">
        <v>3425891</v>
      </c>
      <c r="BFL10">
        <v>3438095</v>
      </c>
      <c r="BFM10">
        <v>3483320</v>
      </c>
      <c r="BFN10">
        <v>3473599</v>
      </c>
      <c r="BFO10">
        <v>3454669</v>
      </c>
      <c r="BFP10">
        <v>3481773</v>
      </c>
      <c r="BFQ10">
        <v>3501452</v>
      </c>
      <c r="BFR10">
        <v>3483961</v>
      </c>
      <c r="BFS10">
        <v>3474145</v>
      </c>
      <c r="BFT10">
        <v>3449212</v>
      </c>
      <c r="BFU10">
        <v>3451736</v>
      </c>
      <c r="BFV10">
        <v>3444589</v>
      </c>
      <c r="BFW10">
        <v>3456586</v>
      </c>
      <c r="BFX10">
        <v>3480139</v>
      </c>
      <c r="BFY10">
        <v>3483624</v>
      </c>
      <c r="BFZ10">
        <v>3493552</v>
      </c>
      <c r="BGA10">
        <v>3483091</v>
      </c>
      <c r="BGB10">
        <v>3474830</v>
      </c>
      <c r="BGC10">
        <v>3454867</v>
      </c>
      <c r="BGD10">
        <v>3480164</v>
      </c>
      <c r="BGE10">
        <v>3490154</v>
      </c>
      <c r="BGF10">
        <v>3470162</v>
      </c>
      <c r="BGG10">
        <v>3456501</v>
      </c>
      <c r="BGH10">
        <v>3472465</v>
      </c>
      <c r="BGI10">
        <v>3489453</v>
      </c>
      <c r="BGJ10">
        <v>3489453</v>
      </c>
      <c r="BGK10">
        <v>3487181</v>
      </c>
      <c r="BGL10">
        <v>21468</v>
      </c>
      <c r="BGM10">
        <v>23040</v>
      </c>
      <c r="BGN10">
        <v>23279</v>
      </c>
      <c r="BGO10">
        <v>25208</v>
      </c>
      <c r="BGP10">
        <v>27432</v>
      </c>
      <c r="BGQ10">
        <v>30026</v>
      </c>
      <c r="BGR10">
        <v>31997</v>
      </c>
      <c r="BGS10">
        <v>32332</v>
      </c>
      <c r="BGT10">
        <v>33023</v>
      </c>
      <c r="BGU10">
        <v>34639</v>
      </c>
      <c r="BGV10">
        <v>35500</v>
      </c>
      <c r="BGW10">
        <v>36043</v>
      </c>
      <c r="BGX10">
        <v>36251</v>
      </c>
      <c r="BGY10">
        <v>37267</v>
      </c>
      <c r="BGZ10">
        <v>43852</v>
      </c>
      <c r="BHA10">
        <v>48333</v>
      </c>
      <c r="BHB10">
        <v>55470</v>
      </c>
      <c r="BHC10">
        <v>68314</v>
      </c>
      <c r="BHD10">
        <v>76810</v>
      </c>
      <c r="BHE10">
        <v>82138</v>
      </c>
      <c r="BHF10">
        <v>106587</v>
      </c>
      <c r="BHG10">
        <v>113309</v>
      </c>
      <c r="BHH10">
        <v>126507</v>
      </c>
      <c r="BHI10">
        <v>182695</v>
      </c>
      <c r="BHJ10">
        <v>478733</v>
      </c>
      <c r="BHK10">
        <v>1279714</v>
      </c>
      <c r="BHL10">
        <v>2134689</v>
      </c>
      <c r="BHM10">
        <v>2134689</v>
      </c>
      <c r="BHN10">
        <v>2528819</v>
      </c>
      <c r="BHO10">
        <v>2906651</v>
      </c>
      <c r="BHP10">
        <v>3065569</v>
      </c>
      <c r="BHQ10">
        <v>3262206</v>
      </c>
      <c r="BHR10">
        <v>3301676</v>
      </c>
      <c r="BHS10">
        <v>3348414</v>
      </c>
      <c r="BHT10">
        <v>3390766</v>
      </c>
      <c r="BHU10">
        <v>3431151</v>
      </c>
      <c r="BHV10">
        <v>3492615</v>
      </c>
      <c r="BHW10">
        <v>3484090</v>
      </c>
      <c r="BHX10">
        <v>3528355</v>
      </c>
      <c r="BHY10">
        <v>3519178</v>
      </c>
      <c r="BHZ10">
        <v>3538146</v>
      </c>
      <c r="BIA10">
        <v>3537323</v>
      </c>
      <c r="BIB10">
        <v>3518493</v>
      </c>
      <c r="BIC10">
        <v>3526911</v>
      </c>
      <c r="BID10">
        <v>3513509</v>
      </c>
      <c r="BIE10">
        <v>3530246</v>
      </c>
      <c r="BIF10">
        <v>3576494</v>
      </c>
      <c r="BIG10">
        <v>3548417</v>
      </c>
      <c r="BIH10">
        <v>3595678</v>
      </c>
      <c r="BII10">
        <v>3632463</v>
      </c>
      <c r="BIJ10">
        <v>3668926</v>
      </c>
      <c r="BIK10">
        <v>3648363</v>
      </c>
      <c r="BIL10">
        <v>3645235</v>
      </c>
      <c r="BIM10">
        <v>3634510</v>
      </c>
      <c r="BIN10">
        <v>3681097</v>
      </c>
      <c r="BIO10">
        <v>3724715</v>
      </c>
      <c r="BIP10">
        <v>3730466</v>
      </c>
      <c r="BIQ10">
        <v>3755349</v>
      </c>
      <c r="BIR10">
        <v>3755349</v>
      </c>
      <c r="BIS10">
        <v>3767062</v>
      </c>
      <c r="BIT10">
        <v>3760284</v>
      </c>
      <c r="BIU10">
        <v>3733228</v>
      </c>
      <c r="BIV10">
        <v>3722949</v>
      </c>
      <c r="BIW10">
        <v>3765674</v>
      </c>
      <c r="BIX10">
        <v>3789559</v>
      </c>
      <c r="BIY10">
        <v>670</v>
      </c>
      <c r="BIZ10">
        <v>669</v>
      </c>
      <c r="BJA10">
        <v>5575</v>
      </c>
      <c r="BJB10">
        <v>6143</v>
      </c>
      <c r="BJC10">
        <v>6296</v>
      </c>
      <c r="BJD10">
        <v>6451</v>
      </c>
      <c r="BJE10">
        <v>6609</v>
      </c>
      <c r="BJF10">
        <v>14118</v>
      </c>
      <c r="BJG10">
        <v>18902</v>
      </c>
      <c r="BJH10">
        <v>18896</v>
      </c>
      <c r="BJI10">
        <v>21747</v>
      </c>
      <c r="BJJ10">
        <v>24380</v>
      </c>
      <c r="BJK10">
        <v>27321</v>
      </c>
      <c r="BJL10">
        <v>38707</v>
      </c>
      <c r="BJM10">
        <v>40425</v>
      </c>
      <c r="BJN10">
        <v>45939</v>
      </c>
      <c r="BJO10">
        <v>48876</v>
      </c>
      <c r="BJP10">
        <v>49599</v>
      </c>
      <c r="BJQ10">
        <v>52208</v>
      </c>
      <c r="BJR10">
        <v>66623</v>
      </c>
      <c r="BJS10">
        <v>80247</v>
      </c>
      <c r="BJT10">
        <v>95266</v>
      </c>
      <c r="BJU10">
        <v>139088</v>
      </c>
      <c r="BJV10">
        <v>211731</v>
      </c>
      <c r="BJW10">
        <v>557815</v>
      </c>
      <c r="BJX10">
        <v>1242914</v>
      </c>
      <c r="BJY10">
        <v>2168910</v>
      </c>
      <c r="BJZ10">
        <v>3048553</v>
      </c>
      <c r="BKA10">
        <v>3544215</v>
      </c>
      <c r="BKB10">
        <v>4049928</v>
      </c>
      <c r="BKC10">
        <v>4279507</v>
      </c>
      <c r="BKD10">
        <v>4308192</v>
      </c>
      <c r="BKE10">
        <v>4308192</v>
      </c>
      <c r="BKF10">
        <v>4283092</v>
      </c>
      <c r="BKG10">
        <v>4286811</v>
      </c>
      <c r="BKH10">
        <v>4292928</v>
      </c>
      <c r="BKI10">
        <v>4279892</v>
      </c>
      <c r="BKJ10">
        <v>4305133</v>
      </c>
      <c r="BKK10">
        <v>4298956</v>
      </c>
      <c r="BKL10">
        <v>4349662</v>
      </c>
      <c r="BKM10">
        <v>4384841</v>
      </c>
      <c r="BKN10">
        <v>4415775</v>
      </c>
      <c r="BKO10">
        <v>4405843</v>
      </c>
      <c r="BKP10">
        <v>4399994</v>
      </c>
      <c r="BKQ10">
        <v>4385795</v>
      </c>
      <c r="BKR10">
        <v>4381871</v>
      </c>
      <c r="BKS10">
        <v>4318889</v>
      </c>
      <c r="BKT10">
        <v>4283888</v>
      </c>
      <c r="BKU10">
        <v>4274065</v>
      </c>
      <c r="BKV10">
        <v>4265998</v>
      </c>
      <c r="BKW10">
        <v>4241503</v>
      </c>
      <c r="BKX10">
        <v>4242898</v>
      </c>
      <c r="BKY10">
        <v>4242898</v>
      </c>
      <c r="BKZ10">
        <v>4230540</v>
      </c>
      <c r="BLA10">
        <v>4250267</v>
      </c>
      <c r="BLB10">
        <v>4235155</v>
      </c>
      <c r="BLC10">
        <v>4222759</v>
      </c>
      <c r="BLD10">
        <v>4237842</v>
      </c>
      <c r="BLE10">
        <v>4246103</v>
      </c>
      <c r="BLF10">
        <v>4247383</v>
      </c>
      <c r="BLG10">
        <v>4243056</v>
      </c>
      <c r="BLH10">
        <v>4208692</v>
      </c>
      <c r="BLI10">
        <v>4226985</v>
      </c>
      <c r="BLJ10">
        <v>4270878</v>
      </c>
      <c r="BLK10">
        <v>2364</v>
      </c>
      <c r="BLL10">
        <v>2364</v>
      </c>
      <c r="BLM10">
        <v>3762</v>
      </c>
      <c r="BLN10">
        <v>5146</v>
      </c>
      <c r="BLO10">
        <v>11269</v>
      </c>
      <c r="BLP10">
        <v>12004</v>
      </c>
      <c r="BLQ10">
        <v>12004</v>
      </c>
      <c r="BLR10">
        <v>13957</v>
      </c>
      <c r="BLS10">
        <v>16094</v>
      </c>
      <c r="BLT10">
        <v>18521</v>
      </c>
      <c r="BLU10">
        <v>20534</v>
      </c>
      <c r="BLV10">
        <v>22986</v>
      </c>
      <c r="BLW10">
        <v>21295</v>
      </c>
      <c r="BLX10">
        <v>21506</v>
      </c>
      <c r="BLY10">
        <v>23322</v>
      </c>
      <c r="BLZ10">
        <v>24794</v>
      </c>
      <c r="BMA10">
        <v>28247</v>
      </c>
      <c r="BMB10">
        <v>35451</v>
      </c>
      <c r="BMC10">
        <v>37952</v>
      </c>
      <c r="BMD10">
        <v>49859</v>
      </c>
      <c r="BME10">
        <v>57637</v>
      </c>
      <c r="BMF10">
        <v>78642</v>
      </c>
      <c r="BMG10">
        <v>117673</v>
      </c>
      <c r="BMH10">
        <v>156502</v>
      </c>
      <c r="BMI10">
        <v>209533</v>
      </c>
      <c r="BMJ10">
        <v>209533</v>
      </c>
      <c r="BMK10">
        <v>677655</v>
      </c>
      <c r="BML10">
        <v>1648249</v>
      </c>
      <c r="BMM10">
        <v>2713939</v>
      </c>
      <c r="BMN10">
        <v>3218060</v>
      </c>
      <c r="BMO10">
        <v>3778184</v>
      </c>
      <c r="BMP10">
        <v>4037871</v>
      </c>
      <c r="BMQ10">
        <v>4179126</v>
      </c>
      <c r="BMR10">
        <v>4198254</v>
      </c>
      <c r="BMS10">
        <v>4260990</v>
      </c>
      <c r="BMT10">
        <v>4298410</v>
      </c>
      <c r="BMU10">
        <v>4373028</v>
      </c>
      <c r="BMV10">
        <v>4467545</v>
      </c>
      <c r="BMW10">
        <v>4461522</v>
      </c>
      <c r="BMX10">
        <v>4471376</v>
      </c>
      <c r="BMY10">
        <v>4491166</v>
      </c>
      <c r="BMZ10">
        <v>4511885</v>
      </c>
      <c r="BNA10">
        <v>4441742</v>
      </c>
      <c r="BNB10">
        <v>4427957</v>
      </c>
      <c r="BNC10">
        <v>4447919</v>
      </c>
      <c r="BND10">
        <v>4409236</v>
      </c>
      <c r="BNE10">
        <v>4401366</v>
      </c>
      <c r="BNF10">
        <v>4405938</v>
      </c>
      <c r="BNG10">
        <v>4395957</v>
      </c>
      <c r="BNH10">
        <v>4361009</v>
      </c>
      <c r="BNI10">
        <v>4328221</v>
      </c>
      <c r="BNJ10">
        <v>4290704</v>
      </c>
      <c r="BNK10">
        <v>4284735</v>
      </c>
      <c r="BNL10">
        <v>4272567</v>
      </c>
      <c r="BNM10">
        <v>4282735</v>
      </c>
      <c r="BNN10">
        <v>4281765</v>
      </c>
      <c r="BNO10">
        <v>4301750</v>
      </c>
      <c r="BNP10">
        <v>4316565</v>
      </c>
      <c r="BNQ10">
        <v>4341076</v>
      </c>
      <c r="BNR10">
        <v>4335078</v>
      </c>
      <c r="BNS10">
        <v>4333746</v>
      </c>
      <c r="BNT10">
        <v>4282402</v>
      </c>
      <c r="BNU10">
        <v>4267078</v>
      </c>
      <c r="BNV10">
        <v>4274166</v>
      </c>
      <c r="BNW10">
        <v>4280353</v>
      </c>
      <c r="BNX10">
        <v>4198614</v>
      </c>
      <c r="BNY10">
        <v>4170761</v>
      </c>
      <c r="BNZ10">
        <v>3352</v>
      </c>
      <c r="BOA10">
        <v>3352</v>
      </c>
      <c r="BOB10">
        <v>3419</v>
      </c>
      <c r="BOC10">
        <v>4165</v>
      </c>
      <c r="BOD10">
        <v>4943</v>
      </c>
      <c r="BOE10">
        <v>6703</v>
      </c>
      <c r="BOF10">
        <v>19430</v>
      </c>
      <c r="BOG10">
        <v>41998</v>
      </c>
      <c r="BOH10">
        <v>44839</v>
      </c>
      <c r="BOI10">
        <v>49155</v>
      </c>
      <c r="BOJ10">
        <v>51338</v>
      </c>
      <c r="BOK10">
        <v>51360</v>
      </c>
      <c r="BOL10">
        <v>56688</v>
      </c>
      <c r="BOM10">
        <v>59585</v>
      </c>
      <c r="BON10">
        <v>61112</v>
      </c>
      <c r="BOO10">
        <v>67237</v>
      </c>
      <c r="BOP10">
        <v>68581</v>
      </c>
      <c r="BOQ10">
        <v>76197</v>
      </c>
      <c r="BOR10">
        <v>93821</v>
      </c>
      <c r="BOS10">
        <v>117876</v>
      </c>
      <c r="BOT10">
        <v>145018</v>
      </c>
      <c r="BOU10">
        <v>145018</v>
      </c>
      <c r="BOV10">
        <v>212664</v>
      </c>
      <c r="BOW10">
        <v>501442</v>
      </c>
      <c r="BOX10">
        <v>1366825</v>
      </c>
      <c r="BOY10">
        <v>2534314</v>
      </c>
      <c r="BOZ10">
        <v>3199337</v>
      </c>
      <c r="BPA10">
        <v>3692506</v>
      </c>
      <c r="BPB10">
        <v>3937303</v>
      </c>
      <c r="BPC10">
        <v>4119318</v>
      </c>
      <c r="BPD10">
        <v>4122469</v>
      </c>
      <c r="BPE10">
        <v>4143355</v>
      </c>
      <c r="BPF10">
        <v>4174044</v>
      </c>
      <c r="BPG10">
        <v>4249841</v>
      </c>
      <c r="BPH10">
        <v>4284419</v>
      </c>
      <c r="BPI10">
        <v>4353996</v>
      </c>
      <c r="BPJ10">
        <v>4383677</v>
      </c>
      <c r="BPK10">
        <v>4379882</v>
      </c>
      <c r="BPL10">
        <v>4420774</v>
      </c>
      <c r="BPM10">
        <v>4432329</v>
      </c>
      <c r="BPN10">
        <v>4448101</v>
      </c>
      <c r="BPO10">
        <v>4426926</v>
      </c>
      <c r="BPP10">
        <v>4461593</v>
      </c>
      <c r="BPQ10">
        <v>4411159</v>
      </c>
      <c r="BPR10">
        <v>4438962</v>
      </c>
      <c r="BPS10">
        <v>4363771</v>
      </c>
      <c r="BPT10">
        <v>4375426</v>
      </c>
      <c r="BPU10">
        <v>4397826</v>
      </c>
      <c r="BPV10">
        <v>4419996</v>
      </c>
      <c r="BPW10">
        <v>4424722</v>
      </c>
      <c r="BPX10">
        <v>4416996</v>
      </c>
      <c r="BPY10">
        <v>4409588</v>
      </c>
      <c r="BPZ10">
        <v>4434003</v>
      </c>
      <c r="BQA10">
        <v>4429590</v>
      </c>
      <c r="BQB10">
        <v>4407036</v>
      </c>
      <c r="BQC10">
        <v>4403173</v>
      </c>
      <c r="BQD10">
        <v>4390877</v>
      </c>
      <c r="BQE10">
        <v>4375396</v>
      </c>
      <c r="BQF10">
        <v>4366723</v>
      </c>
      <c r="BQG10">
        <v>4342530</v>
      </c>
      <c r="BQH10">
        <v>4359736</v>
      </c>
      <c r="BQI10">
        <v>4411093</v>
      </c>
      <c r="BQJ10">
        <v>4397716</v>
      </c>
      <c r="BQK10">
        <v>4397716</v>
      </c>
      <c r="BQL10">
        <v>4440011</v>
      </c>
      <c r="BQM10">
        <v>4426604</v>
      </c>
      <c r="BQN10">
        <v>405</v>
      </c>
      <c r="BQO10">
        <v>589</v>
      </c>
      <c r="BQP10">
        <v>7168</v>
      </c>
      <c r="BQQ10">
        <v>5777</v>
      </c>
      <c r="BQR10">
        <v>6065</v>
      </c>
      <c r="BQS10">
        <v>14429</v>
      </c>
      <c r="BQT10">
        <v>17558</v>
      </c>
      <c r="BQU10">
        <v>71667</v>
      </c>
      <c r="BQV10">
        <v>71365</v>
      </c>
      <c r="BQW10">
        <v>71455</v>
      </c>
      <c r="BQX10">
        <v>71055</v>
      </c>
      <c r="BQY10">
        <v>73092</v>
      </c>
      <c r="BQZ10">
        <v>75128</v>
      </c>
      <c r="BRA10">
        <v>75965</v>
      </c>
      <c r="BRB10">
        <v>79020</v>
      </c>
      <c r="BRC10">
        <v>79914</v>
      </c>
      <c r="BRD10">
        <v>84195</v>
      </c>
      <c r="BRE10">
        <v>94975</v>
      </c>
      <c r="BRF10">
        <v>98631</v>
      </c>
      <c r="BRG10">
        <v>110282</v>
      </c>
      <c r="BRH10">
        <v>129698</v>
      </c>
      <c r="BRI10">
        <v>286249</v>
      </c>
      <c r="BRJ10">
        <v>589587</v>
      </c>
      <c r="BRK10">
        <v>1351848</v>
      </c>
      <c r="BRL10">
        <v>2581796</v>
      </c>
      <c r="BRM10">
        <v>2581796</v>
      </c>
      <c r="BRN10">
        <v>3037729</v>
      </c>
      <c r="BRO10">
        <v>3797290</v>
      </c>
      <c r="BRP10">
        <v>4167555</v>
      </c>
      <c r="BRQ10">
        <v>4296842</v>
      </c>
      <c r="BRR10">
        <v>4444314</v>
      </c>
      <c r="BRS10">
        <v>4468574</v>
      </c>
      <c r="BRT10">
        <v>4530859</v>
      </c>
      <c r="BRU10">
        <v>4512502</v>
      </c>
      <c r="BRV10">
        <v>4547493</v>
      </c>
      <c r="BRW10">
        <v>4501227</v>
      </c>
      <c r="BRX10">
        <v>4495863</v>
      </c>
      <c r="BRY10">
        <v>4511160</v>
      </c>
      <c r="BRZ10">
        <v>4520567</v>
      </c>
      <c r="BSA10">
        <v>4561306</v>
      </c>
      <c r="BSB10">
        <v>4559886</v>
      </c>
      <c r="BSC10">
        <v>4537360</v>
      </c>
      <c r="BSD10">
        <v>4554219</v>
      </c>
      <c r="BSE10">
        <v>4594183</v>
      </c>
      <c r="BSF10">
        <v>4577987</v>
      </c>
      <c r="BSG10">
        <v>4595226</v>
      </c>
      <c r="BSH10">
        <v>4565251</v>
      </c>
      <c r="BSI10">
        <v>4546800</v>
      </c>
      <c r="BSJ10">
        <v>4449662</v>
      </c>
      <c r="BSK10">
        <v>4433091</v>
      </c>
      <c r="BSL10">
        <v>4432068</v>
      </c>
      <c r="BSM10">
        <v>4432068</v>
      </c>
      <c r="BSN10">
        <v>4428358</v>
      </c>
      <c r="BSO10">
        <v>4387859</v>
      </c>
      <c r="BSP10">
        <v>4361275</v>
      </c>
      <c r="BSQ10">
        <v>4352247</v>
      </c>
      <c r="BSR10">
        <v>4333317</v>
      </c>
      <c r="BSS10">
        <v>4311660</v>
      </c>
      <c r="BST10">
        <v>4272721</v>
      </c>
      <c r="BSU10">
        <v>4264907</v>
      </c>
      <c r="BSV10">
        <v>4254415</v>
      </c>
      <c r="BSW10">
        <v>4261181</v>
      </c>
      <c r="BSX10">
        <v>4268499</v>
      </c>
      <c r="BSY10">
        <v>4251882</v>
      </c>
      <c r="BSZ10">
        <v>4236249</v>
      </c>
      <c r="BTA10">
        <v>387</v>
      </c>
      <c r="BTB10">
        <v>991</v>
      </c>
      <c r="BTC10">
        <v>1034</v>
      </c>
      <c r="BTD10">
        <v>1171</v>
      </c>
      <c r="BTE10">
        <v>1397</v>
      </c>
      <c r="BTF10">
        <v>30916</v>
      </c>
      <c r="BTG10">
        <v>33769</v>
      </c>
      <c r="BTH10">
        <v>60868</v>
      </c>
      <c r="BTI10">
        <v>73450</v>
      </c>
      <c r="BTJ10">
        <v>83603</v>
      </c>
      <c r="BTK10">
        <v>97134</v>
      </c>
      <c r="BTL10">
        <v>100008</v>
      </c>
      <c r="BTM10">
        <v>101872</v>
      </c>
      <c r="BTN10">
        <v>103952</v>
      </c>
      <c r="BTO10">
        <v>106208</v>
      </c>
      <c r="BTP10">
        <v>115478</v>
      </c>
      <c r="BTQ10">
        <v>117129</v>
      </c>
      <c r="BTR10">
        <v>128131</v>
      </c>
      <c r="BTS10">
        <v>147009</v>
      </c>
      <c r="BTT10">
        <v>157396</v>
      </c>
      <c r="BTU10">
        <v>172018</v>
      </c>
      <c r="BTV10">
        <v>184695</v>
      </c>
      <c r="BTW10">
        <v>250744</v>
      </c>
      <c r="BTX10">
        <v>745469</v>
      </c>
      <c r="BTY10">
        <v>1716084</v>
      </c>
      <c r="BTZ10">
        <v>2915555</v>
      </c>
      <c r="BUA10">
        <v>3448525</v>
      </c>
      <c r="BUB10">
        <v>3949856</v>
      </c>
      <c r="BUC10">
        <v>4132118</v>
      </c>
      <c r="BUD10">
        <v>4195508</v>
      </c>
      <c r="BUE10">
        <v>4195508</v>
      </c>
      <c r="BUF10">
        <v>4224865</v>
      </c>
      <c r="BUG10">
        <v>4214109</v>
      </c>
      <c r="BUH10">
        <v>4246615</v>
      </c>
      <c r="BUI10">
        <v>4277474</v>
      </c>
      <c r="BUJ10">
        <v>4312245</v>
      </c>
      <c r="BUK10">
        <v>4317852</v>
      </c>
      <c r="BUL10">
        <v>4354990</v>
      </c>
      <c r="BUM10">
        <v>4353336</v>
      </c>
      <c r="BUN10">
        <v>4346176</v>
      </c>
      <c r="BUO10">
        <v>4337314</v>
      </c>
      <c r="BUP10">
        <v>4434850</v>
      </c>
      <c r="BUQ10">
        <v>4443925</v>
      </c>
      <c r="BUR10">
        <v>4419249</v>
      </c>
      <c r="BUS10">
        <v>4376400</v>
      </c>
      <c r="BUT10">
        <v>4384943</v>
      </c>
      <c r="BUU10">
        <v>4406748</v>
      </c>
      <c r="BUV10">
        <v>4404605</v>
      </c>
      <c r="BUW10">
        <v>4444672</v>
      </c>
      <c r="BUX10">
        <v>4465642</v>
      </c>
      <c r="BUY10">
        <v>4465642</v>
      </c>
      <c r="BUZ10">
        <v>4501132</v>
      </c>
      <c r="BVA10">
        <v>4502094</v>
      </c>
      <c r="BVB10">
        <v>4512076</v>
      </c>
      <c r="BVC10">
        <v>4485028</v>
      </c>
      <c r="BVD10">
        <v>4495777</v>
      </c>
      <c r="BVE10">
        <v>4489853</v>
      </c>
      <c r="BVF10">
        <v>4542211</v>
      </c>
      <c r="BVG10">
        <v>4564325</v>
      </c>
      <c r="BVH10">
        <v>4582363</v>
      </c>
      <c r="BVI10">
        <v>4590715</v>
      </c>
      <c r="BVJ10">
        <v>4645700</v>
      </c>
      <c r="BVK10">
        <v>4682837</v>
      </c>
      <c r="BVL10">
        <v>1191</v>
      </c>
      <c r="BVM10">
        <v>1191</v>
      </c>
      <c r="BVN10">
        <v>2757</v>
      </c>
      <c r="BVO10">
        <v>2163</v>
      </c>
      <c r="BVP10">
        <v>3294</v>
      </c>
      <c r="BVQ10">
        <v>6233</v>
      </c>
      <c r="BVR10">
        <v>6233</v>
      </c>
      <c r="BVS10">
        <v>21043</v>
      </c>
      <c r="BVT10">
        <v>21008</v>
      </c>
      <c r="BVU10">
        <v>25231</v>
      </c>
      <c r="BVV10">
        <v>60418</v>
      </c>
      <c r="BVW10">
        <v>62456</v>
      </c>
      <c r="BVX10">
        <v>68526</v>
      </c>
      <c r="BVY10">
        <v>70042</v>
      </c>
      <c r="BVZ10">
        <v>71469</v>
      </c>
      <c r="BWA10">
        <v>88673</v>
      </c>
      <c r="BWB10">
        <v>94060</v>
      </c>
      <c r="BWC10">
        <v>99544</v>
      </c>
      <c r="BWD10">
        <v>107908</v>
      </c>
      <c r="BWE10">
        <v>129519</v>
      </c>
      <c r="BWF10">
        <v>135984</v>
      </c>
      <c r="BWG10">
        <v>226744</v>
      </c>
      <c r="BWH10">
        <v>284074</v>
      </c>
      <c r="BWI10">
        <v>347843</v>
      </c>
      <c r="BWJ10">
        <v>851179</v>
      </c>
      <c r="BWK10">
        <v>2108404</v>
      </c>
      <c r="BWL10">
        <v>3297061</v>
      </c>
      <c r="BWM10">
        <v>3990092</v>
      </c>
      <c r="BWN10">
        <v>4232415</v>
      </c>
      <c r="BWO10">
        <v>4232415</v>
      </c>
      <c r="BWP10">
        <v>4507896</v>
      </c>
      <c r="BWQ10">
        <v>4653130</v>
      </c>
      <c r="BWR10">
        <v>4703692</v>
      </c>
      <c r="BWS10">
        <v>4629340</v>
      </c>
      <c r="BWT10">
        <v>4608754</v>
      </c>
      <c r="BWU10">
        <v>4571413</v>
      </c>
      <c r="BWV10">
        <v>4545057</v>
      </c>
      <c r="BWW10">
        <v>4540594</v>
      </c>
      <c r="BWX10">
        <v>4548016</v>
      </c>
      <c r="BWY10">
        <v>4596251</v>
      </c>
      <c r="BWZ10">
        <v>4610027</v>
      </c>
      <c r="BXA10">
        <v>4625454</v>
      </c>
      <c r="BXB10">
        <v>4624067</v>
      </c>
      <c r="BXC10">
        <v>4651161</v>
      </c>
      <c r="BXD10">
        <v>4598284</v>
      </c>
      <c r="BXE10">
        <v>4576775</v>
      </c>
      <c r="BXF10">
        <v>4550072</v>
      </c>
      <c r="BXG10">
        <v>4596152</v>
      </c>
      <c r="BXH10">
        <v>4582925</v>
      </c>
      <c r="BXI10">
        <v>4568204</v>
      </c>
      <c r="BXJ10">
        <v>4523988</v>
      </c>
      <c r="BXK10">
        <v>4499222</v>
      </c>
      <c r="BXL10">
        <v>4494422</v>
      </c>
      <c r="BXM10">
        <v>4507196</v>
      </c>
      <c r="BXN10">
        <v>4503292</v>
      </c>
      <c r="BXO10">
        <v>4497153</v>
      </c>
      <c r="BXP10">
        <v>4498488</v>
      </c>
      <c r="BXQ10">
        <v>4479603</v>
      </c>
      <c r="BXR10">
        <v>4488384</v>
      </c>
      <c r="BXS10">
        <v>4474485</v>
      </c>
      <c r="BXT10">
        <v>4438125</v>
      </c>
      <c r="BXU10">
        <v>4423520</v>
      </c>
      <c r="BXV10">
        <v>4432413</v>
      </c>
      <c r="BXW10">
        <v>4414381</v>
      </c>
      <c r="BXX10">
        <v>4421921</v>
      </c>
      <c r="BXY10">
        <v>4404273</v>
      </c>
      <c r="BXZ10">
        <v>4441001</v>
      </c>
      <c r="BYA10">
        <v>289</v>
      </c>
      <c r="BYB10">
        <v>516</v>
      </c>
      <c r="BYC10">
        <v>17789</v>
      </c>
      <c r="BYD10">
        <v>10187</v>
      </c>
      <c r="BYE10">
        <v>10230</v>
      </c>
      <c r="BYF10">
        <v>9960</v>
      </c>
      <c r="BYG10">
        <v>13001</v>
      </c>
      <c r="BYH10">
        <v>32326</v>
      </c>
      <c r="BYI10">
        <v>35802</v>
      </c>
      <c r="BYJ10">
        <v>78338</v>
      </c>
      <c r="BYK10">
        <v>79017</v>
      </c>
      <c r="BYL10">
        <v>82030</v>
      </c>
      <c r="BYM10">
        <v>85764</v>
      </c>
      <c r="BYN10">
        <v>89893</v>
      </c>
      <c r="BYO10">
        <v>98083</v>
      </c>
      <c r="BYP10">
        <v>102362</v>
      </c>
      <c r="BYQ10">
        <v>118236</v>
      </c>
      <c r="BYR10">
        <v>124310</v>
      </c>
      <c r="BYS10">
        <v>130999</v>
      </c>
      <c r="BYT10">
        <v>154741</v>
      </c>
      <c r="BYU10">
        <v>154741</v>
      </c>
      <c r="BYV10">
        <v>259129</v>
      </c>
      <c r="BYW10">
        <v>636073</v>
      </c>
      <c r="BYX10">
        <v>1260123</v>
      </c>
      <c r="BYY10">
        <v>2472222</v>
      </c>
      <c r="BYZ10">
        <v>3036312</v>
      </c>
      <c r="BZA10">
        <v>3371821</v>
      </c>
      <c r="BZB10">
        <v>3913803</v>
      </c>
      <c r="BZC10">
        <v>4025587</v>
      </c>
      <c r="BZD10">
        <v>4047831</v>
      </c>
      <c r="BZE10">
        <v>4058172</v>
      </c>
      <c r="BZF10">
        <v>4073952</v>
      </c>
      <c r="BZG10">
        <v>4063038</v>
      </c>
      <c r="BZH10">
        <v>4059357</v>
      </c>
      <c r="BZI10">
        <v>4062892</v>
      </c>
      <c r="BZJ10">
        <v>4097083</v>
      </c>
      <c r="BZK10">
        <v>4093492</v>
      </c>
      <c r="BZL10">
        <v>4093078</v>
      </c>
      <c r="BZM10">
        <v>4097771</v>
      </c>
      <c r="BZN10">
        <v>4095811</v>
      </c>
      <c r="BZO10">
        <v>4055604</v>
      </c>
      <c r="BZP10">
        <v>4022570</v>
      </c>
      <c r="BZQ10">
        <v>3991938</v>
      </c>
      <c r="BZR10">
        <v>3949149</v>
      </c>
      <c r="BZS10">
        <v>3954391</v>
      </c>
      <c r="BZT10">
        <v>3944494</v>
      </c>
      <c r="BZU10">
        <v>3962548</v>
      </c>
      <c r="BZV10">
        <v>3940211</v>
      </c>
      <c r="BZW10">
        <v>3913246</v>
      </c>
      <c r="BZX10">
        <v>3908760</v>
      </c>
      <c r="BZY10">
        <v>3922502</v>
      </c>
      <c r="BZZ10">
        <v>3879304</v>
      </c>
      <c r="CAA10">
        <v>3836495</v>
      </c>
      <c r="CAB10">
        <v>3836796</v>
      </c>
      <c r="CAC10">
        <v>3850035</v>
      </c>
      <c r="CAD10">
        <v>3865407</v>
      </c>
      <c r="CAE10">
        <v>3876989</v>
      </c>
      <c r="CAF10">
        <v>3893954</v>
      </c>
      <c r="CAG10">
        <v>3896414</v>
      </c>
      <c r="CAH10">
        <v>3876526</v>
      </c>
      <c r="CAI10">
        <v>3870334</v>
      </c>
      <c r="CAJ10">
        <v>3850993</v>
      </c>
      <c r="CAK10">
        <v>3838210</v>
      </c>
      <c r="CAL10">
        <v>3838210</v>
      </c>
      <c r="CAM10">
        <v>3838523</v>
      </c>
      <c r="CAN10">
        <v>37</v>
      </c>
      <c r="CAO10">
        <v>19465</v>
      </c>
      <c r="CAP10">
        <v>20340</v>
      </c>
      <c r="CAQ10">
        <v>29371</v>
      </c>
      <c r="CAR10">
        <v>29630</v>
      </c>
      <c r="CAS10">
        <v>34373</v>
      </c>
      <c r="CAT10">
        <v>35250</v>
      </c>
      <c r="CAU10">
        <v>34902</v>
      </c>
      <c r="CAV10">
        <v>35514</v>
      </c>
      <c r="CAW10">
        <v>36900</v>
      </c>
      <c r="CAX10">
        <v>41391</v>
      </c>
      <c r="CAY10">
        <v>42532</v>
      </c>
      <c r="CAZ10">
        <v>45316</v>
      </c>
      <c r="CBA10">
        <v>47207</v>
      </c>
      <c r="CBB10">
        <v>48804</v>
      </c>
      <c r="CBC10">
        <v>50109</v>
      </c>
      <c r="CBD10">
        <v>56582</v>
      </c>
      <c r="CBE10">
        <v>55741</v>
      </c>
      <c r="CBF10">
        <v>56580</v>
      </c>
      <c r="CBG10">
        <v>59317</v>
      </c>
      <c r="CBH10">
        <v>68876</v>
      </c>
      <c r="CBI10">
        <v>98167</v>
      </c>
      <c r="CBJ10">
        <v>154696</v>
      </c>
      <c r="CBK10">
        <v>731780</v>
      </c>
      <c r="CBL10">
        <v>1767634</v>
      </c>
      <c r="CBM10">
        <v>1767634</v>
      </c>
      <c r="CBN10">
        <v>2506078</v>
      </c>
      <c r="CBO10">
        <v>2993852</v>
      </c>
      <c r="CBP10">
        <v>3245236</v>
      </c>
      <c r="CBQ10">
        <v>3349866</v>
      </c>
      <c r="CBR10">
        <v>3442808</v>
      </c>
      <c r="CBS10">
        <v>3511817</v>
      </c>
      <c r="CBT10">
        <v>3530473</v>
      </c>
      <c r="CBU10">
        <v>3540835</v>
      </c>
      <c r="CBV10">
        <v>3597894</v>
      </c>
      <c r="CBW10">
        <v>3608543</v>
      </c>
      <c r="CBX10">
        <v>3596570</v>
      </c>
      <c r="CBY10">
        <v>3618682</v>
      </c>
      <c r="CBZ10">
        <v>3625780</v>
      </c>
      <c r="CCA10">
        <v>3646764</v>
      </c>
      <c r="CCB10">
        <v>3660498</v>
      </c>
      <c r="CCC10">
        <v>3691288</v>
      </c>
      <c r="CCD10">
        <v>3675674</v>
      </c>
      <c r="CCE10">
        <v>3652786</v>
      </c>
      <c r="CCF10">
        <v>3660688</v>
      </c>
      <c r="CCG10">
        <v>3641689</v>
      </c>
      <c r="CCH10">
        <v>3660538</v>
      </c>
      <c r="CCI10">
        <v>3664996</v>
      </c>
      <c r="CCJ10">
        <v>3553169</v>
      </c>
      <c r="CCK10">
        <v>3536374</v>
      </c>
      <c r="CCL10">
        <v>3543973</v>
      </c>
      <c r="CCM10">
        <v>3543393</v>
      </c>
      <c r="CCN10">
        <v>3570046</v>
      </c>
      <c r="CCO10">
        <v>3515433</v>
      </c>
      <c r="CCP10">
        <v>3489826</v>
      </c>
      <c r="CCQ10">
        <v>3472674</v>
      </c>
      <c r="CCR10">
        <v>3487654</v>
      </c>
      <c r="CCS10">
        <v>3431137</v>
      </c>
      <c r="CCT10">
        <v>3430080</v>
      </c>
      <c r="CCU10">
        <v>3425309</v>
      </c>
      <c r="CCV10">
        <v>3423235</v>
      </c>
      <c r="CCW10">
        <v>3410704</v>
      </c>
      <c r="CCX10">
        <v>3383204</v>
      </c>
      <c r="CCY10">
        <v>3397729</v>
      </c>
      <c r="CCZ10">
        <v>3408799</v>
      </c>
      <c r="CDA10">
        <v>6935</v>
      </c>
      <c r="CDB10">
        <v>6935</v>
      </c>
      <c r="CDC10">
        <v>6935</v>
      </c>
      <c r="CDD10">
        <v>3096</v>
      </c>
      <c r="CDE10">
        <v>2819</v>
      </c>
      <c r="CDF10">
        <v>2945</v>
      </c>
      <c r="CDG10">
        <v>2994</v>
      </c>
      <c r="CDH10">
        <v>15271</v>
      </c>
      <c r="CDI10">
        <v>11310</v>
      </c>
      <c r="CDJ10">
        <v>14880</v>
      </c>
      <c r="CDK10">
        <v>16301</v>
      </c>
      <c r="CDL10">
        <v>17693</v>
      </c>
      <c r="CDM10">
        <v>19718</v>
      </c>
      <c r="CDN10">
        <v>21371</v>
      </c>
      <c r="CDO10">
        <v>24647</v>
      </c>
      <c r="CDP10">
        <v>33883</v>
      </c>
      <c r="CDQ10">
        <v>35766</v>
      </c>
      <c r="CDR10">
        <v>44270</v>
      </c>
      <c r="CDS10">
        <v>51379</v>
      </c>
      <c r="CDT10">
        <v>61815</v>
      </c>
      <c r="CDU10">
        <v>77221</v>
      </c>
      <c r="CDV10">
        <v>85345</v>
      </c>
      <c r="CDW10">
        <v>122905</v>
      </c>
      <c r="CDX10">
        <v>241116</v>
      </c>
      <c r="CDY10">
        <v>673400</v>
      </c>
      <c r="CDZ10">
        <v>1706952</v>
      </c>
      <c r="CEA10">
        <v>2527584</v>
      </c>
      <c r="CEB10">
        <v>3045930</v>
      </c>
      <c r="CEC10">
        <v>3287787</v>
      </c>
      <c r="CED10">
        <v>3310883</v>
      </c>
      <c r="CEE10">
        <v>3310883</v>
      </c>
      <c r="CEF10">
        <v>3331737</v>
      </c>
      <c r="CEG10">
        <v>3342398</v>
      </c>
      <c r="CEH10">
        <v>3310261</v>
      </c>
      <c r="CEI10">
        <v>3327264</v>
      </c>
      <c r="CEJ10">
        <v>3352537</v>
      </c>
      <c r="CEK10">
        <v>3410433</v>
      </c>
      <c r="CEL10">
        <v>3417857</v>
      </c>
      <c r="CEM10">
        <v>3406281</v>
      </c>
      <c r="CEN10">
        <v>3455324</v>
      </c>
      <c r="CEO10">
        <v>3459929</v>
      </c>
      <c r="CEP10">
        <v>3436354</v>
      </c>
      <c r="CEQ10">
        <v>3399915</v>
      </c>
      <c r="CER10">
        <v>3361115</v>
      </c>
      <c r="CES10">
        <v>3381270</v>
      </c>
      <c r="CET10">
        <v>3389772</v>
      </c>
      <c r="CEU10">
        <v>3367537</v>
      </c>
      <c r="CEV10">
        <v>3329082</v>
      </c>
      <c r="CEW10">
        <v>3305862</v>
      </c>
      <c r="CEX10">
        <v>3284579</v>
      </c>
      <c r="CEY10">
        <v>3245896</v>
      </c>
      <c r="CEZ10">
        <v>3222964</v>
      </c>
      <c r="CFA10">
        <v>3192866</v>
      </c>
      <c r="CFB10">
        <v>3188750</v>
      </c>
      <c r="CFC10">
        <v>3193162</v>
      </c>
      <c r="CFD10">
        <v>3193162</v>
      </c>
      <c r="CFE10">
        <v>3176227</v>
      </c>
      <c r="CFF10">
        <v>3168341</v>
      </c>
      <c r="CFG10">
        <v>3166521</v>
      </c>
      <c r="CFH10">
        <v>3108824</v>
      </c>
      <c r="CFI10">
        <v>3085018</v>
      </c>
      <c r="CFJ10">
        <v>3089228</v>
      </c>
      <c r="CFK10">
        <v>3072806</v>
      </c>
      <c r="CFL10">
        <v>3085886</v>
      </c>
      <c r="CFM10">
        <v>20239</v>
      </c>
      <c r="CFN10">
        <v>20239</v>
      </c>
      <c r="CFO10">
        <v>20239</v>
      </c>
      <c r="CFP10">
        <v>21921</v>
      </c>
      <c r="CFQ10">
        <v>22660</v>
      </c>
      <c r="CFR10">
        <v>23039</v>
      </c>
      <c r="CFS10">
        <v>23039</v>
      </c>
      <c r="CFT10">
        <v>23155</v>
      </c>
      <c r="CFU10">
        <v>22874</v>
      </c>
      <c r="CFV10">
        <v>23139</v>
      </c>
      <c r="CFW10">
        <v>26377</v>
      </c>
      <c r="CFX10">
        <v>33226</v>
      </c>
      <c r="CFY10">
        <v>40674</v>
      </c>
      <c r="CFZ10">
        <v>43550</v>
      </c>
      <c r="CGA10">
        <v>48986</v>
      </c>
      <c r="CGB10">
        <v>56023</v>
      </c>
      <c r="CGC10">
        <v>60002</v>
      </c>
      <c r="CGD10">
        <v>64975</v>
      </c>
      <c r="CGE10">
        <v>72035</v>
      </c>
      <c r="CGF10">
        <v>91102</v>
      </c>
      <c r="CGG10">
        <v>135588</v>
      </c>
      <c r="CGH10">
        <v>155603</v>
      </c>
      <c r="CGI10">
        <v>248766</v>
      </c>
      <c r="CGJ10">
        <v>379914</v>
      </c>
      <c r="CGK10">
        <v>764994</v>
      </c>
      <c r="CGL10">
        <v>1543350</v>
      </c>
      <c r="CGM10">
        <v>2338188</v>
      </c>
      <c r="CGN10">
        <v>2468843</v>
      </c>
      <c r="CGO10">
        <v>2468843</v>
      </c>
      <c r="CGP10">
        <v>2693379</v>
      </c>
      <c r="CGQ10">
        <v>3018855</v>
      </c>
      <c r="CGR10">
        <v>3188291</v>
      </c>
      <c r="CGS10">
        <v>3210630</v>
      </c>
      <c r="CGT10">
        <v>3143762</v>
      </c>
      <c r="CGU10">
        <v>3125226</v>
      </c>
      <c r="CGV10">
        <v>3124399</v>
      </c>
      <c r="CGW10">
        <v>3124434</v>
      </c>
      <c r="CGX10">
        <v>3091638</v>
      </c>
      <c r="CGY10">
        <v>3100976</v>
      </c>
      <c r="CGZ10">
        <v>3094822</v>
      </c>
      <c r="CHA10">
        <v>3100428</v>
      </c>
      <c r="CHB10">
        <v>3077750</v>
      </c>
      <c r="CHC10">
        <v>3095918</v>
      </c>
      <c r="CHD10">
        <v>3078271</v>
      </c>
      <c r="CHE10">
        <v>3034429</v>
      </c>
      <c r="CHF10">
        <v>3064630</v>
      </c>
      <c r="CHG10">
        <v>3081117</v>
      </c>
      <c r="CHH10">
        <v>3106268</v>
      </c>
      <c r="CHI10">
        <v>3064433</v>
      </c>
      <c r="CHJ10">
        <v>3021320</v>
      </c>
      <c r="CHK10">
        <v>2992812</v>
      </c>
      <c r="CHL10">
        <v>2980932</v>
      </c>
      <c r="CHM10">
        <v>2977481</v>
      </c>
      <c r="CHN10">
        <v>2979549</v>
      </c>
      <c r="CHO10">
        <v>2955427</v>
      </c>
      <c r="CHP10">
        <v>2936833</v>
      </c>
      <c r="CHQ10">
        <v>2963981</v>
      </c>
      <c r="CHR10">
        <v>2969735</v>
      </c>
      <c r="CHS10">
        <v>2979093</v>
      </c>
      <c r="CHT10">
        <v>2968502</v>
      </c>
      <c r="CHU10">
        <v>2965984</v>
      </c>
      <c r="CHV10">
        <v>2974068</v>
      </c>
      <c r="CHW10">
        <v>2950810</v>
      </c>
      <c r="CHX10">
        <v>2944139</v>
      </c>
      <c r="CHY10">
        <v>2960987</v>
      </c>
      <c r="CHZ10">
        <v>2950012</v>
      </c>
      <c r="CIA10">
        <v>11323</v>
      </c>
      <c r="CIB10">
        <v>11323</v>
      </c>
      <c r="CIC10">
        <v>12635</v>
      </c>
      <c r="CID10">
        <v>13656</v>
      </c>
      <c r="CIE10">
        <v>15284</v>
      </c>
      <c r="CIF10">
        <v>17961</v>
      </c>
      <c r="CIG10">
        <v>19585</v>
      </c>
      <c r="CIH10">
        <v>21474</v>
      </c>
      <c r="CII10">
        <v>24005</v>
      </c>
      <c r="CIJ10">
        <v>26636</v>
      </c>
      <c r="CIK10">
        <v>30217</v>
      </c>
      <c r="CIL10">
        <v>31710</v>
      </c>
      <c r="CIM10">
        <v>36773</v>
      </c>
      <c r="CIN10">
        <v>41691</v>
      </c>
      <c r="CIO10">
        <v>44503</v>
      </c>
      <c r="CIP10">
        <v>48274</v>
      </c>
      <c r="CIQ10">
        <v>48676</v>
      </c>
      <c r="CIR10">
        <v>61895</v>
      </c>
      <c r="CIS10">
        <v>74705</v>
      </c>
      <c r="CIT10">
        <v>97634</v>
      </c>
      <c r="CIU10">
        <v>97634</v>
      </c>
      <c r="CIV10">
        <v>146614</v>
      </c>
      <c r="CIW10">
        <v>188995</v>
      </c>
      <c r="CIX10">
        <v>489624</v>
      </c>
      <c r="CIY10">
        <v>942163</v>
      </c>
      <c r="CIZ10">
        <v>1440204</v>
      </c>
      <c r="CJA10">
        <v>2060249</v>
      </c>
      <c r="CJB10">
        <v>2576790</v>
      </c>
      <c r="CJC10">
        <v>2806877</v>
      </c>
      <c r="CJD10">
        <v>2984980</v>
      </c>
      <c r="CJE10">
        <v>2980987</v>
      </c>
      <c r="CJF10">
        <v>3027361</v>
      </c>
      <c r="CJG10">
        <v>3031557</v>
      </c>
      <c r="CJH10">
        <v>3030476</v>
      </c>
      <c r="CJI10">
        <v>3020437</v>
      </c>
      <c r="CJJ10">
        <v>3036654</v>
      </c>
      <c r="CJK10">
        <v>3018707</v>
      </c>
      <c r="CJL10">
        <v>3024882</v>
      </c>
      <c r="CJM10">
        <v>2992016</v>
      </c>
      <c r="CJN10">
        <v>3001663</v>
      </c>
      <c r="CJO10">
        <v>2988938</v>
      </c>
      <c r="CJP10">
        <v>2993142</v>
      </c>
      <c r="CJQ10">
        <v>2979901</v>
      </c>
      <c r="CJR10">
        <v>2964044</v>
      </c>
      <c r="CJS10">
        <v>2948977</v>
      </c>
      <c r="CJT10">
        <v>2973874</v>
      </c>
      <c r="CJU10">
        <v>2996473</v>
      </c>
      <c r="CJV10">
        <v>3007816</v>
      </c>
      <c r="CJW10">
        <v>2964764</v>
      </c>
      <c r="CJX10">
        <v>2970006</v>
      </c>
      <c r="CJY10">
        <v>2950924</v>
      </c>
      <c r="CJZ10">
        <v>2985212</v>
      </c>
      <c r="CKA10">
        <v>3000140</v>
      </c>
      <c r="CKB10">
        <v>2995693</v>
      </c>
      <c r="CKC10">
        <v>3001172</v>
      </c>
      <c r="CKD10">
        <v>3005646</v>
      </c>
      <c r="CKE10">
        <v>3004865</v>
      </c>
      <c r="CKF10">
        <v>2999783</v>
      </c>
      <c r="CKG10">
        <v>2982915</v>
      </c>
      <c r="CKH10">
        <v>2993974</v>
      </c>
      <c r="CKI10">
        <v>3002255</v>
      </c>
      <c r="CKJ10">
        <v>3011110</v>
      </c>
      <c r="CKK10">
        <v>3030286</v>
      </c>
      <c r="CKL10">
        <v>3057012</v>
      </c>
      <c r="CKM10">
        <v>3057012</v>
      </c>
      <c r="CKN10">
        <v>12546</v>
      </c>
      <c r="CKO10">
        <v>13143</v>
      </c>
      <c r="CKP10">
        <v>13486</v>
      </c>
      <c r="CKQ10">
        <v>14938</v>
      </c>
      <c r="CKR10">
        <v>18711</v>
      </c>
      <c r="CKS10">
        <v>19922</v>
      </c>
      <c r="CKT10">
        <v>20949</v>
      </c>
      <c r="CKU10">
        <v>21606</v>
      </c>
      <c r="CKV10">
        <v>22424</v>
      </c>
      <c r="CKW10">
        <v>23725</v>
      </c>
      <c r="CKX10">
        <v>35955</v>
      </c>
      <c r="CKY10">
        <v>37160</v>
      </c>
      <c r="CKZ10">
        <v>49962</v>
      </c>
      <c r="CLA10">
        <v>49887</v>
      </c>
      <c r="CLB10">
        <v>53285</v>
      </c>
      <c r="CLC10">
        <v>55721</v>
      </c>
      <c r="CLD10">
        <v>107764</v>
      </c>
      <c r="CLE10">
        <v>120394</v>
      </c>
      <c r="CLF10">
        <v>148631</v>
      </c>
      <c r="CLG10">
        <v>165064</v>
      </c>
      <c r="CLH10">
        <v>177519</v>
      </c>
      <c r="CLI10">
        <v>196478</v>
      </c>
      <c r="CLJ10">
        <v>267281</v>
      </c>
      <c r="CLK10">
        <v>365610</v>
      </c>
      <c r="CLL10">
        <v>820685</v>
      </c>
      <c r="CLM10">
        <v>820685</v>
      </c>
      <c r="CLN10">
        <v>1290990</v>
      </c>
      <c r="CLO10">
        <v>1930849</v>
      </c>
      <c r="CLP10">
        <v>2396068</v>
      </c>
      <c r="CLQ10">
        <v>2935264</v>
      </c>
      <c r="CLR10">
        <v>3047202</v>
      </c>
      <c r="CLS10">
        <v>3086255</v>
      </c>
      <c r="CLT10">
        <v>3134466</v>
      </c>
      <c r="CLU10">
        <v>3123214</v>
      </c>
      <c r="CLV10">
        <v>3129200</v>
      </c>
      <c r="CLW10">
        <v>3168279</v>
      </c>
      <c r="CLX10">
        <v>3165661</v>
      </c>
      <c r="CLY10">
        <v>3166010</v>
      </c>
      <c r="CLZ10">
        <v>3160535</v>
      </c>
      <c r="CMA10">
        <v>3168482</v>
      </c>
      <c r="CMB10">
        <v>3177581</v>
      </c>
      <c r="CMC10">
        <v>3178170</v>
      </c>
      <c r="CMD10">
        <v>3192895</v>
      </c>
      <c r="CME10">
        <v>3227152</v>
      </c>
      <c r="CMF10">
        <v>3189392</v>
      </c>
      <c r="CMG10">
        <v>3199472</v>
      </c>
      <c r="CMH10">
        <v>3219576</v>
      </c>
      <c r="CMI10">
        <v>3230707</v>
      </c>
      <c r="CMJ10">
        <v>3170939</v>
      </c>
      <c r="CMK10">
        <v>3158414</v>
      </c>
      <c r="CML10">
        <v>3148341</v>
      </c>
      <c r="CMM10">
        <v>3167994</v>
      </c>
      <c r="CMN10">
        <v>3193560</v>
      </c>
      <c r="CMO10">
        <v>3158141</v>
      </c>
      <c r="CMP10">
        <v>3087664</v>
      </c>
      <c r="CMQ10">
        <v>3064658</v>
      </c>
      <c r="CMR10">
        <v>3064658</v>
      </c>
      <c r="CMS10">
        <v>3042770</v>
      </c>
      <c r="CMT10">
        <v>3023536</v>
      </c>
      <c r="CMU10">
        <v>3009433</v>
      </c>
      <c r="CMV10">
        <v>3002474</v>
      </c>
      <c r="CMW10">
        <v>3021453</v>
      </c>
      <c r="CMX10">
        <v>3063217</v>
      </c>
      <c r="CMY10">
        <v>2974983</v>
      </c>
      <c r="CMZ10">
        <v>2965000</v>
      </c>
      <c r="CNA10">
        <v>11253</v>
      </c>
      <c r="CNB10">
        <v>17797</v>
      </c>
      <c r="CNC10">
        <v>30910</v>
      </c>
      <c r="CND10">
        <v>30889</v>
      </c>
      <c r="CNE10">
        <v>31680</v>
      </c>
      <c r="CNF10">
        <v>38029</v>
      </c>
      <c r="CNG10">
        <v>39280</v>
      </c>
      <c r="CNH10">
        <v>39419</v>
      </c>
      <c r="CNI10">
        <v>39793</v>
      </c>
      <c r="CNJ10">
        <v>41835</v>
      </c>
      <c r="CNK10">
        <v>42559</v>
      </c>
      <c r="CNL10">
        <v>46512</v>
      </c>
      <c r="CNM10">
        <v>47706</v>
      </c>
      <c r="CNN10">
        <v>56774</v>
      </c>
      <c r="CNO10">
        <v>59857</v>
      </c>
      <c r="CNP10">
        <v>66996</v>
      </c>
      <c r="CNQ10">
        <v>77093</v>
      </c>
      <c r="CNR10">
        <v>83194</v>
      </c>
      <c r="CNS10">
        <v>93676</v>
      </c>
      <c r="CNT10">
        <v>93749</v>
      </c>
      <c r="CNU10">
        <v>100211</v>
      </c>
      <c r="CNV10">
        <v>121677</v>
      </c>
      <c r="CNW10">
        <v>156839</v>
      </c>
      <c r="CNX10">
        <v>199818</v>
      </c>
      <c r="CNY10">
        <v>348953</v>
      </c>
      <c r="CNZ10">
        <v>622780</v>
      </c>
      <c r="COA10">
        <v>1183275</v>
      </c>
      <c r="COB10">
        <v>2190053</v>
      </c>
      <c r="COC10">
        <v>2914785</v>
      </c>
      <c r="COD10">
        <v>3103914</v>
      </c>
      <c r="COE10">
        <v>3103914</v>
      </c>
      <c r="COF10">
        <v>3133432</v>
      </c>
      <c r="COG10">
        <v>3126879</v>
      </c>
      <c r="COH10">
        <v>3125691</v>
      </c>
      <c r="COI10">
        <v>3082403</v>
      </c>
      <c r="COJ10">
        <v>3097360</v>
      </c>
      <c r="COK10">
        <v>3108471</v>
      </c>
      <c r="COL10">
        <v>3119541</v>
      </c>
      <c r="COM10">
        <v>3110213</v>
      </c>
      <c r="CON10">
        <v>3111608</v>
      </c>
      <c r="COO10">
        <v>3089114</v>
      </c>
      <c r="COP10">
        <v>3052619</v>
      </c>
      <c r="COQ10">
        <v>3047576</v>
      </c>
      <c r="COR10">
        <v>3065328</v>
      </c>
      <c r="COS10">
        <v>3099459</v>
      </c>
      <c r="COT10">
        <v>3073169</v>
      </c>
      <c r="COU10">
        <v>3057492</v>
      </c>
      <c r="COV10">
        <v>3039193</v>
      </c>
      <c r="COW10">
        <v>2999919</v>
      </c>
      <c r="COX10">
        <v>3007924</v>
      </c>
      <c r="COY10">
        <v>3007581</v>
      </c>
      <c r="COZ10">
        <v>2989351</v>
      </c>
      <c r="CPA10">
        <v>2948366</v>
      </c>
      <c r="CPB10">
        <v>2977406</v>
      </c>
      <c r="CPC10">
        <v>2960895</v>
      </c>
      <c r="CPD10">
        <v>2960895</v>
      </c>
      <c r="CPE10">
        <v>2957747</v>
      </c>
      <c r="CPF10">
        <v>2985671</v>
      </c>
      <c r="CPG10">
        <v>2992170</v>
      </c>
      <c r="CPH10">
        <v>2985982</v>
      </c>
      <c r="CPI10">
        <v>2983599</v>
      </c>
      <c r="CPJ10">
        <v>2993235</v>
      </c>
      <c r="CPK10">
        <v>2958991</v>
      </c>
      <c r="CPL10">
        <v>2957963</v>
      </c>
      <c r="CPM10">
        <v>11181</v>
      </c>
      <c r="CPN10">
        <v>11181</v>
      </c>
      <c r="CPO10">
        <v>11290</v>
      </c>
      <c r="CPP10">
        <v>18725</v>
      </c>
      <c r="CPQ10">
        <v>21049</v>
      </c>
      <c r="CPR10">
        <v>21431</v>
      </c>
      <c r="CPS10">
        <v>21431</v>
      </c>
      <c r="CPT10">
        <v>21801</v>
      </c>
      <c r="CPU10">
        <v>23316</v>
      </c>
      <c r="CPV10">
        <v>27128</v>
      </c>
      <c r="CPW10">
        <v>27229</v>
      </c>
      <c r="CPX10">
        <v>28740</v>
      </c>
      <c r="CPY10">
        <v>30489</v>
      </c>
      <c r="CPZ10">
        <v>32764</v>
      </c>
      <c r="CQA10">
        <v>40464</v>
      </c>
      <c r="CQB10">
        <v>44763</v>
      </c>
      <c r="CQC10">
        <v>53348</v>
      </c>
      <c r="CQD10">
        <v>59971</v>
      </c>
      <c r="CQE10">
        <v>66779</v>
      </c>
      <c r="CQF10">
        <v>75442</v>
      </c>
      <c r="CQG10">
        <v>101465</v>
      </c>
      <c r="CQH10">
        <v>118255</v>
      </c>
      <c r="CQI10">
        <v>146545</v>
      </c>
      <c r="CQJ10">
        <v>166232</v>
      </c>
      <c r="CQK10">
        <v>267236</v>
      </c>
      <c r="CQL10">
        <v>637565</v>
      </c>
      <c r="CQM10">
        <v>1232762</v>
      </c>
      <c r="CQN10">
        <v>1701833</v>
      </c>
      <c r="CQO10">
        <v>1701833</v>
      </c>
      <c r="CQP10">
        <v>2109749</v>
      </c>
      <c r="CQQ10">
        <v>2388473</v>
      </c>
      <c r="CQR10">
        <v>2563341</v>
      </c>
      <c r="CQS10">
        <v>2694810</v>
      </c>
      <c r="CQT10">
        <v>2755719</v>
      </c>
      <c r="CQU10">
        <v>2798575</v>
      </c>
      <c r="CQV10">
        <v>2781710</v>
      </c>
      <c r="CQW10">
        <v>2807649</v>
      </c>
      <c r="CQX10">
        <v>2786448</v>
      </c>
      <c r="CQY10">
        <v>2790511</v>
      </c>
      <c r="CQZ10">
        <v>2841011</v>
      </c>
      <c r="CRA10">
        <v>2814594</v>
      </c>
      <c r="CRB10">
        <v>2806867</v>
      </c>
      <c r="CRC10">
        <v>2776144</v>
      </c>
      <c r="CRD10">
        <v>2769522</v>
      </c>
      <c r="CRE10">
        <v>2746040</v>
      </c>
      <c r="CRF10">
        <v>2756470</v>
      </c>
      <c r="CRG10">
        <v>2760601</v>
      </c>
      <c r="CRH10">
        <v>2760009</v>
      </c>
      <c r="CRI10">
        <v>2769322</v>
      </c>
      <c r="CRJ10">
        <v>2745556</v>
      </c>
      <c r="CRK10">
        <v>2729938</v>
      </c>
      <c r="CRL10">
        <v>2739444</v>
      </c>
      <c r="CRM10">
        <v>2742028</v>
      </c>
      <c r="CRN10">
        <v>2727683</v>
      </c>
      <c r="CRO10">
        <v>2731191</v>
      </c>
      <c r="CRP10">
        <v>2727173</v>
      </c>
      <c r="CRQ10">
        <v>2747506</v>
      </c>
      <c r="CRR10">
        <v>2751619</v>
      </c>
      <c r="CRS10">
        <v>2752751</v>
      </c>
      <c r="CRT10">
        <v>2742153</v>
      </c>
      <c r="CRU10">
        <v>2743910</v>
      </c>
      <c r="CRV10">
        <v>2743039</v>
      </c>
      <c r="CRW10">
        <v>2753050</v>
      </c>
      <c r="CRX10">
        <v>2752586</v>
      </c>
      <c r="CRY10">
        <v>2765423</v>
      </c>
      <c r="CRZ10">
        <v>2788628</v>
      </c>
      <c r="CSA10">
        <v>18536</v>
      </c>
      <c r="CSB10">
        <v>27264</v>
      </c>
      <c r="CSC10">
        <v>32254</v>
      </c>
      <c r="CSD10">
        <v>35600</v>
      </c>
      <c r="CSE10">
        <v>43284</v>
      </c>
      <c r="CSF10">
        <v>46147</v>
      </c>
      <c r="CSG10">
        <v>46664</v>
      </c>
      <c r="CSH10">
        <v>48590</v>
      </c>
      <c r="CSI10">
        <v>52269</v>
      </c>
      <c r="CSJ10">
        <v>67436</v>
      </c>
      <c r="CSK10">
        <v>68442</v>
      </c>
      <c r="CSL10">
        <v>76659</v>
      </c>
      <c r="CSM10">
        <v>85058</v>
      </c>
      <c r="CSN10">
        <v>93615</v>
      </c>
      <c r="CSO10">
        <v>98441</v>
      </c>
      <c r="CSP10">
        <v>111744</v>
      </c>
      <c r="CSQ10">
        <v>114960</v>
      </c>
      <c r="CSR10">
        <v>127350</v>
      </c>
      <c r="CSS10">
        <v>147001</v>
      </c>
      <c r="CST10">
        <v>175945</v>
      </c>
      <c r="CSU10">
        <v>175945</v>
      </c>
      <c r="CSV10">
        <v>184465</v>
      </c>
      <c r="CSW10">
        <v>210446</v>
      </c>
      <c r="CSX10">
        <v>299790</v>
      </c>
      <c r="CSY10">
        <v>562990</v>
      </c>
      <c r="CSZ10">
        <v>1006848</v>
      </c>
      <c r="CTA10">
        <v>1518913</v>
      </c>
      <c r="CTB10">
        <v>2257580</v>
      </c>
      <c r="CTC10">
        <v>2634192</v>
      </c>
      <c r="CTD10">
        <v>2657108</v>
      </c>
      <c r="CTE10">
        <v>2673408</v>
      </c>
      <c r="CTF10">
        <v>2703457</v>
      </c>
      <c r="CTG10">
        <v>2705633</v>
      </c>
      <c r="CTH10">
        <v>2712094</v>
      </c>
      <c r="CTI10">
        <v>2721341</v>
      </c>
      <c r="CTJ10">
        <v>2739064</v>
      </c>
      <c r="CTK10">
        <v>2734714</v>
      </c>
      <c r="CTL10">
        <v>2743554</v>
      </c>
      <c r="CTM10">
        <v>2737002</v>
      </c>
      <c r="CTN10">
        <v>2728086</v>
      </c>
      <c r="CTO10">
        <v>2746972</v>
      </c>
      <c r="CTP10">
        <v>2752456</v>
      </c>
      <c r="CTQ10">
        <v>2740332</v>
      </c>
      <c r="CTR10">
        <v>2738240</v>
      </c>
      <c r="CTS10">
        <v>2711855</v>
      </c>
      <c r="CTT10">
        <v>2697696</v>
      </c>
      <c r="CTU10">
        <v>2692069</v>
      </c>
      <c r="CTV10">
        <v>2681292</v>
      </c>
      <c r="CTW10">
        <v>2681816</v>
      </c>
      <c r="CTX10">
        <v>2679017</v>
      </c>
      <c r="CTY10">
        <v>2661668</v>
      </c>
      <c r="CTZ10">
        <v>2679157</v>
      </c>
      <c r="CUA10">
        <v>2658740</v>
      </c>
      <c r="CUB10">
        <v>2668412</v>
      </c>
      <c r="CUC10">
        <v>2680130</v>
      </c>
      <c r="CUD10">
        <v>2666915</v>
      </c>
      <c r="CUE10">
        <v>2694523</v>
      </c>
      <c r="CUF10">
        <v>2702607</v>
      </c>
      <c r="CUG10">
        <v>2706152</v>
      </c>
      <c r="CUH10">
        <v>2671369</v>
      </c>
      <c r="CUI10">
        <v>2663319</v>
      </c>
      <c r="CUJ10">
        <v>2647400</v>
      </c>
      <c r="CUK10">
        <v>2642023</v>
      </c>
      <c r="CUL10">
        <v>2630738</v>
      </c>
      <c r="CUM10">
        <v>2644192</v>
      </c>
      <c r="CUN10">
        <v>2644192</v>
      </c>
      <c r="CUO10">
        <v>32480</v>
      </c>
      <c r="CUP10">
        <v>38921</v>
      </c>
      <c r="CUQ10">
        <v>39039</v>
      </c>
      <c r="CUR10">
        <v>47738</v>
      </c>
      <c r="CUS10">
        <v>48585</v>
      </c>
      <c r="CUT10">
        <v>48996</v>
      </c>
      <c r="CUU10">
        <v>53123</v>
      </c>
      <c r="CUV10">
        <v>53670</v>
      </c>
      <c r="CUW10">
        <v>55363</v>
      </c>
      <c r="CUX10">
        <v>58645</v>
      </c>
      <c r="CUY10">
        <v>57856</v>
      </c>
      <c r="CUZ10">
        <v>66088</v>
      </c>
      <c r="CVA10">
        <v>84251</v>
      </c>
      <c r="CVB10">
        <v>86398</v>
      </c>
      <c r="CVC10">
        <v>88129</v>
      </c>
      <c r="CVD10">
        <v>90396</v>
      </c>
      <c r="CVE10">
        <v>94396</v>
      </c>
      <c r="CVF10">
        <v>96091</v>
      </c>
      <c r="CVG10">
        <v>101794</v>
      </c>
      <c r="CVH10">
        <v>118009</v>
      </c>
      <c r="CVI10">
        <v>131964</v>
      </c>
      <c r="CVJ10">
        <v>141434</v>
      </c>
      <c r="CVK10">
        <v>163046</v>
      </c>
      <c r="CVL10">
        <v>269622</v>
      </c>
      <c r="CVM10">
        <v>269622</v>
      </c>
      <c r="CVN10">
        <v>563451</v>
      </c>
      <c r="CVO10">
        <v>1185533</v>
      </c>
      <c r="CVP10">
        <v>1728471</v>
      </c>
      <c r="CVQ10">
        <v>1990976</v>
      </c>
      <c r="CVR10">
        <v>2253258</v>
      </c>
      <c r="CVS10">
        <v>2314933</v>
      </c>
      <c r="CVT10">
        <v>2386785</v>
      </c>
      <c r="CVU10">
        <v>2436482</v>
      </c>
      <c r="CVV10">
        <v>2431538</v>
      </c>
      <c r="CVW10">
        <v>2439206</v>
      </c>
      <c r="CVX10">
        <v>2450832</v>
      </c>
      <c r="CVY10">
        <v>2452690</v>
      </c>
      <c r="CVZ10">
        <v>2466054</v>
      </c>
      <c r="CWA10">
        <v>2450387</v>
      </c>
      <c r="CWB10">
        <v>2448240</v>
      </c>
      <c r="CWC10">
        <v>2424193</v>
      </c>
      <c r="CWD10">
        <v>2410653</v>
      </c>
      <c r="CWE10">
        <v>2403968</v>
      </c>
      <c r="CWF10">
        <v>2414072</v>
      </c>
      <c r="CWG10">
        <v>2434013</v>
      </c>
      <c r="CWH10">
        <v>2425032</v>
      </c>
      <c r="CWI10">
        <v>2450902</v>
      </c>
      <c r="CWJ10">
        <v>2463101</v>
      </c>
      <c r="CWK10">
        <v>2481057</v>
      </c>
      <c r="CWL10">
        <v>2467638</v>
      </c>
      <c r="CWM10">
        <v>2477119</v>
      </c>
      <c r="CWN10">
        <v>2472443</v>
      </c>
      <c r="CWO10">
        <v>2493053</v>
      </c>
      <c r="CWP10">
        <v>2477312</v>
      </c>
      <c r="CWQ10">
        <v>2484503</v>
      </c>
      <c r="CWR10">
        <v>2472365</v>
      </c>
      <c r="CWS10">
        <v>2458854</v>
      </c>
      <c r="CWT10">
        <v>2442430</v>
      </c>
      <c r="CWU10">
        <v>2430502</v>
      </c>
      <c r="CWV10">
        <v>2438469</v>
      </c>
      <c r="CWW10">
        <v>2439440</v>
      </c>
      <c r="CWX10">
        <v>2443406</v>
      </c>
      <c r="CWY10">
        <v>2443106</v>
      </c>
      <c r="CWZ10">
        <v>2442460</v>
      </c>
      <c r="CXA10">
        <v>2443557</v>
      </c>
      <c r="CXB10">
        <v>36042</v>
      </c>
      <c r="CXC10">
        <v>34709</v>
      </c>
      <c r="CXD10">
        <v>37715</v>
      </c>
      <c r="CXE10">
        <v>45979</v>
      </c>
      <c r="CXF10">
        <v>46435</v>
      </c>
      <c r="CXG10">
        <v>46435</v>
      </c>
      <c r="CXH10">
        <v>49089</v>
      </c>
      <c r="CXI10">
        <v>48664</v>
      </c>
      <c r="CXJ10">
        <v>49951</v>
      </c>
      <c r="CXK10">
        <v>53653</v>
      </c>
      <c r="CXL10">
        <v>56887</v>
      </c>
      <c r="CXM10">
        <v>59138</v>
      </c>
      <c r="CXN10">
        <v>65479</v>
      </c>
      <c r="CXO10">
        <v>81853</v>
      </c>
      <c r="CXP10">
        <v>86147</v>
      </c>
      <c r="CXQ10">
        <v>90419</v>
      </c>
      <c r="CXR10">
        <v>93750</v>
      </c>
      <c r="CXS10">
        <v>101561</v>
      </c>
      <c r="CXT10">
        <v>112628</v>
      </c>
      <c r="CXU10">
        <v>136991</v>
      </c>
      <c r="CXV10">
        <v>156412</v>
      </c>
      <c r="CXW10">
        <v>173961</v>
      </c>
      <c r="CXX10">
        <v>197962</v>
      </c>
      <c r="CXY10">
        <v>214652</v>
      </c>
      <c r="CXZ10">
        <v>283090</v>
      </c>
      <c r="CYA10">
        <v>453366</v>
      </c>
      <c r="CYB10">
        <v>920602</v>
      </c>
      <c r="CYC10">
        <v>1515117</v>
      </c>
      <c r="CYD10">
        <v>2205167</v>
      </c>
      <c r="CYE10">
        <v>2406913</v>
      </c>
      <c r="CYF10">
        <v>2548793</v>
      </c>
      <c r="CYG10">
        <v>2573613</v>
      </c>
      <c r="CYH10">
        <v>2584749</v>
      </c>
      <c r="CYI10">
        <v>2598566</v>
      </c>
      <c r="CYJ10">
        <v>2598566</v>
      </c>
      <c r="CYK10">
        <v>2631411</v>
      </c>
      <c r="CYL10">
        <v>2643236</v>
      </c>
      <c r="CYM10">
        <v>2638094</v>
      </c>
      <c r="CYN10">
        <v>2636644</v>
      </c>
      <c r="CYO10">
        <v>2618550</v>
      </c>
      <c r="CYP10">
        <v>2663186</v>
      </c>
      <c r="CYQ10">
        <v>2749018</v>
      </c>
      <c r="CYR10">
        <v>2648532</v>
      </c>
      <c r="CYS10">
        <v>2632403</v>
      </c>
      <c r="CYT10">
        <v>2652998</v>
      </c>
      <c r="CYU10">
        <v>2622141</v>
      </c>
      <c r="CYV10">
        <v>2629450</v>
      </c>
      <c r="CYW10">
        <v>2609898</v>
      </c>
      <c r="CYX10">
        <v>2624359</v>
      </c>
      <c r="CYY10">
        <v>2609143</v>
      </c>
      <c r="CYZ10">
        <v>2565133</v>
      </c>
      <c r="CZA10">
        <v>2520237</v>
      </c>
      <c r="CZB10">
        <v>2514453</v>
      </c>
      <c r="CZC10">
        <v>2486462</v>
      </c>
      <c r="CZD10">
        <v>2486462</v>
      </c>
      <c r="CZE10">
        <v>2478223</v>
      </c>
      <c r="CZF10">
        <v>2433807</v>
      </c>
      <c r="CZG10">
        <v>2421507</v>
      </c>
      <c r="CZH10">
        <v>2409347</v>
      </c>
      <c r="CZI10">
        <v>2402365</v>
      </c>
      <c r="CZJ10">
        <v>2355088</v>
      </c>
      <c r="CZK10">
        <v>2304251</v>
      </c>
      <c r="CZL10">
        <v>2294159</v>
      </c>
      <c r="CZM10">
        <v>2277209</v>
      </c>
      <c r="CZN10">
        <v>36363</v>
      </c>
      <c r="CZO10">
        <v>36363</v>
      </c>
      <c r="CZP10">
        <v>36363</v>
      </c>
      <c r="CZQ10">
        <v>36777</v>
      </c>
      <c r="CZR10">
        <v>42141</v>
      </c>
      <c r="CZS10">
        <v>43613</v>
      </c>
      <c r="CZT10">
        <v>43613</v>
      </c>
      <c r="CZU10">
        <v>44590</v>
      </c>
      <c r="CZV10">
        <v>44707</v>
      </c>
      <c r="CZW10">
        <v>47565</v>
      </c>
      <c r="CZX10">
        <v>53446</v>
      </c>
      <c r="CZY10">
        <v>57702</v>
      </c>
      <c r="CZZ10">
        <v>59016</v>
      </c>
      <c r="DAA10">
        <v>60644</v>
      </c>
      <c r="DAB10">
        <v>66198</v>
      </c>
      <c r="DAC10">
        <v>69318</v>
      </c>
      <c r="DAD10">
        <v>72668</v>
      </c>
      <c r="DAE10">
        <v>74391</v>
      </c>
      <c r="DAF10">
        <v>86147</v>
      </c>
      <c r="DAG10">
        <v>96698</v>
      </c>
      <c r="DAH10">
        <v>111306</v>
      </c>
      <c r="DAI10">
        <v>135713</v>
      </c>
      <c r="DAJ10">
        <v>150961</v>
      </c>
      <c r="DAK10">
        <v>173388</v>
      </c>
      <c r="DAL10">
        <v>208476</v>
      </c>
      <c r="DAM10">
        <v>275432</v>
      </c>
      <c r="DAN10">
        <v>451732</v>
      </c>
      <c r="DAO10">
        <v>451732</v>
      </c>
      <c r="DAP10">
        <v>970054</v>
      </c>
      <c r="DAQ10">
        <v>1631844</v>
      </c>
      <c r="DAR10">
        <v>2009055</v>
      </c>
      <c r="DAS10">
        <v>2109020</v>
      </c>
      <c r="DAT10">
        <v>2180485</v>
      </c>
      <c r="DAU10">
        <v>2173499</v>
      </c>
      <c r="DAV10">
        <v>2212281</v>
      </c>
      <c r="DAW10">
        <v>2234635</v>
      </c>
      <c r="DAX10">
        <v>2260162</v>
      </c>
      <c r="DAY10">
        <v>2284879</v>
      </c>
      <c r="DAZ10">
        <v>2291215</v>
      </c>
      <c r="DBA10">
        <v>2322483</v>
      </c>
      <c r="DBB10">
        <v>2333151</v>
      </c>
      <c r="DBC10">
        <v>2302259</v>
      </c>
      <c r="DBD10">
        <v>2362521</v>
      </c>
      <c r="DBE10">
        <v>2328144</v>
      </c>
      <c r="DBF10">
        <v>2359952</v>
      </c>
      <c r="DBG10">
        <v>2424510</v>
      </c>
      <c r="DBH10">
        <v>2433687</v>
      </c>
      <c r="DBI10">
        <v>2471908</v>
      </c>
      <c r="DBJ10">
        <v>2436796</v>
      </c>
      <c r="DBK10">
        <v>2408291</v>
      </c>
      <c r="DBL10">
        <v>2408958</v>
      </c>
      <c r="DBM10">
        <v>2404807</v>
      </c>
      <c r="DBN10">
        <v>2396047</v>
      </c>
      <c r="DBO10">
        <v>2397279</v>
      </c>
      <c r="DBP10">
        <v>2394722</v>
      </c>
      <c r="DBQ10">
        <v>2389323</v>
      </c>
      <c r="DBR10">
        <v>2395510</v>
      </c>
      <c r="DBS10">
        <v>2412293</v>
      </c>
      <c r="DBT10">
        <v>2402314</v>
      </c>
      <c r="DBU10">
        <v>2393093</v>
      </c>
      <c r="DBV10">
        <v>2399424</v>
      </c>
      <c r="DBW10">
        <v>2417179</v>
      </c>
      <c r="DBX10">
        <v>2416720</v>
      </c>
      <c r="DBY10">
        <v>2414061</v>
      </c>
      <c r="DBZ10">
        <v>2418534</v>
      </c>
      <c r="DCA10">
        <v>2429866</v>
      </c>
      <c r="DCB10">
        <v>2371852</v>
      </c>
      <c r="DCC10">
        <v>52529</v>
      </c>
      <c r="DCD10">
        <v>62731</v>
      </c>
      <c r="DCE10">
        <v>64181</v>
      </c>
      <c r="DCF10">
        <v>65513</v>
      </c>
      <c r="DCG10">
        <v>66014</v>
      </c>
      <c r="DCH10">
        <v>66478</v>
      </c>
      <c r="DCI10">
        <v>67617</v>
      </c>
      <c r="DCJ10">
        <v>66157</v>
      </c>
      <c r="DCK10">
        <v>66448</v>
      </c>
      <c r="DCL10">
        <v>65744</v>
      </c>
      <c r="DCM10">
        <v>73470</v>
      </c>
      <c r="DCN10">
        <v>79504</v>
      </c>
      <c r="DCO10">
        <v>87525</v>
      </c>
      <c r="DCP10">
        <v>92990</v>
      </c>
      <c r="DCQ10">
        <v>99769</v>
      </c>
      <c r="DCR10">
        <v>104163</v>
      </c>
      <c r="DCS10">
        <v>111775</v>
      </c>
      <c r="DCT10">
        <v>115779</v>
      </c>
      <c r="DCU10">
        <v>115779</v>
      </c>
      <c r="DCV10">
        <v>126347</v>
      </c>
      <c r="DCW10">
        <v>131394</v>
      </c>
      <c r="DCX10">
        <v>167111</v>
      </c>
      <c r="DCY10">
        <v>211819</v>
      </c>
      <c r="DCZ10">
        <v>265620</v>
      </c>
      <c r="DDA10">
        <v>480634</v>
      </c>
      <c r="DDB10">
        <v>1225216</v>
      </c>
      <c r="DDC10">
        <v>1850424</v>
      </c>
      <c r="DDD10">
        <v>2185114</v>
      </c>
      <c r="DDE10">
        <v>2322537</v>
      </c>
      <c r="DDF10">
        <v>2357116</v>
      </c>
      <c r="DDG10">
        <v>2349259</v>
      </c>
      <c r="DDH10">
        <v>2314096</v>
      </c>
      <c r="DDI10">
        <v>2324880</v>
      </c>
      <c r="DDJ10">
        <v>2326689</v>
      </c>
      <c r="DDK10">
        <v>2346416</v>
      </c>
      <c r="DDL10">
        <v>2364642</v>
      </c>
      <c r="DDM10">
        <v>2346183</v>
      </c>
      <c r="DDN10">
        <v>2300385</v>
      </c>
      <c r="DDO10">
        <v>2304647</v>
      </c>
      <c r="DDP10">
        <v>2313901</v>
      </c>
      <c r="DDQ10">
        <v>2324612</v>
      </c>
      <c r="DDR10">
        <v>2340965</v>
      </c>
      <c r="DDS10">
        <v>2374364</v>
      </c>
      <c r="DDT10">
        <v>2364905</v>
      </c>
      <c r="DDU10">
        <v>2317885</v>
      </c>
      <c r="DDV10">
        <v>2297926</v>
      </c>
      <c r="DDW10">
        <v>2296790</v>
      </c>
      <c r="DDX10">
        <v>2264992</v>
      </c>
      <c r="DDY10">
        <v>2235617</v>
      </c>
      <c r="DDZ10">
        <v>2247226</v>
      </c>
      <c r="DEA10">
        <v>2225546</v>
      </c>
      <c r="DEB10">
        <v>2227831</v>
      </c>
      <c r="DEC10">
        <v>2230844</v>
      </c>
      <c r="DED10">
        <v>2177210</v>
      </c>
      <c r="DEE10">
        <v>2155412</v>
      </c>
      <c r="DEF10">
        <v>2170972</v>
      </c>
      <c r="DEG10">
        <v>2139412</v>
      </c>
      <c r="DEH10">
        <v>2138131</v>
      </c>
      <c r="DEI10">
        <v>2125797</v>
      </c>
      <c r="DEJ10">
        <v>2167855</v>
      </c>
      <c r="DEK10">
        <v>2146506</v>
      </c>
      <c r="DEL10">
        <v>2138549</v>
      </c>
      <c r="DEM10">
        <v>2122408</v>
      </c>
      <c r="DEN10">
        <v>2112870</v>
      </c>
      <c r="DEO10">
        <v>2112870</v>
      </c>
      <c r="DEP10">
        <v>2095363</v>
      </c>
      <c r="DEQ10">
        <v>6769</v>
      </c>
      <c r="DER10">
        <v>9667</v>
      </c>
      <c r="DES10">
        <v>9237</v>
      </c>
      <c r="DET10">
        <v>9385</v>
      </c>
      <c r="DEU10">
        <v>9481</v>
      </c>
      <c r="DEV10">
        <v>9531</v>
      </c>
      <c r="DEW10">
        <v>9478</v>
      </c>
      <c r="DEX10">
        <v>9522</v>
      </c>
      <c r="DEY10">
        <v>10051</v>
      </c>
      <c r="DEZ10">
        <v>10252</v>
      </c>
      <c r="DFA10">
        <v>11696</v>
      </c>
      <c r="DFB10">
        <v>13542</v>
      </c>
      <c r="DFC10">
        <v>17088</v>
      </c>
      <c r="DFD10">
        <v>20358</v>
      </c>
      <c r="DFE10">
        <v>23190</v>
      </c>
      <c r="DFF10">
        <v>26543</v>
      </c>
      <c r="DFG10">
        <v>32535</v>
      </c>
      <c r="DFH10">
        <v>36370</v>
      </c>
      <c r="DFI10">
        <v>42615</v>
      </c>
      <c r="DFJ10">
        <v>52269</v>
      </c>
      <c r="DFK10">
        <v>71234</v>
      </c>
      <c r="DFL10">
        <v>93775</v>
      </c>
      <c r="DFM10">
        <v>116983</v>
      </c>
      <c r="DFN10">
        <v>194883</v>
      </c>
      <c r="DFO10">
        <v>588695</v>
      </c>
      <c r="DFP10">
        <v>1330812</v>
      </c>
      <c r="DFQ10">
        <v>1873912</v>
      </c>
      <c r="DFR10">
        <v>1873912</v>
      </c>
      <c r="DFS10">
        <v>1938004</v>
      </c>
      <c r="DFT10">
        <v>1947588</v>
      </c>
      <c r="DFU10">
        <v>1948855</v>
      </c>
      <c r="DFV10">
        <v>1936752</v>
      </c>
      <c r="DFW10">
        <v>1931932</v>
      </c>
      <c r="DFX10">
        <v>1927538</v>
      </c>
      <c r="DFY10">
        <v>1925429</v>
      </c>
      <c r="DFZ10">
        <v>1915707</v>
      </c>
      <c r="DGA10">
        <v>1953505</v>
      </c>
      <c r="DGB10">
        <v>1978089</v>
      </c>
      <c r="DGC10">
        <v>1967322</v>
      </c>
      <c r="DGD10">
        <v>2007004</v>
      </c>
      <c r="DGE10">
        <v>2013828</v>
      </c>
      <c r="DGF10">
        <v>2044292</v>
      </c>
      <c r="DGG10">
        <v>2055877</v>
      </c>
      <c r="DGH10">
        <v>2066717</v>
      </c>
      <c r="DGI10">
        <v>2057022</v>
      </c>
      <c r="DGJ10">
        <v>2022126</v>
      </c>
      <c r="DGK10">
        <v>2009041</v>
      </c>
      <c r="DGL10">
        <v>2019891</v>
      </c>
      <c r="DGM10">
        <v>2019025</v>
      </c>
      <c r="DGN10">
        <v>2009788</v>
      </c>
      <c r="DGO10">
        <v>1991306</v>
      </c>
      <c r="DGP10">
        <v>2002314</v>
      </c>
      <c r="DGQ10">
        <v>1998281</v>
      </c>
      <c r="DGR10">
        <v>1994116</v>
      </c>
      <c r="DGS10">
        <v>2003942</v>
      </c>
      <c r="DGT10">
        <v>2019577</v>
      </c>
      <c r="DGU10">
        <v>2031070</v>
      </c>
      <c r="DGV10">
        <v>2011236</v>
      </c>
      <c r="DGW10">
        <v>2019997</v>
      </c>
      <c r="DGX10">
        <v>2005813</v>
      </c>
      <c r="DGY10">
        <v>2000104</v>
      </c>
      <c r="DGZ10">
        <v>2025047</v>
      </c>
      <c r="DHA10">
        <v>2004296</v>
      </c>
      <c r="DHB10">
        <v>2021576</v>
      </c>
      <c r="DHC10">
        <v>2003728</v>
      </c>
      <c r="DHD10">
        <v>661</v>
      </c>
      <c r="DHE10">
        <v>869</v>
      </c>
      <c r="DHF10">
        <v>3384</v>
      </c>
      <c r="DHG10">
        <v>3630</v>
      </c>
      <c r="DHH10">
        <v>2864</v>
      </c>
      <c r="DHI10">
        <v>3289</v>
      </c>
      <c r="DHJ10">
        <v>3804</v>
      </c>
      <c r="DHK10">
        <v>4441</v>
      </c>
      <c r="DHL10">
        <v>4872</v>
      </c>
      <c r="DHM10">
        <v>5779</v>
      </c>
      <c r="DHN10">
        <v>5427</v>
      </c>
      <c r="DHO10">
        <v>7143</v>
      </c>
      <c r="DHP10">
        <v>8314</v>
      </c>
      <c r="DHQ10">
        <v>9553</v>
      </c>
      <c r="DHR10">
        <v>9848</v>
      </c>
      <c r="DHS10">
        <v>12665</v>
      </c>
      <c r="DHT10">
        <v>17551</v>
      </c>
      <c r="DHU10">
        <v>22190</v>
      </c>
      <c r="DHV10">
        <v>29626</v>
      </c>
      <c r="DHW10">
        <v>35137</v>
      </c>
      <c r="DHX10">
        <v>44440</v>
      </c>
      <c r="DHY10">
        <v>61131</v>
      </c>
      <c r="DHZ10">
        <v>81983</v>
      </c>
      <c r="DIA10">
        <v>191642</v>
      </c>
      <c r="DIB10">
        <v>571551</v>
      </c>
      <c r="DIC10">
        <v>1113001</v>
      </c>
      <c r="DID10">
        <v>1605076</v>
      </c>
      <c r="DIE10">
        <v>1900798</v>
      </c>
      <c r="DIF10">
        <v>1937924</v>
      </c>
      <c r="DIG10">
        <v>1968703</v>
      </c>
      <c r="DIH10">
        <v>2007263</v>
      </c>
      <c r="DII10">
        <v>1964554</v>
      </c>
      <c r="DIJ10">
        <v>1964554</v>
      </c>
      <c r="DIK10">
        <v>1963188</v>
      </c>
      <c r="DIL10">
        <v>1964390</v>
      </c>
      <c r="DIM10">
        <v>1953033</v>
      </c>
      <c r="DIN10">
        <v>1955209</v>
      </c>
      <c r="DIO10">
        <v>1901806</v>
      </c>
      <c r="DIP10">
        <v>1830098</v>
      </c>
      <c r="DIQ10">
        <v>1832084</v>
      </c>
      <c r="DIR10">
        <v>1815574</v>
      </c>
      <c r="DIS10">
        <v>1808580</v>
      </c>
      <c r="DIT10">
        <v>1839567</v>
      </c>
      <c r="DIU10">
        <v>1835406</v>
      </c>
      <c r="DIV10">
        <v>1843701</v>
      </c>
      <c r="DIW10">
        <v>1820072</v>
      </c>
      <c r="DIX10">
        <v>1820309</v>
      </c>
      <c r="DIY10">
        <v>1830393</v>
      </c>
      <c r="DIZ10">
        <v>1839156</v>
      </c>
      <c r="DJA10">
        <v>1851651</v>
      </c>
      <c r="DJB10">
        <v>1835735</v>
      </c>
      <c r="DJC10">
        <v>1816623</v>
      </c>
      <c r="DJD10">
        <v>1816623</v>
      </c>
      <c r="DJE10">
        <v>1867935</v>
      </c>
      <c r="DJF10">
        <v>1842049</v>
      </c>
      <c r="DJG10">
        <v>1842066</v>
      </c>
      <c r="DJH10">
        <v>1832597</v>
      </c>
      <c r="DJI10">
        <v>1836861</v>
      </c>
      <c r="DJJ10">
        <v>1824167</v>
      </c>
      <c r="DJK10">
        <v>1841736</v>
      </c>
      <c r="DJL10">
        <v>1815691</v>
      </c>
      <c r="DJM10">
        <v>1842034</v>
      </c>
      <c r="DJN10">
        <v>1841303</v>
      </c>
      <c r="DJO10">
        <v>3597</v>
      </c>
      <c r="DJP10">
        <v>3597</v>
      </c>
      <c r="DJQ10">
        <v>3597</v>
      </c>
      <c r="DJR10">
        <v>4671</v>
      </c>
      <c r="DJS10">
        <v>5016</v>
      </c>
      <c r="DJT10">
        <v>5020</v>
      </c>
      <c r="DJU10">
        <v>5020</v>
      </c>
      <c r="DJV10">
        <v>5034</v>
      </c>
      <c r="DJW10">
        <v>5064</v>
      </c>
      <c r="DJX10">
        <v>5580</v>
      </c>
      <c r="DJY10">
        <v>6099</v>
      </c>
      <c r="DJZ10">
        <v>10421</v>
      </c>
      <c r="DKA10">
        <v>11319</v>
      </c>
      <c r="DKB10">
        <v>13002</v>
      </c>
      <c r="DKC10">
        <v>30820</v>
      </c>
      <c r="DKD10">
        <v>32619</v>
      </c>
      <c r="DKE10">
        <v>37449</v>
      </c>
      <c r="DKF10">
        <v>40176</v>
      </c>
      <c r="DKG10">
        <v>45494</v>
      </c>
      <c r="DKH10">
        <v>57877</v>
      </c>
      <c r="DKI10">
        <v>65148</v>
      </c>
      <c r="DKJ10">
        <v>80773</v>
      </c>
      <c r="DKK10">
        <v>85610</v>
      </c>
      <c r="DKL10">
        <v>123922</v>
      </c>
      <c r="DKM10">
        <v>167547</v>
      </c>
      <c r="DKN10">
        <v>262447</v>
      </c>
      <c r="DKO10">
        <v>262447</v>
      </c>
      <c r="DKP10">
        <v>730232</v>
      </c>
      <c r="DKQ10">
        <v>1212642</v>
      </c>
      <c r="DKR10">
        <v>1706643</v>
      </c>
      <c r="DKS10">
        <v>1822689</v>
      </c>
      <c r="DKT10">
        <v>1937934</v>
      </c>
      <c r="DKU10">
        <v>1972785</v>
      </c>
      <c r="DKV10">
        <v>1964446</v>
      </c>
      <c r="DKW10">
        <v>1944718</v>
      </c>
      <c r="DKX10">
        <v>1935078</v>
      </c>
      <c r="DKY10">
        <v>1935942</v>
      </c>
      <c r="DKZ10">
        <v>1943693</v>
      </c>
      <c r="DLA10">
        <v>1945898</v>
      </c>
      <c r="DLB10">
        <v>1956589</v>
      </c>
      <c r="DLC10">
        <v>1934340</v>
      </c>
      <c r="DLD10">
        <v>1933253</v>
      </c>
      <c r="DLE10">
        <v>1917484</v>
      </c>
      <c r="DLF10">
        <v>1919020</v>
      </c>
      <c r="DLG10">
        <v>1905967</v>
      </c>
      <c r="DLH10">
        <v>1901748</v>
      </c>
      <c r="DLI10">
        <v>1877372</v>
      </c>
      <c r="DLJ10">
        <v>1879697</v>
      </c>
      <c r="DLK10">
        <v>1886551</v>
      </c>
      <c r="DLL10">
        <v>1879617</v>
      </c>
      <c r="DLM10">
        <v>1899425</v>
      </c>
      <c r="DLN10">
        <v>1868708</v>
      </c>
      <c r="DLO10">
        <v>1886064</v>
      </c>
      <c r="DLP10">
        <v>1888295</v>
      </c>
      <c r="DLQ10">
        <v>1894343</v>
      </c>
      <c r="DLR10">
        <v>1922701</v>
      </c>
      <c r="DLS10">
        <v>1958299</v>
      </c>
      <c r="DLT10">
        <v>2083985</v>
      </c>
      <c r="DLU10">
        <v>2108333</v>
      </c>
      <c r="DLV10">
        <v>2108609</v>
      </c>
      <c r="DLW10">
        <v>2107887</v>
      </c>
      <c r="DLX10">
        <v>2070611</v>
      </c>
      <c r="DLY10">
        <v>2079158</v>
      </c>
      <c r="DLZ10">
        <v>2084039</v>
      </c>
      <c r="DMA10">
        <v>2137108</v>
      </c>
      <c r="DMB10">
        <v>2122282</v>
      </c>
      <c r="DMC10">
        <v>2109298</v>
      </c>
      <c r="DMD10">
        <v>976</v>
      </c>
      <c r="DME10">
        <v>988</v>
      </c>
      <c r="DMF10">
        <v>1501</v>
      </c>
      <c r="DMG10">
        <v>2166</v>
      </c>
      <c r="DMH10">
        <v>3812</v>
      </c>
      <c r="DMI10">
        <v>4090</v>
      </c>
      <c r="DMJ10">
        <v>5646</v>
      </c>
      <c r="DMK10">
        <v>6769</v>
      </c>
      <c r="DML10">
        <v>8924</v>
      </c>
      <c r="DMM10">
        <v>10504</v>
      </c>
      <c r="DMN10">
        <v>11494</v>
      </c>
      <c r="DMO10">
        <v>14549</v>
      </c>
      <c r="DMP10">
        <v>15730</v>
      </c>
      <c r="DMQ10">
        <v>17278</v>
      </c>
      <c r="DMR10">
        <v>18424</v>
      </c>
      <c r="DMS10">
        <v>21752</v>
      </c>
      <c r="DMT10">
        <v>26476</v>
      </c>
      <c r="DMU10">
        <v>33296</v>
      </c>
      <c r="DMV10">
        <v>46002</v>
      </c>
      <c r="DMW10">
        <v>67500</v>
      </c>
      <c r="DMX10">
        <v>97965</v>
      </c>
      <c r="DMY10">
        <v>156225</v>
      </c>
      <c r="DMZ10">
        <v>156225</v>
      </c>
      <c r="DNA10">
        <v>213592</v>
      </c>
      <c r="DNB10">
        <v>595607</v>
      </c>
      <c r="DNC10">
        <v>1281986</v>
      </c>
      <c r="DND10">
        <v>1832762</v>
      </c>
      <c r="DNE10">
        <v>2007263</v>
      </c>
      <c r="DNF10">
        <v>2059612</v>
      </c>
      <c r="DNG10">
        <v>2075119</v>
      </c>
      <c r="DNH10">
        <v>2114133</v>
      </c>
      <c r="DNI10">
        <v>2111260</v>
      </c>
      <c r="DNJ10">
        <v>2110915</v>
      </c>
      <c r="DNK10">
        <v>2096586</v>
      </c>
      <c r="DNL10">
        <v>2105542</v>
      </c>
      <c r="DNM10">
        <v>2134873</v>
      </c>
      <c r="DNN10">
        <v>2146510</v>
      </c>
      <c r="DNO10">
        <v>2142457</v>
      </c>
      <c r="DNP10">
        <v>2156311</v>
      </c>
      <c r="DNQ10">
        <v>2157490</v>
      </c>
      <c r="DNR10">
        <v>2143058</v>
      </c>
      <c r="DNS10">
        <v>2171643</v>
      </c>
      <c r="DNT10">
        <v>2182285</v>
      </c>
      <c r="DNU10">
        <v>2171101</v>
      </c>
      <c r="DNV10">
        <v>2127914</v>
      </c>
      <c r="DNW10">
        <v>2124076</v>
      </c>
      <c r="DNX10">
        <v>2153985</v>
      </c>
      <c r="DNY10">
        <v>2138328</v>
      </c>
      <c r="DNZ10">
        <v>2159682</v>
      </c>
      <c r="DOA10">
        <v>2145826</v>
      </c>
      <c r="DOB10">
        <v>2163575</v>
      </c>
      <c r="DOC10">
        <v>2153157</v>
      </c>
      <c r="DOD10">
        <v>2154337</v>
      </c>
      <c r="DOE10">
        <v>2179868</v>
      </c>
      <c r="DOF10">
        <v>2154059</v>
      </c>
      <c r="DOG10">
        <v>2147058</v>
      </c>
      <c r="DOH10">
        <v>2128791</v>
      </c>
      <c r="DOI10">
        <v>2108771</v>
      </c>
      <c r="DOJ10">
        <v>2107139</v>
      </c>
      <c r="DOK10">
        <v>2116163</v>
      </c>
      <c r="DOL10">
        <v>2088612</v>
      </c>
      <c r="DOM10">
        <v>2074971</v>
      </c>
      <c r="DON10">
        <v>2053386</v>
      </c>
      <c r="DOO10">
        <v>2053386</v>
      </c>
      <c r="DOP10">
        <v>2033325</v>
      </c>
      <c r="DOQ10">
        <v>2035624</v>
      </c>
      <c r="DOR10">
        <v>20431</v>
      </c>
      <c r="DOS10">
        <v>21323</v>
      </c>
      <c r="DOT10">
        <v>21626</v>
      </c>
      <c r="DOU10">
        <v>23791</v>
      </c>
      <c r="DOV10">
        <v>24926</v>
      </c>
      <c r="DOW10">
        <v>25591</v>
      </c>
      <c r="DOX10">
        <v>27870</v>
      </c>
      <c r="DOY10">
        <v>28471</v>
      </c>
      <c r="DOZ10">
        <v>29335</v>
      </c>
      <c r="DPA10">
        <v>30007</v>
      </c>
      <c r="DPB10">
        <v>31732</v>
      </c>
      <c r="DPC10">
        <v>32892</v>
      </c>
      <c r="DPD10">
        <v>35248</v>
      </c>
      <c r="DPE10">
        <v>36023</v>
      </c>
      <c r="DPF10">
        <v>41255</v>
      </c>
      <c r="DPG10">
        <v>43781</v>
      </c>
      <c r="DPH10">
        <v>50001</v>
      </c>
      <c r="DPI10">
        <v>52780</v>
      </c>
      <c r="DPJ10">
        <v>64786</v>
      </c>
      <c r="DPK10">
        <v>73063</v>
      </c>
      <c r="DPL10">
        <v>99180</v>
      </c>
      <c r="DPM10">
        <v>181338</v>
      </c>
      <c r="DPN10">
        <v>240980</v>
      </c>
      <c r="DPO10">
        <v>556098</v>
      </c>
      <c r="DPP10">
        <v>1092448</v>
      </c>
      <c r="DPQ10">
        <v>1761441</v>
      </c>
      <c r="DPR10">
        <v>1761441</v>
      </c>
      <c r="DPS10">
        <v>1863764</v>
      </c>
      <c r="DPT10">
        <v>1963180</v>
      </c>
      <c r="DPU10">
        <v>2065326</v>
      </c>
      <c r="DPV10">
        <v>2058994</v>
      </c>
      <c r="DPW10">
        <v>2067719</v>
      </c>
      <c r="DPX10">
        <v>2074150</v>
      </c>
      <c r="DPY10">
        <v>2093821</v>
      </c>
      <c r="DPZ10">
        <v>2103553</v>
      </c>
      <c r="DQA10">
        <v>2075619</v>
      </c>
      <c r="DQB10">
        <v>2055091</v>
      </c>
      <c r="DQC10">
        <v>2045491</v>
      </c>
      <c r="DQD10">
        <v>2047304</v>
      </c>
      <c r="DQE10">
        <v>2035538</v>
      </c>
      <c r="DQF10">
        <v>2038037</v>
      </c>
      <c r="DQG10">
        <v>2054424</v>
      </c>
      <c r="DQH10">
        <v>2049116</v>
      </c>
      <c r="DQI10">
        <v>2094586</v>
      </c>
      <c r="DQJ10">
        <v>2078501</v>
      </c>
      <c r="DQK10">
        <v>2084930</v>
      </c>
      <c r="DQL10">
        <v>2033110</v>
      </c>
      <c r="DQM10">
        <v>2023869</v>
      </c>
      <c r="DQN10">
        <v>2029055</v>
      </c>
      <c r="DQO10">
        <v>2017721</v>
      </c>
      <c r="DQP10">
        <v>2028488</v>
      </c>
      <c r="DQQ10">
        <v>2066402</v>
      </c>
      <c r="DQR10">
        <v>2066402</v>
      </c>
      <c r="DQS10">
        <v>2025091</v>
      </c>
      <c r="DQT10">
        <v>2014902</v>
      </c>
      <c r="DQU10">
        <v>2023301</v>
      </c>
      <c r="DQV10">
        <v>2016209</v>
      </c>
      <c r="DQW10">
        <v>2059871</v>
      </c>
      <c r="DQX10">
        <v>2064983</v>
      </c>
      <c r="DQY10">
        <v>2045090</v>
      </c>
      <c r="DQZ10">
        <v>2023706</v>
      </c>
      <c r="DRA10">
        <v>2010633</v>
      </c>
      <c r="DRB10">
        <v>1963467</v>
      </c>
      <c r="DRC10">
        <v>1979991</v>
      </c>
      <c r="DRD10">
        <v>1962402</v>
      </c>
      <c r="DRE10">
        <v>1765</v>
      </c>
      <c r="DRF10">
        <v>2945</v>
      </c>
      <c r="DRG10">
        <v>5740</v>
      </c>
      <c r="DRH10">
        <v>6488</v>
      </c>
      <c r="DRI10">
        <v>9616</v>
      </c>
      <c r="DRJ10">
        <v>13329</v>
      </c>
      <c r="DRK10">
        <v>17749</v>
      </c>
      <c r="DRL10">
        <v>18369</v>
      </c>
      <c r="DRM10">
        <v>24332</v>
      </c>
      <c r="DRN10">
        <v>29967</v>
      </c>
      <c r="DRO10">
        <v>32670</v>
      </c>
      <c r="DRP10">
        <v>36321</v>
      </c>
      <c r="DRQ10">
        <v>37059</v>
      </c>
      <c r="DRR10">
        <v>42358</v>
      </c>
      <c r="DRS10">
        <v>49694</v>
      </c>
      <c r="DRT10">
        <v>52747</v>
      </c>
      <c r="DRU10">
        <v>58686</v>
      </c>
      <c r="DRV10">
        <v>68314</v>
      </c>
      <c r="DRW10">
        <v>86561</v>
      </c>
      <c r="DRX10">
        <v>101470</v>
      </c>
      <c r="DRY10">
        <v>135725</v>
      </c>
      <c r="DRZ10">
        <v>165933</v>
      </c>
      <c r="DSA10">
        <v>294661</v>
      </c>
      <c r="DSB10">
        <v>882988</v>
      </c>
      <c r="DSC10">
        <v>1353349</v>
      </c>
      <c r="DSD10">
        <v>1606297</v>
      </c>
      <c r="DSE10">
        <v>1848312</v>
      </c>
      <c r="DSF10">
        <v>1902188</v>
      </c>
      <c r="DSG10">
        <v>1931400</v>
      </c>
      <c r="DSH10">
        <v>1972265</v>
      </c>
      <c r="DSI10">
        <v>1962811</v>
      </c>
      <c r="DSJ10">
        <v>1962811</v>
      </c>
      <c r="DSK10">
        <v>1951108</v>
      </c>
      <c r="DSL10">
        <v>1921450</v>
      </c>
      <c r="DSM10">
        <v>1925427</v>
      </c>
      <c r="DSN10">
        <v>1900009</v>
      </c>
      <c r="DSO10">
        <v>1912356</v>
      </c>
      <c r="DSP10">
        <v>1874994</v>
      </c>
      <c r="DSQ10">
        <v>1880665</v>
      </c>
      <c r="DSR10">
        <v>1902963</v>
      </c>
      <c r="DSS10">
        <v>1897127</v>
      </c>
      <c r="DST10">
        <v>1904602</v>
      </c>
      <c r="DSU10">
        <v>1911865</v>
      </c>
      <c r="DSV10">
        <v>1944855</v>
      </c>
      <c r="DSW10">
        <v>1951137</v>
      </c>
      <c r="DSX10">
        <v>1959472</v>
      </c>
      <c r="DSY10">
        <v>1945830</v>
      </c>
      <c r="DSZ10">
        <v>1979987</v>
      </c>
      <c r="DTA10">
        <v>1978964</v>
      </c>
      <c r="DTB10">
        <v>1959013</v>
      </c>
      <c r="DTC10">
        <v>1960546</v>
      </c>
      <c r="DTD10">
        <v>1960546</v>
      </c>
      <c r="DTE10">
        <v>1954071</v>
      </c>
      <c r="DTF10">
        <v>1964876</v>
      </c>
      <c r="DTG10">
        <v>1948778</v>
      </c>
      <c r="DTH10">
        <v>1946644</v>
      </c>
      <c r="DTI10">
        <v>1938085</v>
      </c>
      <c r="DTJ10">
        <v>1945724</v>
      </c>
      <c r="DTK10">
        <v>1942565</v>
      </c>
      <c r="DTL10">
        <v>1896310</v>
      </c>
      <c r="DTM10">
        <v>1875185</v>
      </c>
      <c r="DTN10">
        <v>1867811</v>
      </c>
      <c r="DTO10">
        <v>1856832</v>
      </c>
      <c r="DTP10">
        <v>19143</v>
      </c>
      <c r="DTQ10">
        <v>19143</v>
      </c>
      <c r="DTR10">
        <v>19143</v>
      </c>
      <c r="DTS10">
        <v>20725</v>
      </c>
      <c r="DTT10">
        <v>24716</v>
      </c>
      <c r="DTU10">
        <v>25450</v>
      </c>
      <c r="DTV10">
        <v>25450</v>
      </c>
      <c r="DTW10">
        <v>25781</v>
      </c>
      <c r="DTX10">
        <v>29187</v>
      </c>
      <c r="DTY10">
        <v>31662</v>
      </c>
      <c r="DTZ10">
        <v>34246</v>
      </c>
      <c r="DUA10">
        <v>40341</v>
      </c>
      <c r="DUB10">
        <v>42606</v>
      </c>
      <c r="DUC10">
        <v>52207</v>
      </c>
      <c r="DUD10">
        <v>56243</v>
      </c>
      <c r="DUE10">
        <v>61110</v>
      </c>
      <c r="DUF10">
        <v>64430</v>
      </c>
      <c r="DUG10">
        <v>74443</v>
      </c>
      <c r="DUH10">
        <v>92595</v>
      </c>
      <c r="DUI10">
        <v>107313</v>
      </c>
      <c r="DUJ10">
        <v>117973</v>
      </c>
      <c r="DUK10">
        <v>140730</v>
      </c>
      <c r="DUL10">
        <v>181410</v>
      </c>
      <c r="DUM10">
        <v>277682</v>
      </c>
      <c r="DUN10">
        <v>314377</v>
      </c>
      <c r="DUO10">
        <v>314377</v>
      </c>
      <c r="DUP10">
        <v>636400</v>
      </c>
      <c r="DUQ10">
        <v>1166263</v>
      </c>
      <c r="DUR10">
        <v>1548910</v>
      </c>
      <c r="DUS10">
        <v>1770510</v>
      </c>
      <c r="DUT10">
        <v>1876868</v>
      </c>
      <c r="DUU10">
        <v>1936628</v>
      </c>
      <c r="DUV10">
        <v>1963824</v>
      </c>
      <c r="DUW10">
        <v>1952565</v>
      </c>
      <c r="DUX10">
        <v>1916527</v>
      </c>
      <c r="DUY10">
        <v>1882547</v>
      </c>
      <c r="DUZ10">
        <v>1868414</v>
      </c>
      <c r="DVA10">
        <v>1881689</v>
      </c>
      <c r="DVB10">
        <v>1887160</v>
      </c>
      <c r="DVC10">
        <v>1902059</v>
      </c>
      <c r="DVD10">
        <v>1884159</v>
      </c>
      <c r="DVE10">
        <v>1853968</v>
      </c>
      <c r="DVF10">
        <v>1836148</v>
      </c>
      <c r="DVG10">
        <v>1842460</v>
      </c>
      <c r="DVH10">
        <v>1842220</v>
      </c>
      <c r="DVI10">
        <v>1832158</v>
      </c>
      <c r="DVJ10">
        <v>1810859</v>
      </c>
      <c r="DVK10">
        <v>1784416</v>
      </c>
      <c r="DVL10">
        <v>1769699</v>
      </c>
      <c r="DVM10">
        <v>1761034</v>
      </c>
      <c r="DVN10">
        <v>1760257</v>
      </c>
      <c r="DVO10">
        <v>1731669</v>
      </c>
      <c r="DVP10">
        <v>1748159</v>
      </c>
      <c r="DVQ10">
        <v>1752478</v>
      </c>
      <c r="DVR10">
        <v>1769076</v>
      </c>
      <c r="DVS10">
        <v>1740783</v>
      </c>
      <c r="DVT10">
        <v>1744489</v>
      </c>
      <c r="DVU10">
        <v>1748183</v>
      </c>
      <c r="DVV10">
        <v>1751624</v>
      </c>
      <c r="DVW10">
        <v>1724186</v>
      </c>
      <c r="DVX10">
        <v>1706104</v>
      </c>
      <c r="DVY10">
        <v>1713259</v>
      </c>
      <c r="DVZ10">
        <v>1676271</v>
      </c>
      <c r="DWA10">
        <v>1681215</v>
      </c>
      <c r="DWB10">
        <v>1679671</v>
      </c>
      <c r="DWC10">
        <v>1692096</v>
      </c>
      <c r="DWD10">
        <v>1674250</v>
      </c>
      <c r="DWE10">
        <v>7659</v>
      </c>
      <c r="DWF10">
        <v>11406</v>
      </c>
      <c r="DWG10">
        <v>13639</v>
      </c>
      <c r="DWH10">
        <v>16541</v>
      </c>
      <c r="DWI10">
        <v>21567</v>
      </c>
      <c r="DWJ10">
        <v>25525</v>
      </c>
      <c r="DWK10">
        <v>26125</v>
      </c>
      <c r="DWL10">
        <v>26770</v>
      </c>
      <c r="DWM10">
        <v>39213</v>
      </c>
      <c r="DWN10">
        <v>39596</v>
      </c>
      <c r="DWO10">
        <v>40547</v>
      </c>
      <c r="DWP10">
        <v>42440</v>
      </c>
      <c r="DWQ10">
        <v>43138</v>
      </c>
      <c r="DWR10">
        <v>45061</v>
      </c>
      <c r="DWS10">
        <v>48105</v>
      </c>
      <c r="DWT10">
        <v>58484</v>
      </c>
      <c r="DWU10">
        <v>66162</v>
      </c>
      <c r="DWV10">
        <v>65613</v>
      </c>
      <c r="DWW10">
        <v>85592</v>
      </c>
      <c r="DWX10">
        <v>94581</v>
      </c>
      <c r="DWY10">
        <v>120291</v>
      </c>
      <c r="DWZ10">
        <v>120291</v>
      </c>
      <c r="DXA10">
        <v>196197</v>
      </c>
      <c r="DXB10">
        <v>423251</v>
      </c>
      <c r="DXC10">
        <v>855442</v>
      </c>
      <c r="DXD10">
        <v>1147281</v>
      </c>
      <c r="DXE10">
        <v>1371757</v>
      </c>
      <c r="DXF10">
        <v>1524216</v>
      </c>
      <c r="DXG10">
        <v>1562948</v>
      </c>
      <c r="DXH10">
        <v>1586045</v>
      </c>
      <c r="DXI10">
        <v>1642770</v>
      </c>
      <c r="DXJ10">
        <v>1639388</v>
      </c>
      <c r="DXK10">
        <v>1630675</v>
      </c>
      <c r="DXL10">
        <v>1614064</v>
      </c>
      <c r="DXM10">
        <v>1614526</v>
      </c>
      <c r="DXN10">
        <v>1594172</v>
      </c>
      <c r="DXO10">
        <v>1585883</v>
      </c>
      <c r="DXP10">
        <v>1600415</v>
      </c>
      <c r="DXQ10">
        <v>1614287</v>
      </c>
      <c r="DXR10">
        <v>1620050</v>
      </c>
      <c r="DXS10">
        <v>1619900</v>
      </c>
      <c r="DXT10">
        <v>1623442</v>
      </c>
      <c r="DXU10">
        <v>1619031</v>
      </c>
      <c r="DXV10">
        <v>1600182</v>
      </c>
      <c r="DXW10">
        <v>1608529</v>
      </c>
      <c r="DXX10">
        <v>1608547</v>
      </c>
      <c r="DXY10">
        <v>1601401</v>
      </c>
      <c r="DXZ10">
        <v>1607277</v>
      </c>
      <c r="DYA10">
        <v>1615607</v>
      </c>
      <c r="DYB10">
        <v>1611163</v>
      </c>
      <c r="DYC10">
        <v>1630662</v>
      </c>
      <c r="DYD10">
        <v>1640550</v>
      </c>
      <c r="DYE10">
        <v>1660779</v>
      </c>
      <c r="DYF10">
        <v>1590586</v>
      </c>
      <c r="DYG10">
        <v>1584583</v>
      </c>
      <c r="DYH10">
        <v>1565094</v>
      </c>
      <c r="DYI10">
        <v>1551728</v>
      </c>
      <c r="DYJ10">
        <v>1564659</v>
      </c>
      <c r="DYK10">
        <v>1557161</v>
      </c>
      <c r="DYL10">
        <v>1534239</v>
      </c>
      <c r="DYM10">
        <v>1517510</v>
      </c>
      <c r="DYN10">
        <v>1529030</v>
      </c>
      <c r="DYO10">
        <v>1525681</v>
      </c>
      <c r="DYP10">
        <v>1525681</v>
      </c>
      <c r="DYQ10">
        <v>1535393</v>
      </c>
      <c r="DYR10">
        <v>1542974</v>
      </c>
      <c r="DYS10">
        <v>818</v>
      </c>
      <c r="DYT10">
        <v>1753</v>
      </c>
      <c r="DYU10">
        <v>1753</v>
      </c>
      <c r="DYV10">
        <v>2501</v>
      </c>
      <c r="DYW10">
        <v>3961</v>
      </c>
      <c r="DYX10">
        <v>6301</v>
      </c>
      <c r="DYY10">
        <v>7143</v>
      </c>
      <c r="DYZ10">
        <v>9921</v>
      </c>
      <c r="DZA10">
        <v>16304</v>
      </c>
      <c r="DZB10">
        <v>23771</v>
      </c>
      <c r="DZC10">
        <v>26977</v>
      </c>
      <c r="DZD10">
        <v>70591</v>
      </c>
      <c r="DZE10">
        <v>59267</v>
      </c>
      <c r="DZF10">
        <v>65147</v>
      </c>
      <c r="DZG10">
        <v>69113</v>
      </c>
      <c r="DZH10">
        <v>66286</v>
      </c>
      <c r="DZI10">
        <v>75486</v>
      </c>
      <c r="DZJ10">
        <v>83616</v>
      </c>
      <c r="DZK10">
        <v>113832</v>
      </c>
      <c r="DZL10">
        <v>119927</v>
      </c>
      <c r="DZM10">
        <v>173558</v>
      </c>
      <c r="DZN10">
        <v>284054</v>
      </c>
      <c r="DZO10">
        <v>612657</v>
      </c>
      <c r="DZP10">
        <v>1076167</v>
      </c>
      <c r="DZQ10">
        <v>1452275</v>
      </c>
      <c r="DZR10">
        <v>1452275</v>
      </c>
      <c r="DZS10">
        <v>1537693</v>
      </c>
      <c r="DZT10">
        <v>1606799</v>
      </c>
      <c r="DZU10">
        <v>1661718</v>
      </c>
      <c r="DZV10">
        <v>1679836</v>
      </c>
      <c r="DZW10">
        <v>1697605</v>
      </c>
      <c r="DZX10">
        <v>1724014</v>
      </c>
      <c r="DZY10">
        <v>1731143</v>
      </c>
      <c r="DZZ10">
        <v>1738255</v>
      </c>
      <c r="EAA10">
        <v>1774808</v>
      </c>
      <c r="EAB10">
        <v>1789389</v>
      </c>
      <c r="EAC10">
        <v>1836085</v>
      </c>
      <c r="EAD10">
        <v>1845956</v>
      </c>
      <c r="EAE10">
        <v>1836558</v>
      </c>
      <c r="EAF10">
        <v>1848592</v>
      </c>
      <c r="EAG10">
        <v>1858248</v>
      </c>
      <c r="EAH10">
        <v>1891473</v>
      </c>
      <c r="EAI10">
        <v>1889744</v>
      </c>
      <c r="EAJ10">
        <v>1885257</v>
      </c>
      <c r="EAK10">
        <v>1882305</v>
      </c>
      <c r="EAL10">
        <v>1889501</v>
      </c>
      <c r="EAM10">
        <v>1849186</v>
      </c>
      <c r="EAN10">
        <v>1839102</v>
      </c>
      <c r="EAO10">
        <v>1822956</v>
      </c>
      <c r="EAP10">
        <v>1839209</v>
      </c>
      <c r="EAQ10">
        <v>1829103</v>
      </c>
      <c r="EAR10">
        <v>1851199</v>
      </c>
      <c r="EAS10">
        <v>1839942</v>
      </c>
      <c r="EAT10">
        <v>1855979</v>
      </c>
      <c r="EAU10">
        <v>1831110</v>
      </c>
      <c r="EAV10">
        <v>1831638</v>
      </c>
      <c r="EAW10">
        <v>1811290</v>
      </c>
      <c r="EAX10">
        <v>1811480</v>
      </c>
      <c r="EAY10">
        <v>1815220</v>
      </c>
      <c r="EAZ10">
        <v>1813437</v>
      </c>
      <c r="EBA10">
        <v>1816513</v>
      </c>
      <c r="EBB10">
        <v>1842098</v>
      </c>
      <c r="EBC10">
        <v>1835687</v>
      </c>
      <c r="EBD10">
        <v>1817571</v>
      </c>
      <c r="EBE10">
        <v>1835359</v>
      </c>
      <c r="EBF10">
        <v>16057</v>
      </c>
      <c r="EBG10">
        <v>16057</v>
      </c>
      <c r="EBH10">
        <v>16057</v>
      </c>
      <c r="EBI10">
        <v>18488</v>
      </c>
      <c r="EBJ10">
        <v>20482</v>
      </c>
      <c r="EBK10">
        <v>21437</v>
      </c>
      <c r="EBL10">
        <v>22846</v>
      </c>
      <c r="EBM10">
        <v>27156</v>
      </c>
      <c r="EBN10">
        <v>28973</v>
      </c>
      <c r="EBO10">
        <v>32574</v>
      </c>
      <c r="EBP10">
        <v>37097</v>
      </c>
      <c r="EBQ10">
        <v>44316</v>
      </c>
      <c r="EBR10">
        <v>46560</v>
      </c>
      <c r="EBS10">
        <v>56225</v>
      </c>
      <c r="EBT10">
        <v>61861</v>
      </c>
      <c r="EBU10">
        <v>65839</v>
      </c>
      <c r="EBV10">
        <v>77649</v>
      </c>
      <c r="EBW10">
        <v>84666</v>
      </c>
      <c r="EBX10">
        <v>103691</v>
      </c>
      <c r="EBY10">
        <v>122716</v>
      </c>
      <c r="EBZ10">
        <v>154699</v>
      </c>
      <c r="ECA10">
        <v>191327</v>
      </c>
      <c r="ECB10">
        <v>280877</v>
      </c>
      <c r="ECC10">
        <v>580267</v>
      </c>
      <c r="ECD10">
        <v>950963</v>
      </c>
      <c r="ECE10">
        <v>1279956</v>
      </c>
      <c r="ECF10">
        <v>1484727</v>
      </c>
      <c r="ECG10">
        <v>1544473</v>
      </c>
      <c r="ECH10">
        <v>1566608</v>
      </c>
      <c r="ECI10">
        <v>1545395</v>
      </c>
      <c r="ECJ10">
        <v>1545395</v>
      </c>
      <c r="ECK10">
        <v>1572188</v>
      </c>
      <c r="ECL10">
        <v>1567055</v>
      </c>
      <c r="ECM10">
        <v>1549390</v>
      </c>
      <c r="ECN10">
        <v>1548382</v>
      </c>
      <c r="ECO10">
        <v>1539769</v>
      </c>
      <c r="ECP10">
        <v>1535650</v>
      </c>
      <c r="ECQ10">
        <v>1541887</v>
      </c>
      <c r="ECR10">
        <v>1539349</v>
      </c>
      <c r="ECS10">
        <v>1557998</v>
      </c>
      <c r="ECT10">
        <v>1544382</v>
      </c>
      <c r="ECU10">
        <v>1527719</v>
      </c>
      <c r="ECV10">
        <v>1545034</v>
      </c>
      <c r="ECW10">
        <v>1512053</v>
      </c>
      <c r="ECX10">
        <v>1491935</v>
      </c>
      <c r="ECY10">
        <v>1518045</v>
      </c>
      <c r="ECZ10">
        <v>1514416</v>
      </c>
      <c r="EDA10">
        <v>1527948</v>
      </c>
      <c r="EDB10">
        <v>1534555</v>
      </c>
      <c r="EDC10">
        <v>1539687</v>
      </c>
      <c r="EDD10">
        <v>1539687</v>
      </c>
      <c r="EDE10">
        <v>1540192</v>
      </c>
      <c r="EDF10">
        <v>1557525</v>
      </c>
      <c r="EDG10">
        <v>1542694</v>
      </c>
      <c r="EDH10">
        <v>1540038</v>
      </c>
      <c r="EDI10">
        <v>1550888</v>
      </c>
      <c r="EDJ10">
        <v>1563126</v>
      </c>
      <c r="EDK10">
        <v>1549939</v>
      </c>
      <c r="EDL10">
        <v>1511542</v>
      </c>
      <c r="EDM10">
        <v>1527046</v>
      </c>
      <c r="EDN10">
        <v>1512182</v>
      </c>
      <c r="EDO10">
        <v>1498522</v>
      </c>
      <c r="EDP10">
        <v>1514124</v>
      </c>
      <c r="EDQ10">
        <v>23456</v>
      </c>
      <c r="EDR10">
        <v>23456</v>
      </c>
      <c r="EDS10">
        <v>23456</v>
      </c>
      <c r="EDT10">
        <v>26376</v>
      </c>
      <c r="EDU10">
        <v>30409</v>
      </c>
      <c r="EDV10">
        <v>32715</v>
      </c>
      <c r="EDW10">
        <v>32715</v>
      </c>
      <c r="EDX10">
        <v>34265</v>
      </c>
      <c r="EDY10">
        <v>41477</v>
      </c>
      <c r="EDZ10">
        <v>47811</v>
      </c>
      <c r="EEA10">
        <v>49296</v>
      </c>
      <c r="EEB10">
        <v>51049</v>
      </c>
      <c r="EEC10">
        <v>54739</v>
      </c>
      <c r="EED10">
        <v>54666</v>
      </c>
      <c r="EEE10">
        <v>58428</v>
      </c>
      <c r="EEF10">
        <v>64251</v>
      </c>
      <c r="EEG10">
        <v>74067</v>
      </c>
      <c r="EEH10">
        <v>77261</v>
      </c>
      <c r="EEI10">
        <v>95263</v>
      </c>
      <c r="EEJ10">
        <v>116946</v>
      </c>
      <c r="EEK10">
        <v>140921</v>
      </c>
      <c r="EEL10">
        <v>157115</v>
      </c>
      <c r="EEM10">
        <v>171744</v>
      </c>
      <c r="EEN10">
        <v>237574</v>
      </c>
      <c r="EEO10">
        <v>455652</v>
      </c>
      <c r="EEP10">
        <v>849975</v>
      </c>
      <c r="EEQ10">
        <v>1082221</v>
      </c>
      <c r="EER10">
        <v>1321695</v>
      </c>
      <c r="EES10">
        <v>1355966</v>
      </c>
      <c r="EET10">
        <v>1355966</v>
      </c>
      <c r="EEU10">
        <v>1391368</v>
      </c>
      <c r="EEV10">
        <v>1438283</v>
      </c>
      <c r="EEW10">
        <v>1443175</v>
      </c>
      <c r="EEX10">
        <v>1438629</v>
      </c>
      <c r="EEY10">
        <v>1431554</v>
      </c>
      <c r="EEZ10">
        <v>1407239</v>
      </c>
      <c r="EFA10">
        <v>1368146</v>
      </c>
      <c r="EFB10">
        <v>1292342</v>
      </c>
      <c r="EFC10">
        <v>1364838</v>
      </c>
      <c r="EFD10">
        <v>1356578</v>
      </c>
      <c r="EFE10">
        <v>1344223</v>
      </c>
      <c r="EFF10">
        <v>1343134</v>
      </c>
      <c r="EFG10">
        <v>1339554</v>
      </c>
      <c r="EFH10">
        <v>1349487</v>
      </c>
      <c r="EFI10">
        <v>1337725</v>
      </c>
      <c r="EFJ10">
        <v>1336548</v>
      </c>
      <c r="EFK10">
        <v>1336861</v>
      </c>
      <c r="EFL10">
        <v>1341460</v>
      </c>
      <c r="EFM10">
        <v>1345404</v>
      </c>
      <c r="EFN10">
        <v>1351648</v>
      </c>
      <c r="EFO10">
        <v>1358338</v>
      </c>
      <c r="EFP10">
        <v>1371433</v>
      </c>
      <c r="EFQ10">
        <v>1381008</v>
      </c>
      <c r="EFR10">
        <v>1387053</v>
      </c>
      <c r="EFS10">
        <v>1402261</v>
      </c>
      <c r="EFT10">
        <v>1412498</v>
      </c>
      <c r="EFU10">
        <v>1433006</v>
      </c>
      <c r="EFV10">
        <v>1441787</v>
      </c>
      <c r="EFW10">
        <v>1433208</v>
      </c>
      <c r="EFX10">
        <v>1426173</v>
      </c>
      <c r="EFY10">
        <v>1426108</v>
      </c>
      <c r="EFZ10">
        <v>1439108</v>
      </c>
      <c r="EGA10">
        <v>1429997</v>
      </c>
      <c r="EGB10">
        <v>1437849</v>
      </c>
      <c r="EGC10">
        <v>1456253</v>
      </c>
      <c r="EGD10">
        <v>1445323</v>
      </c>
      <c r="EGE10">
        <v>1442642</v>
      </c>
      <c r="EGF10">
        <v>12951</v>
      </c>
      <c r="EGG10">
        <v>13919</v>
      </c>
      <c r="EGH10">
        <v>15332</v>
      </c>
      <c r="EGI10">
        <v>17151</v>
      </c>
      <c r="EGJ10">
        <v>18201</v>
      </c>
      <c r="EGK10">
        <v>19584</v>
      </c>
      <c r="EGL10">
        <v>20334</v>
      </c>
      <c r="EGM10">
        <v>20313</v>
      </c>
      <c r="EGN10">
        <v>22398</v>
      </c>
      <c r="EGO10">
        <v>24498</v>
      </c>
      <c r="EGP10">
        <v>23991</v>
      </c>
      <c r="EGQ10">
        <v>27540</v>
      </c>
      <c r="EGR10">
        <v>29527</v>
      </c>
      <c r="EGS10">
        <v>36782</v>
      </c>
      <c r="EGT10">
        <v>42921</v>
      </c>
      <c r="EGU10">
        <v>51243</v>
      </c>
      <c r="EGV10">
        <v>54654</v>
      </c>
      <c r="EGW10">
        <v>78940</v>
      </c>
      <c r="EGX10">
        <v>95371</v>
      </c>
      <c r="EGY10">
        <v>124854</v>
      </c>
      <c r="EGZ10">
        <v>124854</v>
      </c>
      <c r="EHA10">
        <v>215995</v>
      </c>
      <c r="EHB10">
        <v>358162</v>
      </c>
      <c r="EHC10">
        <v>650650</v>
      </c>
      <c r="EHD10">
        <v>940274</v>
      </c>
      <c r="EHE10">
        <v>1078753</v>
      </c>
      <c r="EHF10">
        <v>1161791</v>
      </c>
      <c r="EHG10">
        <v>1195880</v>
      </c>
      <c r="EHH10">
        <v>1212217</v>
      </c>
      <c r="EHI10">
        <v>1211785</v>
      </c>
      <c r="EHJ10">
        <v>1205213</v>
      </c>
      <c r="EHK10">
        <v>1189759</v>
      </c>
      <c r="EHL10">
        <v>1180737</v>
      </c>
      <c r="EHM10">
        <v>1184201</v>
      </c>
      <c r="EHN10">
        <v>1204601</v>
      </c>
      <c r="EHO10">
        <v>1202078</v>
      </c>
      <c r="EHP10">
        <v>1192969</v>
      </c>
      <c r="EHQ10">
        <v>1184544</v>
      </c>
      <c r="EHR10">
        <v>1174383</v>
      </c>
      <c r="EHS10">
        <v>1160442</v>
      </c>
      <c r="EHT10">
        <v>1163047</v>
      </c>
      <c r="EHU10">
        <v>1148073</v>
      </c>
      <c r="EHV10">
        <v>1158842</v>
      </c>
      <c r="EHW10">
        <v>1167418</v>
      </c>
      <c r="EHX10">
        <v>1175651</v>
      </c>
      <c r="EHY10">
        <v>1155128</v>
      </c>
      <c r="EHZ10">
        <v>1168376</v>
      </c>
      <c r="EIA10">
        <v>1161305</v>
      </c>
      <c r="EIB10">
        <v>1133515</v>
      </c>
      <c r="EIC10">
        <v>1140952</v>
      </c>
      <c r="EID10">
        <v>1150842</v>
      </c>
      <c r="EIE10">
        <v>1139161</v>
      </c>
      <c r="EIF10">
        <v>1132460</v>
      </c>
      <c r="EIG10">
        <v>1133542</v>
      </c>
      <c r="EIH10">
        <v>1149254</v>
      </c>
      <c r="EII10">
        <v>1148063</v>
      </c>
      <c r="EIJ10">
        <v>1151091</v>
      </c>
      <c r="EIK10">
        <v>1135429</v>
      </c>
      <c r="EIL10">
        <v>1132686</v>
      </c>
      <c r="EIM10">
        <v>1130072</v>
      </c>
      <c r="EIN10">
        <v>1116811</v>
      </c>
      <c r="EIO10">
        <v>1123625</v>
      </c>
      <c r="EIP10">
        <v>1138497</v>
      </c>
      <c r="EIQ10">
        <v>1138497</v>
      </c>
      <c r="EIR10">
        <v>1146106</v>
      </c>
      <c r="EIS10">
        <v>21494</v>
      </c>
      <c r="EIT10">
        <v>24307</v>
      </c>
      <c r="EIU10">
        <v>24805</v>
      </c>
      <c r="EIV10">
        <v>25800</v>
      </c>
      <c r="EIW10">
        <v>26660</v>
      </c>
      <c r="EIX10">
        <v>27698</v>
      </c>
      <c r="EIY10">
        <v>28398</v>
      </c>
      <c r="EIZ10">
        <v>31206</v>
      </c>
      <c r="EJA10">
        <v>34671</v>
      </c>
      <c r="EJB10">
        <v>45571</v>
      </c>
      <c r="EJC10">
        <v>49081</v>
      </c>
      <c r="EJD10">
        <v>53832</v>
      </c>
      <c r="EJE10">
        <v>59622</v>
      </c>
      <c r="EJF10">
        <v>63160</v>
      </c>
      <c r="EJG10">
        <v>66471</v>
      </c>
      <c r="EJH10">
        <v>72391</v>
      </c>
      <c r="EJI10">
        <v>78310</v>
      </c>
      <c r="EJJ10">
        <v>86247</v>
      </c>
      <c r="EJK10">
        <v>96368</v>
      </c>
      <c r="EJL10">
        <v>102550</v>
      </c>
      <c r="EJM10">
        <v>109925</v>
      </c>
      <c r="EJN10">
        <v>132509</v>
      </c>
      <c r="EJO10">
        <v>207154</v>
      </c>
      <c r="EJP10">
        <v>429351</v>
      </c>
      <c r="EJQ10">
        <v>846740</v>
      </c>
      <c r="EJR10">
        <v>846740</v>
      </c>
      <c r="EJS10">
        <v>1056718</v>
      </c>
      <c r="EJT10">
        <v>1268581</v>
      </c>
      <c r="EJU10">
        <v>1307013</v>
      </c>
      <c r="EJV10">
        <v>1363395</v>
      </c>
      <c r="EJW10">
        <v>1369306</v>
      </c>
      <c r="EJX10">
        <v>1379766</v>
      </c>
      <c r="EJY10">
        <v>1380596</v>
      </c>
      <c r="EJZ10">
        <v>1375416</v>
      </c>
      <c r="EKA10">
        <v>1397786</v>
      </c>
      <c r="EKB10">
        <v>1380637</v>
      </c>
      <c r="EKC10">
        <v>1389656</v>
      </c>
      <c r="EKD10">
        <v>1381008</v>
      </c>
      <c r="EKE10">
        <v>1351591</v>
      </c>
      <c r="EKF10">
        <v>1333547</v>
      </c>
      <c r="EKG10">
        <v>1337473</v>
      </c>
      <c r="EKH10">
        <v>1323199</v>
      </c>
      <c r="EKI10">
        <v>1305379</v>
      </c>
      <c r="EKJ10">
        <v>1308187</v>
      </c>
      <c r="EKK10">
        <v>1313567</v>
      </c>
      <c r="EKL10">
        <v>1353136</v>
      </c>
      <c r="EKM10">
        <v>1342168</v>
      </c>
      <c r="EKN10">
        <v>1314870</v>
      </c>
      <c r="EKO10">
        <v>1309977</v>
      </c>
      <c r="EKP10">
        <v>1305593</v>
      </c>
      <c r="EKQ10">
        <v>1308087</v>
      </c>
      <c r="EKR10">
        <v>1313737</v>
      </c>
      <c r="EKS10">
        <v>1297706</v>
      </c>
      <c r="EKT10">
        <v>1299569</v>
      </c>
      <c r="EKU10">
        <v>1297934</v>
      </c>
      <c r="EKV10">
        <v>1300504</v>
      </c>
      <c r="EKW10">
        <v>1296845</v>
      </c>
      <c r="EKX10">
        <v>1292610</v>
      </c>
      <c r="EKY10">
        <v>1307839</v>
      </c>
      <c r="EKZ10">
        <v>1280716</v>
      </c>
      <c r="ELA10">
        <v>1278708</v>
      </c>
      <c r="ELB10">
        <v>1264388</v>
      </c>
      <c r="ELC10">
        <v>1266712</v>
      </c>
      <c r="ELD10">
        <v>1274872</v>
      </c>
      <c r="ELE10">
        <v>1289039</v>
      </c>
      <c r="ELF10">
        <v>11786</v>
      </c>
      <c r="ELG10">
        <v>21697</v>
      </c>
      <c r="ELH10">
        <v>23974</v>
      </c>
      <c r="ELI10">
        <v>25152</v>
      </c>
      <c r="ELJ10">
        <v>26567</v>
      </c>
      <c r="ELK10">
        <v>29496</v>
      </c>
      <c r="ELL10">
        <v>30505</v>
      </c>
      <c r="ELM10">
        <v>31755</v>
      </c>
      <c r="ELN10">
        <v>34232</v>
      </c>
      <c r="ELO10">
        <v>35772</v>
      </c>
      <c r="ELP10">
        <v>36608</v>
      </c>
      <c r="ELQ10">
        <v>40452</v>
      </c>
      <c r="ELR10">
        <v>43681</v>
      </c>
      <c r="ELS10">
        <v>45850</v>
      </c>
      <c r="ELT10">
        <v>52057</v>
      </c>
      <c r="ELU10">
        <v>61147</v>
      </c>
      <c r="ELV10">
        <v>68922</v>
      </c>
      <c r="ELW10">
        <v>72191</v>
      </c>
      <c r="ELX10">
        <v>78901</v>
      </c>
      <c r="ELY10">
        <v>84871</v>
      </c>
      <c r="ELZ10">
        <v>98356</v>
      </c>
      <c r="EMA10">
        <v>126914</v>
      </c>
      <c r="EMB10">
        <v>195886</v>
      </c>
      <c r="EMC10">
        <v>292826</v>
      </c>
      <c r="EMD10">
        <v>642058</v>
      </c>
      <c r="EME10">
        <v>1041806</v>
      </c>
      <c r="EMF10">
        <v>1183366</v>
      </c>
      <c r="EMG10">
        <v>1350818</v>
      </c>
      <c r="EMH10">
        <v>1373962</v>
      </c>
      <c r="EMI10">
        <v>1386835</v>
      </c>
      <c r="EMJ10">
        <v>1386835</v>
      </c>
      <c r="EMK10">
        <v>1390431</v>
      </c>
      <c r="EML10">
        <v>1421839</v>
      </c>
      <c r="EMM10">
        <v>1427078</v>
      </c>
      <c r="EMN10">
        <v>1435839</v>
      </c>
      <c r="EMO10">
        <v>1435413</v>
      </c>
      <c r="EMP10">
        <v>1447021</v>
      </c>
      <c r="EMQ10">
        <v>1459365</v>
      </c>
      <c r="EMR10">
        <v>1456861</v>
      </c>
      <c r="EMS10">
        <v>1471154</v>
      </c>
      <c r="EMT10">
        <v>1457665</v>
      </c>
      <c r="EMU10">
        <v>1443896</v>
      </c>
      <c r="EMV10">
        <v>1466031</v>
      </c>
      <c r="EMW10">
        <v>1474311</v>
      </c>
      <c r="EMX10">
        <v>1467268</v>
      </c>
      <c r="EMY10">
        <v>1500936</v>
      </c>
      <c r="EMZ10">
        <v>1493461</v>
      </c>
      <c r="ENA10">
        <v>1514892</v>
      </c>
      <c r="ENB10">
        <v>1445787</v>
      </c>
      <c r="ENC10">
        <v>1450338</v>
      </c>
      <c r="END10">
        <v>1435438</v>
      </c>
      <c r="ENE10">
        <v>1427630</v>
      </c>
      <c r="ENF10">
        <v>1419170</v>
      </c>
      <c r="ENG10">
        <v>1425031</v>
      </c>
      <c r="ENH10">
        <v>1410741</v>
      </c>
      <c r="ENI10">
        <v>1410741</v>
      </c>
      <c r="ENJ10">
        <v>1401892</v>
      </c>
      <c r="ENK10">
        <v>1375321</v>
      </c>
      <c r="ENL10">
        <v>1330474</v>
      </c>
      <c r="ENM10">
        <v>1303626</v>
      </c>
      <c r="ENN10">
        <v>1278804</v>
      </c>
      <c r="ENO10">
        <v>1272407</v>
      </c>
      <c r="ENP10">
        <v>1274264</v>
      </c>
      <c r="ENQ10">
        <v>1253368</v>
      </c>
      <c r="ENR10">
        <v>33207</v>
      </c>
      <c r="ENS10">
        <v>33207</v>
      </c>
      <c r="ENT10">
        <v>33207</v>
      </c>
      <c r="ENU10">
        <v>33180</v>
      </c>
      <c r="ENV10">
        <v>33180</v>
      </c>
      <c r="ENW10">
        <v>33256</v>
      </c>
      <c r="ENX10">
        <v>33256</v>
      </c>
      <c r="ENY10">
        <v>33255</v>
      </c>
      <c r="ENZ10">
        <v>33248</v>
      </c>
      <c r="EOA10">
        <v>33791</v>
      </c>
      <c r="EOB10">
        <v>34394</v>
      </c>
      <c r="EOC10">
        <v>35078</v>
      </c>
      <c r="EOD10">
        <v>35351</v>
      </c>
      <c r="EOE10">
        <v>41746</v>
      </c>
      <c r="EOF10">
        <v>43359</v>
      </c>
      <c r="EOG10">
        <v>47693</v>
      </c>
      <c r="EOH10">
        <v>51472</v>
      </c>
      <c r="EOI10">
        <v>56243</v>
      </c>
      <c r="EOJ10">
        <v>61919</v>
      </c>
      <c r="EOK10">
        <v>66265</v>
      </c>
      <c r="EOL10">
        <v>69609</v>
      </c>
      <c r="EOM10">
        <v>74510</v>
      </c>
      <c r="EON10">
        <v>94719</v>
      </c>
      <c r="EOO10">
        <v>138474</v>
      </c>
      <c r="EOP10">
        <v>222883</v>
      </c>
      <c r="EOQ10">
        <v>486400</v>
      </c>
      <c r="EOR10">
        <v>953606</v>
      </c>
      <c r="EOS10">
        <v>1011898</v>
      </c>
      <c r="EOT10">
        <v>1011898</v>
      </c>
      <c r="EOU10">
        <v>1149610</v>
      </c>
      <c r="EOV10">
        <v>1204371</v>
      </c>
      <c r="EOW10">
        <v>1237738</v>
      </c>
      <c r="EOX10">
        <v>1264924</v>
      </c>
      <c r="EOY10">
        <v>1253852</v>
      </c>
      <c r="EOZ10">
        <v>1244916</v>
      </c>
      <c r="EPA10">
        <v>1258548</v>
      </c>
      <c r="EPB10">
        <v>1244714</v>
      </c>
      <c r="EPC10">
        <v>1250297</v>
      </c>
      <c r="EPD10">
        <v>1272038</v>
      </c>
      <c r="EPE10">
        <v>1250614</v>
      </c>
      <c r="EPF10">
        <v>1241789</v>
      </c>
      <c r="EPG10">
        <v>1237022</v>
      </c>
      <c r="EPH10">
        <v>1221964</v>
      </c>
      <c r="EPI10">
        <v>1232350</v>
      </c>
      <c r="EPJ10">
        <v>1215199</v>
      </c>
      <c r="EPK10">
        <v>1193073</v>
      </c>
      <c r="EPL10">
        <v>1196731</v>
      </c>
      <c r="EPM10">
        <v>1199966</v>
      </c>
      <c r="EPN10">
        <v>1198135</v>
      </c>
      <c r="EPO10">
        <v>1247619</v>
      </c>
      <c r="EPP10">
        <v>1207703</v>
      </c>
      <c r="EPQ10">
        <v>1232014</v>
      </c>
      <c r="EPR10">
        <v>1196192</v>
      </c>
      <c r="EPS10">
        <v>1182675</v>
      </c>
      <c r="EPT10">
        <v>1172959</v>
      </c>
      <c r="EPU10">
        <v>1160222</v>
      </c>
      <c r="EPV10">
        <v>1161059</v>
      </c>
      <c r="EPW10">
        <v>1165430</v>
      </c>
      <c r="EPX10">
        <v>1177223</v>
      </c>
      <c r="EPY10">
        <v>1182903</v>
      </c>
      <c r="EPZ10">
        <v>1207116</v>
      </c>
      <c r="EQA10">
        <v>1203837</v>
      </c>
      <c r="EQB10">
        <v>1201847</v>
      </c>
      <c r="EQC10">
        <v>1216690</v>
      </c>
      <c r="EQD10">
        <v>1228941</v>
      </c>
      <c r="EQE10">
        <v>1247316</v>
      </c>
      <c r="EQF10">
        <v>18044</v>
      </c>
      <c r="EQG10">
        <v>18360</v>
      </c>
      <c r="EQH10">
        <v>21297</v>
      </c>
      <c r="EQI10">
        <v>28137</v>
      </c>
      <c r="EQJ10">
        <v>29637</v>
      </c>
      <c r="EQK10">
        <v>32625</v>
      </c>
      <c r="EQL10">
        <v>35106</v>
      </c>
      <c r="EQM10">
        <v>35289</v>
      </c>
      <c r="EQN10">
        <v>37977</v>
      </c>
      <c r="EQO10">
        <v>43394</v>
      </c>
      <c r="EQP10">
        <v>49787</v>
      </c>
      <c r="EQQ10">
        <v>53196</v>
      </c>
      <c r="EQR10">
        <v>59245</v>
      </c>
      <c r="EQS10">
        <v>61153</v>
      </c>
      <c r="EQT10">
        <v>63182</v>
      </c>
      <c r="EQU10">
        <v>65770</v>
      </c>
      <c r="EQV10">
        <v>67404</v>
      </c>
      <c r="EQW10">
        <v>73417</v>
      </c>
      <c r="EQX10">
        <v>79572</v>
      </c>
      <c r="EQY10">
        <v>91107</v>
      </c>
      <c r="EQZ10">
        <v>91107</v>
      </c>
      <c r="ERA10">
        <v>121512</v>
      </c>
      <c r="ERB10">
        <v>189079</v>
      </c>
      <c r="ERC10">
        <v>252923</v>
      </c>
      <c r="ERD10">
        <v>505961</v>
      </c>
      <c r="ERE10">
        <v>715919</v>
      </c>
      <c r="ERF10">
        <v>982027</v>
      </c>
      <c r="ERG10">
        <v>1146977</v>
      </c>
      <c r="ERH10">
        <v>1272885</v>
      </c>
      <c r="ERI10">
        <v>1333675</v>
      </c>
      <c r="ERJ10">
        <v>1382260</v>
      </c>
      <c r="ERK10">
        <v>1413057</v>
      </c>
      <c r="ERL10">
        <v>1413322</v>
      </c>
      <c r="ERM10">
        <v>1414213</v>
      </c>
      <c r="ERN10">
        <v>1405997</v>
      </c>
      <c r="ERO10">
        <v>1397346</v>
      </c>
      <c r="ERP10">
        <v>1403484</v>
      </c>
      <c r="ERQ10">
        <v>1444504</v>
      </c>
      <c r="ERR10">
        <v>1446814</v>
      </c>
      <c r="ERS10">
        <v>1427418</v>
      </c>
      <c r="ERT10">
        <v>1429645</v>
      </c>
      <c r="ERU10">
        <v>1444870</v>
      </c>
      <c r="ERV10">
        <v>1467835</v>
      </c>
      <c r="ERW10">
        <v>1460629</v>
      </c>
      <c r="ERX10">
        <v>1427296</v>
      </c>
      <c r="ERY10">
        <v>1448400</v>
      </c>
      <c r="ERZ10">
        <v>1492768</v>
      </c>
      <c r="ESA10">
        <v>1514023</v>
      </c>
      <c r="ESB10">
        <v>1520147</v>
      </c>
      <c r="ESC10">
        <v>1523090</v>
      </c>
      <c r="ESD10">
        <v>1533129</v>
      </c>
      <c r="ESE10">
        <v>1567522</v>
      </c>
      <c r="ESF10">
        <v>1571442</v>
      </c>
      <c r="ESG10">
        <v>1564832</v>
      </c>
      <c r="ESH10">
        <v>1558599</v>
      </c>
      <c r="ESI10">
        <v>1538391</v>
      </c>
      <c r="ESJ10">
        <v>1552706</v>
      </c>
      <c r="ESK10">
        <v>1545624</v>
      </c>
      <c r="ESL10">
        <v>1532771</v>
      </c>
      <c r="ESM10">
        <v>1495552</v>
      </c>
      <c r="ESN10">
        <v>1485916</v>
      </c>
      <c r="ESO10">
        <v>1469673</v>
      </c>
      <c r="ESP10">
        <v>1434084</v>
      </c>
      <c r="ESQ10">
        <v>1454267</v>
      </c>
      <c r="ESR10">
        <v>1462743</v>
      </c>
      <c r="ESS10">
        <v>1462743</v>
      </c>
      <c r="EST10">
        <v>17988</v>
      </c>
      <c r="ESU10">
        <v>18592</v>
      </c>
      <c r="ESV10">
        <v>19880</v>
      </c>
      <c r="ESW10">
        <v>20403</v>
      </c>
      <c r="ESX10">
        <v>21100</v>
      </c>
      <c r="ESY10">
        <v>21343</v>
      </c>
      <c r="ESZ10">
        <v>22100</v>
      </c>
      <c r="ETA10">
        <v>24191</v>
      </c>
      <c r="ETB10">
        <v>25856</v>
      </c>
      <c r="ETC10">
        <v>28576</v>
      </c>
      <c r="ETD10">
        <v>29414</v>
      </c>
      <c r="ETE10">
        <v>31462</v>
      </c>
      <c r="ETF10">
        <v>32545</v>
      </c>
      <c r="ETG10">
        <v>34920</v>
      </c>
      <c r="ETH10">
        <v>39268</v>
      </c>
      <c r="ETI10">
        <v>44267</v>
      </c>
      <c r="ETJ10">
        <v>54212</v>
      </c>
      <c r="ETK10">
        <v>62515</v>
      </c>
      <c r="ETL10">
        <v>77828</v>
      </c>
      <c r="ETM10">
        <v>99420</v>
      </c>
      <c r="ETN10">
        <v>113813</v>
      </c>
      <c r="ETO10">
        <v>154537</v>
      </c>
      <c r="ETP10">
        <v>205061</v>
      </c>
      <c r="ETQ10">
        <v>270565</v>
      </c>
      <c r="ETR10">
        <v>270565</v>
      </c>
      <c r="ETS10">
        <v>467540</v>
      </c>
      <c r="ETT10">
        <v>781918</v>
      </c>
      <c r="ETU10">
        <v>1088925</v>
      </c>
      <c r="ETV10">
        <v>1346831</v>
      </c>
      <c r="ETW10">
        <v>1443610</v>
      </c>
      <c r="ETX10">
        <v>1468285</v>
      </c>
      <c r="ETY10">
        <v>1492194</v>
      </c>
      <c r="ETZ10">
        <v>1487728</v>
      </c>
      <c r="EUA10">
        <v>1498883</v>
      </c>
      <c r="EUB10">
        <v>1495036</v>
      </c>
      <c r="EUC10">
        <v>1493815</v>
      </c>
      <c r="EUD10">
        <v>1487638</v>
      </c>
      <c r="EUE10">
        <v>1476607</v>
      </c>
      <c r="EUF10">
        <v>1472709</v>
      </c>
      <c r="EUG10">
        <v>1458927</v>
      </c>
      <c r="EUH10">
        <v>1434875</v>
      </c>
      <c r="EUI10">
        <v>1443176</v>
      </c>
      <c r="EUJ10">
        <v>1449610</v>
      </c>
      <c r="EUK10">
        <v>1440783</v>
      </c>
      <c r="EUL10">
        <v>1445840</v>
      </c>
      <c r="EUM10">
        <v>1454483</v>
      </c>
      <c r="EUN10">
        <v>1451194</v>
      </c>
      <c r="EUO10">
        <v>1420073</v>
      </c>
      <c r="EUP10">
        <v>1423206</v>
      </c>
      <c r="EUQ10">
        <v>1406920</v>
      </c>
      <c r="EUR10">
        <v>1406920</v>
      </c>
      <c r="EUS10">
        <v>1385681</v>
      </c>
      <c r="EUT10">
        <v>1352234</v>
      </c>
      <c r="EUU10">
        <v>1341826</v>
      </c>
      <c r="EUV10">
        <v>1350879</v>
      </c>
      <c r="EUW10">
        <v>1336457</v>
      </c>
      <c r="EUX10">
        <v>1326328</v>
      </c>
      <c r="EUY10">
        <v>1322945</v>
      </c>
      <c r="EUZ10">
        <v>1349373</v>
      </c>
      <c r="EVA10">
        <v>1335665</v>
      </c>
      <c r="EVB10">
        <v>1327497</v>
      </c>
      <c r="EVC10">
        <v>1312785</v>
      </c>
      <c r="EVD10">
        <v>1301221</v>
      </c>
      <c r="EVE10">
        <v>1290171</v>
      </c>
      <c r="EVF10">
        <v>1304365</v>
      </c>
      <c r="EVG10">
        <v>3206</v>
      </c>
      <c r="EVH10">
        <v>4562</v>
      </c>
      <c r="EVI10">
        <v>5267</v>
      </c>
      <c r="EVJ10">
        <v>5536</v>
      </c>
      <c r="EVK10">
        <v>6406</v>
      </c>
      <c r="EVL10">
        <v>6346</v>
      </c>
      <c r="EVM10">
        <v>7016</v>
      </c>
      <c r="EVN10">
        <v>7023</v>
      </c>
      <c r="EVO10">
        <v>7866</v>
      </c>
      <c r="EVP10">
        <v>9168</v>
      </c>
      <c r="EVQ10">
        <v>10296</v>
      </c>
      <c r="EVR10">
        <v>12336</v>
      </c>
      <c r="EVS10">
        <v>13922</v>
      </c>
      <c r="EVT10">
        <v>16250</v>
      </c>
      <c r="EVU10">
        <v>18763</v>
      </c>
      <c r="EVV10">
        <v>21668</v>
      </c>
      <c r="EVW10">
        <v>25247</v>
      </c>
      <c r="EVX10">
        <v>30051</v>
      </c>
      <c r="EVY10">
        <v>37453</v>
      </c>
      <c r="EVZ10">
        <v>47288</v>
      </c>
      <c r="EWA10">
        <v>54051</v>
      </c>
      <c r="EWB10">
        <v>65710</v>
      </c>
      <c r="EWC10">
        <v>88590</v>
      </c>
      <c r="EWD10">
        <v>136819</v>
      </c>
      <c r="EWE10">
        <v>205230</v>
      </c>
      <c r="EWF10">
        <v>416059</v>
      </c>
      <c r="EWG10">
        <v>729950</v>
      </c>
      <c r="EWH10">
        <v>989537</v>
      </c>
      <c r="EWI10">
        <v>1208824</v>
      </c>
      <c r="EWJ10">
        <v>1208824</v>
      </c>
      <c r="EWK10">
        <v>1243006</v>
      </c>
      <c r="EWL10">
        <v>1285503</v>
      </c>
      <c r="EWM10">
        <v>1291455</v>
      </c>
      <c r="EWN10">
        <v>1292853</v>
      </c>
      <c r="EWO10">
        <v>1289789</v>
      </c>
      <c r="EWP10">
        <v>1294418</v>
      </c>
      <c r="EWQ10">
        <v>1287586</v>
      </c>
      <c r="EWR10">
        <v>1281634</v>
      </c>
      <c r="EWS10">
        <v>1273935</v>
      </c>
      <c r="EWT10">
        <v>1271289</v>
      </c>
      <c r="EWU10">
        <v>1219074</v>
      </c>
      <c r="EWV10">
        <v>1179496</v>
      </c>
      <c r="EWW10">
        <v>1110919</v>
      </c>
      <c r="EWX10">
        <v>1103217</v>
      </c>
      <c r="EWY10">
        <v>1120232</v>
      </c>
      <c r="EWZ10">
        <v>1106271</v>
      </c>
      <c r="EXA10">
        <v>1111608</v>
      </c>
      <c r="EXB10">
        <v>1128407</v>
      </c>
      <c r="EXC10">
        <v>1122771</v>
      </c>
      <c r="EXD10">
        <v>1115666</v>
      </c>
      <c r="EXE10">
        <v>1099106</v>
      </c>
      <c r="EXF10">
        <v>1098593</v>
      </c>
      <c r="EXG10">
        <v>1098040</v>
      </c>
      <c r="EXH10">
        <v>1088270</v>
      </c>
      <c r="EXI10">
        <v>1088270</v>
      </c>
      <c r="EXJ10">
        <v>1076281</v>
      </c>
      <c r="EXK10">
        <v>1050372</v>
      </c>
      <c r="EXL10">
        <v>1051617</v>
      </c>
      <c r="EXM10">
        <v>1051592</v>
      </c>
      <c r="EXN10">
        <v>1056799</v>
      </c>
      <c r="EXO10">
        <v>1028661</v>
      </c>
      <c r="EXP10">
        <v>987336</v>
      </c>
      <c r="EXQ10">
        <v>988426</v>
      </c>
      <c r="EXR10">
        <v>992417</v>
      </c>
      <c r="EXS10">
        <v>7958</v>
      </c>
      <c r="EXT10">
        <v>8128</v>
      </c>
      <c r="EXU10">
        <v>8357</v>
      </c>
      <c r="EXV10">
        <v>13054</v>
      </c>
      <c r="EXW10">
        <v>16981</v>
      </c>
      <c r="EXX10">
        <v>16981</v>
      </c>
      <c r="EXY10">
        <v>16981</v>
      </c>
      <c r="EXZ10">
        <v>17511</v>
      </c>
      <c r="EYA10">
        <v>17481</v>
      </c>
      <c r="EYB10">
        <v>17767</v>
      </c>
      <c r="EYC10">
        <v>19203</v>
      </c>
      <c r="EYD10">
        <v>19731</v>
      </c>
      <c r="EYE10">
        <v>20752</v>
      </c>
      <c r="EYF10">
        <v>23584</v>
      </c>
      <c r="EYG10">
        <v>24924</v>
      </c>
      <c r="EYH10">
        <v>26099</v>
      </c>
      <c r="EYI10">
        <v>31063</v>
      </c>
      <c r="EYJ10">
        <v>31945</v>
      </c>
      <c r="EYK10">
        <v>34897</v>
      </c>
      <c r="EYL10">
        <v>43699</v>
      </c>
      <c r="EYM10">
        <v>55462</v>
      </c>
      <c r="EYN10">
        <v>63348</v>
      </c>
      <c r="EYO10">
        <v>82502</v>
      </c>
      <c r="EYP10">
        <v>172390</v>
      </c>
      <c r="EYQ10">
        <v>273950</v>
      </c>
      <c r="EYR10">
        <v>494588</v>
      </c>
      <c r="EYS10">
        <v>654911</v>
      </c>
      <c r="EYT10">
        <v>654911</v>
      </c>
      <c r="EYU10">
        <v>894916</v>
      </c>
      <c r="EYV10">
        <v>999764</v>
      </c>
      <c r="EYW10">
        <v>1064739</v>
      </c>
      <c r="EYX10">
        <v>1065299</v>
      </c>
      <c r="EYY10">
        <v>1085845</v>
      </c>
      <c r="EYZ10">
        <v>1105824</v>
      </c>
      <c r="EZA10">
        <v>1137098</v>
      </c>
      <c r="EZB10">
        <v>1155359</v>
      </c>
      <c r="EZC10">
        <v>1168818</v>
      </c>
      <c r="EZD10">
        <v>1172212</v>
      </c>
      <c r="EZE10">
        <v>1196027</v>
      </c>
      <c r="EZF10">
        <v>1208051</v>
      </c>
      <c r="EZG10">
        <v>1175067</v>
      </c>
      <c r="EZH10">
        <v>1176352</v>
      </c>
      <c r="EZI10">
        <v>1126623</v>
      </c>
      <c r="EZJ10">
        <v>1074237</v>
      </c>
      <c r="EZK10">
        <v>1076299</v>
      </c>
      <c r="EZL10">
        <v>1051751</v>
      </c>
      <c r="EZM10">
        <v>1026489</v>
      </c>
      <c r="EZN10">
        <v>1031534</v>
      </c>
      <c r="EZO10">
        <v>1050150</v>
      </c>
      <c r="EZP10">
        <v>1075857</v>
      </c>
      <c r="EZQ10">
        <v>1039271</v>
      </c>
      <c r="EZR10">
        <v>1062595</v>
      </c>
      <c r="EZS10">
        <v>1051886</v>
      </c>
      <c r="EZT10">
        <v>1049070</v>
      </c>
      <c r="EZU10">
        <v>1037550</v>
      </c>
      <c r="EZV10">
        <v>1029874</v>
      </c>
      <c r="EZW10">
        <v>1009820</v>
      </c>
      <c r="EZX10">
        <v>1010704</v>
      </c>
      <c r="EZY10">
        <v>992661</v>
      </c>
      <c r="EZZ10">
        <v>986346</v>
      </c>
      <c r="FAA10">
        <v>988267</v>
      </c>
      <c r="FAB10">
        <v>977699</v>
      </c>
      <c r="FAC10">
        <v>966738</v>
      </c>
      <c r="FAD10">
        <v>946380</v>
      </c>
      <c r="FAE10">
        <v>937133</v>
      </c>
      <c r="FAF10">
        <v>940616</v>
      </c>
      <c r="FAG10">
        <v>1300</v>
      </c>
      <c r="FAH10">
        <v>1540</v>
      </c>
      <c r="FAI10">
        <v>7895</v>
      </c>
      <c r="FAJ10">
        <v>11704</v>
      </c>
      <c r="FAK10">
        <v>12242</v>
      </c>
      <c r="FAL10">
        <v>12225</v>
      </c>
      <c r="FAM10">
        <v>12607</v>
      </c>
      <c r="FAN10">
        <v>12642</v>
      </c>
      <c r="FAO10">
        <v>13831</v>
      </c>
      <c r="FAP10">
        <v>17550</v>
      </c>
      <c r="FAQ10">
        <v>18838</v>
      </c>
      <c r="FAR10">
        <v>20728</v>
      </c>
      <c r="FAS10">
        <v>21299</v>
      </c>
      <c r="FAT10">
        <v>22481</v>
      </c>
      <c r="FAU10">
        <v>25777</v>
      </c>
      <c r="FAV10">
        <v>38436</v>
      </c>
      <c r="FAW10">
        <v>54465</v>
      </c>
      <c r="FAX10">
        <v>70783</v>
      </c>
      <c r="FAY10">
        <v>91244</v>
      </c>
      <c r="FAZ10">
        <v>91244</v>
      </c>
      <c r="FBA10">
        <v>109018</v>
      </c>
      <c r="FBB10">
        <v>151095</v>
      </c>
      <c r="FBC10">
        <v>189249</v>
      </c>
      <c r="FBD10">
        <v>277507</v>
      </c>
      <c r="FBE10">
        <v>412788</v>
      </c>
      <c r="FBF10">
        <v>612694</v>
      </c>
      <c r="FBG10">
        <v>836088</v>
      </c>
      <c r="FBH10">
        <v>970871</v>
      </c>
      <c r="FBI10">
        <v>1019377</v>
      </c>
      <c r="FBJ10">
        <v>1048201</v>
      </c>
      <c r="FBK10">
        <v>1062101</v>
      </c>
      <c r="FBL10">
        <v>1068328</v>
      </c>
      <c r="FBM10">
        <v>1055497</v>
      </c>
      <c r="FBN10">
        <v>1072557</v>
      </c>
      <c r="FBO10">
        <v>1078479</v>
      </c>
      <c r="FBP10">
        <v>1081323</v>
      </c>
      <c r="FBQ10">
        <v>1092092</v>
      </c>
      <c r="FBR10">
        <v>1065372</v>
      </c>
      <c r="FBS10">
        <v>1046754</v>
      </c>
      <c r="FBT10">
        <v>1058479</v>
      </c>
      <c r="FBU10">
        <v>1055788</v>
      </c>
      <c r="FBV10">
        <v>1051208</v>
      </c>
      <c r="FBW10">
        <v>1014370</v>
      </c>
      <c r="FBX10">
        <v>1020340</v>
      </c>
      <c r="FBY10">
        <v>1017183</v>
      </c>
      <c r="FBZ10">
        <v>1015740</v>
      </c>
      <c r="FCA10">
        <v>986693</v>
      </c>
      <c r="FCB10">
        <v>936009</v>
      </c>
      <c r="FCC10">
        <v>938348</v>
      </c>
      <c r="FCD10">
        <v>929414</v>
      </c>
      <c r="FCE10">
        <v>932641</v>
      </c>
      <c r="FCF10">
        <v>933088</v>
      </c>
      <c r="FCG10">
        <v>932654</v>
      </c>
      <c r="FCH10">
        <v>941751</v>
      </c>
      <c r="FCI10">
        <v>944261</v>
      </c>
      <c r="FCJ10">
        <v>953533</v>
      </c>
      <c r="FCK10">
        <v>932219</v>
      </c>
      <c r="FCL10">
        <v>900391</v>
      </c>
      <c r="FCM10">
        <v>920338</v>
      </c>
      <c r="FCN10">
        <v>921205</v>
      </c>
      <c r="FCO10">
        <v>923027</v>
      </c>
      <c r="FCP10">
        <v>915856</v>
      </c>
      <c r="FCQ10">
        <v>932930</v>
      </c>
      <c r="FCR10">
        <v>913858</v>
      </c>
      <c r="FCS10">
        <v>913858</v>
      </c>
      <c r="FCT10">
        <v>910271</v>
      </c>
      <c r="FCU10">
        <v>23690</v>
      </c>
      <c r="FCV10">
        <v>24675</v>
      </c>
      <c r="FCW10">
        <v>26236</v>
      </c>
      <c r="FCX10">
        <v>27528</v>
      </c>
      <c r="FCY10">
        <v>28644</v>
      </c>
      <c r="FCZ10">
        <v>29053</v>
      </c>
      <c r="FDA10">
        <v>30697</v>
      </c>
      <c r="FDB10">
        <v>31540</v>
      </c>
      <c r="FDC10">
        <v>35533</v>
      </c>
      <c r="FDD10">
        <v>35020</v>
      </c>
      <c r="FDE10">
        <v>36990</v>
      </c>
      <c r="FDF10">
        <v>40035</v>
      </c>
      <c r="FDG10">
        <v>43556</v>
      </c>
      <c r="FDH10">
        <v>50074</v>
      </c>
      <c r="FDI10">
        <v>52408</v>
      </c>
      <c r="FDJ10">
        <v>55506</v>
      </c>
      <c r="FDK10">
        <v>57452</v>
      </c>
      <c r="FDL10">
        <v>62879</v>
      </c>
      <c r="FDM10">
        <v>73332</v>
      </c>
      <c r="FDN10">
        <v>79715</v>
      </c>
      <c r="FDO10">
        <v>91310</v>
      </c>
      <c r="FDP10">
        <v>116615</v>
      </c>
      <c r="FDQ10">
        <v>151576</v>
      </c>
      <c r="FDR10">
        <v>151576</v>
      </c>
      <c r="FDS10">
        <v>238536</v>
      </c>
      <c r="FDT10">
        <v>479323</v>
      </c>
      <c r="FDU10">
        <v>710630</v>
      </c>
      <c r="FDV10">
        <v>882341</v>
      </c>
      <c r="FDW10">
        <v>969413</v>
      </c>
      <c r="FDX10">
        <v>1009078</v>
      </c>
      <c r="FDY10">
        <v>1008562</v>
      </c>
      <c r="FDZ10">
        <v>1023560</v>
      </c>
      <c r="FEA10">
        <v>1002968</v>
      </c>
      <c r="FEB10">
        <v>1018433</v>
      </c>
      <c r="FEC10">
        <v>1025083</v>
      </c>
      <c r="FED10">
        <v>1015383</v>
      </c>
      <c r="FEE10">
        <v>1012189</v>
      </c>
      <c r="FEF10">
        <v>999846</v>
      </c>
      <c r="FEG10">
        <v>982345</v>
      </c>
      <c r="FEH10">
        <v>1012800</v>
      </c>
      <c r="FEI10">
        <v>998829</v>
      </c>
      <c r="FEJ10">
        <v>992950</v>
      </c>
      <c r="FEK10">
        <v>982099</v>
      </c>
      <c r="FEL10">
        <v>982041</v>
      </c>
      <c r="FEM10">
        <v>971942</v>
      </c>
      <c r="FEN10">
        <v>969671</v>
      </c>
      <c r="FEO10">
        <v>978005</v>
      </c>
      <c r="FEP10">
        <v>962032</v>
      </c>
      <c r="FEQ10">
        <v>957883</v>
      </c>
      <c r="FER10">
        <v>951505</v>
      </c>
      <c r="FES10">
        <v>950371</v>
      </c>
      <c r="FET10">
        <v>943037</v>
      </c>
      <c r="FEU10">
        <v>941358</v>
      </c>
      <c r="FEV10">
        <v>949981</v>
      </c>
      <c r="FEW10">
        <v>940986</v>
      </c>
      <c r="FEX10">
        <v>924029</v>
      </c>
      <c r="FEY10">
        <v>927060</v>
      </c>
      <c r="FEZ10">
        <v>911793</v>
      </c>
      <c r="FFA10">
        <v>897374</v>
      </c>
      <c r="FFB10">
        <v>912562</v>
      </c>
      <c r="FFC10">
        <v>907936</v>
      </c>
      <c r="FFD10">
        <v>919088</v>
      </c>
      <c r="FFE10">
        <v>891410</v>
      </c>
      <c r="FFF10">
        <v>898885</v>
      </c>
      <c r="FFG10">
        <v>895918</v>
      </c>
      <c r="FFH10">
        <v>9202</v>
      </c>
      <c r="FFI10">
        <v>12305</v>
      </c>
      <c r="FFJ10">
        <v>12950</v>
      </c>
      <c r="FFK10">
        <v>12955</v>
      </c>
      <c r="FFL10">
        <v>13175</v>
      </c>
      <c r="FFM10">
        <v>15209</v>
      </c>
      <c r="FFN10">
        <v>15536</v>
      </c>
      <c r="FFO10">
        <v>17878</v>
      </c>
      <c r="FFP10">
        <v>18536</v>
      </c>
      <c r="FFQ10">
        <v>20113</v>
      </c>
      <c r="FFR10">
        <v>21134</v>
      </c>
      <c r="FFS10">
        <v>21896</v>
      </c>
      <c r="FFT10">
        <v>24205</v>
      </c>
      <c r="FFU10">
        <v>26057</v>
      </c>
      <c r="FFV10">
        <v>30182</v>
      </c>
      <c r="FFW10">
        <v>33904</v>
      </c>
      <c r="FFX10">
        <v>40863</v>
      </c>
      <c r="FFY10">
        <v>44458</v>
      </c>
      <c r="FFZ10">
        <v>45993</v>
      </c>
      <c r="FGA10">
        <v>55550</v>
      </c>
      <c r="FGB10">
        <v>60622</v>
      </c>
      <c r="FGC10">
        <v>73860</v>
      </c>
      <c r="FGD10">
        <v>88695</v>
      </c>
      <c r="FGE10">
        <v>117138</v>
      </c>
      <c r="FGF10">
        <v>156640</v>
      </c>
      <c r="FGG10">
        <v>343778</v>
      </c>
      <c r="FGH10">
        <v>591220</v>
      </c>
      <c r="FGI10">
        <v>765598</v>
      </c>
      <c r="FGJ10">
        <v>859756</v>
      </c>
      <c r="FGK10">
        <v>873758</v>
      </c>
      <c r="FGL10">
        <v>910363</v>
      </c>
      <c r="FGM10">
        <v>928409</v>
      </c>
      <c r="FGN10">
        <v>929985</v>
      </c>
      <c r="FGO10">
        <v>929985</v>
      </c>
      <c r="FGP10">
        <v>941009</v>
      </c>
      <c r="FGQ10">
        <v>931977</v>
      </c>
      <c r="FGR10">
        <v>930400</v>
      </c>
      <c r="FGS10">
        <v>920804</v>
      </c>
      <c r="FGT10">
        <v>911187</v>
      </c>
      <c r="FGU10">
        <v>918841</v>
      </c>
      <c r="FGV10">
        <v>901446</v>
      </c>
      <c r="FGW10">
        <v>896576</v>
      </c>
      <c r="FGX10">
        <v>887936</v>
      </c>
      <c r="FGY10">
        <v>889135</v>
      </c>
      <c r="FGZ10">
        <v>889431</v>
      </c>
      <c r="FHA10">
        <v>861862</v>
      </c>
      <c r="FHB10">
        <v>832582</v>
      </c>
      <c r="FHC10">
        <v>824508</v>
      </c>
      <c r="FHD10">
        <v>813750</v>
      </c>
      <c r="FHE10">
        <v>812529</v>
      </c>
      <c r="FHF10">
        <v>791628</v>
      </c>
      <c r="FHG10">
        <v>797214</v>
      </c>
      <c r="FHH10">
        <v>787236</v>
      </c>
      <c r="FHI10">
        <v>787236</v>
      </c>
      <c r="FHJ10">
        <v>784280</v>
      </c>
      <c r="FHK10">
        <v>793058</v>
      </c>
      <c r="FHL10">
        <v>782531</v>
      </c>
      <c r="FHM10">
        <v>778509</v>
      </c>
      <c r="FHN10">
        <v>911729</v>
      </c>
      <c r="FHO10">
        <v>783076</v>
      </c>
      <c r="FHP10">
        <v>776474</v>
      </c>
      <c r="FHQ10">
        <v>759207</v>
      </c>
      <c r="FHR10">
        <v>748097</v>
      </c>
      <c r="FHS10">
        <v>11938</v>
      </c>
      <c r="FHT10">
        <v>11938</v>
      </c>
      <c r="FHU10">
        <v>11938</v>
      </c>
      <c r="FHV10">
        <v>12433</v>
      </c>
      <c r="FHW10">
        <v>13239</v>
      </c>
      <c r="FHX10">
        <v>13510</v>
      </c>
      <c r="FHY10">
        <v>13510</v>
      </c>
      <c r="FHZ10">
        <v>13646</v>
      </c>
      <c r="FIA10">
        <v>15085</v>
      </c>
      <c r="FIB10">
        <v>16615</v>
      </c>
      <c r="FIC10">
        <v>17944</v>
      </c>
      <c r="FID10">
        <v>20829</v>
      </c>
      <c r="FIE10">
        <v>28299</v>
      </c>
      <c r="FIF10">
        <v>31782</v>
      </c>
      <c r="FIG10">
        <v>39052</v>
      </c>
      <c r="FIH10">
        <v>42355</v>
      </c>
      <c r="FII10">
        <v>44299</v>
      </c>
      <c r="FIJ10">
        <v>57518</v>
      </c>
      <c r="FIK10">
        <v>59337</v>
      </c>
      <c r="FIL10">
        <v>71422</v>
      </c>
      <c r="FIM10">
        <v>77406</v>
      </c>
      <c r="FIN10">
        <v>88892</v>
      </c>
      <c r="FIO10">
        <v>102313</v>
      </c>
      <c r="FIP10">
        <v>125337</v>
      </c>
      <c r="FIQ10">
        <v>153861</v>
      </c>
      <c r="FIR10">
        <v>207400</v>
      </c>
      <c r="FIS10">
        <v>272473</v>
      </c>
      <c r="FIT10">
        <v>272473</v>
      </c>
      <c r="FIU10">
        <v>448875</v>
      </c>
      <c r="FIV10">
        <v>640451</v>
      </c>
      <c r="FIW10">
        <v>757419</v>
      </c>
      <c r="FIX10">
        <v>801221</v>
      </c>
      <c r="FIY10">
        <v>827654</v>
      </c>
      <c r="FIZ10">
        <v>852910</v>
      </c>
      <c r="FJA10">
        <v>849975</v>
      </c>
      <c r="FJB10">
        <v>835361</v>
      </c>
      <c r="FJC10">
        <v>833268</v>
      </c>
      <c r="FJD10">
        <v>833947</v>
      </c>
      <c r="FJE10">
        <v>832456</v>
      </c>
      <c r="FJF10">
        <v>834066</v>
      </c>
      <c r="FJG10">
        <v>827547</v>
      </c>
      <c r="FJH10">
        <v>822103</v>
      </c>
      <c r="FJI10">
        <v>803693</v>
      </c>
      <c r="FJJ10">
        <v>780800</v>
      </c>
      <c r="FJK10">
        <v>774859</v>
      </c>
      <c r="FJL10">
        <v>769820</v>
      </c>
      <c r="FJM10">
        <v>745303</v>
      </c>
      <c r="FJN10">
        <v>756811</v>
      </c>
      <c r="FJO10">
        <v>767269</v>
      </c>
      <c r="FJP10">
        <v>754911</v>
      </c>
      <c r="FJQ10">
        <v>746565</v>
      </c>
      <c r="FJR10">
        <v>752356</v>
      </c>
      <c r="FJS10">
        <v>752107</v>
      </c>
      <c r="FJT10">
        <v>765545</v>
      </c>
      <c r="FJU10">
        <v>748088</v>
      </c>
      <c r="FJV10">
        <v>753036</v>
      </c>
      <c r="FJW10">
        <v>747533</v>
      </c>
      <c r="FJX10">
        <v>759828</v>
      </c>
      <c r="FJY10">
        <v>768060</v>
      </c>
      <c r="FJZ10">
        <v>764396</v>
      </c>
      <c r="FKA10">
        <v>760860</v>
      </c>
      <c r="FKB10">
        <v>778144</v>
      </c>
      <c r="FKC10">
        <v>798066</v>
      </c>
      <c r="FKD10">
        <v>806351</v>
      </c>
      <c r="FKE10">
        <v>808990</v>
      </c>
      <c r="FKF10">
        <v>810552</v>
      </c>
      <c r="FKG10">
        <v>820221</v>
      </c>
      <c r="FKH10">
        <v>11451</v>
      </c>
      <c r="FKI10">
        <v>11779</v>
      </c>
      <c r="FKJ10">
        <v>12014</v>
      </c>
      <c r="FKK10">
        <v>12304</v>
      </c>
      <c r="FKL10">
        <v>12954</v>
      </c>
      <c r="FKM10">
        <v>12774</v>
      </c>
      <c r="FKN10">
        <v>12566</v>
      </c>
      <c r="FKO10">
        <v>13364</v>
      </c>
      <c r="FKP10">
        <v>14429</v>
      </c>
      <c r="FKQ10">
        <v>17054</v>
      </c>
      <c r="FKR10">
        <v>18715</v>
      </c>
      <c r="FKS10">
        <v>24256</v>
      </c>
      <c r="FKT10">
        <v>30921</v>
      </c>
      <c r="FKU10">
        <v>33056</v>
      </c>
      <c r="FKV10">
        <v>34981</v>
      </c>
      <c r="FKW10">
        <v>36840</v>
      </c>
      <c r="FKX10">
        <v>48535</v>
      </c>
      <c r="FKY10">
        <v>57437</v>
      </c>
      <c r="FKZ10">
        <v>57437</v>
      </c>
      <c r="FLA10">
        <v>63446</v>
      </c>
      <c r="FLB10">
        <v>68514</v>
      </c>
      <c r="FLC10">
        <v>77442</v>
      </c>
      <c r="FLD10">
        <v>96362</v>
      </c>
      <c r="FLE10">
        <v>125169</v>
      </c>
      <c r="FLF10">
        <v>219208</v>
      </c>
      <c r="FLG10">
        <v>414304</v>
      </c>
      <c r="FLH10">
        <v>561393</v>
      </c>
      <c r="FLI10">
        <v>679612</v>
      </c>
      <c r="FLJ10">
        <v>730087</v>
      </c>
      <c r="FLK10">
        <v>769890</v>
      </c>
      <c r="FLL10">
        <v>789638</v>
      </c>
      <c r="FLM10">
        <v>814161</v>
      </c>
      <c r="FLN10">
        <v>809638</v>
      </c>
      <c r="FLO10">
        <v>822691</v>
      </c>
      <c r="FLP10">
        <v>832002</v>
      </c>
      <c r="FLQ10">
        <v>828431</v>
      </c>
      <c r="FLR10">
        <v>818761</v>
      </c>
      <c r="FLS10">
        <v>826369</v>
      </c>
      <c r="FLT10">
        <v>820703</v>
      </c>
      <c r="FLU10">
        <v>809479</v>
      </c>
      <c r="FLV10">
        <v>806754</v>
      </c>
      <c r="FLW10">
        <v>795322</v>
      </c>
      <c r="FLX10">
        <v>801687</v>
      </c>
      <c r="FLY10">
        <v>775866</v>
      </c>
      <c r="FLZ10">
        <v>761081</v>
      </c>
      <c r="FMA10">
        <v>771248</v>
      </c>
      <c r="FMB10">
        <v>752765</v>
      </c>
      <c r="FMC10">
        <v>748183</v>
      </c>
      <c r="FMD10">
        <v>742066</v>
      </c>
      <c r="FME10">
        <v>743474</v>
      </c>
      <c r="FMF10">
        <v>741134</v>
      </c>
      <c r="FMG10">
        <v>755689</v>
      </c>
      <c r="FMH10">
        <v>746970</v>
      </c>
      <c r="FMI10">
        <v>737261</v>
      </c>
      <c r="FMJ10">
        <v>760216</v>
      </c>
      <c r="FMK10">
        <v>750335</v>
      </c>
      <c r="FML10">
        <v>768586</v>
      </c>
      <c r="FMM10">
        <v>758151</v>
      </c>
      <c r="FMN10">
        <v>764728</v>
      </c>
      <c r="FMO10">
        <v>760730</v>
      </c>
      <c r="FMP10">
        <v>773045</v>
      </c>
      <c r="FMQ10">
        <v>778839</v>
      </c>
      <c r="FMR10">
        <v>770375</v>
      </c>
      <c r="FMS10">
        <v>759104</v>
      </c>
      <c r="FMT10">
        <v>759104</v>
      </c>
      <c r="FMU10">
        <v>757905</v>
      </c>
      <c r="FMV10">
        <v>13342</v>
      </c>
      <c r="FMW10">
        <v>13053</v>
      </c>
      <c r="FMX10">
        <v>13721</v>
      </c>
      <c r="FMY10">
        <v>17271</v>
      </c>
      <c r="FMZ10">
        <v>18450</v>
      </c>
      <c r="FNA10">
        <v>21757</v>
      </c>
      <c r="FNB10">
        <v>22526</v>
      </c>
      <c r="FNC10">
        <v>22558</v>
      </c>
      <c r="FND10">
        <v>26732</v>
      </c>
      <c r="FNE10">
        <v>26889</v>
      </c>
      <c r="FNF10">
        <v>28274</v>
      </c>
      <c r="FNG10">
        <v>28819</v>
      </c>
      <c r="FNH10">
        <v>32600</v>
      </c>
      <c r="FNI10">
        <v>37590</v>
      </c>
      <c r="FNJ10">
        <v>39087</v>
      </c>
      <c r="FNK10">
        <v>42178</v>
      </c>
      <c r="FNL10">
        <v>46675</v>
      </c>
      <c r="FNM10">
        <v>60423</v>
      </c>
      <c r="FNN10">
        <v>69341</v>
      </c>
      <c r="FNO10">
        <v>87266</v>
      </c>
      <c r="FNP10">
        <v>115848</v>
      </c>
      <c r="FNQ10">
        <v>144342</v>
      </c>
      <c r="FNR10">
        <v>179834</v>
      </c>
      <c r="FNS10">
        <v>244924</v>
      </c>
      <c r="FNT10">
        <v>397113</v>
      </c>
      <c r="FNU10">
        <v>607404</v>
      </c>
      <c r="FNV10">
        <v>700034</v>
      </c>
      <c r="FNW10">
        <v>700034</v>
      </c>
      <c r="FNX10">
        <v>739993</v>
      </c>
      <c r="FNY10">
        <v>780073</v>
      </c>
      <c r="FNZ10">
        <v>795748</v>
      </c>
      <c r="FOA10">
        <v>824228</v>
      </c>
      <c r="FOB10">
        <v>806068</v>
      </c>
      <c r="FOC10">
        <v>805202</v>
      </c>
      <c r="FOD10">
        <v>808745</v>
      </c>
      <c r="FOE10">
        <v>821449</v>
      </c>
      <c r="FOF10">
        <v>817382</v>
      </c>
      <c r="FOG10">
        <v>822396</v>
      </c>
      <c r="FOH10">
        <v>815726</v>
      </c>
      <c r="FOI10">
        <v>819304</v>
      </c>
      <c r="FOJ10">
        <v>819120</v>
      </c>
      <c r="FOK10">
        <v>812390</v>
      </c>
      <c r="FOL10">
        <v>797574</v>
      </c>
      <c r="FOM10">
        <v>788390</v>
      </c>
      <c r="FON10">
        <v>806141</v>
      </c>
      <c r="FOO10">
        <v>810216</v>
      </c>
      <c r="FOP10">
        <v>822542</v>
      </c>
      <c r="FOQ10">
        <v>800493</v>
      </c>
      <c r="FOR10">
        <v>801236</v>
      </c>
      <c r="FOS10">
        <v>797057</v>
      </c>
      <c r="FOT10">
        <v>793446</v>
      </c>
      <c r="FOU10">
        <v>796675</v>
      </c>
      <c r="FOV10">
        <v>817949</v>
      </c>
      <c r="FOW10">
        <v>815952</v>
      </c>
      <c r="FOX10">
        <v>821012</v>
      </c>
      <c r="FOY10">
        <v>822937</v>
      </c>
      <c r="FOZ10">
        <v>823637</v>
      </c>
      <c r="FPA10">
        <v>812844</v>
      </c>
      <c r="FPB10">
        <v>812844</v>
      </c>
      <c r="FPC10">
        <v>810448</v>
      </c>
      <c r="FPD10">
        <v>809631</v>
      </c>
      <c r="FPE10">
        <v>827946</v>
      </c>
      <c r="FPF10">
        <v>817806</v>
      </c>
      <c r="FPG10">
        <v>822026</v>
      </c>
      <c r="FPH10">
        <v>828728</v>
      </c>
      <c r="FPI10">
        <v>4306</v>
      </c>
      <c r="FPJ10">
        <v>6238</v>
      </c>
      <c r="FPK10">
        <v>7289</v>
      </c>
      <c r="FPL10">
        <v>7857</v>
      </c>
      <c r="FPM10">
        <v>7869</v>
      </c>
      <c r="FPN10">
        <v>6957</v>
      </c>
      <c r="FPO10">
        <v>7161</v>
      </c>
      <c r="FPP10">
        <v>8210</v>
      </c>
      <c r="FPQ10">
        <v>8554</v>
      </c>
      <c r="FPR10">
        <v>9373</v>
      </c>
      <c r="FPS10">
        <v>10734</v>
      </c>
      <c r="FPT10">
        <v>14206</v>
      </c>
      <c r="FPU10">
        <v>17197</v>
      </c>
      <c r="FPV10">
        <v>17888</v>
      </c>
      <c r="FPW10">
        <v>33332</v>
      </c>
      <c r="FPX10">
        <v>31442</v>
      </c>
      <c r="FPY10">
        <v>35181</v>
      </c>
      <c r="FPZ10">
        <v>44456</v>
      </c>
      <c r="FQA10">
        <v>50945</v>
      </c>
      <c r="FQB10">
        <v>59925</v>
      </c>
      <c r="FQC10">
        <v>74820</v>
      </c>
      <c r="FQD10">
        <v>87458</v>
      </c>
      <c r="FQE10">
        <v>104482</v>
      </c>
      <c r="FQF10">
        <v>164612</v>
      </c>
      <c r="FQG10">
        <v>317089</v>
      </c>
      <c r="FQH10">
        <v>448915</v>
      </c>
      <c r="FQI10">
        <v>655009</v>
      </c>
      <c r="FQJ10">
        <v>722771</v>
      </c>
      <c r="FQK10">
        <v>813285</v>
      </c>
      <c r="FQL10">
        <v>910179</v>
      </c>
      <c r="FQM10">
        <v>953158</v>
      </c>
      <c r="FQN10">
        <v>973046</v>
      </c>
      <c r="FQO10">
        <v>973046</v>
      </c>
      <c r="FQP10">
        <v>966091</v>
      </c>
      <c r="FQQ10">
        <v>959063</v>
      </c>
      <c r="FQR10">
        <v>960816</v>
      </c>
      <c r="FQS10">
        <v>963929</v>
      </c>
      <c r="FQT10">
        <v>960250</v>
      </c>
      <c r="FQU10">
        <v>950479</v>
      </c>
      <c r="FQV10">
        <v>955790</v>
      </c>
      <c r="FQW10">
        <v>951877</v>
      </c>
      <c r="FQX10">
        <v>916795</v>
      </c>
      <c r="FQY10">
        <v>925241</v>
      </c>
      <c r="FQZ10">
        <v>917614</v>
      </c>
      <c r="FRA10">
        <v>930602</v>
      </c>
      <c r="FRB10">
        <v>927110</v>
      </c>
      <c r="FRC10">
        <v>924693</v>
      </c>
      <c r="FRD10">
        <v>944830</v>
      </c>
      <c r="FRE10">
        <v>933647</v>
      </c>
      <c r="FRF10">
        <v>942281</v>
      </c>
      <c r="FRG10">
        <v>945165</v>
      </c>
      <c r="FRH10">
        <v>950905</v>
      </c>
      <c r="FRI10">
        <v>950905</v>
      </c>
      <c r="FRJ10">
        <v>963209</v>
      </c>
      <c r="FRK10">
        <v>981725</v>
      </c>
      <c r="FRL10">
        <v>1001838</v>
      </c>
      <c r="FRM10">
        <v>988808</v>
      </c>
      <c r="FRN10">
        <v>990721</v>
      </c>
      <c r="FRO10">
        <v>992809</v>
      </c>
      <c r="FRP10">
        <v>991400</v>
      </c>
      <c r="FRQ10">
        <v>1000848</v>
      </c>
      <c r="FRR10">
        <v>1017334</v>
      </c>
      <c r="FRS10">
        <v>1032816</v>
      </c>
      <c r="FRT10">
        <v>24479</v>
      </c>
      <c r="FRU10">
        <v>24479</v>
      </c>
      <c r="FRV10">
        <v>24479</v>
      </c>
      <c r="FRW10">
        <v>24747</v>
      </c>
      <c r="FRX10">
        <v>25782</v>
      </c>
      <c r="FRY10">
        <v>25782</v>
      </c>
      <c r="FRZ10">
        <v>25782</v>
      </c>
      <c r="FSA10">
        <v>25872</v>
      </c>
      <c r="FSB10">
        <v>26248</v>
      </c>
      <c r="FSC10">
        <v>26368</v>
      </c>
      <c r="FSD10">
        <v>28204</v>
      </c>
      <c r="FSE10">
        <v>30837</v>
      </c>
      <c r="FSF10">
        <v>34384</v>
      </c>
      <c r="FSG10">
        <v>35720</v>
      </c>
      <c r="FSH10">
        <v>39407</v>
      </c>
      <c r="FSI10">
        <v>43257</v>
      </c>
      <c r="FSJ10">
        <v>46049</v>
      </c>
      <c r="FSK10">
        <v>51270</v>
      </c>
      <c r="FSL10">
        <v>55655</v>
      </c>
      <c r="FSM10">
        <v>65824</v>
      </c>
      <c r="FSN10">
        <v>76488</v>
      </c>
      <c r="FSO10">
        <v>96010</v>
      </c>
      <c r="FSP10">
        <v>127296</v>
      </c>
      <c r="FSQ10">
        <v>185582</v>
      </c>
      <c r="FSR10">
        <v>280722</v>
      </c>
      <c r="FSS10">
        <v>382866</v>
      </c>
      <c r="FST10">
        <v>382866</v>
      </c>
      <c r="FSU10">
        <v>570140</v>
      </c>
      <c r="FSV10">
        <v>764326</v>
      </c>
      <c r="FSW10">
        <v>908198</v>
      </c>
      <c r="FSX10">
        <v>1050481</v>
      </c>
      <c r="FSY10">
        <v>1118294</v>
      </c>
      <c r="FSZ10">
        <v>1168243</v>
      </c>
      <c r="FTA10">
        <v>1217747</v>
      </c>
      <c r="FTB10">
        <v>1239352</v>
      </c>
      <c r="FTC10">
        <v>1249512</v>
      </c>
      <c r="FTD10">
        <v>1256066</v>
      </c>
      <c r="FTE10">
        <v>1274665</v>
      </c>
      <c r="FTF10">
        <v>1285671</v>
      </c>
      <c r="FTG10">
        <v>1288584</v>
      </c>
      <c r="FTH10">
        <v>1291374</v>
      </c>
      <c r="FTI10">
        <v>1299285</v>
      </c>
      <c r="FTJ10">
        <v>1321537</v>
      </c>
      <c r="FTK10">
        <v>1330383</v>
      </c>
      <c r="FTL10">
        <v>1326847</v>
      </c>
      <c r="FTM10">
        <v>1325068</v>
      </c>
      <c r="FTN10">
        <v>1355104</v>
      </c>
      <c r="FTO10">
        <v>1354435</v>
      </c>
      <c r="FTP10">
        <v>1345156</v>
      </c>
      <c r="FTQ10">
        <v>1345499</v>
      </c>
      <c r="FTR10">
        <v>1345124</v>
      </c>
      <c r="FTS10">
        <v>1335416</v>
      </c>
      <c r="FTT10">
        <v>1337778</v>
      </c>
      <c r="FTU10">
        <v>1342290</v>
      </c>
      <c r="FTV10">
        <v>1348446</v>
      </c>
      <c r="FTW10">
        <v>1353185</v>
      </c>
      <c r="FTX10">
        <v>1384980</v>
      </c>
      <c r="FTY10">
        <v>1395912</v>
      </c>
      <c r="FTZ10">
        <v>1377517</v>
      </c>
      <c r="FUA10">
        <v>1386048</v>
      </c>
      <c r="FUB10">
        <v>1390324</v>
      </c>
      <c r="FUC10">
        <v>1394494</v>
      </c>
      <c r="FUD10">
        <v>1443849</v>
      </c>
      <c r="FUE10">
        <v>1447836</v>
      </c>
      <c r="FUF10">
        <v>1442750</v>
      </c>
      <c r="FUG10">
        <v>1453557</v>
      </c>
      <c r="FUH10">
        <v>1440404</v>
      </c>
      <c r="FUI10">
        <v>17746</v>
      </c>
      <c r="FUJ10">
        <v>19282</v>
      </c>
      <c r="FUK10">
        <v>20341</v>
      </c>
      <c r="FUL10">
        <v>21321</v>
      </c>
      <c r="FUM10">
        <v>23774</v>
      </c>
      <c r="FUN10">
        <v>28877</v>
      </c>
      <c r="FUO10">
        <v>29114</v>
      </c>
      <c r="FUP10">
        <v>29475</v>
      </c>
      <c r="FUQ10">
        <v>33387</v>
      </c>
      <c r="FUR10">
        <v>33937</v>
      </c>
      <c r="FUS10">
        <v>36851</v>
      </c>
      <c r="FUT10">
        <v>49195</v>
      </c>
      <c r="FUU10">
        <v>40008</v>
      </c>
      <c r="FUV10">
        <v>46735</v>
      </c>
      <c r="FUW10">
        <v>52852</v>
      </c>
      <c r="FUX10">
        <v>63962</v>
      </c>
      <c r="FUY10">
        <v>86326</v>
      </c>
      <c r="FUZ10">
        <v>99095</v>
      </c>
      <c r="FVA10">
        <v>122114</v>
      </c>
      <c r="FVB10">
        <v>162835</v>
      </c>
      <c r="FVC10">
        <v>207191</v>
      </c>
      <c r="FVD10">
        <v>269445</v>
      </c>
      <c r="FVE10">
        <v>269445</v>
      </c>
      <c r="FVF10">
        <v>320271</v>
      </c>
      <c r="FVG10">
        <v>545671</v>
      </c>
      <c r="FVH10">
        <v>876359</v>
      </c>
      <c r="FVI10">
        <v>1091611</v>
      </c>
      <c r="FVJ10">
        <v>1294860</v>
      </c>
      <c r="FVK10">
        <v>1381491</v>
      </c>
      <c r="FVL10">
        <v>1422516</v>
      </c>
      <c r="FVM10">
        <v>1456590</v>
      </c>
      <c r="FVN10">
        <v>1488787</v>
      </c>
      <c r="FVO10">
        <v>1511087</v>
      </c>
      <c r="FVP10">
        <v>1526675</v>
      </c>
      <c r="FVQ10">
        <v>1523879</v>
      </c>
      <c r="FVR10">
        <v>1544909</v>
      </c>
      <c r="FVS10">
        <v>1525226</v>
      </c>
      <c r="FVT10">
        <v>1540720</v>
      </c>
      <c r="FVU10">
        <v>1544345</v>
      </c>
      <c r="FVV10">
        <v>1510589</v>
      </c>
      <c r="FVW10">
        <v>1524515</v>
      </c>
      <c r="FVX10">
        <v>1528889</v>
      </c>
      <c r="FVY10">
        <v>1529428</v>
      </c>
      <c r="FVZ10">
        <v>1523896</v>
      </c>
      <c r="FWA10">
        <v>1486634</v>
      </c>
      <c r="FWB10">
        <v>1486941</v>
      </c>
      <c r="FWC10">
        <v>1507252</v>
      </c>
      <c r="FWD10">
        <v>1518644</v>
      </c>
      <c r="FWE10">
        <v>1568071</v>
      </c>
      <c r="FWF10">
        <v>1554514</v>
      </c>
      <c r="FWG10">
        <v>1552338</v>
      </c>
      <c r="FWH10">
        <v>1560617</v>
      </c>
      <c r="FWI10">
        <v>1540331</v>
      </c>
      <c r="FWJ10">
        <v>1548957</v>
      </c>
      <c r="FWK10">
        <v>1552522</v>
      </c>
      <c r="FWL10">
        <v>1573464</v>
      </c>
      <c r="FWM10">
        <v>1569138</v>
      </c>
      <c r="FWN10">
        <v>1575926</v>
      </c>
      <c r="FWO10">
        <v>1599615</v>
      </c>
      <c r="FWP10">
        <v>1600923</v>
      </c>
      <c r="FWQ10">
        <v>1616367</v>
      </c>
      <c r="FWR10">
        <v>1594743</v>
      </c>
      <c r="FWS10">
        <v>1560903</v>
      </c>
      <c r="FWT10">
        <v>1560903</v>
      </c>
      <c r="FWU10">
        <v>1550933</v>
      </c>
      <c r="FWV10">
        <v>1562890</v>
      </c>
      <c r="FWW10">
        <v>7791</v>
      </c>
      <c r="FWX10">
        <v>13812</v>
      </c>
      <c r="FWY10">
        <v>17666</v>
      </c>
      <c r="FWZ10">
        <v>20792</v>
      </c>
      <c r="FXA10">
        <v>21997</v>
      </c>
      <c r="FXB10">
        <v>24099</v>
      </c>
      <c r="FXC10">
        <v>29429</v>
      </c>
      <c r="FXD10">
        <v>30551</v>
      </c>
      <c r="FXE10">
        <v>32682</v>
      </c>
      <c r="FXF10">
        <v>37293</v>
      </c>
      <c r="FXG10">
        <v>43857</v>
      </c>
      <c r="FXH10">
        <v>49473</v>
      </c>
      <c r="FXI10">
        <v>54218</v>
      </c>
      <c r="FXJ10">
        <v>61008</v>
      </c>
      <c r="FXK10">
        <v>67911</v>
      </c>
      <c r="FXL10">
        <v>80947</v>
      </c>
      <c r="FXM10">
        <v>112781</v>
      </c>
      <c r="FXN10">
        <v>143521</v>
      </c>
      <c r="FXO10">
        <v>175544</v>
      </c>
      <c r="FXP10">
        <v>226822</v>
      </c>
      <c r="FXQ10">
        <v>265194</v>
      </c>
      <c r="FXR10">
        <v>349076</v>
      </c>
      <c r="FXS10">
        <v>492098</v>
      </c>
      <c r="FXT10">
        <v>763525</v>
      </c>
      <c r="FXU10">
        <v>1021995</v>
      </c>
      <c r="FXV10">
        <v>1174545</v>
      </c>
      <c r="FXW10">
        <v>1174545</v>
      </c>
      <c r="FXX10">
        <v>1316845</v>
      </c>
      <c r="FXY10">
        <v>1325885</v>
      </c>
      <c r="FXZ10">
        <v>1411080</v>
      </c>
      <c r="FYA10">
        <v>1534219</v>
      </c>
      <c r="FYB10">
        <v>1598872</v>
      </c>
      <c r="FYC10">
        <v>1664957</v>
      </c>
      <c r="FYD10">
        <v>1785438</v>
      </c>
      <c r="FYE10">
        <v>1815925</v>
      </c>
      <c r="FYF10">
        <v>1782656</v>
      </c>
      <c r="FYG10">
        <v>1776150</v>
      </c>
      <c r="FYH10">
        <v>1792169</v>
      </c>
      <c r="FYI10">
        <v>1805090</v>
      </c>
      <c r="FYJ10">
        <v>1853804</v>
      </c>
      <c r="FYK10">
        <v>1868850</v>
      </c>
      <c r="FYL10">
        <v>1890247</v>
      </c>
      <c r="FYM10">
        <v>1886027</v>
      </c>
      <c r="FYN10">
        <v>1900140</v>
      </c>
      <c r="FYO10">
        <v>1897740</v>
      </c>
      <c r="FYP10">
        <v>1917087</v>
      </c>
      <c r="FYQ10">
        <v>1886045</v>
      </c>
      <c r="FYR10">
        <v>1893789</v>
      </c>
      <c r="FYS10">
        <v>1876970</v>
      </c>
      <c r="FYT10">
        <v>1893351</v>
      </c>
      <c r="FYU10">
        <v>1840278</v>
      </c>
      <c r="FYV10">
        <v>1830162</v>
      </c>
      <c r="FYW10">
        <v>1816680</v>
      </c>
      <c r="FYX10">
        <v>1799160</v>
      </c>
      <c r="FYY10">
        <v>1779208</v>
      </c>
      <c r="FYZ10">
        <v>1792755</v>
      </c>
      <c r="FZA10">
        <v>1778865</v>
      </c>
      <c r="FZB10">
        <v>1791045</v>
      </c>
      <c r="FZC10">
        <v>1808565</v>
      </c>
      <c r="FZD10">
        <v>1852007</v>
      </c>
      <c r="FZE10">
        <v>1864145</v>
      </c>
      <c r="FZF10">
        <v>1811890</v>
      </c>
      <c r="FZG10">
        <v>1820880</v>
      </c>
      <c r="FZH10">
        <v>1839760</v>
      </c>
      <c r="FZI10">
        <v>1827010</v>
      </c>
      <c r="FZJ10">
        <v>24916</v>
      </c>
      <c r="FZK10">
        <v>24916</v>
      </c>
      <c r="FZL10">
        <v>26934</v>
      </c>
      <c r="FZM10">
        <v>31370</v>
      </c>
      <c r="FZN10">
        <v>40335</v>
      </c>
      <c r="FZO10">
        <v>45892</v>
      </c>
      <c r="FZP10">
        <v>47071</v>
      </c>
      <c r="FZQ10">
        <v>47071</v>
      </c>
      <c r="FZR10">
        <v>56817</v>
      </c>
      <c r="FZS10">
        <v>68587</v>
      </c>
      <c r="FZT10">
        <v>78469</v>
      </c>
      <c r="FZU10">
        <v>88896</v>
      </c>
      <c r="FZV10">
        <v>95732</v>
      </c>
      <c r="FZW10">
        <v>104758</v>
      </c>
      <c r="FZX10">
        <v>123807</v>
      </c>
      <c r="FZY10">
        <v>180741</v>
      </c>
      <c r="FZZ10">
        <v>190189</v>
      </c>
      <c r="GAA10">
        <v>212353</v>
      </c>
      <c r="GAB10">
        <v>266063</v>
      </c>
      <c r="GAC10">
        <v>330296</v>
      </c>
      <c r="GAD10">
        <v>389138</v>
      </c>
      <c r="GAE10">
        <v>483657</v>
      </c>
      <c r="GAF10">
        <v>628809</v>
      </c>
      <c r="GAG10">
        <v>1043222</v>
      </c>
      <c r="GAH10">
        <v>1319828</v>
      </c>
      <c r="GAI10">
        <v>1550232</v>
      </c>
      <c r="GAJ10">
        <v>1657036</v>
      </c>
      <c r="GAK10">
        <v>1781118</v>
      </c>
      <c r="GAL10">
        <v>1939821</v>
      </c>
      <c r="GAM10">
        <v>2007646</v>
      </c>
      <c r="GAN10">
        <v>2009797</v>
      </c>
      <c r="GAO10">
        <v>2009797</v>
      </c>
      <c r="GAP10">
        <v>2020887</v>
      </c>
      <c r="GAQ10">
        <v>1996671</v>
      </c>
      <c r="GAR10">
        <v>1996671</v>
      </c>
      <c r="GAS10">
        <v>1984626</v>
      </c>
      <c r="GAT10">
        <v>1990023</v>
      </c>
      <c r="GAU10">
        <v>2024159</v>
      </c>
      <c r="GAV10">
        <v>1983438</v>
      </c>
      <c r="GAW10">
        <v>1968266</v>
      </c>
      <c r="GAX10">
        <v>1936846</v>
      </c>
      <c r="GAY10">
        <v>1994202</v>
      </c>
      <c r="GAZ10">
        <v>1954480</v>
      </c>
      <c r="GBA10">
        <v>1910416</v>
      </c>
      <c r="GBB10">
        <v>1903032</v>
      </c>
      <c r="GBC10">
        <v>1907077</v>
      </c>
      <c r="GBD10">
        <v>1905040</v>
      </c>
      <c r="GBE10">
        <v>1934927</v>
      </c>
      <c r="GBF10">
        <v>1959098</v>
      </c>
      <c r="GBG10">
        <v>1960225</v>
      </c>
      <c r="GBH10">
        <v>1948072</v>
      </c>
      <c r="GBI10">
        <v>1948072</v>
      </c>
      <c r="GBJ10">
        <v>1936700</v>
      </c>
      <c r="GBK10">
        <v>1901222</v>
      </c>
      <c r="GBL10">
        <v>1949854</v>
      </c>
      <c r="GBM10">
        <v>1931814</v>
      </c>
      <c r="GBN10">
        <v>1939605</v>
      </c>
      <c r="GBO10">
        <v>1931824</v>
      </c>
      <c r="GBP10">
        <v>1909937</v>
      </c>
      <c r="GBQ10">
        <v>1889827</v>
      </c>
      <c r="GBR10">
        <v>1861035</v>
      </c>
      <c r="GBS10">
        <v>1837760</v>
      </c>
      <c r="GBT10">
        <v>1800610</v>
      </c>
      <c r="GBU10">
        <v>1794225</v>
      </c>
      <c r="GBV10">
        <v>14387</v>
      </c>
      <c r="GBW10">
        <v>14387</v>
      </c>
      <c r="GBX10">
        <v>15471</v>
      </c>
      <c r="GBY10">
        <v>15935</v>
      </c>
      <c r="GBZ10">
        <v>16191</v>
      </c>
      <c r="GCA10">
        <v>18007</v>
      </c>
      <c r="GCB10">
        <v>18007</v>
      </c>
      <c r="GCC10">
        <v>18007</v>
      </c>
      <c r="GCD10">
        <v>20794</v>
      </c>
      <c r="GCE10">
        <v>26621</v>
      </c>
      <c r="GCF10">
        <v>32652</v>
      </c>
      <c r="GCG10">
        <v>43840</v>
      </c>
      <c r="GCH10">
        <v>50847</v>
      </c>
      <c r="GCI10">
        <v>60143</v>
      </c>
      <c r="GCJ10">
        <v>81133</v>
      </c>
      <c r="GCK10">
        <v>92509</v>
      </c>
      <c r="GCL10">
        <v>104731</v>
      </c>
      <c r="GCM10">
        <v>126127</v>
      </c>
      <c r="GCN10">
        <v>166343</v>
      </c>
      <c r="GCO10">
        <v>224487</v>
      </c>
      <c r="GCP10">
        <v>280143</v>
      </c>
      <c r="GCQ10">
        <v>331935</v>
      </c>
      <c r="GCR10">
        <v>414709</v>
      </c>
      <c r="GCS10">
        <v>556108</v>
      </c>
      <c r="GCT10">
        <v>950595</v>
      </c>
      <c r="GCU10">
        <v>1283680</v>
      </c>
      <c r="GCV10">
        <v>1583122</v>
      </c>
      <c r="GCW10">
        <v>1771678</v>
      </c>
      <c r="GCX10">
        <v>1792239</v>
      </c>
      <c r="GCY10">
        <v>1792239</v>
      </c>
      <c r="GCZ10">
        <v>1659841</v>
      </c>
      <c r="GDA10">
        <v>1772275</v>
      </c>
      <c r="GDB10">
        <v>1819513</v>
      </c>
      <c r="GDC10">
        <v>1842424</v>
      </c>
      <c r="GDD10">
        <v>1828921</v>
      </c>
      <c r="GDE10">
        <v>1833817</v>
      </c>
      <c r="GDF10">
        <v>1824863</v>
      </c>
      <c r="GDG10">
        <v>1825546</v>
      </c>
      <c r="GDH10">
        <v>1799994</v>
      </c>
      <c r="GDI10">
        <v>1785487</v>
      </c>
      <c r="GDJ10">
        <v>1775810</v>
      </c>
      <c r="GDK10">
        <v>1738496</v>
      </c>
      <c r="GDL10">
        <v>1746233</v>
      </c>
      <c r="GDM10">
        <v>1746918</v>
      </c>
      <c r="GDN10">
        <v>1709362</v>
      </c>
      <c r="GDO10">
        <v>1714439</v>
      </c>
      <c r="GDP10">
        <v>1708883</v>
      </c>
      <c r="GDQ10">
        <v>1678151</v>
      </c>
      <c r="GDR10">
        <v>1689418</v>
      </c>
      <c r="GDS10">
        <v>1696073</v>
      </c>
      <c r="GDT10">
        <v>1673598</v>
      </c>
      <c r="GDU10">
        <v>1640447</v>
      </c>
      <c r="GDV10">
        <v>1634497</v>
      </c>
      <c r="GDW10">
        <v>1633990</v>
      </c>
      <c r="GDX10">
        <v>1646968</v>
      </c>
      <c r="GDY10">
        <v>1649066</v>
      </c>
      <c r="GDZ10">
        <v>1655939</v>
      </c>
      <c r="GEA10">
        <v>1650473</v>
      </c>
      <c r="GEB10">
        <v>1643867</v>
      </c>
      <c r="GEC10">
        <v>1658535</v>
      </c>
      <c r="GED10">
        <v>1667493</v>
      </c>
      <c r="GEE10">
        <v>1638789</v>
      </c>
      <c r="GEF10">
        <v>1639524</v>
      </c>
      <c r="GEG10">
        <v>1607219</v>
      </c>
      <c r="GEH10">
        <v>1634048</v>
      </c>
      <c r="GEI10">
        <v>1615368</v>
      </c>
      <c r="GEJ10">
        <v>1603080</v>
      </c>
      <c r="GEK10">
        <v>22847</v>
      </c>
      <c r="GEL10">
        <v>22847</v>
      </c>
      <c r="GEM10">
        <v>23718</v>
      </c>
      <c r="GEN10">
        <v>24816</v>
      </c>
      <c r="GEO10">
        <v>24836</v>
      </c>
      <c r="GEP10">
        <v>24937</v>
      </c>
      <c r="GEQ10">
        <v>24997</v>
      </c>
      <c r="GER10">
        <v>26857</v>
      </c>
      <c r="GES10">
        <v>28024</v>
      </c>
      <c r="GET10">
        <v>34616</v>
      </c>
      <c r="GEU10">
        <v>38101</v>
      </c>
      <c r="GEV10">
        <v>59571</v>
      </c>
      <c r="GEW10">
        <v>80679</v>
      </c>
      <c r="GEX10">
        <v>102171</v>
      </c>
      <c r="GEY10">
        <v>130071</v>
      </c>
      <c r="GEZ10">
        <v>158697</v>
      </c>
      <c r="GFA10">
        <v>182128</v>
      </c>
      <c r="GFB10">
        <v>215380</v>
      </c>
      <c r="GFC10">
        <v>249414</v>
      </c>
      <c r="GFD10">
        <v>300950</v>
      </c>
      <c r="GFE10">
        <v>300950</v>
      </c>
      <c r="GFF10">
        <v>427849</v>
      </c>
      <c r="GFG10">
        <v>717300</v>
      </c>
      <c r="GFH10">
        <v>913540</v>
      </c>
      <c r="GFI10">
        <v>1189507</v>
      </c>
      <c r="GFJ10">
        <v>1320140</v>
      </c>
      <c r="GFK10">
        <v>1497607</v>
      </c>
      <c r="GFL10">
        <v>1549613</v>
      </c>
      <c r="GFM10">
        <v>1578271</v>
      </c>
      <c r="GFN10">
        <v>1574221</v>
      </c>
      <c r="GFO10">
        <v>1582689</v>
      </c>
      <c r="GFP10">
        <v>1615741</v>
      </c>
      <c r="GFQ10">
        <v>1593281</v>
      </c>
      <c r="GFR10">
        <v>1568594</v>
      </c>
      <c r="GFS10">
        <v>1507412</v>
      </c>
      <c r="GFT10">
        <v>1568144</v>
      </c>
      <c r="GFU10">
        <v>1570196</v>
      </c>
      <c r="GFV10">
        <v>1605940</v>
      </c>
      <c r="GFW10">
        <v>1630889</v>
      </c>
      <c r="GFX10">
        <v>1606267</v>
      </c>
      <c r="GFY10">
        <v>1602757</v>
      </c>
      <c r="GFZ10">
        <v>1585146</v>
      </c>
      <c r="GGA10">
        <v>1562365</v>
      </c>
      <c r="GGB10">
        <v>1591091</v>
      </c>
      <c r="GGC10">
        <v>1570682</v>
      </c>
      <c r="GGD10">
        <v>1586533</v>
      </c>
      <c r="GGE10">
        <v>1657227</v>
      </c>
      <c r="GGF10">
        <v>1581168</v>
      </c>
      <c r="GGG10">
        <v>1587707</v>
      </c>
      <c r="GGH10">
        <v>1574019</v>
      </c>
      <c r="GGI10">
        <v>1573113</v>
      </c>
      <c r="GGJ10">
        <v>1536534</v>
      </c>
      <c r="GGK10">
        <v>1545722</v>
      </c>
      <c r="GGL10">
        <v>1540347</v>
      </c>
      <c r="GGM10">
        <v>1536518</v>
      </c>
      <c r="GGN10">
        <v>1531688</v>
      </c>
      <c r="GGO10">
        <v>1542033</v>
      </c>
      <c r="GGP10">
        <v>1568451</v>
      </c>
      <c r="GGQ10">
        <v>1558062</v>
      </c>
      <c r="GGR10">
        <v>1536811</v>
      </c>
      <c r="GGS10">
        <v>1548969</v>
      </c>
      <c r="GGT10">
        <v>1531866</v>
      </c>
      <c r="GGU10">
        <v>1533024</v>
      </c>
      <c r="GGV10">
        <v>1533024</v>
      </c>
      <c r="GGW10">
        <v>1531430</v>
      </c>
      <c r="GGX10">
        <v>447</v>
      </c>
      <c r="GGY10">
        <v>5173</v>
      </c>
      <c r="GGZ10">
        <v>2536</v>
      </c>
      <c r="GHA10">
        <v>2816</v>
      </c>
      <c r="GHB10">
        <v>2976</v>
      </c>
      <c r="GHC10">
        <v>3416</v>
      </c>
      <c r="GHD10">
        <v>3577</v>
      </c>
      <c r="GHE10">
        <v>4292</v>
      </c>
      <c r="GHF10">
        <v>11199</v>
      </c>
      <c r="GHG10">
        <v>11041</v>
      </c>
      <c r="GHH10">
        <v>20795</v>
      </c>
      <c r="GHI10">
        <v>18460</v>
      </c>
      <c r="GHJ10">
        <v>28759</v>
      </c>
      <c r="GHK10">
        <v>35560</v>
      </c>
      <c r="GHL10">
        <v>48283</v>
      </c>
      <c r="GHM10">
        <v>51628</v>
      </c>
      <c r="GHN10">
        <v>58215</v>
      </c>
      <c r="GHO10">
        <v>74839</v>
      </c>
      <c r="GHP10">
        <v>94260</v>
      </c>
      <c r="GHQ10">
        <v>105996</v>
      </c>
      <c r="GHR10">
        <v>151345</v>
      </c>
      <c r="GHS10">
        <v>204170</v>
      </c>
      <c r="GHT10">
        <v>366589</v>
      </c>
      <c r="GHU10">
        <v>759451</v>
      </c>
      <c r="GHV10">
        <v>1067873</v>
      </c>
      <c r="GHW10">
        <v>1067873</v>
      </c>
      <c r="GHX10">
        <v>1191841</v>
      </c>
      <c r="GHY10">
        <v>1338866</v>
      </c>
      <c r="GHZ10">
        <v>1403711</v>
      </c>
      <c r="GIA10">
        <v>1524353</v>
      </c>
      <c r="GIB10">
        <v>1584191</v>
      </c>
      <c r="GIC10">
        <v>1600487</v>
      </c>
      <c r="GID10">
        <v>1634226</v>
      </c>
      <c r="GIE10">
        <v>1656535</v>
      </c>
      <c r="GIF10">
        <v>1645518</v>
      </c>
      <c r="GIG10">
        <v>1671312</v>
      </c>
      <c r="GIH10">
        <v>1675424</v>
      </c>
      <c r="GII10">
        <v>1643334</v>
      </c>
      <c r="GIJ10">
        <v>1685788</v>
      </c>
      <c r="GIK10">
        <v>1668110</v>
      </c>
      <c r="GIL10">
        <v>1668585</v>
      </c>
      <c r="GIM10">
        <v>1678578</v>
      </c>
      <c r="GIN10">
        <v>1679848</v>
      </c>
      <c r="GIO10">
        <v>1672422</v>
      </c>
      <c r="GIP10">
        <v>1666439</v>
      </c>
      <c r="GIQ10">
        <v>1660936</v>
      </c>
      <c r="GIR10">
        <v>1670215</v>
      </c>
      <c r="GIS10">
        <v>1654846</v>
      </c>
      <c r="GIT10">
        <v>1636361</v>
      </c>
      <c r="GIU10">
        <v>1600201</v>
      </c>
      <c r="GIV10">
        <v>1581859</v>
      </c>
      <c r="GIW10">
        <v>1586072</v>
      </c>
      <c r="GIX10">
        <v>1569873</v>
      </c>
      <c r="GIY10">
        <v>1563072</v>
      </c>
      <c r="GIZ10">
        <v>1573672</v>
      </c>
      <c r="GJA10">
        <v>1555350</v>
      </c>
      <c r="GJB10">
        <v>1555543</v>
      </c>
      <c r="GJC10">
        <v>1561346</v>
      </c>
      <c r="GJD10">
        <v>1566261</v>
      </c>
      <c r="GJE10">
        <v>1562561</v>
      </c>
      <c r="GJF10">
        <v>1555732</v>
      </c>
      <c r="GJG10">
        <v>1559279</v>
      </c>
      <c r="GJH10">
        <v>1531475</v>
      </c>
      <c r="GJI10">
        <v>1528624</v>
      </c>
      <c r="GJJ10">
        <v>1516307</v>
      </c>
      <c r="GJK10">
        <v>70</v>
      </c>
      <c r="GJL10">
        <v>127</v>
      </c>
      <c r="GJM10">
        <v>511</v>
      </c>
      <c r="GJN10">
        <v>964</v>
      </c>
      <c r="GJO10">
        <v>1589</v>
      </c>
      <c r="GJP10">
        <v>1731</v>
      </c>
      <c r="GJQ10">
        <v>2584</v>
      </c>
      <c r="GJR10">
        <v>4158</v>
      </c>
      <c r="GJS10">
        <v>4099</v>
      </c>
      <c r="GJT10">
        <v>4205</v>
      </c>
      <c r="GJU10">
        <v>8545</v>
      </c>
      <c r="GJV10">
        <v>12334</v>
      </c>
      <c r="GJW10">
        <v>17359</v>
      </c>
      <c r="GJX10">
        <v>20177</v>
      </c>
      <c r="GJY10">
        <v>28258</v>
      </c>
      <c r="GJZ10">
        <v>66148</v>
      </c>
      <c r="GKA10">
        <v>66286</v>
      </c>
      <c r="GKB10">
        <v>82104</v>
      </c>
      <c r="GKC10">
        <v>83797</v>
      </c>
      <c r="GKD10">
        <v>107465</v>
      </c>
      <c r="GKE10">
        <v>140663</v>
      </c>
      <c r="GKF10">
        <v>192328</v>
      </c>
      <c r="GKG10">
        <v>238231</v>
      </c>
      <c r="GKH10">
        <v>388604</v>
      </c>
      <c r="GKI10">
        <v>676105</v>
      </c>
      <c r="GKJ10">
        <v>887844</v>
      </c>
      <c r="GKK10">
        <v>1071531</v>
      </c>
      <c r="GKL10">
        <v>1235686</v>
      </c>
      <c r="GKM10">
        <v>1303856</v>
      </c>
      <c r="GKN10">
        <v>1340894</v>
      </c>
      <c r="GKO10">
        <v>1340894</v>
      </c>
      <c r="GKP10">
        <v>1354164</v>
      </c>
      <c r="GKQ10">
        <v>1418281</v>
      </c>
      <c r="GKR10">
        <v>1414503</v>
      </c>
      <c r="GKS10">
        <v>1438136</v>
      </c>
      <c r="GKT10">
        <v>1434595</v>
      </c>
      <c r="GKU10">
        <v>1464185</v>
      </c>
      <c r="GKV10">
        <v>1459441</v>
      </c>
      <c r="GKW10">
        <v>1503022</v>
      </c>
      <c r="GKX10">
        <v>1508794</v>
      </c>
      <c r="GKY10">
        <v>1495785</v>
      </c>
      <c r="GKZ10">
        <v>1465773</v>
      </c>
      <c r="GLA10">
        <v>1496561</v>
      </c>
      <c r="GLB10">
        <v>1487373</v>
      </c>
      <c r="GLC10">
        <v>1493831</v>
      </c>
      <c r="GLD10">
        <v>1500596</v>
      </c>
      <c r="GLE10">
        <v>1523996</v>
      </c>
      <c r="GLF10">
        <v>1481444</v>
      </c>
      <c r="GLG10">
        <v>1480260</v>
      </c>
      <c r="GLH10">
        <v>1454605</v>
      </c>
      <c r="GLI10">
        <v>1461466</v>
      </c>
      <c r="GLJ10">
        <v>1469449</v>
      </c>
      <c r="GLK10">
        <v>1444530</v>
      </c>
      <c r="GLL10">
        <v>1449174</v>
      </c>
      <c r="GLM10">
        <v>1479095</v>
      </c>
      <c r="GLN10">
        <v>1479095</v>
      </c>
      <c r="GLO10">
        <v>1467084</v>
      </c>
      <c r="GLP10">
        <v>1435482</v>
      </c>
      <c r="GLQ10">
        <v>1423733</v>
      </c>
      <c r="GLR10">
        <v>1412301</v>
      </c>
      <c r="GLS10">
        <v>1425917</v>
      </c>
      <c r="GLT10">
        <v>1392443</v>
      </c>
      <c r="GLU10">
        <v>1374638</v>
      </c>
      <c r="GLV10">
        <v>1332457</v>
      </c>
      <c r="GLW10">
        <v>175</v>
      </c>
      <c r="GLX10">
        <v>175</v>
      </c>
      <c r="GLY10">
        <v>211</v>
      </c>
      <c r="GLZ10">
        <v>2163</v>
      </c>
      <c r="GMA10">
        <v>2356</v>
      </c>
      <c r="GMB10">
        <v>2356</v>
      </c>
      <c r="GMC10">
        <v>2356</v>
      </c>
      <c r="GMD10">
        <v>2356</v>
      </c>
      <c r="GME10">
        <v>5629</v>
      </c>
      <c r="GMF10">
        <v>7417</v>
      </c>
      <c r="GMG10">
        <v>10523</v>
      </c>
      <c r="GMH10">
        <v>11814</v>
      </c>
      <c r="GMI10">
        <v>11768</v>
      </c>
      <c r="GMJ10">
        <v>19774</v>
      </c>
      <c r="GMK10">
        <v>20520</v>
      </c>
      <c r="GML10">
        <v>26050</v>
      </c>
      <c r="GMM10">
        <v>28993</v>
      </c>
      <c r="GMN10">
        <v>85284</v>
      </c>
      <c r="GMO10">
        <v>88404</v>
      </c>
      <c r="GMP10">
        <v>101157</v>
      </c>
      <c r="GMQ10">
        <v>163093</v>
      </c>
      <c r="GMR10">
        <v>212787</v>
      </c>
      <c r="GMS10">
        <v>307387</v>
      </c>
      <c r="GMT10">
        <v>447233</v>
      </c>
      <c r="GMU10">
        <v>695332</v>
      </c>
      <c r="GMV10">
        <v>836604</v>
      </c>
      <c r="GMW10">
        <v>1073529</v>
      </c>
      <c r="GMX10">
        <v>1087382</v>
      </c>
      <c r="GMY10">
        <v>1087382</v>
      </c>
      <c r="GMZ10">
        <v>1097300</v>
      </c>
      <c r="GNA10">
        <v>1213965</v>
      </c>
      <c r="GNB10">
        <v>1286924</v>
      </c>
      <c r="GNC10">
        <v>1333525</v>
      </c>
      <c r="GND10">
        <v>1369382</v>
      </c>
      <c r="GNE10">
        <v>1388887</v>
      </c>
      <c r="GNF10">
        <v>1372290</v>
      </c>
      <c r="GNG10">
        <v>1365758</v>
      </c>
      <c r="GNH10">
        <v>1368771</v>
      </c>
      <c r="GNI10">
        <v>1373779</v>
      </c>
      <c r="GNJ10">
        <v>1378076</v>
      </c>
      <c r="GNK10">
        <v>1368910</v>
      </c>
      <c r="GNL10">
        <v>1385404</v>
      </c>
      <c r="GNM10">
        <v>1394211</v>
      </c>
      <c r="GNN10">
        <v>1414284</v>
      </c>
      <c r="GNO10">
        <v>1408838</v>
      </c>
      <c r="GNP10">
        <v>1400220</v>
      </c>
      <c r="GNQ10">
        <v>1369004</v>
      </c>
      <c r="GNR10">
        <v>1416451</v>
      </c>
      <c r="GNS10">
        <v>1419741</v>
      </c>
      <c r="GNT10">
        <v>1412521</v>
      </c>
      <c r="GNU10">
        <v>1403325</v>
      </c>
      <c r="GNV10">
        <v>1399017</v>
      </c>
      <c r="GNW10">
        <v>1398859</v>
      </c>
      <c r="GNX10">
        <v>1407429</v>
      </c>
      <c r="GNY10">
        <v>1398678</v>
      </c>
      <c r="GNZ10">
        <v>1389959</v>
      </c>
      <c r="GOA10">
        <v>1401689</v>
      </c>
      <c r="GOB10">
        <v>1392821</v>
      </c>
      <c r="GOC10">
        <v>1416605</v>
      </c>
      <c r="GOD10">
        <v>1433810</v>
      </c>
      <c r="GOE10">
        <v>1441026</v>
      </c>
      <c r="GOF10">
        <v>1436085</v>
      </c>
      <c r="GOG10">
        <v>1441851</v>
      </c>
      <c r="GOH10">
        <v>1461839</v>
      </c>
      <c r="GOI10">
        <v>1420164</v>
      </c>
      <c r="GOJ10">
        <v>1428930</v>
      </c>
      <c r="GOK10">
        <v>2650</v>
      </c>
      <c r="GOL10">
        <v>3335</v>
      </c>
      <c r="GOM10">
        <v>7364</v>
      </c>
      <c r="GON10">
        <v>8240</v>
      </c>
      <c r="GOO10">
        <v>6111</v>
      </c>
      <c r="GOP10">
        <v>6746</v>
      </c>
      <c r="GOQ10">
        <v>8627</v>
      </c>
      <c r="GOR10">
        <v>10140</v>
      </c>
      <c r="GOS10">
        <v>11843</v>
      </c>
      <c r="GOT10">
        <v>14671</v>
      </c>
      <c r="GOU10">
        <v>17904</v>
      </c>
      <c r="GOV10">
        <v>22036</v>
      </c>
      <c r="GOW10">
        <v>35815</v>
      </c>
      <c r="GOX10">
        <v>51346</v>
      </c>
      <c r="GOY10">
        <v>54753</v>
      </c>
      <c r="GOZ10">
        <v>55982</v>
      </c>
      <c r="GPA10">
        <v>94283</v>
      </c>
      <c r="GPB10">
        <v>168117</v>
      </c>
      <c r="GPC10">
        <v>193985</v>
      </c>
      <c r="GPD10">
        <v>221573</v>
      </c>
      <c r="GPE10">
        <v>221573</v>
      </c>
      <c r="GPF10">
        <v>253713</v>
      </c>
      <c r="GPG10">
        <v>341873</v>
      </c>
      <c r="GPH10">
        <v>635573</v>
      </c>
      <c r="GPI10">
        <v>859286</v>
      </c>
      <c r="GPJ10">
        <v>1033450</v>
      </c>
      <c r="GPK10">
        <v>1167814</v>
      </c>
      <c r="GPL10">
        <v>1222731</v>
      </c>
      <c r="GPM10">
        <v>1315975</v>
      </c>
      <c r="GPN10">
        <v>1333680</v>
      </c>
      <c r="GPO10">
        <v>1355691</v>
      </c>
      <c r="GPP10">
        <v>1383017</v>
      </c>
      <c r="GPQ10">
        <v>1367240</v>
      </c>
      <c r="GPR10">
        <v>1311140</v>
      </c>
      <c r="GPS10">
        <v>1304474</v>
      </c>
      <c r="GPT10">
        <v>1307570</v>
      </c>
      <c r="GPU10">
        <v>1323641</v>
      </c>
      <c r="GPV10">
        <v>1358562</v>
      </c>
      <c r="GPW10">
        <v>1341304</v>
      </c>
      <c r="GPX10">
        <v>1337387</v>
      </c>
      <c r="GPY10">
        <v>1339985</v>
      </c>
      <c r="GPZ10">
        <v>1339976</v>
      </c>
      <c r="GQA10">
        <v>1343329</v>
      </c>
      <c r="GQB10">
        <v>1328481</v>
      </c>
      <c r="GQC10">
        <v>1328941</v>
      </c>
      <c r="GQD10">
        <v>1304224</v>
      </c>
      <c r="GQE10">
        <v>1282348</v>
      </c>
      <c r="GQF10">
        <v>1280947</v>
      </c>
      <c r="GQG10">
        <v>1232896</v>
      </c>
      <c r="GQH10">
        <v>1237021</v>
      </c>
      <c r="GQI10">
        <v>1231397</v>
      </c>
      <c r="GQJ10">
        <v>1240991</v>
      </c>
      <c r="GQK10">
        <v>1221216</v>
      </c>
      <c r="GQL10">
        <v>1223488</v>
      </c>
      <c r="GQM10">
        <v>1202343</v>
      </c>
      <c r="GQN10">
        <v>1207680</v>
      </c>
      <c r="GQO10">
        <v>1209633</v>
      </c>
      <c r="GQP10">
        <v>1216609</v>
      </c>
      <c r="GQQ10">
        <v>1225205</v>
      </c>
      <c r="GQR10">
        <v>1235665</v>
      </c>
      <c r="GQS10">
        <v>1220943</v>
      </c>
      <c r="GQT10">
        <v>1247418</v>
      </c>
      <c r="GQU10">
        <v>1269267</v>
      </c>
      <c r="GQV10">
        <v>1243623</v>
      </c>
      <c r="GQW10">
        <v>1243623</v>
      </c>
      <c r="GQX10">
        <v>2904</v>
      </c>
      <c r="GQY10">
        <v>5225</v>
      </c>
      <c r="GQZ10">
        <v>10467</v>
      </c>
      <c r="GRA10">
        <v>9507</v>
      </c>
      <c r="GRB10">
        <v>9743</v>
      </c>
      <c r="GRC10">
        <v>10640</v>
      </c>
      <c r="GRD10">
        <v>12784</v>
      </c>
      <c r="GRE10">
        <v>12964</v>
      </c>
      <c r="GRF10">
        <v>14793</v>
      </c>
      <c r="GRG10">
        <v>17154</v>
      </c>
      <c r="GRH10">
        <v>20931</v>
      </c>
      <c r="GRI10">
        <v>25823</v>
      </c>
      <c r="GRJ10">
        <v>29679</v>
      </c>
      <c r="GRK10">
        <v>37043</v>
      </c>
      <c r="GRL10">
        <v>38413</v>
      </c>
      <c r="GRM10">
        <v>49987</v>
      </c>
      <c r="GRN10">
        <v>67087</v>
      </c>
      <c r="GRO10">
        <v>102218</v>
      </c>
      <c r="GRP10">
        <v>116891</v>
      </c>
      <c r="GRQ10">
        <v>165268</v>
      </c>
      <c r="GRR10">
        <v>192324</v>
      </c>
      <c r="GRS10">
        <v>245328</v>
      </c>
      <c r="GRT10">
        <v>298141</v>
      </c>
      <c r="GRU10">
        <v>496420</v>
      </c>
      <c r="GRV10">
        <v>698488</v>
      </c>
      <c r="GRW10">
        <v>698488</v>
      </c>
      <c r="GRX10">
        <v>871492</v>
      </c>
      <c r="GRY10">
        <v>984591</v>
      </c>
      <c r="GRZ10">
        <v>1107003</v>
      </c>
      <c r="GSA10">
        <v>1156847</v>
      </c>
      <c r="GSB10">
        <v>1217858</v>
      </c>
      <c r="GSC10">
        <v>1243420</v>
      </c>
      <c r="GSD10">
        <v>1296223</v>
      </c>
      <c r="GSE10">
        <v>1275269</v>
      </c>
      <c r="GSF10">
        <v>1288630</v>
      </c>
      <c r="GSG10">
        <v>1284234</v>
      </c>
      <c r="GSH10">
        <v>1276568</v>
      </c>
      <c r="GSI10">
        <v>1277073</v>
      </c>
      <c r="GSJ10">
        <v>1277653</v>
      </c>
      <c r="GSK10">
        <v>1290352</v>
      </c>
      <c r="GSL10">
        <v>1286746</v>
      </c>
      <c r="GSM10">
        <v>1306371</v>
      </c>
      <c r="GSN10">
        <v>1301645</v>
      </c>
      <c r="GSO10">
        <v>1274398</v>
      </c>
      <c r="GSP10">
        <v>1299069</v>
      </c>
      <c r="GSQ10">
        <v>1275649</v>
      </c>
      <c r="GSR10">
        <v>1269490</v>
      </c>
      <c r="GSS10">
        <v>1255534</v>
      </c>
      <c r="GST10">
        <v>1267174</v>
      </c>
      <c r="GSU10">
        <v>1253315</v>
      </c>
      <c r="GSV10">
        <v>1245780</v>
      </c>
      <c r="GSW10">
        <v>1259519</v>
      </c>
      <c r="GSX10">
        <v>1256002</v>
      </c>
      <c r="GSY10">
        <v>1247595</v>
      </c>
      <c r="GSZ10">
        <v>1239071</v>
      </c>
      <c r="GTA10">
        <v>1234898</v>
      </c>
      <c r="GTB10">
        <v>1234898</v>
      </c>
      <c r="GTC10">
        <v>1226256</v>
      </c>
      <c r="GTD10">
        <v>1211829</v>
      </c>
      <c r="GTE10">
        <v>1199721</v>
      </c>
      <c r="GTF10">
        <v>1199286</v>
      </c>
      <c r="GTG10">
        <v>1199268</v>
      </c>
      <c r="GTH10">
        <v>1193171</v>
      </c>
      <c r="GTI10">
        <v>1190211</v>
      </c>
      <c r="GTJ10">
        <v>1173941</v>
      </c>
      <c r="GTK10">
        <v>1165605</v>
      </c>
      <c r="GTL10">
        <v>1174157</v>
      </c>
      <c r="GTM10">
        <v>1160470</v>
      </c>
      <c r="GTN10">
        <v>1178677</v>
      </c>
      <c r="GTO10">
        <v>1198193</v>
      </c>
      <c r="GTP10">
        <v>1185628</v>
      </c>
      <c r="GTQ10">
        <v>1198769</v>
      </c>
      <c r="GTR10">
        <v>9920</v>
      </c>
      <c r="GTS10">
        <v>4338</v>
      </c>
      <c r="GTT10">
        <v>8600</v>
      </c>
      <c r="GTU10">
        <v>11765</v>
      </c>
      <c r="GTV10">
        <v>19749</v>
      </c>
      <c r="GTW10">
        <v>27178</v>
      </c>
      <c r="GTX10">
        <v>40414</v>
      </c>
      <c r="GTY10">
        <v>59721</v>
      </c>
      <c r="GTZ10">
        <v>64565</v>
      </c>
      <c r="GUA10">
        <v>83747</v>
      </c>
      <c r="GUB10">
        <v>97599</v>
      </c>
      <c r="GUC10">
        <v>128042</v>
      </c>
      <c r="GUD10">
        <v>160488</v>
      </c>
      <c r="GUE10">
        <v>189498</v>
      </c>
      <c r="GUF10">
        <v>257216</v>
      </c>
      <c r="GUG10">
        <v>306704</v>
      </c>
      <c r="GUH10">
        <v>426021</v>
      </c>
      <c r="GUI10">
        <v>654861</v>
      </c>
      <c r="GUJ10">
        <v>841481</v>
      </c>
      <c r="GUK10">
        <v>1046944</v>
      </c>
      <c r="GUL10">
        <v>1187595</v>
      </c>
      <c r="GUM10">
        <v>1243159</v>
      </c>
      <c r="GUN10">
        <v>1265107</v>
      </c>
      <c r="GUO10">
        <v>1265107</v>
      </c>
      <c r="GUP10">
        <v>1281286</v>
      </c>
      <c r="GUQ10">
        <v>1275135</v>
      </c>
      <c r="GUR10">
        <v>1259002</v>
      </c>
      <c r="GUS10">
        <v>1278772</v>
      </c>
      <c r="GUT10">
        <v>1295542</v>
      </c>
      <c r="GUU10">
        <v>1256194</v>
      </c>
      <c r="GUV10">
        <v>1252986</v>
      </c>
      <c r="GUW10">
        <v>1233814</v>
      </c>
      <c r="GUX10">
        <v>1238532</v>
      </c>
      <c r="GUY10">
        <v>1232714</v>
      </c>
      <c r="GUZ10">
        <v>1221043</v>
      </c>
      <c r="GVA10">
        <v>1202907</v>
      </c>
      <c r="GVB10">
        <v>1169987</v>
      </c>
      <c r="GVC10">
        <v>1137590</v>
      </c>
      <c r="GVD10">
        <v>1135997</v>
      </c>
      <c r="GVE10">
        <v>1123202</v>
      </c>
      <c r="GVF10">
        <v>1102081</v>
      </c>
      <c r="GVG10">
        <v>1057521</v>
      </c>
      <c r="GVH10">
        <v>1046447</v>
      </c>
      <c r="GVI10">
        <v>1051657</v>
      </c>
      <c r="GVJ10">
        <v>1067159</v>
      </c>
      <c r="GVK10">
        <v>1084823</v>
      </c>
      <c r="GVL10">
        <v>1072670</v>
      </c>
      <c r="GVM10">
        <v>1068236</v>
      </c>
      <c r="GVN10">
        <v>1068236</v>
      </c>
      <c r="GVO10">
        <v>1082602</v>
      </c>
      <c r="GVP10">
        <v>1066220</v>
      </c>
      <c r="GVQ10">
        <v>1076620</v>
      </c>
      <c r="GVR10">
        <v>1065539</v>
      </c>
      <c r="GVS10">
        <v>1055652</v>
      </c>
      <c r="GVT10">
        <v>1052276</v>
      </c>
      <c r="GVU10">
        <v>1069041</v>
      </c>
      <c r="GVV10">
        <v>1069688</v>
      </c>
      <c r="GVW10">
        <v>1065618</v>
      </c>
      <c r="GVX10">
        <v>1065618</v>
      </c>
      <c r="GVY10">
        <v>1067931</v>
      </c>
      <c r="GVZ10">
        <v>1077884</v>
      </c>
      <c r="GWA10">
        <v>1087449</v>
      </c>
      <c r="GWB10">
        <v>1093737</v>
      </c>
      <c r="GWC10">
        <v>1093737</v>
      </c>
      <c r="GWD10">
        <v>1088482</v>
      </c>
      <c r="GWE10">
        <v>1105528</v>
      </c>
      <c r="GWF10">
        <v>5319</v>
      </c>
      <c r="GWG10">
        <v>8162</v>
      </c>
      <c r="GWH10">
        <v>15707</v>
      </c>
      <c r="GWI10">
        <v>18310</v>
      </c>
      <c r="GWJ10">
        <v>18419</v>
      </c>
      <c r="GWK10">
        <v>20165</v>
      </c>
      <c r="GWL10">
        <v>25322</v>
      </c>
      <c r="GWM10">
        <v>30527</v>
      </c>
      <c r="GWN10">
        <v>42365</v>
      </c>
      <c r="GWO10">
        <v>77626</v>
      </c>
      <c r="GWP10">
        <v>116534</v>
      </c>
      <c r="GWQ10">
        <v>147159</v>
      </c>
      <c r="GWR10">
        <v>191415</v>
      </c>
      <c r="GWS10">
        <v>231390</v>
      </c>
      <c r="GWT10">
        <v>271811</v>
      </c>
      <c r="GWU10">
        <v>373552</v>
      </c>
      <c r="GWV10">
        <v>636224</v>
      </c>
      <c r="GWW10">
        <v>815244</v>
      </c>
      <c r="GWX10">
        <v>895297</v>
      </c>
      <c r="GWY10">
        <v>895297</v>
      </c>
      <c r="GWZ10">
        <v>958684</v>
      </c>
      <c r="GXA10">
        <v>1128078</v>
      </c>
      <c r="GXB10">
        <v>1156284</v>
      </c>
      <c r="GXC10">
        <v>1196738</v>
      </c>
      <c r="GXD10">
        <v>1303275</v>
      </c>
      <c r="GXE10">
        <v>1336298</v>
      </c>
      <c r="GXF10">
        <v>1369444</v>
      </c>
      <c r="GXG10">
        <v>1406112</v>
      </c>
      <c r="GXH10">
        <v>1403005</v>
      </c>
      <c r="GXI10">
        <v>1411964</v>
      </c>
      <c r="GXJ10">
        <v>1422039</v>
      </c>
      <c r="GXK10">
        <v>1435237</v>
      </c>
      <c r="GXL10">
        <v>1435509</v>
      </c>
      <c r="GXM10">
        <v>1443149</v>
      </c>
      <c r="GXN10">
        <v>1431859</v>
      </c>
      <c r="GXO10">
        <v>1426876</v>
      </c>
      <c r="GXP10">
        <v>1421632</v>
      </c>
      <c r="GXQ10">
        <v>1415651</v>
      </c>
      <c r="GXR10">
        <v>1398134</v>
      </c>
      <c r="GXS10">
        <v>1400567</v>
      </c>
      <c r="GXT10">
        <v>1401308</v>
      </c>
      <c r="GXU10">
        <v>1381703</v>
      </c>
      <c r="GXV10">
        <v>1341507</v>
      </c>
      <c r="GXW10">
        <v>1403153</v>
      </c>
      <c r="GXX10">
        <v>1374821</v>
      </c>
      <c r="GXY10">
        <v>1351699</v>
      </c>
      <c r="GXZ10">
        <v>1356469</v>
      </c>
      <c r="GYA10">
        <v>1346355</v>
      </c>
      <c r="GYB10">
        <v>1323104</v>
      </c>
      <c r="GYC10">
        <v>1323670</v>
      </c>
      <c r="GYD10">
        <v>1301948</v>
      </c>
      <c r="GYE10">
        <v>1289568</v>
      </c>
      <c r="GYF10">
        <v>1291167</v>
      </c>
      <c r="GYG10">
        <v>1267997</v>
      </c>
      <c r="GYH10">
        <v>1237097</v>
      </c>
      <c r="GYI10">
        <v>1211417</v>
      </c>
      <c r="GYJ10">
        <v>1178822</v>
      </c>
      <c r="GYK10">
        <v>1165287</v>
      </c>
      <c r="GYL10">
        <v>1144733</v>
      </c>
      <c r="GYM10">
        <v>1126760</v>
      </c>
      <c r="GYN10">
        <v>1120888</v>
      </c>
      <c r="GYO10">
        <v>1115683</v>
      </c>
      <c r="GYP10">
        <v>1121085</v>
      </c>
      <c r="GYQ10">
        <v>1139510</v>
      </c>
      <c r="GYR10">
        <v>17463</v>
      </c>
      <c r="GYS10">
        <v>23012</v>
      </c>
      <c r="GYT10">
        <v>30832</v>
      </c>
      <c r="GYU10">
        <v>33226</v>
      </c>
      <c r="GYV10">
        <v>37198</v>
      </c>
      <c r="GYW10">
        <v>41055</v>
      </c>
      <c r="GYX10">
        <v>54241</v>
      </c>
      <c r="GYY10">
        <v>77217</v>
      </c>
      <c r="GYZ10">
        <v>101436</v>
      </c>
      <c r="GZA10">
        <v>141953</v>
      </c>
      <c r="GZB10">
        <v>164718</v>
      </c>
      <c r="GZC10">
        <v>222442</v>
      </c>
      <c r="GZD10">
        <v>251918</v>
      </c>
      <c r="GZE10">
        <v>251918</v>
      </c>
      <c r="GZF10">
        <v>282615</v>
      </c>
      <c r="GZG10">
        <v>346005</v>
      </c>
      <c r="GZH10">
        <v>425771</v>
      </c>
      <c r="GZI10">
        <v>591280</v>
      </c>
      <c r="GZJ10">
        <v>721610</v>
      </c>
      <c r="GZK10">
        <v>873214</v>
      </c>
      <c r="GZL10">
        <v>976066</v>
      </c>
      <c r="GZM10">
        <v>1023739</v>
      </c>
      <c r="GZN10">
        <v>1109642</v>
      </c>
      <c r="GZO10">
        <v>1150101</v>
      </c>
      <c r="GZP10">
        <v>1178347</v>
      </c>
      <c r="GZQ10">
        <v>1236973</v>
      </c>
      <c r="GZR10">
        <v>1288015</v>
      </c>
      <c r="GZS10">
        <v>1345428</v>
      </c>
      <c r="GZT10">
        <v>1347879</v>
      </c>
      <c r="GZU10">
        <v>1352591</v>
      </c>
      <c r="GZV10">
        <v>1380929</v>
      </c>
      <c r="GZW10">
        <v>1386619</v>
      </c>
      <c r="GZX10">
        <v>1394270</v>
      </c>
      <c r="GZY10">
        <v>1356687</v>
      </c>
      <c r="GZZ10">
        <v>1367714</v>
      </c>
      <c r="HAA10">
        <v>1363371</v>
      </c>
      <c r="HAB10">
        <v>1365347</v>
      </c>
      <c r="HAC10">
        <v>1365616</v>
      </c>
      <c r="HAD10">
        <v>1348274</v>
      </c>
      <c r="HAE10">
        <v>1324307</v>
      </c>
      <c r="HAF10">
        <v>1326065</v>
      </c>
      <c r="HAG10">
        <v>1277058</v>
      </c>
      <c r="HAH10">
        <v>1270996</v>
      </c>
      <c r="HAI10">
        <v>1236813</v>
      </c>
      <c r="HAJ10">
        <v>1269408</v>
      </c>
      <c r="HAK10">
        <v>1228514</v>
      </c>
      <c r="HAL10">
        <v>1220545</v>
      </c>
      <c r="HAM10">
        <v>1193656</v>
      </c>
      <c r="HAN10">
        <v>1190456</v>
      </c>
      <c r="HAO10">
        <v>1175539</v>
      </c>
      <c r="HAP10">
        <v>1177659</v>
      </c>
      <c r="HAQ10">
        <v>1163788</v>
      </c>
      <c r="HAR10">
        <v>1171337</v>
      </c>
      <c r="HAS10">
        <v>1171235</v>
      </c>
      <c r="HAT10">
        <v>1169303</v>
      </c>
      <c r="HAU10">
        <v>1151765</v>
      </c>
      <c r="HAV10">
        <v>1130829</v>
      </c>
      <c r="HAW10">
        <v>1122024</v>
      </c>
      <c r="HAX10">
        <v>1122024</v>
      </c>
      <c r="HAY10">
        <v>1102124</v>
      </c>
      <c r="HAZ10">
        <v>1097497</v>
      </c>
      <c r="HBA10">
        <v>1099174</v>
      </c>
      <c r="HBB10">
        <v>1095900</v>
      </c>
      <c r="HBC10">
        <v>1083258</v>
      </c>
      <c r="HBD10">
        <v>1080534</v>
      </c>
      <c r="HBE10">
        <v>1093525</v>
      </c>
      <c r="HBF10">
        <v>16764</v>
      </c>
      <c r="HBG10">
        <v>25355</v>
      </c>
      <c r="HBH10">
        <v>27009</v>
      </c>
      <c r="HBI10">
        <v>37767</v>
      </c>
      <c r="HBJ10">
        <v>40269</v>
      </c>
      <c r="HBK10">
        <v>44252</v>
      </c>
      <c r="HBL10">
        <v>52474</v>
      </c>
      <c r="HBM10">
        <v>68731</v>
      </c>
      <c r="HBN10">
        <v>75295</v>
      </c>
      <c r="HBO10">
        <v>89647</v>
      </c>
      <c r="HBP10">
        <v>105183</v>
      </c>
      <c r="HBQ10">
        <v>134240</v>
      </c>
      <c r="HBR10">
        <v>148599</v>
      </c>
      <c r="HBS10">
        <v>175899</v>
      </c>
      <c r="HBT10">
        <v>206028</v>
      </c>
      <c r="HBU10">
        <v>296538</v>
      </c>
      <c r="HBV10">
        <v>397235</v>
      </c>
      <c r="HBW10">
        <v>397235</v>
      </c>
      <c r="HBX10">
        <v>568251</v>
      </c>
      <c r="HBY10">
        <v>761663</v>
      </c>
      <c r="HBZ10">
        <v>869776</v>
      </c>
      <c r="HCA10">
        <v>977807</v>
      </c>
      <c r="HCB10">
        <v>1005943</v>
      </c>
      <c r="HCC10">
        <v>1071259</v>
      </c>
      <c r="HCD10">
        <v>1082070</v>
      </c>
      <c r="HCE10">
        <v>1083398</v>
      </c>
      <c r="HCF10">
        <v>1074819</v>
      </c>
      <c r="HCG10">
        <v>1078296</v>
      </c>
      <c r="HCH10">
        <v>1087347</v>
      </c>
      <c r="HCI10">
        <v>1135046</v>
      </c>
      <c r="HCJ10">
        <v>1162875</v>
      </c>
      <c r="HCK10">
        <v>1183079</v>
      </c>
      <c r="HCL10">
        <v>1197667</v>
      </c>
      <c r="HCM10">
        <v>1221030</v>
      </c>
      <c r="HCN10">
        <v>1225328</v>
      </c>
      <c r="HCO10">
        <v>1216614</v>
      </c>
      <c r="HCP10">
        <v>1207560</v>
      </c>
      <c r="HCQ10">
        <v>1214813</v>
      </c>
      <c r="HCR10">
        <v>1233618</v>
      </c>
      <c r="HCS10">
        <v>1224895</v>
      </c>
      <c r="HCT10">
        <v>1220584</v>
      </c>
      <c r="HCU10">
        <v>1212723</v>
      </c>
      <c r="HCV10">
        <v>1174040</v>
      </c>
      <c r="HCW10">
        <v>1225375</v>
      </c>
      <c r="HCX10">
        <v>1223831</v>
      </c>
      <c r="HCY10">
        <v>1238023</v>
      </c>
      <c r="HCZ10">
        <v>1230049</v>
      </c>
      <c r="HDA10">
        <v>1190170</v>
      </c>
      <c r="HDB10">
        <v>1234202</v>
      </c>
      <c r="HDC10">
        <v>1255501</v>
      </c>
      <c r="HDD10">
        <v>1274764</v>
      </c>
      <c r="HDE10">
        <v>1275228</v>
      </c>
      <c r="HDF10">
        <v>1280953</v>
      </c>
      <c r="HDG10">
        <v>1273839</v>
      </c>
      <c r="HDH10">
        <v>1256251</v>
      </c>
      <c r="HDI10">
        <v>1258809</v>
      </c>
      <c r="HDJ10">
        <v>1273468</v>
      </c>
      <c r="HDK10">
        <v>1284149</v>
      </c>
      <c r="HDL10">
        <v>1271972</v>
      </c>
      <c r="HDM10">
        <v>1244518</v>
      </c>
      <c r="HDN10">
        <v>1235509</v>
      </c>
      <c r="HDO10">
        <v>1206978</v>
      </c>
      <c r="HDP10">
        <v>1185971</v>
      </c>
      <c r="HDQ10">
        <v>1185971</v>
      </c>
      <c r="HDR10">
        <v>1232864</v>
      </c>
      <c r="HDS10">
        <v>1220706</v>
      </c>
      <c r="HDT10">
        <v>14876</v>
      </c>
      <c r="HDU10">
        <v>22582</v>
      </c>
      <c r="HDV10">
        <v>32124</v>
      </c>
      <c r="HDW10">
        <v>53231</v>
      </c>
      <c r="HDX10">
        <v>61502</v>
      </c>
      <c r="HDY10">
        <v>78999</v>
      </c>
      <c r="HDZ10">
        <v>88784</v>
      </c>
      <c r="HEA10">
        <v>110347</v>
      </c>
      <c r="HEB10">
        <v>129512</v>
      </c>
      <c r="HEC10">
        <v>175637</v>
      </c>
      <c r="HED10">
        <v>195807</v>
      </c>
      <c r="HEE10">
        <v>234024</v>
      </c>
      <c r="HEF10">
        <v>290968</v>
      </c>
      <c r="HEG10">
        <v>356930</v>
      </c>
      <c r="HEH10">
        <v>411990</v>
      </c>
      <c r="HEI10">
        <v>521415</v>
      </c>
      <c r="HEJ10">
        <v>683498</v>
      </c>
      <c r="HEK10">
        <v>841648</v>
      </c>
      <c r="HEL10">
        <v>956137</v>
      </c>
      <c r="HEM10">
        <v>1019011</v>
      </c>
      <c r="HEN10">
        <v>971273</v>
      </c>
      <c r="HEO10">
        <v>971273</v>
      </c>
      <c r="HEP10">
        <v>1059185</v>
      </c>
      <c r="HEQ10">
        <v>1080244</v>
      </c>
      <c r="HER10">
        <v>1058012</v>
      </c>
      <c r="HES10">
        <v>1059763</v>
      </c>
      <c r="HET10">
        <v>1074999</v>
      </c>
      <c r="HEU10">
        <v>1089432</v>
      </c>
      <c r="HEV10">
        <v>1120328</v>
      </c>
      <c r="HEW10">
        <v>1170550</v>
      </c>
      <c r="HEX10">
        <v>1167212</v>
      </c>
      <c r="HEY10">
        <v>1186894</v>
      </c>
      <c r="HEZ10">
        <v>1181350</v>
      </c>
      <c r="HFA10">
        <v>1136872</v>
      </c>
      <c r="HFB10">
        <v>1155528</v>
      </c>
      <c r="HFC10">
        <v>1133359</v>
      </c>
      <c r="HFD10">
        <v>1143488</v>
      </c>
      <c r="HFE10">
        <v>1130794</v>
      </c>
      <c r="HFF10">
        <v>1101797</v>
      </c>
      <c r="HFG10">
        <v>1099028</v>
      </c>
      <c r="HFH10">
        <v>1099154</v>
      </c>
      <c r="HFI10">
        <v>1085703</v>
      </c>
      <c r="HFJ10">
        <v>1130155</v>
      </c>
      <c r="HFK10">
        <v>1139226</v>
      </c>
      <c r="HFL10">
        <v>1123603</v>
      </c>
      <c r="HFM10">
        <v>1115806</v>
      </c>
      <c r="HFN10">
        <v>1115806</v>
      </c>
      <c r="HFO10">
        <v>1112746</v>
      </c>
      <c r="HFP10">
        <v>1122513</v>
      </c>
      <c r="HFQ10">
        <v>1132611</v>
      </c>
      <c r="HFR10">
        <v>1130448</v>
      </c>
      <c r="HFS10">
        <v>1123831</v>
      </c>
      <c r="HFT10">
        <v>1112064</v>
      </c>
      <c r="HFU10">
        <v>1136904</v>
      </c>
      <c r="HFV10">
        <v>1131335</v>
      </c>
      <c r="HFW10">
        <v>1098894</v>
      </c>
      <c r="HFX10">
        <v>1094525</v>
      </c>
      <c r="HFY10">
        <v>1099601</v>
      </c>
      <c r="HFZ10">
        <v>1094331</v>
      </c>
      <c r="HGA10">
        <v>1094408</v>
      </c>
      <c r="HGB10">
        <v>1090770</v>
      </c>
      <c r="HGC10">
        <v>1095684</v>
      </c>
      <c r="HGD10">
        <v>1095684</v>
      </c>
      <c r="HGE10">
        <v>1095684</v>
      </c>
      <c r="HGF10">
        <v>1130339</v>
      </c>
      <c r="HGG10">
        <v>56004</v>
      </c>
      <c r="HGH10">
        <v>96482</v>
      </c>
      <c r="HGI10">
        <v>179586</v>
      </c>
      <c r="HGJ10">
        <v>188904</v>
      </c>
      <c r="HGK10">
        <v>215286</v>
      </c>
      <c r="HGL10">
        <v>238179</v>
      </c>
      <c r="HGM10">
        <v>257752</v>
      </c>
      <c r="HGN10">
        <v>291067</v>
      </c>
      <c r="HGO10">
        <v>315617</v>
      </c>
      <c r="HGP10">
        <v>337976</v>
      </c>
      <c r="HGQ10">
        <v>351842</v>
      </c>
      <c r="HGR10">
        <v>372540</v>
      </c>
      <c r="HGS10">
        <v>410712</v>
      </c>
      <c r="HGT10">
        <v>492538</v>
      </c>
      <c r="HGU10">
        <v>603509</v>
      </c>
      <c r="HGV10">
        <v>751717</v>
      </c>
      <c r="HGW10">
        <v>887109</v>
      </c>
      <c r="HGX10">
        <v>925438</v>
      </c>
      <c r="HGY10">
        <v>925438</v>
      </c>
      <c r="HGZ10">
        <v>925438</v>
      </c>
      <c r="HHA10">
        <v>1032021</v>
      </c>
      <c r="HHB10">
        <v>1060786</v>
      </c>
      <c r="HHC10">
        <v>1022473</v>
      </c>
      <c r="HHD10">
        <v>1051117</v>
      </c>
      <c r="HHE10">
        <v>1054164</v>
      </c>
      <c r="HHF10">
        <v>1056284</v>
      </c>
      <c r="HHG10">
        <v>1058245</v>
      </c>
      <c r="HHH10">
        <v>1040085</v>
      </c>
      <c r="HHI10">
        <v>1043829</v>
      </c>
      <c r="HHJ10">
        <v>1053507</v>
      </c>
      <c r="HHK10">
        <v>1053196</v>
      </c>
      <c r="HHL10">
        <v>1055780</v>
      </c>
      <c r="HHM10">
        <v>1028760</v>
      </c>
      <c r="HHN10">
        <v>1036630</v>
      </c>
      <c r="HHO10">
        <v>1032222</v>
      </c>
      <c r="HHP10">
        <v>1033633</v>
      </c>
      <c r="HHQ10">
        <v>1034494</v>
      </c>
      <c r="HHR10">
        <v>1037644</v>
      </c>
      <c r="HHS10">
        <v>1052154</v>
      </c>
      <c r="HHT10">
        <v>1034289</v>
      </c>
      <c r="HHU10">
        <v>1052623</v>
      </c>
      <c r="HHV10">
        <v>1044691</v>
      </c>
      <c r="HHW10">
        <v>1054675</v>
      </c>
      <c r="HHX10">
        <v>1045742</v>
      </c>
      <c r="HHY10">
        <v>1039466</v>
      </c>
      <c r="HHZ10">
        <v>1044669</v>
      </c>
      <c r="HIA10">
        <v>1052376</v>
      </c>
      <c r="HIB10">
        <v>1040656</v>
      </c>
      <c r="HIC10">
        <v>1030322</v>
      </c>
      <c r="HID10">
        <v>1029702</v>
      </c>
      <c r="HIE10">
        <v>1029745</v>
      </c>
      <c r="HIF10">
        <v>1033530</v>
      </c>
      <c r="HIG10">
        <v>1032390</v>
      </c>
      <c r="HIH10">
        <v>1014236</v>
      </c>
      <c r="HII10">
        <v>1018768</v>
      </c>
      <c r="HIJ10">
        <v>1015765</v>
      </c>
      <c r="HIK10">
        <v>1036988</v>
      </c>
      <c r="HIL10">
        <v>1038658</v>
      </c>
      <c r="HIM10">
        <v>1050431</v>
      </c>
      <c r="HIN10">
        <v>1062736</v>
      </c>
      <c r="HIO10">
        <v>1085328</v>
      </c>
      <c r="HIP10">
        <v>1085977</v>
      </c>
      <c r="HIQ10">
        <v>1079854</v>
      </c>
      <c r="HIR10">
        <v>1111393</v>
      </c>
      <c r="HIS10">
        <v>50806</v>
      </c>
      <c r="HIT10">
        <v>66333</v>
      </c>
      <c r="HIU10">
        <v>80973</v>
      </c>
      <c r="HIV10">
        <v>93277</v>
      </c>
      <c r="HIW10">
        <v>97873</v>
      </c>
      <c r="HIX10">
        <v>111228</v>
      </c>
      <c r="HIY10">
        <v>120406</v>
      </c>
      <c r="HIZ10">
        <v>132483</v>
      </c>
      <c r="HJA10">
        <v>151807</v>
      </c>
      <c r="HJB10">
        <v>179481</v>
      </c>
      <c r="HJC10">
        <v>242532</v>
      </c>
      <c r="HJD10">
        <v>321984</v>
      </c>
      <c r="HJE10">
        <v>321984</v>
      </c>
      <c r="HJF10">
        <v>321984</v>
      </c>
      <c r="HJG10">
        <v>381335</v>
      </c>
      <c r="HJH10">
        <v>410133</v>
      </c>
      <c r="HJI10">
        <v>503558</v>
      </c>
      <c r="HJJ10">
        <v>645898</v>
      </c>
      <c r="HJK10">
        <v>790645</v>
      </c>
      <c r="HJL10">
        <v>832340</v>
      </c>
      <c r="HJM10">
        <v>883080</v>
      </c>
      <c r="HJN10">
        <v>938984</v>
      </c>
      <c r="HJO10">
        <v>975143</v>
      </c>
      <c r="HJP10">
        <v>989907</v>
      </c>
      <c r="HJQ10">
        <v>1029871</v>
      </c>
      <c r="HJR10">
        <v>1055478</v>
      </c>
      <c r="HJS10">
        <v>1054112</v>
      </c>
      <c r="HJT10">
        <v>1098076</v>
      </c>
      <c r="HJU10">
        <v>1109364</v>
      </c>
      <c r="HJV10">
        <v>1122402</v>
      </c>
      <c r="HJW10">
        <v>1162915</v>
      </c>
      <c r="HJX10">
        <v>1181298</v>
      </c>
      <c r="HJY10">
        <v>1195171</v>
      </c>
      <c r="HJZ10">
        <v>1178970</v>
      </c>
      <c r="HKA10">
        <v>1180326</v>
      </c>
      <c r="HKB10">
        <v>1194333</v>
      </c>
      <c r="HKC10">
        <v>1194107</v>
      </c>
      <c r="HKD10">
        <v>1194200</v>
      </c>
      <c r="HKE10">
        <v>1178689</v>
      </c>
      <c r="HKF10">
        <v>1193394</v>
      </c>
      <c r="HKG10">
        <v>1186864</v>
      </c>
      <c r="HKH10">
        <v>1158819</v>
      </c>
      <c r="HKI10">
        <v>1132096</v>
      </c>
      <c r="HKJ10">
        <v>1158542</v>
      </c>
      <c r="HKK10">
        <v>1154555</v>
      </c>
      <c r="HKL10">
        <v>1167924</v>
      </c>
      <c r="HKM10">
        <v>1162334</v>
      </c>
      <c r="HKN10">
        <v>1158646</v>
      </c>
      <c r="HKO10">
        <v>1143167</v>
      </c>
      <c r="HKP10">
        <v>1133632</v>
      </c>
      <c r="HKQ10">
        <v>1136978</v>
      </c>
      <c r="HKR10">
        <v>1135241</v>
      </c>
      <c r="HKS10">
        <v>1132033</v>
      </c>
      <c r="HKT10">
        <v>1128016</v>
      </c>
      <c r="HKU10">
        <v>1111965</v>
      </c>
      <c r="HKV10">
        <v>1120381</v>
      </c>
      <c r="HKW10">
        <v>1142756</v>
      </c>
      <c r="HKX10">
        <v>1142756</v>
      </c>
      <c r="HKY10">
        <v>1160724</v>
      </c>
      <c r="HKZ10">
        <v>1144959</v>
      </c>
      <c r="HLA10">
        <v>1117642</v>
      </c>
      <c r="HLB10">
        <v>1087208</v>
      </c>
      <c r="HLC10">
        <v>1094311</v>
      </c>
      <c r="HLD10">
        <v>1096757</v>
      </c>
      <c r="HLE10">
        <v>1072975</v>
      </c>
      <c r="HLF10">
        <v>1066562</v>
      </c>
      <c r="HLG10">
        <v>31842</v>
      </c>
      <c r="HLH10">
        <v>38559</v>
      </c>
      <c r="HLI10">
        <v>46928</v>
      </c>
      <c r="HLJ10">
        <v>59536</v>
      </c>
      <c r="HLK10">
        <v>73560</v>
      </c>
      <c r="HLL10">
        <v>84591</v>
      </c>
      <c r="HLM10">
        <v>94234</v>
      </c>
      <c r="HLN10">
        <v>95603</v>
      </c>
      <c r="HLO10">
        <v>101481</v>
      </c>
      <c r="HLP10">
        <v>121149</v>
      </c>
      <c r="HLQ10">
        <v>140734</v>
      </c>
      <c r="HLR10">
        <v>161577</v>
      </c>
      <c r="HLS10">
        <v>205493</v>
      </c>
      <c r="HLT10">
        <v>252451</v>
      </c>
      <c r="HLU10">
        <v>308897</v>
      </c>
      <c r="HLV10">
        <v>398203</v>
      </c>
      <c r="HLW10">
        <v>398203</v>
      </c>
      <c r="HLX10">
        <v>398203</v>
      </c>
      <c r="HLY10">
        <v>565779</v>
      </c>
      <c r="HLZ10">
        <v>711430</v>
      </c>
      <c r="HMA10">
        <v>792019</v>
      </c>
      <c r="HMB10">
        <v>744301</v>
      </c>
      <c r="HMC10">
        <v>815148</v>
      </c>
      <c r="HMD10">
        <v>863008</v>
      </c>
      <c r="HME10">
        <v>899642</v>
      </c>
      <c r="HMF10">
        <v>932721</v>
      </c>
      <c r="HMG10">
        <v>986499</v>
      </c>
      <c r="HMH10">
        <v>1030833</v>
      </c>
      <c r="HMI10">
        <v>1047691</v>
      </c>
      <c r="HMJ10">
        <v>1078146</v>
      </c>
      <c r="HMK10">
        <v>1086675</v>
      </c>
      <c r="HML10">
        <v>1094807</v>
      </c>
      <c r="HMM10">
        <v>1072964</v>
      </c>
      <c r="HMN10">
        <v>1059883</v>
      </c>
      <c r="HMO10">
        <v>1074398</v>
      </c>
      <c r="HMP10">
        <v>1074012</v>
      </c>
      <c r="HMQ10">
        <v>1072337</v>
      </c>
      <c r="HMR10">
        <v>1087561</v>
      </c>
      <c r="HMS10">
        <v>1072959</v>
      </c>
      <c r="HMT10">
        <v>1067502</v>
      </c>
      <c r="HMU10">
        <v>1061290</v>
      </c>
      <c r="HMV10">
        <v>1055693</v>
      </c>
      <c r="HMW10">
        <v>1035829</v>
      </c>
      <c r="HMX10">
        <v>1027517</v>
      </c>
      <c r="HMY10">
        <v>1017747</v>
      </c>
      <c r="HMZ10">
        <v>966620</v>
      </c>
      <c r="HNA10">
        <v>965595</v>
      </c>
      <c r="HNB10">
        <v>964204</v>
      </c>
      <c r="HNC10">
        <v>952711</v>
      </c>
      <c r="HND10">
        <v>927465</v>
      </c>
      <c r="HNE10">
        <v>916191</v>
      </c>
      <c r="HNF10">
        <v>885114</v>
      </c>
      <c r="HNG10">
        <v>885114</v>
      </c>
      <c r="HNH10">
        <v>885114</v>
      </c>
      <c r="HNI10">
        <v>878217</v>
      </c>
      <c r="HNJ10">
        <v>886412</v>
      </c>
      <c r="HNK10">
        <v>900558</v>
      </c>
      <c r="HNL10">
        <v>946821</v>
      </c>
      <c r="HNM10">
        <v>948351</v>
      </c>
      <c r="HNN10">
        <v>940635</v>
      </c>
      <c r="HNO10">
        <v>940132</v>
      </c>
      <c r="HNP10">
        <v>935542</v>
      </c>
      <c r="HNQ10">
        <v>952528</v>
      </c>
      <c r="HNR10">
        <v>948067</v>
      </c>
      <c r="HNS10">
        <v>958732</v>
      </c>
      <c r="HNT10">
        <v>28893</v>
      </c>
      <c r="HNU10">
        <v>33884</v>
      </c>
      <c r="HNV10">
        <v>41250</v>
      </c>
      <c r="HNW10">
        <v>45394</v>
      </c>
      <c r="HNX10">
        <v>52293</v>
      </c>
      <c r="HNY10">
        <v>64190</v>
      </c>
      <c r="HNZ10">
        <v>71476</v>
      </c>
      <c r="HOA10">
        <v>78298</v>
      </c>
      <c r="HOB10">
        <v>89189</v>
      </c>
      <c r="HOC10">
        <v>105037</v>
      </c>
      <c r="HOD10">
        <v>114348</v>
      </c>
      <c r="HOE10">
        <v>125116</v>
      </c>
      <c r="HOF10">
        <v>156419</v>
      </c>
      <c r="HOG10">
        <v>228317</v>
      </c>
      <c r="HOH10">
        <v>228317</v>
      </c>
      <c r="HOI10">
        <v>295846</v>
      </c>
      <c r="HOJ10">
        <v>349194</v>
      </c>
      <c r="HOK10">
        <v>436412</v>
      </c>
      <c r="HOL10">
        <v>530428</v>
      </c>
      <c r="HOM10">
        <v>629758</v>
      </c>
      <c r="HON10">
        <v>722085</v>
      </c>
      <c r="HOO10">
        <v>733023</v>
      </c>
      <c r="HOP10">
        <v>795082</v>
      </c>
      <c r="HOQ10">
        <v>821255</v>
      </c>
      <c r="HOR10">
        <v>862030</v>
      </c>
      <c r="HOS10">
        <v>873125</v>
      </c>
      <c r="HOT10">
        <v>873125</v>
      </c>
      <c r="HOU10">
        <v>873125</v>
      </c>
      <c r="HOV10">
        <v>894739</v>
      </c>
      <c r="HOW10">
        <v>897624</v>
      </c>
      <c r="HOX10">
        <v>895008</v>
      </c>
      <c r="HOY10">
        <v>882399</v>
      </c>
      <c r="HOZ10">
        <v>899170</v>
      </c>
      <c r="HPA10">
        <v>890423</v>
      </c>
      <c r="HPB10">
        <v>882174</v>
      </c>
      <c r="HPC10">
        <v>881881</v>
      </c>
      <c r="HPD10">
        <v>882391</v>
      </c>
      <c r="HPE10">
        <v>882391</v>
      </c>
      <c r="HPF10">
        <v>885531</v>
      </c>
      <c r="HPG10">
        <v>875574</v>
      </c>
      <c r="HPH10">
        <v>865487</v>
      </c>
      <c r="HPI10">
        <v>852056</v>
      </c>
      <c r="HPJ10">
        <v>858798</v>
      </c>
      <c r="HPK10">
        <v>851871</v>
      </c>
      <c r="HPL10">
        <v>864099</v>
      </c>
      <c r="HPM10">
        <v>854872</v>
      </c>
      <c r="HPN10">
        <v>854872</v>
      </c>
      <c r="HPO10">
        <v>854872</v>
      </c>
      <c r="HPP10">
        <v>838819</v>
      </c>
      <c r="HPQ10">
        <v>847551</v>
      </c>
      <c r="HPR10">
        <v>838934</v>
      </c>
      <c r="HPS10">
        <v>827502</v>
      </c>
      <c r="HPT10">
        <v>832170</v>
      </c>
      <c r="HPU10">
        <v>821973</v>
      </c>
      <c r="HPV10">
        <v>815009</v>
      </c>
      <c r="HPW10">
        <v>815009</v>
      </c>
      <c r="HPX10">
        <v>799550</v>
      </c>
      <c r="HPY10">
        <v>795942</v>
      </c>
      <c r="HPZ10">
        <v>795942</v>
      </c>
      <c r="HQA10">
        <v>795942</v>
      </c>
      <c r="HQB10">
        <v>803732</v>
      </c>
      <c r="HQC10">
        <v>804803</v>
      </c>
      <c r="HQD10">
        <v>801641</v>
      </c>
      <c r="HQE10">
        <v>801641</v>
      </c>
      <c r="HQF10">
        <v>795042</v>
      </c>
      <c r="HQG10">
        <v>802605</v>
      </c>
      <c r="HQH10">
        <v>25018</v>
      </c>
      <c r="HQI10">
        <v>34324</v>
      </c>
      <c r="HQJ10">
        <v>39772</v>
      </c>
      <c r="HQK10">
        <v>48097</v>
      </c>
      <c r="HQL10">
        <v>54627</v>
      </c>
      <c r="HQM10">
        <v>60326</v>
      </c>
      <c r="HQN10">
        <v>88397</v>
      </c>
      <c r="HQO10">
        <v>100300</v>
      </c>
      <c r="HQP10">
        <v>120342</v>
      </c>
      <c r="HQQ10">
        <v>124831</v>
      </c>
      <c r="HQR10">
        <v>148224</v>
      </c>
      <c r="HQS10">
        <v>177334</v>
      </c>
      <c r="HQT10">
        <v>222382</v>
      </c>
      <c r="HQU10">
        <v>266728</v>
      </c>
      <c r="HQV10">
        <v>309036</v>
      </c>
      <c r="HQW10">
        <v>360882</v>
      </c>
      <c r="HQX10">
        <v>384681</v>
      </c>
      <c r="HQY10">
        <v>384681</v>
      </c>
      <c r="HQZ10">
        <v>466954</v>
      </c>
      <c r="HRA10">
        <v>560040</v>
      </c>
      <c r="HRB10">
        <v>625649</v>
      </c>
      <c r="HRC10">
        <v>690029</v>
      </c>
      <c r="HRD10">
        <v>706795</v>
      </c>
      <c r="HRE10">
        <v>741173</v>
      </c>
      <c r="HRF10">
        <v>765277</v>
      </c>
      <c r="HRG10">
        <v>782626</v>
      </c>
      <c r="HRH10">
        <v>808111</v>
      </c>
      <c r="HRI10">
        <v>838637</v>
      </c>
      <c r="HRJ10">
        <v>845930</v>
      </c>
      <c r="HRK10">
        <v>848842</v>
      </c>
      <c r="HRL10">
        <v>880495</v>
      </c>
      <c r="HRM10">
        <v>874499</v>
      </c>
      <c r="HRN10">
        <v>850987</v>
      </c>
      <c r="HRO10">
        <v>840235</v>
      </c>
      <c r="HRP10">
        <v>835312</v>
      </c>
      <c r="HRQ10">
        <v>833318</v>
      </c>
      <c r="HRR10">
        <v>832009</v>
      </c>
      <c r="HRS10">
        <v>824740</v>
      </c>
      <c r="HRT10">
        <v>837088</v>
      </c>
      <c r="HRU10">
        <v>842320</v>
      </c>
      <c r="HRV10">
        <v>830555</v>
      </c>
      <c r="HRW10">
        <v>829361</v>
      </c>
      <c r="HRX10">
        <v>824460</v>
      </c>
      <c r="HRY10">
        <v>814764</v>
      </c>
      <c r="HRZ10">
        <v>811717</v>
      </c>
      <c r="HSA10">
        <v>819212</v>
      </c>
      <c r="HSB10">
        <v>828664</v>
      </c>
      <c r="HSC10">
        <v>790805</v>
      </c>
      <c r="HSD10">
        <v>768435</v>
      </c>
      <c r="HSE10">
        <v>757952</v>
      </c>
      <c r="HSF10">
        <v>757952</v>
      </c>
      <c r="HSG10">
        <v>760053</v>
      </c>
      <c r="HSH10">
        <v>782506</v>
      </c>
      <c r="HSI10">
        <v>768106</v>
      </c>
      <c r="HSJ10">
        <v>770755</v>
      </c>
      <c r="HSK10">
        <v>776010</v>
      </c>
      <c r="HSL10">
        <v>768141</v>
      </c>
      <c r="HSM10">
        <v>745842</v>
      </c>
      <c r="HSN10">
        <v>737436</v>
      </c>
      <c r="HSO10">
        <v>719460</v>
      </c>
      <c r="HSP10">
        <v>718722</v>
      </c>
      <c r="HSQ10">
        <v>704533</v>
      </c>
      <c r="HSR10">
        <v>696188</v>
      </c>
      <c r="HSS10">
        <v>692176</v>
      </c>
      <c r="HST10">
        <v>684113</v>
      </c>
      <c r="HSU10">
        <v>39020</v>
      </c>
      <c r="HSV10">
        <v>39020</v>
      </c>
      <c r="HSW10">
        <v>42789</v>
      </c>
      <c r="HSX10">
        <v>50205</v>
      </c>
      <c r="HSY10">
        <v>57037</v>
      </c>
      <c r="HSZ10">
        <v>68183</v>
      </c>
      <c r="HTA10">
        <v>71495</v>
      </c>
      <c r="HTB10">
        <v>90203</v>
      </c>
      <c r="HTC10">
        <v>122069</v>
      </c>
      <c r="HTD10">
        <v>147121</v>
      </c>
      <c r="HTE10">
        <v>186519</v>
      </c>
      <c r="HTF10">
        <v>222635</v>
      </c>
      <c r="HTG10">
        <v>279023</v>
      </c>
      <c r="HTH10">
        <v>385717</v>
      </c>
      <c r="HTI10">
        <v>444043</v>
      </c>
      <c r="HTJ10">
        <v>444043</v>
      </c>
      <c r="HTK10">
        <v>501734</v>
      </c>
      <c r="HTL10">
        <v>610466</v>
      </c>
      <c r="HTM10">
        <v>687915</v>
      </c>
      <c r="HTN10">
        <v>732832</v>
      </c>
      <c r="HTO10">
        <v>779400</v>
      </c>
      <c r="HTP10">
        <v>782474</v>
      </c>
      <c r="HTQ10">
        <v>789464</v>
      </c>
      <c r="HTR10">
        <v>800655</v>
      </c>
      <c r="HTS10">
        <v>826799</v>
      </c>
      <c r="HTT10">
        <v>824881</v>
      </c>
      <c r="HTU10">
        <v>828138</v>
      </c>
      <c r="HTV10">
        <v>815681</v>
      </c>
      <c r="HTW10">
        <v>824512</v>
      </c>
      <c r="HTX10">
        <v>818560</v>
      </c>
      <c r="HTY10">
        <v>821128</v>
      </c>
      <c r="HTZ10">
        <v>815281</v>
      </c>
      <c r="HUA10">
        <v>818583</v>
      </c>
      <c r="HUB10">
        <v>826916</v>
      </c>
      <c r="HUC10">
        <v>824640</v>
      </c>
      <c r="HUD10">
        <v>830058</v>
      </c>
      <c r="HUE10">
        <v>809203</v>
      </c>
      <c r="HUF10">
        <v>789157</v>
      </c>
      <c r="HUG10">
        <v>789655</v>
      </c>
      <c r="HUH10">
        <v>805491</v>
      </c>
      <c r="HUI10">
        <v>807688</v>
      </c>
      <c r="HUJ10">
        <v>794834</v>
      </c>
      <c r="HUK10">
        <v>784035</v>
      </c>
      <c r="HUL10">
        <v>792711</v>
      </c>
      <c r="HUM10">
        <v>779642</v>
      </c>
      <c r="HUN10">
        <v>766151</v>
      </c>
      <c r="HUO10">
        <v>758797</v>
      </c>
      <c r="HUP10">
        <v>766714</v>
      </c>
      <c r="HUQ10">
        <v>757508</v>
      </c>
      <c r="HUR10">
        <v>760231</v>
      </c>
      <c r="HUS10">
        <v>763382</v>
      </c>
      <c r="HUT10">
        <v>756274</v>
      </c>
      <c r="HUU10">
        <v>768959</v>
      </c>
      <c r="HUV10">
        <v>761730</v>
      </c>
      <c r="HUW10">
        <v>757420</v>
      </c>
      <c r="HUX10">
        <v>775685</v>
      </c>
      <c r="HUY10">
        <v>775685</v>
      </c>
      <c r="HUZ10">
        <v>763537</v>
      </c>
      <c r="HVA10">
        <v>757685</v>
      </c>
      <c r="HVB10">
        <v>759930</v>
      </c>
      <c r="HVC10">
        <v>760894</v>
      </c>
      <c r="HVD10">
        <v>765865</v>
      </c>
      <c r="HVE10">
        <v>769207</v>
      </c>
      <c r="HVF10">
        <v>759316</v>
      </c>
      <c r="HVG10">
        <v>759043</v>
      </c>
      <c r="HVH10">
        <v>768338</v>
      </c>
      <c r="HVI10">
        <v>69258</v>
      </c>
      <c r="HVJ10">
        <v>69258</v>
      </c>
      <c r="HVK10">
        <v>74603</v>
      </c>
      <c r="HVL10">
        <v>82268</v>
      </c>
      <c r="HVM10">
        <v>87898</v>
      </c>
      <c r="HVN10">
        <v>92749</v>
      </c>
      <c r="HVO10">
        <v>103651</v>
      </c>
      <c r="HVP10">
        <v>114343</v>
      </c>
      <c r="HVQ10">
        <v>136572</v>
      </c>
      <c r="HVR10">
        <v>156870</v>
      </c>
      <c r="HVS10">
        <v>161379</v>
      </c>
      <c r="HVT10">
        <v>183198</v>
      </c>
      <c r="HVU10">
        <v>219972</v>
      </c>
      <c r="HVV10">
        <v>272079</v>
      </c>
      <c r="HVW10">
        <v>315562</v>
      </c>
      <c r="HVX10">
        <v>368252</v>
      </c>
      <c r="HVY10">
        <v>504519</v>
      </c>
      <c r="HVZ10">
        <v>626275</v>
      </c>
      <c r="HWA10">
        <v>668153</v>
      </c>
      <c r="HWB10">
        <v>668153</v>
      </c>
      <c r="HWC10">
        <v>703668</v>
      </c>
      <c r="HWD10">
        <v>737537</v>
      </c>
      <c r="HWE10">
        <v>734506</v>
      </c>
      <c r="HWF10">
        <v>745720</v>
      </c>
      <c r="HWG10">
        <v>762071</v>
      </c>
      <c r="HWH10">
        <v>764682</v>
      </c>
      <c r="HWI10">
        <v>775317</v>
      </c>
      <c r="HWJ10">
        <v>793325</v>
      </c>
      <c r="HWK10">
        <v>778948</v>
      </c>
      <c r="HWL10">
        <v>775516</v>
      </c>
      <c r="HWM10">
        <v>777216</v>
      </c>
      <c r="HWN10">
        <v>783221</v>
      </c>
      <c r="HWO10">
        <v>801839</v>
      </c>
      <c r="HWP10">
        <v>811456</v>
      </c>
      <c r="HWQ10">
        <v>816741</v>
      </c>
      <c r="HWR10">
        <v>817745</v>
      </c>
      <c r="HWS10">
        <v>836294</v>
      </c>
      <c r="HWT10">
        <v>825533</v>
      </c>
      <c r="HWU10">
        <v>831417</v>
      </c>
      <c r="HWV10">
        <v>840495</v>
      </c>
      <c r="HWW10">
        <v>843385</v>
      </c>
      <c r="HWX10">
        <v>828453</v>
      </c>
      <c r="HWY10">
        <v>819240</v>
      </c>
      <c r="HWZ10">
        <v>810500</v>
      </c>
      <c r="HXA10">
        <v>797990</v>
      </c>
      <c r="HXB10">
        <v>797990</v>
      </c>
      <c r="HXC10">
        <v>804485</v>
      </c>
      <c r="HXD10">
        <v>796117</v>
      </c>
      <c r="HXE10">
        <v>797734</v>
      </c>
      <c r="HXF10">
        <v>792217</v>
      </c>
      <c r="HXG10">
        <v>795239</v>
      </c>
      <c r="HXH10">
        <v>781860</v>
      </c>
      <c r="HXI10">
        <v>792320</v>
      </c>
      <c r="HXJ10">
        <v>796170</v>
      </c>
      <c r="HXK10">
        <v>790019</v>
      </c>
      <c r="HXL10">
        <v>773666</v>
      </c>
      <c r="HXM10">
        <v>740465</v>
      </c>
      <c r="HXN10">
        <v>745660</v>
      </c>
      <c r="HXO10">
        <v>741632</v>
      </c>
      <c r="HXP10">
        <v>735636</v>
      </c>
      <c r="HXQ10">
        <v>736430</v>
      </c>
      <c r="HXR10">
        <v>734577</v>
      </c>
      <c r="HXS10">
        <v>747621</v>
      </c>
      <c r="HXT10">
        <v>744204</v>
      </c>
      <c r="HXU10">
        <v>741195</v>
      </c>
      <c r="HXV10">
        <v>32281</v>
      </c>
      <c r="HXW10">
        <v>32281</v>
      </c>
      <c r="HXX10">
        <v>46084</v>
      </c>
      <c r="HXY10">
        <v>50690</v>
      </c>
      <c r="HXZ10">
        <v>57564</v>
      </c>
      <c r="HYA10">
        <v>70394</v>
      </c>
      <c r="HYB10">
        <v>79573</v>
      </c>
      <c r="HYC10">
        <v>97601</v>
      </c>
      <c r="HYD10">
        <v>110600</v>
      </c>
      <c r="HYE10">
        <v>123686</v>
      </c>
      <c r="HYF10">
        <v>129618</v>
      </c>
      <c r="HYG10">
        <v>144856</v>
      </c>
      <c r="HYH10">
        <v>168674</v>
      </c>
      <c r="HYI10">
        <v>196329</v>
      </c>
      <c r="HYJ10">
        <v>247431</v>
      </c>
      <c r="HYK10">
        <v>275337</v>
      </c>
      <c r="HYL10">
        <v>352307</v>
      </c>
      <c r="HYM10">
        <v>455691</v>
      </c>
      <c r="HYN10">
        <v>513099</v>
      </c>
      <c r="HYO10">
        <v>582236</v>
      </c>
      <c r="HYP10">
        <v>595511</v>
      </c>
      <c r="HYQ10">
        <v>609640</v>
      </c>
      <c r="HYR10">
        <v>631993</v>
      </c>
      <c r="HYS10">
        <v>635821</v>
      </c>
      <c r="HYT10">
        <v>635821</v>
      </c>
      <c r="HYU10">
        <v>648699</v>
      </c>
      <c r="HYV10">
        <v>668123</v>
      </c>
      <c r="HYW10">
        <v>674065</v>
      </c>
      <c r="HYX10">
        <v>683003</v>
      </c>
      <c r="HYY10">
        <v>691556</v>
      </c>
      <c r="HYZ10">
        <v>690815</v>
      </c>
      <c r="HZA10">
        <v>688900</v>
      </c>
      <c r="HZB10">
        <v>679511</v>
      </c>
      <c r="HZC10">
        <v>673691</v>
      </c>
      <c r="HZD10">
        <v>677717</v>
      </c>
      <c r="HZE10">
        <v>685061</v>
      </c>
      <c r="HZF10">
        <v>683499</v>
      </c>
      <c r="HZG10">
        <v>681484</v>
      </c>
      <c r="HZH10">
        <v>675951</v>
      </c>
      <c r="HZI10">
        <v>673700</v>
      </c>
      <c r="HZJ10">
        <v>677119</v>
      </c>
      <c r="HZK10">
        <v>687474</v>
      </c>
      <c r="HZL10">
        <v>693740</v>
      </c>
      <c r="HZM10">
        <v>680602</v>
      </c>
      <c r="HZN10">
        <v>680602</v>
      </c>
      <c r="HZO10">
        <v>672194</v>
      </c>
      <c r="HZP10">
        <v>666113</v>
      </c>
      <c r="HZQ10">
        <v>659313</v>
      </c>
      <c r="HZR10">
        <v>659500</v>
      </c>
      <c r="HZS10">
        <v>667155</v>
      </c>
      <c r="HZT10">
        <v>674161</v>
      </c>
      <c r="HZU10">
        <v>673662</v>
      </c>
      <c r="HZV10">
        <v>671869</v>
      </c>
      <c r="HZW10">
        <v>674504</v>
      </c>
      <c r="HZX10">
        <v>659679</v>
      </c>
      <c r="HZY10">
        <v>659679</v>
      </c>
      <c r="HZZ10">
        <v>649709</v>
      </c>
      <c r="IAA10">
        <v>646583</v>
      </c>
      <c r="IAB10">
        <v>646583</v>
      </c>
      <c r="IAC10">
        <v>653145</v>
      </c>
      <c r="IAD10">
        <v>643745</v>
      </c>
      <c r="IAE10">
        <v>649246</v>
      </c>
      <c r="IAF10">
        <v>649246</v>
      </c>
      <c r="IAG10">
        <v>641972</v>
      </c>
      <c r="IAH10">
        <v>646829</v>
      </c>
      <c r="IAI10">
        <v>31467</v>
      </c>
      <c r="IAJ10">
        <v>44922</v>
      </c>
      <c r="IAK10">
        <v>44922</v>
      </c>
      <c r="IAL10">
        <v>47991</v>
      </c>
      <c r="IAM10">
        <v>51471</v>
      </c>
      <c r="IAN10">
        <v>61276</v>
      </c>
      <c r="IAO10">
        <v>68418</v>
      </c>
      <c r="IAP10">
        <v>72389</v>
      </c>
      <c r="IAQ10">
        <v>104758</v>
      </c>
      <c r="IAR10">
        <v>111734</v>
      </c>
      <c r="IAS10">
        <v>132024</v>
      </c>
      <c r="IAT10">
        <v>163601</v>
      </c>
      <c r="IAU10">
        <v>222834</v>
      </c>
      <c r="IAV10">
        <v>254601</v>
      </c>
      <c r="IAW10">
        <v>292771</v>
      </c>
      <c r="IAX10">
        <v>389856</v>
      </c>
      <c r="IAY10">
        <v>389856</v>
      </c>
      <c r="IAZ10">
        <v>389856</v>
      </c>
      <c r="IBA10">
        <v>492729</v>
      </c>
      <c r="IBB10">
        <v>572572</v>
      </c>
      <c r="IBC10">
        <v>589773</v>
      </c>
      <c r="IBD10">
        <v>618688</v>
      </c>
      <c r="IBE10">
        <v>617371</v>
      </c>
      <c r="IBF10">
        <v>640755</v>
      </c>
      <c r="IBG10">
        <v>643839</v>
      </c>
      <c r="IBH10">
        <v>633053</v>
      </c>
      <c r="IBI10">
        <v>626733</v>
      </c>
      <c r="IBJ10">
        <v>626536</v>
      </c>
      <c r="IBK10">
        <v>633396</v>
      </c>
      <c r="IBL10">
        <v>634062</v>
      </c>
      <c r="IBM10">
        <v>642134</v>
      </c>
      <c r="IBN10">
        <v>647743</v>
      </c>
      <c r="IBO10">
        <v>644292</v>
      </c>
      <c r="IBP10">
        <v>648026</v>
      </c>
      <c r="IBQ10">
        <v>656068</v>
      </c>
      <c r="IBR10">
        <v>638506</v>
      </c>
      <c r="IBS10">
        <v>640040</v>
      </c>
      <c r="IBT10">
        <v>642824</v>
      </c>
      <c r="IBU10">
        <v>651526</v>
      </c>
      <c r="IBV10">
        <v>660177</v>
      </c>
      <c r="IBW10">
        <v>648211</v>
      </c>
      <c r="IBX10">
        <v>649042</v>
      </c>
      <c r="IBY10">
        <v>653974</v>
      </c>
      <c r="IBZ10">
        <v>665906</v>
      </c>
      <c r="ICA10">
        <v>665658</v>
      </c>
      <c r="ICB10">
        <v>658564</v>
      </c>
      <c r="ICC10">
        <v>664058</v>
      </c>
      <c r="ICD10">
        <v>660578</v>
      </c>
      <c r="ICE10">
        <v>658662</v>
      </c>
      <c r="ICF10">
        <v>662210</v>
      </c>
      <c r="ICG10">
        <v>656162</v>
      </c>
      <c r="ICH10">
        <v>658056</v>
      </c>
      <c r="ICI10">
        <v>659182</v>
      </c>
      <c r="ICJ10">
        <v>647880</v>
      </c>
      <c r="ICK10">
        <v>644739</v>
      </c>
      <c r="ICL10">
        <v>638069</v>
      </c>
      <c r="ICM10">
        <v>639601</v>
      </c>
      <c r="ICN10">
        <v>636893</v>
      </c>
      <c r="ICO10">
        <v>640833</v>
      </c>
      <c r="ICP10">
        <v>637849</v>
      </c>
      <c r="ICQ10">
        <v>636818</v>
      </c>
      <c r="ICR10">
        <v>642062</v>
      </c>
      <c r="ICS10">
        <v>653230</v>
      </c>
      <c r="ICT10">
        <v>656709</v>
      </c>
      <c r="ICU10">
        <v>654488</v>
      </c>
      <c r="ICV10">
        <v>9809</v>
      </c>
      <c r="ICW10">
        <v>13923</v>
      </c>
      <c r="ICX10">
        <v>17952</v>
      </c>
      <c r="ICY10">
        <v>20454</v>
      </c>
      <c r="ICZ10">
        <v>25222</v>
      </c>
      <c r="IDA10">
        <v>28312</v>
      </c>
      <c r="IDB10">
        <v>38053</v>
      </c>
      <c r="IDC10">
        <v>52310</v>
      </c>
      <c r="IDD10">
        <v>73120</v>
      </c>
      <c r="IDE10">
        <v>86968</v>
      </c>
      <c r="IDF10">
        <v>110789</v>
      </c>
      <c r="IDG10">
        <v>154918</v>
      </c>
      <c r="IDH10">
        <v>213582</v>
      </c>
      <c r="IDI10">
        <v>256577</v>
      </c>
      <c r="IDJ10">
        <v>256577</v>
      </c>
      <c r="IDK10">
        <v>286413</v>
      </c>
      <c r="IDL10">
        <v>392916</v>
      </c>
      <c r="IDM10">
        <v>479220</v>
      </c>
      <c r="IDN10">
        <v>547654</v>
      </c>
      <c r="IDO10">
        <v>603285</v>
      </c>
      <c r="IDP10">
        <v>599135</v>
      </c>
      <c r="IDQ10">
        <v>594253</v>
      </c>
      <c r="IDR10">
        <v>597035</v>
      </c>
      <c r="IDS10">
        <v>598779</v>
      </c>
      <c r="IDT10">
        <v>596348</v>
      </c>
      <c r="IDU10">
        <v>594466</v>
      </c>
      <c r="IDV10">
        <v>604788</v>
      </c>
      <c r="IDW10">
        <v>599494</v>
      </c>
      <c r="IDX10">
        <v>596492</v>
      </c>
      <c r="IDY10">
        <v>613829</v>
      </c>
      <c r="IDZ10">
        <v>616587</v>
      </c>
      <c r="IEA10">
        <v>616444</v>
      </c>
      <c r="IEB10">
        <v>628181</v>
      </c>
      <c r="IEC10">
        <v>606940</v>
      </c>
      <c r="IED10">
        <v>603563</v>
      </c>
      <c r="IEE10">
        <v>596945</v>
      </c>
      <c r="IEF10">
        <v>592293</v>
      </c>
      <c r="IEG10">
        <v>586791</v>
      </c>
      <c r="IEH10">
        <v>584786</v>
      </c>
      <c r="IEI10">
        <v>595148</v>
      </c>
      <c r="IEJ10">
        <v>582028</v>
      </c>
      <c r="IEK10">
        <v>597622</v>
      </c>
      <c r="IEL10">
        <v>591133</v>
      </c>
      <c r="IEM10">
        <v>566891</v>
      </c>
      <c r="IEN10">
        <v>558850</v>
      </c>
      <c r="IEO10">
        <v>550128</v>
      </c>
      <c r="IEP10">
        <v>539885</v>
      </c>
      <c r="IEQ10">
        <v>543200</v>
      </c>
      <c r="IER10">
        <v>534537</v>
      </c>
      <c r="IES10">
        <v>538571</v>
      </c>
      <c r="IET10">
        <v>540563</v>
      </c>
      <c r="IEU10">
        <v>530782</v>
      </c>
      <c r="IEV10">
        <v>526203</v>
      </c>
      <c r="IEW10">
        <v>520803</v>
      </c>
      <c r="IEX10">
        <v>513956</v>
      </c>
      <c r="IEY10">
        <v>513376</v>
      </c>
      <c r="IEZ10">
        <v>513376</v>
      </c>
      <c r="IFA10">
        <v>515365</v>
      </c>
      <c r="IFB10">
        <v>512655</v>
      </c>
      <c r="IFC10">
        <v>528695</v>
      </c>
      <c r="IFD10">
        <v>536773</v>
      </c>
      <c r="IFE10">
        <v>553463</v>
      </c>
      <c r="IFF10">
        <v>547754</v>
      </c>
      <c r="IFG10">
        <v>550542</v>
      </c>
      <c r="IFH10">
        <v>558337</v>
      </c>
      <c r="IFI10">
        <v>553853</v>
      </c>
      <c r="IFJ10">
        <v>20279</v>
      </c>
      <c r="IFK10">
        <v>25024</v>
      </c>
      <c r="IFL10">
        <v>35156</v>
      </c>
      <c r="IFM10">
        <v>40699</v>
      </c>
      <c r="IFN10">
        <v>48536</v>
      </c>
      <c r="IFO10">
        <v>61218</v>
      </c>
      <c r="IFP10">
        <v>74459</v>
      </c>
      <c r="IFQ10">
        <v>99132</v>
      </c>
      <c r="IFR10">
        <v>112395</v>
      </c>
      <c r="IFS10">
        <v>138155</v>
      </c>
      <c r="IFT10">
        <v>186858</v>
      </c>
      <c r="IFU10">
        <v>215236</v>
      </c>
      <c r="IFV10">
        <v>246896</v>
      </c>
      <c r="IFW10">
        <v>274684</v>
      </c>
      <c r="IFX10">
        <v>319231</v>
      </c>
      <c r="IFY10">
        <v>408882</v>
      </c>
      <c r="IFZ10">
        <v>479609</v>
      </c>
      <c r="IGA10">
        <v>539535</v>
      </c>
      <c r="IGB10">
        <v>539535</v>
      </c>
      <c r="IGC10">
        <v>534337</v>
      </c>
      <c r="IGD10">
        <v>555189</v>
      </c>
      <c r="IGE10">
        <v>569092</v>
      </c>
      <c r="IGF10">
        <v>580701</v>
      </c>
      <c r="IGG10">
        <v>578312</v>
      </c>
      <c r="IGH10">
        <v>575687</v>
      </c>
      <c r="IGI10">
        <v>569155</v>
      </c>
      <c r="IGJ10">
        <v>568159</v>
      </c>
      <c r="IGK10">
        <v>565859</v>
      </c>
      <c r="IGL10">
        <v>577490</v>
      </c>
      <c r="IGM10">
        <v>577818</v>
      </c>
      <c r="IGN10">
        <v>593537</v>
      </c>
      <c r="IGO10">
        <v>594972</v>
      </c>
      <c r="IGP10">
        <v>605653</v>
      </c>
      <c r="IGQ10">
        <v>606211</v>
      </c>
      <c r="IGR10">
        <v>607421</v>
      </c>
      <c r="IGS10">
        <v>621636</v>
      </c>
      <c r="IGT10">
        <v>607918</v>
      </c>
      <c r="IGU10">
        <v>619363</v>
      </c>
      <c r="IGV10">
        <v>626760</v>
      </c>
      <c r="IGW10">
        <v>633639</v>
      </c>
      <c r="IGX10">
        <v>641609</v>
      </c>
      <c r="IGY10">
        <v>625905</v>
      </c>
      <c r="IGZ10">
        <v>621052</v>
      </c>
      <c r="IHA10">
        <v>622881</v>
      </c>
      <c r="IHB10">
        <v>611612</v>
      </c>
      <c r="IHC10">
        <v>608754</v>
      </c>
      <c r="IHD10">
        <v>599628</v>
      </c>
      <c r="IHE10">
        <v>599160</v>
      </c>
      <c r="IHF10">
        <v>626474</v>
      </c>
      <c r="IHG10">
        <v>640310</v>
      </c>
      <c r="IHH10">
        <v>644133</v>
      </c>
      <c r="IHI10">
        <v>641873</v>
      </c>
      <c r="IHJ10">
        <v>638785</v>
      </c>
      <c r="IHK10">
        <v>636982</v>
      </c>
      <c r="IHL10">
        <v>628461</v>
      </c>
      <c r="IHM10">
        <v>622908</v>
      </c>
      <c r="IHN10">
        <v>620128</v>
      </c>
      <c r="IHO10">
        <v>617986</v>
      </c>
      <c r="IHP10">
        <v>634166</v>
      </c>
      <c r="IHQ10">
        <v>634166</v>
      </c>
      <c r="IHR10">
        <v>620584</v>
      </c>
      <c r="IHS10">
        <v>617152</v>
      </c>
      <c r="IHT10">
        <v>608647</v>
      </c>
      <c r="IHU10">
        <v>609537</v>
      </c>
      <c r="IHV10">
        <v>604023</v>
      </c>
      <c r="IHW10">
        <v>582395</v>
      </c>
      <c r="IHX10">
        <v>6556</v>
      </c>
      <c r="IHY10">
        <v>15710</v>
      </c>
      <c r="IHZ10">
        <v>18593</v>
      </c>
      <c r="IIA10">
        <v>27672</v>
      </c>
      <c r="IIB10">
        <v>37977</v>
      </c>
      <c r="IIC10">
        <v>52976</v>
      </c>
      <c r="IID10">
        <v>57644</v>
      </c>
      <c r="IIE10">
        <v>69896</v>
      </c>
      <c r="IIF10">
        <v>87983</v>
      </c>
      <c r="IIG10">
        <v>106132</v>
      </c>
      <c r="IIH10">
        <v>127406</v>
      </c>
      <c r="III10">
        <v>149766</v>
      </c>
      <c r="IIJ10">
        <v>177118</v>
      </c>
      <c r="IIK10">
        <v>195887</v>
      </c>
      <c r="IIL10">
        <v>248323</v>
      </c>
      <c r="IIM10">
        <v>321312</v>
      </c>
      <c r="IIN10">
        <v>391967</v>
      </c>
      <c r="IIO10">
        <v>444730</v>
      </c>
      <c r="IIP10">
        <v>474046</v>
      </c>
      <c r="IIQ10">
        <v>490939</v>
      </c>
      <c r="IIR10">
        <v>505109</v>
      </c>
      <c r="IIS10">
        <v>518474</v>
      </c>
      <c r="IIT10">
        <v>518474</v>
      </c>
      <c r="IIU10">
        <v>519112</v>
      </c>
      <c r="IIV10">
        <v>517341</v>
      </c>
      <c r="IIW10">
        <v>515408</v>
      </c>
      <c r="IIX10">
        <v>519541</v>
      </c>
      <c r="IIY10">
        <v>532584</v>
      </c>
      <c r="IIZ10">
        <v>526673</v>
      </c>
      <c r="IJA10">
        <v>523234</v>
      </c>
      <c r="IJB10">
        <v>532325</v>
      </c>
      <c r="IJC10">
        <v>530044</v>
      </c>
      <c r="IJD10">
        <v>531946</v>
      </c>
      <c r="IJE10">
        <v>530899</v>
      </c>
      <c r="IJF10">
        <v>531892</v>
      </c>
      <c r="IJG10">
        <v>531283</v>
      </c>
      <c r="IJH10">
        <v>525641</v>
      </c>
      <c r="IJI10">
        <v>532567</v>
      </c>
      <c r="IJJ10">
        <v>510787</v>
      </c>
      <c r="IJK10">
        <v>503355</v>
      </c>
      <c r="IJL10">
        <v>506848</v>
      </c>
      <c r="IJM10">
        <v>510433</v>
      </c>
      <c r="IJN10">
        <v>510433</v>
      </c>
      <c r="IJO10">
        <v>512867</v>
      </c>
      <c r="IJP10">
        <v>505263</v>
      </c>
      <c r="IJQ10">
        <v>496908</v>
      </c>
      <c r="IJR10">
        <v>492447</v>
      </c>
      <c r="IJS10">
        <v>489558</v>
      </c>
      <c r="IJT10">
        <v>470880</v>
      </c>
      <c r="IJU10">
        <v>465981</v>
      </c>
      <c r="IJV10">
        <v>460758</v>
      </c>
      <c r="IJW10">
        <v>458854</v>
      </c>
      <c r="IJX10">
        <v>462347</v>
      </c>
      <c r="IJY10">
        <v>454187</v>
      </c>
      <c r="IJZ10">
        <v>449766</v>
      </c>
      <c r="IKA10">
        <v>449084</v>
      </c>
      <c r="IKB10">
        <v>449084</v>
      </c>
      <c r="IKC10">
        <v>447337</v>
      </c>
      <c r="IKD10">
        <v>448422</v>
      </c>
      <c r="IKE10">
        <v>449462</v>
      </c>
      <c r="IKF10">
        <v>446916</v>
      </c>
      <c r="IKG10">
        <v>446916</v>
      </c>
      <c r="IKH10">
        <v>450375</v>
      </c>
      <c r="IKI10">
        <v>453009</v>
      </c>
      <c r="IKJ10">
        <v>34109</v>
      </c>
      <c r="IKK10">
        <v>50715</v>
      </c>
      <c r="IKL10">
        <v>59486</v>
      </c>
      <c r="IKM10">
        <v>64039</v>
      </c>
      <c r="IKN10">
        <v>67948</v>
      </c>
      <c r="IKO10">
        <v>73111</v>
      </c>
      <c r="IKP10">
        <v>85685</v>
      </c>
      <c r="IKQ10">
        <v>96207</v>
      </c>
      <c r="IKR10">
        <v>101820</v>
      </c>
      <c r="IKS10">
        <v>116285</v>
      </c>
      <c r="IKT10">
        <v>137812</v>
      </c>
      <c r="IKU10">
        <v>153585</v>
      </c>
      <c r="IKV10">
        <v>180514</v>
      </c>
      <c r="IKW10">
        <v>205154</v>
      </c>
      <c r="IKX10">
        <v>242281</v>
      </c>
      <c r="IKY10">
        <v>349321</v>
      </c>
      <c r="IKZ10">
        <v>420224</v>
      </c>
      <c r="ILA10">
        <v>468973</v>
      </c>
      <c r="ILB10">
        <v>516766</v>
      </c>
      <c r="ILC10">
        <v>494538</v>
      </c>
      <c r="ILD10">
        <v>494538</v>
      </c>
      <c r="ILE10">
        <v>501841</v>
      </c>
      <c r="ILF10">
        <v>516335</v>
      </c>
      <c r="ILG10">
        <v>504034</v>
      </c>
      <c r="ILH10">
        <v>502913</v>
      </c>
      <c r="ILI10">
        <v>502787</v>
      </c>
      <c r="ILJ10">
        <v>507008</v>
      </c>
      <c r="ILK10">
        <v>506887</v>
      </c>
      <c r="ILL10">
        <v>509366</v>
      </c>
      <c r="ILM10">
        <v>515373</v>
      </c>
      <c r="ILN10">
        <v>505322</v>
      </c>
      <c r="ILO10">
        <v>493987</v>
      </c>
      <c r="ILP10">
        <v>487634</v>
      </c>
      <c r="ILQ10">
        <v>487477</v>
      </c>
      <c r="ILR10">
        <v>482431</v>
      </c>
      <c r="ILS10">
        <v>477351</v>
      </c>
      <c r="ILT10">
        <v>456318</v>
      </c>
      <c r="ILU10">
        <v>461188</v>
      </c>
      <c r="ILV10">
        <v>458077</v>
      </c>
      <c r="ILW10">
        <v>461264</v>
      </c>
      <c r="ILX10">
        <v>461562</v>
      </c>
      <c r="ILY10">
        <v>461238</v>
      </c>
      <c r="ILZ10">
        <v>462058</v>
      </c>
      <c r="IMA10">
        <v>467585</v>
      </c>
      <c r="IMB10">
        <v>457730</v>
      </c>
      <c r="IMC10">
        <v>446897</v>
      </c>
      <c r="IMD10">
        <v>442399</v>
      </c>
      <c r="IME10">
        <v>446467</v>
      </c>
      <c r="IMF10">
        <v>447604</v>
      </c>
      <c r="IMG10">
        <v>454391</v>
      </c>
      <c r="IMH10">
        <v>449296</v>
      </c>
      <c r="IMI10">
        <v>445813</v>
      </c>
      <c r="IMJ10">
        <v>446588</v>
      </c>
      <c r="IMK10">
        <v>451996</v>
      </c>
      <c r="IML10">
        <v>463504</v>
      </c>
      <c r="IMM10">
        <v>465703</v>
      </c>
      <c r="IMN10">
        <v>452259</v>
      </c>
      <c r="IMO10">
        <v>446613</v>
      </c>
      <c r="IMP10">
        <v>436151</v>
      </c>
      <c r="IMQ10">
        <v>432297</v>
      </c>
      <c r="IMR10">
        <v>422851</v>
      </c>
      <c r="IMS10">
        <v>426757</v>
      </c>
      <c r="IMT10">
        <v>427403</v>
      </c>
      <c r="IMU10">
        <v>429569</v>
      </c>
      <c r="IMV10">
        <v>417685</v>
      </c>
      <c r="IMW10">
        <v>18693</v>
      </c>
      <c r="IMX10">
        <v>34602</v>
      </c>
      <c r="IMY10">
        <v>54705</v>
      </c>
      <c r="IMZ10">
        <v>70147</v>
      </c>
      <c r="INA10">
        <v>79176</v>
      </c>
      <c r="INB10">
        <v>82173</v>
      </c>
      <c r="INC10">
        <v>82173</v>
      </c>
      <c r="IND10">
        <v>82173</v>
      </c>
      <c r="INE10">
        <v>83752</v>
      </c>
      <c r="INF10">
        <v>113213</v>
      </c>
      <c r="ING10">
        <v>137676</v>
      </c>
      <c r="INH10">
        <v>163368</v>
      </c>
      <c r="INI10">
        <v>177413</v>
      </c>
      <c r="INJ10">
        <v>177413</v>
      </c>
      <c r="INK10">
        <v>201115</v>
      </c>
      <c r="INL10">
        <v>257988</v>
      </c>
      <c r="INM10">
        <v>306893</v>
      </c>
      <c r="INN10">
        <v>354624</v>
      </c>
      <c r="INO10">
        <v>382296</v>
      </c>
      <c r="INP10">
        <v>400338</v>
      </c>
      <c r="INQ10">
        <v>414041</v>
      </c>
      <c r="INR10">
        <v>433861</v>
      </c>
      <c r="INS10">
        <v>448448</v>
      </c>
      <c r="INT10">
        <v>455778</v>
      </c>
      <c r="INU10">
        <v>455710</v>
      </c>
      <c r="INV10">
        <v>448976</v>
      </c>
      <c r="INW10">
        <v>460758</v>
      </c>
      <c r="INX10">
        <v>460924</v>
      </c>
      <c r="INY10">
        <v>459778</v>
      </c>
      <c r="INZ10">
        <v>462551</v>
      </c>
      <c r="IOA10">
        <v>462119</v>
      </c>
      <c r="IOB10">
        <v>462600</v>
      </c>
      <c r="IOC10">
        <v>464580</v>
      </c>
      <c r="IOD10">
        <v>462380</v>
      </c>
      <c r="IOE10">
        <v>463372</v>
      </c>
      <c r="IOF10">
        <v>467791</v>
      </c>
      <c r="IOG10">
        <v>469451</v>
      </c>
      <c r="IOH10">
        <v>471131</v>
      </c>
      <c r="IOI10">
        <v>472179</v>
      </c>
      <c r="IOJ10">
        <v>463306</v>
      </c>
      <c r="IOK10">
        <v>461799</v>
      </c>
      <c r="IOL10">
        <v>463920</v>
      </c>
      <c r="IOM10">
        <v>463388</v>
      </c>
      <c r="ION10">
        <v>460957</v>
      </c>
      <c r="IOO10">
        <v>459268</v>
      </c>
      <c r="IOP10">
        <v>452221</v>
      </c>
      <c r="IOQ10">
        <v>451599</v>
      </c>
      <c r="IOR10">
        <v>453428</v>
      </c>
      <c r="IOS10">
        <v>457833</v>
      </c>
      <c r="IOT10">
        <v>457475</v>
      </c>
      <c r="IOU10">
        <v>458814</v>
      </c>
      <c r="IOV10">
        <v>450387</v>
      </c>
      <c r="IOW10">
        <v>444086</v>
      </c>
      <c r="IOX10">
        <v>444593</v>
      </c>
      <c r="IOY10">
        <v>440368</v>
      </c>
      <c r="IOZ10">
        <v>432889</v>
      </c>
      <c r="IPA10">
        <v>432889</v>
      </c>
      <c r="IPB10">
        <v>424890</v>
      </c>
      <c r="IPC10">
        <v>426298</v>
      </c>
      <c r="IPD10">
        <v>408609</v>
      </c>
      <c r="IPE10">
        <v>408609</v>
      </c>
      <c r="IPF10">
        <v>403567</v>
      </c>
      <c r="IPG10">
        <v>398960</v>
      </c>
      <c r="IPH10">
        <v>400207</v>
      </c>
      <c r="IPI10">
        <v>387443</v>
      </c>
      <c r="IPJ10">
        <v>14514</v>
      </c>
      <c r="IPK10">
        <v>19775</v>
      </c>
      <c r="IPL10">
        <v>25724</v>
      </c>
      <c r="IPM10">
        <v>29993</v>
      </c>
      <c r="IPN10">
        <v>34060</v>
      </c>
      <c r="IPO10">
        <v>38971</v>
      </c>
      <c r="IPP10">
        <v>42644</v>
      </c>
      <c r="IPQ10">
        <v>51963</v>
      </c>
      <c r="IPR10">
        <v>63366</v>
      </c>
      <c r="IPS10">
        <v>73822</v>
      </c>
      <c r="IPT10">
        <v>86315</v>
      </c>
      <c r="IPU10">
        <v>93421</v>
      </c>
      <c r="IPV10">
        <v>107275</v>
      </c>
      <c r="IPW10">
        <v>123965</v>
      </c>
      <c r="IPX10">
        <v>147730</v>
      </c>
      <c r="IPY10">
        <v>184643</v>
      </c>
      <c r="IPZ10">
        <v>254574</v>
      </c>
      <c r="IQA10">
        <v>337879</v>
      </c>
      <c r="IQB10">
        <v>337879</v>
      </c>
      <c r="IQC10">
        <v>346319</v>
      </c>
      <c r="IQD10">
        <v>358348</v>
      </c>
      <c r="IQE10">
        <v>376711</v>
      </c>
      <c r="IQF10">
        <v>385921</v>
      </c>
      <c r="IQG10">
        <v>386469</v>
      </c>
      <c r="IQH10">
        <v>384764</v>
      </c>
      <c r="IQI10">
        <v>383152</v>
      </c>
      <c r="IQJ10">
        <v>380262</v>
      </c>
      <c r="IQK10">
        <v>388091</v>
      </c>
      <c r="IQL10">
        <v>389508</v>
      </c>
      <c r="IQM10">
        <v>393522</v>
      </c>
      <c r="IQN10">
        <v>393469</v>
      </c>
      <c r="IQO10">
        <v>394665</v>
      </c>
      <c r="IQP10">
        <v>388323</v>
      </c>
      <c r="IQQ10">
        <v>386589</v>
      </c>
      <c r="IQR10">
        <v>383848</v>
      </c>
      <c r="IQS10">
        <v>386050</v>
      </c>
      <c r="IQT10">
        <v>378333</v>
      </c>
      <c r="IQU10">
        <v>388031</v>
      </c>
      <c r="IQV10">
        <v>384007</v>
      </c>
      <c r="IQW10">
        <v>369096</v>
      </c>
      <c r="IQX10">
        <v>363295</v>
      </c>
      <c r="IQY10">
        <v>365677</v>
      </c>
      <c r="IQZ10">
        <v>368037</v>
      </c>
      <c r="IRA10">
        <v>370495</v>
      </c>
      <c r="IRB10">
        <v>371355</v>
      </c>
      <c r="IRC10">
        <v>380876</v>
      </c>
      <c r="IRD10">
        <v>376156</v>
      </c>
      <c r="IRE10">
        <v>378898</v>
      </c>
      <c r="IRF10">
        <v>380061</v>
      </c>
      <c r="IRG10">
        <v>380061</v>
      </c>
      <c r="IRH10">
        <v>373631</v>
      </c>
      <c r="IRI10">
        <v>375186</v>
      </c>
      <c r="IRJ10">
        <v>367595</v>
      </c>
      <c r="IRK10">
        <v>366778</v>
      </c>
      <c r="IRL10">
        <v>358841</v>
      </c>
      <c r="IRM10">
        <v>358476</v>
      </c>
      <c r="IRN10">
        <v>358894</v>
      </c>
      <c r="IRO10">
        <v>359472</v>
      </c>
      <c r="IRP10">
        <v>364116</v>
      </c>
      <c r="IRQ10">
        <v>363017</v>
      </c>
      <c r="IRR10">
        <v>364082</v>
      </c>
      <c r="IRS10">
        <v>355913</v>
      </c>
      <c r="IRT10">
        <v>362924</v>
      </c>
      <c r="IRU10">
        <v>368611</v>
      </c>
      <c r="IRV10">
        <v>363680</v>
      </c>
      <c r="IRW10">
        <v>20937</v>
      </c>
      <c r="IRX10">
        <v>23996</v>
      </c>
      <c r="IRY10">
        <v>27044</v>
      </c>
      <c r="IRZ10">
        <v>27903</v>
      </c>
      <c r="ISA10">
        <v>30966</v>
      </c>
      <c r="ISB10">
        <v>36713</v>
      </c>
      <c r="ISC10">
        <v>39272</v>
      </c>
      <c r="ISD10">
        <v>43840</v>
      </c>
      <c r="ISE10">
        <v>49346</v>
      </c>
      <c r="ISF10">
        <v>52032</v>
      </c>
      <c r="ISG10">
        <v>57195</v>
      </c>
      <c r="ISH10">
        <v>64181</v>
      </c>
      <c r="ISI10">
        <v>94199</v>
      </c>
      <c r="ISJ10">
        <v>112283</v>
      </c>
      <c r="ISK10">
        <v>127501</v>
      </c>
      <c r="ISL10">
        <v>150718</v>
      </c>
      <c r="ISM10">
        <v>194109</v>
      </c>
      <c r="ISN10">
        <v>263728</v>
      </c>
      <c r="ISO10">
        <v>301481</v>
      </c>
      <c r="ISP10">
        <v>334901</v>
      </c>
      <c r="ISQ10">
        <v>342534</v>
      </c>
      <c r="ISR10">
        <v>349117</v>
      </c>
      <c r="ISS10">
        <v>361612</v>
      </c>
      <c r="IST10">
        <v>361612</v>
      </c>
      <c r="ISU10">
        <v>361058</v>
      </c>
      <c r="ISV10">
        <v>370167</v>
      </c>
      <c r="ISW10">
        <v>369001</v>
      </c>
      <c r="ISX10">
        <v>374908</v>
      </c>
      <c r="ISY10">
        <v>383403</v>
      </c>
      <c r="ISZ10">
        <v>380132</v>
      </c>
      <c r="ITA10">
        <v>381720</v>
      </c>
      <c r="ITB10">
        <v>388125</v>
      </c>
      <c r="ITC10">
        <v>391838</v>
      </c>
      <c r="ITD10">
        <v>393750</v>
      </c>
      <c r="ITE10">
        <v>386828</v>
      </c>
      <c r="ITF10">
        <v>383793</v>
      </c>
      <c r="ITG10">
        <v>384430</v>
      </c>
      <c r="ITH10">
        <v>378175</v>
      </c>
      <c r="ITI10">
        <v>375871</v>
      </c>
      <c r="ITJ10">
        <v>377012</v>
      </c>
      <c r="ITK10">
        <v>380456</v>
      </c>
      <c r="ITL10">
        <v>378759</v>
      </c>
      <c r="ITM10">
        <v>376232</v>
      </c>
      <c r="ITN10">
        <v>374998</v>
      </c>
      <c r="ITO10">
        <v>377436</v>
      </c>
      <c r="ITP10">
        <v>372820</v>
      </c>
      <c r="ITQ10">
        <v>366970</v>
      </c>
      <c r="ITR10">
        <v>375375</v>
      </c>
      <c r="ITS10">
        <v>375375</v>
      </c>
      <c r="ITT10">
        <v>366560</v>
      </c>
      <c r="ITU10">
        <v>364936</v>
      </c>
      <c r="ITV10">
        <v>363437</v>
      </c>
      <c r="ITW10">
        <v>359986</v>
      </c>
      <c r="ITX10">
        <v>362978</v>
      </c>
      <c r="ITY10">
        <v>356196</v>
      </c>
      <c r="ITZ10">
        <v>355194</v>
      </c>
      <c r="IUA10">
        <v>354435</v>
      </c>
      <c r="IUB10">
        <v>357473</v>
      </c>
      <c r="IUC10">
        <v>357473</v>
      </c>
      <c r="IUD10">
        <v>358332</v>
      </c>
      <c r="IUE10">
        <v>355812</v>
      </c>
      <c r="IUF10">
        <v>353314</v>
      </c>
      <c r="IUG10">
        <v>353314</v>
      </c>
      <c r="IUH10">
        <v>353314</v>
      </c>
      <c r="IUI10">
        <v>354268</v>
      </c>
      <c r="IUJ10">
        <v>347247</v>
      </c>
      <c r="IUK10">
        <v>21058</v>
      </c>
      <c r="IUL10">
        <v>25642</v>
      </c>
      <c r="IUM10">
        <v>26751</v>
      </c>
      <c r="IUN10">
        <v>29651</v>
      </c>
      <c r="IUO10">
        <v>33247</v>
      </c>
      <c r="IUP10">
        <v>43679</v>
      </c>
      <c r="IUQ10">
        <v>55738</v>
      </c>
      <c r="IUR10">
        <v>58511</v>
      </c>
      <c r="IUS10">
        <v>66846</v>
      </c>
      <c r="IUT10">
        <v>77625</v>
      </c>
      <c r="IUU10">
        <v>85652</v>
      </c>
      <c r="IUV10">
        <v>92360</v>
      </c>
      <c r="IUW10">
        <v>101651</v>
      </c>
      <c r="IUX10">
        <v>119460</v>
      </c>
      <c r="IUY10">
        <v>143995</v>
      </c>
      <c r="IUZ10">
        <v>212928</v>
      </c>
      <c r="IVA10">
        <v>267284</v>
      </c>
      <c r="IVB10">
        <v>297647</v>
      </c>
      <c r="IVC10">
        <v>302267</v>
      </c>
      <c r="IVD10">
        <v>302267</v>
      </c>
      <c r="IVE10">
        <v>310429</v>
      </c>
      <c r="IVF10">
        <v>322373</v>
      </c>
      <c r="IVG10">
        <v>328214</v>
      </c>
      <c r="IVH10">
        <v>354270</v>
      </c>
      <c r="IVI10">
        <v>360187</v>
      </c>
      <c r="IVJ10">
        <v>359956</v>
      </c>
      <c r="IVK10">
        <v>356030</v>
      </c>
      <c r="IVL10">
        <v>358414</v>
      </c>
      <c r="IVM10">
        <v>357287</v>
      </c>
      <c r="IVN10">
        <v>355803</v>
      </c>
      <c r="IVO10">
        <v>354098</v>
      </c>
      <c r="IVP10">
        <v>368190</v>
      </c>
      <c r="IVQ10">
        <v>364894</v>
      </c>
      <c r="IVR10">
        <v>366652</v>
      </c>
      <c r="IVS10">
        <v>364789</v>
      </c>
      <c r="IVT10">
        <v>362543</v>
      </c>
      <c r="IVU10">
        <v>363090</v>
      </c>
      <c r="IVV10">
        <v>366388</v>
      </c>
      <c r="IVW10">
        <v>368410</v>
      </c>
      <c r="IVX10">
        <v>368620</v>
      </c>
      <c r="IVY10">
        <v>369980</v>
      </c>
      <c r="IVZ10">
        <v>371250</v>
      </c>
      <c r="IWA10">
        <v>371431</v>
      </c>
      <c r="IWB10">
        <v>376615</v>
      </c>
      <c r="IWC10">
        <v>374814</v>
      </c>
      <c r="IWD10">
        <v>376045</v>
      </c>
      <c r="IWE10">
        <v>377639</v>
      </c>
      <c r="IWF10">
        <v>379593</v>
      </c>
      <c r="IWG10">
        <v>374083</v>
      </c>
      <c r="IWH10">
        <v>373183</v>
      </c>
      <c r="IWI10">
        <v>364932</v>
      </c>
      <c r="IWJ10">
        <v>370465</v>
      </c>
      <c r="IWK10">
        <v>372875</v>
      </c>
      <c r="IWL10">
        <v>377982</v>
      </c>
      <c r="IWM10">
        <v>376567</v>
      </c>
      <c r="IWN10">
        <v>374023</v>
      </c>
      <c r="IWO10">
        <v>372474</v>
      </c>
      <c r="IWP10">
        <v>371780</v>
      </c>
      <c r="IWQ10">
        <v>371295</v>
      </c>
      <c r="IWR10">
        <v>368976</v>
      </c>
      <c r="IWS10">
        <v>369020</v>
      </c>
      <c r="IWT10">
        <v>370424</v>
      </c>
      <c r="IWU10">
        <v>367082</v>
      </c>
      <c r="IWV10">
        <v>362960</v>
      </c>
      <c r="IWW10">
        <v>3124</v>
      </c>
      <c r="IWX10">
        <v>2520</v>
      </c>
      <c r="IWY10">
        <v>3400</v>
      </c>
      <c r="IWZ10">
        <v>6713</v>
      </c>
      <c r="IXA10">
        <v>4565</v>
      </c>
      <c r="IXB10">
        <v>11835</v>
      </c>
      <c r="IXC10">
        <v>10567</v>
      </c>
      <c r="IXD10">
        <v>11896</v>
      </c>
      <c r="IXE10">
        <v>19374</v>
      </c>
      <c r="IXF10">
        <v>29594</v>
      </c>
      <c r="IXG10">
        <v>38298</v>
      </c>
      <c r="IXH10">
        <v>54969</v>
      </c>
      <c r="IXI10">
        <v>64497</v>
      </c>
      <c r="IXJ10">
        <v>64497</v>
      </c>
      <c r="IXK10">
        <v>74847</v>
      </c>
      <c r="IXL10">
        <v>120467</v>
      </c>
      <c r="IXM10">
        <v>161669</v>
      </c>
      <c r="IXN10">
        <v>213882</v>
      </c>
      <c r="IXO10">
        <v>244916</v>
      </c>
      <c r="IXP10">
        <v>281735</v>
      </c>
      <c r="IXQ10">
        <v>308679</v>
      </c>
      <c r="IXR10">
        <v>320275</v>
      </c>
      <c r="IXS10">
        <v>331954</v>
      </c>
      <c r="IXT10">
        <v>341044</v>
      </c>
      <c r="IXU10">
        <v>364359</v>
      </c>
      <c r="IXV10">
        <v>370975</v>
      </c>
      <c r="IXW10">
        <v>382968</v>
      </c>
      <c r="IXX10">
        <v>386390</v>
      </c>
      <c r="IXY10">
        <v>392629</v>
      </c>
      <c r="IXZ10">
        <v>399352</v>
      </c>
      <c r="IYA10">
        <v>400638</v>
      </c>
      <c r="IYB10">
        <v>398875</v>
      </c>
      <c r="IYC10">
        <v>403734</v>
      </c>
      <c r="IYD10">
        <v>403263</v>
      </c>
      <c r="IYE10">
        <v>403956</v>
      </c>
      <c r="IYF10">
        <v>408028</v>
      </c>
      <c r="IYG10">
        <v>409738</v>
      </c>
      <c r="IYH10">
        <v>410178</v>
      </c>
      <c r="IYI10">
        <v>412591</v>
      </c>
      <c r="IYJ10">
        <v>406809</v>
      </c>
      <c r="IYK10">
        <v>410051</v>
      </c>
      <c r="IYL10">
        <v>409604</v>
      </c>
      <c r="IYM10">
        <v>410424</v>
      </c>
      <c r="IYN10">
        <v>410538</v>
      </c>
      <c r="IYO10">
        <v>412985</v>
      </c>
      <c r="IYP10">
        <v>415446</v>
      </c>
      <c r="IYQ10">
        <v>413808</v>
      </c>
      <c r="IYR10">
        <v>411628</v>
      </c>
      <c r="IYS10">
        <v>400378</v>
      </c>
      <c r="IYT10">
        <v>393447</v>
      </c>
      <c r="IYU10">
        <v>394051</v>
      </c>
      <c r="IYV10">
        <v>391551</v>
      </c>
      <c r="IYW10">
        <v>390083</v>
      </c>
      <c r="IYX10">
        <v>390430</v>
      </c>
      <c r="IYY10">
        <v>378042</v>
      </c>
      <c r="IYZ10">
        <v>373390</v>
      </c>
      <c r="IZA10">
        <v>367863</v>
      </c>
      <c r="IZB10">
        <v>367863</v>
      </c>
      <c r="IZC10">
        <v>367720</v>
      </c>
      <c r="IZD10">
        <v>370998</v>
      </c>
      <c r="IZE10">
        <v>368966</v>
      </c>
      <c r="IZF10">
        <v>363464</v>
      </c>
      <c r="IZG10">
        <v>363418</v>
      </c>
      <c r="IZH10">
        <v>363328</v>
      </c>
      <c r="IZI10">
        <v>368482</v>
      </c>
      <c r="IZJ10">
        <v>5127</v>
      </c>
      <c r="IZK10">
        <v>6970</v>
      </c>
      <c r="IZL10">
        <v>10332</v>
      </c>
      <c r="IZM10">
        <v>13742</v>
      </c>
      <c r="IZN10">
        <v>18710</v>
      </c>
      <c r="IZO10">
        <v>24913</v>
      </c>
      <c r="IZP10">
        <v>33162</v>
      </c>
      <c r="IZQ10">
        <v>40821</v>
      </c>
      <c r="IZR10">
        <v>45456</v>
      </c>
      <c r="IZS10">
        <v>48900</v>
      </c>
      <c r="IZT10">
        <v>53182</v>
      </c>
      <c r="IZU10">
        <v>66353</v>
      </c>
      <c r="IZV10">
        <v>83135</v>
      </c>
      <c r="IZW10">
        <v>95430</v>
      </c>
      <c r="IZX10">
        <v>108834</v>
      </c>
      <c r="IZY10">
        <v>141507</v>
      </c>
      <c r="IZZ10">
        <v>171483</v>
      </c>
      <c r="JAA10">
        <v>211913</v>
      </c>
      <c r="JAB10">
        <v>211913</v>
      </c>
      <c r="JAC10">
        <v>238754</v>
      </c>
      <c r="JAD10">
        <v>265453</v>
      </c>
      <c r="JAE10">
        <v>298394</v>
      </c>
      <c r="JAF10">
        <v>334788</v>
      </c>
      <c r="JAG10">
        <v>375638</v>
      </c>
      <c r="JAH10">
        <v>409875</v>
      </c>
      <c r="JAI10">
        <v>401787</v>
      </c>
      <c r="JAJ10">
        <v>407925</v>
      </c>
      <c r="JAK10">
        <v>408896</v>
      </c>
      <c r="JAL10">
        <v>412171</v>
      </c>
      <c r="JAM10">
        <v>404250</v>
      </c>
      <c r="JAN10">
        <v>403922</v>
      </c>
      <c r="JAO10">
        <v>414178</v>
      </c>
      <c r="JAP10">
        <v>424947</v>
      </c>
      <c r="JAQ10">
        <v>423511</v>
      </c>
      <c r="JAR10">
        <v>411647</v>
      </c>
      <c r="JAS10">
        <v>416064</v>
      </c>
      <c r="JAT10">
        <v>416103</v>
      </c>
      <c r="JAU10">
        <v>421427</v>
      </c>
      <c r="JAV10">
        <v>421084</v>
      </c>
      <c r="JAW10">
        <v>411706</v>
      </c>
      <c r="JAX10">
        <v>401399</v>
      </c>
      <c r="JAY10">
        <v>406568</v>
      </c>
      <c r="JAZ10">
        <v>407241</v>
      </c>
      <c r="JBA10">
        <v>405937</v>
      </c>
      <c r="JBB10">
        <v>405937</v>
      </c>
      <c r="JBC10">
        <v>417443</v>
      </c>
      <c r="JBD10">
        <v>413169</v>
      </c>
      <c r="JBE10">
        <v>416080</v>
      </c>
      <c r="JBF10">
        <v>416066</v>
      </c>
      <c r="JBG10">
        <v>413728</v>
      </c>
      <c r="JBH10">
        <v>416102</v>
      </c>
      <c r="JBI10">
        <v>426504</v>
      </c>
      <c r="JBJ10">
        <v>422680</v>
      </c>
      <c r="JBK10">
        <v>423302</v>
      </c>
      <c r="JBL10">
        <v>421381</v>
      </c>
      <c r="JBM10">
        <v>400082</v>
      </c>
      <c r="JBN10">
        <v>395077</v>
      </c>
      <c r="JBO10">
        <v>396173</v>
      </c>
      <c r="JBP10">
        <v>394418</v>
      </c>
      <c r="JBQ10">
        <v>392569</v>
      </c>
      <c r="JBR10">
        <v>389411</v>
      </c>
      <c r="JBS10">
        <v>393568</v>
      </c>
      <c r="JBT10">
        <v>393603</v>
      </c>
      <c r="JBU10">
        <v>401813</v>
      </c>
      <c r="JBV10">
        <v>408346</v>
      </c>
      <c r="JBW10">
        <v>10696</v>
      </c>
      <c r="JBX10">
        <v>16712</v>
      </c>
      <c r="JBY10">
        <v>20368</v>
      </c>
      <c r="JBZ10">
        <v>23388</v>
      </c>
      <c r="JCA10">
        <v>25276</v>
      </c>
      <c r="JCB10">
        <v>27409</v>
      </c>
      <c r="JCC10">
        <v>29774</v>
      </c>
      <c r="JCD10">
        <v>33222</v>
      </c>
      <c r="JCE10">
        <v>40402</v>
      </c>
      <c r="JCF10">
        <v>51326</v>
      </c>
      <c r="JCG10">
        <v>66200</v>
      </c>
      <c r="JCH10">
        <v>73054</v>
      </c>
      <c r="JCI10">
        <v>83219</v>
      </c>
      <c r="JCJ10">
        <v>92923</v>
      </c>
      <c r="JCK10">
        <v>101338</v>
      </c>
      <c r="JCL10">
        <v>111932</v>
      </c>
      <c r="JCM10">
        <v>133651</v>
      </c>
      <c r="JCN10">
        <v>159071</v>
      </c>
      <c r="JCO10">
        <v>214980</v>
      </c>
      <c r="JCP10">
        <v>268696</v>
      </c>
      <c r="JCQ10">
        <v>294396</v>
      </c>
      <c r="JCR10">
        <v>321872</v>
      </c>
      <c r="JCS10">
        <v>351084</v>
      </c>
      <c r="JCT10">
        <v>351084</v>
      </c>
      <c r="JCU10">
        <v>375547</v>
      </c>
      <c r="JCV10">
        <v>373519</v>
      </c>
      <c r="JCW10">
        <v>401999</v>
      </c>
      <c r="JCX10">
        <v>433684</v>
      </c>
      <c r="JCY10">
        <v>444751</v>
      </c>
      <c r="JCZ10">
        <v>450718</v>
      </c>
      <c r="JDA10">
        <v>460774</v>
      </c>
      <c r="JDB10">
        <v>457916</v>
      </c>
      <c r="JDC10">
        <v>450775</v>
      </c>
      <c r="JDD10">
        <v>445062</v>
      </c>
      <c r="JDE10">
        <v>419825</v>
      </c>
      <c r="JDF10">
        <v>430266</v>
      </c>
      <c r="JDG10">
        <v>424296</v>
      </c>
      <c r="JDH10">
        <v>426091</v>
      </c>
      <c r="JDI10">
        <v>414872</v>
      </c>
      <c r="JDJ10">
        <v>402812</v>
      </c>
      <c r="JDK10">
        <v>389879</v>
      </c>
      <c r="JDL10">
        <v>391984</v>
      </c>
      <c r="JDM10">
        <v>397225</v>
      </c>
      <c r="JDN10">
        <v>408740</v>
      </c>
      <c r="JDO10">
        <v>393542</v>
      </c>
      <c r="JDP10">
        <v>387416</v>
      </c>
      <c r="JDQ10">
        <v>387303</v>
      </c>
      <c r="JDR10">
        <v>379607</v>
      </c>
      <c r="JDS10">
        <v>379607</v>
      </c>
      <c r="JDT10">
        <v>378233</v>
      </c>
      <c r="JDU10">
        <v>381381</v>
      </c>
      <c r="JDV10">
        <v>361844</v>
      </c>
      <c r="JDW10">
        <v>347133</v>
      </c>
      <c r="JDX10">
        <v>342954</v>
      </c>
      <c r="JDY10">
        <v>344276</v>
      </c>
      <c r="JDZ10">
        <v>335499</v>
      </c>
      <c r="JEA10">
        <v>321363</v>
      </c>
      <c r="JEB10">
        <v>298482</v>
      </c>
      <c r="JEC10">
        <v>293425</v>
      </c>
      <c r="JED10">
        <v>293444</v>
      </c>
      <c r="JEE10">
        <v>288134</v>
      </c>
      <c r="JEF10">
        <v>284867</v>
      </c>
      <c r="JEG10">
        <v>282433</v>
      </c>
      <c r="JEH10">
        <v>281682</v>
      </c>
      <c r="JEI10">
        <v>281682</v>
      </c>
      <c r="JEJ10">
        <v>281806</v>
      </c>
      <c r="JEK10">
        <v>1796</v>
      </c>
      <c r="JEL10">
        <v>5759</v>
      </c>
      <c r="JEM10">
        <v>8837</v>
      </c>
      <c r="JEN10">
        <v>10672</v>
      </c>
      <c r="JEO10">
        <v>17138</v>
      </c>
      <c r="JEP10">
        <v>20540</v>
      </c>
      <c r="JEQ10">
        <v>25483</v>
      </c>
      <c r="JER10">
        <v>29904</v>
      </c>
      <c r="JES10">
        <v>31385</v>
      </c>
      <c r="JET10">
        <v>44044</v>
      </c>
      <c r="JEU10">
        <v>51099</v>
      </c>
      <c r="JEV10">
        <v>60068</v>
      </c>
      <c r="JEW10">
        <v>68003</v>
      </c>
      <c r="JEX10">
        <v>76890</v>
      </c>
      <c r="JEY10">
        <v>94997</v>
      </c>
      <c r="JEZ10">
        <v>121598</v>
      </c>
      <c r="JFA10">
        <v>138086</v>
      </c>
      <c r="JFB10">
        <v>155857</v>
      </c>
      <c r="JFC10">
        <v>166970</v>
      </c>
      <c r="JFD10">
        <v>166970</v>
      </c>
      <c r="JFE10">
        <v>173260</v>
      </c>
      <c r="JFF10">
        <v>199717</v>
      </c>
      <c r="JFG10">
        <v>213537</v>
      </c>
      <c r="JFH10">
        <v>234057</v>
      </c>
      <c r="JFI10">
        <v>243264</v>
      </c>
      <c r="JFJ10">
        <v>245623</v>
      </c>
      <c r="JFK10">
        <v>249113</v>
      </c>
      <c r="JFL10">
        <v>253159</v>
      </c>
      <c r="JFM10">
        <v>259850</v>
      </c>
      <c r="JFN10">
        <v>260261</v>
      </c>
      <c r="JFO10">
        <v>262639</v>
      </c>
      <c r="JFP10">
        <v>267413</v>
      </c>
      <c r="JFQ10">
        <v>275496</v>
      </c>
      <c r="JFR10">
        <v>274222</v>
      </c>
      <c r="JFS10">
        <v>291516</v>
      </c>
      <c r="JFT10">
        <v>303954</v>
      </c>
      <c r="JFU10">
        <v>304938</v>
      </c>
      <c r="JFV10">
        <v>310623</v>
      </c>
      <c r="JFW10">
        <v>325391</v>
      </c>
      <c r="JFX10">
        <v>330129</v>
      </c>
      <c r="JFY10">
        <v>339146</v>
      </c>
      <c r="JFZ10">
        <v>343124</v>
      </c>
      <c r="JGA10">
        <v>342978</v>
      </c>
      <c r="JGB10">
        <v>346333</v>
      </c>
      <c r="JGC10">
        <v>354370</v>
      </c>
      <c r="JGD10">
        <v>347080</v>
      </c>
      <c r="JGE10">
        <v>344153</v>
      </c>
      <c r="JGF10">
        <v>347338</v>
      </c>
      <c r="JGG10">
        <v>346349</v>
      </c>
      <c r="JGH10">
        <v>334172</v>
      </c>
      <c r="JGI10">
        <v>332308</v>
      </c>
      <c r="JGJ10">
        <v>325830</v>
      </c>
      <c r="JGK10">
        <v>326786</v>
      </c>
      <c r="JGL10">
        <v>320977</v>
      </c>
      <c r="JGM10">
        <v>309486</v>
      </c>
      <c r="JGN10">
        <v>280984</v>
      </c>
      <c r="JGO10">
        <v>276882</v>
      </c>
      <c r="JGP10">
        <v>277671</v>
      </c>
      <c r="JGQ10">
        <v>277579</v>
      </c>
      <c r="JGR10">
        <v>280277</v>
      </c>
      <c r="JGS10">
        <v>279314</v>
      </c>
      <c r="JGT10">
        <v>282073</v>
      </c>
      <c r="JGU10">
        <v>282286</v>
      </c>
      <c r="JGV10">
        <v>286180</v>
      </c>
      <c r="JGW10">
        <v>285915</v>
      </c>
      <c r="JGX10">
        <v>9238</v>
      </c>
      <c r="JGY10">
        <v>11334</v>
      </c>
      <c r="JGZ10">
        <v>13220</v>
      </c>
      <c r="JHA10">
        <v>15647</v>
      </c>
      <c r="JHB10">
        <v>20604</v>
      </c>
      <c r="JHC10">
        <v>21768</v>
      </c>
      <c r="JHD10">
        <v>28562</v>
      </c>
      <c r="JHE10">
        <v>33036</v>
      </c>
      <c r="JHF10">
        <v>37043</v>
      </c>
      <c r="JHG10">
        <v>39906</v>
      </c>
      <c r="JHH10">
        <v>46692</v>
      </c>
      <c r="JHI10">
        <v>51483</v>
      </c>
      <c r="JHJ10">
        <v>51483</v>
      </c>
      <c r="JHK10">
        <v>54832</v>
      </c>
      <c r="JHL10">
        <v>62754</v>
      </c>
      <c r="JHM10">
        <v>74418</v>
      </c>
      <c r="JHN10">
        <v>97560</v>
      </c>
      <c r="JHO10">
        <v>133184</v>
      </c>
      <c r="JHP10">
        <v>161240</v>
      </c>
      <c r="JHQ10">
        <v>194532</v>
      </c>
      <c r="JHR10">
        <v>212314</v>
      </c>
      <c r="JHS10">
        <v>231961</v>
      </c>
      <c r="JHT10">
        <v>243017</v>
      </c>
      <c r="JHU10">
        <v>250986</v>
      </c>
      <c r="JHV10">
        <v>264258</v>
      </c>
      <c r="JHW10">
        <v>274287</v>
      </c>
      <c r="JHX10">
        <v>288828</v>
      </c>
      <c r="JHY10">
        <v>300594</v>
      </c>
      <c r="JHZ10">
        <v>309599</v>
      </c>
      <c r="JIA10">
        <v>315346</v>
      </c>
      <c r="JIB10">
        <v>329179</v>
      </c>
      <c r="JIC10">
        <v>330548</v>
      </c>
      <c r="JID10">
        <v>335799</v>
      </c>
      <c r="JIE10">
        <v>324817</v>
      </c>
      <c r="JIF10">
        <v>328264</v>
      </c>
      <c r="JIG10">
        <v>326578</v>
      </c>
      <c r="JIH10">
        <v>323109</v>
      </c>
      <c r="JII10">
        <v>321974</v>
      </c>
      <c r="JIJ10">
        <v>321904</v>
      </c>
      <c r="JIK10">
        <v>317220</v>
      </c>
      <c r="JIL10">
        <v>322805</v>
      </c>
      <c r="JIM10">
        <v>321667</v>
      </c>
      <c r="JIN10">
        <v>320867</v>
      </c>
      <c r="JIO10">
        <v>313231</v>
      </c>
      <c r="JIP10">
        <v>319688</v>
      </c>
      <c r="JIQ10">
        <v>322826</v>
      </c>
      <c r="JIR10">
        <v>322836</v>
      </c>
      <c r="JIS10">
        <v>322249</v>
      </c>
      <c r="JIT10">
        <v>322854</v>
      </c>
      <c r="JIU10">
        <v>330126</v>
      </c>
      <c r="JIV10">
        <v>333588</v>
      </c>
      <c r="JIW10">
        <v>329542</v>
      </c>
      <c r="JIX10">
        <v>330824</v>
      </c>
      <c r="JIY10">
        <v>331837</v>
      </c>
      <c r="JIZ10">
        <v>324719</v>
      </c>
      <c r="JJA10">
        <v>322691</v>
      </c>
      <c r="JJB10">
        <v>321969</v>
      </c>
      <c r="JJC10">
        <v>321969</v>
      </c>
      <c r="JJD10">
        <v>321881</v>
      </c>
      <c r="JJE10">
        <v>327057</v>
      </c>
      <c r="JJF10">
        <v>328854</v>
      </c>
      <c r="JJG10">
        <v>328855</v>
      </c>
      <c r="JJH10">
        <v>327074</v>
      </c>
      <c r="JJI10">
        <v>330328</v>
      </c>
      <c r="JJJ10">
        <v>329634</v>
      </c>
      <c r="JJK10">
        <v>320940</v>
      </c>
      <c r="JJL10">
        <v>16175</v>
      </c>
      <c r="JJM10">
        <v>28414</v>
      </c>
      <c r="JJN10">
        <v>33197</v>
      </c>
      <c r="JJO10">
        <v>42636</v>
      </c>
      <c r="JJP10">
        <v>47098</v>
      </c>
      <c r="JJQ10">
        <v>54957</v>
      </c>
      <c r="JJR10">
        <v>64355</v>
      </c>
      <c r="JJS10">
        <v>68456</v>
      </c>
      <c r="JJT10">
        <v>74830</v>
      </c>
      <c r="JJU10">
        <v>76834</v>
      </c>
      <c r="JJV10">
        <v>84193</v>
      </c>
      <c r="JJW10">
        <v>89062</v>
      </c>
      <c r="JJX10">
        <v>97324</v>
      </c>
      <c r="JJY10">
        <v>105350</v>
      </c>
      <c r="JJZ10">
        <v>124594</v>
      </c>
      <c r="JKA10">
        <v>139476</v>
      </c>
      <c r="JKB10">
        <v>139476</v>
      </c>
      <c r="JKC10">
        <v>159499</v>
      </c>
      <c r="JKD10">
        <v>177952</v>
      </c>
      <c r="JKE10">
        <v>204713</v>
      </c>
      <c r="JKF10">
        <v>245246</v>
      </c>
      <c r="JKG10">
        <v>262975</v>
      </c>
      <c r="JKH10">
        <v>288901</v>
      </c>
      <c r="JKI10">
        <v>291052</v>
      </c>
      <c r="JKJ10">
        <v>295374</v>
      </c>
      <c r="JKK10">
        <v>299570</v>
      </c>
      <c r="JKL10">
        <v>301848</v>
      </c>
      <c r="JKM10">
        <v>290046</v>
      </c>
      <c r="JKN10">
        <v>290702</v>
      </c>
      <c r="JKO10">
        <v>294536</v>
      </c>
      <c r="JKP10">
        <v>290623</v>
      </c>
      <c r="JKQ10">
        <v>291551</v>
      </c>
      <c r="JKR10">
        <v>284967</v>
      </c>
      <c r="JKS10">
        <v>277368</v>
      </c>
      <c r="JKT10">
        <v>278202</v>
      </c>
      <c r="JKU10">
        <v>262669</v>
      </c>
      <c r="JKV10">
        <v>236178</v>
      </c>
      <c r="JKW10">
        <v>236178</v>
      </c>
      <c r="JKX10">
        <v>238264</v>
      </c>
      <c r="JKY10">
        <v>245544</v>
      </c>
      <c r="JKZ10">
        <v>243964</v>
      </c>
      <c r="JLA10">
        <v>245090</v>
      </c>
      <c r="JLB10">
        <v>246517</v>
      </c>
      <c r="JLC10">
        <v>242252</v>
      </c>
      <c r="JLD10">
        <v>241030</v>
      </c>
      <c r="JLE10">
        <v>243366</v>
      </c>
      <c r="JLF10">
        <v>238669</v>
      </c>
      <c r="JLG10">
        <v>231322</v>
      </c>
      <c r="JLH10">
        <v>230958</v>
      </c>
      <c r="JLI10">
        <v>233006</v>
      </c>
      <c r="JLJ10">
        <v>236578</v>
      </c>
      <c r="JLK10">
        <v>236883</v>
      </c>
      <c r="JLL10">
        <v>240879</v>
      </c>
      <c r="JLM10">
        <v>241357</v>
      </c>
      <c r="JLN10">
        <v>253741</v>
      </c>
      <c r="JLO10">
        <v>248926</v>
      </c>
      <c r="JLP10">
        <v>247916</v>
      </c>
      <c r="JLQ10">
        <v>247916</v>
      </c>
      <c r="JLR10">
        <v>250762</v>
      </c>
      <c r="JLS10">
        <v>241563</v>
      </c>
      <c r="JLT10">
        <v>242724</v>
      </c>
      <c r="JLU10">
        <v>239845</v>
      </c>
      <c r="JLV10">
        <v>233067</v>
      </c>
      <c r="JLW10">
        <v>228062</v>
      </c>
      <c r="JLX10">
        <v>227582</v>
      </c>
      <c r="JLY10">
        <v>3261</v>
      </c>
      <c r="JLZ10">
        <v>7136</v>
      </c>
      <c r="JMA10">
        <v>9037</v>
      </c>
      <c r="JMB10">
        <v>12154</v>
      </c>
      <c r="JMC10">
        <v>23820</v>
      </c>
      <c r="JMD10">
        <v>32392</v>
      </c>
      <c r="JME10">
        <v>37718</v>
      </c>
      <c r="JMF10">
        <v>40832</v>
      </c>
      <c r="JMG10">
        <v>43940</v>
      </c>
      <c r="JMH10">
        <v>47870</v>
      </c>
      <c r="JMI10">
        <v>52942</v>
      </c>
      <c r="JMJ10">
        <v>56751</v>
      </c>
      <c r="JMK10">
        <v>59569</v>
      </c>
      <c r="JML10">
        <v>69366</v>
      </c>
      <c r="JMM10">
        <v>75187</v>
      </c>
      <c r="JMN10">
        <v>92286</v>
      </c>
      <c r="JMO10">
        <v>105354</v>
      </c>
      <c r="JMP10">
        <v>124168</v>
      </c>
      <c r="JMQ10">
        <v>155643</v>
      </c>
      <c r="JMR10">
        <v>187288</v>
      </c>
      <c r="JMS10">
        <v>196974</v>
      </c>
      <c r="JMT10">
        <v>234745</v>
      </c>
      <c r="JMU10">
        <v>245084</v>
      </c>
      <c r="JMV10">
        <v>243464</v>
      </c>
      <c r="JMW10">
        <v>252021</v>
      </c>
      <c r="JMX10">
        <v>254975</v>
      </c>
      <c r="JMY10">
        <v>254975</v>
      </c>
      <c r="JMZ10">
        <v>254124</v>
      </c>
      <c r="JNA10">
        <v>255787</v>
      </c>
      <c r="JNB10">
        <v>260686</v>
      </c>
      <c r="JNC10">
        <v>260991</v>
      </c>
      <c r="JND10">
        <v>269108</v>
      </c>
      <c r="JNE10">
        <v>269064</v>
      </c>
      <c r="JNF10">
        <v>263315</v>
      </c>
      <c r="JNG10">
        <v>266187</v>
      </c>
      <c r="JNH10">
        <v>276218</v>
      </c>
      <c r="JNI10">
        <v>272749</v>
      </c>
      <c r="JNJ10">
        <v>275139</v>
      </c>
      <c r="JNK10">
        <v>280115</v>
      </c>
      <c r="JNL10">
        <v>279206</v>
      </c>
      <c r="JNM10">
        <v>280623</v>
      </c>
      <c r="JNN10">
        <v>281460</v>
      </c>
      <c r="JNO10">
        <v>282203</v>
      </c>
      <c r="JNP10">
        <v>280825</v>
      </c>
      <c r="JNQ10">
        <v>281293</v>
      </c>
      <c r="JNR10">
        <v>282256</v>
      </c>
      <c r="JNS10">
        <v>282256</v>
      </c>
      <c r="JNT10">
        <v>283129</v>
      </c>
      <c r="JNU10">
        <v>286293</v>
      </c>
      <c r="JNV10">
        <v>291102</v>
      </c>
      <c r="JNW10">
        <v>301099</v>
      </c>
      <c r="JNX10">
        <v>304417</v>
      </c>
      <c r="JNY10">
        <v>301754</v>
      </c>
      <c r="JNZ10">
        <v>304814</v>
      </c>
      <c r="JOA10">
        <v>303842</v>
      </c>
      <c r="JOB10">
        <v>302168</v>
      </c>
      <c r="JOC10">
        <v>301167</v>
      </c>
      <c r="JOD10">
        <v>301167</v>
      </c>
      <c r="JOE10">
        <v>304800</v>
      </c>
      <c r="JOF10">
        <v>305174</v>
      </c>
      <c r="JOG10">
        <v>307554</v>
      </c>
      <c r="JOH10">
        <v>307700</v>
      </c>
      <c r="JOI10">
        <v>307700</v>
      </c>
      <c r="JOJ10">
        <v>299954</v>
      </c>
      <c r="JOK10">
        <v>302222</v>
      </c>
      <c r="JOL10">
        <v>18740</v>
      </c>
      <c r="JOM10">
        <v>21011</v>
      </c>
      <c r="JON10">
        <v>23350</v>
      </c>
      <c r="JOO10">
        <v>30475</v>
      </c>
      <c r="JOP10">
        <v>33286</v>
      </c>
      <c r="JOQ10">
        <v>43643</v>
      </c>
      <c r="JOR10">
        <v>48105</v>
      </c>
      <c r="JOS10">
        <v>52164</v>
      </c>
      <c r="JOT10">
        <v>57960</v>
      </c>
      <c r="JOU10">
        <v>63217</v>
      </c>
      <c r="JOV10">
        <v>68756</v>
      </c>
      <c r="JOW10">
        <v>81866</v>
      </c>
      <c r="JOX10">
        <v>90639</v>
      </c>
      <c r="JOY10">
        <v>98481</v>
      </c>
      <c r="JOZ10">
        <v>115875</v>
      </c>
      <c r="JPA10">
        <v>126583</v>
      </c>
      <c r="JPB10">
        <v>163416</v>
      </c>
      <c r="JPC10">
        <v>175440</v>
      </c>
      <c r="JPD10">
        <v>175440</v>
      </c>
      <c r="JPE10">
        <v>200144</v>
      </c>
      <c r="JPF10">
        <v>226862</v>
      </c>
      <c r="JPG10">
        <v>243839</v>
      </c>
      <c r="JPH10">
        <v>258523</v>
      </c>
      <c r="JPI10">
        <v>287989</v>
      </c>
      <c r="JPJ10">
        <v>306338</v>
      </c>
      <c r="JPK10">
        <v>325532</v>
      </c>
      <c r="JPL10">
        <v>328245</v>
      </c>
      <c r="JPM10">
        <v>330984</v>
      </c>
      <c r="JPN10">
        <v>331176</v>
      </c>
      <c r="JPO10">
        <v>331373</v>
      </c>
      <c r="JPP10">
        <v>336371</v>
      </c>
      <c r="JPQ10">
        <v>337963</v>
      </c>
      <c r="JPR10">
        <v>336595</v>
      </c>
      <c r="JPS10">
        <v>343801</v>
      </c>
      <c r="JPT10">
        <v>357592</v>
      </c>
      <c r="JPU10">
        <v>359852</v>
      </c>
      <c r="JPV10">
        <v>366591</v>
      </c>
      <c r="JPW10">
        <v>379654</v>
      </c>
      <c r="JPX10">
        <v>376842</v>
      </c>
      <c r="JPY10">
        <v>371388</v>
      </c>
      <c r="JPZ10">
        <v>370489</v>
      </c>
      <c r="JQA10">
        <v>365715</v>
      </c>
      <c r="JQB10">
        <v>363697</v>
      </c>
      <c r="JQC10">
        <v>366872</v>
      </c>
      <c r="JQD10">
        <v>365953</v>
      </c>
      <c r="JQE10">
        <v>362680</v>
      </c>
      <c r="JQF10">
        <v>365353</v>
      </c>
      <c r="JQG10">
        <v>378772</v>
      </c>
      <c r="JQH10">
        <v>376512</v>
      </c>
      <c r="JQI10">
        <v>379828</v>
      </c>
      <c r="JQJ10">
        <v>367268</v>
      </c>
      <c r="JQK10">
        <v>367983</v>
      </c>
      <c r="JQL10">
        <v>373761</v>
      </c>
      <c r="JQM10">
        <v>374577</v>
      </c>
      <c r="JQN10">
        <v>384148</v>
      </c>
      <c r="JQO10">
        <v>386101</v>
      </c>
      <c r="JQP10">
        <v>390059</v>
      </c>
      <c r="JQQ10">
        <v>390190</v>
      </c>
      <c r="JQR10">
        <v>378861</v>
      </c>
      <c r="JQS10">
        <v>383594</v>
      </c>
      <c r="JQT10">
        <v>377459</v>
      </c>
      <c r="JQU10">
        <v>374367</v>
      </c>
      <c r="JQV10">
        <v>376298</v>
      </c>
      <c r="JQW10">
        <v>359768</v>
      </c>
      <c r="JQX10">
        <v>356064</v>
      </c>
      <c r="JQY10">
        <v>5795</v>
      </c>
      <c r="JQZ10">
        <v>10226</v>
      </c>
      <c r="JRA10">
        <v>19852</v>
      </c>
      <c r="JRB10">
        <v>26113</v>
      </c>
      <c r="JRC10">
        <v>28157</v>
      </c>
      <c r="JRD10">
        <v>28927</v>
      </c>
      <c r="JRE10">
        <v>31924</v>
      </c>
      <c r="JRF10">
        <v>33130</v>
      </c>
      <c r="JRG10">
        <v>39796</v>
      </c>
      <c r="JRH10">
        <v>44371</v>
      </c>
      <c r="JRI10">
        <v>47703</v>
      </c>
      <c r="JRJ10">
        <v>47703</v>
      </c>
      <c r="JRK10">
        <v>50598</v>
      </c>
      <c r="JRL10">
        <v>60591</v>
      </c>
      <c r="JRM10">
        <v>71159</v>
      </c>
      <c r="JRN10">
        <v>125701</v>
      </c>
      <c r="JRO10">
        <v>169097</v>
      </c>
      <c r="JRP10">
        <v>197192</v>
      </c>
      <c r="JRQ10">
        <v>223340</v>
      </c>
      <c r="JRR10">
        <v>257380</v>
      </c>
      <c r="JRS10">
        <v>278145</v>
      </c>
      <c r="JRT10">
        <v>297585</v>
      </c>
      <c r="JRU10">
        <v>279588</v>
      </c>
      <c r="JRV10">
        <v>280251</v>
      </c>
      <c r="JRW10">
        <v>278915</v>
      </c>
      <c r="JRX10">
        <v>282207</v>
      </c>
      <c r="JRY10">
        <v>282717</v>
      </c>
      <c r="JRZ10">
        <v>295043</v>
      </c>
      <c r="JSA10">
        <v>290309</v>
      </c>
      <c r="JSB10">
        <v>297406</v>
      </c>
      <c r="JSC10">
        <v>291855</v>
      </c>
      <c r="JSD10">
        <v>292344</v>
      </c>
      <c r="JSE10">
        <v>274110</v>
      </c>
      <c r="JSF10">
        <v>268913</v>
      </c>
      <c r="JSG10">
        <v>268749</v>
      </c>
      <c r="JSH10">
        <v>267962</v>
      </c>
      <c r="JSI10">
        <v>258610</v>
      </c>
      <c r="JSJ10">
        <v>260171</v>
      </c>
      <c r="JSK10">
        <v>262698</v>
      </c>
      <c r="JSL10">
        <v>254205</v>
      </c>
      <c r="JSM10">
        <v>259571</v>
      </c>
    </row>
    <row r="11" spans="1:7267" x14ac:dyDescent="0.25">
      <c r="A11" t="s">
        <v>7197</v>
      </c>
      <c r="B11">
        <v>6231078</v>
      </c>
      <c r="C11">
        <v>6231078</v>
      </c>
      <c r="D11">
        <v>6142938</v>
      </c>
      <c r="E11">
        <v>6043776</v>
      </c>
      <c r="F11">
        <v>5438616</v>
      </c>
      <c r="G11">
        <v>3586668</v>
      </c>
      <c r="H11">
        <v>3586668</v>
      </c>
      <c r="I11">
        <v>2385697</v>
      </c>
      <c r="J11">
        <v>953094</v>
      </c>
      <c r="K11">
        <v>670028</v>
      </c>
      <c r="L11">
        <v>350167</v>
      </c>
      <c r="M11">
        <v>273940</v>
      </c>
      <c r="N11">
        <v>247500</v>
      </c>
      <c r="O11">
        <v>202470</v>
      </c>
      <c r="P11">
        <v>179126</v>
      </c>
      <c r="Q11">
        <v>147168</v>
      </c>
      <c r="R11">
        <v>139329</v>
      </c>
      <c r="S11">
        <v>130079</v>
      </c>
      <c r="T11">
        <v>100437</v>
      </c>
      <c r="U11">
        <v>80675</v>
      </c>
      <c r="V11">
        <v>76941</v>
      </c>
      <c r="W11">
        <v>43183</v>
      </c>
      <c r="X11">
        <v>34090</v>
      </c>
      <c r="Y11">
        <v>28259</v>
      </c>
      <c r="Z11">
        <v>22578</v>
      </c>
      <c r="AA11">
        <v>17996</v>
      </c>
      <c r="AB11">
        <v>17132</v>
      </c>
      <c r="AC11">
        <v>16909</v>
      </c>
      <c r="AD11">
        <v>10778</v>
      </c>
      <c r="AE11">
        <v>10407</v>
      </c>
      <c r="AF11">
        <v>10948</v>
      </c>
      <c r="AG11">
        <v>5610</v>
      </c>
      <c r="AH11">
        <v>5439</v>
      </c>
      <c r="AI11">
        <v>3654</v>
      </c>
      <c r="AJ11">
        <v>3374</v>
      </c>
      <c r="AK11">
        <v>1128</v>
      </c>
      <c r="AL11">
        <v>967</v>
      </c>
      <c r="AM11">
        <v>925</v>
      </c>
      <c r="AN11">
        <v>864</v>
      </c>
      <c r="AO11">
        <v>844</v>
      </c>
      <c r="AP11">
        <v>567</v>
      </c>
      <c r="AQ11">
        <v>567</v>
      </c>
      <c r="AR11">
        <v>366</v>
      </c>
      <c r="AS11">
        <v>315</v>
      </c>
      <c r="AT11">
        <v>6504237</v>
      </c>
      <c r="AU11">
        <v>6502266</v>
      </c>
      <c r="AV11">
        <v>6464223</v>
      </c>
      <c r="AW11">
        <v>6476527</v>
      </c>
      <c r="AX11">
        <v>6493341</v>
      </c>
      <c r="AY11">
        <v>6504754</v>
      </c>
      <c r="AZ11">
        <v>6522111</v>
      </c>
      <c r="BA11">
        <v>6534859</v>
      </c>
      <c r="BB11">
        <v>6571735</v>
      </c>
      <c r="BC11">
        <v>6604440</v>
      </c>
      <c r="BD11">
        <v>6611284</v>
      </c>
      <c r="BE11">
        <v>6593208</v>
      </c>
      <c r="BF11">
        <v>6608098</v>
      </c>
      <c r="BG11">
        <v>6667295</v>
      </c>
      <c r="BH11">
        <v>6634965</v>
      </c>
      <c r="BI11">
        <v>6654032</v>
      </c>
      <c r="BJ11">
        <v>6641407</v>
      </c>
      <c r="BK11">
        <v>6575213</v>
      </c>
      <c r="BL11">
        <v>6617062</v>
      </c>
      <c r="BM11">
        <v>6613257</v>
      </c>
      <c r="BN11">
        <v>6631516</v>
      </c>
      <c r="BO11">
        <v>6702401</v>
      </c>
      <c r="BP11">
        <v>6803094</v>
      </c>
      <c r="BQ11">
        <v>6706517</v>
      </c>
      <c r="BR11">
        <v>6585820</v>
      </c>
      <c r="BS11">
        <v>5860453</v>
      </c>
      <c r="BT11">
        <v>4115465</v>
      </c>
      <c r="BU11">
        <v>2393247</v>
      </c>
      <c r="BV11">
        <v>1408975</v>
      </c>
      <c r="BW11">
        <v>957013</v>
      </c>
      <c r="BX11">
        <v>460393</v>
      </c>
      <c r="BY11">
        <v>223718</v>
      </c>
      <c r="BZ11">
        <v>223718</v>
      </c>
      <c r="CA11">
        <v>213171</v>
      </c>
      <c r="CB11">
        <v>170309</v>
      </c>
      <c r="CC11">
        <v>155670</v>
      </c>
      <c r="CD11">
        <v>148602</v>
      </c>
      <c r="CE11">
        <v>140740</v>
      </c>
      <c r="CF11">
        <v>133105</v>
      </c>
      <c r="CG11">
        <v>103297</v>
      </c>
      <c r="CH11">
        <v>74233</v>
      </c>
      <c r="CI11">
        <v>48483</v>
      </c>
      <c r="CJ11">
        <v>38835</v>
      </c>
      <c r="CK11">
        <v>34321</v>
      </c>
      <c r="CL11">
        <v>34890</v>
      </c>
      <c r="CM11">
        <v>34611</v>
      </c>
      <c r="CN11">
        <v>33833</v>
      </c>
      <c r="CO11">
        <v>22532</v>
      </c>
      <c r="CP11">
        <v>17633</v>
      </c>
      <c r="CQ11">
        <v>9304</v>
      </c>
      <c r="CR11">
        <v>9032</v>
      </c>
      <c r="CS11">
        <v>8938</v>
      </c>
      <c r="CT11">
        <v>8938</v>
      </c>
      <c r="CU11">
        <v>8496</v>
      </c>
      <c r="CV11">
        <v>7558</v>
      </c>
      <c r="CW11">
        <v>6188</v>
      </c>
      <c r="CX11">
        <v>3334</v>
      </c>
      <c r="CY11">
        <v>2973</v>
      </c>
      <c r="CZ11">
        <v>3086</v>
      </c>
      <c r="DA11">
        <v>3085</v>
      </c>
      <c r="DB11">
        <v>3074</v>
      </c>
      <c r="DC11">
        <v>1968</v>
      </c>
      <c r="DD11">
        <v>997</v>
      </c>
      <c r="DE11">
        <v>6696715</v>
      </c>
      <c r="DF11">
        <v>6696715</v>
      </c>
      <c r="DG11">
        <v>6703900</v>
      </c>
      <c r="DH11">
        <v>6728487</v>
      </c>
      <c r="DI11">
        <v>6697750</v>
      </c>
      <c r="DJ11">
        <v>6728492</v>
      </c>
      <c r="DK11">
        <v>6728492</v>
      </c>
      <c r="DL11">
        <v>6724758</v>
      </c>
      <c r="DM11">
        <v>6719097</v>
      </c>
      <c r="DN11">
        <v>6719986</v>
      </c>
      <c r="DO11">
        <v>6718203</v>
      </c>
      <c r="DP11">
        <v>6676304</v>
      </c>
      <c r="DQ11">
        <v>6665902</v>
      </c>
      <c r="DR11">
        <v>6645718</v>
      </c>
      <c r="DS11">
        <v>6643117</v>
      </c>
      <c r="DT11">
        <v>6633524</v>
      </c>
      <c r="DU11">
        <v>6628145</v>
      </c>
      <c r="DV11">
        <v>6653648</v>
      </c>
      <c r="DW11">
        <v>6668339</v>
      </c>
      <c r="DX11">
        <v>6707037</v>
      </c>
      <c r="DY11">
        <v>6652515</v>
      </c>
      <c r="DZ11">
        <v>6626267</v>
      </c>
      <c r="EA11">
        <v>6604132</v>
      </c>
      <c r="EB11">
        <v>6621792</v>
      </c>
      <c r="EC11">
        <v>6644480</v>
      </c>
      <c r="ED11">
        <v>6533980</v>
      </c>
      <c r="EE11">
        <v>6533980</v>
      </c>
      <c r="EF11">
        <v>6463341</v>
      </c>
      <c r="EG11">
        <v>5726647</v>
      </c>
      <c r="EH11">
        <v>3950628</v>
      </c>
      <c r="EI11">
        <v>2274343</v>
      </c>
      <c r="EJ11">
        <v>1251115</v>
      </c>
      <c r="EK11">
        <v>765627</v>
      </c>
      <c r="EL11">
        <v>328039</v>
      </c>
      <c r="EM11">
        <v>279347</v>
      </c>
      <c r="EN11">
        <v>267688</v>
      </c>
      <c r="EO11">
        <v>237833</v>
      </c>
      <c r="EP11">
        <v>230278</v>
      </c>
      <c r="EQ11">
        <v>227283</v>
      </c>
      <c r="ER11">
        <v>220659</v>
      </c>
      <c r="ES11">
        <v>212854</v>
      </c>
      <c r="ET11">
        <v>195326</v>
      </c>
      <c r="EU11">
        <v>191273</v>
      </c>
      <c r="EV11">
        <v>186776</v>
      </c>
      <c r="EW11">
        <v>186249</v>
      </c>
      <c r="EX11">
        <v>178199</v>
      </c>
      <c r="EY11">
        <v>168220</v>
      </c>
      <c r="EZ11">
        <v>164066</v>
      </c>
      <c r="FA11">
        <v>163889</v>
      </c>
      <c r="FB11">
        <v>159291</v>
      </c>
      <c r="FC11">
        <v>140549</v>
      </c>
      <c r="FD11">
        <v>130999</v>
      </c>
      <c r="FE11">
        <v>125991</v>
      </c>
      <c r="FF11">
        <v>126275</v>
      </c>
      <c r="FG11">
        <v>118815</v>
      </c>
      <c r="FH11">
        <v>102159</v>
      </c>
      <c r="FI11">
        <v>75297</v>
      </c>
      <c r="FJ11">
        <v>54307</v>
      </c>
      <c r="FK11">
        <v>54177</v>
      </c>
      <c r="FL11">
        <v>54176</v>
      </c>
      <c r="FM11">
        <v>22244</v>
      </c>
      <c r="FN11">
        <v>1339</v>
      </c>
      <c r="FO11">
        <v>720</v>
      </c>
      <c r="FP11">
        <v>695</v>
      </c>
      <c r="FQ11">
        <v>695</v>
      </c>
      <c r="FR11">
        <v>695</v>
      </c>
      <c r="FS11">
        <v>693</v>
      </c>
      <c r="FT11">
        <v>6641414</v>
      </c>
      <c r="FU11">
        <v>6683876</v>
      </c>
      <c r="FV11">
        <v>6729775</v>
      </c>
      <c r="FW11">
        <v>6708903</v>
      </c>
      <c r="FX11">
        <v>6741772</v>
      </c>
      <c r="FY11">
        <v>6750416</v>
      </c>
      <c r="FZ11">
        <v>6733778</v>
      </c>
      <c r="GA11">
        <v>6725156</v>
      </c>
      <c r="GB11">
        <v>6745323</v>
      </c>
      <c r="GC11">
        <v>6751031</v>
      </c>
      <c r="GD11">
        <v>6756177</v>
      </c>
      <c r="GE11">
        <v>6783745</v>
      </c>
      <c r="GF11">
        <v>6818531</v>
      </c>
      <c r="GG11">
        <v>6841853</v>
      </c>
      <c r="GH11">
        <v>6841762</v>
      </c>
      <c r="GI11">
        <v>6789454</v>
      </c>
      <c r="GJ11">
        <v>6797362</v>
      </c>
      <c r="GK11">
        <v>6850102</v>
      </c>
      <c r="GL11">
        <v>6915148</v>
      </c>
      <c r="GM11">
        <v>6898321</v>
      </c>
      <c r="GN11">
        <v>6908772</v>
      </c>
      <c r="GO11">
        <v>6908101</v>
      </c>
      <c r="GP11">
        <v>6906236</v>
      </c>
      <c r="GQ11">
        <v>6812824</v>
      </c>
      <c r="GR11">
        <v>6764841</v>
      </c>
      <c r="GS11">
        <v>5999726</v>
      </c>
      <c r="GT11">
        <v>4379769</v>
      </c>
      <c r="GU11">
        <v>2895944</v>
      </c>
      <c r="GV11">
        <v>1834668</v>
      </c>
      <c r="GW11">
        <v>1080499</v>
      </c>
      <c r="GX11">
        <v>714616</v>
      </c>
      <c r="GY11">
        <v>392368</v>
      </c>
      <c r="GZ11">
        <v>262315</v>
      </c>
      <c r="HA11">
        <v>242768</v>
      </c>
      <c r="HB11">
        <v>213794</v>
      </c>
      <c r="HC11">
        <v>182863</v>
      </c>
      <c r="HD11">
        <v>146997</v>
      </c>
      <c r="HE11">
        <v>128383</v>
      </c>
      <c r="HF11">
        <v>124937</v>
      </c>
      <c r="HG11">
        <v>116072</v>
      </c>
      <c r="HH11">
        <v>114152</v>
      </c>
      <c r="HI11">
        <v>105488</v>
      </c>
      <c r="HJ11">
        <v>103236</v>
      </c>
      <c r="HK11">
        <v>74366</v>
      </c>
      <c r="HL11">
        <v>62861</v>
      </c>
      <c r="HM11">
        <v>57674</v>
      </c>
      <c r="HN11">
        <v>24477</v>
      </c>
      <c r="HO11">
        <v>19649</v>
      </c>
      <c r="HP11">
        <v>11898</v>
      </c>
      <c r="HQ11">
        <v>5694</v>
      </c>
      <c r="HR11">
        <v>5560</v>
      </c>
      <c r="HS11">
        <v>5253</v>
      </c>
      <c r="HT11">
        <v>5031</v>
      </c>
      <c r="HU11">
        <v>4768</v>
      </c>
      <c r="HV11">
        <v>4773</v>
      </c>
      <c r="HW11">
        <v>4679</v>
      </c>
      <c r="HX11">
        <v>2215</v>
      </c>
      <c r="HY11">
        <v>2164</v>
      </c>
      <c r="HZ11">
        <v>2164</v>
      </c>
      <c r="IA11">
        <v>2164</v>
      </c>
      <c r="IB11">
        <v>1864</v>
      </c>
      <c r="IC11">
        <v>1744</v>
      </c>
      <c r="ID11">
        <v>1743</v>
      </c>
      <c r="IE11">
        <v>1743</v>
      </c>
      <c r="IF11">
        <v>1738</v>
      </c>
      <c r="IG11">
        <v>1738</v>
      </c>
      <c r="IH11">
        <v>7115835</v>
      </c>
      <c r="II11">
        <v>7113782</v>
      </c>
      <c r="IJ11">
        <v>7119040</v>
      </c>
      <c r="IK11">
        <v>7081149</v>
      </c>
      <c r="IL11">
        <v>7071409</v>
      </c>
      <c r="IM11">
        <v>7028282</v>
      </c>
      <c r="IN11">
        <v>6967318</v>
      </c>
      <c r="IO11">
        <v>6954354</v>
      </c>
      <c r="IP11">
        <v>6954417</v>
      </c>
      <c r="IQ11">
        <v>6945663</v>
      </c>
      <c r="IR11">
        <v>6897181</v>
      </c>
      <c r="IS11">
        <v>6880210</v>
      </c>
      <c r="IT11">
        <v>6861290</v>
      </c>
      <c r="IU11">
        <v>6820251</v>
      </c>
      <c r="IV11">
        <v>6785390</v>
      </c>
      <c r="IW11">
        <v>6780461</v>
      </c>
      <c r="IX11">
        <v>6828544</v>
      </c>
      <c r="IY11">
        <v>6849125</v>
      </c>
      <c r="IZ11">
        <v>6864747</v>
      </c>
      <c r="JA11">
        <v>6806353</v>
      </c>
      <c r="JB11">
        <v>6800880</v>
      </c>
      <c r="JC11">
        <v>6769942</v>
      </c>
      <c r="JD11">
        <v>6703173</v>
      </c>
      <c r="JE11">
        <v>6585413</v>
      </c>
      <c r="JF11">
        <v>5934100</v>
      </c>
      <c r="JG11">
        <v>3896003</v>
      </c>
      <c r="JH11">
        <v>3896003</v>
      </c>
      <c r="JI11">
        <v>2876224</v>
      </c>
      <c r="JJ11">
        <v>1637624</v>
      </c>
      <c r="JK11">
        <v>967007</v>
      </c>
      <c r="JL11">
        <v>716148</v>
      </c>
      <c r="JM11">
        <v>532678</v>
      </c>
      <c r="JN11">
        <v>477848</v>
      </c>
      <c r="JO11">
        <v>392388</v>
      </c>
      <c r="JP11">
        <v>319314</v>
      </c>
      <c r="JQ11">
        <v>282564</v>
      </c>
      <c r="JR11">
        <v>263930</v>
      </c>
      <c r="JS11">
        <v>238199</v>
      </c>
      <c r="JT11">
        <v>206779</v>
      </c>
      <c r="JU11">
        <v>190039</v>
      </c>
      <c r="JV11">
        <v>131929</v>
      </c>
      <c r="JW11">
        <v>122116</v>
      </c>
      <c r="JX11">
        <v>71233</v>
      </c>
      <c r="JY11">
        <v>52580</v>
      </c>
      <c r="JZ11">
        <v>27671</v>
      </c>
      <c r="KA11">
        <v>9149</v>
      </c>
      <c r="KB11">
        <v>8409</v>
      </c>
      <c r="KC11">
        <v>3759</v>
      </c>
      <c r="KD11">
        <v>1667</v>
      </c>
      <c r="KE11">
        <v>1307</v>
      </c>
      <c r="KF11">
        <v>1306</v>
      </c>
      <c r="KG11">
        <v>1272</v>
      </c>
      <c r="KH11">
        <v>1272</v>
      </c>
      <c r="KI11">
        <v>1055</v>
      </c>
      <c r="KJ11">
        <v>1055</v>
      </c>
      <c r="KK11">
        <v>923</v>
      </c>
      <c r="KL11">
        <v>919</v>
      </c>
      <c r="KM11">
        <v>916</v>
      </c>
      <c r="KN11">
        <v>1061</v>
      </c>
      <c r="KO11">
        <v>1037</v>
      </c>
      <c r="KP11">
        <v>1088</v>
      </c>
      <c r="KQ11">
        <v>813</v>
      </c>
      <c r="KR11">
        <v>764</v>
      </c>
      <c r="KS11">
        <v>41</v>
      </c>
      <c r="KT11">
        <v>31</v>
      </c>
      <c r="KU11">
        <v>6486976</v>
      </c>
      <c r="KV11">
        <v>6547779</v>
      </c>
      <c r="KW11">
        <v>6436119</v>
      </c>
      <c r="KX11">
        <v>6387729</v>
      </c>
      <c r="KY11">
        <v>6318271</v>
      </c>
      <c r="KZ11">
        <v>6336253</v>
      </c>
      <c r="LA11">
        <v>6307088</v>
      </c>
      <c r="LB11">
        <v>6277903</v>
      </c>
      <c r="LC11">
        <v>6265087</v>
      </c>
      <c r="LD11">
        <v>6294118</v>
      </c>
      <c r="LE11">
        <v>6287813</v>
      </c>
      <c r="LF11">
        <v>6345421</v>
      </c>
      <c r="LG11">
        <v>6307920</v>
      </c>
      <c r="LH11">
        <v>6243731</v>
      </c>
      <c r="LI11">
        <v>6243223</v>
      </c>
      <c r="LJ11">
        <v>6173325</v>
      </c>
      <c r="LK11">
        <v>6122631</v>
      </c>
      <c r="LL11">
        <v>6111849</v>
      </c>
      <c r="LM11">
        <v>6139964</v>
      </c>
      <c r="LN11">
        <v>6146912</v>
      </c>
      <c r="LO11">
        <v>6120636</v>
      </c>
      <c r="LP11">
        <v>6105429</v>
      </c>
      <c r="LQ11">
        <v>6132597</v>
      </c>
      <c r="LR11">
        <v>5942119</v>
      </c>
      <c r="LS11">
        <v>5352694</v>
      </c>
      <c r="LT11">
        <v>3537322</v>
      </c>
      <c r="LU11">
        <v>2230576</v>
      </c>
      <c r="LV11">
        <v>1386159</v>
      </c>
      <c r="LW11">
        <v>953482</v>
      </c>
      <c r="LX11">
        <v>686663</v>
      </c>
      <c r="LY11">
        <v>440919</v>
      </c>
      <c r="LZ11">
        <v>440919</v>
      </c>
      <c r="MA11">
        <v>402642</v>
      </c>
      <c r="MB11">
        <v>320385</v>
      </c>
      <c r="MC11">
        <v>206444</v>
      </c>
      <c r="MD11">
        <v>137780</v>
      </c>
      <c r="ME11">
        <v>70819</v>
      </c>
      <c r="MF11">
        <v>62756</v>
      </c>
      <c r="MG11">
        <v>60057</v>
      </c>
      <c r="MH11">
        <v>48344</v>
      </c>
      <c r="MI11">
        <v>40513</v>
      </c>
      <c r="MJ11">
        <v>32404</v>
      </c>
      <c r="MK11">
        <v>26674</v>
      </c>
      <c r="ML11">
        <v>16363</v>
      </c>
      <c r="MM11">
        <v>13364</v>
      </c>
      <c r="MN11">
        <v>12968</v>
      </c>
      <c r="MO11">
        <v>12545</v>
      </c>
      <c r="MP11">
        <v>11699</v>
      </c>
      <c r="MQ11">
        <v>11169</v>
      </c>
      <c r="MR11">
        <v>11134</v>
      </c>
      <c r="MS11">
        <v>8974</v>
      </c>
      <c r="MT11">
        <v>8974</v>
      </c>
      <c r="MU11">
        <v>8944</v>
      </c>
      <c r="MV11">
        <v>8409</v>
      </c>
      <c r="MW11">
        <v>780</v>
      </c>
      <c r="MX11">
        <v>418</v>
      </c>
      <c r="MY11">
        <v>6157077</v>
      </c>
      <c r="MZ11">
        <v>6157077</v>
      </c>
      <c r="NA11">
        <v>6157077</v>
      </c>
      <c r="NB11">
        <v>6157077</v>
      </c>
      <c r="NC11">
        <v>6157077</v>
      </c>
      <c r="ND11">
        <v>6157077</v>
      </c>
      <c r="NE11">
        <v>6157077</v>
      </c>
      <c r="NF11">
        <v>6157077</v>
      </c>
      <c r="NG11">
        <v>6157077</v>
      </c>
      <c r="NH11">
        <v>6127191</v>
      </c>
      <c r="NI11">
        <v>6131693</v>
      </c>
      <c r="NJ11">
        <v>6120962</v>
      </c>
      <c r="NK11">
        <v>6149632</v>
      </c>
      <c r="NL11">
        <v>6149632</v>
      </c>
      <c r="NM11">
        <v>6119551</v>
      </c>
      <c r="NN11">
        <v>6121452</v>
      </c>
      <c r="NO11">
        <v>6112805</v>
      </c>
      <c r="NP11">
        <v>6093976</v>
      </c>
      <c r="NQ11">
        <v>6062254</v>
      </c>
      <c r="NR11">
        <v>6072538</v>
      </c>
      <c r="NS11">
        <v>6062918</v>
      </c>
      <c r="NT11">
        <v>6042613</v>
      </c>
      <c r="NU11">
        <v>6034102</v>
      </c>
      <c r="NV11">
        <v>6047397</v>
      </c>
      <c r="NW11">
        <v>6023704</v>
      </c>
      <c r="NX11">
        <v>6018775</v>
      </c>
      <c r="NY11">
        <v>5975692</v>
      </c>
      <c r="NZ11">
        <v>6020690</v>
      </c>
      <c r="OA11">
        <v>6028127</v>
      </c>
      <c r="OB11">
        <v>6076570</v>
      </c>
      <c r="OC11">
        <v>6122916</v>
      </c>
      <c r="OD11">
        <v>6085621</v>
      </c>
      <c r="OE11">
        <v>6085621</v>
      </c>
      <c r="OF11">
        <v>5989686</v>
      </c>
      <c r="OG11">
        <v>5253916</v>
      </c>
      <c r="OH11">
        <v>3507888</v>
      </c>
      <c r="OI11">
        <v>2323449</v>
      </c>
      <c r="OJ11">
        <v>1020310</v>
      </c>
      <c r="OK11">
        <v>591972</v>
      </c>
      <c r="OL11">
        <v>380677</v>
      </c>
      <c r="OM11">
        <v>226284</v>
      </c>
      <c r="ON11">
        <v>195673</v>
      </c>
      <c r="OO11">
        <v>159915</v>
      </c>
      <c r="OP11">
        <v>92440</v>
      </c>
      <c r="OQ11">
        <v>35550</v>
      </c>
      <c r="OR11">
        <v>31011</v>
      </c>
      <c r="OS11">
        <v>22822</v>
      </c>
      <c r="OT11">
        <v>20472</v>
      </c>
      <c r="OU11">
        <v>15565</v>
      </c>
      <c r="OV11">
        <v>9021</v>
      </c>
      <c r="OW11">
        <v>7074</v>
      </c>
      <c r="OX11">
        <v>6847</v>
      </c>
      <c r="OY11">
        <v>5136</v>
      </c>
      <c r="OZ11">
        <v>4811</v>
      </c>
      <c r="PA11">
        <v>3326</v>
      </c>
      <c r="PB11">
        <v>3215</v>
      </c>
      <c r="PC11">
        <v>2166</v>
      </c>
      <c r="PD11">
        <v>1599</v>
      </c>
      <c r="PE11">
        <v>1314</v>
      </c>
      <c r="PF11">
        <v>713</v>
      </c>
      <c r="PG11">
        <v>598</v>
      </c>
      <c r="PH11">
        <v>426</v>
      </c>
      <c r="PI11">
        <v>316</v>
      </c>
      <c r="PJ11">
        <v>201</v>
      </c>
      <c r="PK11">
        <v>40</v>
      </c>
      <c r="PL11">
        <v>35</v>
      </c>
      <c r="PM11">
        <v>12</v>
      </c>
      <c r="PN11">
        <v>11</v>
      </c>
      <c r="PO11">
        <v>6389182</v>
      </c>
      <c r="PP11">
        <v>6389182</v>
      </c>
      <c r="PQ11">
        <v>6389182</v>
      </c>
      <c r="PR11">
        <v>6389182</v>
      </c>
      <c r="PS11">
        <v>6389182</v>
      </c>
      <c r="PT11">
        <v>6389182</v>
      </c>
      <c r="PU11">
        <v>6389182</v>
      </c>
      <c r="PV11">
        <v>6379720</v>
      </c>
      <c r="PW11">
        <v>6434356</v>
      </c>
      <c r="PX11">
        <v>6431263</v>
      </c>
      <c r="PY11">
        <v>6425189</v>
      </c>
      <c r="PZ11">
        <v>6414165</v>
      </c>
      <c r="QA11">
        <v>6409991</v>
      </c>
      <c r="QB11">
        <v>6392610</v>
      </c>
      <c r="QC11">
        <v>6388578</v>
      </c>
      <c r="QD11">
        <v>6395881</v>
      </c>
      <c r="QE11">
        <v>6440537</v>
      </c>
      <c r="QF11">
        <v>6426462</v>
      </c>
      <c r="QG11">
        <v>6381335</v>
      </c>
      <c r="QH11">
        <v>6377827</v>
      </c>
      <c r="QI11">
        <v>6356704</v>
      </c>
      <c r="QJ11">
        <v>6356550</v>
      </c>
      <c r="QK11">
        <v>6369266</v>
      </c>
      <c r="QL11">
        <v>6409649</v>
      </c>
      <c r="QM11">
        <v>6447647</v>
      </c>
      <c r="QN11">
        <v>6426188</v>
      </c>
      <c r="QO11">
        <v>6458000</v>
      </c>
      <c r="QP11">
        <v>6458000</v>
      </c>
      <c r="QQ11">
        <v>6449902</v>
      </c>
      <c r="QR11">
        <v>6315151</v>
      </c>
      <c r="QS11">
        <v>5812038</v>
      </c>
      <c r="QT11">
        <v>4341936</v>
      </c>
      <c r="QU11">
        <v>2683843</v>
      </c>
      <c r="QV11">
        <v>1628406</v>
      </c>
      <c r="QW11">
        <v>681277</v>
      </c>
      <c r="QX11">
        <v>334596</v>
      </c>
      <c r="QY11">
        <v>213439</v>
      </c>
      <c r="QZ11">
        <v>139601</v>
      </c>
      <c r="RA11">
        <v>130029</v>
      </c>
      <c r="RB11">
        <v>96581</v>
      </c>
      <c r="RC11">
        <v>72615</v>
      </c>
      <c r="RD11">
        <v>53877</v>
      </c>
      <c r="RE11">
        <v>41634</v>
      </c>
      <c r="RF11">
        <v>30942</v>
      </c>
      <c r="RG11">
        <v>23934</v>
      </c>
      <c r="RH11">
        <v>14407</v>
      </c>
      <c r="RI11">
        <v>12694</v>
      </c>
      <c r="RJ11">
        <v>9296</v>
      </c>
      <c r="RK11">
        <v>3391</v>
      </c>
      <c r="RL11">
        <v>651</v>
      </c>
      <c r="RM11">
        <v>453</v>
      </c>
      <c r="RN11">
        <v>191</v>
      </c>
      <c r="RO11">
        <v>113</v>
      </c>
      <c r="RP11">
        <v>66</v>
      </c>
      <c r="RQ11">
        <v>53</v>
      </c>
      <c r="RR11">
        <v>7</v>
      </c>
      <c r="RS11">
        <v>7</v>
      </c>
      <c r="RT11">
        <v>8</v>
      </c>
      <c r="RU11">
        <v>8</v>
      </c>
      <c r="RV11">
        <v>8</v>
      </c>
      <c r="RW11">
        <v>8</v>
      </c>
      <c r="RX11">
        <v>5</v>
      </c>
      <c r="RY11">
        <v>5</v>
      </c>
      <c r="RZ11">
        <v>5</v>
      </c>
      <c r="SA11">
        <v>4</v>
      </c>
      <c r="SB11">
        <v>4</v>
      </c>
      <c r="SC11">
        <v>4</v>
      </c>
      <c r="SD11">
        <v>4</v>
      </c>
      <c r="SE11">
        <v>4</v>
      </c>
      <c r="SF11">
        <v>4</v>
      </c>
      <c r="SG11">
        <v>4</v>
      </c>
      <c r="SH11">
        <v>3</v>
      </c>
      <c r="SI11">
        <v>6242627</v>
      </c>
      <c r="SJ11">
        <v>6213326</v>
      </c>
      <c r="SK11">
        <v>6199627</v>
      </c>
      <c r="SL11">
        <v>6200108</v>
      </c>
      <c r="SM11">
        <v>6222416</v>
      </c>
      <c r="SN11">
        <v>6189890</v>
      </c>
      <c r="SO11">
        <v>6194041</v>
      </c>
      <c r="SP11">
        <v>6202456</v>
      </c>
      <c r="SQ11">
        <v>6202456</v>
      </c>
      <c r="SR11">
        <v>6206231</v>
      </c>
      <c r="SS11">
        <v>6247479</v>
      </c>
      <c r="ST11">
        <v>6320898</v>
      </c>
      <c r="SU11">
        <v>6264833</v>
      </c>
      <c r="SV11">
        <v>6258417</v>
      </c>
      <c r="SW11">
        <v>6275533</v>
      </c>
      <c r="SX11">
        <v>6291117</v>
      </c>
      <c r="SY11">
        <v>6272545</v>
      </c>
      <c r="SZ11">
        <v>6281555</v>
      </c>
      <c r="TA11">
        <v>6240521</v>
      </c>
      <c r="TB11">
        <v>6158493</v>
      </c>
      <c r="TC11">
        <v>6151399</v>
      </c>
      <c r="TD11">
        <v>6000828</v>
      </c>
      <c r="TE11">
        <v>5947437</v>
      </c>
      <c r="TF11">
        <v>5265787</v>
      </c>
      <c r="TG11">
        <v>3372384</v>
      </c>
      <c r="TH11">
        <v>3372384</v>
      </c>
      <c r="TI11">
        <v>2278475</v>
      </c>
      <c r="TJ11">
        <v>870229</v>
      </c>
      <c r="TK11">
        <v>382250</v>
      </c>
      <c r="TL11">
        <v>206704</v>
      </c>
      <c r="TM11">
        <v>107533</v>
      </c>
      <c r="TN11">
        <v>87486</v>
      </c>
      <c r="TO11">
        <v>60637</v>
      </c>
      <c r="TP11">
        <v>35079</v>
      </c>
      <c r="TQ11">
        <v>28946</v>
      </c>
      <c r="TR11">
        <v>26782</v>
      </c>
      <c r="TS11">
        <v>25508</v>
      </c>
      <c r="TT11">
        <v>18144</v>
      </c>
      <c r="TU11">
        <v>16737</v>
      </c>
      <c r="TV11">
        <v>13854</v>
      </c>
      <c r="TW11">
        <v>13708</v>
      </c>
      <c r="TX11">
        <v>12156</v>
      </c>
      <c r="TY11">
        <v>10986</v>
      </c>
      <c r="TZ11">
        <v>9382</v>
      </c>
      <c r="UA11">
        <v>9435</v>
      </c>
      <c r="UB11">
        <v>9096</v>
      </c>
      <c r="UC11">
        <v>8999</v>
      </c>
      <c r="UD11">
        <v>8981</v>
      </c>
      <c r="UE11">
        <v>8978</v>
      </c>
      <c r="UF11">
        <v>8975</v>
      </c>
      <c r="UG11">
        <v>8855</v>
      </c>
      <c r="UH11">
        <v>6748</v>
      </c>
      <c r="UI11">
        <v>6732</v>
      </c>
      <c r="UJ11">
        <v>6731</v>
      </c>
      <c r="UK11">
        <v>5471</v>
      </c>
      <c r="UL11">
        <v>4891</v>
      </c>
      <c r="UM11">
        <v>2416</v>
      </c>
      <c r="UN11">
        <v>14</v>
      </c>
      <c r="UO11">
        <v>13</v>
      </c>
      <c r="UP11">
        <v>13</v>
      </c>
      <c r="UQ11">
        <v>2</v>
      </c>
      <c r="UR11">
        <v>2</v>
      </c>
      <c r="US11">
        <v>1</v>
      </c>
      <c r="UT11">
        <v>1</v>
      </c>
      <c r="UU11">
        <v>1</v>
      </c>
      <c r="UV11">
        <v>5983830</v>
      </c>
      <c r="UW11">
        <v>5983830</v>
      </c>
      <c r="UX11">
        <v>6000490</v>
      </c>
      <c r="UY11">
        <v>5941923</v>
      </c>
      <c r="UZ11">
        <v>5912240</v>
      </c>
      <c r="VA11">
        <v>5902507</v>
      </c>
      <c r="VB11">
        <v>5858223</v>
      </c>
      <c r="VC11">
        <v>5841498</v>
      </c>
      <c r="VD11">
        <v>5838724</v>
      </c>
      <c r="VE11">
        <v>5827290</v>
      </c>
      <c r="VF11">
        <v>5833114</v>
      </c>
      <c r="VG11">
        <v>5850576</v>
      </c>
      <c r="VH11">
        <v>5874288</v>
      </c>
      <c r="VI11">
        <v>5853108</v>
      </c>
      <c r="VJ11">
        <v>5838562</v>
      </c>
      <c r="VK11">
        <v>5854612</v>
      </c>
      <c r="VL11">
        <v>5781257</v>
      </c>
      <c r="VM11">
        <v>5785736</v>
      </c>
      <c r="VN11">
        <v>5804034</v>
      </c>
      <c r="VO11">
        <v>5814427</v>
      </c>
      <c r="VP11">
        <v>5788664</v>
      </c>
      <c r="VQ11">
        <v>5775672</v>
      </c>
      <c r="VR11">
        <v>5734519</v>
      </c>
      <c r="VS11">
        <v>5601845</v>
      </c>
      <c r="VT11">
        <v>4826759</v>
      </c>
      <c r="VU11">
        <v>2960008</v>
      </c>
      <c r="VV11">
        <v>1684912</v>
      </c>
      <c r="VW11">
        <v>662406</v>
      </c>
      <c r="VX11">
        <v>241451</v>
      </c>
      <c r="VY11">
        <v>106633</v>
      </c>
      <c r="VZ11">
        <v>106633</v>
      </c>
      <c r="WA11">
        <v>96091</v>
      </c>
      <c r="WB11">
        <v>71675</v>
      </c>
      <c r="WC11">
        <v>51959</v>
      </c>
      <c r="WD11">
        <v>31061</v>
      </c>
      <c r="WE11">
        <v>24015</v>
      </c>
      <c r="WF11">
        <v>20521</v>
      </c>
      <c r="WG11">
        <v>16787</v>
      </c>
      <c r="WH11">
        <v>14615</v>
      </c>
      <c r="WI11">
        <v>13471</v>
      </c>
      <c r="WJ11">
        <v>12034</v>
      </c>
      <c r="WK11">
        <v>9101</v>
      </c>
      <c r="WL11">
        <v>8007</v>
      </c>
      <c r="WM11">
        <v>6612</v>
      </c>
      <c r="WN11">
        <v>5808</v>
      </c>
      <c r="WO11">
        <v>4637</v>
      </c>
      <c r="WP11">
        <v>4291</v>
      </c>
      <c r="WQ11">
        <v>3663</v>
      </c>
      <c r="WR11">
        <v>2794</v>
      </c>
      <c r="WS11">
        <v>2548</v>
      </c>
      <c r="WT11">
        <v>557</v>
      </c>
      <c r="WU11">
        <v>554</v>
      </c>
      <c r="WV11">
        <v>75</v>
      </c>
      <c r="WW11">
        <v>74</v>
      </c>
      <c r="WX11">
        <v>3</v>
      </c>
      <c r="WY11">
        <v>3</v>
      </c>
      <c r="WZ11">
        <v>3</v>
      </c>
      <c r="XA11">
        <v>4</v>
      </c>
      <c r="XB11">
        <v>4</v>
      </c>
      <c r="XC11">
        <v>4</v>
      </c>
      <c r="XD11">
        <v>4</v>
      </c>
      <c r="XE11">
        <v>3</v>
      </c>
      <c r="XF11">
        <v>3</v>
      </c>
      <c r="XG11">
        <v>3</v>
      </c>
      <c r="XH11">
        <v>5808655</v>
      </c>
      <c r="XI11">
        <v>5808655</v>
      </c>
      <c r="XJ11">
        <v>5813568</v>
      </c>
      <c r="XK11">
        <v>5783099</v>
      </c>
      <c r="XL11">
        <v>5742460</v>
      </c>
      <c r="XM11">
        <v>5748363</v>
      </c>
      <c r="XN11">
        <v>5748363</v>
      </c>
      <c r="XO11">
        <v>5710096</v>
      </c>
      <c r="XP11">
        <v>5719713</v>
      </c>
      <c r="XQ11">
        <v>5740392</v>
      </c>
      <c r="XR11">
        <v>5705619</v>
      </c>
      <c r="XS11">
        <v>5736046</v>
      </c>
      <c r="XT11">
        <v>5688062</v>
      </c>
      <c r="XU11">
        <v>5688391</v>
      </c>
      <c r="XV11">
        <v>5736316</v>
      </c>
      <c r="XW11">
        <v>5721414</v>
      </c>
      <c r="XX11">
        <v>5734024</v>
      </c>
      <c r="XY11">
        <v>5786694</v>
      </c>
      <c r="XZ11">
        <v>5777460</v>
      </c>
      <c r="YA11">
        <v>5767671</v>
      </c>
      <c r="YB11">
        <v>5757504</v>
      </c>
      <c r="YC11">
        <v>5798714</v>
      </c>
      <c r="YD11">
        <v>5789559</v>
      </c>
      <c r="YE11">
        <v>5787035</v>
      </c>
      <c r="YF11">
        <v>5786883</v>
      </c>
      <c r="YG11">
        <v>5170140</v>
      </c>
      <c r="YH11">
        <v>3019752</v>
      </c>
      <c r="YI11">
        <v>2443702</v>
      </c>
      <c r="YJ11">
        <v>2443702</v>
      </c>
      <c r="YK11">
        <v>1234411</v>
      </c>
      <c r="YL11">
        <v>463392</v>
      </c>
      <c r="YM11">
        <v>225602</v>
      </c>
      <c r="YN11">
        <v>174205</v>
      </c>
      <c r="YO11">
        <v>143546</v>
      </c>
      <c r="YP11">
        <v>129106</v>
      </c>
      <c r="YQ11">
        <v>100671</v>
      </c>
      <c r="YR11">
        <v>76743</v>
      </c>
      <c r="YS11">
        <v>63337</v>
      </c>
      <c r="YT11">
        <v>53944</v>
      </c>
      <c r="YU11">
        <v>42119</v>
      </c>
      <c r="YV11">
        <v>29804</v>
      </c>
      <c r="YW11">
        <v>22791</v>
      </c>
      <c r="YX11">
        <v>17837</v>
      </c>
      <c r="YY11">
        <v>16917</v>
      </c>
      <c r="YZ11">
        <v>13710</v>
      </c>
      <c r="ZA11">
        <v>12417</v>
      </c>
      <c r="ZB11">
        <v>12341</v>
      </c>
      <c r="ZC11">
        <v>11927</v>
      </c>
      <c r="ZD11">
        <v>11742</v>
      </c>
      <c r="ZE11">
        <v>5893</v>
      </c>
      <c r="ZF11">
        <v>4740</v>
      </c>
      <c r="ZG11">
        <v>1923</v>
      </c>
      <c r="ZH11">
        <v>1457</v>
      </c>
      <c r="ZI11">
        <v>277</v>
      </c>
      <c r="ZJ11">
        <v>256</v>
      </c>
      <c r="ZK11">
        <v>283</v>
      </c>
      <c r="ZL11">
        <v>283</v>
      </c>
      <c r="ZM11">
        <v>284</v>
      </c>
      <c r="ZN11">
        <v>286</v>
      </c>
      <c r="ZO11">
        <v>261</v>
      </c>
      <c r="ZP11">
        <v>257</v>
      </c>
      <c r="ZQ11">
        <v>257</v>
      </c>
      <c r="ZR11">
        <v>231</v>
      </c>
      <c r="ZS11">
        <v>130</v>
      </c>
      <c r="ZT11">
        <v>30</v>
      </c>
      <c r="ZU11">
        <v>30</v>
      </c>
      <c r="ZV11">
        <v>5578231</v>
      </c>
      <c r="ZW11">
        <v>5568503</v>
      </c>
      <c r="ZX11">
        <v>5564906</v>
      </c>
      <c r="ZY11">
        <v>5578706</v>
      </c>
      <c r="ZZ11">
        <v>5581718</v>
      </c>
      <c r="AAA11">
        <v>5511439</v>
      </c>
      <c r="AAB11">
        <v>5525849</v>
      </c>
      <c r="AAC11">
        <v>5508879</v>
      </c>
      <c r="AAD11">
        <v>5509529</v>
      </c>
      <c r="AAE11">
        <v>5494278</v>
      </c>
      <c r="AAF11">
        <v>5518532</v>
      </c>
      <c r="AAG11">
        <v>5497287</v>
      </c>
      <c r="AAH11">
        <v>5431041</v>
      </c>
      <c r="AAI11">
        <v>5389398</v>
      </c>
      <c r="AAJ11">
        <v>5379519</v>
      </c>
      <c r="AAK11">
        <v>5361815</v>
      </c>
      <c r="AAL11">
        <v>5355764</v>
      </c>
      <c r="AAM11">
        <v>5349230</v>
      </c>
      <c r="AAN11">
        <v>5403863</v>
      </c>
      <c r="AAO11">
        <v>5404565</v>
      </c>
      <c r="AAP11">
        <v>5404565</v>
      </c>
      <c r="AAQ11">
        <v>5322703</v>
      </c>
      <c r="AAR11">
        <v>5298933</v>
      </c>
      <c r="AAS11">
        <v>5166808</v>
      </c>
      <c r="AAT11">
        <v>4705581</v>
      </c>
      <c r="AAU11">
        <v>3489856</v>
      </c>
      <c r="AAV11">
        <v>2232263</v>
      </c>
      <c r="AAW11">
        <v>1098738</v>
      </c>
      <c r="AAX11">
        <v>615482</v>
      </c>
      <c r="AAY11">
        <v>457347</v>
      </c>
      <c r="AAZ11">
        <v>350978</v>
      </c>
      <c r="ABA11">
        <v>292299</v>
      </c>
      <c r="ABB11">
        <v>235265</v>
      </c>
      <c r="ABC11">
        <v>180854</v>
      </c>
      <c r="ABD11">
        <v>119820</v>
      </c>
      <c r="ABE11">
        <v>95496</v>
      </c>
      <c r="ABF11">
        <v>87444</v>
      </c>
      <c r="ABG11">
        <v>56092</v>
      </c>
      <c r="ABH11">
        <v>35522</v>
      </c>
      <c r="ABI11">
        <v>26045</v>
      </c>
      <c r="ABJ11">
        <v>20641</v>
      </c>
      <c r="ABK11">
        <v>17456</v>
      </c>
      <c r="ABL11">
        <v>14748</v>
      </c>
      <c r="ABM11">
        <v>12149</v>
      </c>
      <c r="ABN11">
        <v>8618</v>
      </c>
      <c r="ABO11">
        <v>6236</v>
      </c>
      <c r="ABP11">
        <v>5896</v>
      </c>
      <c r="ABQ11">
        <v>5009</v>
      </c>
      <c r="ABR11">
        <v>4708</v>
      </c>
      <c r="ABS11">
        <v>4585</v>
      </c>
      <c r="ABT11">
        <v>3979</v>
      </c>
      <c r="ABU11">
        <v>3111</v>
      </c>
      <c r="ABV11">
        <v>1659</v>
      </c>
      <c r="ABW11">
        <v>299</v>
      </c>
      <c r="ABX11">
        <v>98</v>
      </c>
      <c r="ABY11">
        <v>89</v>
      </c>
      <c r="ABZ11">
        <v>9</v>
      </c>
      <c r="ACA11">
        <v>10</v>
      </c>
      <c r="ACB11">
        <v>17</v>
      </c>
      <c r="ACC11">
        <v>17</v>
      </c>
      <c r="ACD11">
        <v>16</v>
      </c>
      <c r="ACE11">
        <v>14</v>
      </c>
      <c r="ACF11">
        <v>14</v>
      </c>
      <c r="ACG11">
        <v>14</v>
      </c>
      <c r="ACH11">
        <v>14</v>
      </c>
      <c r="ACI11">
        <v>5085307</v>
      </c>
      <c r="ACJ11">
        <v>5100022</v>
      </c>
      <c r="ACK11">
        <v>5073565</v>
      </c>
      <c r="ACL11">
        <v>5022610</v>
      </c>
      <c r="ACM11">
        <v>5013261</v>
      </c>
      <c r="ACN11">
        <v>4977995</v>
      </c>
      <c r="ACO11">
        <v>4985071</v>
      </c>
      <c r="ACP11">
        <v>4980623</v>
      </c>
      <c r="ACQ11">
        <v>4945244</v>
      </c>
      <c r="ACR11">
        <v>4925879</v>
      </c>
      <c r="ACS11">
        <v>4925879</v>
      </c>
      <c r="ACT11">
        <v>4940505</v>
      </c>
      <c r="ACU11">
        <v>4938038</v>
      </c>
      <c r="ACV11">
        <v>4914278</v>
      </c>
      <c r="ACW11">
        <v>4855373</v>
      </c>
      <c r="ACX11">
        <v>4851466</v>
      </c>
      <c r="ACY11">
        <v>4870539</v>
      </c>
      <c r="ACZ11">
        <v>4849029</v>
      </c>
      <c r="ADA11">
        <v>4831149</v>
      </c>
      <c r="ADB11">
        <v>4824046</v>
      </c>
      <c r="ADC11">
        <v>4842173</v>
      </c>
      <c r="ADD11">
        <v>4814395</v>
      </c>
      <c r="ADE11">
        <v>4796847</v>
      </c>
      <c r="ADF11">
        <v>4790228</v>
      </c>
      <c r="ADG11">
        <v>4554345</v>
      </c>
      <c r="ADH11">
        <v>4554345</v>
      </c>
      <c r="ADI11">
        <v>4254229</v>
      </c>
      <c r="ADJ11">
        <v>3102782</v>
      </c>
      <c r="ADK11">
        <v>1723842</v>
      </c>
      <c r="ADL11">
        <v>989795</v>
      </c>
      <c r="ADM11">
        <v>669800</v>
      </c>
      <c r="ADN11">
        <v>460719</v>
      </c>
      <c r="ADO11">
        <v>292237</v>
      </c>
      <c r="ADP11">
        <v>207412</v>
      </c>
      <c r="ADQ11">
        <v>162626</v>
      </c>
      <c r="ADR11">
        <v>147998</v>
      </c>
      <c r="ADS11">
        <v>132448</v>
      </c>
      <c r="ADT11">
        <v>117239</v>
      </c>
      <c r="ADU11">
        <v>91838</v>
      </c>
      <c r="ADV11">
        <v>83936</v>
      </c>
      <c r="ADW11">
        <v>68862</v>
      </c>
      <c r="ADX11">
        <v>55889</v>
      </c>
      <c r="ADY11">
        <v>37328</v>
      </c>
      <c r="ADZ11">
        <v>21682</v>
      </c>
      <c r="AEA11">
        <v>15989</v>
      </c>
      <c r="AEB11">
        <v>14240</v>
      </c>
      <c r="AEC11">
        <v>13592</v>
      </c>
      <c r="AED11">
        <v>13491</v>
      </c>
      <c r="AEE11">
        <v>11051</v>
      </c>
      <c r="AEF11">
        <v>9666</v>
      </c>
      <c r="AEG11">
        <v>8088</v>
      </c>
      <c r="AEH11">
        <v>6002</v>
      </c>
      <c r="AEI11">
        <v>700</v>
      </c>
      <c r="AEJ11">
        <v>653</v>
      </c>
      <c r="AEK11">
        <v>638</v>
      </c>
      <c r="AEL11">
        <v>584</v>
      </c>
      <c r="AEM11">
        <v>470</v>
      </c>
      <c r="AEN11">
        <v>64</v>
      </c>
      <c r="AEO11">
        <v>62</v>
      </c>
      <c r="AEP11">
        <v>62</v>
      </c>
      <c r="AEQ11">
        <v>62</v>
      </c>
      <c r="AER11">
        <v>62</v>
      </c>
      <c r="AES11">
        <v>62</v>
      </c>
      <c r="AET11">
        <v>22</v>
      </c>
      <c r="AEU11">
        <v>1</v>
      </c>
      <c r="AEV11">
        <v>4415973</v>
      </c>
      <c r="AEW11">
        <v>4369232</v>
      </c>
      <c r="AEX11">
        <v>4364564</v>
      </c>
      <c r="AEY11">
        <v>4378869</v>
      </c>
      <c r="AEZ11">
        <v>4334165</v>
      </c>
      <c r="AFA11">
        <v>4345786</v>
      </c>
      <c r="AFB11">
        <v>4440569</v>
      </c>
      <c r="AFC11">
        <v>4378771</v>
      </c>
      <c r="AFD11">
        <v>4349881</v>
      </c>
      <c r="AFE11">
        <v>4360320</v>
      </c>
      <c r="AFF11">
        <v>4400770</v>
      </c>
      <c r="AFG11">
        <v>4411083</v>
      </c>
      <c r="AFH11">
        <v>4440918</v>
      </c>
      <c r="AFI11">
        <v>4348775</v>
      </c>
      <c r="AFJ11">
        <v>4293904</v>
      </c>
      <c r="AFK11">
        <v>4245232</v>
      </c>
      <c r="AFL11">
        <v>4266876</v>
      </c>
      <c r="AFM11">
        <v>4231312</v>
      </c>
      <c r="AFN11">
        <v>4226851</v>
      </c>
      <c r="AFO11">
        <v>4205639</v>
      </c>
      <c r="AFP11">
        <v>4206146</v>
      </c>
      <c r="AFQ11">
        <v>4221584</v>
      </c>
      <c r="AFR11">
        <v>4252186</v>
      </c>
      <c r="AFS11">
        <v>4144632</v>
      </c>
      <c r="AFT11">
        <v>4155676</v>
      </c>
      <c r="AFU11">
        <v>4098389</v>
      </c>
      <c r="AFV11">
        <v>3557692</v>
      </c>
      <c r="AFW11">
        <v>2357460</v>
      </c>
      <c r="AFX11">
        <v>987505</v>
      </c>
      <c r="AFY11">
        <v>374294</v>
      </c>
      <c r="AFZ11">
        <v>374294</v>
      </c>
      <c r="AGA11">
        <v>282817</v>
      </c>
      <c r="AGB11">
        <v>201409</v>
      </c>
      <c r="AGC11">
        <v>133437</v>
      </c>
      <c r="AGD11">
        <v>116133</v>
      </c>
      <c r="AGE11">
        <v>109919</v>
      </c>
      <c r="AGF11">
        <v>86916</v>
      </c>
      <c r="AGG11">
        <v>82384</v>
      </c>
      <c r="AGH11">
        <v>77047</v>
      </c>
      <c r="AGI11">
        <v>58271</v>
      </c>
      <c r="AGJ11">
        <v>48392</v>
      </c>
      <c r="AGK11">
        <v>44504</v>
      </c>
      <c r="AGL11">
        <v>38328</v>
      </c>
      <c r="AGM11">
        <v>24082</v>
      </c>
      <c r="AGN11">
        <v>22252</v>
      </c>
      <c r="AGO11">
        <v>17945</v>
      </c>
      <c r="AGP11">
        <v>15010</v>
      </c>
      <c r="AGQ11">
        <v>13024</v>
      </c>
      <c r="AGR11">
        <v>10782</v>
      </c>
      <c r="AGS11">
        <v>9162</v>
      </c>
      <c r="AGT11">
        <v>7501</v>
      </c>
      <c r="AGU11">
        <v>5635</v>
      </c>
      <c r="AGV11">
        <v>3968</v>
      </c>
      <c r="AGW11">
        <v>2454</v>
      </c>
      <c r="AGX11">
        <v>1229</v>
      </c>
      <c r="AGY11">
        <v>1229</v>
      </c>
      <c r="AGZ11">
        <v>1229</v>
      </c>
      <c r="AHA11">
        <v>1229</v>
      </c>
      <c r="AHB11">
        <v>1219</v>
      </c>
      <c r="AHC11">
        <v>1219</v>
      </c>
      <c r="AHD11">
        <v>4220415</v>
      </c>
      <c r="AHE11">
        <v>4220415</v>
      </c>
      <c r="AHF11">
        <v>4220415</v>
      </c>
      <c r="AHG11">
        <v>4220415</v>
      </c>
      <c r="AHH11">
        <v>4220415</v>
      </c>
      <c r="AHI11">
        <v>4220415</v>
      </c>
      <c r="AHJ11">
        <v>4168428</v>
      </c>
      <c r="AHK11">
        <v>4165994</v>
      </c>
      <c r="AHL11">
        <v>4134177</v>
      </c>
      <c r="AHM11">
        <v>4124688</v>
      </c>
      <c r="AHN11">
        <v>4124688</v>
      </c>
      <c r="AHO11">
        <v>4142346</v>
      </c>
      <c r="AHP11">
        <v>4141315</v>
      </c>
      <c r="AHQ11">
        <v>4144093</v>
      </c>
      <c r="AHR11">
        <v>4124033</v>
      </c>
      <c r="AHS11">
        <v>4145972</v>
      </c>
      <c r="AHT11">
        <v>4145087</v>
      </c>
      <c r="AHU11">
        <v>4158171</v>
      </c>
      <c r="AHV11">
        <v>4109523</v>
      </c>
      <c r="AHW11">
        <v>4084357</v>
      </c>
      <c r="AHX11">
        <v>4095898</v>
      </c>
      <c r="AHY11">
        <v>4105812</v>
      </c>
      <c r="AHZ11">
        <v>4097025</v>
      </c>
      <c r="AIA11">
        <v>4124044</v>
      </c>
      <c r="AIB11">
        <v>4150889</v>
      </c>
      <c r="AIC11">
        <v>4179719</v>
      </c>
      <c r="AID11">
        <v>4199545</v>
      </c>
      <c r="AIE11">
        <v>4198238</v>
      </c>
      <c r="AIF11">
        <v>4175742</v>
      </c>
      <c r="AIG11">
        <v>4079945</v>
      </c>
      <c r="AIH11">
        <v>3486088</v>
      </c>
      <c r="AII11">
        <v>3095065</v>
      </c>
      <c r="AIJ11">
        <v>3095065</v>
      </c>
      <c r="AIK11">
        <v>2115097</v>
      </c>
      <c r="AIL11">
        <v>828734</v>
      </c>
      <c r="AIM11">
        <v>248482</v>
      </c>
      <c r="AIN11">
        <v>150060</v>
      </c>
      <c r="AIO11">
        <v>113198</v>
      </c>
      <c r="AIP11">
        <v>96534</v>
      </c>
      <c r="AIQ11">
        <v>65711</v>
      </c>
      <c r="AIR11">
        <v>50359</v>
      </c>
      <c r="AIS11">
        <v>49454</v>
      </c>
      <c r="AIT11">
        <v>33968</v>
      </c>
      <c r="AIU11">
        <v>25588</v>
      </c>
      <c r="AIV11">
        <v>14783</v>
      </c>
      <c r="AIW11">
        <v>10090</v>
      </c>
      <c r="AIX11">
        <v>8744</v>
      </c>
      <c r="AIY11">
        <v>7913</v>
      </c>
      <c r="AIZ11">
        <v>7611</v>
      </c>
      <c r="AJA11">
        <v>7079</v>
      </c>
      <c r="AJB11">
        <v>5405</v>
      </c>
      <c r="AJC11">
        <v>4771</v>
      </c>
      <c r="AJD11">
        <v>3603</v>
      </c>
      <c r="AJE11">
        <v>3525</v>
      </c>
      <c r="AJF11">
        <v>2971</v>
      </c>
      <c r="AJG11">
        <v>2913</v>
      </c>
      <c r="AJH11">
        <v>2721</v>
      </c>
      <c r="AJI11">
        <v>928</v>
      </c>
      <c r="AJJ11">
        <v>669</v>
      </c>
      <c r="AJK11">
        <v>519</v>
      </c>
      <c r="AJL11">
        <v>518</v>
      </c>
      <c r="AJM11">
        <v>516</v>
      </c>
      <c r="AJN11">
        <v>166</v>
      </c>
      <c r="AJO11">
        <v>5</v>
      </c>
      <c r="AJP11">
        <v>5</v>
      </c>
      <c r="AJQ11">
        <v>5</v>
      </c>
      <c r="AJR11">
        <v>5</v>
      </c>
      <c r="AJS11">
        <v>5</v>
      </c>
      <c r="AJT11">
        <v>5</v>
      </c>
      <c r="AJU11">
        <v>5</v>
      </c>
      <c r="AJV11">
        <v>3973107</v>
      </c>
      <c r="AJW11">
        <v>4000973</v>
      </c>
      <c r="AJX11">
        <v>3991582</v>
      </c>
      <c r="AJY11">
        <v>3998457</v>
      </c>
      <c r="AJZ11">
        <v>3961696</v>
      </c>
      <c r="AKA11">
        <v>3938594</v>
      </c>
      <c r="AKB11">
        <v>3952546</v>
      </c>
      <c r="AKC11">
        <v>3952804</v>
      </c>
      <c r="AKD11">
        <v>3972630</v>
      </c>
      <c r="AKE11">
        <v>4000801</v>
      </c>
      <c r="AKF11">
        <v>4003551</v>
      </c>
      <c r="AKG11">
        <v>4013229</v>
      </c>
      <c r="AKH11">
        <v>4004240</v>
      </c>
      <c r="AKI11">
        <v>3978110</v>
      </c>
      <c r="AKJ11">
        <v>3987151</v>
      </c>
      <c r="AKK11">
        <v>3981430</v>
      </c>
      <c r="AKL11">
        <v>3992274</v>
      </c>
      <c r="AKM11">
        <v>3992453</v>
      </c>
      <c r="AKN11">
        <v>3982185</v>
      </c>
      <c r="AKO11">
        <v>4000216</v>
      </c>
      <c r="AKP11">
        <v>4000216</v>
      </c>
      <c r="AKQ11">
        <v>3991426</v>
      </c>
      <c r="AKR11">
        <v>3960318</v>
      </c>
      <c r="AKS11">
        <v>3948043</v>
      </c>
      <c r="AKT11">
        <v>3867211</v>
      </c>
      <c r="AKU11">
        <v>3446863</v>
      </c>
      <c r="AKV11">
        <v>2839728</v>
      </c>
      <c r="AKW11">
        <v>1702618</v>
      </c>
      <c r="AKX11">
        <v>768475</v>
      </c>
      <c r="AKY11">
        <v>382343</v>
      </c>
      <c r="AKZ11">
        <v>257517</v>
      </c>
      <c r="ALA11">
        <v>196862</v>
      </c>
      <c r="ALB11">
        <v>152818</v>
      </c>
      <c r="ALC11">
        <v>122286</v>
      </c>
      <c r="ALD11">
        <v>92668</v>
      </c>
      <c r="ALE11">
        <v>72739</v>
      </c>
      <c r="ALF11">
        <v>55226</v>
      </c>
      <c r="ALG11">
        <v>41184</v>
      </c>
      <c r="ALH11">
        <v>28907</v>
      </c>
      <c r="ALI11">
        <v>22402</v>
      </c>
      <c r="ALJ11">
        <v>21749</v>
      </c>
      <c r="ALK11">
        <v>21068</v>
      </c>
      <c r="ALL11">
        <v>13651</v>
      </c>
      <c r="ALM11">
        <v>10887</v>
      </c>
      <c r="ALN11">
        <v>3150</v>
      </c>
      <c r="ALO11">
        <v>2788</v>
      </c>
      <c r="ALP11">
        <v>2722</v>
      </c>
      <c r="ALQ11">
        <v>2715</v>
      </c>
      <c r="ALR11">
        <v>2651</v>
      </c>
      <c r="ALS11">
        <v>2599</v>
      </c>
      <c r="ALT11">
        <v>2489</v>
      </c>
      <c r="ALU11">
        <v>1749</v>
      </c>
      <c r="ALV11">
        <v>1744</v>
      </c>
      <c r="ALW11">
        <v>2</v>
      </c>
      <c r="ALX11">
        <v>2</v>
      </c>
      <c r="ALY11">
        <v>2</v>
      </c>
      <c r="ALZ11">
        <v>4018311</v>
      </c>
      <c r="AMA11">
        <v>4018311</v>
      </c>
      <c r="AMB11">
        <v>4018311</v>
      </c>
      <c r="AMC11">
        <v>4018311</v>
      </c>
      <c r="AMD11">
        <v>4018311</v>
      </c>
      <c r="AME11">
        <v>4018311</v>
      </c>
      <c r="AMF11">
        <v>4018311</v>
      </c>
      <c r="AMG11">
        <v>4018311</v>
      </c>
      <c r="AMH11">
        <v>4018311</v>
      </c>
      <c r="AMI11">
        <v>4018311</v>
      </c>
      <c r="AMJ11">
        <v>4018311</v>
      </c>
      <c r="AMK11">
        <v>3984768</v>
      </c>
      <c r="AML11">
        <v>3960457</v>
      </c>
      <c r="AMM11">
        <v>3934211</v>
      </c>
      <c r="AMN11">
        <v>3916293</v>
      </c>
      <c r="AMO11">
        <v>3848677</v>
      </c>
      <c r="AMP11">
        <v>3865851</v>
      </c>
      <c r="AMQ11">
        <v>3851214</v>
      </c>
      <c r="AMR11">
        <v>3835358</v>
      </c>
      <c r="AMS11">
        <v>3835358</v>
      </c>
      <c r="AMT11">
        <v>3843944</v>
      </c>
      <c r="AMU11">
        <v>3840838</v>
      </c>
      <c r="AMV11">
        <v>3863795</v>
      </c>
      <c r="AMW11">
        <v>3894932</v>
      </c>
      <c r="AMX11">
        <v>3823499</v>
      </c>
      <c r="AMY11">
        <v>3788570</v>
      </c>
      <c r="AMZ11">
        <v>3777247</v>
      </c>
      <c r="ANA11">
        <v>3750205</v>
      </c>
      <c r="ANB11">
        <v>3795649</v>
      </c>
      <c r="ANC11">
        <v>3773616</v>
      </c>
      <c r="AND11">
        <v>3744012</v>
      </c>
      <c r="ANE11">
        <v>3713740</v>
      </c>
      <c r="ANF11">
        <v>3730868</v>
      </c>
      <c r="ANG11">
        <v>3699897</v>
      </c>
      <c r="ANH11">
        <v>3699897</v>
      </c>
      <c r="ANI11">
        <v>3599603</v>
      </c>
      <c r="ANJ11">
        <v>3102349</v>
      </c>
      <c r="ANK11">
        <v>1855577</v>
      </c>
      <c r="ANL11">
        <v>776085</v>
      </c>
      <c r="ANM11">
        <v>399244</v>
      </c>
      <c r="ANN11">
        <v>205367</v>
      </c>
      <c r="ANO11">
        <v>101808</v>
      </c>
      <c r="ANP11">
        <v>90324</v>
      </c>
      <c r="ANQ11">
        <v>68731</v>
      </c>
      <c r="ANR11">
        <v>55309</v>
      </c>
      <c r="ANS11">
        <v>52538</v>
      </c>
      <c r="ANT11">
        <v>41490</v>
      </c>
      <c r="ANU11">
        <v>34398</v>
      </c>
      <c r="ANV11">
        <v>26341</v>
      </c>
      <c r="ANW11">
        <v>16619</v>
      </c>
      <c r="ANX11">
        <v>13512</v>
      </c>
      <c r="ANY11">
        <v>9788</v>
      </c>
      <c r="ANZ11">
        <v>5940</v>
      </c>
      <c r="AOA11">
        <v>4392</v>
      </c>
      <c r="AOB11">
        <v>2122</v>
      </c>
      <c r="AOC11">
        <v>2015</v>
      </c>
      <c r="AOD11">
        <v>2038</v>
      </c>
      <c r="AOE11">
        <v>889</v>
      </c>
      <c r="AOF11">
        <v>638</v>
      </c>
      <c r="AOG11">
        <v>650</v>
      </c>
      <c r="AOH11">
        <v>648</v>
      </c>
      <c r="AOI11">
        <v>644</v>
      </c>
      <c r="AOJ11">
        <v>681</v>
      </c>
      <c r="AOK11">
        <v>677</v>
      </c>
      <c r="AOL11">
        <v>669</v>
      </c>
      <c r="AOM11">
        <v>669</v>
      </c>
      <c r="AON11">
        <v>728</v>
      </c>
      <c r="AOO11">
        <v>563</v>
      </c>
      <c r="AOP11">
        <v>562</v>
      </c>
      <c r="AOQ11">
        <v>560</v>
      </c>
      <c r="AOR11">
        <v>558</v>
      </c>
      <c r="AOS11">
        <v>16</v>
      </c>
      <c r="AOT11">
        <v>12</v>
      </c>
      <c r="AOU11">
        <v>12</v>
      </c>
      <c r="AOV11">
        <v>12</v>
      </c>
      <c r="AOW11">
        <v>3730089</v>
      </c>
      <c r="AOX11">
        <v>3719179</v>
      </c>
      <c r="AOY11">
        <v>3754712</v>
      </c>
      <c r="AOZ11">
        <v>3807732</v>
      </c>
      <c r="APA11">
        <v>3810472</v>
      </c>
      <c r="APB11">
        <v>3750992</v>
      </c>
      <c r="APC11">
        <v>3746128</v>
      </c>
      <c r="APD11">
        <v>3771128</v>
      </c>
      <c r="APE11">
        <v>3783174</v>
      </c>
      <c r="APF11">
        <v>3770954</v>
      </c>
      <c r="APG11">
        <v>3777905</v>
      </c>
      <c r="APH11">
        <v>3773126</v>
      </c>
      <c r="API11">
        <v>3790173</v>
      </c>
      <c r="APJ11">
        <v>3801167</v>
      </c>
      <c r="APK11">
        <v>3788249</v>
      </c>
      <c r="APL11">
        <v>3807543</v>
      </c>
      <c r="APM11">
        <v>3821155</v>
      </c>
      <c r="APN11">
        <v>3831250</v>
      </c>
      <c r="APO11">
        <v>3849260</v>
      </c>
      <c r="APP11">
        <v>3844542</v>
      </c>
      <c r="APQ11">
        <v>3841811</v>
      </c>
      <c r="APR11">
        <v>3823580</v>
      </c>
      <c r="APS11">
        <v>3778672</v>
      </c>
      <c r="APT11">
        <v>3864237</v>
      </c>
      <c r="APU11">
        <v>3765344</v>
      </c>
      <c r="APV11">
        <v>3617352</v>
      </c>
      <c r="APW11">
        <v>2938729</v>
      </c>
      <c r="APX11">
        <v>1554754</v>
      </c>
      <c r="APY11">
        <v>479563</v>
      </c>
      <c r="APZ11">
        <v>479563</v>
      </c>
      <c r="AQA11">
        <v>282138</v>
      </c>
      <c r="AQB11">
        <v>220787</v>
      </c>
      <c r="AQC11">
        <v>164127</v>
      </c>
      <c r="AQD11">
        <v>137551</v>
      </c>
      <c r="AQE11">
        <v>130292</v>
      </c>
      <c r="AQF11">
        <v>92620</v>
      </c>
      <c r="AQG11">
        <v>40424</v>
      </c>
      <c r="AQH11">
        <v>33351</v>
      </c>
      <c r="AQI11">
        <v>19715</v>
      </c>
      <c r="AQJ11">
        <v>13141</v>
      </c>
      <c r="AQK11">
        <v>6695</v>
      </c>
      <c r="AQL11">
        <v>4258</v>
      </c>
      <c r="AQM11">
        <v>2759</v>
      </c>
      <c r="AQN11">
        <v>2629</v>
      </c>
      <c r="AQO11">
        <v>2521</v>
      </c>
      <c r="AQP11">
        <v>58</v>
      </c>
      <c r="AQQ11">
        <v>57</v>
      </c>
      <c r="AQR11">
        <v>57</v>
      </c>
      <c r="AQS11">
        <v>57</v>
      </c>
      <c r="AQT11">
        <v>54</v>
      </c>
      <c r="AQU11">
        <v>31</v>
      </c>
      <c r="AQV11">
        <v>31</v>
      </c>
      <c r="AQW11">
        <v>1</v>
      </c>
      <c r="AQX11">
        <v>3760661</v>
      </c>
      <c r="AQY11">
        <v>3760661</v>
      </c>
      <c r="AQZ11">
        <v>3760661</v>
      </c>
      <c r="ARA11">
        <v>3760661</v>
      </c>
      <c r="ARB11">
        <v>3760661</v>
      </c>
      <c r="ARC11">
        <v>3760661</v>
      </c>
      <c r="ARD11">
        <v>3760661</v>
      </c>
      <c r="ARE11">
        <v>3760661</v>
      </c>
      <c r="ARF11">
        <v>3760661</v>
      </c>
      <c r="ARG11">
        <v>3760661</v>
      </c>
      <c r="ARH11">
        <v>3760661</v>
      </c>
      <c r="ARI11">
        <v>3760661</v>
      </c>
      <c r="ARJ11">
        <v>3773582</v>
      </c>
      <c r="ARK11">
        <v>3775121</v>
      </c>
      <c r="ARL11">
        <v>3719003</v>
      </c>
      <c r="ARM11">
        <v>3658004</v>
      </c>
      <c r="ARN11">
        <v>3646193</v>
      </c>
      <c r="ARO11">
        <v>3646193</v>
      </c>
      <c r="ARP11">
        <v>3603375</v>
      </c>
      <c r="ARQ11">
        <v>3577329</v>
      </c>
      <c r="ARR11">
        <v>3600412</v>
      </c>
      <c r="ARS11">
        <v>3632070</v>
      </c>
      <c r="ART11">
        <v>3676497</v>
      </c>
      <c r="ARU11">
        <v>3644890</v>
      </c>
      <c r="ARV11">
        <v>3573571</v>
      </c>
      <c r="ARW11">
        <v>3557134</v>
      </c>
      <c r="ARX11">
        <v>3524462</v>
      </c>
      <c r="ARY11">
        <v>3486381</v>
      </c>
      <c r="ARZ11">
        <v>3488050</v>
      </c>
      <c r="ASA11">
        <v>3486034</v>
      </c>
      <c r="ASB11">
        <v>3469740</v>
      </c>
      <c r="ASC11">
        <v>3474451</v>
      </c>
      <c r="ASD11">
        <v>3469608</v>
      </c>
      <c r="ASE11">
        <v>3451760</v>
      </c>
      <c r="ASF11">
        <v>3413676</v>
      </c>
      <c r="ASG11">
        <v>3482768</v>
      </c>
      <c r="ASH11">
        <v>3342506</v>
      </c>
      <c r="ASI11">
        <v>3173550</v>
      </c>
      <c r="ASJ11">
        <v>3173550</v>
      </c>
      <c r="ASK11">
        <v>2486589</v>
      </c>
      <c r="ASL11">
        <v>1176681</v>
      </c>
      <c r="ASM11">
        <v>515946</v>
      </c>
      <c r="ASN11">
        <v>185099</v>
      </c>
      <c r="ASO11">
        <v>115246</v>
      </c>
      <c r="ASP11">
        <v>77008</v>
      </c>
      <c r="ASQ11">
        <v>36161</v>
      </c>
      <c r="ASR11">
        <v>20011</v>
      </c>
      <c r="ASS11">
        <v>16741</v>
      </c>
      <c r="AST11">
        <v>16287</v>
      </c>
      <c r="ASU11">
        <v>7036</v>
      </c>
      <c r="ASV11">
        <v>6517</v>
      </c>
      <c r="ASW11">
        <v>5123</v>
      </c>
      <c r="ASX11">
        <v>3017</v>
      </c>
      <c r="ASY11">
        <v>2044</v>
      </c>
      <c r="ASZ11">
        <v>1020</v>
      </c>
      <c r="ATA11">
        <v>499</v>
      </c>
      <c r="ATB11">
        <v>309</v>
      </c>
      <c r="ATC11">
        <v>123</v>
      </c>
      <c r="ATD11">
        <v>54</v>
      </c>
      <c r="ATE11">
        <v>43</v>
      </c>
      <c r="ATF11">
        <v>43</v>
      </c>
      <c r="ATG11">
        <v>44</v>
      </c>
      <c r="ATH11">
        <v>44</v>
      </c>
      <c r="ATI11">
        <v>43</v>
      </c>
      <c r="ATJ11">
        <v>43</v>
      </c>
      <c r="ATK11">
        <v>41</v>
      </c>
      <c r="ATL11">
        <v>41</v>
      </c>
      <c r="ATM11">
        <v>38</v>
      </c>
      <c r="ATN11">
        <v>22</v>
      </c>
      <c r="ATO11">
        <v>22</v>
      </c>
      <c r="ATP11">
        <v>22</v>
      </c>
      <c r="ATQ11">
        <v>22</v>
      </c>
      <c r="ATR11">
        <v>22</v>
      </c>
      <c r="ATS11">
        <v>22</v>
      </c>
      <c r="ATT11">
        <v>22</v>
      </c>
      <c r="ATU11">
        <v>22</v>
      </c>
      <c r="ATV11">
        <v>22</v>
      </c>
      <c r="ATW11">
        <v>3627810</v>
      </c>
      <c r="ATX11">
        <v>3642508</v>
      </c>
      <c r="ATY11">
        <v>3663633</v>
      </c>
      <c r="ATZ11">
        <v>3616385</v>
      </c>
      <c r="AUA11">
        <v>3610008</v>
      </c>
      <c r="AUB11">
        <v>3615591</v>
      </c>
      <c r="AUC11">
        <v>3577314</v>
      </c>
      <c r="AUD11">
        <v>3556322</v>
      </c>
      <c r="AUE11">
        <v>3521929</v>
      </c>
      <c r="AUF11">
        <v>3547335</v>
      </c>
      <c r="AUG11">
        <v>3525213</v>
      </c>
      <c r="AUH11">
        <v>3518088</v>
      </c>
      <c r="AUI11">
        <v>3537040</v>
      </c>
      <c r="AUJ11">
        <v>3499290</v>
      </c>
      <c r="AUK11">
        <v>3464842</v>
      </c>
      <c r="AUL11">
        <v>3433203</v>
      </c>
      <c r="AUM11">
        <v>3410106</v>
      </c>
      <c r="AUN11">
        <v>3402368</v>
      </c>
      <c r="AUO11">
        <v>3424706</v>
      </c>
      <c r="AUP11">
        <v>3424706</v>
      </c>
      <c r="AUQ11">
        <v>3400787</v>
      </c>
      <c r="AUR11">
        <v>3385831</v>
      </c>
      <c r="AUS11">
        <v>3393189</v>
      </c>
      <c r="AUT11">
        <v>3409382</v>
      </c>
      <c r="AUU11">
        <v>3298316</v>
      </c>
      <c r="AUV11">
        <v>3006086</v>
      </c>
      <c r="AUW11">
        <v>2046361</v>
      </c>
      <c r="AUX11">
        <v>872277</v>
      </c>
      <c r="AUY11">
        <v>402626</v>
      </c>
      <c r="AUZ11">
        <v>120232</v>
      </c>
      <c r="AVA11">
        <v>62413</v>
      </c>
      <c r="AVB11">
        <v>49904</v>
      </c>
      <c r="AVC11">
        <v>44417</v>
      </c>
      <c r="AVD11">
        <v>40577</v>
      </c>
      <c r="AVE11">
        <v>33179</v>
      </c>
      <c r="AVF11">
        <v>31307</v>
      </c>
      <c r="AVG11">
        <v>29996</v>
      </c>
      <c r="AVH11">
        <v>22863</v>
      </c>
      <c r="AVI11">
        <v>21303</v>
      </c>
      <c r="AVJ11">
        <v>17600</v>
      </c>
      <c r="AVK11">
        <v>15846</v>
      </c>
      <c r="AVL11">
        <v>15374</v>
      </c>
      <c r="AVM11">
        <v>14638</v>
      </c>
      <c r="AVN11">
        <v>14528</v>
      </c>
      <c r="AVO11">
        <v>14478</v>
      </c>
      <c r="AVP11">
        <v>12993</v>
      </c>
      <c r="AVQ11">
        <v>1503</v>
      </c>
      <c r="AVR11">
        <v>1501</v>
      </c>
      <c r="AVS11">
        <v>1458</v>
      </c>
      <c r="AVT11">
        <v>304</v>
      </c>
      <c r="AVU11">
        <v>62</v>
      </c>
      <c r="AVV11">
        <v>63</v>
      </c>
      <c r="AVW11">
        <v>64</v>
      </c>
      <c r="AVX11">
        <v>61</v>
      </c>
      <c r="AVY11">
        <v>57</v>
      </c>
      <c r="AVZ11">
        <v>57</v>
      </c>
      <c r="AWA11">
        <v>57</v>
      </c>
      <c r="AWB11">
        <v>57</v>
      </c>
      <c r="AWC11">
        <v>56</v>
      </c>
      <c r="AWD11">
        <v>56</v>
      </c>
      <c r="AWE11">
        <v>56</v>
      </c>
      <c r="AWF11">
        <v>56</v>
      </c>
      <c r="AWG11">
        <v>100</v>
      </c>
      <c r="AWH11">
        <v>3502180</v>
      </c>
      <c r="AWI11">
        <v>3502180</v>
      </c>
      <c r="AWJ11">
        <v>3502180</v>
      </c>
      <c r="AWK11">
        <v>3502180</v>
      </c>
      <c r="AWL11">
        <v>3519786</v>
      </c>
      <c r="AWM11">
        <v>3496291</v>
      </c>
      <c r="AWN11">
        <v>3510912</v>
      </c>
      <c r="AWO11">
        <v>3464936</v>
      </c>
      <c r="AWP11">
        <v>3448648</v>
      </c>
      <c r="AWQ11">
        <v>3408226</v>
      </c>
      <c r="AWR11">
        <v>3415893</v>
      </c>
      <c r="AWS11">
        <v>3425422</v>
      </c>
      <c r="AWT11">
        <v>3489139</v>
      </c>
      <c r="AWU11">
        <v>3510775</v>
      </c>
      <c r="AWV11">
        <v>3494579</v>
      </c>
      <c r="AWW11">
        <v>3485177</v>
      </c>
      <c r="AWX11">
        <v>3454353</v>
      </c>
      <c r="AWY11">
        <v>3456611</v>
      </c>
      <c r="AWZ11">
        <v>3432852</v>
      </c>
      <c r="AXA11">
        <v>3426924</v>
      </c>
      <c r="AXB11">
        <v>3430756</v>
      </c>
      <c r="AXC11">
        <v>3443188</v>
      </c>
      <c r="AXD11">
        <v>3420689</v>
      </c>
      <c r="AXE11">
        <v>3428670</v>
      </c>
      <c r="AXF11">
        <v>3410748</v>
      </c>
      <c r="AXG11">
        <v>3423476</v>
      </c>
      <c r="AXH11">
        <v>3423476</v>
      </c>
      <c r="AXI11">
        <v>3429113</v>
      </c>
      <c r="AXJ11">
        <v>3296020</v>
      </c>
      <c r="AXK11">
        <v>2450285</v>
      </c>
      <c r="AXL11">
        <v>1286790</v>
      </c>
      <c r="AXM11">
        <v>488158</v>
      </c>
      <c r="AXN11">
        <v>329767</v>
      </c>
      <c r="AXO11">
        <v>174037</v>
      </c>
      <c r="AXP11">
        <v>116140</v>
      </c>
      <c r="AXQ11">
        <v>51629</v>
      </c>
      <c r="AXR11">
        <v>42750</v>
      </c>
      <c r="AXS11">
        <v>41236</v>
      </c>
      <c r="AXT11">
        <v>33798</v>
      </c>
      <c r="AXU11">
        <v>30271</v>
      </c>
      <c r="AXV11">
        <v>28127</v>
      </c>
      <c r="AXW11">
        <v>25421</v>
      </c>
      <c r="AXX11">
        <v>16817</v>
      </c>
      <c r="AXY11">
        <v>15452</v>
      </c>
      <c r="AXZ11">
        <v>13632</v>
      </c>
      <c r="AYA11">
        <v>10742</v>
      </c>
      <c r="AYB11">
        <v>9732</v>
      </c>
      <c r="AYC11">
        <v>8454</v>
      </c>
      <c r="AYD11">
        <v>7092</v>
      </c>
      <c r="AYE11">
        <v>1854</v>
      </c>
      <c r="AYF11">
        <v>1299</v>
      </c>
      <c r="AYG11">
        <v>26</v>
      </c>
      <c r="AYH11">
        <v>26</v>
      </c>
      <c r="AYI11">
        <v>9</v>
      </c>
      <c r="AYJ11">
        <v>5</v>
      </c>
      <c r="AYK11">
        <v>3583673</v>
      </c>
      <c r="AYL11">
        <v>3583673</v>
      </c>
      <c r="AYM11">
        <v>3583673</v>
      </c>
      <c r="AYN11">
        <v>3583673</v>
      </c>
      <c r="AYO11">
        <v>3583673</v>
      </c>
      <c r="AYP11">
        <v>3583673</v>
      </c>
      <c r="AYQ11">
        <v>3583673</v>
      </c>
      <c r="AYR11">
        <v>3583673</v>
      </c>
      <c r="AYS11">
        <v>3583673</v>
      </c>
      <c r="AYT11">
        <v>3583673</v>
      </c>
      <c r="AYU11">
        <v>3583673</v>
      </c>
      <c r="AYV11">
        <v>3583673</v>
      </c>
      <c r="AYW11">
        <v>3583673</v>
      </c>
      <c r="AYX11">
        <v>3583673</v>
      </c>
      <c r="AYY11">
        <v>3671302</v>
      </c>
      <c r="AYZ11">
        <v>3629953</v>
      </c>
      <c r="AZA11">
        <v>3624187</v>
      </c>
      <c r="AZB11">
        <v>3606260</v>
      </c>
      <c r="AZC11">
        <v>3548618</v>
      </c>
      <c r="AZD11">
        <v>3499089</v>
      </c>
      <c r="AZE11">
        <v>3519678</v>
      </c>
      <c r="AZF11">
        <v>3503539</v>
      </c>
      <c r="AZG11">
        <v>3520309</v>
      </c>
      <c r="AZH11">
        <v>3476023</v>
      </c>
      <c r="AZI11">
        <v>3407690</v>
      </c>
      <c r="AZJ11">
        <v>3429316</v>
      </c>
      <c r="AZK11">
        <v>3439449</v>
      </c>
      <c r="AZL11">
        <v>3418998</v>
      </c>
      <c r="AZM11">
        <v>3452644</v>
      </c>
      <c r="AZN11">
        <v>3435563</v>
      </c>
      <c r="AZO11">
        <v>3439707</v>
      </c>
      <c r="AZP11">
        <v>3468335</v>
      </c>
      <c r="AZQ11">
        <v>3498876</v>
      </c>
      <c r="AZR11">
        <v>3486653</v>
      </c>
      <c r="AZS11">
        <v>3464783</v>
      </c>
      <c r="AZT11">
        <v>3489261</v>
      </c>
      <c r="AZU11">
        <v>3499129</v>
      </c>
      <c r="AZV11">
        <v>3525804</v>
      </c>
      <c r="AZW11">
        <v>3399490</v>
      </c>
      <c r="AZX11">
        <v>2380504</v>
      </c>
      <c r="AZY11">
        <v>1280718</v>
      </c>
      <c r="AZZ11">
        <v>683584</v>
      </c>
      <c r="BAA11">
        <v>258066</v>
      </c>
      <c r="BAB11">
        <v>177085</v>
      </c>
      <c r="BAC11">
        <v>110103</v>
      </c>
      <c r="BAD11">
        <v>72819</v>
      </c>
      <c r="BAE11">
        <v>72819</v>
      </c>
      <c r="BAF11">
        <v>58210</v>
      </c>
      <c r="BAG11">
        <v>55549</v>
      </c>
      <c r="BAH11">
        <v>52112</v>
      </c>
      <c r="BAI11">
        <v>50084</v>
      </c>
      <c r="BAJ11">
        <v>44870</v>
      </c>
      <c r="BAK11">
        <v>40935</v>
      </c>
      <c r="BAL11">
        <v>39169</v>
      </c>
      <c r="BAM11">
        <v>35580</v>
      </c>
      <c r="BAN11">
        <v>28654</v>
      </c>
      <c r="BAO11">
        <v>27665</v>
      </c>
      <c r="BAP11">
        <v>11223</v>
      </c>
      <c r="BAQ11">
        <v>5254</v>
      </c>
      <c r="BAR11">
        <v>1318</v>
      </c>
      <c r="BAS11">
        <v>428</v>
      </c>
      <c r="BAT11">
        <v>427</v>
      </c>
      <c r="BAU11">
        <v>427</v>
      </c>
      <c r="BAV11">
        <v>579</v>
      </c>
      <c r="BAW11">
        <v>379</v>
      </c>
      <c r="BAX11">
        <v>1</v>
      </c>
      <c r="BAY11">
        <v>1</v>
      </c>
      <c r="BAZ11">
        <v>1</v>
      </c>
      <c r="BBA11">
        <v>1</v>
      </c>
      <c r="BBB11">
        <v>1</v>
      </c>
      <c r="BBC11">
        <v>1</v>
      </c>
      <c r="BBD11">
        <v>1</v>
      </c>
      <c r="BBE11">
        <v>1</v>
      </c>
      <c r="BBF11">
        <v>1</v>
      </c>
      <c r="BBG11">
        <v>1</v>
      </c>
      <c r="BBH11">
        <v>1</v>
      </c>
      <c r="BBI11">
        <v>3238502</v>
      </c>
      <c r="BBJ11">
        <v>3238502</v>
      </c>
      <c r="BBK11">
        <v>3237231</v>
      </c>
      <c r="BBL11">
        <v>3220156</v>
      </c>
      <c r="BBM11">
        <v>3168674</v>
      </c>
      <c r="BBN11">
        <v>3147045</v>
      </c>
      <c r="BBO11">
        <v>3147045</v>
      </c>
      <c r="BBP11">
        <v>3131440</v>
      </c>
      <c r="BBQ11">
        <v>3132991</v>
      </c>
      <c r="BBR11">
        <v>3125436</v>
      </c>
      <c r="BBS11">
        <v>3152783</v>
      </c>
      <c r="BBT11">
        <v>3137651</v>
      </c>
      <c r="BBU11">
        <v>3135688</v>
      </c>
      <c r="BBV11">
        <v>3130687</v>
      </c>
      <c r="BBW11">
        <v>3125821</v>
      </c>
      <c r="BBX11">
        <v>3122317</v>
      </c>
      <c r="BBY11">
        <v>3107676</v>
      </c>
      <c r="BBZ11">
        <v>3066282</v>
      </c>
      <c r="BCA11">
        <v>3072549</v>
      </c>
      <c r="BCB11">
        <v>3073083</v>
      </c>
      <c r="BCC11">
        <v>3071211</v>
      </c>
      <c r="BCD11">
        <v>3062872</v>
      </c>
      <c r="BCE11">
        <v>3043284</v>
      </c>
      <c r="BCF11">
        <v>3044716</v>
      </c>
      <c r="BCG11">
        <v>3083301</v>
      </c>
      <c r="BCH11">
        <v>3082921</v>
      </c>
      <c r="BCI11">
        <v>2979367</v>
      </c>
      <c r="BCJ11">
        <v>2979367</v>
      </c>
      <c r="BCK11">
        <v>2452437</v>
      </c>
      <c r="BCL11">
        <v>1532570</v>
      </c>
      <c r="BCM11">
        <v>684362</v>
      </c>
      <c r="BCN11">
        <v>353699</v>
      </c>
      <c r="BCO11">
        <v>152726</v>
      </c>
      <c r="BCP11">
        <v>67229</v>
      </c>
      <c r="BCQ11">
        <v>59276</v>
      </c>
      <c r="BCR11">
        <v>41793</v>
      </c>
      <c r="BCS11">
        <v>34989</v>
      </c>
      <c r="BCT11">
        <v>28955</v>
      </c>
      <c r="BCU11">
        <v>29842</v>
      </c>
      <c r="BCV11">
        <v>16611</v>
      </c>
      <c r="BCW11">
        <v>14406</v>
      </c>
      <c r="BCX11">
        <v>12332</v>
      </c>
      <c r="BCY11">
        <v>12012</v>
      </c>
      <c r="BCZ11">
        <v>11379</v>
      </c>
      <c r="BDA11">
        <v>11262</v>
      </c>
      <c r="BDB11">
        <v>9900</v>
      </c>
      <c r="BDC11">
        <v>6442</v>
      </c>
      <c r="BDD11">
        <v>5655</v>
      </c>
      <c r="BDE11">
        <v>5446</v>
      </c>
      <c r="BDF11">
        <v>4945</v>
      </c>
      <c r="BDG11">
        <v>4593</v>
      </c>
      <c r="BDH11">
        <v>4392</v>
      </c>
      <c r="BDI11">
        <v>2935</v>
      </c>
      <c r="BDJ11">
        <v>2550</v>
      </c>
      <c r="BDK11">
        <v>1766</v>
      </c>
      <c r="BDL11">
        <v>925</v>
      </c>
      <c r="BDM11">
        <v>925</v>
      </c>
      <c r="BDN11">
        <v>125</v>
      </c>
      <c r="BDO11">
        <v>125</v>
      </c>
      <c r="BDP11">
        <v>125</v>
      </c>
      <c r="BDQ11">
        <v>123</v>
      </c>
      <c r="BDR11">
        <v>123</v>
      </c>
      <c r="BDS11">
        <v>123</v>
      </c>
      <c r="BDT11">
        <v>123</v>
      </c>
      <c r="BDU11">
        <v>123</v>
      </c>
      <c r="BDV11">
        <v>123</v>
      </c>
      <c r="BDW11">
        <v>123</v>
      </c>
      <c r="BDX11">
        <v>3198466</v>
      </c>
      <c r="BDY11">
        <v>3256535</v>
      </c>
      <c r="BDZ11">
        <v>3291975</v>
      </c>
      <c r="BEA11">
        <v>3307921</v>
      </c>
      <c r="BEB11">
        <v>3288122</v>
      </c>
      <c r="BEC11">
        <v>3272147</v>
      </c>
      <c r="BED11">
        <v>3261983</v>
      </c>
      <c r="BEE11">
        <v>3217684</v>
      </c>
      <c r="BEF11">
        <v>3221524</v>
      </c>
      <c r="BEG11">
        <v>3215380</v>
      </c>
      <c r="BEH11">
        <v>3203293</v>
      </c>
      <c r="BEI11">
        <v>3224920</v>
      </c>
      <c r="BEJ11">
        <v>3237174</v>
      </c>
      <c r="BEK11">
        <v>3229407</v>
      </c>
      <c r="BEL11">
        <v>3218753</v>
      </c>
      <c r="BEM11">
        <v>3226668</v>
      </c>
      <c r="BEN11">
        <v>3165931</v>
      </c>
      <c r="BEO11">
        <v>3120318</v>
      </c>
      <c r="BEP11">
        <v>3120318</v>
      </c>
      <c r="BEQ11">
        <v>3145405</v>
      </c>
      <c r="BER11">
        <v>3128763</v>
      </c>
      <c r="BES11">
        <v>3174013</v>
      </c>
      <c r="BET11">
        <v>3213917</v>
      </c>
      <c r="BEU11">
        <v>3222689</v>
      </c>
      <c r="BEV11">
        <v>3048356</v>
      </c>
      <c r="BEW11">
        <v>2534023</v>
      </c>
      <c r="BEX11">
        <v>1561048</v>
      </c>
      <c r="BEY11">
        <v>748851</v>
      </c>
      <c r="BEZ11">
        <v>323992</v>
      </c>
      <c r="BFA11">
        <v>216587</v>
      </c>
      <c r="BFB11">
        <v>177799</v>
      </c>
      <c r="BFC11">
        <v>119932</v>
      </c>
      <c r="BFD11">
        <v>104363</v>
      </c>
      <c r="BFE11">
        <v>97338</v>
      </c>
      <c r="BFF11">
        <v>91009</v>
      </c>
      <c r="BFG11">
        <v>80914</v>
      </c>
      <c r="BFH11">
        <v>66504</v>
      </c>
      <c r="BFI11">
        <v>50518</v>
      </c>
      <c r="BFJ11">
        <v>35927</v>
      </c>
      <c r="BFK11">
        <v>33868</v>
      </c>
      <c r="BFL11">
        <v>31081</v>
      </c>
      <c r="BFM11">
        <v>28631</v>
      </c>
      <c r="BFN11">
        <v>27566</v>
      </c>
      <c r="BFO11">
        <v>26962</v>
      </c>
      <c r="BFP11">
        <v>24808</v>
      </c>
      <c r="BFQ11">
        <v>24683</v>
      </c>
      <c r="BFR11">
        <v>20971</v>
      </c>
      <c r="BFS11">
        <v>18466</v>
      </c>
      <c r="BFT11">
        <v>17124</v>
      </c>
      <c r="BFU11">
        <v>14936</v>
      </c>
      <c r="BFV11">
        <v>10599</v>
      </c>
      <c r="BFW11">
        <v>7312</v>
      </c>
      <c r="BFX11">
        <v>6331</v>
      </c>
      <c r="BFY11">
        <v>5475</v>
      </c>
      <c r="BFZ11">
        <v>4834</v>
      </c>
      <c r="BGA11">
        <v>2020</v>
      </c>
      <c r="BGB11">
        <v>407</v>
      </c>
      <c r="BGC11">
        <v>405</v>
      </c>
      <c r="BGD11">
        <v>404</v>
      </c>
      <c r="BGE11">
        <v>364</v>
      </c>
      <c r="BGF11">
        <v>170</v>
      </c>
      <c r="BGG11">
        <v>109</v>
      </c>
      <c r="BGH11">
        <v>49</v>
      </c>
      <c r="BGI11">
        <v>49</v>
      </c>
      <c r="BGJ11">
        <v>49</v>
      </c>
      <c r="BGK11">
        <v>49</v>
      </c>
      <c r="BGL11">
        <v>3533946</v>
      </c>
      <c r="BGM11">
        <v>3516844</v>
      </c>
      <c r="BGN11">
        <v>3479611</v>
      </c>
      <c r="BGO11">
        <v>3472707</v>
      </c>
      <c r="BGP11">
        <v>3440058</v>
      </c>
      <c r="BGQ11">
        <v>3417450</v>
      </c>
      <c r="BGR11">
        <v>3395333</v>
      </c>
      <c r="BGS11">
        <v>3398437</v>
      </c>
      <c r="BGT11">
        <v>3400350</v>
      </c>
      <c r="BGU11">
        <v>3389018</v>
      </c>
      <c r="BGV11">
        <v>3402889</v>
      </c>
      <c r="BGW11">
        <v>3400626</v>
      </c>
      <c r="BGX11">
        <v>3403237</v>
      </c>
      <c r="BGY11">
        <v>3395328</v>
      </c>
      <c r="BGZ11">
        <v>3437996</v>
      </c>
      <c r="BHA11">
        <v>3418176</v>
      </c>
      <c r="BHB11">
        <v>3410944</v>
      </c>
      <c r="BHC11">
        <v>3398139</v>
      </c>
      <c r="BHD11">
        <v>3402130</v>
      </c>
      <c r="BHE11">
        <v>3399724</v>
      </c>
      <c r="BHF11">
        <v>3427844</v>
      </c>
      <c r="BHG11">
        <v>3425282</v>
      </c>
      <c r="BHH11">
        <v>3381924</v>
      </c>
      <c r="BHI11">
        <v>3312112</v>
      </c>
      <c r="BHJ11">
        <v>3214765</v>
      </c>
      <c r="BHK11">
        <v>2675573</v>
      </c>
      <c r="BHL11">
        <v>1675325</v>
      </c>
      <c r="BHM11">
        <v>1675325</v>
      </c>
      <c r="BHN11">
        <v>1255486</v>
      </c>
      <c r="BHO11">
        <v>785484</v>
      </c>
      <c r="BHP11">
        <v>531655</v>
      </c>
      <c r="BHQ11">
        <v>461335</v>
      </c>
      <c r="BHR11">
        <v>357677</v>
      </c>
      <c r="BHS11">
        <v>293841</v>
      </c>
      <c r="BHT11">
        <v>253806</v>
      </c>
      <c r="BHU11">
        <v>200513</v>
      </c>
      <c r="BHV11">
        <v>163163</v>
      </c>
      <c r="BHW11">
        <v>134621</v>
      </c>
      <c r="BHX11">
        <v>109562</v>
      </c>
      <c r="BHY11">
        <v>99593</v>
      </c>
      <c r="BHZ11">
        <v>79516</v>
      </c>
      <c r="BIA11">
        <v>57063</v>
      </c>
      <c r="BIB11">
        <v>54087</v>
      </c>
      <c r="BIC11">
        <v>52110</v>
      </c>
      <c r="BID11">
        <v>49750</v>
      </c>
      <c r="BIE11">
        <v>45342</v>
      </c>
      <c r="BIF11">
        <v>41899</v>
      </c>
      <c r="BIG11">
        <v>35951</v>
      </c>
      <c r="BIH11">
        <v>34268</v>
      </c>
      <c r="BII11">
        <v>31255</v>
      </c>
      <c r="BIJ11">
        <v>25981</v>
      </c>
      <c r="BIK11">
        <v>24909</v>
      </c>
      <c r="BIL11">
        <v>24824</v>
      </c>
      <c r="BIM11">
        <v>22619</v>
      </c>
      <c r="BIN11">
        <v>21281</v>
      </c>
      <c r="BIO11">
        <v>54</v>
      </c>
      <c r="BIP11">
        <v>28</v>
      </c>
      <c r="BIQ11">
        <v>26</v>
      </c>
      <c r="BIR11">
        <v>26</v>
      </c>
      <c r="BIS11">
        <v>26</v>
      </c>
      <c r="BIT11">
        <v>20</v>
      </c>
      <c r="BIU11">
        <v>7</v>
      </c>
      <c r="BIV11">
        <v>3846132</v>
      </c>
      <c r="BIW11">
        <v>3846132</v>
      </c>
      <c r="BIX11">
        <v>3846132</v>
      </c>
      <c r="BIY11">
        <v>3846132</v>
      </c>
      <c r="BIZ11">
        <v>3871254</v>
      </c>
      <c r="BJA11">
        <v>3912052</v>
      </c>
      <c r="BJB11">
        <v>3968252</v>
      </c>
      <c r="BJC11">
        <v>4010545</v>
      </c>
      <c r="BJD11">
        <v>4009066</v>
      </c>
      <c r="BJE11">
        <v>4079037</v>
      </c>
      <c r="BJF11">
        <v>4153261</v>
      </c>
      <c r="BJG11">
        <v>4219717</v>
      </c>
      <c r="BJH11">
        <v>4352276</v>
      </c>
      <c r="BJI11">
        <v>4334064</v>
      </c>
      <c r="BJJ11">
        <v>4364561</v>
      </c>
      <c r="BJK11">
        <v>4355699</v>
      </c>
      <c r="BJL11">
        <v>4378123</v>
      </c>
      <c r="BJM11">
        <v>4393990</v>
      </c>
      <c r="BJN11">
        <v>4396020</v>
      </c>
      <c r="BJO11">
        <v>4376451</v>
      </c>
      <c r="BJP11">
        <v>4442935</v>
      </c>
      <c r="BJQ11">
        <v>4511735</v>
      </c>
      <c r="BJR11">
        <v>4490670</v>
      </c>
      <c r="BJS11">
        <v>4561040</v>
      </c>
      <c r="BJT11">
        <v>4463417</v>
      </c>
      <c r="BJU11">
        <v>4446702</v>
      </c>
      <c r="BJV11">
        <v>4418260</v>
      </c>
      <c r="BJW11">
        <v>4238179</v>
      </c>
      <c r="BJX11">
        <v>3616264</v>
      </c>
      <c r="BJY11">
        <v>2796794</v>
      </c>
      <c r="BJZ11">
        <v>1852916</v>
      </c>
      <c r="BKA11">
        <v>1253516</v>
      </c>
      <c r="BKB11">
        <v>742954</v>
      </c>
      <c r="BKC11">
        <v>489900</v>
      </c>
      <c r="BKD11">
        <v>420114</v>
      </c>
      <c r="BKE11">
        <v>420114</v>
      </c>
      <c r="BKF11">
        <v>402912</v>
      </c>
      <c r="BKG11">
        <v>375756</v>
      </c>
      <c r="BKH11">
        <v>344184</v>
      </c>
      <c r="BKI11">
        <v>305190</v>
      </c>
      <c r="BKJ11">
        <v>266633</v>
      </c>
      <c r="BKK11">
        <v>243580</v>
      </c>
      <c r="BKL11">
        <v>233902</v>
      </c>
      <c r="BKM11">
        <v>211557</v>
      </c>
      <c r="BKN11">
        <v>187996</v>
      </c>
      <c r="BKO11">
        <v>159901</v>
      </c>
      <c r="BKP11">
        <v>146388</v>
      </c>
      <c r="BKQ11">
        <v>130476</v>
      </c>
      <c r="BKR11">
        <v>117170</v>
      </c>
      <c r="BKS11">
        <v>109570</v>
      </c>
      <c r="BKT11">
        <v>108723</v>
      </c>
      <c r="BKU11">
        <v>97842</v>
      </c>
      <c r="BKV11">
        <v>74023</v>
      </c>
      <c r="BKW11">
        <v>54895</v>
      </c>
      <c r="BKX11">
        <v>46358</v>
      </c>
      <c r="BKY11">
        <v>46358</v>
      </c>
      <c r="BKZ11">
        <v>39868</v>
      </c>
      <c r="BLA11">
        <v>36722</v>
      </c>
      <c r="BLB11">
        <v>26012</v>
      </c>
      <c r="BLC11">
        <v>14153</v>
      </c>
      <c r="BLD11">
        <v>10328</v>
      </c>
      <c r="BLE11">
        <v>8762</v>
      </c>
      <c r="BLF11">
        <v>8753</v>
      </c>
      <c r="BLG11">
        <v>8500</v>
      </c>
      <c r="BLH11">
        <v>8315</v>
      </c>
      <c r="BLI11">
        <v>614</v>
      </c>
      <c r="BLJ11">
        <v>11</v>
      </c>
      <c r="BLK11">
        <v>4275973</v>
      </c>
      <c r="BLL11">
        <v>4275973</v>
      </c>
      <c r="BLM11">
        <v>4292602</v>
      </c>
      <c r="BLN11">
        <v>4288246</v>
      </c>
      <c r="BLO11">
        <v>4240173</v>
      </c>
      <c r="BLP11">
        <v>4239537</v>
      </c>
      <c r="BLQ11">
        <v>4239537</v>
      </c>
      <c r="BLR11">
        <v>4217089</v>
      </c>
      <c r="BLS11">
        <v>4229015</v>
      </c>
      <c r="BLT11">
        <v>4255419</v>
      </c>
      <c r="BLU11">
        <v>4261621</v>
      </c>
      <c r="BLV11">
        <v>4240722</v>
      </c>
      <c r="BLW11">
        <v>4224794</v>
      </c>
      <c r="BLX11">
        <v>4240369</v>
      </c>
      <c r="BLY11">
        <v>4233659</v>
      </c>
      <c r="BLZ11">
        <v>4167387</v>
      </c>
      <c r="BMA11">
        <v>4163314</v>
      </c>
      <c r="BMB11">
        <v>4144956</v>
      </c>
      <c r="BMC11">
        <v>4158308</v>
      </c>
      <c r="BMD11">
        <v>4132687</v>
      </c>
      <c r="BME11">
        <v>4172280</v>
      </c>
      <c r="BMF11">
        <v>4226426</v>
      </c>
      <c r="BMG11">
        <v>4200571</v>
      </c>
      <c r="BMH11">
        <v>4204551</v>
      </c>
      <c r="BMI11">
        <v>4185922</v>
      </c>
      <c r="BMJ11">
        <v>4185922</v>
      </c>
      <c r="BMK11">
        <v>3957448</v>
      </c>
      <c r="BML11">
        <v>3025636</v>
      </c>
      <c r="BMM11">
        <v>1839809</v>
      </c>
      <c r="BMN11">
        <v>1326299</v>
      </c>
      <c r="BMO11">
        <v>782208</v>
      </c>
      <c r="BMP11">
        <v>534057</v>
      </c>
      <c r="BMQ11">
        <v>426384</v>
      </c>
      <c r="BMR11">
        <v>395186</v>
      </c>
      <c r="BMS11">
        <v>370106</v>
      </c>
      <c r="BMT11">
        <v>334857</v>
      </c>
      <c r="BMU11">
        <v>308412</v>
      </c>
      <c r="BMV11">
        <v>278016</v>
      </c>
      <c r="BMW11">
        <v>277887</v>
      </c>
      <c r="BMX11">
        <v>256582</v>
      </c>
      <c r="BMY11">
        <v>225102</v>
      </c>
      <c r="BMZ11">
        <v>197871</v>
      </c>
      <c r="BNA11">
        <v>167572</v>
      </c>
      <c r="BNB11">
        <v>155281</v>
      </c>
      <c r="BNC11">
        <v>129140</v>
      </c>
      <c r="BND11">
        <v>115078</v>
      </c>
      <c r="BNE11">
        <v>103097</v>
      </c>
      <c r="BNF11">
        <v>87301</v>
      </c>
      <c r="BNG11">
        <v>80269</v>
      </c>
      <c r="BNH11">
        <v>62388</v>
      </c>
      <c r="BNI11">
        <v>55849</v>
      </c>
      <c r="BNJ11">
        <v>50616</v>
      </c>
      <c r="BNK11">
        <v>49211</v>
      </c>
      <c r="BNL11">
        <v>46345</v>
      </c>
      <c r="BNM11">
        <v>41652</v>
      </c>
      <c r="BNN11">
        <v>37415</v>
      </c>
      <c r="BNO11">
        <v>36769</v>
      </c>
      <c r="BNP11">
        <v>36695</v>
      </c>
      <c r="BNQ11">
        <v>36696</v>
      </c>
      <c r="BNR11">
        <v>31347</v>
      </c>
      <c r="BNS11">
        <v>28839</v>
      </c>
      <c r="BNT11">
        <v>4149985</v>
      </c>
      <c r="BNU11">
        <v>4149985</v>
      </c>
      <c r="BNV11">
        <v>4149985</v>
      </c>
      <c r="BNW11">
        <v>4149985</v>
      </c>
      <c r="BNX11">
        <v>4149985</v>
      </c>
      <c r="BNY11">
        <v>4149985</v>
      </c>
      <c r="BNZ11">
        <v>4149985</v>
      </c>
      <c r="BOA11">
        <v>4152136</v>
      </c>
      <c r="BOB11">
        <v>4122999</v>
      </c>
      <c r="BOC11">
        <v>4122910</v>
      </c>
      <c r="BOD11">
        <v>4106562</v>
      </c>
      <c r="BOE11">
        <v>4089155</v>
      </c>
      <c r="BOF11">
        <v>4113470</v>
      </c>
      <c r="BOG11">
        <v>4071396</v>
      </c>
      <c r="BOH11">
        <v>4047552</v>
      </c>
      <c r="BOI11">
        <v>4066695</v>
      </c>
      <c r="BOJ11">
        <v>4055874</v>
      </c>
      <c r="BOK11">
        <v>4077497</v>
      </c>
      <c r="BOL11">
        <v>4090449</v>
      </c>
      <c r="BOM11">
        <v>4107720</v>
      </c>
      <c r="BON11">
        <v>4096640</v>
      </c>
      <c r="BOO11">
        <v>4097495</v>
      </c>
      <c r="BOP11">
        <v>4052016</v>
      </c>
      <c r="BOQ11">
        <v>4022663</v>
      </c>
      <c r="BOR11">
        <v>4012954</v>
      </c>
      <c r="BOS11">
        <v>4044785</v>
      </c>
      <c r="BOT11">
        <v>3983239</v>
      </c>
      <c r="BOU11">
        <v>3983239</v>
      </c>
      <c r="BOV11">
        <v>4029233</v>
      </c>
      <c r="BOW11">
        <v>3883320</v>
      </c>
      <c r="BOX11">
        <v>3162417</v>
      </c>
      <c r="BOY11">
        <v>1912473</v>
      </c>
      <c r="BOZ11">
        <v>1249737</v>
      </c>
      <c r="BPA11">
        <v>878916</v>
      </c>
      <c r="BPB11">
        <v>680921</v>
      </c>
      <c r="BPC11">
        <v>558457</v>
      </c>
      <c r="BPD11">
        <v>476155</v>
      </c>
      <c r="BPE11">
        <v>436692</v>
      </c>
      <c r="BPF11">
        <v>419870</v>
      </c>
      <c r="BPG11">
        <v>386831</v>
      </c>
      <c r="BPH11">
        <v>359324</v>
      </c>
      <c r="BPI11">
        <v>313926</v>
      </c>
      <c r="BPJ11">
        <v>298881</v>
      </c>
      <c r="BPK11">
        <v>283249</v>
      </c>
      <c r="BPL11">
        <v>266087</v>
      </c>
      <c r="BPM11">
        <v>246970</v>
      </c>
      <c r="BPN11">
        <v>236560</v>
      </c>
      <c r="BPO11">
        <v>217134</v>
      </c>
      <c r="BPP11">
        <v>211279</v>
      </c>
      <c r="BPQ11">
        <v>190211</v>
      </c>
      <c r="BPR11">
        <v>177800</v>
      </c>
      <c r="BPS11">
        <v>150698</v>
      </c>
      <c r="BPT11">
        <v>140239</v>
      </c>
      <c r="BPU11">
        <v>135148</v>
      </c>
      <c r="BPV11">
        <v>128333</v>
      </c>
      <c r="BPW11">
        <v>117876</v>
      </c>
      <c r="BPX11">
        <v>103622</v>
      </c>
      <c r="BPY11">
        <v>100201</v>
      </c>
      <c r="BPZ11">
        <v>97916</v>
      </c>
      <c r="BQA11">
        <v>78037</v>
      </c>
      <c r="BQB11">
        <v>53210</v>
      </c>
      <c r="BQC11">
        <v>41933</v>
      </c>
      <c r="BQD11">
        <v>37261</v>
      </c>
      <c r="BQE11">
        <v>32885</v>
      </c>
      <c r="BQF11">
        <v>27240</v>
      </c>
      <c r="BQG11">
        <v>1147</v>
      </c>
      <c r="BQH11">
        <v>79</v>
      </c>
      <c r="BQI11">
        <v>79</v>
      </c>
      <c r="BQJ11">
        <v>78</v>
      </c>
      <c r="BQK11">
        <v>78</v>
      </c>
      <c r="BQL11">
        <v>66</v>
      </c>
      <c r="BQM11">
        <v>11</v>
      </c>
      <c r="BQN11">
        <v>4475166</v>
      </c>
      <c r="BQO11">
        <v>4529538</v>
      </c>
      <c r="BQP11">
        <v>4492114</v>
      </c>
      <c r="BQQ11">
        <v>4445010</v>
      </c>
      <c r="BQR11">
        <v>4435736</v>
      </c>
      <c r="BQS11">
        <v>4463463</v>
      </c>
      <c r="BQT11">
        <v>4544261</v>
      </c>
      <c r="BQU11">
        <v>4495739</v>
      </c>
      <c r="BQV11">
        <v>4455115</v>
      </c>
      <c r="BQW11">
        <v>4460833</v>
      </c>
      <c r="BQX11">
        <v>4449902</v>
      </c>
      <c r="BQY11">
        <v>4444411</v>
      </c>
      <c r="BQZ11">
        <v>4440304</v>
      </c>
      <c r="BRA11">
        <v>4433044</v>
      </c>
      <c r="BRB11">
        <v>4430737</v>
      </c>
      <c r="BRC11">
        <v>4446090</v>
      </c>
      <c r="BRD11">
        <v>4504722</v>
      </c>
      <c r="BRE11">
        <v>4535031</v>
      </c>
      <c r="BRF11">
        <v>4548300</v>
      </c>
      <c r="BRG11">
        <v>4575775</v>
      </c>
      <c r="BRH11">
        <v>4524422</v>
      </c>
      <c r="BRI11">
        <v>4461128</v>
      </c>
      <c r="BRJ11">
        <v>4329224</v>
      </c>
      <c r="BRK11">
        <v>3648374</v>
      </c>
      <c r="BRL11">
        <v>2372358</v>
      </c>
      <c r="BRM11">
        <v>2372358</v>
      </c>
      <c r="BRN11">
        <v>1845247</v>
      </c>
      <c r="BRO11">
        <v>1092215</v>
      </c>
      <c r="BRP11">
        <v>778162</v>
      </c>
      <c r="BRQ11">
        <v>689847</v>
      </c>
      <c r="BRR11">
        <v>609282</v>
      </c>
      <c r="BRS11">
        <v>553851</v>
      </c>
      <c r="BRT11">
        <v>463887</v>
      </c>
      <c r="BRU11">
        <v>399336</v>
      </c>
      <c r="BRV11">
        <v>344870</v>
      </c>
      <c r="BRW11">
        <v>327167</v>
      </c>
      <c r="BRX11">
        <v>306437</v>
      </c>
      <c r="BRY11">
        <v>292710</v>
      </c>
      <c r="BRZ11">
        <v>265554</v>
      </c>
      <c r="BSA11">
        <v>238255</v>
      </c>
      <c r="BSB11">
        <v>234066</v>
      </c>
      <c r="BSC11">
        <v>225251</v>
      </c>
      <c r="BSD11">
        <v>216105</v>
      </c>
      <c r="BSE11">
        <v>190765</v>
      </c>
      <c r="BSF11">
        <v>185636</v>
      </c>
      <c r="BSG11">
        <v>180797</v>
      </c>
      <c r="BSH11">
        <v>167363</v>
      </c>
      <c r="BSI11">
        <v>159059</v>
      </c>
      <c r="BSJ11">
        <v>149366</v>
      </c>
      <c r="BSK11">
        <v>136423</v>
      </c>
      <c r="BSL11">
        <v>124568</v>
      </c>
      <c r="BSM11">
        <v>124568</v>
      </c>
      <c r="BSN11">
        <v>118084</v>
      </c>
      <c r="BSO11">
        <v>108422</v>
      </c>
      <c r="BSP11">
        <v>101721</v>
      </c>
      <c r="BSQ11">
        <v>91252</v>
      </c>
      <c r="BSR11">
        <v>84525</v>
      </c>
      <c r="BSS11">
        <v>67496</v>
      </c>
      <c r="BST11">
        <v>41922</v>
      </c>
      <c r="BSU11">
        <v>30477</v>
      </c>
      <c r="BSV11">
        <v>26681</v>
      </c>
      <c r="BSW11">
        <v>25738</v>
      </c>
      <c r="BSX11">
        <v>19928</v>
      </c>
      <c r="BSY11">
        <v>4</v>
      </c>
      <c r="BSZ11">
        <v>1</v>
      </c>
      <c r="BTA11">
        <v>4255368</v>
      </c>
      <c r="BTB11">
        <v>4333261</v>
      </c>
      <c r="BTC11">
        <v>4333085</v>
      </c>
      <c r="BTD11">
        <v>4267304</v>
      </c>
      <c r="BTE11">
        <v>4259166</v>
      </c>
      <c r="BTF11">
        <v>4210601</v>
      </c>
      <c r="BTG11">
        <v>4170800</v>
      </c>
      <c r="BTH11">
        <v>4176265</v>
      </c>
      <c r="BTI11">
        <v>4156663</v>
      </c>
      <c r="BTJ11">
        <v>4180876</v>
      </c>
      <c r="BTK11">
        <v>4149313</v>
      </c>
      <c r="BTL11">
        <v>4140796</v>
      </c>
      <c r="BTM11">
        <v>4130870</v>
      </c>
      <c r="BTN11">
        <v>4149985</v>
      </c>
      <c r="BTO11">
        <v>4155190</v>
      </c>
      <c r="BTP11">
        <v>4159453</v>
      </c>
      <c r="BTQ11">
        <v>4129594</v>
      </c>
      <c r="BTR11">
        <v>4104481</v>
      </c>
      <c r="BTS11">
        <v>4056616</v>
      </c>
      <c r="BTT11">
        <v>4090580</v>
      </c>
      <c r="BTU11">
        <v>4132148</v>
      </c>
      <c r="BTV11">
        <v>4132237</v>
      </c>
      <c r="BTW11">
        <v>4126748</v>
      </c>
      <c r="BTX11">
        <v>3701019</v>
      </c>
      <c r="BTY11">
        <v>2857249</v>
      </c>
      <c r="BTZ11">
        <v>1750847</v>
      </c>
      <c r="BUA11">
        <v>1163589</v>
      </c>
      <c r="BUB11">
        <v>635817</v>
      </c>
      <c r="BUC11">
        <v>439212</v>
      </c>
      <c r="BUD11">
        <v>300632</v>
      </c>
      <c r="BUE11">
        <v>300632</v>
      </c>
      <c r="BUF11">
        <v>278998</v>
      </c>
      <c r="BUG11">
        <v>262456</v>
      </c>
      <c r="BUH11">
        <v>246032</v>
      </c>
      <c r="BUI11">
        <v>224357</v>
      </c>
      <c r="BUJ11">
        <v>208855</v>
      </c>
      <c r="BUK11">
        <v>195361</v>
      </c>
      <c r="BUL11">
        <v>174285</v>
      </c>
      <c r="BUM11">
        <v>166564</v>
      </c>
      <c r="BUN11">
        <v>163267</v>
      </c>
      <c r="BUO11">
        <v>161113</v>
      </c>
      <c r="BUP11">
        <v>147752</v>
      </c>
      <c r="BUQ11">
        <v>133647</v>
      </c>
      <c r="BUR11">
        <v>112176</v>
      </c>
      <c r="BUS11">
        <v>100595</v>
      </c>
      <c r="BUT11">
        <v>97617</v>
      </c>
      <c r="BUU11">
        <v>87441</v>
      </c>
      <c r="BUV11">
        <v>69158</v>
      </c>
      <c r="BUW11">
        <v>61301</v>
      </c>
      <c r="BUX11">
        <v>51571</v>
      </c>
      <c r="BUY11">
        <v>51571</v>
      </c>
      <c r="BUZ11">
        <v>36356</v>
      </c>
      <c r="BVA11">
        <v>27761</v>
      </c>
      <c r="BVB11">
        <v>22766</v>
      </c>
      <c r="BVC11">
        <v>8391</v>
      </c>
      <c r="BVD11">
        <v>5861</v>
      </c>
      <c r="BVE11">
        <v>925</v>
      </c>
      <c r="BVF11">
        <v>476</v>
      </c>
      <c r="BVG11">
        <v>439</v>
      </c>
      <c r="BVH11">
        <v>44</v>
      </c>
      <c r="BVI11">
        <v>28</v>
      </c>
      <c r="BVJ11">
        <v>4694064</v>
      </c>
      <c r="BVK11">
        <v>4694064</v>
      </c>
      <c r="BVL11">
        <v>4694064</v>
      </c>
      <c r="BVM11">
        <v>4694064</v>
      </c>
      <c r="BVN11">
        <v>4703546</v>
      </c>
      <c r="BVO11">
        <v>4692396</v>
      </c>
      <c r="BVP11">
        <v>4652435</v>
      </c>
      <c r="BVQ11">
        <v>4604510</v>
      </c>
      <c r="BVR11">
        <v>4604510</v>
      </c>
      <c r="BVS11">
        <v>4665035</v>
      </c>
      <c r="BVT11">
        <v>4692638</v>
      </c>
      <c r="BVU11">
        <v>4639302</v>
      </c>
      <c r="BVV11">
        <v>4662017</v>
      </c>
      <c r="BVW11">
        <v>4635778</v>
      </c>
      <c r="BVX11">
        <v>4625580</v>
      </c>
      <c r="BVY11">
        <v>4601436</v>
      </c>
      <c r="BVZ11">
        <v>4603269</v>
      </c>
      <c r="BWA11">
        <v>4626173</v>
      </c>
      <c r="BWB11">
        <v>4611243</v>
      </c>
      <c r="BWC11">
        <v>4636787</v>
      </c>
      <c r="BWD11">
        <v>4588637</v>
      </c>
      <c r="BWE11">
        <v>4611415</v>
      </c>
      <c r="BWF11">
        <v>4612907</v>
      </c>
      <c r="BWG11">
        <v>4599532</v>
      </c>
      <c r="BWH11">
        <v>4613744</v>
      </c>
      <c r="BWI11">
        <v>4676946</v>
      </c>
      <c r="BWJ11">
        <v>4221797</v>
      </c>
      <c r="BWK11">
        <v>2907676</v>
      </c>
      <c r="BWL11">
        <v>1726331</v>
      </c>
      <c r="BWM11">
        <v>965214</v>
      </c>
      <c r="BWN11">
        <v>812432</v>
      </c>
      <c r="BWO11">
        <v>812432</v>
      </c>
      <c r="BWP11">
        <v>538186</v>
      </c>
      <c r="BWQ11">
        <v>464563</v>
      </c>
      <c r="BWR11">
        <v>372709</v>
      </c>
      <c r="BWS11">
        <v>343696</v>
      </c>
      <c r="BWT11">
        <v>314478</v>
      </c>
      <c r="BWU11">
        <v>273249</v>
      </c>
      <c r="BWV11">
        <v>252744</v>
      </c>
      <c r="BWW11">
        <v>248566</v>
      </c>
      <c r="BWX11">
        <v>215276</v>
      </c>
      <c r="BWY11">
        <v>201017</v>
      </c>
      <c r="BWZ11">
        <v>193741</v>
      </c>
      <c r="BXA11">
        <v>189863</v>
      </c>
      <c r="BXB11">
        <v>162343</v>
      </c>
      <c r="BXC11">
        <v>147544</v>
      </c>
      <c r="BXD11">
        <v>139676</v>
      </c>
      <c r="BXE11">
        <v>125453</v>
      </c>
      <c r="BXF11">
        <v>116596</v>
      </c>
      <c r="BXG11">
        <v>102508</v>
      </c>
      <c r="BXH11">
        <v>85489</v>
      </c>
      <c r="BXI11">
        <v>82080</v>
      </c>
      <c r="BXJ11">
        <v>55584</v>
      </c>
      <c r="BXK11">
        <v>37560</v>
      </c>
      <c r="BXL11">
        <v>34919</v>
      </c>
      <c r="BXM11">
        <v>34507</v>
      </c>
      <c r="BXN11">
        <v>25990</v>
      </c>
      <c r="BXO11">
        <v>21220</v>
      </c>
      <c r="BXP11">
        <v>18424</v>
      </c>
      <c r="BXQ11">
        <v>10933</v>
      </c>
      <c r="BXR11">
        <v>10726</v>
      </c>
      <c r="BXS11">
        <v>10602</v>
      </c>
      <c r="BXT11">
        <v>10677</v>
      </c>
      <c r="BXU11">
        <v>3510</v>
      </c>
      <c r="BXV11">
        <v>3510</v>
      </c>
      <c r="BXW11">
        <v>1331</v>
      </c>
      <c r="BXX11">
        <v>1313</v>
      </c>
      <c r="BXY11">
        <v>1281</v>
      </c>
      <c r="BXZ11">
        <v>1</v>
      </c>
      <c r="BYA11">
        <v>4430224</v>
      </c>
      <c r="BYB11">
        <v>4413589</v>
      </c>
      <c r="BYC11">
        <v>4423055</v>
      </c>
      <c r="BYD11">
        <v>4397011</v>
      </c>
      <c r="BYE11">
        <v>4358869</v>
      </c>
      <c r="BYF11">
        <v>4358468</v>
      </c>
      <c r="BYG11">
        <v>4365382</v>
      </c>
      <c r="BYH11">
        <v>4374449</v>
      </c>
      <c r="BYI11">
        <v>4394189</v>
      </c>
      <c r="BYJ11">
        <v>4349563</v>
      </c>
      <c r="BYK11">
        <v>4344551</v>
      </c>
      <c r="BYL11">
        <v>4318347</v>
      </c>
      <c r="BYM11">
        <v>4291385</v>
      </c>
      <c r="BYN11">
        <v>4247308</v>
      </c>
      <c r="BYO11">
        <v>4237081</v>
      </c>
      <c r="BYP11">
        <v>4247427</v>
      </c>
      <c r="BYQ11">
        <v>4213631</v>
      </c>
      <c r="BYR11">
        <v>4196760</v>
      </c>
      <c r="BYS11">
        <v>4146517</v>
      </c>
      <c r="BYT11">
        <v>4137741</v>
      </c>
      <c r="BYU11">
        <v>4137741</v>
      </c>
      <c r="BYV11">
        <v>4110314</v>
      </c>
      <c r="BYW11">
        <v>3753526</v>
      </c>
      <c r="BYX11">
        <v>3154029</v>
      </c>
      <c r="BYY11">
        <v>1905393</v>
      </c>
      <c r="BYZ11">
        <v>1254090</v>
      </c>
      <c r="BZA11">
        <v>903337</v>
      </c>
      <c r="BZB11">
        <v>416359</v>
      </c>
      <c r="BZC11">
        <v>291477</v>
      </c>
      <c r="BZD11">
        <v>266221</v>
      </c>
      <c r="BZE11">
        <v>235327</v>
      </c>
      <c r="BZF11">
        <v>217960</v>
      </c>
      <c r="BZG11">
        <v>200050</v>
      </c>
      <c r="BZH11">
        <v>170568</v>
      </c>
      <c r="BZI11">
        <v>157157</v>
      </c>
      <c r="BZJ11">
        <v>155541</v>
      </c>
      <c r="BZK11">
        <v>133942</v>
      </c>
      <c r="BZL11">
        <v>99851</v>
      </c>
      <c r="BZM11">
        <v>86562</v>
      </c>
      <c r="BZN11">
        <v>77819</v>
      </c>
      <c r="BZO11">
        <v>55590</v>
      </c>
      <c r="BZP11">
        <v>32010</v>
      </c>
      <c r="BZQ11">
        <v>18871</v>
      </c>
      <c r="BZR11">
        <v>8641</v>
      </c>
      <c r="BZS11">
        <v>5108</v>
      </c>
      <c r="BZT11">
        <v>5029</v>
      </c>
      <c r="BZU11">
        <v>2698</v>
      </c>
      <c r="BZV11">
        <v>2452</v>
      </c>
      <c r="BZW11">
        <v>945</v>
      </c>
      <c r="BZX11">
        <v>943</v>
      </c>
      <c r="BZY11">
        <v>840</v>
      </c>
      <c r="BZZ11">
        <v>824</v>
      </c>
      <c r="CAA11">
        <v>664</v>
      </c>
      <c r="CAB11">
        <v>366</v>
      </c>
      <c r="CAC11">
        <v>210</v>
      </c>
      <c r="CAD11">
        <v>16</v>
      </c>
      <c r="CAE11">
        <v>16</v>
      </c>
      <c r="CAF11">
        <v>16</v>
      </c>
      <c r="CAG11">
        <v>16</v>
      </c>
      <c r="CAH11">
        <v>16</v>
      </c>
      <c r="CAI11">
        <v>15</v>
      </c>
      <c r="CAJ11">
        <v>15</v>
      </c>
      <c r="CAK11">
        <v>9</v>
      </c>
      <c r="CAL11">
        <v>9</v>
      </c>
      <c r="CAM11">
        <v>9</v>
      </c>
      <c r="CAN11">
        <v>3811630</v>
      </c>
      <c r="CAO11">
        <v>3796798</v>
      </c>
      <c r="CAP11">
        <v>3775045</v>
      </c>
      <c r="CAQ11">
        <v>3720500</v>
      </c>
      <c r="CAR11">
        <v>3707420</v>
      </c>
      <c r="CAS11">
        <v>3702741</v>
      </c>
      <c r="CAT11">
        <v>3693950</v>
      </c>
      <c r="CAU11">
        <v>3713118</v>
      </c>
      <c r="CAV11">
        <v>3726240</v>
      </c>
      <c r="CAW11">
        <v>3700585</v>
      </c>
      <c r="CAX11">
        <v>3720563</v>
      </c>
      <c r="CAY11">
        <v>3708610</v>
      </c>
      <c r="CAZ11">
        <v>3732126</v>
      </c>
      <c r="CBA11">
        <v>3713754</v>
      </c>
      <c r="CBB11">
        <v>3702684</v>
      </c>
      <c r="CBC11">
        <v>3642799</v>
      </c>
      <c r="CBD11">
        <v>3631504</v>
      </c>
      <c r="CBE11">
        <v>3629676</v>
      </c>
      <c r="CBF11">
        <v>3624174</v>
      </c>
      <c r="CBG11">
        <v>3652493</v>
      </c>
      <c r="CBH11">
        <v>3640573</v>
      </c>
      <c r="CBI11">
        <v>3633191</v>
      </c>
      <c r="CBJ11">
        <v>3592614</v>
      </c>
      <c r="CBK11">
        <v>3161886</v>
      </c>
      <c r="CBL11">
        <v>2119207</v>
      </c>
      <c r="CBM11">
        <v>2119207</v>
      </c>
      <c r="CBN11">
        <v>1513646</v>
      </c>
      <c r="CBO11">
        <v>999939</v>
      </c>
      <c r="CBP11">
        <v>688403</v>
      </c>
      <c r="CBQ11">
        <v>525864</v>
      </c>
      <c r="CBR11">
        <v>437230</v>
      </c>
      <c r="CBS11">
        <v>361674</v>
      </c>
      <c r="CBT11">
        <v>335236</v>
      </c>
      <c r="CBU11">
        <v>304503</v>
      </c>
      <c r="CBV11">
        <v>189344</v>
      </c>
      <c r="CBW11">
        <v>181497</v>
      </c>
      <c r="CBX11">
        <v>178330</v>
      </c>
      <c r="CBY11">
        <v>141158</v>
      </c>
      <c r="CBZ11">
        <v>66219</v>
      </c>
      <c r="CCA11">
        <v>49909</v>
      </c>
      <c r="CCB11">
        <v>52064</v>
      </c>
      <c r="CCC11">
        <v>39223</v>
      </c>
      <c r="CCD11">
        <v>35880</v>
      </c>
      <c r="CCE11">
        <v>32879</v>
      </c>
      <c r="CCF11">
        <v>31537</v>
      </c>
      <c r="CCG11">
        <v>31251</v>
      </c>
      <c r="CCH11">
        <v>29494</v>
      </c>
      <c r="CCI11">
        <v>25558</v>
      </c>
      <c r="CCJ11">
        <v>23048</v>
      </c>
      <c r="CCK11">
        <v>23012</v>
      </c>
      <c r="CCL11">
        <v>20832</v>
      </c>
      <c r="CCM11">
        <v>18748</v>
      </c>
      <c r="CCN11">
        <v>18917</v>
      </c>
      <c r="CCO11">
        <v>11805</v>
      </c>
      <c r="CCP11">
        <v>6278</v>
      </c>
      <c r="CCQ11">
        <v>2484</v>
      </c>
      <c r="CCR11">
        <v>2296</v>
      </c>
      <c r="CCS11">
        <v>1592</v>
      </c>
      <c r="CCT11">
        <v>636</v>
      </c>
      <c r="CCU11">
        <v>470</v>
      </c>
      <c r="CCV11">
        <v>7</v>
      </c>
      <c r="CCW11">
        <v>6</v>
      </c>
      <c r="CCX11">
        <v>6</v>
      </c>
      <c r="CCY11">
        <v>6</v>
      </c>
      <c r="CCZ11">
        <v>6</v>
      </c>
      <c r="CDA11">
        <v>3420133</v>
      </c>
      <c r="CDB11">
        <v>3420133</v>
      </c>
      <c r="CDC11">
        <v>3382887</v>
      </c>
      <c r="CDD11">
        <v>3383281</v>
      </c>
      <c r="CDE11">
        <v>3366565</v>
      </c>
      <c r="CDF11">
        <v>3368063</v>
      </c>
      <c r="CDG11">
        <v>3382863</v>
      </c>
      <c r="CDH11">
        <v>3396737</v>
      </c>
      <c r="CDI11">
        <v>3368748</v>
      </c>
      <c r="CDJ11">
        <v>3353964</v>
      </c>
      <c r="CDK11">
        <v>3344815</v>
      </c>
      <c r="CDL11">
        <v>3318986</v>
      </c>
      <c r="CDM11">
        <v>3325309</v>
      </c>
      <c r="CDN11">
        <v>3301362</v>
      </c>
      <c r="CDO11">
        <v>3315234</v>
      </c>
      <c r="CDP11">
        <v>3294761</v>
      </c>
      <c r="CDQ11">
        <v>3300673</v>
      </c>
      <c r="CDR11">
        <v>3320254</v>
      </c>
      <c r="CDS11">
        <v>3323861</v>
      </c>
      <c r="CDT11">
        <v>3301081</v>
      </c>
      <c r="CDU11">
        <v>3321669</v>
      </c>
      <c r="CDV11">
        <v>3280164</v>
      </c>
      <c r="CDW11">
        <v>3273732</v>
      </c>
      <c r="CDX11">
        <v>3227917</v>
      </c>
      <c r="CDY11">
        <v>2860294</v>
      </c>
      <c r="CDZ11">
        <v>2040153</v>
      </c>
      <c r="CEA11">
        <v>1428567</v>
      </c>
      <c r="CEB11">
        <v>805925</v>
      </c>
      <c r="CEC11">
        <v>348745</v>
      </c>
      <c r="CED11">
        <v>172457</v>
      </c>
      <c r="CEE11">
        <v>172457</v>
      </c>
      <c r="CEF11">
        <v>162749</v>
      </c>
      <c r="CEG11">
        <v>147717</v>
      </c>
      <c r="CEH11">
        <v>118946</v>
      </c>
      <c r="CEI11">
        <v>106336</v>
      </c>
      <c r="CEJ11">
        <v>92472</v>
      </c>
      <c r="CEK11">
        <v>78117</v>
      </c>
      <c r="CEL11">
        <v>53606</v>
      </c>
      <c r="CEM11">
        <v>44393</v>
      </c>
      <c r="CEN11">
        <v>37431</v>
      </c>
      <c r="CEO11">
        <v>32374</v>
      </c>
      <c r="CEP11">
        <v>26478</v>
      </c>
      <c r="CEQ11">
        <v>23597</v>
      </c>
      <c r="CER11">
        <v>16015</v>
      </c>
      <c r="CES11">
        <v>13061</v>
      </c>
      <c r="CET11">
        <v>11787</v>
      </c>
      <c r="CEU11">
        <v>11286</v>
      </c>
      <c r="CEV11">
        <v>11044</v>
      </c>
      <c r="CEW11">
        <v>10843</v>
      </c>
      <c r="CEX11">
        <v>10378</v>
      </c>
      <c r="CEY11">
        <v>10536</v>
      </c>
      <c r="CEZ11">
        <v>9404</v>
      </c>
      <c r="CFA11">
        <v>7823</v>
      </c>
      <c r="CFB11">
        <v>6792</v>
      </c>
      <c r="CFC11">
        <v>5610</v>
      </c>
      <c r="CFD11">
        <v>5610</v>
      </c>
      <c r="CFE11">
        <v>3878</v>
      </c>
      <c r="CFF11">
        <v>2919</v>
      </c>
      <c r="CFG11">
        <v>1127</v>
      </c>
      <c r="CFH11">
        <v>1114</v>
      </c>
      <c r="CFI11">
        <v>1057</v>
      </c>
      <c r="CFJ11">
        <v>1</v>
      </c>
      <c r="CFK11">
        <v>3082959</v>
      </c>
      <c r="CFL11">
        <v>3082959</v>
      </c>
      <c r="CFM11">
        <v>3082959</v>
      </c>
      <c r="CFN11">
        <v>3082959</v>
      </c>
      <c r="CFO11">
        <v>3097124</v>
      </c>
      <c r="CFP11">
        <v>3088106</v>
      </c>
      <c r="CFQ11">
        <v>3071992</v>
      </c>
      <c r="CFR11">
        <v>3068187</v>
      </c>
      <c r="CFS11">
        <v>3068187</v>
      </c>
      <c r="CFT11">
        <v>3065989</v>
      </c>
      <c r="CFU11">
        <v>3034262</v>
      </c>
      <c r="CFV11">
        <v>3023846</v>
      </c>
      <c r="CFW11">
        <v>2984240</v>
      </c>
      <c r="CFX11">
        <v>2967099</v>
      </c>
      <c r="CFY11">
        <v>2977974</v>
      </c>
      <c r="CFZ11">
        <v>2993156</v>
      </c>
      <c r="CGA11">
        <v>2964214</v>
      </c>
      <c r="CGB11">
        <v>2925310</v>
      </c>
      <c r="CGC11">
        <v>2931835</v>
      </c>
      <c r="CGD11">
        <v>2903498</v>
      </c>
      <c r="CGE11">
        <v>2913201</v>
      </c>
      <c r="CGF11">
        <v>2980926</v>
      </c>
      <c r="CGG11">
        <v>2980049</v>
      </c>
      <c r="CGH11">
        <v>2985476</v>
      </c>
      <c r="CGI11">
        <v>2987342</v>
      </c>
      <c r="CGJ11">
        <v>2921160</v>
      </c>
      <c r="CGK11">
        <v>2624407</v>
      </c>
      <c r="CGL11">
        <v>1942974</v>
      </c>
      <c r="CGM11">
        <v>1210498</v>
      </c>
      <c r="CGN11">
        <v>1088974</v>
      </c>
      <c r="CGO11">
        <v>1088974</v>
      </c>
      <c r="CGP11">
        <v>814732</v>
      </c>
      <c r="CGQ11">
        <v>449651</v>
      </c>
      <c r="CGR11">
        <v>189072</v>
      </c>
      <c r="CGS11">
        <v>167868</v>
      </c>
      <c r="CGT11">
        <v>140957</v>
      </c>
      <c r="CGU11">
        <v>104728</v>
      </c>
      <c r="CGV11">
        <v>83726</v>
      </c>
      <c r="CGW11">
        <v>77557</v>
      </c>
      <c r="CGX11">
        <v>64059</v>
      </c>
      <c r="CGY11">
        <v>62627</v>
      </c>
      <c r="CGZ11">
        <v>55748</v>
      </c>
      <c r="CHA11">
        <v>43956</v>
      </c>
      <c r="CHB11">
        <v>42992</v>
      </c>
      <c r="CHC11">
        <v>37924</v>
      </c>
      <c r="CHD11">
        <v>37822</v>
      </c>
      <c r="CHE11">
        <v>30187</v>
      </c>
      <c r="CHF11">
        <v>23993</v>
      </c>
      <c r="CHG11">
        <v>22481</v>
      </c>
      <c r="CHH11">
        <v>15997</v>
      </c>
      <c r="CHI11">
        <v>6794</v>
      </c>
      <c r="CHJ11">
        <v>6453</v>
      </c>
      <c r="CHK11">
        <v>6369</v>
      </c>
      <c r="CHL11">
        <v>6110</v>
      </c>
      <c r="CHM11">
        <v>5527</v>
      </c>
      <c r="CHN11">
        <v>5421</v>
      </c>
      <c r="CHO11">
        <v>5233</v>
      </c>
      <c r="CHP11">
        <v>260</v>
      </c>
      <c r="CHQ11">
        <v>222</v>
      </c>
      <c r="CHR11">
        <v>222</v>
      </c>
      <c r="CHS11">
        <v>222</v>
      </c>
      <c r="CHT11">
        <v>221</v>
      </c>
      <c r="CHU11">
        <v>221</v>
      </c>
      <c r="CHV11">
        <v>221</v>
      </c>
      <c r="CHW11">
        <v>220</v>
      </c>
      <c r="CHX11">
        <v>9</v>
      </c>
      <c r="CHY11">
        <v>5</v>
      </c>
      <c r="CHZ11">
        <v>5</v>
      </c>
      <c r="CIA11">
        <v>2957178</v>
      </c>
      <c r="CIB11">
        <v>2996541</v>
      </c>
      <c r="CIC11">
        <v>2983630</v>
      </c>
      <c r="CID11">
        <v>2962101</v>
      </c>
      <c r="CIE11">
        <v>2933911</v>
      </c>
      <c r="CIF11">
        <v>2932380</v>
      </c>
      <c r="CIG11">
        <v>2959882</v>
      </c>
      <c r="CIH11">
        <v>2977991</v>
      </c>
      <c r="CII11">
        <v>2956487</v>
      </c>
      <c r="CIJ11">
        <v>2989105</v>
      </c>
      <c r="CIK11">
        <v>3020190</v>
      </c>
      <c r="CIL11">
        <v>3074948</v>
      </c>
      <c r="CIM11">
        <v>3117460</v>
      </c>
      <c r="CIN11">
        <v>3104725</v>
      </c>
      <c r="CIO11">
        <v>3134878</v>
      </c>
      <c r="CIP11">
        <v>3128758</v>
      </c>
      <c r="CIQ11">
        <v>3127798</v>
      </c>
      <c r="CIR11">
        <v>3145967</v>
      </c>
      <c r="CIS11">
        <v>3150958</v>
      </c>
      <c r="CIT11">
        <v>3085548</v>
      </c>
      <c r="CIU11">
        <v>3085548</v>
      </c>
      <c r="CIV11">
        <v>3084478</v>
      </c>
      <c r="CIW11">
        <v>3086553</v>
      </c>
      <c r="CIX11">
        <v>2875719</v>
      </c>
      <c r="CIY11">
        <v>2475945</v>
      </c>
      <c r="CIZ11">
        <v>1834652</v>
      </c>
      <c r="CJA11">
        <v>1192612</v>
      </c>
      <c r="CJB11">
        <v>689709</v>
      </c>
      <c r="CJC11">
        <v>399127</v>
      </c>
      <c r="CJD11">
        <v>181482</v>
      </c>
      <c r="CJE11">
        <v>164883</v>
      </c>
      <c r="CJF11">
        <v>133252</v>
      </c>
      <c r="CJG11">
        <v>116446</v>
      </c>
      <c r="CJH11">
        <v>90714</v>
      </c>
      <c r="CJI11">
        <v>54529</v>
      </c>
      <c r="CJJ11">
        <v>36283</v>
      </c>
      <c r="CJK11">
        <v>27884</v>
      </c>
      <c r="CJL11">
        <v>25211</v>
      </c>
      <c r="CJM11">
        <v>24805</v>
      </c>
      <c r="CJN11">
        <v>21763</v>
      </c>
      <c r="CJO11">
        <v>20143</v>
      </c>
      <c r="CJP11">
        <v>17819</v>
      </c>
      <c r="CJQ11">
        <v>15531</v>
      </c>
      <c r="CJR11">
        <v>14956</v>
      </c>
      <c r="CJS11">
        <v>9789</v>
      </c>
      <c r="CJT11">
        <v>9783</v>
      </c>
      <c r="CJU11">
        <v>9544</v>
      </c>
      <c r="CJV11">
        <v>9299</v>
      </c>
      <c r="CJW11">
        <v>8347</v>
      </c>
      <c r="CJX11">
        <v>8005</v>
      </c>
      <c r="CJY11">
        <v>7175</v>
      </c>
      <c r="CJZ11">
        <v>6188</v>
      </c>
      <c r="CKA11">
        <v>6021</v>
      </c>
      <c r="CKB11">
        <v>5983</v>
      </c>
      <c r="CKC11">
        <v>5248</v>
      </c>
      <c r="CKD11">
        <v>5271</v>
      </c>
      <c r="CKE11">
        <v>5060</v>
      </c>
      <c r="CKF11">
        <v>4860</v>
      </c>
      <c r="CKG11">
        <v>3996</v>
      </c>
      <c r="CKH11">
        <v>3660</v>
      </c>
      <c r="CKI11">
        <v>3515</v>
      </c>
      <c r="CKJ11">
        <v>3179</v>
      </c>
      <c r="CKK11">
        <v>2802</v>
      </c>
      <c r="CKL11">
        <v>158</v>
      </c>
      <c r="CKM11">
        <v>158</v>
      </c>
      <c r="CKN11">
        <v>3058080</v>
      </c>
      <c r="CKO11">
        <v>3077295</v>
      </c>
      <c r="CKP11">
        <v>3104725</v>
      </c>
      <c r="CKQ11">
        <v>3098849</v>
      </c>
      <c r="CKR11">
        <v>3061143</v>
      </c>
      <c r="CKS11">
        <v>3037690</v>
      </c>
      <c r="CKT11">
        <v>3041939</v>
      </c>
      <c r="CKU11">
        <v>3030112</v>
      </c>
      <c r="CKV11">
        <v>3077292</v>
      </c>
      <c r="CKW11">
        <v>3071668</v>
      </c>
      <c r="CKX11">
        <v>3097006</v>
      </c>
      <c r="CKY11">
        <v>3146569</v>
      </c>
      <c r="CKZ11">
        <v>3145283</v>
      </c>
      <c r="CLA11">
        <v>3123645</v>
      </c>
      <c r="CLB11">
        <v>3100153</v>
      </c>
      <c r="CLC11">
        <v>3074662</v>
      </c>
      <c r="CLD11">
        <v>3068469</v>
      </c>
      <c r="CLE11">
        <v>3077945</v>
      </c>
      <c r="CLF11">
        <v>3067623</v>
      </c>
      <c r="CLG11">
        <v>3080162</v>
      </c>
      <c r="CLH11">
        <v>3080254</v>
      </c>
      <c r="CLI11">
        <v>3080649</v>
      </c>
      <c r="CLJ11">
        <v>3047653</v>
      </c>
      <c r="CLK11">
        <v>2943281</v>
      </c>
      <c r="CLL11">
        <v>2562257</v>
      </c>
      <c r="CLM11">
        <v>2562257</v>
      </c>
      <c r="CLN11">
        <v>2137434</v>
      </c>
      <c r="CLO11">
        <v>1423564</v>
      </c>
      <c r="CLP11">
        <v>952442</v>
      </c>
      <c r="CLQ11">
        <v>404208</v>
      </c>
      <c r="CLR11">
        <v>234393</v>
      </c>
      <c r="CLS11">
        <v>166994</v>
      </c>
      <c r="CLT11">
        <v>122759</v>
      </c>
      <c r="CLU11">
        <v>86258</v>
      </c>
      <c r="CLV11">
        <v>74646</v>
      </c>
      <c r="CLW11">
        <v>60572</v>
      </c>
      <c r="CLX11">
        <v>50634</v>
      </c>
      <c r="CLY11">
        <v>35915</v>
      </c>
      <c r="CLZ11">
        <v>31407</v>
      </c>
      <c r="CMA11">
        <v>26057</v>
      </c>
      <c r="CMB11">
        <v>20289</v>
      </c>
      <c r="CMC11">
        <v>20220</v>
      </c>
      <c r="CMD11">
        <v>17632</v>
      </c>
      <c r="CME11">
        <v>11569</v>
      </c>
      <c r="CMF11">
        <v>10762</v>
      </c>
      <c r="CMG11">
        <v>10435</v>
      </c>
      <c r="CMH11">
        <v>9773</v>
      </c>
      <c r="CMI11">
        <v>8204</v>
      </c>
      <c r="CMJ11">
        <v>8012</v>
      </c>
      <c r="CMK11">
        <v>7559</v>
      </c>
      <c r="CML11">
        <v>6905</v>
      </c>
      <c r="CMM11">
        <v>5632</v>
      </c>
      <c r="CMN11">
        <v>5322</v>
      </c>
      <c r="CMO11">
        <v>3347</v>
      </c>
      <c r="CMP11">
        <v>2332</v>
      </c>
      <c r="CMQ11">
        <v>1744</v>
      </c>
      <c r="CMR11">
        <v>1744</v>
      </c>
      <c r="CMS11">
        <v>1590</v>
      </c>
      <c r="CMT11">
        <v>619</v>
      </c>
      <c r="CMU11">
        <v>111</v>
      </c>
      <c r="CMV11">
        <v>111</v>
      </c>
      <c r="CMW11">
        <v>109</v>
      </c>
      <c r="CMX11">
        <v>109</v>
      </c>
      <c r="CMY11">
        <v>57</v>
      </c>
      <c r="CMZ11">
        <v>57</v>
      </c>
      <c r="CNA11">
        <v>2970506</v>
      </c>
      <c r="CNB11">
        <v>2984406</v>
      </c>
      <c r="CNC11">
        <v>2980232</v>
      </c>
      <c r="CND11">
        <v>2975277</v>
      </c>
      <c r="CNE11">
        <v>2940824</v>
      </c>
      <c r="CNF11">
        <v>2932073</v>
      </c>
      <c r="CNG11">
        <v>2972199</v>
      </c>
      <c r="CNH11">
        <v>2961680</v>
      </c>
      <c r="CNI11">
        <v>2963685</v>
      </c>
      <c r="CNJ11">
        <v>2950304</v>
      </c>
      <c r="CNK11">
        <v>2935795</v>
      </c>
      <c r="CNL11">
        <v>2943038</v>
      </c>
      <c r="CNM11">
        <v>2978091</v>
      </c>
      <c r="CNN11">
        <v>2984487</v>
      </c>
      <c r="CNO11">
        <v>2997903</v>
      </c>
      <c r="CNP11">
        <v>3029855</v>
      </c>
      <c r="CNQ11">
        <v>3016847</v>
      </c>
      <c r="CNR11">
        <v>3004487</v>
      </c>
      <c r="CNS11">
        <v>2988959</v>
      </c>
      <c r="CNT11">
        <v>2984449</v>
      </c>
      <c r="CNU11">
        <v>2978697</v>
      </c>
      <c r="CNV11">
        <v>2996048</v>
      </c>
      <c r="CNW11">
        <v>2996509</v>
      </c>
      <c r="CNX11">
        <v>2955280</v>
      </c>
      <c r="CNY11">
        <v>2867080</v>
      </c>
      <c r="CNZ11">
        <v>2679926</v>
      </c>
      <c r="COA11">
        <v>2264059</v>
      </c>
      <c r="COB11">
        <v>1350035</v>
      </c>
      <c r="COC11">
        <v>642395</v>
      </c>
      <c r="COD11">
        <v>392715</v>
      </c>
      <c r="COE11">
        <v>392715</v>
      </c>
      <c r="COF11">
        <v>323321</v>
      </c>
      <c r="COG11">
        <v>288378</v>
      </c>
      <c r="COH11">
        <v>264446</v>
      </c>
      <c r="COI11">
        <v>204635</v>
      </c>
      <c r="COJ11">
        <v>188963</v>
      </c>
      <c r="COK11">
        <v>152371</v>
      </c>
      <c r="COL11">
        <v>137090</v>
      </c>
      <c r="COM11">
        <v>127349</v>
      </c>
      <c r="CON11">
        <v>104761</v>
      </c>
      <c r="COO11">
        <v>93060</v>
      </c>
      <c r="COP11">
        <v>75897</v>
      </c>
      <c r="COQ11">
        <v>71492</v>
      </c>
      <c r="COR11">
        <v>61980</v>
      </c>
      <c r="COS11">
        <v>54018</v>
      </c>
      <c r="COT11">
        <v>52342</v>
      </c>
      <c r="COU11">
        <v>49969</v>
      </c>
      <c r="COV11">
        <v>44062</v>
      </c>
      <c r="COW11">
        <v>37634</v>
      </c>
      <c r="COX11">
        <v>18975</v>
      </c>
      <c r="COY11">
        <v>6037</v>
      </c>
      <c r="COZ11">
        <v>5081</v>
      </c>
      <c r="CPA11">
        <v>3760</v>
      </c>
      <c r="CPB11">
        <v>3175</v>
      </c>
      <c r="CPC11">
        <v>1288</v>
      </c>
      <c r="CPD11">
        <v>1288</v>
      </c>
      <c r="CPE11">
        <v>1160</v>
      </c>
      <c r="CPF11">
        <v>351</v>
      </c>
      <c r="CPG11">
        <v>238</v>
      </c>
      <c r="CPH11">
        <v>186</v>
      </c>
      <c r="CPI11">
        <v>161</v>
      </c>
      <c r="CPJ11">
        <v>161</v>
      </c>
      <c r="CPK11">
        <v>1</v>
      </c>
      <c r="CPL11">
        <v>1</v>
      </c>
      <c r="CPM11">
        <v>2954726</v>
      </c>
      <c r="CPN11">
        <v>2954726</v>
      </c>
      <c r="CPO11">
        <v>2959077</v>
      </c>
      <c r="CPP11">
        <v>2962062</v>
      </c>
      <c r="CPQ11">
        <v>2945401</v>
      </c>
      <c r="CPR11">
        <v>2928535</v>
      </c>
      <c r="CPS11">
        <v>2928535</v>
      </c>
      <c r="CPT11">
        <v>2942715</v>
      </c>
      <c r="CPU11">
        <v>2938458</v>
      </c>
      <c r="CPV11">
        <v>2910450</v>
      </c>
      <c r="CPW11">
        <v>2906503</v>
      </c>
      <c r="CPX11">
        <v>2898385</v>
      </c>
      <c r="CPY11">
        <v>2916452</v>
      </c>
      <c r="CPZ11">
        <v>2902484</v>
      </c>
      <c r="CQA11">
        <v>2854401</v>
      </c>
      <c r="CQB11">
        <v>2875573</v>
      </c>
      <c r="CQC11">
        <v>2843676</v>
      </c>
      <c r="CQD11">
        <v>2810848</v>
      </c>
      <c r="CQE11">
        <v>2797256</v>
      </c>
      <c r="CQF11">
        <v>2769130</v>
      </c>
      <c r="CQG11">
        <v>2768465</v>
      </c>
      <c r="CQH11">
        <v>2760363</v>
      </c>
      <c r="CQI11">
        <v>2794528</v>
      </c>
      <c r="CQJ11">
        <v>2760404</v>
      </c>
      <c r="CQK11">
        <v>2758886</v>
      </c>
      <c r="CQL11">
        <v>2495864</v>
      </c>
      <c r="CQM11">
        <v>1869271</v>
      </c>
      <c r="CQN11">
        <v>1615435</v>
      </c>
      <c r="CQO11">
        <v>1615435</v>
      </c>
      <c r="CQP11">
        <v>1045123</v>
      </c>
      <c r="CQQ11">
        <v>664295</v>
      </c>
      <c r="CQR11">
        <v>423120</v>
      </c>
      <c r="CQS11">
        <v>253425</v>
      </c>
      <c r="CQT11">
        <v>186626</v>
      </c>
      <c r="CQU11">
        <v>146172</v>
      </c>
      <c r="CQV11">
        <v>113601</v>
      </c>
      <c r="CQW11">
        <v>98089</v>
      </c>
      <c r="CQX11">
        <v>97488</v>
      </c>
      <c r="CQY11">
        <v>82465</v>
      </c>
      <c r="CQZ11">
        <v>77628</v>
      </c>
      <c r="CRA11">
        <v>68989</v>
      </c>
      <c r="CRB11">
        <v>63307</v>
      </c>
      <c r="CRC11">
        <v>54598</v>
      </c>
      <c r="CRD11">
        <v>42325</v>
      </c>
      <c r="CRE11">
        <v>33944</v>
      </c>
      <c r="CRF11">
        <v>31877</v>
      </c>
      <c r="CRG11">
        <v>29449</v>
      </c>
      <c r="CRH11">
        <v>27852</v>
      </c>
      <c r="CRI11">
        <v>16518</v>
      </c>
      <c r="CRJ11">
        <v>15025</v>
      </c>
      <c r="CRK11">
        <v>10871</v>
      </c>
      <c r="CRL11">
        <v>9407</v>
      </c>
      <c r="CRM11">
        <v>7602</v>
      </c>
      <c r="CRN11">
        <v>3522</v>
      </c>
      <c r="CRO11">
        <v>2959</v>
      </c>
      <c r="CRP11">
        <v>2068</v>
      </c>
      <c r="CRQ11">
        <v>1507</v>
      </c>
      <c r="CRR11">
        <v>1323</v>
      </c>
      <c r="CRS11">
        <v>883</v>
      </c>
      <c r="CRT11">
        <v>778</v>
      </c>
      <c r="CRU11">
        <v>678</v>
      </c>
      <c r="CRV11">
        <v>677</v>
      </c>
      <c r="CRW11">
        <v>576</v>
      </c>
      <c r="CRX11">
        <v>478</v>
      </c>
      <c r="CRY11">
        <v>376</v>
      </c>
      <c r="CRZ11">
        <v>2791259</v>
      </c>
      <c r="CSA11">
        <v>2791259</v>
      </c>
      <c r="CSB11">
        <v>2810820</v>
      </c>
      <c r="CSC11">
        <v>2812953</v>
      </c>
      <c r="CSD11">
        <v>2769486</v>
      </c>
      <c r="CSE11">
        <v>2762452</v>
      </c>
      <c r="CSF11">
        <v>2747755</v>
      </c>
      <c r="CSG11">
        <v>2752516</v>
      </c>
      <c r="CSH11">
        <v>2729894</v>
      </c>
      <c r="CSI11">
        <v>2716109</v>
      </c>
      <c r="CSJ11">
        <v>2706892</v>
      </c>
      <c r="CSK11">
        <v>2712452</v>
      </c>
      <c r="CSL11">
        <v>2707987</v>
      </c>
      <c r="CSM11">
        <v>2686878</v>
      </c>
      <c r="CSN11">
        <v>2678350</v>
      </c>
      <c r="CSO11">
        <v>2673024</v>
      </c>
      <c r="CSP11">
        <v>2682990</v>
      </c>
      <c r="CSQ11">
        <v>2703386</v>
      </c>
      <c r="CSR11">
        <v>2677691</v>
      </c>
      <c r="CSS11">
        <v>2673776</v>
      </c>
      <c r="CST11">
        <v>2654363</v>
      </c>
      <c r="CSU11">
        <v>2654363</v>
      </c>
      <c r="CSV11">
        <v>2648588</v>
      </c>
      <c r="CSW11">
        <v>2645191</v>
      </c>
      <c r="CSX11">
        <v>2638634</v>
      </c>
      <c r="CSY11">
        <v>2483089</v>
      </c>
      <c r="CSZ11">
        <v>2223593</v>
      </c>
      <c r="CTA11">
        <v>1710445</v>
      </c>
      <c r="CTB11">
        <v>760602</v>
      </c>
      <c r="CTC11">
        <v>314958</v>
      </c>
      <c r="CTD11">
        <v>209182</v>
      </c>
      <c r="CTE11">
        <v>161258</v>
      </c>
      <c r="CTF11">
        <v>125464</v>
      </c>
      <c r="CTG11">
        <v>113965</v>
      </c>
      <c r="CTH11">
        <v>91395</v>
      </c>
      <c r="CTI11">
        <v>73156</v>
      </c>
      <c r="CTJ11">
        <v>66661</v>
      </c>
      <c r="CTK11">
        <v>51250</v>
      </c>
      <c r="CTL11">
        <v>48793</v>
      </c>
      <c r="CTM11">
        <v>45026</v>
      </c>
      <c r="CTN11">
        <v>36554</v>
      </c>
      <c r="CTO11">
        <v>21819</v>
      </c>
      <c r="CTP11">
        <v>20472</v>
      </c>
      <c r="CTQ11">
        <v>18779</v>
      </c>
      <c r="CTR11">
        <v>17726</v>
      </c>
      <c r="CTS11">
        <v>13561</v>
      </c>
      <c r="CTT11">
        <v>12256</v>
      </c>
      <c r="CTU11">
        <v>11514</v>
      </c>
      <c r="CTV11">
        <v>10454</v>
      </c>
      <c r="CTW11">
        <v>9590</v>
      </c>
      <c r="CTX11">
        <v>6678</v>
      </c>
      <c r="CTY11">
        <v>5805</v>
      </c>
      <c r="CTZ11">
        <v>3576</v>
      </c>
      <c r="CUA11">
        <v>2719</v>
      </c>
      <c r="CUB11">
        <v>2617</v>
      </c>
      <c r="CUC11">
        <v>2075</v>
      </c>
      <c r="CUD11">
        <v>1544</v>
      </c>
      <c r="CUE11">
        <v>1475</v>
      </c>
      <c r="CUF11">
        <v>3</v>
      </c>
      <c r="CUG11">
        <v>3</v>
      </c>
      <c r="CUH11">
        <v>3</v>
      </c>
      <c r="CUI11">
        <v>3</v>
      </c>
      <c r="CUJ11">
        <v>2657843</v>
      </c>
      <c r="CUK11">
        <v>2657843</v>
      </c>
      <c r="CUL11">
        <v>2657843</v>
      </c>
      <c r="CUM11">
        <v>2657843</v>
      </c>
      <c r="CUN11">
        <v>2657843</v>
      </c>
      <c r="CUO11">
        <v>2657843</v>
      </c>
      <c r="CUP11">
        <v>2628934</v>
      </c>
      <c r="CUQ11">
        <v>2627557</v>
      </c>
      <c r="CUR11">
        <v>2613986</v>
      </c>
      <c r="CUS11">
        <v>2640209</v>
      </c>
      <c r="CUT11">
        <v>2642445</v>
      </c>
      <c r="CUU11">
        <v>2679249</v>
      </c>
      <c r="CUV11">
        <v>2674798</v>
      </c>
      <c r="CUW11">
        <v>2658373</v>
      </c>
      <c r="CUX11">
        <v>2633342</v>
      </c>
      <c r="CUY11">
        <v>2604423</v>
      </c>
      <c r="CUZ11">
        <v>2587468</v>
      </c>
      <c r="CVA11">
        <v>2518842</v>
      </c>
      <c r="CVB11">
        <v>2503673</v>
      </c>
      <c r="CVC11">
        <v>2515132</v>
      </c>
      <c r="CVD11">
        <v>2481836</v>
      </c>
      <c r="CVE11">
        <v>2486499</v>
      </c>
      <c r="CVF11">
        <v>2462295</v>
      </c>
      <c r="CVG11">
        <v>2454199</v>
      </c>
      <c r="CVH11">
        <v>2449926</v>
      </c>
      <c r="CVI11">
        <v>2422530</v>
      </c>
      <c r="CVJ11">
        <v>2377573</v>
      </c>
      <c r="CVK11">
        <v>2391033</v>
      </c>
      <c r="CVL11">
        <v>2341104</v>
      </c>
      <c r="CVM11">
        <v>2341104</v>
      </c>
      <c r="CVN11">
        <v>2114529</v>
      </c>
      <c r="CVO11">
        <v>1503469</v>
      </c>
      <c r="CVP11">
        <v>994273</v>
      </c>
      <c r="CVQ11">
        <v>572697</v>
      </c>
      <c r="CVR11">
        <v>296730</v>
      </c>
      <c r="CVS11">
        <v>266115</v>
      </c>
      <c r="CVT11">
        <v>219752</v>
      </c>
      <c r="CVU11">
        <v>181322</v>
      </c>
      <c r="CVV11">
        <v>155090</v>
      </c>
      <c r="CVW11">
        <v>151536</v>
      </c>
      <c r="CVX11">
        <v>137162</v>
      </c>
      <c r="CVY11">
        <v>118901</v>
      </c>
      <c r="CVZ11">
        <v>108574</v>
      </c>
      <c r="CWA11">
        <v>99523</v>
      </c>
      <c r="CWB11">
        <v>87532</v>
      </c>
      <c r="CWC11">
        <v>74788</v>
      </c>
      <c r="CWD11">
        <v>64791</v>
      </c>
      <c r="CWE11">
        <v>58359</v>
      </c>
      <c r="CWF11">
        <v>53704</v>
      </c>
      <c r="CWG11">
        <v>50913</v>
      </c>
      <c r="CWH11">
        <v>50088</v>
      </c>
      <c r="CWI11">
        <v>44332</v>
      </c>
      <c r="CWJ11">
        <v>39925</v>
      </c>
      <c r="CWK11">
        <v>37935</v>
      </c>
      <c r="CWL11">
        <v>33943</v>
      </c>
      <c r="CWM11">
        <v>28502</v>
      </c>
      <c r="CWN11">
        <v>23948</v>
      </c>
      <c r="CWO11">
        <v>22976</v>
      </c>
      <c r="CWP11">
        <v>19885</v>
      </c>
      <c r="CWQ11">
        <v>18948</v>
      </c>
      <c r="CWR11">
        <v>15665</v>
      </c>
      <c r="CWS11">
        <v>10176</v>
      </c>
      <c r="CWT11">
        <v>9765</v>
      </c>
      <c r="CWU11">
        <v>8360</v>
      </c>
      <c r="CWV11">
        <v>8113</v>
      </c>
      <c r="CWW11">
        <v>8003</v>
      </c>
      <c r="CWX11">
        <v>5782</v>
      </c>
      <c r="CWY11">
        <v>2853</v>
      </c>
      <c r="CWZ11">
        <v>140</v>
      </c>
      <c r="CXA11">
        <v>2452134</v>
      </c>
      <c r="CXB11">
        <v>2452134</v>
      </c>
      <c r="CXC11">
        <v>2439237</v>
      </c>
      <c r="CXD11">
        <v>2423865</v>
      </c>
      <c r="CXE11">
        <v>2346257</v>
      </c>
      <c r="CXF11">
        <v>2342216</v>
      </c>
      <c r="CXG11">
        <v>2342216</v>
      </c>
      <c r="CXH11">
        <v>2351152</v>
      </c>
      <c r="CXI11">
        <v>2331443</v>
      </c>
      <c r="CXJ11">
        <v>2342019</v>
      </c>
      <c r="CXK11">
        <v>2346276</v>
      </c>
      <c r="CXL11">
        <v>2331743</v>
      </c>
      <c r="CXM11">
        <v>2349248</v>
      </c>
      <c r="CXN11">
        <v>2337901</v>
      </c>
      <c r="CXO11">
        <v>2379043</v>
      </c>
      <c r="CXP11">
        <v>2395552</v>
      </c>
      <c r="CXQ11">
        <v>2398293</v>
      </c>
      <c r="CXR11">
        <v>2406944</v>
      </c>
      <c r="CXS11">
        <v>2412957</v>
      </c>
      <c r="CXT11">
        <v>2450671</v>
      </c>
      <c r="CXU11">
        <v>2452905</v>
      </c>
      <c r="CXV11">
        <v>2488904</v>
      </c>
      <c r="CXW11">
        <v>2481167</v>
      </c>
      <c r="CXX11">
        <v>2446961</v>
      </c>
      <c r="CXY11">
        <v>2454963</v>
      </c>
      <c r="CXZ11">
        <v>2415806</v>
      </c>
      <c r="CYA11">
        <v>2280764</v>
      </c>
      <c r="CYB11">
        <v>1790192</v>
      </c>
      <c r="CYC11">
        <v>1182841</v>
      </c>
      <c r="CYD11">
        <v>574187</v>
      </c>
      <c r="CYE11">
        <v>275580</v>
      </c>
      <c r="CYF11">
        <v>219128</v>
      </c>
      <c r="CYG11">
        <v>180096</v>
      </c>
      <c r="CYH11">
        <v>165303</v>
      </c>
      <c r="CYI11">
        <v>158426</v>
      </c>
      <c r="CYJ11">
        <v>158426</v>
      </c>
      <c r="CYK11">
        <v>156438</v>
      </c>
      <c r="CYL11">
        <v>135237</v>
      </c>
      <c r="CYM11">
        <v>120583</v>
      </c>
      <c r="CYN11">
        <v>93470</v>
      </c>
      <c r="CYO11">
        <v>82724</v>
      </c>
      <c r="CYP11">
        <v>63473</v>
      </c>
      <c r="CYQ11">
        <v>65392</v>
      </c>
      <c r="CYR11">
        <v>49666</v>
      </c>
      <c r="CYS11">
        <v>41064</v>
      </c>
      <c r="CYT11">
        <v>34951</v>
      </c>
      <c r="CYU11">
        <v>30925</v>
      </c>
      <c r="CYV11">
        <v>27800</v>
      </c>
      <c r="CYW11">
        <v>25936</v>
      </c>
      <c r="CYX11">
        <v>23271</v>
      </c>
    </row>
    <row r="12" spans="1:7267" x14ac:dyDescent="0.25">
      <c r="A12" t="s">
        <v>7194</v>
      </c>
      <c r="B12">
        <v>6312325</v>
      </c>
      <c r="C12">
        <v>6312325</v>
      </c>
      <c r="D12">
        <v>6285852</v>
      </c>
      <c r="E12">
        <v>6470552</v>
      </c>
      <c r="F12">
        <v>6847647</v>
      </c>
      <c r="G12">
        <v>6866865</v>
      </c>
      <c r="H12">
        <v>6866865</v>
      </c>
      <c r="I12">
        <v>6942110</v>
      </c>
      <c r="J12">
        <v>6898950</v>
      </c>
      <c r="K12">
        <v>6977976</v>
      </c>
      <c r="L12">
        <v>6820748</v>
      </c>
      <c r="M12">
        <v>6812937</v>
      </c>
      <c r="N12">
        <v>6806157</v>
      </c>
      <c r="O12">
        <v>6767458</v>
      </c>
      <c r="P12">
        <v>6769311</v>
      </c>
      <c r="Q12">
        <v>6719375</v>
      </c>
      <c r="R12">
        <v>6717862</v>
      </c>
      <c r="S12">
        <v>6764712</v>
      </c>
      <c r="T12">
        <v>6709503</v>
      </c>
      <c r="U12">
        <v>6620929</v>
      </c>
      <c r="V12">
        <v>6620685</v>
      </c>
      <c r="W12">
        <v>6574144</v>
      </c>
      <c r="X12">
        <v>6581215</v>
      </c>
      <c r="Y12">
        <v>6546587</v>
      </c>
      <c r="Z12">
        <v>6484836</v>
      </c>
      <c r="AA12">
        <v>6480723</v>
      </c>
      <c r="AB12">
        <v>6495242</v>
      </c>
      <c r="AC12">
        <v>6500896</v>
      </c>
      <c r="AD12">
        <v>6509608</v>
      </c>
      <c r="AE12">
        <v>6497190</v>
      </c>
      <c r="AF12">
        <v>6486062</v>
      </c>
      <c r="AG12">
        <v>6486993</v>
      </c>
      <c r="AH12">
        <v>6475437</v>
      </c>
      <c r="AI12">
        <v>6486544</v>
      </c>
      <c r="AJ12">
        <v>6495803</v>
      </c>
      <c r="AK12">
        <v>6445820</v>
      </c>
      <c r="AL12">
        <v>6438986</v>
      </c>
      <c r="AM12">
        <v>6425500</v>
      </c>
      <c r="AN12">
        <v>6453461</v>
      </c>
      <c r="AO12">
        <v>6445179</v>
      </c>
      <c r="AP12">
        <v>6441316</v>
      </c>
      <c r="AQ12">
        <v>6499394</v>
      </c>
      <c r="AR12">
        <v>6486111</v>
      </c>
      <c r="AS12">
        <v>6481221</v>
      </c>
      <c r="AT12">
        <v>6509930</v>
      </c>
      <c r="AU12">
        <v>6524982</v>
      </c>
      <c r="AV12">
        <v>6498105</v>
      </c>
      <c r="AW12">
        <v>6510246</v>
      </c>
      <c r="AX12">
        <v>6527120</v>
      </c>
      <c r="AY12">
        <v>6569081</v>
      </c>
      <c r="AZ12">
        <v>6586306</v>
      </c>
      <c r="BA12">
        <v>6599430</v>
      </c>
      <c r="BB12">
        <v>6652346</v>
      </c>
      <c r="BC12">
        <v>6685831</v>
      </c>
      <c r="BD12">
        <v>6692697</v>
      </c>
      <c r="BE12">
        <v>6681594</v>
      </c>
      <c r="BF12">
        <v>6703946</v>
      </c>
      <c r="BG12">
        <v>6767345</v>
      </c>
      <c r="BH12">
        <v>6737048</v>
      </c>
      <c r="BI12">
        <v>6756838</v>
      </c>
      <c r="BJ12">
        <v>6758681</v>
      </c>
      <c r="BK12">
        <v>6693528</v>
      </c>
      <c r="BL12">
        <v>6746261</v>
      </c>
      <c r="BM12">
        <v>6746288</v>
      </c>
      <c r="BN12">
        <v>6769779</v>
      </c>
      <c r="BO12">
        <v>6874877</v>
      </c>
      <c r="BP12">
        <v>7005388</v>
      </c>
      <c r="BQ12">
        <v>6933005</v>
      </c>
      <c r="BR12">
        <v>7073085</v>
      </c>
      <c r="BS12">
        <v>7376092</v>
      </c>
      <c r="BT12">
        <v>7914452</v>
      </c>
      <c r="BU12">
        <v>7433993</v>
      </c>
      <c r="BV12">
        <v>7381909</v>
      </c>
      <c r="BW12">
        <v>7598170</v>
      </c>
      <c r="BX12">
        <v>7431151</v>
      </c>
      <c r="BY12">
        <v>7077655</v>
      </c>
      <c r="BZ12">
        <v>7077655</v>
      </c>
      <c r="CA12">
        <v>7059420</v>
      </c>
      <c r="CB12">
        <v>7034208</v>
      </c>
      <c r="CC12">
        <v>6991153</v>
      </c>
      <c r="CD12">
        <v>7030759</v>
      </c>
      <c r="CE12">
        <v>7027881</v>
      </c>
      <c r="CF12">
        <v>7057606</v>
      </c>
      <c r="CG12">
        <v>6891465</v>
      </c>
      <c r="CH12">
        <v>6896612</v>
      </c>
      <c r="CI12">
        <v>6900027</v>
      </c>
      <c r="CJ12">
        <v>6886652</v>
      </c>
      <c r="CK12">
        <v>6825888</v>
      </c>
      <c r="CL12">
        <v>6793116</v>
      </c>
      <c r="CM12">
        <v>6777046</v>
      </c>
      <c r="CN12">
        <v>6758407</v>
      </c>
      <c r="CO12">
        <v>6785941</v>
      </c>
      <c r="CP12">
        <v>6727627</v>
      </c>
      <c r="CQ12">
        <v>6743793</v>
      </c>
      <c r="CR12">
        <v>6749172</v>
      </c>
      <c r="CS12">
        <v>6826202</v>
      </c>
      <c r="CT12">
        <v>6826202</v>
      </c>
      <c r="CU12">
        <v>6766015</v>
      </c>
      <c r="CV12">
        <v>6742599</v>
      </c>
      <c r="CW12">
        <v>6720965</v>
      </c>
      <c r="CX12">
        <v>6715767</v>
      </c>
      <c r="CY12">
        <v>6687108</v>
      </c>
      <c r="CZ12">
        <v>6691303</v>
      </c>
      <c r="DA12">
        <v>6741194</v>
      </c>
      <c r="DB12">
        <v>6737810</v>
      </c>
      <c r="DC12">
        <v>6733958</v>
      </c>
      <c r="DD12">
        <v>6698756</v>
      </c>
      <c r="DE12">
        <v>6696823</v>
      </c>
      <c r="DF12">
        <v>6696823</v>
      </c>
      <c r="DG12">
        <v>6704008</v>
      </c>
      <c r="DH12">
        <v>6728610</v>
      </c>
      <c r="DI12">
        <v>6697991</v>
      </c>
      <c r="DJ12">
        <v>6728736</v>
      </c>
      <c r="DK12">
        <v>6728736</v>
      </c>
      <c r="DL12">
        <v>6725006</v>
      </c>
      <c r="DM12">
        <v>6719364</v>
      </c>
      <c r="DN12">
        <v>6720284</v>
      </c>
      <c r="DO12">
        <v>6719430</v>
      </c>
      <c r="DP12">
        <v>6676629</v>
      </c>
      <c r="DQ12">
        <v>6666245</v>
      </c>
      <c r="DR12">
        <v>6646197</v>
      </c>
      <c r="DS12">
        <v>6643707</v>
      </c>
      <c r="DT12">
        <v>6634236</v>
      </c>
      <c r="DU12">
        <v>6690846</v>
      </c>
      <c r="DV12">
        <v>6714029</v>
      </c>
      <c r="DW12">
        <v>6734597</v>
      </c>
      <c r="DX12">
        <v>6773792</v>
      </c>
      <c r="DY12">
        <v>6727773</v>
      </c>
      <c r="DZ12">
        <v>6706131</v>
      </c>
      <c r="EA12">
        <v>6696104</v>
      </c>
      <c r="EB12">
        <v>6725421</v>
      </c>
      <c r="EC12">
        <v>6762037</v>
      </c>
      <c r="ED12">
        <v>6689650</v>
      </c>
      <c r="EE12">
        <v>6689650</v>
      </c>
      <c r="EF12">
        <v>6963962</v>
      </c>
      <c r="EG12">
        <v>7507251</v>
      </c>
      <c r="EH12">
        <v>7331161</v>
      </c>
      <c r="EI12">
        <v>7051305</v>
      </c>
      <c r="EJ12">
        <v>7118414</v>
      </c>
      <c r="EK12">
        <v>7227410</v>
      </c>
      <c r="EL12">
        <v>7026095</v>
      </c>
      <c r="EM12">
        <v>7028272</v>
      </c>
      <c r="EN12">
        <v>7109284</v>
      </c>
      <c r="EO12">
        <v>7152084</v>
      </c>
      <c r="EP12">
        <v>7154161</v>
      </c>
      <c r="EQ12">
        <v>7131368</v>
      </c>
      <c r="ER12">
        <v>7093522</v>
      </c>
      <c r="ES12">
        <v>7065573</v>
      </c>
      <c r="ET12">
        <v>7007452</v>
      </c>
      <c r="EU12">
        <v>7007877</v>
      </c>
      <c r="EV12">
        <v>6982817</v>
      </c>
      <c r="EW12">
        <v>6990134</v>
      </c>
      <c r="EX12">
        <v>6993891</v>
      </c>
      <c r="EY12">
        <v>7020042</v>
      </c>
      <c r="EZ12">
        <v>6935268</v>
      </c>
      <c r="FA12">
        <v>6946041</v>
      </c>
      <c r="FB12">
        <v>6876643</v>
      </c>
      <c r="FC12">
        <v>6911359</v>
      </c>
      <c r="FD12">
        <v>6917962</v>
      </c>
      <c r="FE12">
        <v>6895929</v>
      </c>
      <c r="FF12">
        <v>6898091</v>
      </c>
      <c r="FG12">
        <v>6877581</v>
      </c>
      <c r="FH12">
        <v>6868739</v>
      </c>
      <c r="FI12">
        <v>6777534</v>
      </c>
      <c r="FJ12">
        <v>6748253</v>
      </c>
      <c r="FK12">
        <v>6772807</v>
      </c>
      <c r="FL12">
        <v>6772389</v>
      </c>
      <c r="FM12">
        <v>6785724</v>
      </c>
      <c r="FN12">
        <v>6756689</v>
      </c>
      <c r="FO12">
        <v>6718828</v>
      </c>
      <c r="FP12">
        <v>6715000</v>
      </c>
      <c r="FQ12">
        <v>6689967</v>
      </c>
      <c r="FR12">
        <v>6685709</v>
      </c>
      <c r="FS12">
        <v>6721311</v>
      </c>
      <c r="FT12">
        <v>6641488</v>
      </c>
      <c r="FU12">
        <v>6684145</v>
      </c>
      <c r="FV12">
        <v>6730054</v>
      </c>
      <c r="FW12">
        <v>6709081</v>
      </c>
      <c r="FX12">
        <v>6741899</v>
      </c>
      <c r="FY12">
        <v>6750527</v>
      </c>
      <c r="FZ12">
        <v>6733889</v>
      </c>
      <c r="GA12">
        <v>6725505</v>
      </c>
      <c r="GB12">
        <v>6745677</v>
      </c>
      <c r="GC12">
        <v>6751465</v>
      </c>
      <c r="GD12">
        <v>6756752</v>
      </c>
      <c r="GE12">
        <v>6784377</v>
      </c>
      <c r="GF12">
        <v>6819530</v>
      </c>
      <c r="GG12">
        <v>6842893</v>
      </c>
      <c r="GH12">
        <v>6842785</v>
      </c>
      <c r="GI12">
        <v>6791332</v>
      </c>
      <c r="GJ12">
        <v>6799689</v>
      </c>
      <c r="GK12">
        <v>6856660</v>
      </c>
      <c r="GL12">
        <v>6923579</v>
      </c>
      <c r="GM12">
        <v>6912010</v>
      </c>
      <c r="GN12">
        <v>6935778</v>
      </c>
      <c r="GO12">
        <v>7005202</v>
      </c>
      <c r="GP12">
        <v>7003337</v>
      </c>
      <c r="GQ12">
        <v>7034095</v>
      </c>
      <c r="GR12">
        <v>7182413</v>
      </c>
      <c r="GS12">
        <v>7476801</v>
      </c>
      <c r="GT12">
        <v>7463218</v>
      </c>
      <c r="GU12">
        <v>7453664</v>
      </c>
      <c r="GV12">
        <v>7448963</v>
      </c>
      <c r="GW12">
        <v>7364439</v>
      </c>
      <c r="GX12">
        <v>7350642</v>
      </c>
      <c r="GY12">
        <v>7355384</v>
      </c>
      <c r="GZ12">
        <v>7303169</v>
      </c>
      <c r="HA12">
        <v>7301715</v>
      </c>
      <c r="HB12">
        <v>7296753</v>
      </c>
      <c r="HC12">
        <v>7238056</v>
      </c>
      <c r="HD12">
        <v>7166750</v>
      </c>
      <c r="HE12">
        <v>7165386</v>
      </c>
      <c r="HF12">
        <v>7176408</v>
      </c>
      <c r="HG12">
        <v>7163431</v>
      </c>
      <c r="HH12">
        <v>7132049</v>
      </c>
      <c r="HI12">
        <v>7096782</v>
      </c>
      <c r="HJ12">
        <v>7082966</v>
      </c>
      <c r="HK12">
        <v>7032256</v>
      </c>
      <c r="HL12">
        <v>7038046</v>
      </c>
      <c r="HM12">
        <v>6994626</v>
      </c>
      <c r="HN12">
        <v>6981278</v>
      </c>
      <c r="HO12">
        <v>6989377</v>
      </c>
      <c r="HP12">
        <v>6980497</v>
      </c>
      <c r="HQ12">
        <v>6972586</v>
      </c>
      <c r="HR12">
        <v>6981781</v>
      </c>
      <c r="HS12">
        <v>6999051</v>
      </c>
      <c r="HT12">
        <v>6996545</v>
      </c>
      <c r="HU12">
        <v>6995398</v>
      </c>
      <c r="HV12">
        <v>7018161</v>
      </c>
      <c r="HW12">
        <v>7028838</v>
      </c>
      <c r="HX12">
        <v>7039709</v>
      </c>
      <c r="HY12">
        <v>7073410</v>
      </c>
      <c r="HZ12">
        <v>7041219</v>
      </c>
      <c r="IA12">
        <v>7042611</v>
      </c>
      <c r="IB12">
        <v>7008745</v>
      </c>
      <c r="IC12">
        <v>7036400</v>
      </c>
      <c r="ID12">
        <v>7050541</v>
      </c>
      <c r="IE12">
        <v>7056303</v>
      </c>
      <c r="IF12">
        <v>7088997</v>
      </c>
      <c r="IG12">
        <v>7120675</v>
      </c>
      <c r="IH12">
        <v>7115839</v>
      </c>
      <c r="II12">
        <v>7113787</v>
      </c>
      <c r="IJ12">
        <v>7120984</v>
      </c>
      <c r="IK12">
        <v>7083136</v>
      </c>
      <c r="IL12">
        <v>7073412</v>
      </c>
      <c r="IM12">
        <v>7030285</v>
      </c>
      <c r="IN12">
        <v>6969406</v>
      </c>
      <c r="IO12">
        <v>6956509</v>
      </c>
      <c r="IP12">
        <v>6956572</v>
      </c>
      <c r="IQ12">
        <v>6947997</v>
      </c>
      <c r="IR12">
        <v>6899347</v>
      </c>
      <c r="IS12">
        <v>6882378</v>
      </c>
      <c r="IT12">
        <v>6863469</v>
      </c>
      <c r="IU12">
        <v>6822453</v>
      </c>
      <c r="IV12">
        <v>6787804</v>
      </c>
      <c r="IW12">
        <v>6782784</v>
      </c>
      <c r="IX12">
        <v>6831124</v>
      </c>
      <c r="IY12">
        <v>6851853</v>
      </c>
      <c r="IZ12">
        <v>6867814</v>
      </c>
      <c r="JA12">
        <v>6810379</v>
      </c>
      <c r="JB12">
        <v>6809916</v>
      </c>
      <c r="JC12">
        <v>6814910</v>
      </c>
      <c r="JD12">
        <v>6791805</v>
      </c>
      <c r="JE12">
        <v>6835435</v>
      </c>
      <c r="JF12">
        <v>7037905</v>
      </c>
      <c r="JG12">
        <v>7186492</v>
      </c>
      <c r="JH12">
        <v>7186492</v>
      </c>
      <c r="JI12">
        <v>7167742</v>
      </c>
      <c r="JJ12">
        <v>7170454</v>
      </c>
      <c r="JK12">
        <v>7225242</v>
      </c>
      <c r="JL12">
        <v>7218894</v>
      </c>
      <c r="JM12">
        <v>7266494</v>
      </c>
      <c r="JN12">
        <v>7283690</v>
      </c>
      <c r="JO12">
        <v>7225118</v>
      </c>
      <c r="JP12">
        <v>7152021</v>
      </c>
      <c r="JQ12">
        <v>7116168</v>
      </c>
      <c r="JR12">
        <v>7115203</v>
      </c>
      <c r="JS12">
        <v>7109187</v>
      </c>
      <c r="JT12">
        <v>7077087</v>
      </c>
      <c r="JU12">
        <v>7102291</v>
      </c>
      <c r="JV12">
        <v>7041277</v>
      </c>
      <c r="JW12">
        <v>7035216</v>
      </c>
      <c r="JX12">
        <v>7028624</v>
      </c>
      <c r="JY12">
        <v>6947782</v>
      </c>
      <c r="JZ12">
        <v>6859544</v>
      </c>
      <c r="KA12">
        <v>6836287</v>
      </c>
      <c r="KB12">
        <v>6792905</v>
      </c>
      <c r="KC12">
        <v>6793292</v>
      </c>
      <c r="KD12">
        <v>6744037</v>
      </c>
      <c r="KE12">
        <v>6661258</v>
      </c>
      <c r="KF12">
        <v>6612295</v>
      </c>
      <c r="KG12">
        <v>6565610</v>
      </c>
      <c r="KH12">
        <v>6565610</v>
      </c>
      <c r="KI12">
        <v>6474554</v>
      </c>
      <c r="KJ12">
        <v>6403165</v>
      </c>
      <c r="KK12">
        <v>6392848</v>
      </c>
      <c r="KL12">
        <v>6411862</v>
      </c>
      <c r="KM12">
        <v>6435356</v>
      </c>
      <c r="KN12">
        <v>6329609</v>
      </c>
      <c r="KO12">
        <v>6489726</v>
      </c>
      <c r="KP12">
        <v>6605595</v>
      </c>
      <c r="KQ12">
        <v>6610288</v>
      </c>
      <c r="KR12">
        <v>6635080</v>
      </c>
      <c r="KS12">
        <v>6556116</v>
      </c>
      <c r="KT12">
        <v>6520272</v>
      </c>
      <c r="KU12">
        <v>6490029</v>
      </c>
      <c r="KV12">
        <v>6577609</v>
      </c>
      <c r="KW12">
        <v>6448165</v>
      </c>
      <c r="KX12">
        <v>6402044</v>
      </c>
      <c r="KY12">
        <v>6333066</v>
      </c>
      <c r="KZ12">
        <v>6351099</v>
      </c>
      <c r="LA12">
        <v>6322061</v>
      </c>
      <c r="LB12">
        <v>6292836</v>
      </c>
      <c r="LC12">
        <v>6285283</v>
      </c>
      <c r="LD12">
        <v>6319872</v>
      </c>
      <c r="LE12">
        <v>6314263</v>
      </c>
      <c r="LF12">
        <v>6375701</v>
      </c>
      <c r="LG12">
        <v>6340594</v>
      </c>
      <c r="LH12">
        <v>6279186</v>
      </c>
      <c r="LI12">
        <v>6279202</v>
      </c>
      <c r="LJ12">
        <v>6209522</v>
      </c>
      <c r="LK12">
        <v>6159685</v>
      </c>
      <c r="LL12">
        <v>6149854</v>
      </c>
      <c r="LM12">
        <v>6186171</v>
      </c>
      <c r="LN12">
        <v>6195878</v>
      </c>
      <c r="LO12">
        <v>6230765</v>
      </c>
      <c r="LP12">
        <v>6304522</v>
      </c>
      <c r="LQ12">
        <v>6393855</v>
      </c>
      <c r="LR12">
        <v>6324637</v>
      </c>
      <c r="LS12">
        <v>6686181</v>
      </c>
      <c r="LT12">
        <v>6998746</v>
      </c>
      <c r="LU12">
        <v>7196439</v>
      </c>
      <c r="LV12">
        <v>7154658</v>
      </c>
      <c r="LW12">
        <v>7019366</v>
      </c>
      <c r="LX12">
        <v>6986784</v>
      </c>
      <c r="LY12">
        <v>6718128</v>
      </c>
      <c r="LZ12">
        <v>6718128</v>
      </c>
      <c r="MA12">
        <v>6707230</v>
      </c>
      <c r="MB12">
        <v>6685178</v>
      </c>
      <c r="MC12">
        <v>6570886</v>
      </c>
      <c r="MD12">
        <v>6537808</v>
      </c>
      <c r="ME12">
        <v>6463069</v>
      </c>
      <c r="MF12">
        <v>6393842</v>
      </c>
      <c r="MG12">
        <v>6465804</v>
      </c>
      <c r="MH12">
        <v>6446832</v>
      </c>
      <c r="MI12">
        <v>6435713</v>
      </c>
      <c r="MJ12">
        <v>6414579</v>
      </c>
      <c r="MK12">
        <v>6384748</v>
      </c>
      <c r="ML12">
        <v>6359460</v>
      </c>
      <c r="MM12">
        <v>6338020</v>
      </c>
      <c r="MN12">
        <v>6281544</v>
      </c>
      <c r="MO12">
        <v>6264877</v>
      </c>
      <c r="MP12">
        <v>6227741</v>
      </c>
      <c r="MQ12">
        <v>6202435</v>
      </c>
      <c r="MR12">
        <v>6169526</v>
      </c>
      <c r="MS12">
        <v>6190110</v>
      </c>
      <c r="MT12">
        <v>6190110</v>
      </c>
      <c r="MU12">
        <v>6184377</v>
      </c>
      <c r="MV12">
        <v>6125585</v>
      </c>
      <c r="MW12">
        <v>6121014</v>
      </c>
      <c r="MX12">
        <v>6134118</v>
      </c>
      <c r="MY12">
        <v>12311142</v>
      </c>
      <c r="MZ12">
        <v>12332639</v>
      </c>
      <c r="NA12">
        <v>12330672</v>
      </c>
      <c r="NB12">
        <v>12334978</v>
      </c>
      <c r="NC12">
        <v>12333775</v>
      </c>
      <c r="ND12">
        <v>12338344</v>
      </c>
      <c r="NE12">
        <v>12332467</v>
      </c>
      <c r="NF12">
        <v>6157082</v>
      </c>
      <c r="NG12">
        <v>6157082</v>
      </c>
      <c r="NH12">
        <v>6127196</v>
      </c>
      <c r="NI12">
        <v>6131698</v>
      </c>
      <c r="NJ12">
        <v>6121011</v>
      </c>
      <c r="NK12">
        <v>6149822</v>
      </c>
      <c r="NL12">
        <v>6149822</v>
      </c>
      <c r="NM12">
        <v>6119741</v>
      </c>
      <c r="NN12">
        <v>6122193</v>
      </c>
      <c r="NO12">
        <v>6114622</v>
      </c>
      <c r="NP12">
        <v>6094899</v>
      </c>
      <c r="NQ12">
        <v>6063191</v>
      </c>
      <c r="NR12">
        <v>6074028</v>
      </c>
      <c r="NS12">
        <v>6064499</v>
      </c>
      <c r="NT12">
        <v>6044095</v>
      </c>
      <c r="NU12">
        <v>6035855</v>
      </c>
      <c r="NV12">
        <v>6049139</v>
      </c>
      <c r="NW12">
        <v>6025492</v>
      </c>
      <c r="NX12">
        <v>6020622</v>
      </c>
      <c r="NY12">
        <v>5978403</v>
      </c>
      <c r="NZ12">
        <v>6025765</v>
      </c>
      <c r="OA12">
        <v>6035339</v>
      </c>
      <c r="OB12">
        <v>6087983</v>
      </c>
      <c r="OC12">
        <v>6145973</v>
      </c>
      <c r="OD12">
        <v>6196103</v>
      </c>
      <c r="OE12">
        <v>6196103</v>
      </c>
      <c r="OF12">
        <v>6339674</v>
      </c>
      <c r="OG12">
        <v>6699134</v>
      </c>
      <c r="OH12">
        <v>6724029</v>
      </c>
      <c r="OI12">
        <v>6763443</v>
      </c>
      <c r="OJ12">
        <v>6851263</v>
      </c>
      <c r="OK12">
        <v>6800137</v>
      </c>
      <c r="OL12">
        <v>6791509</v>
      </c>
      <c r="OM12">
        <v>6635070</v>
      </c>
      <c r="ON12">
        <v>6559568</v>
      </c>
      <c r="OO12">
        <v>6520448</v>
      </c>
      <c r="OP12">
        <v>6429420</v>
      </c>
      <c r="OQ12">
        <v>6379328</v>
      </c>
      <c r="OR12">
        <v>6365816</v>
      </c>
      <c r="OS12">
        <v>6338046</v>
      </c>
      <c r="OT12">
        <v>6350434</v>
      </c>
      <c r="OU12">
        <v>6263013</v>
      </c>
      <c r="OV12">
        <v>6245262</v>
      </c>
      <c r="OW12">
        <v>6225451</v>
      </c>
      <c r="OX12">
        <v>6195313</v>
      </c>
      <c r="OY12">
        <v>6257813</v>
      </c>
      <c r="OZ12">
        <v>6248417</v>
      </c>
      <c r="PA12">
        <v>6276117</v>
      </c>
      <c r="PB12">
        <v>6256560</v>
      </c>
      <c r="PC12">
        <v>6259039</v>
      </c>
      <c r="PD12">
        <v>6246360</v>
      </c>
      <c r="PE12">
        <v>6237556</v>
      </c>
      <c r="PF12">
        <v>6208155</v>
      </c>
      <c r="PG12">
        <v>6206865</v>
      </c>
      <c r="PH12">
        <v>6207977</v>
      </c>
      <c r="PI12">
        <v>6215268</v>
      </c>
      <c r="PJ12">
        <v>6229963</v>
      </c>
      <c r="PK12">
        <v>6238907</v>
      </c>
      <c r="PL12">
        <v>6250555</v>
      </c>
      <c r="PM12">
        <v>6280004</v>
      </c>
      <c r="PN12">
        <v>6240211</v>
      </c>
      <c r="PO12">
        <v>12650686</v>
      </c>
      <c r="PP12">
        <v>12673139</v>
      </c>
      <c r="PQ12">
        <v>12678744</v>
      </c>
      <c r="PR12">
        <v>12721423</v>
      </c>
      <c r="PS12">
        <v>12755619</v>
      </c>
      <c r="PT12">
        <v>12770608</v>
      </c>
      <c r="PU12">
        <v>6389190</v>
      </c>
      <c r="PV12">
        <v>6379730</v>
      </c>
      <c r="PW12">
        <v>6434366</v>
      </c>
      <c r="PX12">
        <v>6431306</v>
      </c>
      <c r="PY12">
        <v>6425290</v>
      </c>
      <c r="PZ12">
        <v>6414271</v>
      </c>
      <c r="QA12">
        <v>6410097</v>
      </c>
      <c r="QB12">
        <v>6392716</v>
      </c>
      <c r="QC12">
        <v>6388761</v>
      </c>
      <c r="QD12">
        <v>6396093</v>
      </c>
      <c r="QE12">
        <v>6440727</v>
      </c>
      <c r="QF12">
        <v>6426646</v>
      </c>
      <c r="QG12">
        <v>6381601</v>
      </c>
      <c r="QH12">
        <v>6378335</v>
      </c>
      <c r="QI12">
        <v>6357260</v>
      </c>
      <c r="QJ12">
        <v>6359049</v>
      </c>
      <c r="QK12">
        <v>6372117</v>
      </c>
      <c r="QL12">
        <v>6412662</v>
      </c>
      <c r="QM12">
        <v>6455254</v>
      </c>
      <c r="QN12">
        <v>6440182</v>
      </c>
      <c r="QO12">
        <v>6494836</v>
      </c>
      <c r="QP12">
        <v>6494836</v>
      </c>
      <c r="QQ12">
        <v>6564893</v>
      </c>
      <c r="QR12">
        <v>6652539</v>
      </c>
      <c r="QS12">
        <v>6894857</v>
      </c>
      <c r="QT12">
        <v>6955406</v>
      </c>
      <c r="QU12">
        <v>6884491</v>
      </c>
      <c r="QV12">
        <v>6870851</v>
      </c>
      <c r="QW12">
        <v>6900774</v>
      </c>
      <c r="QX12">
        <v>6855335</v>
      </c>
      <c r="QY12">
        <v>6807090</v>
      </c>
      <c r="QZ12">
        <v>6796846</v>
      </c>
      <c r="RA12">
        <v>6838599</v>
      </c>
      <c r="RB12">
        <v>6817481</v>
      </c>
      <c r="RC12">
        <v>6805101</v>
      </c>
      <c r="RD12">
        <v>6760029</v>
      </c>
      <c r="RE12">
        <v>6743806</v>
      </c>
      <c r="RF12">
        <v>6732700</v>
      </c>
      <c r="RG12">
        <v>6664361</v>
      </c>
      <c r="RH12">
        <v>6612926</v>
      </c>
      <c r="RI12">
        <v>6657428</v>
      </c>
      <c r="RJ12">
        <v>6733795</v>
      </c>
      <c r="RK12">
        <v>6690435</v>
      </c>
      <c r="RL12">
        <v>6585855</v>
      </c>
      <c r="RM12">
        <v>6565620</v>
      </c>
      <c r="RN12">
        <v>6542213</v>
      </c>
      <c r="RO12">
        <v>6543226</v>
      </c>
      <c r="RP12">
        <v>6488677</v>
      </c>
      <c r="RQ12">
        <v>6518179</v>
      </c>
      <c r="RR12">
        <v>6455578</v>
      </c>
      <c r="RS12">
        <v>6470437</v>
      </c>
      <c r="RT12">
        <v>6500347</v>
      </c>
      <c r="RU12">
        <v>6521764</v>
      </c>
      <c r="RV12">
        <v>6514280</v>
      </c>
      <c r="RW12">
        <v>6503048</v>
      </c>
      <c r="RX12">
        <v>6450171</v>
      </c>
      <c r="RY12">
        <v>6430434</v>
      </c>
      <c r="RZ12">
        <v>6406044</v>
      </c>
      <c r="SA12">
        <v>6369495</v>
      </c>
      <c r="SB12">
        <v>6356121</v>
      </c>
      <c r="SC12">
        <v>6367069</v>
      </c>
      <c r="SD12">
        <v>6321613</v>
      </c>
      <c r="SE12">
        <v>6299759</v>
      </c>
      <c r="SF12">
        <v>6299759</v>
      </c>
      <c r="SG12">
        <v>6267434</v>
      </c>
      <c r="SH12">
        <v>6263941</v>
      </c>
      <c r="SI12">
        <v>6242628</v>
      </c>
      <c r="SJ12">
        <v>6213329</v>
      </c>
      <c r="SK12">
        <v>6199633</v>
      </c>
      <c r="SL12">
        <v>6200121</v>
      </c>
      <c r="SM12">
        <v>6222538</v>
      </c>
      <c r="SN12">
        <v>6190012</v>
      </c>
      <c r="SO12">
        <v>6194163</v>
      </c>
      <c r="SP12">
        <v>6202580</v>
      </c>
      <c r="SQ12">
        <v>6202580</v>
      </c>
      <c r="SR12">
        <v>6206531</v>
      </c>
      <c r="SS12">
        <v>6248076</v>
      </c>
      <c r="ST12">
        <v>6321920</v>
      </c>
      <c r="SU12">
        <v>6266097</v>
      </c>
      <c r="SV12">
        <v>6259966</v>
      </c>
      <c r="SW12">
        <v>6277694</v>
      </c>
      <c r="SX12">
        <v>6295033</v>
      </c>
      <c r="SY12">
        <v>6277114</v>
      </c>
      <c r="SZ12">
        <v>6287500</v>
      </c>
      <c r="TA12">
        <v>6248427</v>
      </c>
      <c r="TB12">
        <v>6169827</v>
      </c>
      <c r="TC12">
        <v>6180091</v>
      </c>
      <c r="TD12">
        <v>6111325</v>
      </c>
      <c r="TE12">
        <v>6255963</v>
      </c>
      <c r="TF12">
        <v>6644814</v>
      </c>
      <c r="TG12">
        <v>6533059</v>
      </c>
      <c r="TH12">
        <v>6533059</v>
      </c>
      <c r="TI12">
        <v>6499748</v>
      </c>
      <c r="TJ12">
        <v>6490240</v>
      </c>
      <c r="TK12">
        <v>6431140</v>
      </c>
      <c r="TL12">
        <v>6380767</v>
      </c>
      <c r="TM12">
        <v>6362483</v>
      </c>
      <c r="TN12">
        <v>6311825</v>
      </c>
      <c r="TO12">
        <v>6313246</v>
      </c>
      <c r="TP12">
        <v>6235670</v>
      </c>
      <c r="TQ12">
        <v>6195599</v>
      </c>
      <c r="TR12">
        <v>6179789</v>
      </c>
      <c r="TS12">
        <v>6151068</v>
      </c>
      <c r="TT12">
        <v>6087370</v>
      </c>
      <c r="TU12">
        <v>6059408</v>
      </c>
      <c r="TV12">
        <v>6111917</v>
      </c>
      <c r="TW12">
        <v>6095303</v>
      </c>
      <c r="TX12">
        <v>6084844</v>
      </c>
      <c r="TY12">
        <v>6016124</v>
      </c>
      <c r="TZ12">
        <v>6015556</v>
      </c>
      <c r="UA12">
        <v>6008206</v>
      </c>
      <c r="UB12">
        <v>6014627</v>
      </c>
      <c r="UC12">
        <v>6063060</v>
      </c>
      <c r="UD12">
        <v>6011144</v>
      </c>
      <c r="UE12">
        <v>5960804</v>
      </c>
      <c r="UF12">
        <v>5953954</v>
      </c>
      <c r="UG12">
        <v>5951505</v>
      </c>
      <c r="UH12">
        <v>5958711</v>
      </c>
      <c r="UI12">
        <v>6003164</v>
      </c>
      <c r="UJ12">
        <v>6016477</v>
      </c>
      <c r="UK12">
        <v>6047633</v>
      </c>
      <c r="UL12">
        <v>6048886</v>
      </c>
      <c r="UM12">
        <v>6093686</v>
      </c>
      <c r="UN12">
        <v>6095381</v>
      </c>
      <c r="UO12">
        <v>6070390</v>
      </c>
      <c r="UP12">
        <v>6090485</v>
      </c>
      <c r="UQ12">
        <v>6114091</v>
      </c>
      <c r="UR12">
        <v>6092365</v>
      </c>
      <c r="US12">
        <v>6075908</v>
      </c>
      <c r="UT12">
        <v>6088816</v>
      </c>
      <c r="UU12">
        <v>6003609</v>
      </c>
      <c r="UV12">
        <v>5983841</v>
      </c>
      <c r="UW12">
        <v>5983841</v>
      </c>
      <c r="UX12">
        <v>6000501</v>
      </c>
      <c r="UY12">
        <v>5941972</v>
      </c>
      <c r="UZ12">
        <v>5912310</v>
      </c>
      <c r="VA12">
        <v>5902606</v>
      </c>
      <c r="VB12">
        <v>5858344</v>
      </c>
      <c r="VC12">
        <v>5841728</v>
      </c>
      <c r="VD12">
        <v>5838981</v>
      </c>
      <c r="VE12">
        <v>5827705</v>
      </c>
      <c r="VF12">
        <v>5833690</v>
      </c>
      <c r="VG12">
        <v>5851229</v>
      </c>
      <c r="VH12">
        <v>5875645</v>
      </c>
      <c r="VI12">
        <v>5857325</v>
      </c>
      <c r="VJ12">
        <v>5843129</v>
      </c>
      <c r="VK12">
        <v>5862320</v>
      </c>
      <c r="VL12">
        <v>5790066</v>
      </c>
      <c r="VM12">
        <v>5796797</v>
      </c>
      <c r="VN12">
        <v>5815202</v>
      </c>
      <c r="VO12">
        <v>5832772</v>
      </c>
      <c r="VP12">
        <v>5810423</v>
      </c>
      <c r="VQ12">
        <v>5822423</v>
      </c>
      <c r="VR12">
        <v>5896531</v>
      </c>
      <c r="VS12">
        <v>6059054</v>
      </c>
      <c r="VT12">
        <v>6126233</v>
      </c>
      <c r="VU12">
        <v>6189187</v>
      </c>
      <c r="VV12">
        <v>6050635</v>
      </c>
      <c r="VW12">
        <v>6104031</v>
      </c>
      <c r="VX12">
        <v>6000253</v>
      </c>
      <c r="VY12">
        <v>5964178</v>
      </c>
      <c r="VZ12">
        <v>5964178</v>
      </c>
      <c r="WA12">
        <v>5944760</v>
      </c>
      <c r="WB12">
        <v>5896555</v>
      </c>
      <c r="WC12">
        <v>5900715</v>
      </c>
      <c r="WD12">
        <v>5915591</v>
      </c>
      <c r="WE12">
        <v>5853663</v>
      </c>
      <c r="WF12">
        <v>5830932</v>
      </c>
      <c r="WG12">
        <v>5838891</v>
      </c>
      <c r="WH12">
        <v>5833253</v>
      </c>
      <c r="WI12">
        <v>5876694</v>
      </c>
      <c r="WJ12">
        <v>5900332</v>
      </c>
      <c r="WK12">
        <v>5949849</v>
      </c>
      <c r="WL12">
        <v>5958277</v>
      </c>
      <c r="WM12">
        <v>5937929</v>
      </c>
      <c r="WN12">
        <v>5948997</v>
      </c>
      <c r="WO12">
        <v>5942790</v>
      </c>
      <c r="WP12">
        <v>5944105</v>
      </c>
      <c r="WQ12">
        <v>5967084</v>
      </c>
      <c r="WR12">
        <v>5998809</v>
      </c>
      <c r="WS12">
        <v>5941481</v>
      </c>
      <c r="WT12">
        <v>5911353</v>
      </c>
      <c r="WU12">
        <v>5903772</v>
      </c>
      <c r="WV12">
        <v>5919179</v>
      </c>
      <c r="WW12">
        <v>5913271</v>
      </c>
      <c r="WX12">
        <v>5852784</v>
      </c>
      <c r="WY12">
        <v>5852784</v>
      </c>
      <c r="WZ12">
        <v>5833643</v>
      </c>
      <c r="XA12">
        <v>5805202</v>
      </c>
      <c r="XB12">
        <v>5798901</v>
      </c>
      <c r="XC12">
        <v>5785044</v>
      </c>
      <c r="XD12">
        <v>5771585</v>
      </c>
      <c r="XE12">
        <v>5763844</v>
      </c>
      <c r="XF12">
        <v>5747705</v>
      </c>
      <c r="XG12">
        <v>5797311</v>
      </c>
      <c r="XH12">
        <v>5808696</v>
      </c>
      <c r="XI12">
        <v>5808696</v>
      </c>
      <c r="XJ12">
        <v>5813649</v>
      </c>
      <c r="XK12">
        <v>5783180</v>
      </c>
      <c r="XL12">
        <v>5742597</v>
      </c>
      <c r="XM12">
        <v>5748515</v>
      </c>
      <c r="XN12">
        <v>5748515</v>
      </c>
      <c r="XO12">
        <v>5710522</v>
      </c>
      <c r="XP12">
        <v>5720139</v>
      </c>
      <c r="XQ12">
        <v>5740861</v>
      </c>
      <c r="XR12">
        <v>5706086</v>
      </c>
      <c r="XS12">
        <v>5736528</v>
      </c>
      <c r="XT12">
        <v>5688546</v>
      </c>
      <c r="XU12">
        <v>5689108</v>
      </c>
      <c r="XV12">
        <v>5737033</v>
      </c>
      <c r="XW12">
        <v>5722439</v>
      </c>
      <c r="XX12">
        <v>5736459</v>
      </c>
      <c r="XY12">
        <v>5790198</v>
      </c>
      <c r="XZ12">
        <v>5787443</v>
      </c>
      <c r="YA12">
        <v>5775248</v>
      </c>
      <c r="YB12">
        <v>5768045</v>
      </c>
      <c r="YC12">
        <v>5810043</v>
      </c>
      <c r="YD12">
        <v>5827179</v>
      </c>
      <c r="YE12">
        <v>5895900</v>
      </c>
      <c r="YF12">
        <v>6081129</v>
      </c>
      <c r="YG12">
        <v>6271030</v>
      </c>
      <c r="YH12">
        <v>6447967</v>
      </c>
      <c r="YI12">
        <v>6371763</v>
      </c>
      <c r="YJ12">
        <v>6371763</v>
      </c>
      <c r="YK12">
        <v>6172959</v>
      </c>
      <c r="YL12">
        <v>6212106</v>
      </c>
      <c r="YM12">
        <v>6157601</v>
      </c>
      <c r="YN12">
        <v>6133898</v>
      </c>
      <c r="YO12">
        <v>6097999</v>
      </c>
      <c r="YP12">
        <v>6084467</v>
      </c>
      <c r="YQ12">
        <v>6038942</v>
      </c>
      <c r="YR12">
        <v>6023207</v>
      </c>
      <c r="YS12">
        <v>5984529</v>
      </c>
      <c r="YT12">
        <v>5997952</v>
      </c>
      <c r="YU12">
        <v>6019833</v>
      </c>
      <c r="YV12">
        <v>5963769</v>
      </c>
      <c r="YW12">
        <v>5928863</v>
      </c>
      <c r="YX12">
        <v>5868779</v>
      </c>
      <c r="YY12">
        <v>5850611</v>
      </c>
      <c r="YZ12">
        <v>5746137</v>
      </c>
      <c r="ZA12">
        <v>5704443</v>
      </c>
      <c r="ZB12">
        <v>5715542</v>
      </c>
      <c r="ZC12">
        <v>5698691</v>
      </c>
      <c r="ZD12">
        <v>5659816</v>
      </c>
      <c r="ZE12">
        <v>5571039</v>
      </c>
      <c r="ZF12">
        <v>5578000</v>
      </c>
      <c r="ZG12">
        <v>5583426</v>
      </c>
      <c r="ZH12">
        <v>5607209</v>
      </c>
      <c r="ZI12">
        <v>5624961</v>
      </c>
      <c r="ZJ12">
        <v>5702366</v>
      </c>
      <c r="ZK12">
        <v>5715542</v>
      </c>
      <c r="ZL12">
        <v>5709953</v>
      </c>
      <c r="ZM12">
        <v>5718507</v>
      </c>
      <c r="ZN12">
        <v>5728980</v>
      </c>
      <c r="ZO12">
        <v>5746430</v>
      </c>
      <c r="ZP12">
        <v>5729337</v>
      </c>
      <c r="ZQ12">
        <v>5691965</v>
      </c>
      <c r="ZR12">
        <v>5675653</v>
      </c>
      <c r="ZS12">
        <v>5656977</v>
      </c>
      <c r="ZT12">
        <v>5630744</v>
      </c>
      <c r="ZU12">
        <v>5590507</v>
      </c>
      <c r="ZV12">
        <v>5578232</v>
      </c>
      <c r="ZW12">
        <v>5568854</v>
      </c>
      <c r="ZX12">
        <v>5565388</v>
      </c>
      <c r="ZY12">
        <v>5579697</v>
      </c>
      <c r="ZZ12">
        <v>5582503</v>
      </c>
      <c r="AAA12">
        <v>5512125</v>
      </c>
      <c r="AAB12">
        <v>5526467</v>
      </c>
      <c r="AAC12">
        <v>5509703</v>
      </c>
      <c r="AAD12">
        <v>5511086</v>
      </c>
      <c r="AAE12">
        <v>5495843</v>
      </c>
      <c r="AAF12">
        <v>5520123</v>
      </c>
      <c r="AAG12">
        <v>5498917</v>
      </c>
      <c r="AAH12">
        <v>5433047</v>
      </c>
      <c r="AAI12">
        <v>5391830</v>
      </c>
      <c r="AAJ12">
        <v>5386257</v>
      </c>
      <c r="AAK12">
        <v>5368586</v>
      </c>
      <c r="AAL12">
        <v>5362877</v>
      </c>
      <c r="AAM12">
        <v>5366148</v>
      </c>
      <c r="AAN12">
        <v>5415832</v>
      </c>
      <c r="AAO12">
        <v>5428404</v>
      </c>
      <c r="AAP12">
        <v>5428404</v>
      </c>
      <c r="AAQ12">
        <v>5356509</v>
      </c>
      <c r="AAR12">
        <v>5384538</v>
      </c>
      <c r="AAS12">
        <v>5381737</v>
      </c>
      <c r="AAT12">
        <v>5474140</v>
      </c>
      <c r="AAU12">
        <v>5609546</v>
      </c>
      <c r="AAV12">
        <v>5589565</v>
      </c>
      <c r="AAW12">
        <v>5727920</v>
      </c>
      <c r="AAX12">
        <v>5810640</v>
      </c>
      <c r="AAY12">
        <v>5788000</v>
      </c>
      <c r="AAZ12">
        <v>5799742</v>
      </c>
      <c r="ABA12">
        <v>5787192</v>
      </c>
      <c r="ABB12">
        <v>5755289</v>
      </c>
      <c r="ABC12">
        <v>5768718</v>
      </c>
      <c r="ABD12">
        <v>5748623</v>
      </c>
      <c r="ABE12">
        <v>5745775</v>
      </c>
      <c r="ABF12">
        <v>5749428</v>
      </c>
      <c r="ABG12">
        <v>5734073</v>
      </c>
      <c r="ABH12">
        <v>5711857</v>
      </c>
      <c r="ABI12">
        <v>5682777</v>
      </c>
      <c r="ABJ12">
        <v>5660135</v>
      </c>
      <c r="ABK12">
        <v>5626212</v>
      </c>
      <c r="ABL12">
        <v>5560134</v>
      </c>
      <c r="ABM12">
        <v>5557476</v>
      </c>
      <c r="ABN12">
        <v>5513928</v>
      </c>
      <c r="ABO12">
        <v>5484116</v>
      </c>
      <c r="ABP12">
        <v>5466054</v>
      </c>
      <c r="ABQ12">
        <v>5401295</v>
      </c>
      <c r="ABR12">
        <v>5348725</v>
      </c>
      <c r="ABS12">
        <v>5324606</v>
      </c>
      <c r="ABT12">
        <v>5315584</v>
      </c>
      <c r="ABU12">
        <v>5324609</v>
      </c>
      <c r="ABV12">
        <v>5334832</v>
      </c>
      <c r="ABW12">
        <v>5333980</v>
      </c>
      <c r="ABX12">
        <v>5312455</v>
      </c>
      <c r="ABY12">
        <v>5297966</v>
      </c>
      <c r="ABZ12">
        <v>5303365</v>
      </c>
      <c r="ACA12">
        <v>5260191</v>
      </c>
      <c r="ACB12">
        <v>5257885</v>
      </c>
      <c r="ACC12">
        <v>5246203</v>
      </c>
      <c r="ACD12">
        <v>5213752</v>
      </c>
      <c r="ACE12">
        <v>5191509</v>
      </c>
      <c r="ACF12">
        <v>5140494</v>
      </c>
      <c r="ACG12">
        <v>5080588</v>
      </c>
      <c r="ACH12">
        <v>5080588</v>
      </c>
      <c r="ACI12">
        <v>5085327</v>
      </c>
      <c r="ACJ12">
        <v>5100042</v>
      </c>
      <c r="ACK12">
        <v>5073586</v>
      </c>
      <c r="ACL12">
        <v>5022641</v>
      </c>
      <c r="ACM12">
        <v>5014000</v>
      </c>
      <c r="ACN12">
        <v>4978735</v>
      </c>
      <c r="ACO12">
        <v>4985811</v>
      </c>
      <c r="ACP12">
        <v>4981363</v>
      </c>
      <c r="ACQ12">
        <v>4948670</v>
      </c>
      <c r="ACR12">
        <v>4929294</v>
      </c>
      <c r="ACS12">
        <v>4929294</v>
      </c>
      <c r="ACT12">
        <v>4943920</v>
      </c>
      <c r="ACU12">
        <v>4940291</v>
      </c>
      <c r="ACV12">
        <v>4917172</v>
      </c>
      <c r="ACW12">
        <v>4858392</v>
      </c>
      <c r="ACX12">
        <v>4854773</v>
      </c>
      <c r="ACY12">
        <v>4874097</v>
      </c>
      <c r="ACZ12">
        <v>4852611</v>
      </c>
      <c r="ADA12">
        <v>4850014</v>
      </c>
      <c r="ADB12">
        <v>4845260</v>
      </c>
      <c r="ADC12">
        <v>4869968</v>
      </c>
      <c r="ADD12">
        <v>4853684</v>
      </c>
      <c r="ADE12">
        <v>4847273</v>
      </c>
      <c r="ADF12">
        <v>4871724</v>
      </c>
      <c r="ADG12">
        <v>4894057</v>
      </c>
      <c r="ADH12">
        <v>4894057</v>
      </c>
      <c r="ADI12">
        <v>5144557</v>
      </c>
      <c r="ADJ12">
        <v>5086194</v>
      </c>
      <c r="ADK12">
        <v>5105531</v>
      </c>
      <c r="ADL12">
        <v>5126733</v>
      </c>
      <c r="ADM12">
        <v>5067644</v>
      </c>
      <c r="ADN12">
        <v>5071475</v>
      </c>
      <c r="ADO12">
        <v>5089154</v>
      </c>
      <c r="ADP12">
        <v>5100803</v>
      </c>
      <c r="ADQ12">
        <v>5083933</v>
      </c>
      <c r="ADR12">
        <v>5084946</v>
      </c>
      <c r="ADS12">
        <v>5060520</v>
      </c>
      <c r="ADT12">
        <v>5126806</v>
      </c>
      <c r="ADU12">
        <v>5086319</v>
      </c>
      <c r="ADV12">
        <v>5082275</v>
      </c>
      <c r="ADW12">
        <v>5043253</v>
      </c>
      <c r="ADX12">
        <v>5004196</v>
      </c>
      <c r="ADY12">
        <v>4846031</v>
      </c>
      <c r="ADZ12">
        <v>4760542</v>
      </c>
      <c r="AEA12">
        <v>4715682</v>
      </c>
      <c r="AEB12">
        <v>4717075</v>
      </c>
      <c r="AEC12">
        <v>4650698</v>
      </c>
      <c r="AED12">
        <v>4607163</v>
      </c>
      <c r="AEE12">
        <v>4576091</v>
      </c>
      <c r="AEF12">
        <v>4503940</v>
      </c>
      <c r="AEG12">
        <v>4481115</v>
      </c>
      <c r="AEH12">
        <v>4499279</v>
      </c>
      <c r="AEI12">
        <v>4462736</v>
      </c>
      <c r="AEJ12">
        <v>4472642</v>
      </c>
      <c r="AEK12">
        <v>4484641</v>
      </c>
      <c r="AEL12">
        <v>4467803</v>
      </c>
      <c r="AEM12">
        <v>4478705</v>
      </c>
      <c r="AEN12">
        <v>4473915</v>
      </c>
      <c r="AEO12">
        <v>4446566</v>
      </c>
      <c r="AEP12">
        <v>4461264</v>
      </c>
      <c r="AEQ12">
        <v>4449201</v>
      </c>
      <c r="AER12">
        <v>4432904</v>
      </c>
      <c r="AES12">
        <v>4438460</v>
      </c>
      <c r="AET12">
        <v>4493575</v>
      </c>
      <c r="AEU12">
        <v>4439059</v>
      </c>
      <c r="AEV12">
        <v>4415990</v>
      </c>
      <c r="AEW12">
        <v>4369249</v>
      </c>
      <c r="AEX12">
        <v>4364581</v>
      </c>
      <c r="AEY12">
        <v>4378899</v>
      </c>
      <c r="AEZ12">
        <v>4334195</v>
      </c>
      <c r="AFA12">
        <v>4346093</v>
      </c>
      <c r="AFB12">
        <v>4440876</v>
      </c>
      <c r="AFC12">
        <v>4379191</v>
      </c>
      <c r="AFD12">
        <v>4350301</v>
      </c>
      <c r="AFE12">
        <v>4360747</v>
      </c>
      <c r="AFF12">
        <v>4401190</v>
      </c>
      <c r="AFG12">
        <v>4411560</v>
      </c>
      <c r="AFH12">
        <v>4442988</v>
      </c>
      <c r="AFI12">
        <v>4350652</v>
      </c>
      <c r="AFJ12">
        <v>4296136</v>
      </c>
      <c r="AFK12">
        <v>4247717</v>
      </c>
      <c r="AFL12">
        <v>4270856</v>
      </c>
      <c r="AFM12">
        <v>4235289</v>
      </c>
      <c r="AFN12">
        <v>4232280</v>
      </c>
      <c r="AFO12">
        <v>4217173</v>
      </c>
      <c r="AFP12">
        <v>4218801</v>
      </c>
      <c r="AFQ12">
        <v>4239126</v>
      </c>
      <c r="AFR12">
        <v>4281553</v>
      </c>
      <c r="AFS12">
        <v>4182168</v>
      </c>
      <c r="AFT12">
        <v>4225520</v>
      </c>
      <c r="AFU12">
        <v>4392149</v>
      </c>
      <c r="AFV12">
        <v>4478870</v>
      </c>
      <c r="AFW12">
        <v>4429101</v>
      </c>
      <c r="AFX12">
        <v>4387851</v>
      </c>
      <c r="AFY12">
        <v>4302718</v>
      </c>
      <c r="AFZ12">
        <v>4302718</v>
      </c>
      <c r="AGA12">
        <v>4307638</v>
      </c>
      <c r="AGB12">
        <v>4356136</v>
      </c>
      <c r="AGC12">
        <v>4292464</v>
      </c>
      <c r="AGD12">
        <v>4261976</v>
      </c>
      <c r="AGE12">
        <v>4256666</v>
      </c>
      <c r="AGF12">
        <v>4257569</v>
      </c>
      <c r="AGG12">
        <v>4250334</v>
      </c>
      <c r="AGH12">
        <v>4241276</v>
      </c>
      <c r="AGI12">
        <v>4243488</v>
      </c>
      <c r="AGJ12">
        <v>4256621</v>
      </c>
      <c r="AGK12">
        <v>4230999</v>
      </c>
      <c r="AGL12">
        <v>4217217</v>
      </c>
      <c r="AGM12">
        <v>4177919</v>
      </c>
      <c r="AGN12">
        <v>4170771</v>
      </c>
      <c r="AGO12">
        <v>4191677</v>
      </c>
      <c r="AGP12">
        <v>4184405</v>
      </c>
      <c r="AGQ12">
        <v>4165523</v>
      </c>
      <c r="AGR12">
        <v>4162628</v>
      </c>
      <c r="AGS12">
        <v>4167648</v>
      </c>
      <c r="AGT12">
        <v>4188989</v>
      </c>
      <c r="AGU12">
        <v>4211899</v>
      </c>
      <c r="AGV12">
        <v>4200853</v>
      </c>
      <c r="AGW12">
        <v>4159392</v>
      </c>
      <c r="AGX12">
        <v>4169622</v>
      </c>
      <c r="AGY12">
        <v>4169622</v>
      </c>
      <c r="AGZ12">
        <v>4182974</v>
      </c>
      <c r="AHA12">
        <v>4100390</v>
      </c>
      <c r="AHB12">
        <v>4095328</v>
      </c>
      <c r="AHC12">
        <v>4108045</v>
      </c>
      <c r="AHD12">
        <v>8354569</v>
      </c>
      <c r="AHE12">
        <v>8408337</v>
      </c>
      <c r="AHF12">
        <v>8418244</v>
      </c>
      <c r="AHG12">
        <v>8433677</v>
      </c>
      <c r="AHH12">
        <v>4220610</v>
      </c>
      <c r="AHI12">
        <v>4220610</v>
      </c>
      <c r="AHJ12">
        <v>4168666</v>
      </c>
      <c r="AHK12">
        <v>4166342</v>
      </c>
      <c r="AHL12">
        <v>4134572</v>
      </c>
      <c r="AHM12">
        <v>4125102</v>
      </c>
      <c r="AHN12">
        <v>4125102</v>
      </c>
      <c r="AHO12">
        <v>4142762</v>
      </c>
      <c r="AHP12">
        <v>4141744</v>
      </c>
      <c r="AHQ12">
        <v>4144602</v>
      </c>
      <c r="AHR12">
        <v>4124567</v>
      </c>
      <c r="AHS12">
        <v>4146586</v>
      </c>
      <c r="AHT12">
        <v>4147034</v>
      </c>
      <c r="AHU12">
        <v>4161534</v>
      </c>
      <c r="AHV12">
        <v>4114021</v>
      </c>
      <c r="AHW12">
        <v>4088689</v>
      </c>
      <c r="AHX12">
        <v>4100477</v>
      </c>
      <c r="AHY12">
        <v>4111323</v>
      </c>
      <c r="AHZ12">
        <v>4103282</v>
      </c>
      <c r="AIA12">
        <v>4130322</v>
      </c>
      <c r="AIB12">
        <v>4160112</v>
      </c>
      <c r="AIC12">
        <v>4190601</v>
      </c>
      <c r="AID12">
        <v>4219725</v>
      </c>
      <c r="AIE12">
        <v>4298378</v>
      </c>
      <c r="AIF12">
        <v>4303419</v>
      </c>
      <c r="AIG12">
        <v>4350622</v>
      </c>
      <c r="AIH12">
        <v>4312536</v>
      </c>
      <c r="AII12">
        <v>4321057</v>
      </c>
      <c r="AIJ12">
        <v>4321057</v>
      </c>
      <c r="AIK12">
        <v>4326518</v>
      </c>
      <c r="AIL12">
        <v>4382559</v>
      </c>
      <c r="AIM12">
        <v>4346438</v>
      </c>
      <c r="AIN12">
        <v>4304342</v>
      </c>
      <c r="AIO12">
        <v>4336646</v>
      </c>
      <c r="AIP12">
        <v>4333912</v>
      </c>
      <c r="AIQ12">
        <v>4324968</v>
      </c>
      <c r="AIR12">
        <v>4330997</v>
      </c>
      <c r="AIS12">
        <v>4286604</v>
      </c>
      <c r="AIT12">
        <v>4276377</v>
      </c>
      <c r="AIU12">
        <v>4281320</v>
      </c>
      <c r="AIV12">
        <v>4263371</v>
      </c>
      <c r="AIW12">
        <v>4247811</v>
      </c>
      <c r="AIX12">
        <v>4246433</v>
      </c>
      <c r="AIY12">
        <v>4199562</v>
      </c>
      <c r="AIZ12">
        <v>4140760</v>
      </c>
      <c r="AJA12">
        <v>4125183</v>
      </c>
      <c r="AJB12">
        <v>4137974</v>
      </c>
      <c r="AJC12">
        <v>4132764</v>
      </c>
      <c r="AJD12">
        <v>4120492</v>
      </c>
      <c r="AJE12">
        <v>4087748</v>
      </c>
      <c r="AJF12">
        <v>4044082</v>
      </c>
      <c r="AJG12">
        <v>4037358</v>
      </c>
      <c r="AJH12">
        <v>4027522</v>
      </c>
      <c r="AJI12">
        <v>4009957</v>
      </c>
      <c r="AJJ12">
        <v>4000027</v>
      </c>
      <c r="AJK12">
        <v>4004864</v>
      </c>
      <c r="AJL12">
        <v>4011032</v>
      </c>
      <c r="AJM12">
        <v>4026178</v>
      </c>
      <c r="AJN12">
        <v>4031111</v>
      </c>
      <c r="AJO12">
        <v>4040583</v>
      </c>
      <c r="AJP12">
        <v>4032334</v>
      </c>
      <c r="AJQ12">
        <v>4030200</v>
      </c>
      <c r="AJR12">
        <v>4025858</v>
      </c>
      <c r="AJS12">
        <v>4018729</v>
      </c>
      <c r="AJT12">
        <v>3995725</v>
      </c>
      <c r="AJU12">
        <v>4005598</v>
      </c>
      <c r="AJV12">
        <v>3973112</v>
      </c>
      <c r="AJW12">
        <v>4000998</v>
      </c>
      <c r="AJX12">
        <v>3991710</v>
      </c>
      <c r="AJY12">
        <v>3999385</v>
      </c>
      <c r="AJZ12">
        <v>3962776</v>
      </c>
      <c r="AKA12">
        <v>3940233</v>
      </c>
      <c r="AKB12">
        <v>3954188</v>
      </c>
      <c r="AKC12">
        <v>3954504</v>
      </c>
      <c r="AKD12">
        <v>3974317</v>
      </c>
      <c r="AKE12">
        <v>4002503</v>
      </c>
      <c r="AKF12">
        <v>4005462</v>
      </c>
      <c r="AKG12">
        <v>4015838</v>
      </c>
      <c r="AKH12">
        <v>4007670</v>
      </c>
      <c r="AKI12">
        <v>3982523</v>
      </c>
      <c r="AKJ12">
        <v>3994438</v>
      </c>
      <c r="AKK12">
        <v>3998501</v>
      </c>
      <c r="AKL12">
        <v>4011025</v>
      </c>
      <c r="AKM12">
        <v>4013310</v>
      </c>
      <c r="AKN12">
        <v>4009305</v>
      </c>
      <c r="AKO12">
        <v>4032142</v>
      </c>
      <c r="AKP12">
        <v>4032142</v>
      </c>
      <c r="AKQ12">
        <v>4036783</v>
      </c>
      <c r="AKR12">
        <v>4011785</v>
      </c>
      <c r="AKS12">
        <v>4037082</v>
      </c>
      <c r="AKT12">
        <v>4096535</v>
      </c>
      <c r="AKU12">
        <v>4077472</v>
      </c>
      <c r="AKV12">
        <v>4201801</v>
      </c>
      <c r="AKW12">
        <v>4219568</v>
      </c>
      <c r="AKX12">
        <v>4125879</v>
      </c>
      <c r="AKY12">
        <v>4171649</v>
      </c>
      <c r="AKZ12">
        <v>4167673</v>
      </c>
      <c r="ALA12">
        <v>4190079</v>
      </c>
      <c r="ALB12">
        <v>4120694</v>
      </c>
      <c r="ALC12">
        <v>4066729</v>
      </c>
      <c r="ALD12">
        <v>4069643</v>
      </c>
      <c r="ALE12">
        <v>4048110</v>
      </c>
      <c r="ALF12">
        <v>4012691</v>
      </c>
      <c r="ALG12">
        <v>3955558</v>
      </c>
      <c r="ALH12">
        <v>3901252</v>
      </c>
      <c r="ALI12">
        <v>3896342</v>
      </c>
      <c r="ALJ12">
        <v>3899312</v>
      </c>
      <c r="ALK12">
        <v>3897530</v>
      </c>
      <c r="ALL12">
        <v>3898515</v>
      </c>
      <c r="ALM12">
        <v>3935262</v>
      </c>
      <c r="ALN12">
        <v>3917845</v>
      </c>
      <c r="ALO12">
        <v>3942474</v>
      </c>
      <c r="ALP12">
        <v>3926993</v>
      </c>
      <c r="ALQ12">
        <v>3983520</v>
      </c>
      <c r="ALR12">
        <v>3988928</v>
      </c>
      <c r="ALS12">
        <v>3990067</v>
      </c>
      <c r="ALT12">
        <v>3984765</v>
      </c>
      <c r="ALU12">
        <v>3992483</v>
      </c>
      <c r="ALV12">
        <v>3937713</v>
      </c>
      <c r="ALW12">
        <v>3916096</v>
      </c>
      <c r="ALX12">
        <v>3916322</v>
      </c>
      <c r="ALY12">
        <v>3940686</v>
      </c>
      <c r="ALZ12">
        <v>7971488</v>
      </c>
      <c r="AMA12">
        <v>7996910</v>
      </c>
      <c r="AMB12">
        <v>7986344</v>
      </c>
      <c r="AMC12">
        <v>8009118</v>
      </c>
      <c r="AMD12">
        <v>8030407</v>
      </c>
      <c r="AME12">
        <v>8006840</v>
      </c>
      <c r="AMF12">
        <v>8017607</v>
      </c>
      <c r="AMG12">
        <v>8032306</v>
      </c>
      <c r="AMH12">
        <v>8025666</v>
      </c>
      <c r="AMI12">
        <v>8025666</v>
      </c>
      <c r="AMJ12">
        <v>4018780</v>
      </c>
      <c r="AMK12">
        <v>3985237</v>
      </c>
      <c r="AML12">
        <v>3962280</v>
      </c>
      <c r="AMM12">
        <v>3936198</v>
      </c>
      <c r="AMN12">
        <v>3918438</v>
      </c>
      <c r="AMO12">
        <v>3850822</v>
      </c>
      <c r="AMP12">
        <v>3868678</v>
      </c>
      <c r="AMQ12">
        <v>3854228</v>
      </c>
      <c r="AMR12">
        <v>3838323</v>
      </c>
      <c r="AMS12">
        <v>3838323</v>
      </c>
      <c r="AMT12">
        <v>3847476</v>
      </c>
      <c r="AMU12">
        <v>3864152</v>
      </c>
      <c r="AMV12">
        <v>3889422</v>
      </c>
      <c r="AMW12">
        <v>3922957</v>
      </c>
      <c r="AMX12">
        <v>3852577</v>
      </c>
      <c r="AMY12">
        <v>3818187</v>
      </c>
      <c r="AMZ12">
        <v>3809295</v>
      </c>
      <c r="ANA12">
        <v>3784732</v>
      </c>
      <c r="ANB12">
        <v>3831673</v>
      </c>
      <c r="ANC12">
        <v>3820190</v>
      </c>
      <c r="AND12">
        <v>3793496</v>
      </c>
      <c r="ANE12">
        <v>3771050</v>
      </c>
      <c r="ANF12">
        <v>3804715</v>
      </c>
      <c r="ANG12">
        <v>3810384</v>
      </c>
      <c r="ANH12">
        <v>3810384</v>
      </c>
      <c r="ANI12">
        <v>3875169</v>
      </c>
      <c r="ANJ12">
        <v>3937563</v>
      </c>
      <c r="ANK12">
        <v>4011412</v>
      </c>
      <c r="ANL12">
        <v>3852275</v>
      </c>
      <c r="ANM12">
        <v>3825918</v>
      </c>
      <c r="ANN12">
        <v>3860778</v>
      </c>
      <c r="ANO12">
        <v>3815240</v>
      </c>
      <c r="ANP12">
        <v>3791540</v>
      </c>
      <c r="ANQ12">
        <v>3779575</v>
      </c>
      <c r="ANR12">
        <v>3782202</v>
      </c>
      <c r="ANS12">
        <v>3788237</v>
      </c>
      <c r="ANT12">
        <v>3786234</v>
      </c>
      <c r="ANU12">
        <v>3813677</v>
      </c>
      <c r="ANV12">
        <v>3872679</v>
      </c>
      <c r="ANW12">
        <v>3862821</v>
      </c>
      <c r="ANX12">
        <v>3844165</v>
      </c>
      <c r="ANY12">
        <v>3851773</v>
      </c>
      <c r="ANZ12">
        <v>3818836</v>
      </c>
      <c r="AOA12">
        <v>3788131</v>
      </c>
      <c r="AOB12">
        <v>3777160</v>
      </c>
      <c r="AOC12">
        <v>3802325</v>
      </c>
      <c r="AOD12">
        <v>3818139</v>
      </c>
      <c r="AOE12">
        <v>3795224</v>
      </c>
      <c r="AOF12">
        <v>3799736</v>
      </c>
      <c r="AOG12">
        <v>3812107</v>
      </c>
      <c r="AOH12">
        <v>3854570</v>
      </c>
      <c r="AOI12">
        <v>3851393</v>
      </c>
      <c r="AOJ12">
        <v>3814466</v>
      </c>
      <c r="AOK12">
        <v>3797613</v>
      </c>
      <c r="AOL12">
        <v>3806950</v>
      </c>
      <c r="AOM12">
        <v>3806950</v>
      </c>
      <c r="AON12">
        <v>3834112</v>
      </c>
      <c r="AOO12">
        <v>3862248</v>
      </c>
      <c r="AOP12">
        <v>3843419</v>
      </c>
      <c r="AOQ12">
        <v>3831382</v>
      </c>
      <c r="AOR12">
        <v>3845689</v>
      </c>
      <c r="AOS12">
        <v>3786660</v>
      </c>
      <c r="AOT12">
        <v>3793072</v>
      </c>
      <c r="AOU12">
        <v>3764249</v>
      </c>
      <c r="AOV12">
        <v>3756849</v>
      </c>
      <c r="AOW12">
        <v>3730096</v>
      </c>
      <c r="AOX12">
        <v>3720623</v>
      </c>
      <c r="AOY12">
        <v>3756303</v>
      </c>
      <c r="AOZ12">
        <v>3809393</v>
      </c>
      <c r="APA12">
        <v>3813225</v>
      </c>
      <c r="APB12">
        <v>3754198</v>
      </c>
      <c r="APC12">
        <v>3749334</v>
      </c>
      <c r="APD12">
        <v>3774446</v>
      </c>
      <c r="APE12">
        <v>3786444</v>
      </c>
      <c r="APF12">
        <v>3774253</v>
      </c>
      <c r="APG12">
        <v>3781455</v>
      </c>
      <c r="APH12">
        <v>3778602</v>
      </c>
      <c r="API12">
        <v>3796313</v>
      </c>
      <c r="APJ12">
        <v>3808719</v>
      </c>
      <c r="APK12">
        <v>3796955</v>
      </c>
      <c r="APL12">
        <v>3817369</v>
      </c>
      <c r="APM12">
        <v>3833453</v>
      </c>
      <c r="APN12">
        <v>3845499</v>
      </c>
      <c r="APO12">
        <v>3867131</v>
      </c>
      <c r="APP12">
        <v>3863255</v>
      </c>
      <c r="APQ12">
        <v>3860981</v>
      </c>
      <c r="APR12">
        <v>3844271</v>
      </c>
      <c r="APS12">
        <v>3807232</v>
      </c>
      <c r="APT12">
        <v>3918377</v>
      </c>
      <c r="APU12">
        <v>3872748</v>
      </c>
      <c r="APV12">
        <v>3983416</v>
      </c>
      <c r="APW12">
        <v>4229941</v>
      </c>
      <c r="APX12">
        <v>4295789</v>
      </c>
      <c r="APY12">
        <v>4223977</v>
      </c>
      <c r="APZ12">
        <v>4223977</v>
      </c>
      <c r="AQA12">
        <v>4110404</v>
      </c>
      <c r="AQB12">
        <v>4116865</v>
      </c>
      <c r="AQC12">
        <v>4084291</v>
      </c>
      <c r="AQD12">
        <v>4083679</v>
      </c>
      <c r="AQE12">
        <v>4147727</v>
      </c>
      <c r="AQF12">
        <v>4078970</v>
      </c>
      <c r="AQG12">
        <v>4010327</v>
      </c>
      <c r="AQH12">
        <v>4020579</v>
      </c>
      <c r="AQI12">
        <v>4018252</v>
      </c>
      <c r="AQJ12">
        <v>4027277</v>
      </c>
      <c r="AQK12">
        <v>4025040</v>
      </c>
      <c r="AQL12">
        <v>4021556</v>
      </c>
      <c r="AQM12">
        <v>4019069</v>
      </c>
      <c r="AQN12">
        <v>4020982</v>
      </c>
      <c r="AQO12">
        <v>4015813</v>
      </c>
      <c r="AQP12">
        <v>4039511</v>
      </c>
      <c r="AQQ12">
        <v>4025704</v>
      </c>
      <c r="AQR12">
        <v>3979852</v>
      </c>
      <c r="AQS12">
        <v>3945255</v>
      </c>
      <c r="AQT12">
        <v>3872660</v>
      </c>
      <c r="AQU12">
        <v>3916685</v>
      </c>
      <c r="AQV12">
        <v>3851366</v>
      </c>
      <c r="AQW12">
        <v>3826115</v>
      </c>
      <c r="AQX12">
        <v>7552025</v>
      </c>
      <c r="AQY12">
        <v>7552025</v>
      </c>
      <c r="AQZ12">
        <v>7545007</v>
      </c>
      <c r="ARA12">
        <v>7581880</v>
      </c>
      <c r="ARB12">
        <v>7590907</v>
      </c>
      <c r="ARC12">
        <v>7557106</v>
      </c>
      <c r="ARD12">
        <v>7552714</v>
      </c>
      <c r="ARE12">
        <v>7526893</v>
      </c>
      <c r="ARF12">
        <v>7494721</v>
      </c>
      <c r="ARG12">
        <v>7462708</v>
      </c>
      <c r="ARH12">
        <v>7474668</v>
      </c>
      <c r="ARI12">
        <v>3762216</v>
      </c>
      <c r="ARJ12">
        <v>3775137</v>
      </c>
      <c r="ARK12">
        <v>3793176</v>
      </c>
      <c r="ARL12">
        <v>3741327</v>
      </c>
      <c r="ARM12">
        <v>3680092</v>
      </c>
      <c r="ARN12">
        <v>3668397</v>
      </c>
      <c r="ARO12">
        <v>3668397</v>
      </c>
      <c r="ARP12">
        <v>3626282</v>
      </c>
      <c r="ARQ12">
        <v>3604052</v>
      </c>
      <c r="ARR12">
        <v>3627469</v>
      </c>
      <c r="ARS12">
        <v>3659615</v>
      </c>
      <c r="ART12">
        <v>3706880</v>
      </c>
      <c r="ARU12">
        <v>3674219</v>
      </c>
      <c r="ARV12">
        <v>3603997</v>
      </c>
      <c r="ARW12">
        <v>3595530</v>
      </c>
      <c r="ARX12">
        <v>3565032</v>
      </c>
      <c r="ARY12">
        <v>3532741</v>
      </c>
      <c r="ARZ12">
        <v>3533872</v>
      </c>
      <c r="ASA12">
        <v>3532357</v>
      </c>
      <c r="ASB12">
        <v>3516533</v>
      </c>
      <c r="ASC12">
        <v>3527836</v>
      </c>
      <c r="ASD12">
        <v>3527044</v>
      </c>
      <c r="ASE12">
        <v>3514708</v>
      </c>
      <c r="ASF12">
        <v>3486538</v>
      </c>
      <c r="ASG12">
        <v>3588600</v>
      </c>
      <c r="ASH12">
        <v>3722124</v>
      </c>
      <c r="ASI12">
        <v>3918462</v>
      </c>
      <c r="ASJ12">
        <v>3918462</v>
      </c>
      <c r="ASK12">
        <v>4093700</v>
      </c>
      <c r="ASL12">
        <v>3923857</v>
      </c>
      <c r="ASM12">
        <v>3792378</v>
      </c>
      <c r="ASN12">
        <v>3718449</v>
      </c>
      <c r="ASO12">
        <v>3692112</v>
      </c>
      <c r="ASP12">
        <v>3630431</v>
      </c>
      <c r="ASQ12">
        <v>3637458</v>
      </c>
      <c r="ASR12">
        <v>3623179</v>
      </c>
      <c r="ASS12">
        <v>3646192</v>
      </c>
      <c r="AST12">
        <v>3640373</v>
      </c>
      <c r="ASU12">
        <v>3600589</v>
      </c>
      <c r="ASV12">
        <v>3591201</v>
      </c>
      <c r="ASW12">
        <v>3567136</v>
      </c>
      <c r="ASX12">
        <v>3564156</v>
      </c>
      <c r="ASY12">
        <v>3582595</v>
      </c>
      <c r="ASZ12">
        <v>3568732</v>
      </c>
      <c r="ATA12">
        <v>3578233</v>
      </c>
      <c r="ATB12">
        <v>3617131</v>
      </c>
      <c r="ATC12">
        <v>3623410</v>
      </c>
      <c r="ATD12">
        <v>3623808</v>
      </c>
      <c r="ATE12">
        <v>3586544</v>
      </c>
      <c r="ATF12">
        <v>3577404</v>
      </c>
      <c r="ATG12">
        <v>3600206</v>
      </c>
      <c r="ATH12">
        <v>3619240</v>
      </c>
      <c r="ATI12">
        <v>3613258</v>
      </c>
      <c r="ATJ12">
        <v>3637741</v>
      </c>
      <c r="ATK12">
        <v>3644231</v>
      </c>
      <c r="ATL12">
        <v>3639128</v>
      </c>
      <c r="ATM12">
        <v>3582798</v>
      </c>
      <c r="ATN12">
        <v>3599154</v>
      </c>
      <c r="ATO12">
        <v>3604864</v>
      </c>
      <c r="ATP12">
        <v>3622901</v>
      </c>
      <c r="ATQ12">
        <v>3621700</v>
      </c>
      <c r="ATR12">
        <v>3592605</v>
      </c>
      <c r="ATS12">
        <v>3580787</v>
      </c>
      <c r="ATT12">
        <v>3571119</v>
      </c>
      <c r="ATU12">
        <v>3557952</v>
      </c>
      <c r="ATV12">
        <v>3570673</v>
      </c>
      <c r="ATW12">
        <v>3627820</v>
      </c>
      <c r="ATX12">
        <v>3643018</v>
      </c>
      <c r="ATY12">
        <v>3664550</v>
      </c>
      <c r="ATZ12">
        <v>3617259</v>
      </c>
      <c r="AUA12">
        <v>3610895</v>
      </c>
      <c r="AUB12">
        <v>3617245</v>
      </c>
      <c r="AUC12">
        <v>3585885</v>
      </c>
      <c r="AUD12">
        <v>3563925</v>
      </c>
      <c r="AUE12">
        <v>3527742</v>
      </c>
      <c r="AUF12">
        <v>3554353</v>
      </c>
      <c r="AUG12">
        <v>3535062</v>
      </c>
      <c r="AUH12">
        <v>3528764</v>
      </c>
      <c r="AUI12">
        <v>3551114</v>
      </c>
      <c r="AUJ12">
        <v>3517818</v>
      </c>
      <c r="AUK12">
        <v>3484714</v>
      </c>
      <c r="AUL12">
        <v>3456361</v>
      </c>
      <c r="AUM12">
        <v>3444557</v>
      </c>
      <c r="AUN12">
        <v>3449352</v>
      </c>
      <c r="AUO12">
        <v>3475732</v>
      </c>
      <c r="AUP12">
        <v>3475732</v>
      </c>
      <c r="AUQ12">
        <v>3456976</v>
      </c>
      <c r="AUR12">
        <v>3445045</v>
      </c>
      <c r="AUS12">
        <v>3472937</v>
      </c>
      <c r="AUT12">
        <v>3520129</v>
      </c>
      <c r="AUU12">
        <v>3599910</v>
      </c>
      <c r="AUV12">
        <v>3670870</v>
      </c>
      <c r="AUW12">
        <v>3718408</v>
      </c>
      <c r="AUX12">
        <v>3596863</v>
      </c>
      <c r="AUY12">
        <v>3583333</v>
      </c>
      <c r="AUZ12">
        <v>3561630</v>
      </c>
      <c r="AVA12">
        <v>3504179</v>
      </c>
      <c r="AVB12">
        <v>3501152</v>
      </c>
      <c r="AVC12">
        <v>3505732</v>
      </c>
      <c r="AVD12">
        <v>3511074</v>
      </c>
      <c r="AVE12">
        <v>3474004</v>
      </c>
      <c r="AVF12">
        <v>3458660</v>
      </c>
      <c r="AVG12">
        <v>3448303</v>
      </c>
      <c r="AVH12">
        <v>3437983</v>
      </c>
      <c r="AVI12">
        <v>3434140</v>
      </c>
      <c r="AVJ12">
        <v>3411003</v>
      </c>
      <c r="AVK12">
        <v>3417981</v>
      </c>
      <c r="AVL12">
        <v>3437413</v>
      </c>
      <c r="AVM12">
        <v>3441853</v>
      </c>
      <c r="AVN12">
        <v>3440639</v>
      </c>
      <c r="AVO12">
        <v>3472260</v>
      </c>
      <c r="AVP12">
        <v>3510184</v>
      </c>
      <c r="AVQ12">
        <v>3508873</v>
      </c>
      <c r="AVR12">
        <v>3479942</v>
      </c>
      <c r="AVS12">
        <v>3457581</v>
      </c>
      <c r="AVT12">
        <v>3457250</v>
      </c>
      <c r="AVU12">
        <v>3473351</v>
      </c>
      <c r="AVV12">
        <v>3456909</v>
      </c>
      <c r="AVW12">
        <v>3474656</v>
      </c>
      <c r="AVX12">
        <v>3462556</v>
      </c>
      <c r="AVY12">
        <v>3450634</v>
      </c>
      <c r="AVZ12">
        <v>3438076</v>
      </c>
      <c r="AWA12">
        <v>3461554</v>
      </c>
      <c r="AWB12">
        <v>3449845</v>
      </c>
      <c r="AWC12">
        <v>3455033</v>
      </c>
      <c r="AWD12">
        <v>3451902</v>
      </c>
      <c r="AWE12">
        <v>3468788</v>
      </c>
      <c r="AWF12">
        <v>3476737</v>
      </c>
      <c r="AWG12">
        <v>3488950</v>
      </c>
      <c r="AWH12">
        <v>7035247</v>
      </c>
      <c r="AWI12">
        <v>7035247</v>
      </c>
      <c r="AWJ12">
        <v>7017868</v>
      </c>
      <c r="AWK12">
        <v>3524371</v>
      </c>
      <c r="AWL12">
        <v>3542026</v>
      </c>
      <c r="AWM12">
        <v>3518690</v>
      </c>
      <c r="AWN12">
        <v>3549318</v>
      </c>
      <c r="AWO12">
        <v>3503448</v>
      </c>
      <c r="AWP12">
        <v>3487487</v>
      </c>
      <c r="AWQ12">
        <v>3446997</v>
      </c>
      <c r="AWR12">
        <v>3454728</v>
      </c>
      <c r="AWS12">
        <v>3464322</v>
      </c>
      <c r="AWT12">
        <v>3527915</v>
      </c>
      <c r="AWU12">
        <v>3553101</v>
      </c>
      <c r="AWV12">
        <v>3537690</v>
      </c>
      <c r="AWW12">
        <v>3528571</v>
      </c>
      <c r="AWX12">
        <v>3498762</v>
      </c>
      <c r="AWY12">
        <v>3511782</v>
      </c>
      <c r="AWZ12">
        <v>3489486</v>
      </c>
      <c r="AXA12">
        <v>3487738</v>
      </c>
      <c r="AXB12">
        <v>3499361</v>
      </c>
      <c r="AXC12">
        <v>3518827</v>
      </c>
      <c r="AXD12">
        <v>3500608</v>
      </c>
      <c r="AXE12">
        <v>3517367</v>
      </c>
      <c r="AXF12">
        <v>3500881</v>
      </c>
      <c r="AXG12">
        <v>3528794</v>
      </c>
      <c r="AXH12">
        <v>3528794</v>
      </c>
      <c r="AXI12">
        <v>3558242</v>
      </c>
      <c r="AXJ12">
        <v>3611827</v>
      </c>
      <c r="AXK12">
        <v>3709069</v>
      </c>
      <c r="AXL12">
        <v>3874945</v>
      </c>
      <c r="AXM12">
        <v>3755052</v>
      </c>
      <c r="AXN12">
        <v>3724620</v>
      </c>
      <c r="AXO12">
        <v>3600795</v>
      </c>
      <c r="AXP12">
        <v>3558183</v>
      </c>
      <c r="AXQ12">
        <v>3493161</v>
      </c>
      <c r="AXR12">
        <v>3493181</v>
      </c>
      <c r="AXS12">
        <v>3505417</v>
      </c>
      <c r="AXT12">
        <v>3456633</v>
      </c>
      <c r="AXU12">
        <v>3446935</v>
      </c>
      <c r="AXV12">
        <v>3443419</v>
      </c>
      <c r="AXW12">
        <v>3420186</v>
      </c>
      <c r="AXX12">
        <v>3396313</v>
      </c>
      <c r="AXY12">
        <v>3399703</v>
      </c>
      <c r="AXZ12">
        <v>3390218</v>
      </c>
      <c r="AYA12">
        <v>3428622</v>
      </c>
      <c r="AYB12">
        <v>3419549</v>
      </c>
      <c r="AYC12">
        <v>3416013</v>
      </c>
      <c r="AYD12">
        <v>3402783</v>
      </c>
      <c r="AYE12">
        <v>3370020</v>
      </c>
      <c r="AYF12">
        <v>3348716</v>
      </c>
      <c r="AYG12">
        <v>3367307</v>
      </c>
      <c r="AYH12">
        <v>3387945</v>
      </c>
      <c r="AYI12">
        <v>3345366</v>
      </c>
      <c r="AYJ12">
        <v>3354958</v>
      </c>
      <c r="AYK12">
        <v>6931453</v>
      </c>
      <c r="AYL12">
        <v>6929780</v>
      </c>
      <c r="AYM12">
        <v>6946681</v>
      </c>
      <c r="AYN12">
        <v>6994108</v>
      </c>
      <c r="AYO12">
        <v>7026316</v>
      </c>
      <c r="AYP12">
        <v>7019550</v>
      </c>
      <c r="AYQ12">
        <v>7044336</v>
      </c>
      <c r="AYR12">
        <v>7070151</v>
      </c>
      <c r="AYS12">
        <v>7118962</v>
      </c>
      <c r="AYT12">
        <v>7159149</v>
      </c>
      <c r="AYU12">
        <v>7159892</v>
      </c>
      <c r="AYV12">
        <v>7155027</v>
      </c>
      <c r="AYW12">
        <v>7171457</v>
      </c>
      <c r="AYX12">
        <v>3585357</v>
      </c>
      <c r="AYY12">
        <v>3676923</v>
      </c>
      <c r="AYZ12">
        <v>3634607</v>
      </c>
      <c r="AZA12">
        <v>3629127</v>
      </c>
      <c r="AZB12">
        <v>3611735</v>
      </c>
      <c r="AZC12">
        <v>3554165</v>
      </c>
      <c r="AZD12">
        <v>3510072</v>
      </c>
      <c r="AZE12">
        <v>3530403</v>
      </c>
      <c r="AZF12">
        <v>3514922</v>
      </c>
      <c r="AZG12">
        <v>3532391</v>
      </c>
      <c r="AZH12">
        <v>3490780</v>
      </c>
      <c r="AZI12">
        <v>3422108</v>
      </c>
      <c r="AZJ12">
        <v>3444128</v>
      </c>
      <c r="AZK12">
        <v>3456355</v>
      </c>
      <c r="AZL12">
        <v>3436457</v>
      </c>
      <c r="AZM12">
        <v>3470414</v>
      </c>
      <c r="AZN12">
        <v>3453939</v>
      </c>
      <c r="AZO12">
        <v>3457810</v>
      </c>
      <c r="AZP12">
        <v>3487099</v>
      </c>
      <c r="AZQ12">
        <v>3527161</v>
      </c>
      <c r="AZR12">
        <v>3517886</v>
      </c>
      <c r="AZS12">
        <v>3500914</v>
      </c>
      <c r="AZT12">
        <v>3533833</v>
      </c>
      <c r="AZU12">
        <v>3619345</v>
      </c>
      <c r="AZV12">
        <v>3693764</v>
      </c>
      <c r="AZW12">
        <v>3820545</v>
      </c>
      <c r="AZX12">
        <v>3787902</v>
      </c>
      <c r="AZY12">
        <v>3748410</v>
      </c>
      <c r="AZZ12">
        <v>3770952</v>
      </c>
      <c r="BAA12">
        <v>3522691</v>
      </c>
      <c r="BAB12">
        <v>3516766</v>
      </c>
      <c r="BAC12">
        <v>3520464</v>
      </c>
      <c r="BAD12">
        <v>3523483</v>
      </c>
      <c r="BAE12">
        <v>3523483</v>
      </c>
      <c r="BAF12">
        <v>3517455</v>
      </c>
      <c r="BAG12">
        <v>3484988</v>
      </c>
      <c r="BAH12">
        <v>3451695</v>
      </c>
      <c r="BAI12">
        <v>3495538</v>
      </c>
      <c r="BAJ12">
        <v>3514830</v>
      </c>
      <c r="BAK12">
        <v>3505181</v>
      </c>
      <c r="BAL12">
        <v>3511000</v>
      </c>
      <c r="BAM12">
        <v>3537674</v>
      </c>
      <c r="BAN12">
        <v>3531503</v>
      </c>
      <c r="BAO12">
        <v>3551043</v>
      </c>
      <c r="BAP12">
        <v>3496728</v>
      </c>
      <c r="BAQ12">
        <v>3406590</v>
      </c>
      <c r="BAR12">
        <v>3369438</v>
      </c>
      <c r="BAS12">
        <v>3303776</v>
      </c>
      <c r="BAT12">
        <v>3309750</v>
      </c>
      <c r="BAU12">
        <v>3282861</v>
      </c>
      <c r="BAV12">
        <v>3251503</v>
      </c>
      <c r="BAW12">
        <v>3228560</v>
      </c>
      <c r="BAX12">
        <v>3177101</v>
      </c>
      <c r="BAY12">
        <v>3177101</v>
      </c>
      <c r="BAZ12">
        <v>3195758</v>
      </c>
      <c r="BBA12">
        <v>3185147</v>
      </c>
      <c r="BBB12">
        <v>3240422</v>
      </c>
      <c r="BBC12">
        <v>3229431</v>
      </c>
      <c r="BBD12">
        <v>3200482</v>
      </c>
      <c r="BBE12">
        <v>3201295</v>
      </c>
      <c r="BBF12">
        <v>3164824</v>
      </c>
      <c r="BBG12">
        <v>3198001</v>
      </c>
      <c r="BBH12">
        <v>3230178</v>
      </c>
      <c r="BBI12">
        <v>3291188</v>
      </c>
      <c r="BBJ12">
        <v>3291188</v>
      </c>
      <c r="BBK12">
        <v>3289891</v>
      </c>
      <c r="BBL12">
        <v>3273075</v>
      </c>
      <c r="BBM12">
        <v>3221690</v>
      </c>
      <c r="BBN12">
        <v>3200201</v>
      </c>
      <c r="BBO12">
        <v>3200201</v>
      </c>
      <c r="BBP12">
        <v>3184596</v>
      </c>
      <c r="BBQ12">
        <v>3186046</v>
      </c>
      <c r="BBR12">
        <v>3178491</v>
      </c>
      <c r="BBS12">
        <v>3206397</v>
      </c>
      <c r="BBT12">
        <v>3197035</v>
      </c>
      <c r="BBU12">
        <v>3195484</v>
      </c>
      <c r="BBV12">
        <v>3190594</v>
      </c>
      <c r="BBW12">
        <v>3188953</v>
      </c>
      <c r="BBX12">
        <v>3188131</v>
      </c>
      <c r="BBY12">
        <v>3175615</v>
      </c>
      <c r="BBZ12">
        <v>3135613</v>
      </c>
      <c r="BCA12">
        <v>3142035</v>
      </c>
      <c r="BCB12">
        <v>3144841</v>
      </c>
      <c r="BCC12">
        <v>3145685</v>
      </c>
      <c r="BCD12">
        <v>3138976</v>
      </c>
      <c r="BCE12">
        <v>3125198</v>
      </c>
      <c r="BCF12">
        <v>3135710</v>
      </c>
      <c r="BCG12">
        <v>3193556</v>
      </c>
      <c r="BCH12">
        <v>3232325</v>
      </c>
      <c r="BCI12">
        <v>3252423</v>
      </c>
      <c r="BCJ12">
        <v>3252423</v>
      </c>
      <c r="BCK12">
        <v>3331595</v>
      </c>
      <c r="BCL12">
        <v>3326757</v>
      </c>
      <c r="BCM12">
        <v>3298805</v>
      </c>
      <c r="BCN12">
        <v>3255832</v>
      </c>
      <c r="BCO12">
        <v>3208500</v>
      </c>
      <c r="BCP12">
        <v>3190461</v>
      </c>
      <c r="BCQ12">
        <v>3214954</v>
      </c>
      <c r="BCR12">
        <v>3212965</v>
      </c>
      <c r="BCS12">
        <v>3214430</v>
      </c>
      <c r="BCT12">
        <v>3169690</v>
      </c>
      <c r="BCU12">
        <v>3175015</v>
      </c>
      <c r="BCV12">
        <v>3148581</v>
      </c>
      <c r="BCW12">
        <v>3121671</v>
      </c>
      <c r="BCX12">
        <v>3149076</v>
      </c>
      <c r="BCY12">
        <v>3161989</v>
      </c>
      <c r="BCZ12">
        <v>3118607</v>
      </c>
      <c r="BDA12">
        <v>3117904</v>
      </c>
      <c r="BDB12">
        <v>3177906</v>
      </c>
      <c r="BDC12">
        <v>3172740</v>
      </c>
      <c r="BDD12">
        <v>3127724</v>
      </c>
      <c r="BDE12">
        <v>3094189</v>
      </c>
      <c r="BDF12">
        <v>3061222</v>
      </c>
      <c r="BDG12">
        <v>3066041</v>
      </c>
      <c r="BDH12">
        <v>3082478</v>
      </c>
      <c r="BDI12">
        <v>3105161</v>
      </c>
      <c r="BDJ12">
        <v>3105650</v>
      </c>
      <c r="BDK12">
        <v>3105426</v>
      </c>
      <c r="BDL12">
        <v>3121671</v>
      </c>
      <c r="BDM12">
        <v>3118936</v>
      </c>
      <c r="BDN12">
        <v>3132818</v>
      </c>
      <c r="BDO12">
        <v>3111866</v>
      </c>
      <c r="BDP12">
        <v>3109879</v>
      </c>
      <c r="BDQ12">
        <v>3118685</v>
      </c>
      <c r="BDR12">
        <v>3142479</v>
      </c>
      <c r="BDS12">
        <v>3159873</v>
      </c>
      <c r="BDT12">
        <v>3155992</v>
      </c>
      <c r="BDU12">
        <v>3179500</v>
      </c>
      <c r="BDV12">
        <v>3163559</v>
      </c>
      <c r="BDW12">
        <v>3172754</v>
      </c>
      <c r="BDX12">
        <v>3228613</v>
      </c>
      <c r="BDY12">
        <v>3287050</v>
      </c>
      <c r="BDZ12">
        <v>3323960</v>
      </c>
      <c r="BEA12">
        <v>3341923</v>
      </c>
      <c r="BEB12">
        <v>3322268</v>
      </c>
      <c r="BEC12">
        <v>3306396</v>
      </c>
      <c r="BED12">
        <v>3296992</v>
      </c>
      <c r="BEE12">
        <v>3253621</v>
      </c>
      <c r="BEF12">
        <v>3258190</v>
      </c>
      <c r="BEG12">
        <v>3252930</v>
      </c>
      <c r="BEH12">
        <v>3244744</v>
      </c>
      <c r="BEI12">
        <v>3268519</v>
      </c>
      <c r="BEJ12">
        <v>3280823</v>
      </c>
      <c r="BEK12">
        <v>3273806</v>
      </c>
      <c r="BEL12">
        <v>3265155</v>
      </c>
      <c r="BEM12">
        <v>3273927</v>
      </c>
      <c r="BEN12">
        <v>3215366</v>
      </c>
      <c r="BEO12">
        <v>3174699</v>
      </c>
      <c r="BEP12">
        <v>3174699</v>
      </c>
      <c r="BEQ12">
        <v>3209112</v>
      </c>
      <c r="BER12">
        <v>3197332</v>
      </c>
      <c r="BES12">
        <v>3246416</v>
      </c>
      <c r="BET12">
        <v>3302017</v>
      </c>
      <c r="BEU12">
        <v>3337486</v>
      </c>
      <c r="BEV12">
        <v>3374544</v>
      </c>
      <c r="BEW12">
        <v>3386181</v>
      </c>
      <c r="BEX12">
        <v>3497602</v>
      </c>
      <c r="BEY12">
        <v>3540662</v>
      </c>
      <c r="BEZ12">
        <v>3469922</v>
      </c>
      <c r="BFA12">
        <v>3488244</v>
      </c>
      <c r="BFB12">
        <v>3472259</v>
      </c>
      <c r="BFC12">
        <v>3478482</v>
      </c>
      <c r="BFD12">
        <v>3482104</v>
      </c>
      <c r="BFE12">
        <v>3484160</v>
      </c>
      <c r="BFF12">
        <v>3460138</v>
      </c>
      <c r="BFG12">
        <v>3456587</v>
      </c>
      <c r="BFH12">
        <v>3449522</v>
      </c>
      <c r="BFI12">
        <v>3485507</v>
      </c>
      <c r="BFJ12">
        <v>3453350</v>
      </c>
      <c r="BFK12">
        <v>3459759</v>
      </c>
      <c r="BFL12">
        <v>3469176</v>
      </c>
      <c r="BFM12">
        <v>3511951</v>
      </c>
      <c r="BFN12">
        <v>3501165</v>
      </c>
      <c r="BFO12">
        <v>3481631</v>
      </c>
      <c r="BFP12">
        <v>3506581</v>
      </c>
      <c r="BFQ12">
        <v>3526135</v>
      </c>
      <c r="BFR12">
        <v>3504932</v>
      </c>
      <c r="BFS12">
        <v>3492611</v>
      </c>
      <c r="BFT12">
        <v>3466336</v>
      </c>
      <c r="BFU12">
        <v>3466672</v>
      </c>
      <c r="BFV12">
        <v>3455188</v>
      </c>
      <c r="BFW12">
        <v>3463898</v>
      </c>
      <c r="BFX12">
        <v>3486470</v>
      </c>
      <c r="BFY12">
        <v>3489099</v>
      </c>
      <c r="BFZ12">
        <v>3498386</v>
      </c>
      <c r="BGA12">
        <v>3485111</v>
      </c>
      <c r="BGB12">
        <v>3475237</v>
      </c>
      <c r="BGC12">
        <v>3455272</v>
      </c>
      <c r="BGD12">
        <v>3480568</v>
      </c>
      <c r="BGE12">
        <v>3490518</v>
      </c>
      <c r="BGF12">
        <v>3470332</v>
      </c>
      <c r="BGG12">
        <v>3456610</v>
      </c>
      <c r="BGH12">
        <v>3472514</v>
      </c>
      <c r="BGI12">
        <v>3489502</v>
      </c>
      <c r="BGJ12">
        <v>3489502</v>
      </c>
      <c r="BGK12">
        <v>3487230</v>
      </c>
      <c r="BGL12">
        <v>3555414</v>
      </c>
      <c r="BGM12">
        <v>3539884</v>
      </c>
      <c r="BGN12">
        <v>3502890</v>
      </c>
      <c r="BGO12">
        <v>3497915</v>
      </c>
      <c r="BGP12">
        <v>3467490</v>
      </c>
      <c r="BGQ12">
        <v>3447476</v>
      </c>
      <c r="BGR12">
        <v>3427330</v>
      </c>
      <c r="BGS12">
        <v>3430769</v>
      </c>
      <c r="BGT12">
        <v>3433373</v>
      </c>
      <c r="BGU12">
        <v>3423657</v>
      </c>
      <c r="BGV12">
        <v>3438389</v>
      </c>
      <c r="BGW12">
        <v>3436669</v>
      </c>
      <c r="BGX12">
        <v>3439488</v>
      </c>
      <c r="BGY12">
        <v>3432595</v>
      </c>
      <c r="BGZ12">
        <v>3481848</v>
      </c>
      <c r="BHA12">
        <v>3466509</v>
      </c>
      <c r="BHB12">
        <v>3466414</v>
      </c>
      <c r="BHC12">
        <v>3466453</v>
      </c>
      <c r="BHD12">
        <v>3478940</v>
      </c>
      <c r="BHE12">
        <v>3481862</v>
      </c>
      <c r="BHF12">
        <v>3534431</v>
      </c>
      <c r="BHG12">
        <v>3538591</v>
      </c>
      <c r="BHH12">
        <v>3508431</v>
      </c>
      <c r="BHI12">
        <v>3494807</v>
      </c>
      <c r="BHJ12">
        <v>3693498</v>
      </c>
      <c r="BHK12">
        <v>3955287</v>
      </c>
      <c r="BHL12">
        <v>3810014</v>
      </c>
      <c r="BHM12">
        <v>3810014</v>
      </c>
      <c r="BHN12">
        <v>3784305</v>
      </c>
      <c r="BHO12">
        <v>3692135</v>
      </c>
      <c r="BHP12">
        <v>3597224</v>
      </c>
      <c r="BHQ12">
        <v>3723541</v>
      </c>
      <c r="BHR12">
        <v>3659353</v>
      </c>
      <c r="BHS12">
        <v>3642255</v>
      </c>
      <c r="BHT12">
        <v>3644572</v>
      </c>
      <c r="BHU12">
        <v>3631664</v>
      </c>
      <c r="BHV12">
        <v>3655778</v>
      </c>
      <c r="BHW12">
        <v>3618711</v>
      </c>
      <c r="BHX12">
        <v>3637917</v>
      </c>
      <c r="BHY12">
        <v>3618771</v>
      </c>
      <c r="BHZ12">
        <v>3617662</v>
      </c>
      <c r="BIA12">
        <v>3594386</v>
      </c>
      <c r="BIB12">
        <v>3572580</v>
      </c>
      <c r="BIC12">
        <v>3579021</v>
      </c>
      <c r="BID12">
        <v>3563259</v>
      </c>
      <c r="BIE12">
        <v>3575588</v>
      </c>
      <c r="BIF12">
        <v>3618393</v>
      </c>
      <c r="BIG12">
        <v>3584368</v>
      </c>
      <c r="BIH12">
        <v>3629946</v>
      </c>
      <c r="BII12">
        <v>3663718</v>
      </c>
      <c r="BIJ12">
        <v>3694907</v>
      </c>
      <c r="BIK12">
        <v>3673272</v>
      </c>
      <c r="BIL12">
        <v>3670059</v>
      </c>
      <c r="BIM12">
        <v>3657129</v>
      </c>
      <c r="BIN12">
        <v>3702378</v>
      </c>
      <c r="BIO12">
        <v>3724769</v>
      </c>
      <c r="BIP12">
        <v>3730494</v>
      </c>
      <c r="BIQ12">
        <v>3755375</v>
      </c>
      <c r="BIR12">
        <v>3755375</v>
      </c>
      <c r="BIS12">
        <v>3767088</v>
      </c>
      <c r="BIT12">
        <v>3760304</v>
      </c>
      <c r="BIU12">
        <v>3733235</v>
      </c>
      <c r="BIV12">
        <v>7569081</v>
      </c>
      <c r="BIW12">
        <v>7611806</v>
      </c>
      <c r="BIX12">
        <v>7635691</v>
      </c>
      <c r="BIY12">
        <v>3846802</v>
      </c>
      <c r="BIZ12">
        <v>3871923</v>
      </c>
      <c r="BJA12">
        <v>3917627</v>
      </c>
      <c r="BJB12">
        <v>3974395</v>
      </c>
      <c r="BJC12">
        <v>4016841</v>
      </c>
      <c r="BJD12">
        <v>4015517</v>
      </c>
      <c r="BJE12">
        <v>4085646</v>
      </c>
      <c r="BJF12">
        <v>4167379</v>
      </c>
      <c r="BJG12">
        <v>4238619</v>
      </c>
      <c r="BJH12">
        <v>4371172</v>
      </c>
      <c r="BJI12">
        <v>4355811</v>
      </c>
      <c r="BJJ12">
        <v>4388941</v>
      </c>
      <c r="BJK12">
        <v>4383020</v>
      </c>
      <c r="BJL12">
        <v>4416830</v>
      </c>
      <c r="BJM12">
        <v>4434415</v>
      </c>
      <c r="BJN12">
        <v>4441959</v>
      </c>
      <c r="BJO12">
        <v>4425327</v>
      </c>
      <c r="BJP12">
        <v>4492534</v>
      </c>
      <c r="BJQ12">
        <v>4563943</v>
      </c>
      <c r="BJR12">
        <v>4557293</v>
      </c>
      <c r="BJS12">
        <v>4641287</v>
      </c>
      <c r="BJT12">
        <v>4558683</v>
      </c>
      <c r="BJU12">
        <v>4585790</v>
      </c>
      <c r="BJV12">
        <v>4629991</v>
      </c>
      <c r="BJW12">
        <v>4795994</v>
      </c>
      <c r="BJX12">
        <v>4859178</v>
      </c>
      <c r="BJY12">
        <v>4965704</v>
      </c>
      <c r="BJZ12">
        <v>4901469</v>
      </c>
      <c r="BKA12">
        <v>4797731</v>
      </c>
      <c r="BKB12">
        <v>4792882</v>
      </c>
      <c r="BKC12">
        <v>4769407</v>
      </c>
      <c r="BKD12">
        <v>4728306</v>
      </c>
      <c r="BKE12">
        <v>4728306</v>
      </c>
      <c r="BKF12">
        <v>4686004</v>
      </c>
      <c r="BKG12">
        <v>4662567</v>
      </c>
      <c r="BKH12">
        <v>4637112</v>
      </c>
      <c r="BKI12">
        <v>4585082</v>
      </c>
      <c r="BKJ12">
        <v>4571766</v>
      </c>
      <c r="BKK12">
        <v>4542536</v>
      </c>
      <c r="BKL12">
        <v>4583564</v>
      </c>
      <c r="BKM12">
        <v>4596398</v>
      </c>
      <c r="BKN12">
        <v>4603771</v>
      </c>
      <c r="BKO12">
        <v>4565744</v>
      </c>
      <c r="BKP12">
        <v>4546382</v>
      </c>
      <c r="BKQ12">
        <v>4516271</v>
      </c>
      <c r="BKR12">
        <v>4499041</v>
      </c>
      <c r="BKS12">
        <v>4428459</v>
      </c>
      <c r="BKT12">
        <v>4392611</v>
      </c>
      <c r="BKU12">
        <v>4371907</v>
      </c>
      <c r="BKV12">
        <v>4340021</v>
      </c>
      <c r="BKW12">
        <v>4296398</v>
      </c>
      <c r="BKX12">
        <v>4289256</v>
      </c>
      <c r="BKY12">
        <v>4289256</v>
      </c>
      <c r="BKZ12">
        <v>4270408</v>
      </c>
      <c r="BLA12">
        <v>4286989</v>
      </c>
      <c r="BLB12">
        <v>4261167</v>
      </c>
      <c r="BLC12">
        <v>4236912</v>
      </c>
      <c r="BLD12">
        <v>4248170</v>
      </c>
      <c r="BLE12">
        <v>4254865</v>
      </c>
      <c r="BLF12">
        <v>4256136</v>
      </c>
      <c r="BLG12">
        <v>4251556</v>
      </c>
      <c r="BLH12">
        <v>4217007</v>
      </c>
      <c r="BLI12">
        <v>4227599</v>
      </c>
      <c r="BLJ12">
        <v>4270889</v>
      </c>
      <c r="BLK12">
        <v>4278337</v>
      </c>
      <c r="BLL12">
        <v>4278337</v>
      </c>
      <c r="BLM12">
        <v>4296364</v>
      </c>
      <c r="BLN12">
        <v>4293392</v>
      </c>
      <c r="BLO12">
        <v>4251442</v>
      </c>
      <c r="BLP12">
        <v>4251541</v>
      </c>
      <c r="BLQ12">
        <v>4251541</v>
      </c>
      <c r="BLR12">
        <v>4231046</v>
      </c>
      <c r="BLS12">
        <v>4245109</v>
      </c>
      <c r="BLT12">
        <v>4273940</v>
      </c>
      <c r="BLU12">
        <v>4282155</v>
      </c>
      <c r="BLV12">
        <v>4263708</v>
      </c>
      <c r="BLW12">
        <v>4246089</v>
      </c>
      <c r="BLX12">
        <v>4261875</v>
      </c>
      <c r="BLY12">
        <v>4256981</v>
      </c>
      <c r="BLZ12">
        <v>4192181</v>
      </c>
      <c r="BMA12">
        <v>4191561</v>
      </c>
      <c r="BMB12">
        <v>4180407</v>
      </c>
      <c r="BMC12">
        <v>4196260</v>
      </c>
      <c r="BMD12">
        <v>4182546</v>
      </c>
      <c r="BME12">
        <v>4229917</v>
      </c>
      <c r="BMF12">
        <v>4305068</v>
      </c>
      <c r="BMG12">
        <v>4318244</v>
      </c>
      <c r="BMH12">
        <v>4361053</v>
      </c>
      <c r="BMI12">
        <v>4395455</v>
      </c>
      <c r="BMJ12">
        <v>4395455</v>
      </c>
      <c r="BMK12">
        <v>4635103</v>
      </c>
      <c r="BML12">
        <v>4673885</v>
      </c>
      <c r="BMM12">
        <v>4553748</v>
      </c>
      <c r="BMN12">
        <v>4544359</v>
      </c>
      <c r="BMO12">
        <v>4560392</v>
      </c>
      <c r="BMP12">
        <v>4571928</v>
      </c>
      <c r="BMQ12">
        <v>4605510</v>
      </c>
      <c r="BMR12">
        <v>4593440</v>
      </c>
      <c r="BMS12">
        <v>4631096</v>
      </c>
      <c r="BMT12">
        <v>4633267</v>
      </c>
      <c r="BMU12">
        <v>4681440</v>
      </c>
      <c r="BMV12">
        <v>4745561</v>
      </c>
      <c r="BMW12">
        <v>4739409</v>
      </c>
      <c r="BMX12">
        <v>4727958</v>
      </c>
      <c r="BMY12">
        <v>4716268</v>
      </c>
      <c r="BMZ12">
        <v>4709756</v>
      </c>
      <c r="BNA12">
        <v>4609314</v>
      </c>
      <c r="BNB12">
        <v>4583238</v>
      </c>
      <c r="BNC12">
        <v>4577059</v>
      </c>
      <c r="BND12">
        <v>4524314</v>
      </c>
      <c r="BNE12">
        <v>4504463</v>
      </c>
      <c r="BNF12">
        <v>4493239</v>
      </c>
      <c r="BNG12">
        <v>4476226</v>
      </c>
      <c r="BNH12">
        <v>4423397</v>
      </c>
      <c r="BNI12">
        <v>4384070</v>
      </c>
      <c r="BNJ12">
        <v>4341320</v>
      </c>
      <c r="BNK12">
        <v>4333946</v>
      </c>
      <c r="BNL12">
        <v>4318912</v>
      </c>
      <c r="BNM12">
        <v>4324387</v>
      </c>
      <c r="BNN12">
        <v>4319180</v>
      </c>
      <c r="BNO12">
        <v>4338519</v>
      </c>
      <c r="BNP12">
        <v>4353260</v>
      </c>
      <c r="BNQ12">
        <v>4377772</v>
      </c>
      <c r="BNR12">
        <v>4366425</v>
      </c>
      <c r="BNS12">
        <v>4362585</v>
      </c>
      <c r="BNT12">
        <v>8432387</v>
      </c>
      <c r="BNU12">
        <v>8417063</v>
      </c>
      <c r="BNV12">
        <v>8424151</v>
      </c>
      <c r="BNW12">
        <v>8430338</v>
      </c>
      <c r="BNX12">
        <v>8348599</v>
      </c>
      <c r="BNY12">
        <v>8320746</v>
      </c>
      <c r="BNZ12">
        <v>4153337</v>
      </c>
      <c r="BOA12">
        <v>4155488</v>
      </c>
      <c r="BOB12">
        <v>4126418</v>
      </c>
      <c r="BOC12">
        <v>4127075</v>
      </c>
      <c r="BOD12">
        <v>4111505</v>
      </c>
      <c r="BOE12">
        <v>4095858</v>
      </c>
      <c r="BOF12">
        <v>4132900</v>
      </c>
      <c r="BOG12">
        <v>4113394</v>
      </c>
      <c r="BOH12">
        <v>4092391</v>
      </c>
      <c r="BOI12">
        <v>4115850</v>
      </c>
      <c r="BOJ12">
        <v>4107212</v>
      </c>
      <c r="BOK12">
        <v>4128857</v>
      </c>
      <c r="BOL12">
        <v>4147137</v>
      </c>
      <c r="BOM12">
        <v>4167305</v>
      </c>
      <c r="BON12">
        <v>4157752</v>
      </c>
      <c r="BOO12">
        <v>4164732</v>
      </c>
      <c r="BOP12">
        <v>4120597</v>
      </c>
      <c r="BOQ12">
        <v>4098860</v>
      </c>
      <c r="BOR12">
        <v>4106775</v>
      </c>
      <c r="BOS12">
        <v>4162661</v>
      </c>
      <c r="BOT12">
        <v>4128257</v>
      </c>
      <c r="BOU12">
        <v>4128257</v>
      </c>
      <c r="BOV12">
        <v>4241897</v>
      </c>
      <c r="BOW12">
        <v>4384762</v>
      </c>
      <c r="BOX12">
        <v>4529242</v>
      </c>
      <c r="BOY12">
        <v>4446787</v>
      </c>
      <c r="BOZ12">
        <v>4449074</v>
      </c>
      <c r="BPA12">
        <v>4571422</v>
      </c>
      <c r="BPB12">
        <v>4618224</v>
      </c>
      <c r="BPC12">
        <v>4677775</v>
      </c>
      <c r="BPD12">
        <v>4598624</v>
      </c>
      <c r="BPE12">
        <v>4580047</v>
      </c>
      <c r="BPF12">
        <v>4593914</v>
      </c>
      <c r="BPG12">
        <v>4636672</v>
      </c>
      <c r="BPH12">
        <v>4643743</v>
      </c>
      <c r="BPI12">
        <v>4667922</v>
      </c>
      <c r="BPJ12">
        <v>4682558</v>
      </c>
      <c r="BPK12">
        <v>4663131</v>
      </c>
      <c r="BPL12">
        <v>4686861</v>
      </c>
      <c r="BPM12">
        <v>4679299</v>
      </c>
      <c r="BPN12">
        <v>4684661</v>
      </c>
      <c r="BPO12">
        <v>4644060</v>
      </c>
      <c r="BPP12">
        <v>4672872</v>
      </c>
      <c r="BPQ12">
        <v>4601370</v>
      </c>
      <c r="BPR12">
        <v>4616762</v>
      </c>
      <c r="BPS12">
        <v>4514469</v>
      </c>
      <c r="BPT12">
        <v>4515665</v>
      </c>
      <c r="BPU12">
        <v>4532974</v>
      </c>
      <c r="BPV12">
        <v>4548329</v>
      </c>
      <c r="BPW12">
        <v>4542598</v>
      </c>
      <c r="BPX12">
        <v>4520618</v>
      </c>
      <c r="BPY12">
        <v>4509789</v>
      </c>
      <c r="BPZ12">
        <v>4531919</v>
      </c>
      <c r="BQA12">
        <v>4507627</v>
      </c>
      <c r="BQB12">
        <v>4460246</v>
      </c>
      <c r="BQC12">
        <v>4445106</v>
      </c>
      <c r="BQD12">
        <v>4428138</v>
      </c>
      <c r="BQE12">
        <v>4408281</v>
      </c>
      <c r="BQF12">
        <v>4393963</v>
      </c>
      <c r="BQG12">
        <v>4343677</v>
      </c>
      <c r="BQH12">
        <v>4359815</v>
      </c>
      <c r="BQI12">
        <v>4411172</v>
      </c>
      <c r="BQJ12">
        <v>4397794</v>
      </c>
      <c r="BQK12">
        <v>4397794</v>
      </c>
      <c r="BQL12">
        <v>4440077</v>
      </c>
      <c r="BQM12">
        <v>4426615</v>
      </c>
      <c r="BQN12">
        <v>4475571</v>
      </c>
      <c r="BQO12">
        <v>4530127</v>
      </c>
      <c r="BQP12">
        <v>4499282</v>
      </c>
      <c r="BQQ12">
        <v>4450787</v>
      </c>
      <c r="BQR12">
        <v>4441801</v>
      </c>
      <c r="BQS12">
        <v>4477892</v>
      </c>
      <c r="BQT12">
        <v>4561819</v>
      </c>
      <c r="BQU12">
        <v>4567406</v>
      </c>
      <c r="BQV12">
        <v>4526480</v>
      </c>
      <c r="BQW12">
        <v>4532288</v>
      </c>
      <c r="BQX12">
        <v>4520957</v>
      </c>
      <c r="BQY12">
        <v>4517503</v>
      </c>
      <c r="BQZ12">
        <v>4515432</v>
      </c>
      <c r="BRA12">
        <v>4509009</v>
      </c>
      <c r="BRB12">
        <v>4509757</v>
      </c>
      <c r="BRC12">
        <v>4526004</v>
      </c>
      <c r="BRD12">
        <v>4588917</v>
      </c>
      <c r="BRE12">
        <v>4630006</v>
      </c>
      <c r="BRF12">
        <v>4646931</v>
      </c>
      <c r="BRG12">
        <v>4686057</v>
      </c>
      <c r="BRH12">
        <v>4654120</v>
      </c>
      <c r="BRI12">
        <v>4747377</v>
      </c>
      <c r="BRJ12">
        <v>4918811</v>
      </c>
      <c r="BRK12">
        <v>5000222</v>
      </c>
      <c r="BRL12">
        <v>4954154</v>
      </c>
      <c r="BRM12">
        <v>4954154</v>
      </c>
      <c r="BRN12">
        <v>4882976</v>
      </c>
      <c r="BRO12">
        <v>4889505</v>
      </c>
      <c r="BRP12">
        <v>4945717</v>
      </c>
      <c r="BRQ12">
        <v>4986689</v>
      </c>
      <c r="BRR12">
        <v>5053596</v>
      </c>
      <c r="BRS12">
        <v>5022425</v>
      </c>
      <c r="BRT12">
        <v>4994746</v>
      </c>
      <c r="BRU12">
        <v>4911838</v>
      </c>
      <c r="BRV12">
        <v>4892363</v>
      </c>
      <c r="BRW12">
        <v>4828394</v>
      </c>
      <c r="BRX12">
        <v>4802300</v>
      </c>
      <c r="BRY12">
        <v>4803870</v>
      </c>
      <c r="BRZ12">
        <v>4786121</v>
      </c>
      <c r="BSA12">
        <v>4799561</v>
      </c>
      <c r="BSB12">
        <v>4793952</v>
      </c>
      <c r="BSC12">
        <v>4762611</v>
      </c>
      <c r="BSD12">
        <v>4770324</v>
      </c>
      <c r="BSE12">
        <v>4784948</v>
      </c>
      <c r="BSF12">
        <v>4763623</v>
      </c>
      <c r="BSG12">
        <v>4776023</v>
      </c>
      <c r="BSH12">
        <v>4732614</v>
      </c>
      <c r="BSI12">
        <v>4705859</v>
      </c>
      <c r="BSJ12">
        <v>4599028</v>
      </c>
      <c r="BSK12">
        <v>4569514</v>
      </c>
      <c r="BSL12">
        <v>4556636</v>
      </c>
      <c r="BSM12">
        <v>4556636</v>
      </c>
      <c r="BSN12">
        <v>4546442</v>
      </c>
      <c r="BSO12">
        <v>4496281</v>
      </c>
      <c r="BSP12">
        <v>4462996</v>
      </c>
      <c r="BSQ12">
        <v>4443499</v>
      </c>
      <c r="BSR12">
        <v>4417842</v>
      </c>
      <c r="BSS12">
        <v>4379156</v>
      </c>
      <c r="BST12">
        <v>4314643</v>
      </c>
      <c r="BSU12">
        <v>4295384</v>
      </c>
      <c r="BSV12">
        <v>4281096</v>
      </c>
      <c r="BSW12">
        <v>4286919</v>
      </c>
      <c r="BSX12">
        <v>4288427</v>
      </c>
      <c r="BSY12">
        <v>4251886</v>
      </c>
      <c r="BSZ12">
        <v>4236250</v>
      </c>
      <c r="BTA12">
        <v>4255755</v>
      </c>
      <c r="BTB12">
        <v>4334252</v>
      </c>
      <c r="BTC12">
        <v>4334119</v>
      </c>
      <c r="BTD12">
        <v>4268475</v>
      </c>
      <c r="BTE12">
        <v>4260563</v>
      </c>
      <c r="BTF12">
        <v>4241517</v>
      </c>
      <c r="BTG12">
        <v>4204569</v>
      </c>
      <c r="BTH12">
        <v>4237133</v>
      </c>
      <c r="BTI12">
        <v>4230113</v>
      </c>
      <c r="BTJ12">
        <v>4264479</v>
      </c>
      <c r="BTK12">
        <v>4246447</v>
      </c>
      <c r="BTL12">
        <v>4240804</v>
      </c>
      <c r="BTM12">
        <v>4232742</v>
      </c>
      <c r="BTN12">
        <v>4253937</v>
      </c>
      <c r="BTO12">
        <v>4261398</v>
      </c>
      <c r="BTP12">
        <v>4274931</v>
      </c>
      <c r="BTQ12">
        <v>4246723</v>
      </c>
      <c r="BTR12">
        <v>4232612</v>
      </c>
      <c r="BTS12">
        <v>4203625</v>
      </c>
      <c r="BTT12">
        <v>4247976</v>
      </c>
      <c r="BTU12">
        <v>4304166</v>
      </c>
      <c r="BTV12">
        <v>4316932</v>
      </c>
      <c r="BTW12">
        <v>4377492</v>
      </c>
      <c r="BTX12">
        <v>4446488</v>
      </c>
      <c r="BTY12">
        <v>4573333</v>
      </c>
      <c r="BTZ12">
        <v>4666402</v>
      </c>
      <c r="BUA12">
        <v>4612114</v>
      </c>
      <c r="BUB12">
        <v>4585673</v>
      </c>
      <c r="BUC12">
        <v>4571330</v>
      </c>
      <c r="BUD12">
        <v>4496140</v>
      </c>
      <c r="BUE12">
        <v>4496140</v>
      </c>
      <c r="BUF12">
        <v>4503863</v>
      </c>
      <c r="BUG12">
        <v>4476565</v>
      </c>
      <c r="BUH12">
        <v>4492647</v>
      </c>
      <c r="BUI12">
        <v>4501831</v>
      </c>
      <c r="BUJ12">
        <v>4521100</v>
      </c>
      <c r="BUK12">
        <v>4513213</v>
      </c>
      <c r="BUL12">
        <v>4529275</v>
      </c>
      <c r="BUM12">
        <v>4519900</v>
      </c>
      <c r="BUN12">
        <v>4509443</v>
      </c>
      <c r="BUO12">
        <v>4498427</v>
      </c>
      <c r="BUP12">
        <v>4582602</v>
      </c>
      <c r="BUQ12">
        <v>4577572</v>
      </c>
      <c r="BUR12">
        <v>4531425</v>
      </c>
      <c r="BUS12">
        <v>4476995</v>
      </c>
      <c r="BUT12">
        <v>4482560</v>
      </c>
      <c r="BUU12">
        <v>4494189</v>
      </c>
      <c r="BUV12">
        <v>4473763</v>
      </c>
      <c r="BUW12">
        <v>4505973</v>
      </c>
      <c r="BUX12">
        <v>4517213</v>
      </c>
      <c r="BUY12">
        <v>4517213</v>
      </c>
      <c r="BUZ12">
        <v>4537488</v>
      </c>
      <c r="BVA12">
        <v>4529855</v>
      </c>
      <c r="BVB12">
        <v>4534842</v>
      </c>
      <c r="BVC12">
        <v>4493419</v>
      </c>
      <c r="BVD12">
        <v>4501638</v>
      </c>
      <c r="BVE12">
        <v>4490778</v>
      </c>
      <c r="BVF12">
        <v>4542687</v>
      </c>
      <c r="BVG12">
        <v>4564764</v>
      </c>
      <c r="BVH12">
        <v>4582407</v>
      </c>
      <c r="BVI12">
        <v>4590743</v>
      </c>
      <c r="BVJ12">
        <v>9339764</v>
      </c>
      <c r="BVK12">
        <v>9376901</v>
      </c>
      <c r="BVL12">
        <v>4695255</v>
      </c>
      <c r="BVM12">
        <v>4695255</v>
      </c>
      <c r="BVN12">
        <v>4706303</v>
      </c>
      <c r="BVO12">
        <v>4694559</v>
      </c>
      <c r="BVP12">
        <v>4655729</v>
      </c>
      <c r="BVQ12">
        <v>4610743</v>
      </c>
      <c r="BVR12">
        <v>4610743</v>
      </c>
      <c r="BVS12">
        <v>4686078</v>
      </c>
      <c r="BVT12">
        <v>4713646</v>
      </c>
      <c r="BVU12">
        <v>4664533</v>
      </c>
      <c r="BVV12">
        <v>4722435</v>
      </c>
      <c r="BVW12">
        <v>4698234</v>
      </c>
      <c r="BVX12">
        <v>4694106</v>
      </c>
      <c r="BVY12">
        <v>4671478</v>
      </c>
      <c r="BVZ12">
        <v>4674738</v>
      </c>
      <c r="BWA12">
        <v>4714846</v>
      </c>
      <c r="BWB12">
        <v>4705303</v>
      </c>
      <c r="BWC12">
        <v>4736331</v>
      </c>
      <c r="BWD12">
        <v>4696545</v>
      </c>
      <c r="BWE12">
        <v>4740934</v>
      </c>
      <c r="BWF12">
        <v>4748891</v>
      </c>
      <c r="BWG12">
        <v>4826276</v>
      </c>
      <c r="BWH12">
        <v>4897818</v>
      </c>
      <c r="BWI12">
        <v>5024789</v>
      </c>
      <c r="BWJ12">
        <v>5072976</v>
      </c>
      <c r="BWK12">
        <v>5016080</v>
      </c>
      <c r="BWL12">
        <v>5023392</v>
      </c>
      <c r="BWM12">
        <v>4955306</v>
      </c>
      <c r="BWN12">
        <v>5044847</v>
      </c>
      <c r="BWO12">
        <v>5044847</v>
      </c>
      <c r="BWP12">
        <v>5046082</v>
      </c>
      <c r="BWQ12">
        <v>5117693</v>
      </c>
      <c r="BWR12">
        <v>5076401</v>
      </c>
      <c r="BWS12">
        <v>4973036</v>
      </c>
      <c r="BWT12">
        <v>4923232</v>
      </c>
      <c r="BWU12">
        <v>4844662</v>
      </c>
      <c r="BWV12">
        <v>4797801</v>
      </c>
      <c r="BWW12">
        <v>4789160</v>
      </c>
      <c r="BWX12">
        <v>4763292</v>
      </c>
      <c r="BWY12">
        <v>4797268</v>
      </c>
      <c r="BWZ12">
        <v>4803768</v>
      </c>
      <c r="BXA12">
        <v>4815317</v>
      </c>
      <c r="BXB12">
        <v>4786410</v>
      </c>
      <c r="BXC12">
        <v>4798705</v>
      </c>
      <c r="BXD12">
        <v>4737960</v>
      </c>
      <c r="BXE12">
        <v>4702228</v>
      </c>
      <c r="BXF12">
        <v>4666668</v>
      </c>
      <c r="BXG12">
        <v>4698660</v>
      </c>
      <c r="BXH12">
        <v>4668414</v>
      </c>
      <c r="BXI12">
        <v>4650284</v>
      </c>
      <c r="BXJ12">
        <v>4579572</v>
      </c>
      <c r="BXK12">
        <v>4536782</v>
      </c>
      <c r="BXL12">
        <v>4529341</v>
      </c>
      <c r="BXM12">
        <v>4541703</v>
      </c>
      <c r="BXN12">
        <v>4529282</v>
      </c>
      <c r="BXO12">
        <v>4518373</v>
      </c>
      <c r="BXP12">
        <v>4516912</v>
      </c>
      <c r="BXQ12">
        <v>4490536</v>
      </c>
      <c r="BXR12">
        <v>4499110</v>
      </c>
      <c r="BXS12">
        <v>4485087</v>
      </c>
      <c r="BXT12">
        <v>4448802</v>
      </c>
      <c r="BXU12">
        <v>4427030</v>
      </c>
      <c r="BXV12">
        <v>4435923</v>
      </c>
      <c r="BXW12">
        <v>4415712</v>
      </c>
      <c r="BXX12">
        <v>4423234</v>
      </c>
      <c r="BXY12">
        <v>4405554</v>
      </c>
      <c r="BXZ12">
        <v>4441002</v>
      </c>
      <c r="BYA12">
        <v>4430513</v>
      </c>
      <c r="BYB12">
        <v>4414105</v>
      </c>
      <c r="BYC12">
        <v>4440844</v>
      </c>
      <c r="BYD12">
        <v>4407198</v>
      </c>
      <c r="BYE12">
        <v>4369099</v>
      </c>
      <c r="BYF12">
        <v>4368428</v>
      </c>
      <c r="BYG12">
        <v>4378383</v>
      </c>
      <c r="BYH12">
        <v>4406775</v>
      </c>
      <c r="BYI12">
        <v>4429991</v>
      </c>
      <c r="BYJ12">
        <v>4427901</v>
      </c>
      <c r="BYK12">
        <v>4423568</v>
      </c>
      <c r="BYL12">
        <v>4400377</v>
      </c>
      <c r="BYM12">
        <v>4377149</v>
      </c>
      <c r="BYN12">
        <v>4337201</v>
      </c>
      <c r="BYO12">
        <v>4335164</v>
      </c>
      <c r="BYP12">
        <v>4349789</v>
      </c>
      <c r="BYQ12">
        <v>4331867</v>
      </c>
      <c r="BYR12">
        <v>4321070</v>
      </c>
      <c r="BYS12">
        <v>4277516</v>
      </c>
      <c r="BYT12">
        <v>4292482</v>
      </c>
      <c r="BYU12">
        <v>4292482</v>
      </c>
      <c r="BYV12">
        <v>4369443</v>
      </c>
      <c r="BYW12">
        <v>4389599</v>
      </c>
      <c r="BYX12">
        <v>4414152</v>
      </c>
      <c r="BYY12">
        <v>4377615</v>
      </c>
      <c r="BYZ12">
        <v>4290402</v>
      </c>
      <c r="BZA12">
        <v>4275158</v>
      </c>
      <c r="BZB12">
        <v>4330162</v>
      </c>
      <c r="BZC12">
        <v>4317064</v>
      </c>
      <c r="BZD12">
        <v>4314052</v>
      </c>
      <c r="BZE12">
        <v>4293499</v>
      </c>
      <c r="BZF12">
        <v>4291912</v>
      </c>
      <c r="BZG12">
        <v>4263088</v>
      </c>
      <c r="BZH12">
        <v>4229925</v>
      </c>
      <c r="BZI12">
        <v>4220049</v>
      </c>
      <c r="BZJ12">
        <v>4252624</v>
      </c>
      <c r="BZK12">
        <v>4227434</v>
      </c>
      <c r="BZL12">
        <v>4192929</v>
      </c>
      <c r="BZM12">
        <v>4184333</v>
      </c>
      <c r="BZN12">
        <v>4173630</v>
      </c>
      <c r="BZO12">
        <v>4111194</v>
      </c>
      <c r="BZP12">
        <v>4054580</v>
      </c>
      <c r="BZQ12">
        <v>4010809</v>
      </c>
      <c r="BZR12">
        <v>3957790</v>
      </c>
      <c r="BZS12">
        <v>3959499</v>
      </c>
      <c r="BZT12">
        <v>3949523</v>
      </c>
      <c r="BZU12">
        <v>3965246</v>
      </c>
      <c r="BZV12">
        <v>3942663</v>
      </c>
      <c r="BZW12">
        <v>3914191</v>
      </c>
      <c r="BZX12">
        <v>3909703</v>
      </c>
      <c r="BZY12">
        <v>3923342</v>
      </c>
      <c r="BZZ12">
        <v>3880128</v>
      </c>
      <c r="CAA12">
        <v>3837159</v>
      </c>
      <c r="CAB12">
        <v>3837162</v>
      </c>
      <c r="CAC12">
        <v>3850245</v>
      </c>
      <c r="CAD12">
        <v>3865423</v>
      </c>
      <c r="CAE12">
        <v>3877005</v>
      </c>
      <c r="CAF12">
        <v>3893970</v>
      </c>
      <c r="CAG12">
        <v>3896430</v>
      </c>
      <c r="CAH12">
        <v>3876542</v>
      </c>
      <c r="CAI12">
        <v>3870349</v>
      </c>
      <c r="CAJ12">
        <v>3851008</v>
      </c>
      <c r="CAK12">
        <v>3838219</v>
      </c>
      <c r="CAL12">
        <v>3838219</v>
      </c>
      <c r="CAM12">
        <v>3838532</v>
      </c>
      <c r="CAN12">
        <v>3811667</v>
      </c>
      <c r="CAO12">
        <v>3816263</v>
      </c>
      <c r="CAP12">
        <v>3795385</v>
      </c>
      <c r="CAQ12">
        <v>3749871</v>
      </c>
      <c r="CAR12">
        <v>3737050</v>
      </c>
      <c r="CAS12">
        <v>3737114</v>
      </c>
      <c r="CAT12">
        <v>3729200</v>
      </c>
      <c r="CAU12">
        <v>3748020</v>
      </c>
      <c r="CAV12">
        <v>3761754</v>
      </c>
      <c r="CAW12">
        <v>3737485</v>
      </c>
      <c r="CAX12">
        <v>3761954</v>
      </c>
      <c r="CAY12">
        <v>3751142</v>
      </c>
      <c r="CAZ12">
        <v>3777442</v>
      </c>
      <c r="CBA12">
        <v>3760961</v>
      </c>
      <c r="CBB12">
        <v>3751488</v>
      </c>
      <c r="CBC12">
        <v>3692908</v>
      </c>
      <c r="CBD12">
        <v>3688086</v>
      </c>
      <c r="CBE12">
        <v>3685417</v>
      </c>
      <c r="CBF12">
        <v>3680754</v>
      </c>
      <c r="CBG12">
        <v>3711810</v>
      </c>
      <c r="CBH12">
        <v>3709449</v>
      </c>
      <c r="CBI12">
        <v>3731358</v>
      </c>
      <c r="CBJ12">
        <v>3747310</v>
      </c>
      <c r="CBK12">
        <v>3893666</v>
      </c>
      <c r="CBL12">
        <v>3886841</v>
      </c>
      <c r="CBM12">
        <v>3886841</v>
      </c>
      <c r="CBN12">
        <v>4019724</v>
      </c>
      <c r="CBO12">
        <v>3993791</v>
      </c>
      <c r="CBP12">
        <v>3933639</v>
      </c>
      <c r="CBQ12">
        <v>3875730</v>
      </c>
      <c r="CBR12">
        <v>3880038</v>
      </c>
      <c r="CBS12">
        <v>3873491</v>
      </c>
      <c r="CBT12">
        <v>3865709</v>
      </c>
      <c r="CBU12">
        <v>3845338</v>
      </c>
      <c r="CBV12">
        <v>3787238</v>
      </c>
      <c r="CBW12">
        <v>3790040</v>
      </c>
      <c r="CBX12">
        <v>3774900</v>
      </c>
      <c r="CBY12">
        <v>3759840</v>
      </c>
      <c r="CBZ12">
        <v>3691999</v>
      </c>
      <c r="CCA12">
        <v>3696673</v>
      </c>
      <c r="CCB12">
        <v>3712562</v>
      </c>
      <c r="CCC12">
        <v>3730511</v>
      </c>
      <c r="CCD12">
        <v>3711554</v>
      </c>
      <c r="CCE12">
        <v>3685665</v>
      </c>
      <c r="CCF12">
        <v>3692225</v>
      </c>
      <c r="CCG12">
        <v>3672940</v>
      </c>
      <c r="CCH12">
        <v>3690032</v>
      </c>
      <c r="CCI12">
        <v>3690554</v>
      </c>
      <c r="CCJ12">
        <v>3576217</v>
      </c>
      <c r="CCK12">
        <v>3559386</v>
      </c>
      <c r="CCL12">
        <v>3564805</v>
      </c>
      <c r="CCM12">
        <v>3562141</v>
      </c>
      <c r="CCN12">
        <v>3588963</v>
      </c>
      <c r="CCO12">
        <v>3527238</v>
      </c>
      <c r="CCP12">
        <v>3496104</v>
      </c>
      <c r="CCQ12">
        <v>3475158</v>
      </c>
      <c r="CCR12">
        <v>3489950</v>
      </c>
      <c r="CCS12">
        <v>3432729</v>
      </c>
      <c r="CCT12">
        <v>3430716</v>
      </c>
      <c r="CCU12">
        <v>3425779</v>
      </c>
      <c r="CCV12">
        <v>3423242</v>
      </c>
      <c r="CCW12">
        <v>3410710</v>
      </c>
      <c r="CCX12">
        <v>3383210</v>
      </c>
      <c r="CCY12">
        <v>3397735</v>
      </c>
      <c r="CCZ12">
        <v>3408805</v>
      </c>
      <c r="CDA12">
        <v>3427068</v>
      </c>
      <c r="CDB12">
        <v>3427068</v>
      </c>
      <c r="CDC12">
        <v>3389822</v>
      </c>
      <c r="CDD12">
        <v>3386377</v>
      </c>
      <c r="CDE12">
        <v>3369384</v>
      </c>
      <c r="CDF12">
        <v>3371008</v>
      </c>
      <c r="CDG12">
        <v>3385857</v>
      </c>
      <c r="CDH12">
        <v>3412008</v>
      </c>
      <c r="CDI12">
        <v>3380058</v>
      </c>
      <c r="CDJ12">
        <v>3368844</v>
      </c>
      <c r="CDK12">
        <v>3361116</v>
      </c>
      <c r="CDL12">
        <v>3336679</v>
      </c>
      <c r="CDM12">
        <v>3345027</v>
      </c>
      <c r="CDN12">
        <v>3322733</v>
      </c>
      <c r="CDO12">
        <v>3339881</v>
      </c>
      <c r="CDP12">
        <v>3328644</v>
      </c>
      <c r="CDQ12">
        <v>3336439</v>
      </c>
      <c r="CDR12">
        <v>3364524</v>
      </c>
      <c r="CDS12">
        <v>3375240</v>
      </c>
      <c r="CDT12">
        <v>3362896</v>
      </c>
      <c r="CDU12">
        <v>3398890</v>
      </c>
      <c r="CDV12">
        <v>3365509</v>
      </c>
      <c r="CDW12">
        <v>3396637</v>
      </c>
      <c r="CDX12">
        <v>3469033</v>
      </c>
      <c r="CDY12">
        <v>3533694</v>
      </c>
      <c r="CDZ12">
        <v>3747105</v>
      </c>
      <c r="CEA12">
        <v>3956151</v>
      </c>
      <c r="CEB12">
        <v>3851855</v>
      </c>
      <c r="CEC12">
        <v>3636532</v>
      </c>
      <c r="CED12">
        <v>3483340</v>
      </c>
      <c r="CEE12">
        <v>3483340</v>
      </c>
      <c r="CEF12">
        <v>3494486</v>
      </c>
      <c r="CEG12">
        <v>3490115</v>
      </c>
      <c r="CEH12">
        <v>3429207</v>
      </c>
      <c r="CEI12">
        <v>3433600</v>
      </c>
      <c r="CEJ12">
        <v>3445009</v>
      </c>
      <c r="CEK12">
        <v>3488550</v>
      </c>
      <c r="CEL12">
        <v>3471463</v>
      </c>
      <c r="CEM12">
        <v>3450674</v>
      </c>
      <c r="CEN12">
        <v>3492755</v>
      </c>
      <c r="CEO12">
        <v>3492303</v>
      </c>
      <c r="CEP12">
        <v>3462832</v>
      </c>
      <c r="CEQ12">
        <v>3423512</v>
      </c>
      <c r="CER12">
        <v>3377130</v>
      </c>
      <c r="CES12">
        <v>3394331</v>
      </c>
      <c r="CET12">
        <v>3401559</v>
      </c>
      <c r="CEU12">
        <v>3378823</v>
      </c>
      <c r="CEV12">
        <v>3340126</v>
      </c>
      <c r="CEW12">
        <v>3316705</v>
      </c>
      <c r="CEX12">
        <v>3294957</v>
      </c>
      <c r="CEY12">
        <v>3256432</v>
      </c>
      <c r="CEZ12">
        <v>3232368</v>
      </c>
      <c r="CFA12">
        <v>3200689</v>
      </c>
      <c r="CFB12">
        <v>3195542</v>
      </c>
      <c r="CFC12">
        <v>3198772</v>
      </c>
      <c r="CFD12">
        <v>3198772</v>
      </c>
      <c r="CFE12">
        <v>3180105</v>
      </c>
      <c r="CFF12">
        <v>3171260</v>
      </c>
      <c r="CFG12">
        <v>3167648</v>
      </c>
      <c r="CFH12">
        <v>3109938</v>
      </c>
      <c r="CFI12">
        <v>3086075</v>
      </c>
      <c r="CFJ12">
        <v>3089229</v>
      </c>
      <c r="CFK12">
        <v>6155765</v>
      </c>
      <c r="CFL12">
        <v>6168845</v>
      </c>
      <c r="CFM12">
        <v>3103198</v>
      </c>
      <c r="CFN12">
        <v>3103198</v>
      </c>
      <c r="CFO12">
        <v>3117363</v>
      </c>
      <c r="CFP12">
        <v>3110027</v>
      </c>
      <c r="CFQ12">
        <v>3094652</v>
      </c>
      <c r="CFR12">
        <v>3091226</v>
      </c>
      <c r="CFS12">
        <v>3091226</v>
      </c>
      <c r="CFT12">
        <v>3089144</v>
      </c>
      <c r="CFU12">
        <v>3057136</v>
      </c>
      <c r="CFV12">
        <v>3046985</v>
      </c>
      <c r="CFW12">
        <v>3010617</v>
      </c>
      <c r="CFX12">
        <v>3000325</v>
      </c>
      <c r="CFY12">
        <v>3018648</v>
      </c>
      <c r="CFZ12">
        <v>3036706</v>
      </c>
      <c r="CGA12">
        <v>3013200</v>
      </c>
      <c r="CGB12">
        <v>2981333</v>
      </c>
      <c r="CGC12">
        <v>2991837</v>
      </c>
      <c r="CGD12">
        <v>2968473</v>
      </c>
      <c r="CGE12">
        <v>2985236</v>
      </c>
      <c r="CGF12">
        <v>3072028</v>
      </c>
      <c r="CGG12">
        <v>3115637</v>
      </c>
      <c r="CGH12">
        <v>3141079</v>
      </c>
      <c r="CGI12">
        <v>3236108</v>
      </c>
      <c r="CGJ12">
        <v>3301074</v>
      </c>
      <c r="CGK12">
        <v>3389401</v>
      </c>
      <c r="CGL12">
        <v>3486324</v>
      </c>
      <c r="CGM12">
        <v>3548686</v>
      </c>
      <c r="CGN12">
        <v>3557817</v>
      </c>
      <c r="CGO12">
        <v>3557817</v>
      </c>
      <c r="CGP12">
        <v>3508111</v>
      </c>
      <c r="CGQ12">
        <v>3468506</v>
      </c>
      <c r="CGR12">
        <v>3377363</v>
      </c>
      <c r="CGS12">
        <v>3378498</v>
      </c>
      <c r="CGT12">
        <v>3284719</v>
      </c>
      <c r="CGU12">
        <v>3229954</v>
      </c>
      <c r="CGV12">
        <v>3208125</v>
      </c>
      <c r="CGW12">
        <v>3201991</v>
      </c>
      <c r="CGX12">
        <v>3155697</v>
      </c>
      <c r="CGY12">
        <v>3163603</v>
      </c>
      <c r="CGZ12">
        <v>3150570</v>
      </c>
      <c r="CHA12">
        <v>3144384</v>
      </c>
      <c r="CHB12">
        <v>3120742</v>
      </c>
      <c r="CHC12">
        <v>3133842</v>
      </c>
      <c r="CHD12">
        <v>3116093</v>
      </c>
      <c r="CHE12">
        <v>3064616</v>
      </c>
      <c r="CHF12">
        <v>3088623</v>
      </c>
      <c r="CHG12">
        <v>3103598</v>
      </c>
      <c r="CHH12">
        <v>3122265</v>
      </c>
      <c r="CHI12">
        <v>3071227</v>
      </c>
      <c r="CHJ12">
        <v>3027773</v>
      </c>
      <c r="CHK12">
        <v>2999181</v>
      </c>
      <c r="CHL12">
        <v>2987042</v>
      </c>
      <c r="CHM12">
        <v>2983008</v>
      </c>
      <c r="CHN12">
        <v>2984970</v>
      </c>
      <c r="CHO12">
        <v>2960660</v>
      </c>
      <c r="CHP12">
        <v>2937093</v>
      </c>
      <c r="CHQ12">
        <v>2964203</v>
      </c>
      <c r="CHR12">
        <v>2969957</v>
      </c>
      <c r="CHS12">
        <v>2979315</v>
      </c>
      <c r="CHT12">
        <v>2968723</v>
      </c>
      <c r="CHU12">
        <v>2966205</v>
      </c>
      <c r="CHV12">
        <v>2974289</v>
      </c>
      <c r="CHW12">
        <v>2951030</v>
      </c>
      <c r="CHX12">
        <v>2944148</v>
      </c>
      <c r="CHY12">
        <v>2960992</v>
      </c>
      <c r="CHZ12">
        <v>2950017</v>
      </c>
      <c r="CIA12">
        <v>2968501</v>
      </c>
      <c r="CIB12">
        <v>3007864</v>
      </c>
      <c r="CIC12">
        <v>2996265</v>
      </c>
      <c r="CID12">
        <v>2975757</v>
      </c>
      <c r="CIE12">
        <v>2949195</v>
      </c>
      <c r="CIF12">
        <v>2950341</v>
      </c>
      <c r="CIG12">
        <v>2979467</v>
      </c>
      <c r="CIH12">
        <v>2999465</v>
      </c>
      <c r="CII12">
        <v>2980492</v>
      </c>
      <c r="CIJ12">
        <v>3015741</v>
      </c>
      <c r="CIK12">
        <v>3050407</v>
      </c>
      <c r="CIL12">
        <v>3106658</v>
      </c>
      <c r="CIM12">
        <v>3154233</v>
      </c>
      <c r="CIN12">
        <v>3146416</v>
      </c>
      <c r="CIO12">
        <v>3179381</v>
      </c>
      <c r="CIP12">
        <v>3177032</v>
      </c>
      <c r="CIQ12">
        <v>3176474</v>
      </c>
      <c r="CIR12">
        <v>3207862</v>
      </c>
      <c r="CIS12">
        <v>3225663</v>
      </c>
      <c r="CIT12">
        <v>3183182</v>
      </c>
      <c r="CIU12">
        <v>3183182</v>
      </c>
      <c r="CIV12">
        <v>3231092</v>
      </c>
      <c r="CIW12">
        <v>3275548</v>
      </c>
      <c r="CIX12">
        <v>3365343</v>
      </c>
      <c r="CIY12">
        <v>3418108</v>
      </c>
      <c r="CIZ12">
        <v>3274856</v>
      </c>
      <c r="CJA12">
        <v>3252861</v>
      </c>
      <c r="CJB12">
        <v>3266499</v>
      </c>
      <c r="CJC12">
        <v>3206004</v>
      </c>
      <c r="CJD12">
        <v>3166462</v>
      </c>
      <c r="CJE12">
        <v>3145870</v>
      </c>
      <c r="CJF12">
        <v>3160613</v>
      </c>
      <c r="CJG12">
        <v>3148003</v>
      </c>
      <c r="CJH12">
        <v>3121190</v>
      </c>
      <c r="CJI12">
        <v>3074966</v>
      </c>
      <c r="CJJ12">
        <v>3072937</v>
      </c>
      <c r="CJK12">
        <v>3046591</v>
      </c>
      <c r="CJL12">
        <v>3050093</v>
      </c>
      <c r="CJM12">
        <v>3016821</v>
      </c>
      <c r="CJN12">
        <v>3023426</v>
      </c>
      <c r="CJO12">
        <v>3009081</v>
      </c>
      <c r="CJP12">
        <v>3010961</v>
      </c>
      <c r="CJQ12">
        <v>2995432</v>
      </c>
      <c r="CJR12">
        <v>2979000</v>
      </c>
      <c r="CJS12">
        <v>2958766</v>
      </c>
      <c r="CJT12">
        <v>2983657</v>
      </c>
      <c r="CJU12">
        <v>3006017</v>
      </c>
      <c r="CJV12">
        <v>3017115</v>
      </c>
      <c r="CJW12">
        <v>2973111</v>
      </c>
      <c r="CJX12">
        <v>2978011</v>
      </c>
      <c r="CJY12">
        <v>2958099</v>
      </c>
      <c r="CJZ12">
        <v>2991400</v>
      </c>
      <c r="CKA12">
        <v>3006161</v>
      </c>
      <c r="CKB12">
        <v>3001676</v>
      </c>
      <c r="CKC12">
        <v>3006420</v>
      </c>
      <c r="CKD12">
        <v>3010917</v>
      </c>
      <c r="CKE12">
        <v>3009925</v>
      </c>
      <c r="CKF12">
        <v>3004643</v>
      </c>
      <c r="CKG12">
        <v>2986911</v>
      </c>
      <c r="CKH12">
        <v>2997634</v>
      </c>
      <c r="CKI12">
        <v>3005770</v>
      </c>
      <c r="CKJ12">
        <v>3014289</v>
      </c>
      <c r="CKK12">
        <v>3033088</v>
      </c>
      <c r="CKL12">
        <v>3057170</v>
      </c>
      <c r="CKM12">
        <v>3057170</v>
      </c>
      <c r="CKN12">
        <v>3070626</v>
      </c>
      <c r="CKO12">
        <v>3090438</v>
      </c>
      <c r="CKP12">
        <v>3118211</v>
      </c>
      <c r="CKQ12">
        <v>3113787</v>
      </c>
      <c r="CKR12">
        <v>3079854</v>
      </c>
      <c r="CKS12">
        <v>3057612</v>
      </c>
      <c r="CKT12">
        <v>3062888</v>
      </c>
      <c r="CKU12">
        <v>3051718</v>
      </c>
      <c r="CKV12">
        <v>3099716</v>
      </c>
      <c r="CKW12">
        <v>3095393</v>
      </c>
      <c r="CKX12">
        <v>3132961</v>
      </c>
      <c r="CKY12">
        <v>3183729</v>
      </c>
      <c r="CKZ12">
        <v>3195245</v>
      </c>
      <c r="CLA12">
        <v>3173532</v>
      </c>
      <c r="CLB12">
        <v>3153438</v>
      </c>
      <c r="CLC12">
        <v>3130383</v>
      </c>
      <c r="CLD12">
        <v>3176233</v>
      </c>
      <c r="CLE12">
        <v>3198339</v>
      </c>
      <c r="CLF12">
        <v>3216254</v>
      </c>
      <c r="CLG12">
        <v>3245226</v>
      </c>
      <c r="CLH12">
        <v>3257773</v>
      </c>
      <c r="CLI12">
        <v>3277127</v>
      </c>
      <c r="CLJ12">
        <v>3314934</v>
      </c>
      <c r="CLK12">
        <v>3308891</v>
      </c>
      <c r="CLL12">
        <v>3382942</v>
      </c>
      <c r="CLM12">
        <v>3382942</v>
      </c>
      <c r="CLN12">
        <v>3428424</v>
      </c>
      <c r="CLO12">
        <v>3354413</v>
      </c>
      <c r="CLP12">
        <v>3348510</v>
      </c>
      <c r="CLQ12">
        <v>3339472</v>
      </c>
      <c r="CLR12">
        <v>3281595</v>
      </c>
      <c r="CLS12">
        <v>3253249</v>
      </c>
      <c r="CLT12">
        <v>3257225</v>
      </c>
      <c r="CLU12">
        <v>3209472</v>
      </c>
      <c r="CLV12">
        <v>3203846</v>
      </c>
      <c r="CLW12">
        <v>3228851</v>
      </c>
      <c r="CLX12">
        <v>3216295</v>
      </c>
      <c r="CLY12">
        <v>3201925</v>
      </c>
      <c r="CLZ12">
        <v>3191942</v>
      </c>
      <c r="CMA12">
        <v>3194539</v>
      </c>
      <c r="CMB12">
        <v>3197870</v>
      </c>
      <c r="CMC12">
        <v>3198390</v>
      </c>
      <c r="CMD12">
        <v>3210527</v>
      </c>
      <c r="CME12">
        <v>3238721</v>
      </c>
      <c r="CMF12">
        <v>3200154</v>
      </c>
      <c r="CMG12">
        <v>3209907</v>
      </c>
      <c r="CMH12">
        <v>3229349</v>
      </c>
      <c r="CMI12">
        <v>3238911</v>
      </c>
      <c r="CMJ12">
        <v>3178951</v>
      </c>
      <c r="CMK12">
        <v>3165973</v>
      </c>
      <c r="CML12">
        <v>3155246</v>
      </c>
      <c r="CMM12">
        <v>3173626</v>
      </c>
      <c r="CMN12">
        <v>3198882</v>
      </c>
      <c r="CMO12">
        <v>3161488</v>
      </c>
      <c r="CMP12">
        <v>3089996</v>
      </c>
      <c r="CMQ12">
        <v>3066402</v>
      </c>
      <c r="CMR12">
        <v>3066402</v>
      </c>
      <c r="CMS12">
        <v>3044360</v>
      </c>
      <c r="CMT12">
        <v>3024155</v>
      </c>
      <c r="CMU12">
        <v>3009544</v>
      </c>
      <c r="CMV12">
        <v>3002585</v>
      </c>
      <c r="CMW12">
        <v>3021562</v>
      </c>
      <c r="CMX12">
        <v>3063326</v>
      </c>
      <c r="CMY12">
        <v>2975040</v>
      </c>
      <c r="CMZ12">
        <v>2965057</v>
      </c>
      <c r="CNA12">
        <v>2981759</v>
      </c>
      <c r="CNB12">
        <v>3002203</v>
      </c>
      <c r="CNC12">
        <v>3011142</v>
      </c>
      <c r="CND12">
        <v>3006166</v>
      </c>
      <c r="CNE12">
        <v>2972504</v>
      </c>
      <c r="CNF12">
        <v>2970102</v>
      </c>
      <c r="CNG12">
        <v>3011479</v>
      </c>
      <c r="CNH12">
        <v>3001099</v>
      </c>
      <c r="CNI12">
        <v>3003478</v>
      </c>
      <c r="CNJ12">
        <v>2992139</v>
      </c>
      <c r="CNK12">
        <v>2978354</v>
      </c>
      <c r="CNL12">
        <v>2989550</v>
      </c>
      <c r="CNM12">
        <v>3025797</v>
      </c>
      <c r="CNN12">
        <v>3041261</v>
      </c>
      <c r="CNO12">
        <v>3057760</v>
      </c>
      <c r="CNP12">
        <v>3096851</v>
      </c>
      <c r="CNQ12">
        <v>3093940</v>
      </c>
      <c r="CNR12">
        <v>3087681</v>
      </c>
      <c r="CNS12">
        <v>3082635</v>
      </c>
      <c r="CNT12">
        <v>3078198</v>
      </c>
      <c r="CNU12">
        <v>3078908</v>
      </c>
      <c r="CNV12">
        <v>3117725</v>
      </c>
      <c r="CNW12">
        <v>3153348</v>
      </c>
      <c r="CNX12">
        <v>3155098</v>
      </c>
      <c r="CNY12">
        <v>3216033</v>
      </c>
      <c r="CNZ12">
        <v>3302706</v>
      </c>
      <c r="COA12">
        <v>3447334</v>
      </c>
      <c r="COB12">
        <v>3540088</v>
      </c>
      <c r="COC12">
        <v>3557180</v>
      </c>
      <c r="COD12">
        <v>3496629</v>
      </c>
      <c r="COE12">
        <v>3496629</v>
      </c>
      <c r="COF12">
        <v>3456753</v>
      </c>
      <c r="COG12">
        <v>3415257</v>
      </c>
      <c r="COH12">
        <v>3390137</v>
      </c>
      <c r="COI12">
        <v>3287038</v>
      </c>
      <c r="COJ12">
        <v>3286323</v>
      </c>
      <c r="COK12">
        <v>3260842</v>
      </c>
      <c r="COL12">
        <v>3256631</v>
      </c>
      <c r="COM12">
        <v>3237562</v>
      </c>
      <c r="CON12">
        <v>3216369</v>
      </c>
      <c r="COO12">
        <v>3182174</v>
      </c>
      <c r="COP12">
        <v>3128516</v>
      </c>
      <c r="COQ12">
        <v>3119068</v>
      </c>
      <c r="COR12">
        <v>3127308</v>
      </c>
      <c r="COS12">
        <v>3153477</v>
      </c>
      <c r="COT12">
        <v>3125511</v>
      </c>
      <c r="COU12">
        <v>3107461</v>
      </c>
      <c r="COV12">
        <v>3083255</v>
      </c>
      <c r="COW12">
        <v>3037553</v>
      </c>
      <c r="COX12">
        <v>3026899</v>
      </c>
      <c r="COY12">
        <v>3013618</v>
      </c>
      <c r="COZ12">
        <v>2994432</v>
      </c>
      <c r="CPA12">
        <v>2952126</v>
      </c>
      <c r="CPB12">
        <v>2980581</v>
      </c>
      <c r="CPC12">
        <v>2962183</v>
      </c>
      <c r="CPD12">
        <v>2962183</v>
      </c>
      <c r="CPE12">
        <v>2958907</v>
      </c>
      <c r="CPF12">
        <v>2986022</v>
      </c>
      <c r="CPG12">
        <v>2992408</v>
      </c>
      <c r="CPH12">
        <v>2986168</v>
      </c>
      <c r="CPI12">
        <v>2983760</v>
      </c>
      <c r="CPJ12">
        <v>2993396</v>
      </c>
      <c r="CPK12">
        <v>2958992</v>
      </c>
      <c r="CPL12">
        <v>2957964</v>
      </c>
      <c r="CPM12">
        <v>2965907</v>
      </c>
      <c r="CPN12">
        <v>2965907</v>
      </c>
      <c r="CPO12">
        <v>2970367</v>
      </c>
      <c r="CPP12">
        <v>2980787</v>
      </c>
      <c r="CPQ12">
        <v>2966450</v>
      </c>
      <c r="CPR12">
        <v>2949966</v>
      </c>
      <c r="CPS12">
        <v>2949966</v>
      </c>
      <c r="CPT12">
        <v>2964516</v>
      </c>
      <c r="CPU12">
        <v>2961774</v>
      </c>
      <c r="CPV12">
        <v>2937578</v>
      </c>
      <c r="CPW12">
        <v>2933732</v>
      </c>
      <c r="CPX12">
        <v>2927125</v>
      </c>
      <c r="CPY12">
        <v>2946941</v>
      </c>
      <c r="CPZ12">
        <v>2935248</v>
      </c>
      <c r="CQA12">
        <v>2894865</v>
      </c>
      <c r="CQB12">
        <v>2920336</v>
      </c>
      <c r="CQC12">
        <v>2897024</v>
      </c>
      <c r="CQD12">
        <v>2870819</v>
      </c>
      <c r="CQE12">
        <v>2864035</v>
      </c>
      <c r="CQF12">
        <v>2844572</v>
      </c>
      <c r="CQG12">
        <v>2869930</v>
      </c>
      <c r="CQH12">
        <v>2878618</v>
      </c>
      <c r="CQI12">
        <v>2941073</v>
      </c>
      <c r="CQJ12">
        <v>2926636</v>
      </c>
      <c r="CQK12">
        <v>3026122</v>
      </c>
      <c r="CQL12">
        <v>3133429</v>
      </c>
      <c r="CQM12">
        <v>3102033</v>
      </c>
      <c r="CQN12">
        <v>3317268</v>
      </c>
      <c r="CQO12">
        <v>3317268</v>
      </c>
      <c r="CQP12">
        <v>3154872</v>
      </c>
      <c r="CQQ12">
        <v>3052768</v>
      </c>
      <c r="CQR12">
        <v>2986461</v>
      </c>
      <c r="CQS12">
        <v>2948235</v>
      </c>
      <c r="CQT12">
        <v>2942345</v>
      </c>
      <c r="CQU12">
        <v>2944747</v>
      </c>
      <c r="CQV12">
        <v>2895311</v>
      </c>
      <c r="CQW12">
        <v>2905738</v>
      </c>
      <c r="CQX12">
        <v>2883936</v>
      </c>
      <c r="CQY12">
        <v>2872976</v>
      </c>
      <c r="CQZ12">
        <v>2918639</v>
      </c>
      <c r="CRA12">
        <v>2883583</v>
      </c>
      <c r="CRB12">
        <v>2870174</v>
      </c>
      <c r="CRC12">
        <v>2830742</v>
      </c>
      <c r="CRD12">
        <v>2811847</v>
      </c>
      <c r="CRE12">
        <v>2779984</v>
      </c>
      <c r="CRF12">
        <v>2788347</v>
      </c>
      <c r="CRG12">
        <v>2790050</v>
      </c>
      <c r="CRH12">
        <v>2787861</v>
      </c>
      <c r="CRI12">
        <v>2785840</v>
      </c>
      <c r="CRJ12">
        <v>2760581</v>
      </c>
      <c r="CRK12">
        <v>2740809</v>
      </c>
      <c r="CRL12">
        <v>2748851</v>
      </c>
      <c r="CRM12">
        <v>2749630</v>
      </c>
      <c r="CRN12">
        <v>2731205</v>
      </c>
      <c r="CRO12">
        <v>2734150</v>
      </c>
      <c r="CRP12">
        <v>2729241</v>
      </c>
      <c r="CRQ12">
        <v>2749013</v>
      </c>
      <c r="CRR12">
        <v>2752942</v>
      </c>
      <c r="CRS12">
        <v>2753634</v>
      </c>
      <c r="CRT12">
        <v>2742931</v>
      </c>
      <c r="CRU12">
        <v>2744588</v>
      </c>
      <c r="CRV12">
        <v>2743716</v>
      </c>
      <c r="CRW12">
        <v>2753626</v>
      </c>
      <c r="CRX12">
        <v>2753064</v>
      </c>
      <c r="CRY12">
        <v>2765799</v>
      </c>
      <c r="CRZ12">
        <v>5579887</v>
      </c>
      <c r="CSA12">
        <v>2809795</v>
      </c>
      <c r="CSB12">
        <v>2838084</v>
      </c>
      <c r="CSC12">
        <v>2845207</v>
      </c>
      <c r="CSD12">
        <v>2805086</v>
      </c>
      <c r="CSE12">
        <v>2805736</v>
      </c>
      <c r="CSF12">
        <v>2793902</v>
      </c>
      <c r="CSG12">
        <v>2799180</v>
      </c>
      <c r="CSH12">
        <v>2778484</v>
      </c>
      <c r="CSI12">
        <v>2768378</v>
      </c>
      <c r="CSJ12">
        <v>2774328</v>
      </c>
      <c r="CSK12">
        <v>2780894</v>
      </c>
      <c r="CSL12">
        <v>2784646</v>
      </c>
      <c r="CSM12">
        <v>2771936</v>
      </c>
      <c r="CSN12">
        <v>2771965</v>
      </c>
      <c r="CSO12">
        <v>2771465</v>
      </c>
      <c r="CSP12">
        <v>2794734</v>
      </c>
      <c r="CSQ12">
        <v>2818346</v>
      </c>
      <c r="CSR12">
        <v>2805041</v>
      </c>
      <c r="CSS12">
        <v>2820777</v>
      </c>
      <c r="CST12">
        <v>2830308</v>
      </c>
      <c r="CSU12">
        <v>2830308</v>
      </c>
      <c r="CSV12">
        <v>2833053</v>
      </c>
      <c r="CSW12">
        <v>2855637</v>
      </c>
      <c r="CSX12">
        <v>2938424</v>
      </c>
      <c r="CSY12">
        <v>3046079</v>
      </c>
      <c r="CSZ12">
        <v>3230441</v>
      </c>
      <c r="CTA12">
        <v>3229358</v>
      </c>
      <c r="CTB12">
        <v>3018182</v>
      </c>
      <c r="CTC12">
        <v>2949150</v>
      </c>
      <c r="CTD12">
        <v>2866290</v>
      </c>
      <c r="CTE12">
        <v>2834666</v>
      </c>
      <c r="CTF12">
        <v>2828921</v>
      </c>
      <c r="CTG12">
        <v>2819598</v>
      </c>
      <c r="CTH12">
        <v>2803489</v>
      </c>
      <c r="CTI12">
        <v>2794497</v>
      </c>
      <c r="CTJ12">
        <v>2805725</v>
      </c>
      <c r="CTK12">
        <v>2785964</v>
      </c>
      <c r="CTL12">
        <v>2792347</v>
      </c>
      <c r="CTM12">
        <v>2782028</v>
      </c>
      <c r="CTN12">
        <v>2764640</v>
      </c>
      <c r="CTO12">
        <v>2768791</v>
      </c>
      <c r="CTP12">
        <v>2772928</v>
      </c>
      <c r="CTQ12">
        <v>2759111</v>
      </c>
      <c r="CTR12">
        <v>2755966</v>
      </c>
      <c r="CTS12">
        <v>2725416</v>
      </c>
      <c r="CTT12">
        <v>2709952</v>
      </c>
      <c r="CTU12">
        <v>2703583</v>
      </c>
      <c r="CTV12">
        <v>2691746</v>
      </c>
      <c r="CTW12">
        <v>2691406</v>
      </c>
      <c r="CTX12">
        <v>2685695</v>
      </c>
      <c r="CTY12">
        <v>2667473</v>
      </c>
      <c r="CTZ12">
        <v>2682733</v>
      </c>
      <c r="CUA12">
        <v>2661459</v>
      </c>
      <c r="CUB12">
        <v>2671029</v>
      </c>
      <c r="CUC12">
        <v>2682205</v>
      </c>
      <c r="CUD12">
        <v>2668459</v>
      </c>
      <c r="CUE12">
        <v>2695998</v>
      </c>
      <c r="CUF12">
        <v>2702610</v>
      </c>
      <c r="CUG12">
        <v>2706155</v>
      </c>
      <c r="CUH12">
        <v>2671372</v>
      </c>
      <c r="CUI12">
        <v>2663322</v>
      </c>
      <c r="CUJ12">
        <v>5305243</v>
      </c>
      <c r="CUK12">
        <v>5299866</v>
      </c>
      <c r="CUL12">
        <v>5288581</v>
      </c>
      <c r="CUM12">
        <v>5302035</v>
      </c>
      <c r="CUN12">
        <v>5302035</v>
      </c>
      <c r="CUO12">
        <v>2690323</v>
      </c>
      <c r="CUP12">
        <v>2667855</v>
      </c>
      <c r="CUQ12">
        <v>2666596</v>
      </c>
      <c r="CUR12">
        <v>2661724</v>
      </c>
      <c r="CUS12">
        <v>2688794</v>
      </c>
      <c r="CUT12">
        <v>2691441</v>
      </c>
      <c r="CUU12">
        <v>2732372</v>
      </c>
      <c r="CUV12">
        <v>2728468</v>
      </c>
      <c r="CUW12">
        <v>2713736</v>
      </c>
      <c r="CUX12">
        <v>2691987</v>
      </c>
      <c r="CUY12">
        <v>2662279</v>
      </c>
      <c r="CUZ12">
        <v>2653556</v>
      </c>
      <c r="CVA12">
        <v>2603093</v>
      </c>
      <c r="CVB12">
        <v>2590071</v>
      </c>
      <c r="CVC12">
        <v>2603261</v>
      </c>
      <c r="CVD12">
        <v>2572232</v>
      </c>
      <c r="CVE12">
        <v>2580895</v>
      </c>
      <c r="CVF12">
        <v>2558386</v>
      </c>
      <c r="CVG12">
        <v>2555993</v>
      </c>
      <c r="CVH12">
        <v>2567935</v>
      </c>
      <c r="CVI12">
        <v>2554494</v>
      </c>
      <c r="CVJ12">
        <v>2519007</v>
      </c>
      <c r="CVK12">
        <v>2554079</v>
      </c>
      <c r="CVL12">
        <v>2610726</v>
      </c>
      <c r="CVM12">
        <v>2610726</v>
      </c>
      <c r="CVN12">
        <v>2677980</v>
      </c>
      <c r="CVO12">
        <v>2689002</v>
      </c>
      <c r="CVP12">
        <v>2722744</v>
      </c>
      <c r="CVQ12">
        <v>2563673</v>
      </c>
      <c r="CVR12">
        <v>2549988</v>
      </c>
      <c r="CVS12">
        <v>2581048</v>
      </c>
      <c r="CVT12">
        <v>2606537</v>
      </c>
      <c r="CVU12">
        <v>2617804</v>
      </c>
      <c r="CVV12">
        <v>2586628</v>
      </c>
      <c r="CVW12">
        <v>2590742</v>
      </c>
      <c r="CVX12">
        <v>2587994</v>
      </c>
      <c r="CVY12">
        <v>2571591</v>
      </c>
      <c r="CVZ12">
        <v>2574628</v>
      </c>
      <c r="CWA12">
        <v>2549910</v>
      </c>
      <c r="CWB12">
        <v>2535772</v>
      </c>
      <c r="CWC12">
        <v>2498981</v>
      </c>
      <c r="CWD12">
        <v>2475444</v>
      </c>
      <c r="CWE12">
        <v>2462327</v>
      </c>
      <c r="CWF12">
        <v>2467776</v>
      </c>
      <c r="CWG12">
        <v>2484926</v>
      </c>
      <c r="CWH12">
        <v>2475120</v>
      </c>
      <c r="CWI12">
        <v>2495234</v>
      </c>
      <c r="CWJ12">
        <v>2503026</v>
      </c>
      <c r="CWK12">
        <v>2518992</v>
      </c>
      <c r="CWL12">
        <v>2501581</v>
      </c>
      <c r="CWM12">
        <v>2505621</v>
      </c>
      <c r="CWN12">
        <v>2496391</v>
      </c>
      <c r="CWO12">
        <v>2516029</v>
      </c>
      <c r="CWP12">
        <v>2497197</v>
      </c>
      <c r="CWQ12">
        <v>2503451</v>
      </c>
      <c r="CWR12">
        <v>2488030</v>
      </c>
      <c r="CWS12">
        <v>2469030</v>
      </c>
      <c r="CWT12">
        <v>2452195</v>
      </c>
      <c r="CWU12">
        <v>2438862</v>
      </c>
      <c r="CWV12">
        <v>2446582</v>
      </c>
      <c r="CWW12">
        <v>2447443</v>
      </c>
      <c r="CWX12">
        <v>2449188</v>
      </c>
      <c r="CWY12">
        <v>2445959</v>
      </c>
      <c r="CWZ12">
        <v>2442600</v>
      </c>
      <c r="CXA12">
        <v>4895691</v>
      </c>
      <c r="CXB12">
        <v>2488176</v>
      </c>
      <c r="CXC12">
        <v>2473946</v>
      </c>
      <c r="CXD12">
        <v>2461580</v>
      </c>
      <c r="CXE12">
        <v>2392236</v>
      </c>
      <c r="CXF12">
        <v>2388651</v>
      </c>
      <c r="CXG12">
        <v>2388651</v>
      </c>
      <c r="CXH12">
        <v>2400241</v>
      </c>
      <c r="CXI12">
        <v>2380107</v>
      </c>
      <c r="CXJ12">
        <v>2391970</v>
      </c>
      <c r="CXK12">
        <v>2399929</v>
      </c>
      <c r="CXL12">
        <v>2388630</v>
      </c>
      <c r="CXM12">
        <v>2408386</v>
      </c>
      <c r="CXN12">
        <v>2403380</v>
      </c>
      <c r="CXO12">
        <v>2460896</v>
      </c>
      <c r="CXP12">
        <v>2481699</v>
      </c>
      <c r="CXQ12">
        <v>2488712</v>
      </c>
      <c r="CXR12">
        <v>2500694</v>
      </c>
      <c r="CXS12">
        <v>2514518</v>
      </c>
      <c r="CXT12">
        <v>2563299</v>
      </c>
      <c r="CXU12">
        <v>2589896</v>
      </c>
      <c r="CXV12">
        <v>2645316</v>
      </c>
      <c r="CXW12">
        <v>2655128</v>
      </c>
      <c r="CXX12">
        <v>2644923</v>
      </c>
      <c r="CXY12">
        <v>2669615</v>
      </c>
      <c r="CXZ12">
        <v>2698896</v>
      </c>
      <c r="CYA12">
        <v>2734130</v>
      </c>
      <c r="CYB12">
        <v>2710794</v>
      </c>
      <c r="CYC12">
        <v>2697958</v>
      </c>
      <c r="CYD12">
        <v>2779354</v>
      </c>
      <c r="CYE12">
        <v>2682493</v>
      </c>
      <c r="CYF12">
        <v>2767921</v>
      </c>
      <c r="CYG12">
        <v>2753709</v>
      </c>
      <c r="CYH12">
        <v>2750052</v>
      </c>
      <c r="CYI12">
        <v>2756992</v>
      </c>
      <c r="CYJ12">
        <v>2756992</v>
      </c>
      <c r="CYK12">
        <v>2787849</v>
      </c>
      <c r="CYL12">
        <v>2778473</v>
      </c>
      <c r="CYM12">
        <v>2758677</v>
      </c>
      <c r="CYN12">
        <v>2730114</v>
      </c>
      <c r="CYO12">
        <v>2701274</v>
      </c>
      <c r="CYP12">
        <v>2726659</v>
      </c>
      <c r="CYQ12">
        <v>2814410</v>
      </c>
      <c r="CYR12">
        <v>2698198</v>
      </c>
      <c r="CYS12">
        <v>2673467</v>
      </c>
      <c r="CYT12">
        <v>2687949</v>
      </c>
      <c r="CYU12">
        <v>2653066</v>
      </c>
      <c r="CYV12">
        <v>2657250</v>
      </c>
      <c r="CYW12">
        <v>2635834</v>
      </c>
      <c r="CYX12">
        <v>2647630</v>
      </c>
      <c r="CYY12">
        <v>2609143</v>
      </c>
      <c r="CYZ12">
        <v>2565133</v>
      </c>
      <c r="CZA12">
        <v>2520237</v>
      </c>
      <c r="CZB12">
        <v>2514453</v>
      </c>
      <c r="CZC12">
        <v>2486462</v>
      </c>
      <c r="CZD12">
        <v>2486462</v>
      </c>
      <c r="CZE12">
        <v>2478223</v>
      </c>
      <c r="CZF12">
        <v>2433807</v>
      </c>
      <c r="CZG12">
        <v>2421507</v>
      </c>
      <c r="CZH12">
        <v>2409347</v>
      </c>
      <c r="CZI12">
        <v>2402365</v>
      </c>
      <c r="CZJ12">
        <v>2355088</v>
      </c>
      <c r="CZK12">
        <v>2304251</v>
      </c>
      <c r="CZL12">
        <v>2294159</v>
      </c>
      <c r="CZM12">
        <v>2277209</v>
      </c>
      <c r="CZN12">
        <v>36363</v>
      </c>
      <c r="CZO12">
        <v>36363</v>
      </c>
      <c r="CZP12">
        <v>36363</v>
      </c>
      <c r="CZQ12">
        <v>36777</v>
      </c>
      <c r="CZR12">
        <v>42141</v>
      </c>
      <c r="CZS12">
        <v>43613</v>
      </c>
      <c r="CZT12">
        <v>43613</v>
      </c>
      <c r="CZU12">
        <v>44590</v>
      </c>
      <c r="CZV12">
        <v>44707</v>
      </c>
      <c r="CZW12">
        <v>47565</v>
      </c>
      <c r="CZX12">
        <v>53446</v>
      </c>
      <c r="CZY12">
        <v>57702</v>
      </c>
      <c r="CZZ12">
        <v>59016</v>
      </c>
      <c r="DAA12">
        <v>60644</v>
      </c>
      <c r="DAB12">
        <v>66198</v>
      </c>
      <c r="DAC12">
        <v>69318</v>
      </c>
      <c r="DAD12">
        <v>72668</v>
      </c>
      <c r="DAE12">
        <v>74391</v>
      </c>
      <c r="DAF12">
        <v>86147</v>
      </c>
      <c r="DAG12">
        <v>96698</v>
      </c>
      <c r="DAH12">
        <v>111306</v>
      </c>
      <c r="DAI12">
        <v>135713</v>
      </c>
      <c r="DAJ12">
        <v>150961</v>
      </c>
      <c r="DAK12">
        <v>173388</v>
      </c>
      <c r="DAL12">
        <v>208476</v>
      </c>
      <c r="DAM12">
        <v>275432</v>
      </c>
      <c r="DAN12">
        <v>451732</v>
      </c>
      <c r="DAO12">
        <v>451732</v>
      </c>
      <c r="DAP12">
        <v>970054</v>
      </c>
      <c r="DAQ12">
        <v>1631844</v>
      </c>
      <c r="DAR12">
        <v>2009055</v>
      </c>
      <c r="DAS12">
        <v>2109020</v>
      </c>
      <c r="DAT12">
        <v>2180485</v>
      </c>
      <c r="DAU12">
        <v>2173499</v>
      </c>
      <c r="DAV12">
        <v>2212281</v>
      </c>
      <c r="DAW12">
        <v>2234635</v>
      </c>
      <c r="DAX12">
        <v>2260162</v>
      </c>
      <c r="DAY12">
        <v>2284879</v>
      </c>
      <c r="DAZ12">
        <v>2291215</v>
      </c>
      <c r="DBA12">
        <v>2322483</v>
      </c>
      <c r="DBB12">
        <v>2333151</v>
      </c>
      <c r="DBC12">
        <v>2302259</v>
      </c>
      <c r="DBD12">
        <v>2362521</v>
      </c>
      <c r="DBE12">
        <v>2328144</v>
      </c>
      <c r="DBF12">
        <v>2359952</v>
      </c>
      <c r="DBG12">
        <v>2424510</v>
      </c>
      <c r="DBH12">
        <v>2433687</v>
      </c>
      <c r="DBI12">
        <v>2471908</v>
      </c>
      <c r="DBJ12">
        <v>2436796</v>
      </c>
      <c r="DBK12">
        <v>2408291</v>
      </c>
      <c r="DBL12">
        <v>2408958</v>
      </c>
      <c r="DBM12">
        <v>2404807</v>
      </c>
      <c r="DBN12">
        <v>2396047</v>
      </c>
      <c r="DBO12">
        <v>2397279</v>
      </c>
      <c r="DBP12">
        <v>2394722</v>
      </c>
      <c r="DBQ12">
        <v>2389323</v>
      </c>
      <c r="DBR12">
        <v>2395510</v>
      </c>
      <c r="DBS12">
        <v>2412293</v>
      </c>
      <c r="DBT12">
        <v>2402314</v>
      </c>
      <c r="DBU12">
        <v>2393093</v>
      </c>
      <c r="DBV12">
        <v>2399424</v>
      </c>
      <c r="DBW12">
        <v>2417179</v>
      </c>
      <c r="DBX12">
        <v>2416720</v>
      </c>
      <c r="DBY12">
        <v>2414061</v>
      </c>
      <c r="DBZ12">
        <v>2418534</v>
      </c>
      <c r="DCA12">
        <v>2429866</v>
      </c>
      <c r="DCB12">
        <v>2371852</v>
      </c>
      <c r="DCC12">
        <v>52529</v>
      </c>
      <c r="DCD12">
        <v>62731</v>
      </c>
      <c r="DCE12">
        <v>64181</v>
      </c>
      <c r="DCF12">
        <v>65513</v>
      </c>
      <c r="DCG12">
        <v>66014</v>
      </c>
      <c r="DCH12">
        <v>66478</v>
      </c>
      <c r="DCI12">
        <v>67617</v>
      </c>
      <c r="DCJ12">
        <v>66157</v>
      </c>
      <c r="DCK12">
        <v>66448</v>
      </c>
      <c r="DCL12">
        <v>65744</v>
      </c>
      <c r="DCM12">
        <v>73470</v>
      </c>
      <c r="DCN12">
        <v>79504</v>
      </c>
      <c r="DCO12">
        <v>87525</v>
      </c>
      <c r="DCP12">
        <v>92990</v>
      </c>
      <c r="DCQ12">
        <v>99769</v>
      </c>
      <c r="DCR12">
        <v>104163</v>
      </c>
      <c r="DCS12">
        <v>111775</v>
      </c>
      <c r="DCT12">
        <v>115779</v>
      </c>
      <c r="DCU12">
        <v>115779</v>
      </c>
      <c r="DCV12">
        <v>126347</v>
      </c>
      <c r="DCW12">
        <v>131394</v>
      </c>
      <c r="DCX12">
        <v>167111</v>
      </c>
      <c r="DCY12">
        <v>211819</v>
      </c>
      <c r="DCZ12">
        <v>265620</v>
      </c>
      <c r="DDA12">
        <v>480634</v>
      </c>
      <c r="DDB12">
        <v>1225216</v>
      </c>
      <c r="DDC12">
        <v>1850424</v>
      </c>
      <c r="DDD12">
        <v>2185114</v>
      </c>
      <c r="DDE12">
        <v>2322537</v>
      </c>
      <c r="DDF12">
        <v>2357116</v>
      </c>
      <c r="DDG12">
        <v>2349259</v>
      </c>
      <c r="DDH12">
        <v>2314096</v>
      </c>
      <c r="DDI12">
        <v>2324880</v>
      </c>
      <c r="DDJ12">
        <v>2326689</v>
      </c>
      <c r="DDK12">
        <v>2346416</v>
      </c>
      <c r="DDL12">
        <v>2364642</v>
      </c>
      <c r="DDM12">
        <v>2346183</v>
      </c>
      <c r="DDN12">
        <v>2300385</v>
      </c>
      <c r="DDO12">
        <v>2304647</v>
      </c>
      <c r="DDP12">
        <v>2313901</v>
      </c>
      <c r="DDQ12">
        <v>2324612</v>
      </c>
      <c r="DDR12">
        <v>2340965</v>
      </c>
      <c r="DDS12">
        <v>2374364</v>
      </c>
      <c r="DDT12">
        <v>2364905</v>
      </c>
      <c r="DDU12">
        <v>2317885</v>
      </c>
      <c r="DDV12">
        <v>2297926</v>
      </c>
      <c r="DDW12">
        <v>2296790</v>
      </c>
      <c r="DDX12">
        <v>2264992</v>
      </c>
      <c r="DDY12">
        <v>2235617</v>
      </c>
      <c r="DDZ12">
        <v>2247226</v>
      </c>
      <c r="DEA12">
        <v>2225546</v>
      </c>
      <c r="DEB12">
        <v>2227831</v>
      </c>
      <c r="DEC12">
        <v>2230844</v>
      </c>
      <c r="DED12">
        <v>2177210</v>
      </c>
      <c r="DEE12">
        <v>2155412</v>
      </c>
      <c r="DEF12">
        <v>2170972</v>
      </c>
      <c r="DEG12">
        <v>2139412</v>
      </c>
      <c r="DEH12">
        <v>2138131</v>
      </c>
      <c r="DEI12">
        <v>2125797</v>
      </c>
      <c r="DEJ12">
        <v>2167855</v>
      </c>
      <c r="DEK12">
        <v>2146506</v>
      </c>
      <c r="DEL12">
        <v>2138549</v>
      </c>
      <c r="DEM12">
        <v>2122408</v>
      </c>
      <c r="DEN12">
        <v>2112870</v>
      </c>
      <c r="DEO12">
        <v>2112870</v>
      </c>
      <c r="DEP12">
        <v>2095363</v>
      </c>
      <c r="DEQ12">
        <v>6769</v>
      </c>
      <c r="DER12">
        <v>9667</v>
      </c>
      <c r="DES12">
        <v>9237</v>
      </c>
      <c r="DET12">
        <v>9385</v>
      </c>
      <c r="DEU12">
        <v>9481</v>
      </c>
      <c r="DEV12">
        <v>9531</v>
      </c>
      <c r="DEW12">
        <v>9478</v>
      </c>
      <c r="DEX12">
        <v>9522</v>
      </c>
      <c r="DEY12">
        <v>10051</v>
      </c>
      <c r="DEZ12">
        <v>10252</v>
      </c>
      <c r="DFA12">
        <v>11696</v>
      </c>
      <c r="DFB12">
        <v>13542</v>
      </c>
      <c r="DFC12">
        <v>17088</v>
      </c>
      <c r="DFD12">
        <v>20358</v>
      </c>
      <c r="DFE12">
        <v>23190</v>
      </c>
      <c r="DFF12">
        <v>26543</v>
      </c>
      <c r="DFG12">
        <v>32535</v>
      </c>
      <c r="DFH12">
        <v>36370</v>
      </c>
      <c r="DFI12">
        <v>42615</v>
      </c>
      <c r="DFJ12">
        <v>52269</v>
      </c>
      <c r="DFK12">
        <v>71234</v>
      </c>
      <c r="DFL12">
        <v>93775</v>
      </c>
      <c r="DFM12">
        <v>116983</v>
      </c>
      <c r="DFN12">
        <v>194883</v>
      </c>
      <c r="DFO12">
        <v>588695</v>
      </c>
      <c r="DFP12">
        <v>1330812</v>
      </c>
      <c r="DFQ12">
        <v>1873912</v>
      </c>
      <c r="DFR12">
        <v>1873912</v>
      </c>
      <c r="DFS12">
        <v>1938004</v>
      </c>
      <c r="DFT12">
        <v>1947588</v>
      </c>
      <c r="DFU12">
        <v>1948855</v>
      </c>
      <c r="DFV12">
        <v>1936752</v>
      </c>
      <c r="DFW12">
        <v>1931932</v>
      </c>
      <c r="DFX12">
        <v>1927538</v>
      </c>
      <c r="DFY12">
        <v>1925429</v>
      </c>
      <c r="DFZ12">
        <v>1915707</v>
      </c>
      <c r="DGA12">
        <v>1953505</v>
      </c>
      <c r="DGB12">
        <v>1978089</v>
      </c>
      <c r="DGC12">
        <v>1967322</v>
      </c>
      <c r="DGD12">
        <v>2007004</v>
      </c>
      <c r="DGE12">
        <v>2013828</v>
      </c>
      <c r="DGF12">
        <v>2044292</v>
      </c>
      <c r="DGG12">
        <v>2055877</v>
      </c>
      <c r="DGH12">
        <v>2066717</v>
      </c>
      <c r="DGI12">
        <v>2057022</v>
      </c>
      <c r="DGJ12">
        <v>2022126</v>
      </c>
      <c r="DGK12">
        <v>2009041</v>
      </c>
      <c r="DGL12">
        <v>2019891</v>
      </c>
      <c r="DGM12">
        <v>2019025</v>
      </c>
      <c r="DGN12">
        <v>2009788</v>
      </c>
      <c r="DGO12">
        <v>1991306</v>
      </c>
      <c r="DGP12">
        <v>2002314</v>
      </c>
      <c r="DGQ12">
        <v>1998281</v>
      </c>
      <c r="DGR12">
        <v>1994116</v>
      </c>
      <c r="DGS12">
        <v>2003942</v>
      </c>
      <c r="DGT12">
        <v>2019577</v>
      </c>
      <c r="DGU12">
        <v>2031070</v>
      </c>
      <c r="DGV12">
        <v>2011236</v>
      </c>
      <c r="DGW12">
        <v>2019997</v>
      </c>
      <c r="DGX12">
        <v>2005813</v>
      </c>
      <c r="DGY12">
        <v>2000104</v>
      </c>
      <c r="DGZ12">
        <v>2025047</v>
      </c>
      <c r="DHA12">
        <v>2004296</v>
      </c>
      <c r="DHB12">
        <v>2021576</v>
      </c>
      <c r="DHC12">
        <v>2003728</v>
      </c>
      <c r="DHD12">
        <v>661</v>
      </c>
      <c r="DHE12">
        <v>869</v>
      </c>
      <c r="DHF12">
        <v>3384</v>
      </c>
      <c r="DHG12">
        <v>3630</v>
      </c>
      <c r="DHH12">
        <v>2864</v>
      </c>
      <c r="DHI12">
        <v>3289</v>
      </c>
      <c r="DHJ12">
        <v>3804</v>
      </c>
      <c r="DHK12">
        <v>4441</v>
      </c>
      <c r="DHL12">
        <v>4872</v>
      </c>
      <c r="DHM12">
        <v>5779</v>
      </c>
      <c r="DHN12">
        <v>5427</v>
      </c>
      <c r="DHO12">
        <v>7143</v>
      </c>
      <c r="DHP12">
        <v>8314</v>
      </c>
      <c r="DHQ12">
        <v>9553</v>
      </c>
      <c r="DHR12">
        <v>9848</v>
      </c>
      <c r="DHS12">
        <v>12665</v>
      </c>
      <c r="DHT12">
        <v>17551</v>
      </c>
      <c r="DHU12">
        <v>22190</v>
      </c>
      <c r="DHV12">
        <v>29626</v>
      </c>
      <c r="DHW12">
        <v>35137</v>
      </c>
      <c r="DHX12">
        <v>44440</v>
      </c>
      <c r="DHY12">
        <v>61131</v>
      </c>
      <c r="DHZ12">
        <v>81983</v>
      </c>
      <c r="DIA12">
        <v>191642</v>
      </c>
      <c r="DIB12">
        <v>571551</v>
      </c>
      <c r="DIC12">
        <v>1113001</v>
      </c>
      <c r="DID12">
        <v>1605076</v>
      </c>
      <c r="DIE12">
        <v>1900798</v>
      </c>
      <c r="DIF12">
        <v>1937924</v>
      </c>
      <c r="DIG12">
        <v>1968703</v>
      </c>
      <c r="DIH12">
        <v>2007263</v>
      </c>
      <c r="DII12">
        <v>1964554</v>
      </c>
      <c r="DIJ12">
        <v>1964554</v>
      </c>
      <c r="DIK12">
        <v>1963188</v>
      </c>
      <c r="DIL12">
        <v>1964390</v>
      </c>
      <c r="DIM12">
        <v>1953033</v>
      </c>
      <c r="DIN12">
        <v>1955209</v>
      </c>
      <c r="DIO12">
        <v>1901806</v>
      </c>
      <c r="DIP12">
        <v>1830098</v>
      </c>
      <c r="DIQ12">
        <v>1832084</v>
      </c>
      <c r="DIR12">
        <v>1815574</v>
      </c>
      <c r="DIS12">
        <v>1808580</v>
      </c>
      <c r="DIT12">
        <v>1839567</v>
      </c>
      <c r="DIU12">
        <v>1835406</v>
      </c>
      <c r="DIV12">
        <v>1843701</v>
      </c>
      <c r="DIW12">
        <v>1820072</v>
      </c>
      <c r="DIX12">
        <v>1820309</v>
      </c>
      <c r="DIY12">
        <v>1830393</v>
      </c>
      <c r="DIZ12">
        <v>1839156</v>
      </c>
      <c r="DJA12">
        <v>1851651</v>
      </c>
      <c r="DJB12">
        <v>1835735</v>
      </c>
      <c r="DJC12">
        <v>1816623</v>
      </c>
      <c r="DJD12">
        <v>1816623</v>
      </c>
      <c r="DJE12">
        <v>1867935</v>
      </c>
      <c r="DJF12">
        <v>1842049</v>
      </c>
      <c r="DJG12">
        <v>1842066</v>
      </c>
      <c r="DJH12">
        <v>1832597</v>
      </c>
      <c r="DJI12">
        <v>1836861</v>
      </c>
      <c r="DJJ12">
        <v>1824167</v>
      </c>
      <c r="DJK12">
        <v>1841736</v>
      </c>
      <c r="DJL12">
        <v>1815691</v>
      </c>
      <c r="DJM12">
        <v>1842034</v>
      </c>
      <c r="DJN12">
        <v>1841303</v>
      </c>
      <c r="DJO12">
        <v>3597</v>
      </c>
      <c r="DJP12">
        <v>3597</v>
      </c>
      <c r="DJQ12">
        <v>3597</v>
      </c>
      <c r="DJR12">
        <v>4671</v>
      </c>
      <c r="DJS12">
        <v>5016</v>
      </c>
      <c r="DJT12">
        <v>5020</v>
      </c>
      <c r="DJU12">
        <v>5020</v>
      </c>
      <c r="DJV12">
        <v>5034</v>
      </c>
      <c r="DJW12">
        <v>5064</v>
      </c>
      <c r="DJX12">
        <v>5580</v>
      </c>
      <c r="DJY12">
        <v>6099</v>
      </c>
      <c r="DJZ12">
        <v>10421</v>
      </c>
      <c r="DKA12">
        <v>11319</v>
      </c>
      <c r="DKB12">
        <v>13002</v>
      </c>
      <c r="DKC12">
        <v>30820</v>
      </c>
      <c r="DKD12">
        <v>32619</v>
      </c>
      <c r="DKE12">
        <v>37449</v>
      </c>
      <c r="DKF12">
        <v>40176</v>
      </c>
      <c r="DKG12">
        <v>45494</v>
      </c>
      <c r="DKH12">
        <v>57877</v>
      </c>
      <c r="DKI12">
        <v>65148</v>
      </c>
      <c r="DKJ12">
        <v>80773</v>
      </c>
      <c r="DKK12">
        <v>85610</v>
      </c>
      <c r="DKL12">
        <v>123922</v>
      </c>
      <c r="DKM12">
        <v>167547</v>
      </c>
      <c r="DKN12">
        <v>262447</v>
      </c>
      <c r="DKO12">
        <v>262447</v>
      </c>
      <c r="DKP12">
        <v>730232</v>
      </c>
      <c r="DKQ12">
        <v>1212642</v>
      </c>
      <c r="DKR12">
        <v>1706643</v>
      </c>
      <c r="DKS12">
        <v>1822689</v>
      </c>
      <c r="DKT12">
        <v>1937934</v>
      </c>
      <c r="DKU12">
        <v>1972785</v>
      </c>
      <c r="DKV12">
        <v>1964446</v>
      </c>
      <c r="DKW12">
        <v>1944718</v>
      </c>
      <c r="DKX12">
        <v>1935078</v>
      </c>
      <c r="DKY12">
        <v>1935942</v>
      </c>
      <c r="DKZ12">
        <v>1943693</v>
      </c>
      <c r="DLA12">
        <v>1945898</v>
      </c>
      <c r="DLB12">
        <v>1956589</v>
      </c>
      <c r="DLC12">
        <v>1934340</v>
      </c>
      <c r="DLD12">
        <v>1933253</v>
      </c>
      <c r="DLE12">
        <v>1917484</v>
      </c>
      <c r="DLF12">
        <v>1919020</v>
      </c>
      <c r="DLG12">
        <v>1905967</v>
      </c>
      <c r="DLH12">
        <v>1901748</v>
      </c>
      <c r="DLI12">
        <v>1877372</v>
      </c>
      <c r="DLJ12">
        <v>1879697</v>
      </c>
      <c r="DLK12">
        <v>1886551</v>
      </c>
      <c r="DLL12">
        <v>1879617</v>
      </c>
      <c r="DLM12">
        <v>1899425</v>
      </c>
      <c r="DLN12">
        <v>1868708</v>
      </c>
      <c r="DLO12">
        <v>1886064</v>
      </c>
      <c r="DLP12">
        <v>1888295</v>
      </c>
      <c r="DLQ12">
        <v>1894343</v>
      </c>
      <c r="DLR12">
        <v>1922701</v>
      </c>
      <c r="DLS12">
        <v>1958299</v>
      </c>
      <c r="DLT12">
        <v>2083985</v>
      </c>
      <c r="DLU12">
        <v>2108333</v>
      </c>
      <c r="DLV12">
        <v>2108609</v>
      </c>
      <c r="DLW12">
        <v>2107887</v>
      </c>
      <c r="DLX12">
        <v>2070611</v>
      </c>
      <c r="DLY12">
        <v>2079158</v>
      </c>
      <c r="DLZ12">
        <v>2084039</v>
      </c>
      <c r="DMA12">
        <v>2137108</v>
      </c>
      <c r="DMB12">
        <v>2122282</v>
      </c>
      <c r="DMC12">
        <v>2109298</v>
      </c>
      <c r="DMD12">
        <v>976</v>
      </c>
      <c r="DME12">
        <v>988</v>
      </c>
      <c r="DMF12">
        <v>1501</v>
      </c>
      <c r="DMG12">
        <v>2166</v>
      </c>
      <c r="DMH12">
        <v>3812</v>
      </c>
      <c r="DMI12">
        <v>4090</v>
      </c>
      <c r="DMJ12">
        <v>5646</v>
      </c>
      <c r="DMK12">
        <v>6769</v>
      </c>
      <c r="DML12">
        <v>8924</v>
      </c>
      <c r="DMM12">
        <v>10504</v>
      </c>
      <c r="DMN12">
        <v>11494</v>
      </c>
      <c r="DMO12">
        <v>14549</v>
      </c>
      <c r="DMP12">
        <v>15730</v>
      </c>
      <c r="DMQ12">
        <v>17278</v>
      </c>
      <c r="DMR12">
        <v>18424</v>
      </c>
      <c r="DMS12">
        <v>21752</v>
      </c>
      <c r="DMT12">
        <v>26476</v>
      </c>
      <c r="DMU12">
        <v>33296</v>
      </c>
      <c r="DMV12">
        <v>46002</v>
      </c>
      <c r="DMW12">
        <v>67500</v>
      </c>
      <c r="DMX12">
        <v>97965</v>
      </c>
      <c r="DMY12">
        <v>156225</v>
      </c>
      <c r="DMZ12">
        <v>156225</v>
      </c>
      <c r="DNA12">
        <v>213592</v>
      </c>
      <c r="DNB12">
        <v>595607</v>
      </c>
      <c r="DNC12">
        <v>1281986</v>
      </c>
      <c r="DND12">
        <v>1832762</v>
      </c>
      <c r="DNE12">
        <v>2007263</v>
      </c>
      <c r="DNF12">
        <v>2059612</v>
      </c>
      <c r="DNG12">
        <v>2075119</v>
      </c>
      <c r="DNH12">
        <v>2114133</v>
      </c>
      <c r="DNI12">
        <v>2111260</v>
      </c>
      <c r="DNJ12">
        <v>2110915</v>
      </c>
      <c r="DNK12">
        <v>2096586</v>
      </c>
      <c r="DNL12">
        <v>2105542</v>
      </c>
      <c r="DNM12">
        <v>2134873</v>
      </c>
      <c r="DNN12">
        <v>2146510</v>
      </c>
      <c r="DNO12">
        <v>2142457</v>
      </c>
      <c r="DNP12">
        <v>2156311</v>
      </c>
      <c r="DNQ12">
        <v>2157490</v>
      </c>
      <c r="DNR12">
        <v>2143058</v>
      </c>
      <c r="DNS12">
        <v>2171643</v>
      </c>
      <c r="DNT12">
        <v>2182285</v>
      </c>
      <c r="DNU12">
        <v>2171101</v>
      </c>
      <c r="DNV12">
        <v>2127914</v>
      </c>
      <c r="DNW12">
        <v>2124076</v>
      </c>
      <c r="DNX12">
        <v>2153985</v>
      </c>
      <c r="DNY12">
        <v>2138328</v>
      </c>
      <c r="DNZ12">
        <v>2159682</v>
      </c>
      <c r="DOA12">
        <v>2145826</v>
      </c>
      <c r="DOB12">
        <v>2163575</v>
      </c>
      <c r="DOC12">
        <v>2153157</v>
      </c>
      <c r="DOD12">
        <v>2154337</v>
      </c>
      <c r="DOE12">
        <v>2179868</v>
      </c>
      <c r="DOF12">
        <v>2154059</v>
      </c>
      <c r="DOG12">
        <v>2147058</v>
      </c>
      <c r="DOH12">
        <v>2128791</v>
      </c>
      <c r="DOI12">
        <v>2108771</v>
      </c>
      <c r="DOJ12">
        <v>2107139</v>
      </c>
      <c r="DOK12">
        <v>2116163</v>
      </c>
      <c r="DOL12">
        <v>2088612</v>
      </c>
      <c r="DOM12">
        <v>2074971</v>
      </c>
      <c r="DON12">
        <v>2053386</v>
      </c>
      <c r="DOO12">
        <v>2053386</v>
      </c>
      <c r="DOP12">
        <v>2033325</v>
      </c>
      <c r="DOQ12">
        <v>2035624</v>
      </c>
      <c r="DOR12">
        <v>20431</v>
      </c>
      <c r="DOS12">
        <v>21323</v>
      </c>
      <c r="DOT12">
        <v>21626</v>
      </c>
      <c r="DOU12">
        <v>23791</v>
      </c>
      <c r="DOV12">
        <v>24926</v>
      </c>
      <c r="DOW12">
        <v>25591</v>
      </c>
      <c r="DOX12">
        <v>27870</v>
      </c>
      <c r="DOY12">
        <v>28471</v>
      </c>
      <c r="DOZ12">
        <v>29335</v>
      </c>
      <c r="DPA12">
        <v>30007</v>
      </c>
      <c r="DPB12">
        <v>31732</v>
      </c>
      <c r="DPC12">
        <v>32892</v>
      </c>
      <c r="DPD12">
        <v>35248</v>
      </c>
      <c r="DPE12">
        <v>36023</v>
      </c>
      <c r="DPF12">
        <v>41255</v>
      </c>
      <c r="DPG12">
        <v>43781</v>
      </c>
      <c r="DPH12">
        <v>50001</v>
      </c>
      <c r="DPI12">
        <v>52780</v>
      </c>
      <c r="DPJ12">
        <v>64786</v>
      </c>
      <c r="DPK12">
        <v>73063</v>
      </c>
      <c r="DPL12">
        <v>99180</v>
      </c>
      <c r="DPM12">
        <v>181338</v>
      </c>
      <c r="DPN12">
        <v>240980</v>
      </c>
      <c r="DPO12">
        <v>556098</v>
      </c>
      <c r="DPP12">
        <v>1092448</v>
      </c>
      <c r="DPQ12">
        <v>1761441</v>
      </c>
      <c r="DPR12">
        <v>1761441</v>
      </c>
      <c r="DPS12">
        <v>1863764</v>
      </c>
      <c r="DPT12">
        <v>1963180</v>
      </c>
      <c r="DPU12">
        <v>2065326</v>
      </c>
      <c r="DPV12">
        <v>2058994</v>
      </c>
      <c r="DPW12">
        <v>2067719</v>
      </c>
      <c r="DPX12">
        <v>2074150</v>
      </c>
      <c r="DPY12">
        <v>2093821</v>
      </c>
      <c r="DPZ12">
        <v>2103553</v>
      </c>
      <c r="DQA12">
        <v>2075619</v>
      </c>
      <c r="DQB12">
        <v>2055091</v>
      </c>
      <c r="DQC12">
        <v>2045491</v>
      </c>
      <c r="DQD12">
        <v>2047304</v>
      </c>
      <c r="DQE12">
        <v>2035538</v>
      </c>
      <c r="DQF12">
        <v>2038037</v>
      </c>
      <c r="DQG12">
        <v>2054424</v>
      </c>
      <c r="DQH12">
        <v>2049116</v>
      </c>
      <c r="DQI12">
        <v>2094586</v>
      </c>
      <c r="DQJ12">
        <v>2078501</v>
      </c>
      <c r="DQK12">
        <v>2084930</v>
      </c>
      <c r="DQL12">
        <v>2033110</v>
      </c>
      <c r="DQM12">
        <v>2023869</v>
      </c>
      <c r="DQN12">
        <v>2029055</v>
      </c>
      <c r="DQO12">
        <v>2017721</v>
      </c>
      <c r="DQP12">
        <v>2028488</v>
      </c>
      <c r="DQQ12">
        <v>2066402</v>
      </c>
      <c r="DQR12">
        <v>2066402</v>
      </c>
      <c r="DQS12">
        <v>2025091</v>
      </c>
      <c r="DQT12">
        <v>2014902</v>
      </c>
      <c r="DQU12">
        <v>2023301</v>
      </c>
      <c r="DQV12">
        <v>2016209</v>
      </c>
      <c r="DQW12">
        <v>2059871</v>
      </c>
      <c r="DQX12">
        <v>2064983</v>
      </c>
      <c r="DQY12">
        <v>2045090</v>
      </c>
      <c r="DQZ12">
        <v>2023706</v>
      </c>
      <c r="DRA12">
        <v>2010633</v>
      </c>
      <c r="DRB12">
        <v>1963467</v>
      </c>
      <c r="DRC12">
        <v>1979991</v>
      </c>
      <c r="DRD12">
        <v>1962402</v>
      </c>
      <c r="DRE12">
        <v>1765</v>
      </c>
      <c r="DRF12">
        <v>2945</v>
      </c>
      <c r="DRG12">
        <v>5740</v>
      </c>
      <c r="DRH12">
        <v>6488</v>
      </c>
      <c r="DRI12">
        <v>9616</v>
      </c>
      <c r="DRJ12">
        <v>13329</v>
      </c>
      <c r="DRK12">
        <v>17749</v>
      </c>
      <c r="DRL12">
        <v>18369</v>
      </c>
      <c r="DRM12">
        <v>24332</v>
      </c>
      <c r="DRN12">
        <v>29967</v>
      </c>
      <c r="DRO12">
        <v>32670</v>
      </c>
      <c r="DRP12">
        <v>36321</v>
      </c>
      <c r="DRQ12">
        <v>37059</v>
      </c>
      <c r="DRR12">
        <v>42358</v>
      </c>
      <c r="DRS12">
        <v>49694</v>
      </c>
      <c r="DRT12">
        <v>52747</v>
      </c>
      <c r="DRU12">
        <v>58686</v>
      </c>
      <c r="DRV12">
        <v>68314</v>
      </c>
      <c r="DRW12">
        <v>86561</v>
      </c>
      <c r="DRX12">
        <v>101470</v>
      </c>
      <c r="DRY12">
        <v>135725</v>
      </c>
      <c r="DRZ12">
        <v>165933</v>
      </c>
      <c r="DSA12">
        <v>294661</v>
      </c>
      <c r="DSB12">
        <v>882988</v>
      </c>
      <c r="DSC12">
        <v>1353349</v>
      </c>
      <c r="DSD12">
        <v>1606297</v>
      </c>
      <c r="DSE12">
        <v>1848312</v>
      </c>
      <c r="DSF12">
        <v>1902188</v>
      </c>
      <c r="DSG12">
        <v>1931400</v>
      </c>
      <c r="DSH12">
        <v>1972265</v>
      </c>
      <c r="DSI12">
        <v>1962811</v>
      </c>
      <c r="DSJ12">
        <v>1962811</v>
      </c>
      <c r="DSK12">
        <v>1951108</v>
      </c>
      <c r="DSL12">
        <v>1921450</v>
      </c>
      <c r="DSM12">
        <v>1925427</v>
      </c>
      <c r="DSN12">
        <v>1900009</v>
      </c>
      <c r="DSO12">
        <v>1912356</v>
      </c>
      <c r="DSP12">
        <v>1874994</v>
      </c>
      <c r="DSQ12">
        <v>1880665</v>
      </c>
      <c r="DSR12">
        <v>1902963</v>
      </c>
      <c r="DSS12">
        <v>1897127</v>
      </c>
      <c r="DST12">
        <v>1904602</v>
      </c>
      <c r="DSU12">
        <v>1911865</v>
      </c>
      <c r="DSV12">
        <v>1944855</v>
      </c>
      <c r="DSW12">
        <v>1951137</v>
      </c>
      <c r="DSX12">
        <v>1959472</v>
      </c>
      <c r="DSY12">
        <v>1945830</v>
      </c>
      <c r="DSZ12">
        <v>1979987</v>
      </c>
      <c r="DTA12">
        <v>1978964</v>
      </c>
      <c r="DTB12">
        <v>1959013</v>
      </c>
      <c r="DTC12">
        <v>1960546</v>
      </c>
      <c r="DTD12">
        <v>1960546</v>
      </c>
      <c r="DTE12">
        <v>1954071</v>
      </c>
      <c r="DTF12">
        <v>1964876</v>
      </c>
      <c r="DTG12">
        <v>1948778</v>
      </c>
      <c r="DTH12">
        <v>1946644</v>
      </c>
      <c r="DTI12">
        <v>1938085</v>
      </c>
      <c r="DTJ12">
        <v>1945724</v>
      </c>
      <c r="DTK12">
        <v>1942565</v>
      </c>
      <c r="DTL12">
        <v>1896310</v>
      </c>
      <c r="DTM12">
        <v>1875185</v>
      </c>
      <c r="DTN12">
        <v>1867811</v>
      </c>
      <c r="DTO12">
        <v>1856832</v>
      </c>
      <c r="DTP12">
        <v>19143</v>
      </c>
      <c r="DTQ12">
        <v>19143</v>
      </c>
      <c r="DTR12">
        <v>19143</v>
      </c>
      <c r="DTS12">
        <v>20725</v>
      </c>
      <c r="DTT12">
        <v>24716</v>
      </c>
      <c r="DTU12">
        <v>25450</v>
      </c>
      <c r="DTV12">
        <v>25450</v>
      </c>
      <c r="DTW12">
        <v>25781</v>
      </c>
      <c r="DTX12">
        <v>29187</v>
      </c>
      <c r="DTY12">
        <v>31662</v>
      </c>
      <c r="DTZ12">
        <v>34246</v>
      </c>
      <c r="DUA12">
        <v>40341</v>
      </c>
      <c r="DUB12">
        <v>42606</v>
      </c>
      <c r="DUC12">
        <v>52207</v>
      </c>
      <c r="DUD12">
        <v>56243</v>
      </c>
      <c r="DUE12">
        <v>61110</v>
      </c>
      <c r="DUF12">
        <v>64430</v>
      </c>
      <c r="DUG12">
        <v>74443</v>
      </c>
      <c r="DUH12">
        <v>92595</v>
      </c>
      <c r="DUI12">
        <v>107313</v>
      </c>
      <c r="DUJ12">
        <v>117973</v>
      </c>
      <c r="DUK12">
        <v>140730</v>
      </c>
      <c r="DUL12">
        <v>181410</v>
      </c>
      <c r="DUM12">
        <v>277682</v>
      </c>
      <c r="DUN12">
        <v>314377</v>
      </c>
      <c r="DUO12">
        <v>314377</v>
      </c>
      <c r="DUP12">
        <v>636400</v>
      </c>
      <c r="DUQ12">
        <v>1166263</v>
      </c>
      <c r="DUR12">
        <v>1548910</v>
      </c>
      <c r="DUS12">
        <v>1770510</v>
      </c>
      <c r="DUT12">
        <v>1876868</v>
      </c>
      <c r="DUU12">
        <v>1936628</v>
      </c>
      <c r="DUV12">
        <v>1963824</v>
      </c>
      <c r="DUW12">
        <v>1952565</v>
      </c>
      <c r="DUX12">
        <v>1916527</v>
      </c>
      <c r="DUY12">
        <v>1882547</v>
      </c>
      <c r="DUZ12">
        <v>1868414</v>
      </c>
      <c r="DVA12">
        <v>1881689</v>
      </c>
      <c r="DVB12">
        <v>1887160</v>
      </c>
      <c r="DVC12">
        <v>1902059</v>
      </c>
      <c r="DVD12">
        <v>1884159</v>
      </c>
      <c r="DVE12">
        <v>1853968</v>
      </c>
      <c r="DVF12">
        <v>1836148</v>
      </c>
      <c r="DVG12">
        <v>1842460</v>
      </c>
      <c r="DVH12">
        <v>1842220</v>
      </c>
      <c r="DVI12">
        <v>1832158</v>
      </c>
      <c r="DVJ12">
        <v>1810859</v>
      </c>
      <c r="DVK12">
        <v>1784416</v>
      </c>
      <c r="DVL12">
        <v>1769699</v>
      </c>
      <c r="DVM12">
        <v>1761034</v>
      </c>
      <c r="DVN12">
        <v>1760257</v>
      </c>
      <c r="DVO12">
        <v>1731669</v>
      </c>
      <c r="DVP12">
        <v>1748159</v>
      </c>
      <c r="DVQ12">
        <v>1752478</v>
      </c>
      <c r="DVR12">
        <v>1769076</v>
      </c>
      <c r="DVS12">
        <v>1740783</v>
      </c>
      <c r="DVT12">
        <v>1744489</v>
      </c>
      <c r="DVU12">
        <v>1748183</v>
      </c>
      <c r="DVV12">
        <v>1751624</v>
      </c>
      <c r="DVW12">
        <v>1724186</v>
      </c>
      <c r="DVX12">
        <v>1706104</v>
      </c>
      <c r="DVY12">
        <v>1713259</v>
      </c>
      <c r="DVZ12">
        <v>1676271</v>
      </c>
      <c r="DWA12">
        <v>1681215</v>
      </c>
      <c r="DWB12">
        <v>1679671</v>
      </c>
      <c r="DWC12">
        <v>1692096</v>
      </c>
      <c r="DWD12">
        <v>1674250</v>
      </c>
      <c r="DWE12">
        <v>7659</v>
      </c>
      <c r="DWF12">
        <v>11406</v>
      </c>
      <c r="DWG12">
        <v>13639</v>
      </c>
      <c r="DWH12">
        <v>16541</v>
      </c>
      <c r="DWI12">
        <v>21567</v>
      </c>
      <c r="DWJ12">
        <v>25525</v>
      </c>
      <c r="DWK12">
        <v>26125</v>
      </c>
      <c r="DWL12">
        <v>26770</v>
      </c>
      <c r="DWM12">
        <v>39213</v>
      </c>
      <c r="DWN12">
        <v>39596</v>
      </c>
      <c r="DWO12">
        <v>40547</v>
      </c>
      <c r="DWP12">
        <v>42440</v>
      </c>
      <c r="DWQ12">
        <v>43138</v>
      </c>
      <c r="DWR12">
        <v>45061</v>
      </c>
      <c r="DWS12">
        <v>48105</v>
      </c>
      <c r="DWT12">
        <v>58484</v>
      </c>
      <c r="DWU12">
        <v>66162</v>
      </c>
      <c r="DWV12">
        <v>65613</v>
      </c>
      <c r="DWW12">
        <v>85592</v>
      </c>
      <c r="DWX12">
        <v>94581</v>
      </c>
      <c r="DWY12">
        <v>120291</v>
      </c>
      <c r="DWZ12">
        <v>120291</v>
      </c>
      <c r="DXA12">
        <v>196197</v>
      </c>
      <c r="DXB12">
        <v>423251</v>
      </c>
      <c r="DXC12">
        <v>855442</v>
      </c>
      <c r="DXD12">
        <v>1147281</v>
      </c>
      <c r="DXE12">
        <v>1371757</v>
      </c>
      <c r="DXF12">
        <v>1524216</v>
      </c>
      <c r="DXG12">
        <v>1562948</v>
      </c>
      <c r="DXH12">
        <v>1586045</v>
      </c>
      <c r="DXI12">
        <v>1642770</v>
      </c>
      <c r="DXJ12">
        <v>1639388</v>
      </c>
      <c r="DXK12">
        <v>1630675</v>
      </c>
      <c r="DXL12">
        <v>1614064</v>
      </c>
      <c r="DXM12">
        <v>1614526</v>
      </c>
      <c r="DXN12">
        <v>1594172</v>
      </c>
      <c r="DXO12">
        <v>1585883</v>
      </c>
      <c r="DXP12">
        <v>1600415</v>
      </c>
      <c r="DXQ12">
        <v>1614287</v>
      </c>
      <c r="DXR12">
        <v>1620050</v>
      </c>
      <c r="DXS12">
        <v>1619900</v>
      </c>
      <c r="DXT12">
        <v>1623442</v>
      </c>
      <c r="DXU12">
        <v>1619031</v>
      </c>
      <c r="DXV12">
        <v>1600182</v>
      </c>
      <c r="DXW12">
        <v>1608529</v>
      </c>
      <c r="DXX12">
        <v>1608547</v>
      </c>
      <c r="DXY12">
        <v>1601401</v>
      </c>
      <c r="DXZ12">
        <v>1607277</v>
      </c>
      <c r="DYA12">
        <v>1615607</v>
      </c>
      <c r="DYB12">
        <v>1611163</v>
      </c>
      <c r="DYC12">
        <v>1630662</v>
      </c>
      <c r="DYD12">
        <v>1640550</v>
      </c>
      <c r="DYE12">
        <v>1660779</v>
      </c>
      <c r="DYF12">
        <v>1590586</v>
      </c>
      <c r="DYG12">
        <v>1584583</v>
      </c>
      <c r="DYH12">
        <v>1565094</v>
      </c>
      <c r="DYI12">
        <v>1551728</v>
      </c>
      <c r="DYJ12">
        <v>1564659</v>
      </c>
      <c r="DYK12">
        <v>1557161</v>
      </c>
      <c r="DYL12">
        <v>1534239</v>
      </c>
      <c r="DYM12">
        <v>1517510</v>
      </c>
      <c r="DYN12">
        <v>1529030</v>
      </c>
      <c r="DYO12">
        <v>1525681</v>
      </c>
      <c r="DYP12">
        <v>1525681</v>
      </c>
      <c r="DYQ12">
        <v>1535393</v>
      </c>
      <c r="DYR12">
        <v>1542974</v>
      </c>
      <c r="DYS12">
        <v>818</v>
      </c>
      <c r="DYT12">
        <v>1753</v>
      </c>
      <c r="DYU12">
        <v>1753</v>
      </c>
      <c r="DYV12">
        <v>2501</v>
      </c>
      <c r="DYW12">
        <v>3961</v>
      </c>
      <c r="DYX12">
        <v>6301</v>
      </c>
      <c r="DYY12">
        <v>7143</v>
      </c>
      <c r="DYZ12">
        <v>9921</v>
      </c>
      <c r="DZA12">
        <v>16304</v>
      </c>
      <c r="DZB12">
        <v>23771</v>
      </c>
      <c r="DZC12">
        <v>26977</v>
      </c>
      <c r="DZD12">
        <v>70591</v>
      </c>
      <c r="DZE12">
        <v>59267</v>
      </c>
      <c r="DZF12">
        <v>65147</v>
      </c>
      <c r="DZG12">
        <v>69113</v>
      </c>
      <c r="DZH12">
        <v>66286</v>
      </c>
      <c r="DZI12">
        <v>75486</v>
      </c>
      <c r="DZJ12">
        <v>83616</v>
      </c>
      <c r="DZK12">
        <v>113832</v>
      </c>
      <c r="DZL12">
        <v>119927</v>
      </c>
      <c r="DZM12">
        <v>173558</v>
      </c>
      <c r="DZN12">
        <v>284054</v>
      </c>
      <c r="DZO12">
        <v>612657</v>
      </c>
      <c r="DZP12">
        <v>1076167</v>
      </c>
      <c r="DZQ12">
        <v>1452275</v>
      </c>
      <c r="DZR12">
        <v>1452275</v>
      </c>
      <c r="DZS12">
        <v>1537693</v>
      </c>
      <c r="DZT12">
        <v>1606799</v>
      </c>
      <c r="DZU12">
        <v>1661718</v>
      </c>
      <c r="DZV12">
        <v>1679836</v>
      </c>
      <c r="DZW12">
        <v>1697605</v>
      </c>
      <c r="DZX12">
        <v>1724014</v>
      </c>
      <c r="DZY12">
        <v>1731143</v>
      </c>
      <c r="DZZ12">
        <v>1738255</v>
      </c>
      <c r="EAA12">
        <v>1774808</v>
      </c>
      <c r="EAB12">
        <v>1789389</v>
      </c>
      <c r="EAC12">
        <v>1836085</v>
      </c>
      <c r="EAD12">
        <v>1845956</v>
      </c>
      <c r="EAE12">
        <v>1836558</v>
      </c>
      <c r="EAF12">
        <v>1848592</v>
      </c>
      <c r="EAG12">
        <v>1858248</v>
      </c>
      <c r="EAH12">
        <v>1891473</v>
      </c>
      <c r="EAI12">
        <v>1889744</v>
      </c>
      <c r="EAJ12">
        <v>1885257</v>
      </c>
      <c r="EAK12">
        <v>1882305</v>
      </c>
      <c r="EAL12">
        <v>1889501</v>
      </c>
      <c r="EAM12">
        <v>1849186</v>
      </c>
      <c r="EAN12">
        <v>1839102</v>
      </c>
      <c r="EAO12">
        <v>1822956</v>
      </c>
      <c r="EAP12">
        <v>1839209</v>
      </c>
      <c r="EAQ12">
        <v>1829103</v>
      </c>
      <c r="EAR12">
        <v>1851199</v>
      </c>
      <c r="EAS12">
        <v>1839942</v>
      </c>
      <c r="EAT12">
        <v>1855979</v>
      </c>
      <c r="EAU12">
        <v>1831110</v>
      </c>
      <c r="EAV12">
        <v>1831638</v>
      </c>
      <c r="EAW12">
        <v>1811290</v>
      </c>
      <c r="EAX12">
        <v>1811480</v>
      </c>
      <c r="EAY12">
        <v>1815220</v>
      </c>
      <c r="EAZ12">
        <v>1813437</v>
      </c>
      <c r="EBA12">
        <v>1816513</v>
      </c>
      <c r="EBB12">
        <v>1842098</v>
      </c>
      <c r="EBC12">
        <v>1835687</v>
      </c>
      <c r="EBD12">
        <v>1817571</v>
      </c>
      <c r="EBE12">
        <v>1835359</v>
      </c>
      <c r="EBF12">
        <v>16057</v>
      </c>
      <c r="EBG12">
        <v>16057</v>
      </c>
      <c r="EBH12">
        <v>16057</v>
      </c>
      <c r="EBI12">
        <v>18488</v>
      </c>
      <c r="EBJ12">
        <v>20482</v>
      </c>
      <c r="EBK12">
        <v>21437</v>
      </c>
      <c r="EBL12">
        <v>22846</v>
      </c>
      <c r="EBM12">
        <v>27156</v>
      </c>
      <c r="EBN12">
        <v>28973</v>
      </c>
      <c r="EBO12">
        <v>32574</v>
      </c>
      <c r="EBP12">
        <v>37097</v>
      </c>
      <c r="EBQ12">
        <v>44316</v>
      </c>
      <c r="EBR12">
        <v>46560</v>
      </c>
      <c r="EBS12">
        <v>56225</v>
      </c>
      <c r="EBT12">
        <v>61861</v>
      </c>
      <c r="EBU12">
        <v>65839</v>
      </c>
      <c r="EBV12">
        <v>77649</v>
      </c>
      <c r="EBW12">
        <v>84666</v>
      </c>
      <c r="EBX12">
        <v>103691</v>
      </c>
      <c r="EBY12">
        <v>122716</v>
      </c>
      <c r="EBZ12">
        <v>154699</v>
      </c>
      <c r="ECA12">
        <v>191327</v>
      </c>
      <c r="ECB12">
        <v>280877</v>
      </c>
      <c r="ECC12">
        <v>580267</v>
      </c>
      <c r="ECD12">
        <v>950963</v>
      </c>
      <c r="ECE12">
        <v>1279956</v>
      </c>
      <c r="ECF12">
        <v>1484727</v>
      </c>
      <c r="ECG12">
        <v>1544473</v>
      </c>
      <c r="ECH12">
        <v>1566608</v>
      </c>
      <c r="ECI12">
        <v>1545395</v>
      </c>
      <c r="ECJ12">
        <v>1545395</v>
      </c>
      <c r="ECK12">
        <v>1572188</v>
      </c>
      <c r="ECL12">
        <v>1567055</v>
      </c>
      <c r="ECM12">
        <v>1549390</v>
      </c>
      <c r="ECN12">
        <v>1548382</v>
      </c>
      <c r="ECO12">
        <v>1539769</v>
      </c>
      <c r="ECP12">
        <v>1535650</v>
      </c>
      <c r="ECQ12">
        <v>1541887</v>
      </c>
      <c r="ECR12">
        <v>1539349</v>
      </c>
      <c r="ECS12">
        <v>1557998</v>
      </c>
      <c r="ECT12">
        <v>1544382</v>
      </c>
      <c r="ECU12">
        <v>1527719</v>
      </c>
      <c r="ECV12">
        <v>1545034</v>
      </c>
      <c r="ECW12">
        <v>1512053</v>
      </c>
      <c r="ECX12">
        <v>1491935</v>
      </c>
      <c r="ECY12">
        <v>1518045</v>
      </c>
      <c r="ECZ12">
        <v>1514416</v>
      </c>
      <c r="EDA12">
        <v>1527948</v>
      </c>
      <c r="EDB12">
        <v>1534555</v>
      </c>
      <c r="EDC12">
        <v>1539687</v>
      </c>
      <c r="EDD12">
        <v>1539687</v>
      </c>
      <c r="EDE12">
        <v>1540192</v>
      </c>
      <c r="EDF12">
        <v>1557525</v>
      </c>
      <c r="EDG12">
        <v>1542694</v>
      </c>
      <c r="EDH12">
        <v>1540038</v>
      </c>
      <c r="EDI12">
        <v>1550888</v>
      </c>
      <c r="EDJ12">
        <v>1563126</v>
      </c>
      <c r="EDK12">
        <v>1549939</v>
      </c>
      <c r="EDL12">
        <v>1511542</v>
      </c>
      <c r="EDM12">
        <v>1527046</v>
      </c>
      <c r="EDN12">
        <v>1512182</v>
      </c>
      <c r="EDO12">
        <v>1498522</v>
      </c>
      <c r="EDP12">
        <v>1514124</v>
      </c>
      <c r="EDQ12">
        <v>23456</v>
      </c>
      <c r="EDR12">
        <v>23456</v>
      </c>
      <c r="EDS12">
        <v>23456</v>
      </c>
      <c r="EDT12">
        <v>26376</v>
      </c>
      <c r="EDU12">
        <v>30409</v>
      </c>
      <c r="EDV12">
        <v>32715</v>
      </c>
      <c r="EDW12">
        <v>32715</v>
      </c>
      <c r="EDX12">
        <v>34265</v>
      </c>
      <c r="EDY12">
        <v>41477</v>
      </c>
      <c r="EDZ12">
        <v>47811</v>
      </c>
      <c r="EEA12">
        <v>49296</v>
      </c>
      <c r="EEB12">
        <v>51049</v>
      </c>
      <c r="EEC12">
        <v>54739</v>
      </c>
      <c r="EED12">
        <v>54666</v>
      </c>
      <c r="EEE12">
        <v>58428</v>
      </c>
      <c r="EEF12">
        <v>64251</v>
      </c>
      <c r="EEG12">
        <v>74067</v>
      </c>
      <c r="EEH12">
        <v>77261</v>
      </c>
      <c r="EEI12">
        <v>95263</v>
      </c>
      <c r="EEJ12">
        <v>116946</v>
      </c>
      <c r="EEK12">
        <v>140921</v>
      </c>
      <c r="EEL12">
        <v>157115</v>
      </c>
      <c r="EEM12">
        <v>171744</v>
      </c>
      <c r="EEN12">
        <v>237574</v>
      </c>
      <c r="EEO12">
        <v>455652</v>
      </c>
      <c r="EEP12">
        <v>849975</v>
      </c>
      <c r="EEQ12">
        <v>1082221</v>
      </c>
      <c r="EER12">
        <v>1321695</v>
      </c>
      <c r="EES12">
        <v>1355966</v>
      </c>
      <c r="EET12">
        <v>1355966</v>
      </c>
      <c r="EEU12">
        <v>1391368</v>
      </c>
      <c r="EEV12">
        <v>1438283</v>
      </c>
      <c r="EEW12">
        <v>1443175</v>
      </c>
      <c r="EEX12">
        <v>1438629</v>
      </c>
      <c r="EEY12">
        <v>1431554</v>
      </c>
      <c r="EEZ12">
        <v>1407239</v>
      </c>
      <c r="EFA12">
        <v>1368146</v>
      </c>
      <c r="EFB12">
        <v>1292342</v>
      </c>
      <c r="EFC12">
        <v>1364838</v>
      </c>
      <c r="EFD12">
        <v>1356578</v>
      </c>
      <c r="EFE12">
        <v>1344223</v>
      </c>
      <c r="EFF12">
        <v>1343134</v>
      </c>
      <c r="EFG12">
        <v>1339554</v>
      </c>
      <c r="EFH12">
        <v>1349487</v>
      </c>
      <c r="EFI12">
        <v>1337725</v>
      </c>
      <c r="EFJ12">
        <v>1336548</v>
      </c>
      <c r="EFK12">
        <v>1336861</v>
      </c>
      <c r="EFL12">
        <v>1341460</v>
      </c>
      <c r="EFM12">
        <v>1345404</v>
      </c>
      <c r="EFN12">
        <v>1351648</v>
      </c>
      <c r="EFO12">
        <v>1358338</v>
      </c>
      <c r="EFP12">
        <v>1371433</v>
      </c>
      <c r="EFQ12">
        <v>1381008</v>
      </c>
      <c r="EFR12">
        <v>1387053</v>
      </c>
      <c r="EFS12">
        <v>1402261</v>
      </c>
      <c r="EFT12">
        <v>1412498</v>
      </c>
      <c r="EFU12">
        <v>1433006</v>
      </c>
      <c r="EFV12">
        <v>1441787</v>
      </c>
      <c r="EFW12">
        <v>1433208</v>
      </c>
      <c r="EFX12">
        <v>1426173</v>
      </c>
      <c r="EFY12">
        <v>1426108</v>
      </c>
      <c r="EFZ12">
        <v>1439108</v>
      </c>
      <c r="EGA12">
        <v>1429997</v>
      </c>
      <c r="EGB12">
        <v>1437849</v>
      </c>
      <c r="EGC12">
        <v>1456253</v>
      </c>
      <c r="EGD12">
        <v>1445323</v>
      </c>
      <c r="EGE12">
        <v>1442642</v>
      </c>
      <c r="EGF12">
        <v>12951</v>
      </c>
      <c r="EGG12">
        <v>13919</v>
      </c>
      <c r="EGH12">
        <v>15332</v>
      </c>
      <c r="EGI12">
        <v>17151</v>
      </c>
      <c r="EGJ12">
        <v>18201</v>
      </c>
      <c r="EGK12">
        <v>19584</v>
      </c>
      <c r="EGL12">
        <v>20334</v>
      </c>
      <c r="EGM12">
        <v>20313</v>
      </c>
      <c r="EGN12">
        <v>22398</v>
      </c>
      <c r="EGO12">
        <v>24498</v>
      </c>
      <c r="EGP12">
        <v>23991</v>
      </c>
      <c r="EGQ12">
        <v>27540</v>
      </c>
      <c r="EGR12">
        <v>29527</v>
      </c>
      <c r="EGS12">
        <v>36782</v>
      </c>
      <c r="EGT12">
        <v>42921</v>
      </c>
      <c r="EGU12">
        <v>51243</v>
      </c>
      <c r="EGV12">
        <v>54654</v>
      </c>
      <c r="EGW12">
        <v>78940</v>
      </c>
      <c r="EGX12">
        <v>95371</v>
      </c>
      <c r="EGY12">
        <v>124854</v>
      </c>
      <c r="EGZ12">
        <v>124854</v>
      </c>
      <c r="EHA12">
        <v>215995</v>
      </c>
      <c r="EHB12">
        <v>358162</v>
      </c>
      <c r="EHC12">
        <v>650650</v>
      </c>
      <c r="EHD12">
        <v>940274</v>
      </c>
      <c r="EHE12">
        <v>1078753</v>
      </c>
      <c r="EHF12">
        <v>1161791</v>
      </c>
      <c r="EHG12">
        <v>1195880</v>
      </c>
      <c r="EHH12">
        <v>1212217</v>
      </c>
      <c r="EHI12">
        <v>1211785</v>
      </c>
      <c r="EHJ12">
        <v>1205213</v>
      </c>
      <c r="EHK12">
        <v>1189759</v>
      </c>
      <c r="EHL12">
        <v>1180737</v>
      </c>
      <c r="EHM12">
        <v>1184201</v>
      </c>
      <c r="EHN12">
        <v>1204601</v>
      </c>
      <c r="EHO12">
        <v>1202078</v>
      </c>
      <c r="EHP12">
        <v>1192969</v>
      </c>
      <c r="EHQ12">
        <v>1184544</v>
      </c>
      <c r="EHR12">
        <v>1174383</v>
      </c>
      <c r="EHS12">
        <v>1160442</v>
      </c>
      <c r="EHT12">
        <v>1163047</v>
      </c>
      <c r="EHU12">
        <v>1148073</v>
      </c>
      <c r="EHV12">
        <v>1158842</v>
      </c>
      <c r="EHW12">
        <v>1167418</v>
      </c>
      <c r="EHX12">
        <v>1175651</v>
      </c>
      <c r="EHY12">
        <v>1155128</v>
      </c>
      <c r="EHZ12">
        <v>1168376</v>
      </c>
      <c r="EIA12">
        <v>1161305</v>
      </c>
      <c r="EIB12">
        <v>1133515</v>
      </c>
      <c r="EIC12">
        <v>1140952</v>
      </c>
      <c r="EID12">
        <v>1150842</v>
      </c>
      <c r="EIE12">
        <v>1139161</v>
      </c>
      <c r="EIF12">
        <v>1132460</v>
      </c>
      <c r="EIG12">
        <v>1133542</v>
      </c>
      <c r="EIH12">
        <v>1149254</v>
      </c>
      <c r="EII12">
        <v>1148063</v>
      </c>
      <c r="EIJ12">
        <v>1151091</v>
      </c>
      <c r="EIK12">
        <v>1135429</v>
      </c>
      <c r="EIL12">
        <v>1132686</v>
      </c>
      <c r="EIM12">
        <v>1130072</v>
      </c>
      <c r="EIN12">
        <v>1116811</v>
      </c>
      <c r="EIO12">
        <v>1123625</v>
      </c>
      <c r="EIP12">
        <v>1138497</v>
      </c>
      <c r="EIQ12">
        <v>1138497</v>
      </c>
      <c r="EIR12">
        <v>1146106</v>
      </c>
      <c r="EIS12">
        <v>21494</v>
      </c>
      <c r="EIT12">
        <v>24307</v>
      </c>
      <c r="EIU12">
        <v>24805</v>
      </c>
      <c r="EIV12">
        <v>25800</v>
      </c>
      <c r="EIW12">
        <v>26660</v>
      </c>
      <c r="EIX12">
        <v>27698</v>
      </c>
      <c r="EIY12">
        <v>28398</v>
      </c>
      <c r="EIZ12">
        <v>31206</v>
      </c>
      <c r="EJA12">
        <v>34671</v>
      </c>
      <c r="EJB12">
        <v>45571</v>
      </c>
      <c r="EJC12">
        <v>49081</v>
      </c>
      <c r="EJD12">
        <v>53832</v>
      </c>
      <c r="EJE12">
        <v>59622</v>
      </c>
      <c r="EJF12">
        <v>63160</v>
      </c>
      <c r="EJG12">
        <v>66471</v>
      </c>
      <c r="EJH12">
        <v>72391</v>
      </c>
      <c r="EJI12">
        <v>78310</v>
      </c>
      <c r="EJJ12">
        <v>86247</v>
      </c>
      <c r="EJK12">
        <v>96368</v>
      </c>
      <c r="EJL12">
        <v>102550</v>
      </c>
      <c r="EJM12">
        <v>109925</v>
      </c>
      <c r="EJN12">
        <v>132509</v>
      </c>
      <c r="EJO12">
        <v>207154</v>
      </c>
      <c r="EJP12">
        <v>429351</v>
      </c>
      <c r="EJQ12">
        <v>846740</v>
      </c>
      <c r="EJR12">
        <v>846740</v>
      </c>
      <c r="EJS12">
        <v>1056718</v>
      </c>
      <c r="EJT12">
        <v>1268581</v>
      </c>
      <c r="EJU12">
        <v>1307013</v>
      </c>
      <c r="EJV12">
        <v>1363395</v>
      </c>
      <c r="EJW12">
        <v>1369306</v>
      </c>
      <c r="EJX12">
        <v>1379766</v>
      </c>
      <c r="EJY12">
        <v>1380596</v>
      </c>
      <c r="EJZ12">
        <v>1375416</v>
      </c>
      <c r="EKA12">
        <v>1397786</v>
      </c>
      <c r="EKB12">
        <v>1380637</v>
      </c>
      <c r="EKC12">
        <v>1389656</v>
      </c>
      <c r="EKD12">
        <v>1381008</v>
      </c>
      <c r="EKE12">
        <v>1351591</v>
      </c>
      <c r="EKF12">
        <v>1333547</v>
      </c>
      <c r="EKG12">
        <v>1337473</v>
      </c>
      <c r="EKH12">
        <v>1323199</v>
      </c>
      <c r="EKI12">
        <v>1305379</v>
      </c>
      <c r="EKJ12">
        <v>1308187</v>
      </c>
      <c r="EKK12">
        <v>1313567</v>
      </c>
      <c r="EKL12">
        <v>1353136</v>
      </c>
      <c r="EKM12">
        <v>1342168</v>
      </c>
      <c r="EKN12">
        <v>1314870</v>
      </c>
      <c r="EKO12">
        <v>1309977</v>
      </c>
      <c r="EKP12">
        <v>1305593</v>
      </c>
      <c r="EKQ12">
        <v>1308087</v>
      </c>
      <c r="EKR12">
        <v>1313737</v>
      </c>
      <c r="EKS12">
        <v>1297706</v>
      </c>
      <c r="EKT12">
        <v>1299569</v>
      </c>
      <c r="EKU12">
        <v>1297934</v>
      </c>
      <c r="EKV12">
        <v>1300504</v>
      </c>
      <c r="EKW12">
        <v>1296845</v>
      </c>
      <c r="EKX12">
        <v>1292610</v>
      </c>
      <c r="EKY12">
        <v>1307839</v>
      </c>
      <c r="EKZ12">
        <v>1280716</v>
      </c>
      <c r="ELA12">
        <v>1278708</v>
      </c>
      <c r="ELB12">
        <v>1264388</v>
      </c>
      <c r="ELC12">
        <v>1266712</v>
      </c>
      <c r="ELD12">
        <v>1274872</v>
      </c>
      <c r="ELE12">
        <v>1289039</v>
      </c>
      <c r="ELF12">
        <v>11786</v>
      </c>
      <c r="ELG12">
        <v>21697</v>
      </c>
      <c r="ELH12">
        <v>23974</v>
      </c>
      <c r="ELI12">
        <v>25152</v>
      </c>
      <c r="ELJ12">
        <v>26567</v>
      </c>
      <c r="ELK12">
        <v>29496</v>
      </c>
      <c r="ELL12">
        <v>30505</v>
      </c>
      <c r="ELM12">
        <v>31755</v>
      </c>
      <c r="ELN12">
        <v>34232</v>
      </c>
      <c r="ELO12">
        <v>35772</v>
      </c>
      <c r="ELP12">
        <v>36608</v>
      </c>
      <c r="ELQ12">
        <v>40452</v>
      </c>
      <c r="ELR12">
        <v>43681</v>
      </c>
      <c r="ELS12">
        <v>45850</v>
      </c>
      <c r="ELT12">
        <v>52057</v>
      </c>
      <c r="ELU12">
        <v>61147</v>
      </c>
      <c r="ELV12">
        <v>68922</v>
      </c>
      <c r="ELW12">
        <v>72191</v>
      </c>
      <c r="ELX12">
        <v>78901</v>
      </c>
      <c r="ELY12">
        <v>84871</v>
      </c>
      <c r="ELZ12">
        <v>98356</v>
      </c>
      <c r="EMA12">
        <v>126914</v>
      </c>
      <c r="EMB12">
        <v>195886</v>
      </c>
      <c r="EMC12">
        <v>292826</v>
      </c>
      <c r="EMD12">
        <v>642058</v>
      </c>
      <c r="EME12">
        <v>1041806</v>
      </c>
      <c r="EMF12">
        <v>1183366</v>
      </c>
      <c r="EMG12">
        <v>1350818</v>
      </c>
      <c r="EMH12">
        <v>1373962</v>
      </c>
      <c r="EMI12">
        <v>1386835</v>
      </c>
      <c r="EMJ12">
        <v>1386835</v>
      </c>
      <c r="EMK12">
        <v>1390431</v>
      </c>
      <c r="EML12">
        <v>1421839</v>
      </c>
      <c r="EMM12">
        <v>1427078</v>
      </c>
      <c r="EMN12">
        <v>1435839</v>
      </c>
      <c r="EMO12">
        <v>1435413</v>
      </c>
      <c r="EMP12">
        <v>1447021</v>
      </c>
      <c r="EMQ12">
        <v>1459365</v>
      </c>
      <c r="EMR12">
        <v>1456861</v>
      </c>
      <c r="EMS12">
        <v>1471154</v>
      </c>
      <c r="EMT12">
        <v>1457665</v>
      </c>
      <c r="EMU12">
        <v>1443896</v>
      </c>
      <c r="EMV12">
        <v>1466031</v>
      </c>
      <c r="EMW12">
        <v>1474311</v>
      </c>
      <c r="EMX12">
        <v>1467268</v>
      </c>
      <c r="EMY12">
        <v>1500936</v>
      </c>
      <c r="EMZ12">
        <v>1493461</v>
      </c>
      <c r="ENA12">
        <v>1514892</v>
      </c>
      <c r="ENB12">
        <v>1445787</v>
      </c>
      <c r="ENC12">
        <v>1450338</v>
      </c>
      <c r="END12">
        <v>1435438</v>
      </c>
      <c r="ENE12">
        <v>1427630</v>
      </c>
      <c r="ENF12">
        <v>1419170</v>
      </c>
      <c r="ENG12">
        <v>1425031</v>
      </c>
      <c r="ENH12">
        <v>1410741</v>
      </c>
      <c r="ENI12">
        <v>1410741</v>
      </c>
      <c r="ENJ12">
        <v>1401892</v>
      </c>
      <c r="ENK12">
        <v>1375321</v>
      </c>
      <c r="ENL12">
        <v>1330474</v>
      </c>
      <c r="ENM12">
        <v>1303626</v>
      </c>
      <c r="ENN12">
        <v>1278804</v>
      </c>
      <c r="ENO12">
        <v>1272407</v>
      </c>
      <c r="ENP12">
        <v>1274264</v>
      </c>
      <c r="ENQ12">
        <v>1253368</v>
      </c>
      <c r="ENR12">
        <v>33207</v>
      </c>
      <c r="ENS12">
        <v>33207</v>
      </c>
      <c r="ENT12">
        <v>33207</v>
      </c>
      <c r="ENU12">
        <v>33180</v>
      </c>
      <c r="ENV12">
        <v>33180</v>
      </c>
      <c r="ENW12">
        <v>33256</v>
      </c>
      <c r="ENX12">
        <v>33256</v>
      </c>
      <c r="ENY12">
        <v>33255</v>
      </c>
      <c r="ENZ12">
        <v>33248</v>
      </c>
      <c r="EOA12">
        <v>33791</v>
      </c>
      <c r="EOB12">
        <v>34394</v>
      </c>
      <c r="EOC12">
        <v>35078</v>
      </c>
      <c r="EOD12">
        <v>35351</v>
      </c>
      <c r="EOE12">
        <v>41746</v>
      </c>
      <c r="EOF12">
        <v>43359</v>
      </c>
      <c r="EOG12">
        <v>47693</v>
      </c>
      <c r="EOH12">
        <v>51472</v>
      </c>
      <c r="EOI12">
        <v>56243</v>
      </c>
      <c r="EOJ12">
        <v>61919</v>
      </c>
      <c r="EOK12">
        <v>66265</v>
      </c>
      <c r="EOL12">
        <v>69609</v>
      </c>
      <c r="EOM12">
        <v>74510</v>
      </c>
      <c r="EON12">
        <v>94719</v>
      </c>
      <c r="EOO12">
        <v>138474</v>
      </c>
      <c r="EOP12">
        <v>222883</v>
      </c>
      <c r="EOQ12">
        <v>486400</v>
      </c>
      <c r="EOR12">
        <v>953606</v>
      </c>
      <c r="EOS12">
        <v>1011898</v>
      </c>
      <c r="EOT12">
        <v>1011898</v>
      </c>
      <c r="EOU12">
        <v>1149610</v>
      </c>
      <c r="EOV12">
        <v>1204371</v>
      </c>
      <c r="EOW12">
        <v>1237738</v>
      </c>
      <c r="EOX12">
        <v>1264924</v>
      </c>
      <c r="EOY12">
        <v>1253852</v>
      </c>
      <c r="EOZ12">
        <v>1244916</v>
      </c>
      <c r="EPA12">
        <v>1258548</v>
      </c>
      <c r="EPB12">
        <v>1244714</v>
      </c>
      <c r="EPC12">
        <v>1250297</v>
      </c>
      <c r="EPD12">
        <v>1272038</v>
      </c>
      <c r="EPE12">
        <v>1250614</v>
      </c>
      <c r="EPF12">
        <v>1241789</v>
      </c>
      <c r="EPG12">
        <v>1237022</v>
      </c>
      <c r="EPH12">
        <v>1221964</v>
      </c>
      <c r="EPI12">
        <v>1232350</v>
      </c>
      <c r="EPJ12">
        <v>1215199</v>
      </c>
      <c r="EPK12">
        <v>1193073</v>
      </c>
      <c r="EPL12">
        <v>1196731</v>
      </c>
      <c r="EPM12">
        <v>1199966</v>
      </c>
      <c r="EPN12">
        <v>1198135</v>
      </c>
      <c r="EPO12">
        <v>1247619</v>
      </c>
      <c r="EPP12">
        <v>1207703</v>
      </c>
      <c r="EPQ12">
        <v>1232014</v>
      </c>
      <c r="EPR12">
        <v>1196192</v>
      </c>
      <c r="EPS12">
        <v>1182675</v>
      </c>
      <c r="EPT12">
        <v>1172959</v>
      </c>
      <c r="EPU12">
        <v>1160222</v>
      </c>
      <c r="EPV12">
        <v>1161059</v>
      </c>
      <c r="EPW12">
        <v>1165430</v>
      </c>
      <c r="EPX12">
        <v>1177223</v>
      </c>
      <c r="EPY12">
        <v>1182903</v>
      </c>
      <c r="EPZ12">
        <v>1207116</v>
      </c>
      <c r="EQA12">
        <v>1203837</v>
      </c>
      <c r="EQB12">
        <v>1201847</v>
      </c>
      <c r="EQC12">
        <v>1216690</v>
      </c>
      <c r="EQD12">
        <v>1228941</v>
      </c>
      <c r="EQE12">
        <v>1247316</v>
      </c>
      <c r="EQF12">
        <v>18044</v>
      </c>
      <c r="EQG12">
        <v>18360</v>
      </c>
      <c r="EQH12">
        <v>21297</v>
      </c>
      <c r="EQI12">
        <v>28137</v>
      </c>
      <c r="EQJ12">
        <v>29637</v>
      </c>
      <c r="EQK12">
        <v>32625</v>
      </c>
      <c r="EQL12">
        <v>35106</v>
      </c>
      <c r="EQM12">
        <v>35289</v>
      </c>
      <c r="EQN12">
        <v>37977</v>
      </c>
      <c r="EQO12">
        <v>43394</v>
      </c>
      <c r="EQP12">
        <v>49787</v>
      </c>
      <c r="EQQ12">
        <v>53196</v>
      </c>
      <c r="EQR12">
        <v>59245</v>
      </c>
      <c r="EQS12">
        <v>61153</v>
      </c>
      <c r="EQT12">
        <v>63182</v>
      </c>
      <c r="EQU12">
        <v>65770</v>
      </c>
      <c r="EQV12">
        <v>67404</v>
      </c>
      <c r="EQW12">
        <v>73417</v>
      </c>
      <c r="EQX12">
        <v>79572</v>
      </c>
      <c r="EQY12">
        <v>91107</v>
      </c>
      <c r="EQZ12">
        <v>91107</v>
      </c>
      <c r="ERA12">
        <v>121512</v>
      </c>
      <c r="ERB12">
        <v>189079</v>
      </c>
      <c r="ERC12">
        <v>252923</v>
      </c>
      <c r="ERD12">
        <v>505961</v>
      </c>
      <c r="ERE12">
        <v>715919</v>
      </c>
      <c r="ERF12">
        <v>982027</v>
      </c>
      <c r="ERG12">
        <v>1146977</v>
      </c>
      <c r="ERH12">
        <v>1272885</v>
      </c>
      <c r="ERI12">
        <v>1333675</v>
      </c>
      <c r="ERJ12">
        <v>1382260</v>
      </c>
      <c r="ERK12">
        <v>1413057</v>
      </c>
      <c r="ERL12">
        <v>1413322</v>
      </c>
      <c r="ERM12">
        <v>1414213</v>
      </c>
      <c r="ERN12">
        <v>1405997</v>
      </c>
      <c r="ERO12">
        <v>1397346</v>
      </c>
      <c r="ERP12">
        <v>1403484</v>
      </c>
      <c r="ERQ12">
        <v>1444504</v>
      </c>
      <c r="ERR12">
        <v>1446814</v>
      </c>
      <c r="ERS12">
        <v>1427418</v>
      </c>
      <c r="ERT12">
        <v>1429645</v>
      </c>
      <c r="ERU12">
        <v>1444870</v>
      </c>
      <c r="ERV12">
        <v>1467835</v>
      </c>
      <c r="ERW12">
        <v>1460629</v>
      </c>
      <c r="ERX12">
        <v>1427296</v>
      </c>
      <c r="ERY12">
        <v>1448400</v>
      </c>
      <c r="ERZ12">
        <v>1492768</v>
      </c>
      <c r="ESA12">
        <v>1514023</v>
      </c>
      <c r="ESB12">
        <v>1520147</v>
      </c>
      <c r="ESC12">
        <v>1523090</v>
      </c>
      <c r="ESD12">
        <v>1533129</v>
      </c>
      <c r="ESE12">
        <v>1567522</v>
      </c>
      <c r="ESF12">
        <v>1571442</v>
      </c>
      <c r="ESG12">
        <v>1564832</v>
      </c>
      <c r="ESH12">
        <v>1558599</v>
      </c>
      <c r="ESI12">
        <v>1538391</v>
      </c>
      <c r="ESJ12">
        <v>1552706</v>
      </c>
      <c r="ESK12">
        <v>1545624</v>
      </c>
      <c r="ESL12">
        <v>1532771</v>
      </c>
      <c r="ESM12">
        <v>1495552</v>
      </c>
      <c r="ESN12">
        <v>1485916</v>
      </c>
      <c r="ESO12">
        <v>1469673</v>
      </c>
      <c r="ESP12">
        <v>1434084</v>
      </c>
      <c r="ESQ12">
        <v>1454267</v>
      </c>
      <c r="ESR12">
        <v>1462743</v>
      </c>
      <c r="ESS12">
        <v>1462743</v>
      </c>
      <c r="EST12">
        <v>17988</v>
      </c>
      <c r="ESU12">
        <v>18592</v>
      </c>
      <c r="ESV12">
        <v>19880</v>
      </c>
      <c r="ESW12">
        <v>20403</v>
      </c>
      <c r="ESX12">
        <v>21100</v>
      </c>
      <c r="ESY12">
        <v>21343</v>
      </c>
      <c r="ESZ12">
        <v>22100</v>
      </c>
      <c r="ETA12">
        <v>24191</v>
      </c>
      <c r="ETB12">
        <v>25856</v>
      </c>
      <c r="ETC12">
        <v>28576</v>
      </c>
      <c r="ETD12">
        <v>29414</v>
      </c>
      <c r="ETE12">
        <v>31462</v>
      </c>
      <c r="ETF12">
        <v>32545</v>
      </c>
      <c r="ETG12">
        <v>34920</v>
      </c>
      <c r="ETH12">
        <v>39268</v>
      </c>
      <c r="ETI12">
        <v>44267</v>
      </c>
      <c r="ETJ12">
        <v>54212</v>
      </c>
      <c r="ETK12">
        <v>62515</v>
      </c>
      <c r="ETL12">
        <v>77828</v>
      </c>
      <c r="ETM12">
        <v>99420</v>
      </c>
      <c r="ETN12">
        <v>113813</v>
      </c>
      <c r="ETO12">
        <v>154537</v>
      </c>
      <c r="ETP12">
        <v>205061</v>
      </c>
      <c r="ETQ12">
        <v>270565</v>
      </c>
      <c r="ETR12">
        <v>270565</v>
      </c>
      <c r="ETS12">
        <v>467540</v>
      </c>
      <c r="ETT12">
        <v>781918</v>
      </c>
      <c r="ETU12">
        <v>1088925</v>
      </c>
      <c r="ETV12">
        <v>1346831</v>
      </c>
      <c r="ETW12">
        <v>1443610</v>
      </c>
      <c r="ETX12">
        <v>1468285</v>
      </c>
      <c r="ETY12">
        <v>1492194</v>
      </c>
      <c r="ETZ12">
        <v>1487728</v>
      </c>
      <c r="EUA12">
        <v>1498883</v>
      </c>
      <c r="EUB12">
        <v>1495036</v>
      </c>
      <c r="EUC12">
        <v>1493815</v>
      </c>
      <c r="EUD12">
        <v>1487638</v>
      </c>
      <c r="EUE12">
        <v>1476607</v>
      </c>
      <c r="EUF12">
        <v>1472709</v>
      </c>
      <c r="EUG12">
        <v>1458927</v>
      </c>
      <c r="EUH12">
        <v>1434875</v>
      </c>
      <c r="EUI12">
        <v>1443176</v>
      </c>
      <c r="EUJ12">
        <v>1449610</v>
      </c>
      <c r="EUK12">
        <v>1440783</v>
      </c>
      <c r="EUL12">
        <v>1445840</v>
      </c>
      <c r="EUM12">
        <v>1454483</v>
      </c>
      <c r="EUN12">
        <v>1451194</v>
      </c>
      <c r="EUO12">
        <v>1420073</v>
      </c>
      <c r="EUP12">
        <v>1423206</v>
      </c>
      <c r="EUQ12">
        <v>1406920</v>
      </c>
      <c r="EUR12">
        <v>1406920</v>
      </c>
      <c r="EUS12">
        <v>1385681</v>
      </c>
      <c r="EUT12">
        <v>1352234</v>
      </c>
      <c r="EUU12">
        <v>1341826</v>
      </c>
      <c r="EUV12">
        <v>1350879</v>
      </c>
      <c r="EUW12">
        <v>1336457</v>
      </c>
      <c r="EUX12">
        <v>1326328</v>
      </c>
      <c r="EUY12">
        <v>1322945</v>
      </c>
      <c r="EUZ12">
        <v>1349373</v>
      </c>
      <c r="EVA12">
        <v>1335665</v>
      </c>
      <c r="EVB12">
        <v>1327497</v>
      </c>
      <c r="EVC12">
        <v>1312785</v>
      </c>
      <c r="EVD12">
        <v>1301221</v>
      </c>
      <c r="EVE12">
        <v>1290171</v>
      </c>
      <c r="EVF12">
        <v>1304365</v>
      </c>
      <c r="EVG12">
        <v>3206</v>
      </c>
      <c r="EVH12">
        <v>4562</v>
      </c>
      <c r="EVI12">
        <v>5267</v>
      </c>
      <c r="EVJ12">
        <v>5536</v>
      </c>
      <c r="EVK12">
        <v>6406</v>
      </c>
      <c r="EVL12">
        <v>6346</v>
      </c>
      <c r="EVM12">
        <v>7016</v>
      </c>
      <c r="EVN12">
        <v>7023</v>
      </c>
      <c r="EVO12">
        <v>7866</v>
      </c>
      <c r="EVP12">
        <v>9168</v>
      </c>
      <c r="EVQ12">
        <v>10296</v>
      </c>
      <c r="EVR12">
        <v>12336</v>
      </c>
      <c r="EVS12">
        <v>13922</v>
      </c>
      <c r="EVT12">
        <v>16250</v>
      </c>
      <c r="EVU12">
        <v>18763</v>
      </c>
      <c r="EVV12">
        <v>21668</v>
      </c>
      <c r="EVW12">
        <v>25247</v>
      </c>
      <c r="EVX12">
        <v>30051</v>
      </c>
      <c r="EVY12">
        <v>37453</v>
      </c>
      <c r="EVZ12">
        <v>47288</v>
      </c>
      <c r="EWA12">
        <v>54051</v>
      </c>
      <c r="EWB12">
        <v>65710</v>
      </c>
      <c r="EWC12">
        <v>88590</v>
      </c>
      <c r="EWD12">
        <v>136819</v>
      </c>
      <c r="EWE12">
        <v>205230</v>
      </c>
      <c r="EWF12">
        <v>416059</v>
      </c>
      <c r="EWG12">
        <v>729950</v>
      </c>
      <c r="EWH12">
        <v>989537</v>
      </c>
      <c r="EWI12">
        <v>1208824</v>
      </c>
      <c r="EWJ12">
        <v>1208824</v>
      </c>
      <c r="EWK12">
        <v>1243006</v>
      </c>
      <c r="EWL12">
        <v>1285503</v>
      </c>
      <c r="EWM12">
        <v>1291455</v>
      </c>
      <c r="EWN12">
        <v>1292853</v>
      </c>
      <c r="EWO12">
        <v>1289789</v>
      </c>
      <c r="EWP12">
        <v>1294418</v>
      </c>
      <c r="EWQ12">
        <v>1287586</v>
      </c>
      <c r="EWR12">
        <v>1281634</v>
      </c>
      <c r="EWS12">
        <v>1273935</v>
      </c>
      <c r="EWT12">
        <v>1271289</v>
      </c>
      <c r="EWU12">
        <v>1219074</v>
      </c>
      <c r="EWV12">
        <v>1179496</v>
      </c>
      <c r="EWW12">
        <v>1110919</v>
      </c>
      <c r="EWX12">
        <v>1103217</v>
      </c>
      <c r="EWY12">
        <v>1120232</v>
      </c>
      <c r="EWZ12">
        <v>1106271</v>
      </c>
      <c r="EXA12">
        <v>1111608</v>
      </c>
      <c r="EXB12">
        <v>1128407</v>
      </c>
      <c r="EXC12">
        <v>1122771</v>
      </c>
      <c r="EXD12">
        <v>1115666</v>
      </c>
      <c r="EXE12">
        <v>1099106</v>
      </c>
      <c r="EXF12">
        <v>1098593</v>
      </c>
      <c r="EXG12">
        <v>1098040</v>
      </c>
      <c r="EXH12">
        <v>1088270</v>
      </c>
      <c r="EXI12">
        <v>1088270</v>
      </c>
      <c r="EXJ12">
        <v>1076281</v>
      </c>
      <c r="EXK12">
        <v>1050372</v>
      </c>
      <c r="EXL12">
        <v>1051617</v>
      </c>
      <c r="EXM12">
        <v>1051592</v>
      </c>
      <c r="EXN12">
        <v>1056799</v>
      </c>
      <c r="EXO12">
        <v>1028661</v>
      </c>
      <c r="EXP12">
        <v>987336</v>
      </c>
      <c r="EXQ12">
        <v>988426</v>
      </c>
      <c r="EXR12">
        <v>992417</v>
      </c>
      <c r="EXS12">
        <v>7958</v>
      </c>
      <c r="EXT12">
        <v>8128</v>
      </c>
      <c r="EXU12">
        <v>8357</v>
      </c>
      <c r="EXV12">
        <v>13054</v>
      </c>
      <c r="EXW12">
        <v>16981</v>
      </c>
      <c r="EXX12">
        <v>16981</v>
      </c>
      <c r="EXY12">
        <v>16981</v>
      </c>
      <c r="EXZ12">
        <v>17511</v>
      </c>
      <c r="EYA12">
        <v>17481</v>
      </c>
      <c r="EYB12">
        <v>17767</v>
      </c>
      <c r="EYC12">
        <v>19203</v>
      </c>
      <c r="EYD12">
        <v>19731</v>
      </c>
      <c r="EYE12">
        <v>20752</v>
      </c>
      <c r="EYF12">
        <v>23584</v>
      </c>
      <c r="EYG12">
        <v>24924</v>
      </c>
      <c r="EYH12">
        <v>26099</v>
      </c>
      <c r="EYI12">
        <v>31063</v>
      </c>
      <c r="EYJ12">
        <v>31945</v>
      </c>
      <c r="EYK12">
        <v>34897</v>
      </c>
      <c r="EYL12">
        <v>43699</v>
      </c>
      <c r="EYM12">
        <v>55462</v>
      </c>
      <c r="EYN12">
        <v>63348</v>
      </c>
      <c r="EYO12">
        <v>82502</v>
      </c>
      <c r="EYP12">
        <v>172390</v>
      </c>
      <c r="EYQ12">
        <v>273950</v>
      </c>
      <c r="EYR12">
        <v>494588</v>
      </c>
      <c r="EYS12">
        <v>654911</v>
      </c>
      <c r="EYT12">
        <v>654911</v>
      </c>
      <c r="EYU12">
        <v>894916</v>
      </c>
      <c r="EYV12">
        <v>999764</v>
      </c>
      <c r="EYW12">
        <v>1064739</v>
      </c>
      <c r="EYX12">
        <v>1065299</v>
      </c>
      <c r="EYY12">
        <v>1085845</v>
      </c>
      <c r="EYZ12">
        <v>1105824</v>
      </c>
      <c r="EZA12">
        <v>1137098</v>
      </c>
      <c r="EZB12">
        <v>1155359</v>
      </c>
      <c r="EZC12">
        <v>1168818</v>
      </c>
      <c r="EZD12">
        <v>1172212</v>
      </c>
      <c r="EZE12">
        <v>1196027</v>
      </c>
      <c r="EZF12">
        <v>1208051</v>
      </c>
      <c r="EZG12">
        <v>1175067</v>
      </c>
      <c r="EZH12">
        <v>1176352</v>
      </c>
      <c r="EZI12">
        <v>1126623</v>
      </c>
      <c r="EZJ12">
        <v>1074237</v>
      </c>
      <c r="EZK12">
        <v>1076299</v>
      </c>
      <c r="EZL12">
        <v>1051751</v>
      </c>
      <c r="EZM12">
        <v>1026489</v>
      </c>
      <c r="EZN12">
        <v>1031534</v>
      </c>
      <c r="EZO12">
        <v>1050150</v>
      </c>
      <c r="EZP12">
        <v>1075857</v>
      </c>
      <c r="EZQ12">
        <v>1039271</v>
      </c>
      <c r="EZR12">
        <v>1062595</v>
      </c>
      <c r="EZS12">
        <v>1051886</v>
      </c>
      <c r="EZT12">
        <v>1049070</v>
      </c>
      <c r="EZU12">
        <v>1037550</v>
      </c>
      <c r="EZV12">
        <v>1029874</v>
      </c>
      <c r="EZW12">
        <v>1009820</v>
      </c>
      <c r="EZX12">
        <v>1010704</v>
      </c>
      <c r="EZY12">
        <v>992661</v>
      </c>
      <c r="EZZ12">
        <v>986346</v>
      </c>
      <c r="FAA12">
        <v>988267</v>
      </c>
      <c r="FAB12">
        <v>977699</v>
      </c>
      <c r="FAC12">
        <v>966738</v>
      </c>
      <c r="FAD12">
        <v>946380</v>
      </c>
      <c r="FAE12">
        <v>937133</v>
      </c>
      <c r="FAF12">
        <v>940616</v>
      </c>
      <c r="FAG12">
        <v>1300</v>
      </c>
      <c r="FAH12">
        <v>1540</v>
      </c>
      <c r="FAI12">
        <v>7895</v>
      </c>
      <c r="FAJ12">
        <v>11704</v>
      </c>
      <c r="FAK12">
        <v>12242</v>
      </c>
      <c r="FAL12">
        <v>12225</v>
      </c>
      <c r="FAM12">
        <v>12607</v>
      </c>
      <c r="FAN12">
        <v>12642</v>
      </c>
      <c r="FAO12">
        <v>13831</v>
      </c>
      <c r="FAP12">
        <v>17550</v>
      </c>
      <c r="FAQ12">
        <v>18838</v>
      </c>
      <c r="FAR12">
        <v>20728</v>
      </c>
      <c r="FAS12">
        <v>21299</v>
      </c>
      <c r="FAT12">
        <v>22481</v>
      </c>
      <c r="FAU12">
        <v>25777</v>
      </c>
      <c r="FAV12">
        <v>38436</v>
      </c>
      <c r="FAW12">
        <v>54465</v>
      </c>
      <c r="FAX12">
        <v>70783</v>
      </c>
      <c r="FAY12">
        <v>91244</v>
      </c>
      <c r="FAZ12">
        <v>91244</v>
      </c>
      <c r="FBA12">
        <v>109018</v>
      </c>
      <c r="FBB12">
        <v>151095</v>
      </c>
      <c r="FBC12">
        <v>189249</v>
      </c>
      <c r="FBD12">
        <v>277507</v>
      </c>
      <c r="FBE12">
        <v>412788</v>
      </c>
      <c r="FBF12">
        <v>612694</v>
      </c>
      <c r="FBG12">
        <v>836088</v>
      </c>
      <c r="FBH12">
        <v>970871</v>
      </c>
      <c r="FBI12">
        <v>1019377</v>
      </c>
      <c r="FBJ12">
        <v>1048201</v>
      </c>
      <c r="FBK12">
        <v>1062101</v>
      </c>
      <c r="FBL12">
        <v>1068328</v>
      </c>
      <c r="FBM12">
        <v>1055497</v>
      </c>
      <c r="FBN12">
        <v>1072557</v>
      </c>
      <c r="FBO12">
        <v>1078479</v>
      </c>
      <c r="FBP12">
        <v>1081323</v>
      </c>
      <c r="FBQ12">
        <v>1092092</v>
      </c>
      <c r="FBR12">
        <v>1065372</v>
      </c>
      <c r="FBS12">
        <v>1046754</v>
      </c>
      <c r="FBT12">
        <v>1058479</v>
      </c>
      <c r="FBU12">
        <v>1055788</v>
      </c>
      <c r="FBV12">
        <v>1051208</v>
      </c>
      <c r="FBW12">
        <v>1014370</v>
      </c>
      <c r="FBX12">
        <v>1020340</v>
      </c>
      <c r="FBY12">
        <v>1017183</v>
      </c>
      <c r="FBZ12">
        <v>1015740</v>
      </c>
      <c r="FCA12">
        <v>986693</v>
      </c>
      <c r="FCB12">
        <v>936009</v>
      </c>
      <c r="FCC12">
        <v>938348</v>
      </c>
      <c r="FCD12">
        <v>929414</v>
      </c>
      <c r="FCE12">
        <v>932641</v>
      </c>
      <c r="FCF12">
        <v>933088</v>
      </c>
      <c r="FCG12">
        <v>932654</v>
      </c>
      <c r="FCH12">
        <v>941751</v>
      </c>
      <c r="FCI12">
        <v>944261</v>
      </c>
      <c r="FCJ12">
        <v>953533</v>
      </c>
      <c r="FCK12">
        <v>932219</v>
      </c>
      <c r="FCL12">
        <v>900391</v>
      </c>
      <c r="FCM12">
        <v>920338</v>
      </c>
      <c r="FCN12">
        <v>921205</v>
      </c>
      <c r="FCO12">
        <v>923027</v>
      </c>
      <c r="FCP12">
        <v>915856</v>
      </c>
      <c r="FCQ12">
        <v>932930</v>
      </c>
      <c r="FCR12">
        <v>913858</v>
      </c>
      <c r="FCS12">
        <v>913858</v>
      </c>
      <c r="FCT12">
        <v>910271</v>
      </c>
      <c r="FCU12">
        <v>23690</v>
      </c>
      <c r="FCV12">
        <v>24675</v>
      </c>
      <c r="FCW12">
        <v>26236</v>
      </c>
      <c r="FCX12">
        <v>27528</v>
      </c>
      <c r="FCY12">
        <v>28644</v>
      </c>
      <c r="FCZ12">
        <v>29053</v>
      </c>
      <c r="FDA12">
        <v>30697</v>
      </c>
      <c r="FDB12">
        <v>31540</v>
      </c>
      <c r="FDC12">
        <v>35533</v>
      </c>
      <c r="FDD12">
        <v>35020</v>
      </c>
      <c r="FDE12">
        <v>36990</v>
      </c>
      <c r="FDF12">
        <v>40035</v>
      </c>
      <c r="FDG12">
        <v>43556</v>
      </c>
      <c r="FDH12">
        <v>50074</v>
      </c>
      <c r="FDI12">
        <v>52408</v>
      </c>
      <c r="FDJ12">
        <v>55506</v>
      </c>
      <c r="FDK12">
        <v>57452</v>
      </c>
      <c r="FDL12">
        <v>62879</v>
      </c>
      <c r="FDM12">
        <v>73332</v>
      </c>
      <c r="FDN12">
        <v>79715</v>
      </c>
      <c r="FDO12">
        <v>91310</v>
      </c>
      <c r="FDP12">
        <v>116615</v>
      </c>
      <c r="FDQ12">
        <v>151576</v>
      </c>
      <c r="FDR12">
        <v>151576</v>
      </c>
      <c r="FDS12">
        <v>238536</v>
      </c>
      <c r="FDT12">
        <v>479323</v>
      </c>
      <c r="FDU12">
        <v>710630</v>
      </c>
      <c r="FDV12">
        <v>882341</v>
      </c>
      <c r="FDW12">
        <v>969413</v>
      </c>
      <c r="FDX12">
        <v>1009078</v>
      </c>
      <c r="FDY12">
        <v>1008562</v>
      </c>
      <c r="FDZ12">
        <v>1023560</v>
      </c>
      <c r="FEA12">
        <v>1002968</v>
      </c>
      <c r="FEB12">
        <v>1018433</v>
      </c>
      <c r="FEC12">
        <v>1025083</v>
      </c>
      <c r="FED12">
        <v>1015383</v>
      </c>
      <c r="FEE12">
        <v>1012189</v>
      </c>
      <c r="FEF12">
        <v>999846</v>
      </c>
      <c r="FEG12">
        <v>982345</v>
      </c>
      <c r="FEH12">
        <v>1012800</v>
      </c>
      <c r="FEI12">
        <v>998829</v>
      </c>
      <c r="FEJ12">
        <v>992950</v>
      </c>
      <c r="FEK12">
        <v>982099</v>
      </c>
      <c r="FEL12">
        <v>982041</v>
      </c>
      <c r="FEM12">
        <v>971942</v>
      </c>
      <c r="FEN12">
        <v>969671</v>
      </c>
      <c r="FEO12">
        <v>978005</v>
      </c>
      <c r="FEP12">
        <v>962032</v>
      </c>
      <c r="FEQ12">
        <v>957883</v>
      </c>
      <c r="FER12">
        <v>951505</v>
      </c>
      <c r="FES12">
        <v>950371</v>
      </c>
      <c r="FET12">
        <v>943037</v>
      </c>
      <c r="FEU12">
        <v>941358</v>
      </c>
      <c r="FEV12">
        <v>949981</v>
      </c>
      <c r="FEW12">
        <v>940986</v>
      </c>
      <c r="FEX12">
        <v>924029</v>
      </c>
      <c r="FEY12">
        <v>927060</v>
      </c>
      <c r="FEZ12">
        <v>911793</v>
      </c>
      <c r="FFA12">
        <v>897374</v>
      </c>
      <c r="FFB12">
        <v>912562</v>
      </c>
      <c r="FFC12">
        <v>907936</v>
      </c>
      <c r="FFD12">
        <v>919088</v>
      </c>
      <c r="FFE12">
        <v>891410</v>
      </c>
      <c r="FFF12">
        <v>898885</v>
      </c>
      <c r="FFG12">
        <v>895918</v>
      </c>
      <c r="FFH12">
        <v>9202</v>
      </c>
      <c r="FFI12">
        <v>12305</v>
      </c>
      <c r="FFJ12">
        <v>12950</v>
      </c>
      <c r="FFK12">
        <v>12955</v>
      </c>
      <c r="FFL12">
        <v>13175</v>
      </c>
      <c r="FFM12">
        <v>15209</v>
      </c>
      <c r="FFN12">
        <v>15536</v>
      </c>
      <c r="FFO12">
        <v>17878</v>
      </c>
      <c r="FFP12">
        <v>18536</v>
      </c>
      <c r="FFQ12">
        <v>20113</v>
      </c>
      <c r="FFR12">
        <v>21134</v>
      </c>
      <c r="FFS12">
        <v>21896</v>
      </c>
      <c r="FFT12">
        <v>24205</v>
      </c>
      <c r="FFU12">
        <v>26057</v>
      </c>
      <c r="FFV12">
        <v>30182</v>
      </c>
      <c r="FFW12">
        <v>33904</v>
      </c>
      <c r="FFX12">
        <v>40863</v>
      </c>
      <c r="FFY12">
        <v>44458</v>
      </c>
      <c r="FFZ12">
        <v>45993</v>
      </c>
      <c r="FGA12">
        <v>55550</v>
      </c>
      <c r="FGB12">
        <v>60622</v>
      </c>
      <c r="FGC12">
        <v>73860</v>
      </c>
      <c r="FGD12">
        <v>88695</v>
      </c>
      <c r="FGE12">
        <v>117138</v>
      </c>
      <c r="FGF12">
        <v>156640</v>
      </c>
      <c r="FGG12">
        <v>343778</v>
      </c>
      <c r="FGH12">
        <v>591220</v>
      </c>
      <c r="FGI12">
        <v>765598</v>
      </c>
      <c r="FGJ12">
        <v>859756</v>
      </c>
      <c r="FGK12">
        <v>873758</v>
      </c>
      <c r="FGL12">
        <v>910363</v>
      </c>
      <c r="FGM12">
        <v>928409</v>
      </c>
      <c r="FGN12">
        <v>929985</v>
      </c>
      <c r="FGO12">
        <v>929985</v>
      </c>
      <c r="FGP12">
        <v>941009</v>
      </c>
      <c r="FGQ12">
        <v>931977</v>
      </c>
      <c r="FGR12">
        <v>930400</v>
      </c>
      <c r="FGS12">
        <v>920804</v>
      </c>
      <c r="FGT12">
        <v>911187</v>
      </c>
      <c r="FGU12">
        <v>918841</v>
      </c>
      <c r="FGV12">
        <v>901446</v>
      </c>
      <c r="FGW12">
        <v>896576</v>
      </c>
      <c r="FGX12">
        <v>887936</v>
      </c>
      <c r="FGY12">
        <v>889135</v>
      </c>
      <c r="FGZ12">
        <v>889431</v>
      </c>
      <c r="FHA12">
        <v>861862</v>
      </c>
      <c r="FHB12">
        <v>832582</v>
      </c>
      <c r="FHC12">
        <v>824508</v>
      </c>
      <c r="FHD12">
        <v>813750</v>
      </c>
      <c r="FHE12">
        <v>812529</v>
      </c>
      <c r="FHF12">
        <v>791628</v>
      </c>
      <c r="FHG12">
        <v>797214</v>
      </c>
      <c r="FHH12">
        <v>787236</v>
      </c>
      <c r="FHI12">
        <v>787236</v>
      </c>
      <c r="FHJ12">
        <v>784280</v>
      </c>
      <c r="FHK12">
        <v>793058</v>
      </c>
      <c r="FHL12">
        <v>782531</v>
      </c>
      <c r="FHM12">
        <v>778509</v>
      </c>
      <c r="FHN12">
        <v>911729</v>
      </c>
      <c r="FHO12">
        <v>783076</v>
      </c>
      <c r="FHP12">
        <v>776474</v>
      </c>
      <c r="FHQ12">
        <v>759207</v>
      </c>
      <c r="FHR12">
        <v>748097</v>
      </c>
      <c r="FHS12">
        <v>11938</v>
      </c>
      <c r="FHT12">
        <v>11938</v>
      </c>
      <c r="FHU12">
        <v>11938</v>
      </c>
      <c r="FHV12">
        <v>12433</v>
      </c>
      <c r="FHW12">
        <v>13239</v>
      </c>
      <c r="FHX12">
        <v>13510</v>
      </c>
      <c r="FHY12">
        <v>13510</v>
      </c>
      <c r="FHZ12">
        <v>13646</v>
      </c>
      <c r="FIA12">
        <v>15085</v>
      </c>
      <c r="FIB12">
        <v>16615</v>
      </c>
      <c r="FIC12">
        <v>17944</v>
      </c>
      <c r="FID12">
        <v>20829</v>
      </c>
      <c r="FIE12">
        <v>28299</v>
      </c>
      <c r="FIF12">
        <v>31782</v>
      </c>
      <c r="FIG12">
        <v>39052</v>
      </c>
      <c r="FIH12">
        <v>42355</v>
      </c>
      <c r="FII12">
        <v>44299</v>
      </c>
      <c r="FIJ12">
        <v>57518</v>
      </c>
      <c r="FIK12">
        <v>59337</v>
      </c>
      <c r="FIL12">
        <v>71422</v>
      </c>
      <c r="FIM12">
        <v>77406</v>
      </c>
      <c r="FIN12">
        <v>88892</v>
      </c>
      <c r="FIO12">
        <v>102313</v>
      </c>
      <c r="FIP12">
        <v>125337</v>
      </c>
      <c r="FIQ12">
        <v>153861</v>
      </c>
      <c r="FIR12">
        <v>207400</v>
      </c>
      <c r="FIS12">
        <v>272473</v>
      </c>
      <c r="FIT12">
        <v>272473</v>
      </c>
      <c r="FIU12">
        <v>448875</v>
      </c>
      <c r="FIV12">
        <v>640451</v>
      </c>
      <c r="FIW12">
        <v>757419</v>
      </c>
      <c r="FIX12">
        <v>801221</v>
      </c>
      <c r="FIY12">
        <v>827654</v>
      </c>
      <c r="FIZ12">
        <v>852910</v>
      </c>
      <c r="FJA12">
        <v>849975</v>
      </c>
      <c r="FJB12">
        <v>835361</v>
      </c>
      <c r="FJC12">
        <v>833268</v>
      </c>
      <c r="FJD12">
        <v>833947</v>
      </c>
      <c r="FJE12">
        <v>832456</v>
      </c>
      <c r="FJF12">
        <v>834066</v>
      </c>
      <c r="FJG12">
        <v>827547</v>
      </c>
      <c r="FJH12">
        <v>822103</v>
      </c>
      <c r="FJI12">
        <v>803693</v>
      </c>
      <c r="FJJ12">
        <v>780800</v>
      </c>
      <c r="FJK12">
        <v>774859</v>
      </c>
      <c r="FJL12">
        <v>769820</v>
      </c>
      <c r="FJM12">
        <v>745303</v>
      </c>
      <c r="FJN12">
        <v>756811</v>
      </c>
      <c r="FJO12">
        <v>767269</v>
      </c>
      <c r="FJP12">
        <v>754911</v>
      </c>
      <c r="FJQ12">
        <v>746565</v>
      </c>
      <c r="FJR12">
        <v>752356</v>
      </c>
      <c r="FJS12">
        <v>752107</v>
      </c>
      <c r="FJT12">
        <v>765545</v>
      </c>
      <c r="FJU12">
        <v>748088</v>
      </c>
      <c r="FJV12">
        <v>753036</v>
      </c>
      <c r="FJW12">
        <v>747533</v>
      </c>
      <c r="FJX12">
        <v>759828</v>
      </c>
      <c r="FJY12">
        <v>768060</v>
      </c>
      <c r="FJZ12">
        <v>764396</v>
      </c>
      <c r="FKA12">
        <v>760860</v>
      </c>
      <c r="FKB12">
        <v>778144</v>
      </c>
      <c r="FKC12">
        <v>798066</v>
      </c>
      <c r="FKD12">
        <v>806351</v>
      </c>
      <c r="FKE12">
        <v>808990</v>
      </c>
      <c r="FKF12">
        <v>810552</v>
      </c>
      <c r="FKG12">
        <v>820221</v>
      </c>
      <c r="FKH12">
        <v>11451</v>
      </c>
      <c r="FKI12">
        <v>11779</v>
      </c>
      <c r="FKJ12">
        <v>12014</v>
      </c>
      <c r="FKK12">
        <v>12304</v>
      </c>
      <c r="FKL12">
        <v>12954</v>
      </c>
      <c r="FKM12">
        <v>12774</v>
      </c>
      <c r="FKN12">
        <v>12566</v>
      </c>
      <c r="FKO12">
        <v>13364</v>
      </c>
      <c r="FKP12">
        <v>14429</v>
      </c>
      <c r="FKQ12">
        <v>17054</v>
      </c>
      <c r="FKR12">
        <v>18715</v>
      </c>
      <c r="FKS12">
        <v>24256</v>
      </c>
      <c r="FKT12">
        <v>30921</v>
      </c>
      <c r="FKU12">
        <v>33056</v>
      </c>
      <c r="FKV12">
        <v>34981</v>
      </c>
      <c r="FKW12">
        <v>36840</v>
      </c>
      <c r="FKX12">
        <v>48535</v>
      </c>
      <c r="FKY12">
        <v>57437</v>
      </c>
      <c r="FKZ12">
        <v>57437</v>
      </c>
      <c r="FLA12">
        <v>63446</v>
      </c>
      <c r="FLB12">
        <v>68514</v>
      </c>
      <c r="FLC12">
        <v>77442</v>
      </c>
      <c r="FLD12">
        <v>96362</v>
      </c>
      <c r="FLE12">
        <v>125169</v>
      </c>
      <c r="FLF12">
        <v>219208</v>
      </c>
      <c r="FLG12">
        <v>414304</v>
      </c>
      <c r="FLH12">
        <v>561393</v>
      </c>
      <c r="FLI12">
        <v>679612</v>
      </c>
      <c r="FLJ12">
        <v>730087</v>
      </c>
      <c r="FLK12">
        <v>769890</v>
      </c>
      <c r="FLL12">
        <v>789638</v>
      </c>
      <c r="FLM12">
        <v>814161</v>
      </c>
      <c r="FLN12">
        <v>809638</v>
      </c>
      <c r="FLO12">
        <v>822691</v>
      </c>
      <c r="FLP12">
        <v>832002</v>
      </c>
      <c r="FLQ12">
        <v>828431</v>
      </c>
      <c r="FLR12">
        <v>818761</v>
      </c>
      <c r="FLS12">
        <v>826369</v>
      </c>
      <c r="FLT12">
        <v>820703</v>
      </c>
      <c r="FLU12">
        <v>809479</v>
      </c>
      <c r="FLV12">
        <v>806754</v>
      </c>
      <c r="FLW12">
        <v>795322</v>
      </c>
      <c r="FLX12">
        <v>801687</v>
      </c>
      <c r="FLY12">
        <v>775866</v>
      </c>
      <c r="FLZ12">
        <v>761081</v>
      </c>
      <c r="FMA12">
        <v>771248</v>
      </c>
      <c r="FMB12">
        <v>752765</v>
      </c>
      <c r="FMC12">
        <v>748183</v>
      </c>
      <c r="FMD12">
        <v>742066</v>
      </c>
      <c r="FME12">
        <v>743474</v>
      </c>
      <c r="FMF12">
        <v>741134</v>
      </c>
      <c r="FMG12">
        <v>755689</v>
      </c>
      <c r="FMH12">
        <v>746970</v>
      </c>
      <c r="FMI12">
        <v>737261</v>
      </c>
      <c r="FMJ12">
        <v>760216</v>
      </c>
      <c r="FMK12">
        <v>750335</v>
      </c>
      <c r="FML12">
        <v>768586</v>
      </c>
      <c r="FMM12">
        <v>758151</v>
      </c>
      <c r="FMN12">
        <v>764728</v>
      </c>
      <c r="FMO12">
        <v>760730</v>
      </c>
      <c r="FMP12">
        <v>773045</v>
      </c>
      <c r="FMQ12">
        <v>778839</v>
      </c>
      <c r="FMR12">
        <v>770375</v>
      </c>
      <c r="FMS12">
        <v>759104</v>
      </c>
      <c r="FMT12">
        <v>759104</v>
      </c>
      <c r="FMU12">
        <v>757905</v>
      </c>
      <c r="FMV12">
        <v>13342</v>
      </c>
      <c r="FMW12">
        <v>13053</v>
      </c>
      <c r="FMX12">
        <v>13721</v>
      </c>
      <c r="FMY12">
        <v>17271</v>
      </c>
      <c r="FMZ12">
        <v>18450</v>
      </c>
      <c r="FNA12">
        <v>21757</v>
      </c>
      <c r="FNB12">
        <v>22526</v>
      </c>
      <c r="FNC12">
        <v>22558</v>
      </c>
      <c r="FND12">
        <v>26732</v>
      </c>
      <c r="FNE12">
        <v>26889</v>
      </c>
      <c r="FNF12">
        <v>28274</v>
      </c>
      <c r="FNG12">
        <v>28819</v>
      </c>
      <c r="FNH12">
        <v>32600</v>
      </c>
      <c r="FNI12">
        <v>37590</v>
      </c>
      <c r="FNJ12">
        <v>39087</v>
      </c>
      <c r="FNK12">
        <v>42178</v>
      </c>
      <c r="FNL12">
        <v>46675</v>
      </c>
      <c r="FNM12">
        <v>60423</v>
      </c>
      <c r="FNN12">
        <v>69341</v>
      </c>
      <c r="FNO12">
        <v>87266</v>
      </c>
      <c r="FNP12">
        <v>115848</v>
      </c>
      <c r="FNQ12">
        <v>144342</v>
      </c>
      <c r="FNR12">
        <v>179834</v>
      </c>
      <c r="FNS12">
        <v>244924</v>
      </c>
      <c r="FNT12">
        <v>397113</v>
      </c>
      <c r="FNU12">
        <v>607404</v>
      </c>
      <c r="FNV12">
        <v>700034</v>
      </c>
      <c r="FNW12">
        <v>700034</v>
      </c>
      <c r="FNX12">
        <v>739993</v>
      </c>
      <c r="FNY12">
        <v>780073</v>
      </c>
      <c r="FNZ12">
        <v>795748</v>
      </c>
      <c r="FOA12">
        <v>824228</v>
      </c>
      <c r="FOB12">
        <v>806068</v>
      </c>
      <c r="FOC12">
        <v>805202</v>
      </c>
      <c r="FOD12">
        <v>808745</v>
      </c>
      <c r="FOE12">
        <v>821449</v>
      </c>
      <c r="FOF12">
        <v>817382</v>
      </c>
      <c r="FOG12">
        <v>822396</v>
      </c>
      <c r="FOH12">
        <v>815726</v>
      </c>
      <c r="FOI12">
        <v>819304</v>
      </c>
      <c r="FOJ12">
        <v>819120</v>
      </c>
      <c r="FOK12">
        <v>812390</v>
      </c>
      <c r="FOL12">
        <v>797574</v>
      </c>
      <c r="FOM12">
        <v>788390</v>
      </c>
      <c r="FON12">
        <v>806141</v>
      </c>
      <c r="FOO12">
        <v>810216</v>
      </c>
      <c r="FOP12">
        <v>822542</v>
      </c>
      <c r="FOQ12">
        <v>800493</v>
      </c>
      <c r="FOR12">
        <v>801236</v>
      </c>
      <c r="FOS12">
        <v>797057</v>
      </c>
      <c r="FOT12">
        <v>793446</v>
      </c>
      <c r="FOU12">
        <v>796675</v>
      </c>
      <c r="FOV12">
        <v>817949</v>
      </c>
      <c r="FOW12">
        <v>815952</v>
      </c>
      <c r="FOX12">
        <v>821012</v>
      </c>
      <c r="FOY12">
        <v>822937</v>
      </c>
      <c r="FOZ12">
        <v>823637</v>
      </c>
      <c r="FPA12">
        <v>812844</v>
      </c>
      <c r="FPB12">
        <v>812844</v>
      </c>
      <c r="FPC12">
        <v>810448</v>
      </c>
      <c r="FPD12">
        <v>809631</v>
      </c>
      <c r="FPE12">
        <v>827946</v>
      </c>
      <c r="FPF12">
        <v>817806</v>
      </c>
      <c r="FPG12">
        <v>822026</v>
      </c>
      <c r="FPH12">
        <v>828728</v>
      </c>
      <c r="FPI12">
        <v>4306</v>
      </c>
      <c r="FPJ12">
        <v>6238</v>
      </c>
      <c r="FPK12">
        <v>7289</v>
      </c>
      <c r="FPL12">
        <v>7857</v>
      </c>
      <c r="FPM12">
        <v>7869</v>
      </c>
      <c r="FPN12">
        <v>6957</v>
      </c>
      <c r="FPO12">
        <v>7161</v>
      </c>
      <c r="FPP12">
        <v>8210</v>
      </c>
      <c r="FPQ12">
        <v>8554</v>
      </c>
      <c r="FPR12">
        <v>9373</v>
      </c>
      <c r="FPS12">
        <v>10734</v>
      </c>
      <c r="FPT12">
        <v>14206</v>
      </c>
      <c r="FPU12">
        <v>17197</v>
      </c>
      <c r="FPV12">
        <v>17888</v>
      </c>
      <c r="FPW12">
        <v>33332</v>
      </c>
      <c r="FPX12">
        <v>31442</v>
      </c>
      <c r="FPY12">
        <v>35181</v>
      </c>
      <c r="FPZ12">
        <v>44456</v>
      </c>
      <c r="FQA12">
        <v>50945</v>
      </c>
      <c r="FQB12">
        <v>59925</v>
      </c>
      <c r="FQC12">
        <v>74820</v>
      </c>
      <c r="FQD12">
        <v>87458</v>
      </c>
      <c r="FQE12">
        <v>104482</v>
      </c>
      <c r="FQF12">
        <v>164612</v>
      </c>
      <c r="FQG12">
        <v>317089</v>
      </c>
      <c r="FQH12">
        <v>448915</v>
      </c>
      <c r="FQI12">
        <v>655009</v>
      </c>
      <c r="FQJ12">
        <v>722771</v>
      </c>
      <c r="FQK12">
        <v>813285</v>
      </c>
      <c r="FQL12">
        <v>910179</v>
      </c>
      <c r="FQM12">
        <v>953158</v>
      </c>
      <c r="FQN12">
        <v>973046</v>
      </c>
      <c r="FQO12">
        <v>973046</v>
      </c>
      <c r="FQP12">
        <v>966091</v>
      </c>
      <c r="FQQ12">
        <v>959063</v>
      </c>
      <c r="FQR12">
        <v>960816</v>
      </c>
      <c r="FQS12">
        <v>963929</v>
      </c>
      <c r="FQT12">
        <v>960250</v>
      </c>
      <c r="FQU12">
        <v>950479</v>
      </c>
      <c r="FQV12">
        <v>955790</v>
      </c>
      <c r="FQW12">
        <v>951877</v>
      </c>
      <c r="FQX12">
        <v>916795</v>
      </c>
      <c r="FQY12">
        <v>925241</v>
      </c>
      <c r="FQZ12">
        <v>917614</v>
      </c>
      <c r="FRA12">
        <v>930602</v>
      </c>
      <c r="FRB12">
        <v>927110</v>
      </c>
      <c r="FRC12">
        <v>924693</v>
      </c>
      <c r="FRD12">
        <v>944830</v>
      </c>
      <c r="FRE12">
        <v>933647</v>
      </c>
      <c r="FRF12">
        <v>942281</v>
      </c>
      <c r="FRG12">
        <v>945165</v>
      </c>
      <c r="FRH12">
        <v>950905</v>
      </c>
      <c r="FRI12">
        <v>950905</v>
      </c>
      <c r="FRJ12">
        <v>963209</v>
      </c>
      <c r="FRK12">
        <v>981725</v>
      </c>
      <c r="FRL12">
        <v>1001838</v>
      </c>
      <c r="FRM12">
        <v>988808</v>
      </c>
      <c r="FRN12">
        <v>990721</v>
      </c>
      <c r="FRO12">
        <v>992809</v>
      </c>
      <c r="FRP12">
        <v>991400</v>
      </c>
      <c r="FRQ12">
        <v>1000848</v>
      </c>
      <c r="FRR12">
        <v>1017334</v>
      </c>
      <c r="FRS12">
        <v>1032816</v>
      </c>
      <c r="FRT12">
        <v>24479</v>
      </c>
      <c r="FRU12">
        <v>24479</v>
      </c>
      <c r="FRV12">
        <v>24479</v>
      </c>
      <c r="FRW12">
        <v>24747</v>
      </c>
      <c r="FRX12">
        <v>25782</v>
      </c>
      <c r="FRY12">
        <v>25782</v>
      </c>
      <c r="FRZ12">
        <v>25782</v>
      </c>
      <c r="FSA12">
        <v>25872</v>
      </c>
      <c r="FSB12">
        <v>26248</v>
      </c>
      <c r="FSC12">
        <v>26368</v>
      </c>
      <c r="FSD12">
        <v>28204</v>
      </c>
      <c r="FSE12">
        <v>30837</v>
      </c>
      <c r="FSF12">
        <v>34384</v>
      </c>
      <c r="FSG12">
        <v>35720</v>
      </c>
      <c r="FSH12">
        <v>39407</v>
      </c>
      <c r="FSI12">
        <v>43257</v>
      </c>
      <c r="FSJ12">
        <v>46049</v>
      </c>
      <c r="FSK12">
        <v>51270</v>
      </c>
      <c r="FSL12">
        <v>55655</v>
      </c>
      <c r="FSM12">
        <v>65824</v>
      </c>
      <c r="FSN12">
        <v>76488</v>
      </c>
      <c r="FSO12">
        <v>96010</v>
      </c>
      <c r="FSP12">
        <v>127296</v>
      </c>
      <c r="FSQ12">
        <v>185582</v>
      </c>
      <c r="FSR12">
        <v>280722</v>
      </c>
      <c r="FSS12">
        <v>382866</v>
      </c>
      <c r="FST12">
        <v>382866</v>
      </c>
      <c r="FSU12">
        <v>570140</v>
      </c>
      <c r="FSV12">
        <v>764326</v>
      </c>
      <c r="FSW12">
        <v>908198</v>
      </c>
      <c r="FSX12">
        <v>1050481</v>
      </c>
      <c r="FSY12">
        <v>1118294</v>
      </c>
      <c r="FSZ12">
        <v>1168243</v>
      </c>
      <c r="FTA12">
        <v>1217747</v>
      </c>
      <c r="FTB12">
        <v>1239352</v>
      </c>
      <c r="FTC12">
        <v>1249512</v>
      </c>
      <c r="FTD12">
        <v>1256066</v>
      </c>
      <c r="FTE12">
        <v>1274665</v>
      </c>
      <c r="FTF12">
        <v>1285671</v>
      </c>
      <c r="FTG12">
        <v>1288584</v>
      </c>
      <c r="FTH12">
        <v>1291374</v>
      </c>
      <c r="FTI12">
        <v>1299285</v>
      </c>
      <c r="FTJ12">
        <v>1321537</v>
      </c>
      <c r="FTK12">
        <v>1330383</v>
      </c>
      <c r="FTL12">
        <v>1326847</v>
      </c>
      <c r="FTM12">
        <v>1325068</v>
      </c>
      <c r="FTN12">
        <v>1355104</v>
      </c>
      <c r="FTO12">
        <v>1354435</v>
      </c>
      <c r="FTP12">
        <v>1345156</v>
      </c>
      <c r="FTQ12">
        <v>1345499</v>
      </c>
      <c r="FTR12">
        <v>1345124</v>
      </c>
      <c r="FTS12">
        <v>1335416</v>
      </c>
      <c r="FTT12">
        <v>1337778</v>
      </c>
      <c r="FTU12">
        <v>1342290</v>
      </c>
      <c r="FTV12">
        <v>1348446</v>
      </c>
      <c r="FTW12">
        <v>1353185</v>
      </c>
      <c r="FTX12">
        <v>1384980</v>
      </c>
      <c r="FTY12">
        <v>1395912</v>
      </c>
      <c r="FTZ12">
        <v>1377517</v>
      </c>
      <c r="FUA12">
        <v>1386048</v>
      </c>
      <c r="FUB12">
        <v>1390324</v>
      </c>
      <c r="FUC12">
        <v>1394494</v>
      </c>
      <c r="FUD12">
        <v>1443849</v>
      </c>
      <c r="FUE12">
        <v>1447836</v>
      </c>
      <c r="FUF12">
        <v>1442750</v>
      </c>
      <c r="FUG12">
        <v>1453557</v>
      </c>
      <c r="FUH12">
        <v>1440404</v>
      </c>
      <c r="FUI12">
        <v>17746</v>
      </c>
      <c r="FUJ12">
        <v>19282</v>
      </c>
      <c r="FUK12">
        <v>20341</v>
      </c>
      <c r="FUL12">
        <v>21321</v>
      </c>
      <c r="FUM12">
        <v>23774</v>
      </c>
      <c r="FUN12">
        <v>28877</v>
      </c>
      <c r="FUO12">
        <v>29114</v>
      </c>
      <c r="FUP12">
        <v>29475</v>
      </c>
      <c r="FUQ12">
        <v>33387</v>
      </c>
      <c r="FUR12">
        <v>33937</v>
      </c>
      <c r="FUS12">
        <v>36851</v>
      </c>
      <c r="FUT12">
        <v>49195</v>
      </c>
      <c r="FUU12">
        <v>40008</v>
      </c>
      <c r="FUV12">
        <v>46735</v>
      </c>
      <c r="FUW12">
        <v>52852</v>
      </c>
      <c r="FUX12">
        <v>63962</v>
      </c>
      <c r="FUY12">
        <v>86326</v>
      </c>
      <c r="FUZ12">
        <v>99095</v>
      </c>
      <c r="FVA12">
        <v>122114</v>
      </c>
      <c r="FVB12">
        <v>162835</v>
      </c>
      <c r="FVC12">
        <v>207191</v>
      </c>
      <c r="FVD12">
        <v>269445</v>
      </c>
      <c r="FVE12">
        <v>269445</v>
      </c>
      <c r="FVF12">
        <v>320271</v>
      </c>
      <c r="FVG12">
        <v>545671</v>
      </c>
      <c r="FVH12">
        <v>876359</v>
      </c>
      <c r="FVI12">
        <v>1091611</v>
      </c>
      <c r="FVJ12">
        <v>1294860</v>
      </c>
      <c r="FVK12">
        <v>1381491</v>
      </c>
      <c r="FVL12">
        <v>1422516</v>
      </c>
      <c r="FVM12">
        <v>1456590</v>
      </c>
      <c r="FVN12">
        <v>1488787</v>
      </c>
      <c r="FVO12">
        <v>1511087</v>
      </c>
      <c r="FVP12">
        <v>1526675</v>
      </c>
      <c r="FVQ12">
        <v>1523879</v>
      </c>
      <c r="FVR12">
        <v>1544909</v>
      </c>
      <c r="FVS12">
        <v>1525226</v>
      </c>
      <c r="FVT12">
        <v>1540720</v>
      </c>
      <c r="FVU12">
        <v>1544345</v>
      </c>
      <c r="FVV12">
        <v>1510589</v>
      </c>
      <c r="FVW12">
        <v>1524515</v>
      </c>
      <c r="FVX12">
        <v>1528889</v>
      </c>
      <c r="FVY12">
        <v>1529428</v>
      </c>
      <c r="FVZ12">
        <v>1523896</v>
      </c>
      <c r="FWA12">
        <v>1486634</v>
      </c>
      <c r="FWB12">
        <v>1486941</v>
      </c>
      <c r="FWC12">
        <v>1507252</v>
      </c>
      <c r="FWD12">
        <v>1518644</v>
      </c>
      <c r="FWE12">
        <v>1568071</v>
      </c>
      <c r="FWF12">
        <v>1554514</v>
      </c>
      <c r="FWG12">
        <v>1552338</v>
      </c>
      <c r="FWH12">
        <v>1560617</v>
      </c>
      <c r="FWI12">
        <v>1540331</v>
      </c>
      <c r="FWJ12">
        <v>1548957</v>
      </c>
      <c r="FWK12">
        <v>1552522</v>
      </c>
      <c r="FWL12">
        <v>1573464</v>
      </c>
      <c r="FWM12">
        <v>1569138</v>
      </c>
      <c r="FWN12">
        <v>1575926</v>
      </c>
      <c r="FWO12">
        <v>1599615</v>
      </c>
      <c r="FWP12">
        <v>1600923</v>
      </c>
      <c r="FWQ12">
        <v>1616367</v>
      </c>
      <c r="FWR12">
        <v>1594743</v>
      </c>
      <c r="FWS12">
        <v>1560903</v>
      </c>
      <c r="FWT12">
        <v>1560903</v>
      </c>
      <c r="FWU12">
        <v>1550933</v>
      </c>
      <c r="FWV12">
        <v>1562890</v>
      </c>
      <c r="FWW12">
        <v>7791</v>
      </c>
      <c r="FWX12">
        <v>13812</v>
      </c>
      <c r="FWY12">
        <v>17666</v>
      </c>
      <c r="FWZ12">
        <v>20792</v>
      </c>
      <c r="FXA12">
        <v>21997</v>
      </c>
      <c r="FXB12">
        <v>24099</v>
      </c>
      <c r="FXC12">
        <v>29429</v>
      </c>
      <c r="FXD12">
        <v>30551</v>
      </c>
      <c r="FXE12">
        <v>32682</v>
      </c>
      <c r="FXF12">
        <v>37293</v>
      </c>
      <c r="FXG12">
        <v>43857</v>
      </c>
      <c r="FXH12">
        <v>49473</v>
      </c>
      <c r="FXI12">
        <v>54218</v>
      </c>
      <c r="FXJ12">
        <v>61008</v>
      </c>
      <c r="FXK12">
        <v>67911</v>
      </c>
      <c r="FXL12">
        <v>80947</v>
      </c>
      <c r="FXM12">
        <v>112781</v>
      </c>
      <c r="FXN12">
        <v>143521</v>
      </c>
      <c r="FXO12">
        <v>175544</v>
      </c>
      <c r="FXP12">
        <v>226822</v>
      </c>
      <c r="FXQ12">
        <v>265194</v>
      </c>
      <c r="FXR12">
        <v>349076</v>
      </c>
      <c r="FXS12">
        <v>492098</v>
      </c>
      <c r="FXT12">
        <v>763525</v>
      </c>
      <c r="FXU12">
        <v>1021995</v>
      </c>
      <c r="FXV12">
        <v>1174545</v>
      </c>
      <c r="FXW12">
        <v>1174545</v>
      </c>
      <c r="FXX12">
        <v>1316845</v>
      </c>
      <c r="FXY12">
        <v>1325885</v>
      </c>
      <c r="FXZ12">
        <v>1411080</v>
      </c>
      <c r="FYA12">
        <v>1534219</v>
      </c>
      <c r="FYB12">
        <v>1598872</v>
      </c>
      <c r="FYC12">
        <v>1664957</v>
      </c>
      <c r="FYD12">
        <v>1785438</v>
      </c>
      <c r="FYE12">
        <v>1815925</v>
      </c>
      <c r="FYF12">
        <v>1782656</v>
      </c>
      <c r="FYG12">
        <v>1776150</v>
      </c>
      <c r="FYH12">
        <v>1792169</v>
      </c>
      <c r="FYI12">
        <v>1805090</v>
      </c>
      <c r="FYJ12">
        <v>1853804</v>
      </c>
      <c r="FYK12">
        <v>1868850</v>
      </c>
      <c r="FYL12">
        <v>1890247</v>
      </c>
      <c r="FYM12">
        <v>1886027</v>
      </c>
      <c r="FYN12">
        <v>1900140</v>
      </c>
      <c r="FYO12">
        <v>1897740</v>
      </c>
      <c r="FYP12">
        <v>1917087</v>
      </c>
      <c r="FYQ12">
        <v>1886045</v>
      </c>
      <c r="FYR12">
        <v>1893789</v>
      </c>
      <c r="FYS12">
        <v>1876970</v>
      </c>
      <c r="FYT12">
        <v>1893351</v>
      </c>
      <c r="FYU12">
        <v>1840278</v>
      </c>
      <c r="FYV12">
        <v>1830162</v>
      </c>
      <c r="FYW12">
        <v>1816680</v>
      </c>
      <c r="FYX12">
        <v>1799160</v>
      </c>
      <c r="FYY12">
        <v>1779208</v>
      </c>
      <c r="FYZ12">
        <v>1792755</v>
      </c>
      <c r="FZA12">
        <v>1778865</v>
      </c>
      <c r="FZB12">
        <v>1791045</v>
      </c>
      <c r="FZC12">
        <v>1808565</v>
      </c>
      <c r="FZD12">
        <v>1852007</v>
      </c>
      <c r="FZE12">
        <v>1864145</v>
      </c>
      <c r="FZF12">
        <v>1811890</v>
      </c>
      <c r="FZG12">
        <v>1820880</v>
      </c>
      <c r="FZH12">
        <v>1839760</v>
      </c>
      <c r="FZI12">
        <v>1827010</v>
      </c>
      <c r="FZJ12">
        <v>24916</v>
      </c>
      <c r="FZK12">
        <v>24916</v>
      </c>
      <c r="FZL12">
        <v>26934</v>
      </c>
      <c r="FZM12">
        <v>31370</v>
      </c>
      <c r="FZN12">
        <v>40335</v>
      </c>
      <c r="FZO12">
        <v>45892</v>
      </c>
      <c r="FZP12">
        <v>47071</v>
      </c>
      <c r="FZQ12">
        <v>47071</v>
      </c>
      <c r="FZR12">
        <v>56817</v>
      </c>
      <c r="FZS12">
        <v>68587</v>
      </c>
      <c r="FZT12">
        <v>78469</v>
      </c>
      <c r="FZU12">
        <v>88896</v>
      </c>
      <c r="FZV12">
        <v>95732</v>
      </c>
      <c r="FZW12">
        <v>104758</v>
      </c>
      <c r="FZX12">
        <v>123807</v>
      </c>
      <c r="FZY12">
        <v>180741</v>
      </c>
      <c r="FZZ12">
        <v>190189</v>
      </c>
      <c r="GAA12">
        <v>212353</v>
      </c>
      <c r="GAB12">
        <v>266063</v>
      </c>
      <c r="GAC12">
        <v>330296</v>
      </c>
      <c r="GAD12">
        <v>389138</v>
      </c>
      <c r="GAE12">
        <v>483657</v>
      </c>
      <c r="GAF12">
        <v>628809</v>
      </c>
      <c r="GAG12">
        <v>1043222</v>
      </c>
      <c r="GAH12">
        <v>1319828</v>
      </c>
      <c r="GAI12">
        <v>1550232</v>
      </c>
      <c r="GAJ12">
        <v>1657036</v>
      </c>
      <c r="GAK12">
        <v>1781118</v>
      </c>
      <c r="GAL12">
        <v>1939821</v>
      </c>
      <c r="GAM12">
        <v>2007646</v>
      </c>
      <c r="GAN12">
        <v>2009797</v>
      </c>
      <c r="GAO12">
        <v>2009797</v>
      </c>
      <c r="GAP12">
        <v>2020887</v>
      </c>
      <c r="GAQ12">
        <v>1996671</v>
      </c>
      <c r="GAR12">
        <v>1996671</v>
      </c>
      <c r="GAS12">
        <v>1984626</v>
      </c>
      <c r="GAT12">
        <v>1990023</v>
      </c>
      <c r="GAU12">
        <v>2024159</v>
      </c>
      <c r="GAV12">
        <v>1983438</v>
      </c>
      <c r="GAW12">
        <v>1968266</v>
      </c>
      <c r="GAX12">
        <v>1936846</v>
      </c>
      <c r="GAY12">
        <v>1994202</v>
      </c>
      <c r="GAZ12">
        <v>1954480</v>
      </c>
      <c r="GBA12">
        <v>1910416</v>
      </c>
      <c r="GBB12">
        <v>1903032</v>
      </c>
      <c r="GBC12">
        <v>1907077</v>
      </c>
      <c r="GBD12">
        <v>1905040</v>
      </c>
      <c r="GBE12">
        <v>1934927</v>
      </c>
      <c r="GBF12">
        <v>1959098</v>
      </c>
      <c r="GBG12">
        <v>1960225</v>
      </c>
      <c r="GBH12">
        <v>1948072</v>
      </c>
      <c r="GBI12">
        <v>1948072</v>
      </c>
      <c r="GBJ12">
        <v>1936700</v>
      </c>
      <c r="GBK12">
        <v>1901222</v>
      </c>
      <c r="GBL12">
        <v>1949854</v>
      </c>
      <c r="GBM12">
        <v>1931814</v>
      </c>
      <c r="GBN12">
        <v>1939605</v>
      </c>
      <c r="GBO12">
        <v>1931824</v>
      </c>
      <c r="GBP12">
        <v>1909937</v>
      </c>
      <c r="GBQ12">
        <v>1889827</v>
      </c>
      <c r="GBR12">
        <v>1861035</v>
      </c>
      <c r="GBS12">
        <v>1837760</v>
      </c>
      <c r="GBT12">
        <v>1800610</v>
      </c>
      <c r="GBU12">
        <v>1794225</v>
      </c>
      <c r="GBV12">
        <v>14387</v>
      </c>
      <c r="GBW12">
        <v>14387</v>
      </c>
      <c r="GBX12">
        <v>15471</v>
      </c>
      <c r="GBY12">
        <v>15935</v>
      </c>
      <c r="GBZ12">
        <v>16191</v>
      </c>
      <c r="GCA12">
        <v>18007</v>
      </c>
      <c r="GCB12">
        <v>18007</v>
      </c>
      <c r="GCC12">
        <v>18007</v>
      </c>
      <c r="GCD12">
        <v>20794</v>
      </c>
      <c r="GCE12">
        <v>26621</v>
      </c>
      <c r="GCF12">
        <v>32652</v>
      </c>
      <c r="GCG12">
        <v>43840</v>
      </c>
      <c r="GCH12">
        <v>50847</v>
      </c>
      <c r="GCI12">
        <v>60143</v>
      </c>
      <c r="GCJ12">
        <v>81133</v>
      </c>
      <c r="GCK12">
        <v>92509</v>
      </c>
      <c r="GCL12">
        <v>104731</v>
      </c>
      <c r="GCM12">
        <v>126127</v>
      </c>
      <c r="GCN12">
        <v>166343</v>
      </c>
      <c r="GCO12">
        <v>224487</v>
      </c>
      <c r="GCP12">
        <v>280143</v>
      </c>
      <c r="GCQ12">
        <v>331935</v>
      </c>
      <c r="GCR12">
        <v>414709</v>
      </c>
      <c r="GCS12">
        <v>556108</v>
      </c>
      <c r="GCT12">
        <v>950595</v>
      </c>
      <c r="GCU12">
        <v>1283680</v>
      </c>
      <c r="GCV12">
        <v>1583122</v>
      </c>
      <c r="GCW12">
        <v>1771678</v>
      </c>
      <c r="GCX12">
        <v>1792239</v>
      </c>
      <c r="GCY12">
        <v>1792239</v>
      </c>
      <c r="GCZ12">
        <v>1659841</v>
      </c>
      <c r="GDA12">
        <v>1772275</v>
      </c>
      <c r="GDB12">
        <v>1819513</v>
      </c>
      <c r="GDC12">
        <v>1842424</v>
      </c>
      <c r="GDD12">
        <v>1828921</v>
      </c>
      <c r="GDE12">
        <v>1833817</v>
      </c>
      <c r="GDF12">
        <v>1824863</v>
      </c>
      <c r="GDG12">
        <v>1825546</v>
      </c>
      <c r="GDH12">
        <v>1799994</v>
      </c>
      <c r="GDI12">
        <v>1785487</v>
      </c>
      <c r="GDJ12">
        <v>1775810</v>
      </c>
      <c r="GDK12">
        <v>1738496</v>
      </c>
      <c r="GDL12">
        <v>1746233</v>
      </c>
      <c r="GDM12">
        <v>1746918</v>
      </c>
      <c r="GDN12">
        <v>1709362</v>
      </c>
      <c r="GDO12">
        <v>1714439</v>
      </c>
      <c r="GDP12">
        <v>1708883</v>
      </c>
      <c r="GDQ12">
        <v>1678151</v>
      </c>
      <c r="GDR12">
        <v>1689418</v>
      </c>
      <c r="GDS12">
        <v>1696073</v>
      </c>
      <c r="GDT12">
        <v>1673598</v>
      </c>
      <c r="GDU12">
        <v>1640447</v>
      </c>
      <c r="GDV12">
        <v>1634497</v>
      </c>
      <c r="GDW12">
        <v>1633990</v>
      </c>
      <c r="GDX12">
        <v>1646968</v>
      </c>
      <c r="GDY12">
        <v>1649066</v>
      </c>
      <c r="GDZ12">
        <v>1655939</v>
      </c>
      <c r="GEA12">
        <v>1650473</v>
      </c>
      <c r="GEB12">
        <v>1643867</v>
      </c>
      <c r="GEC12">
        <v>1658535</v>
      </c>
      <c r="GED12">
        <v>1667493</v>
      </c>
      <c r="GEE12">
        <v>1638789</v>
      </c>
      <c r="GEF12">
        <v>1639524</v>
      </c>
      <c r="GEG12">
        <v>1607219</v>
      </c>
      <c r="GEH12">
        <v>1634048</v>
      </c>
      <c r="GEI12">
        <v>1615368</v>
      </c>
      <c r="GEJ12">
        <v>1603080</v>
      </c>
      <c r="GEK12">
        <v>22847</v>
      </c>
      <c r="GEL12">
        <v>22847</v>
      </c>
      <c r="GEM12">
        <v>23718</v>
      </c>
      <c r="GEN12">
        <v>24816</v>
      </c>
      <c r="GEO12">
        <v>24836</v>
      </c>
      <c r="GEP12">
        <v>24937</v>
      </c>
      <c r="GEQ12">
        <v>24997</v>
      </c>
      <c r="GER12">
        <v>26857</v>
      </c>
      <c r="GES12">
        <v>28024</v>
      </c>
      <c r="GET12">
        <v>34616</v>
      </c>
      <c r="GEU12">
        <v>38101</v>
      </c>
      <c r="GEV12">
        <v>59571</v>
      </c>
      <c r="GEW12">
        <v>80679</v>
      </c>
      <c r="GEX12">
        <v>102171</v>
      </c>
      <c r="GEY12">
        <v>130071</v>
      </c>
      <c r="GEZ12">
        <v>158697</v>
      </c>
      <c r="GFA12">
        <v>182128</v>
      </c>
      <c r="GFB12">
        <v>215380</v>
      </c>
      <c r="GFC12">
        <v>249414</v>
      </c>
      <c r="GFD12">
        <v>300950</v>
      </c>
      <c r="GFE12">
        <v>300950</v>
      </c>
      <c r="GFF12">
        <v>427849</v>
      </c>
      <c r="GFG12">
        <v>717300</v>
      </c>
      <c r="GFH12">
        <v>913540</v>
      </c>
      <c r="GFI12">
        <v>1189507</v>
      </c>
      <c r="GFJ12">
        <v>1320140</v>
      </c>
      <c r="GFK12">
        <v>1497607</v>
      </c>
      <c r="GFL12">
        <v>1549613</v>
      </c>
      <c r="GFM12">
        <v>1578271</v>
      </c>
      <c r="GFN12">
        <v>1574221</v>
      </c>
      <c r="GFO12">
        <v>1582689</v>
      </c>
      <c r="GFP12">
        <v>1615741</v>
      </c>
      <c r="GFQ12">
        <v>1593281</v>
      </c>
      <c r="GFR12">
        <v>1568594</v>
      </c>
      <c r="GFS12">
        <v>1507412</v>
      </c>
      <c r="GFT12">
        <v>1568144</v>
      </c>
      <c r="GFU12">
        <v>1570196</v>
      </c>
      <c r="GFV12">
        <v>1605940</v>
      </c>
      <c r="GFW12">
        <v>1630889</v>
      </c>
      <c r="GFX12">
        <v>1606267</v>
      </c>
      <c r="GFY12">
        <v>1602757</v>
      </c>
      <c r="GFZ12">
        <v>1585146</v>
      </c>
      <c r="GGA12">
        <v>1562365</v>
      </c>
      <c r="GGB12">
        <v>1591091</v>
      </c>
      <c r="GGC12">
        <v>1570682</v>
      </c>
      <c r="GGD12">
        <v>1586533</v>
      </c>
      <c r="GGE12">
        <v>1657227</v>
      </c>
      <c r="GGF12">
        <v>1581168</v>
      </c>
      <c r="GGG12">
        <v>1587707</v>
      </c>
      <c r="GGH12">
        <v>1574019</v>
      </c>
      <c r="GGI12">
        <v>1573113</v>
      </c>
      <c r="GGJ12">
        <v>1536534</v>
      </c>
      <c r="GGK12">
        <v>1545722</v>
      </c>
      <c r="GGL12">
        <v>1540347</v>
      </c>
      <c r="GGM12">
        <v>1536518</v>
      </c>
      <c r="GGN12">
        <v>1531688</v>
      </c>
      <c r="GGO12">
        <v>1542033</v>
      </c>
      <c r="GGP12">
        <v>1568451</v>
      </c>
      <c r="GGQ12">
        <v>1558062</v>
      </c>
      <c r="GGR12">
        <v>1536811</v>
      </c>
      <c r="GGS12">
        <v>1548969</v>
      </c>
      <c r="GGT12">
        <v>1531866</v>
      </c>
      <c r="GGU12">
        <v>1533024</v>
      </c>
      <c r="GGV12">
        <v>1533024</v>
      </c>
      <c r="GGW12">
        <v>1531430</v>
      </c>
      <c r="GGX12">
        <v>447</v>
      </c>
      <c r="GGY12">
        <v>5173</v>
      </c>
      <c r="GGZ12">
        <v>2536</v>
      </c>
      <c r="GHA12">
        <v>2816</v>
      </c>
      <c r="GHB12">
        <v>2976</v>
      </c>
      <c r="GHC12">
        <v>3416</v>
      </c>
      <c r="GHD12">
        <v>3577</v>
      </c>
      <c r="GHE12">
        <v>4292</v>
      </c>
      <c r="GHF12">
        <v>11199</v>
      </c>
      <c r="GHG12">
        <v>11041</v>
      </c>
      <c r="GHH12">
        <v>20795</v>
      </c>
      <c r="GHI12">
        <v>18460</v>
      </c>
      <c r="GHJ12">
        <v>28759</v>
      </c>
      <c r="GHK12">
        <v>35560</v>
      </c>
      <c r="GHL12">
        <v>48283</v>
      </c>
      <c r="GHM12">
        <v>51628</v>
      </c>
      <c r="GHN12">
        <v>58215</v>
      </c>
      <c r="GHO12">
        <v>74839</v>
      </c>
      <c r="GHP12">
        <v>94260</v>
      </c>
      <c r="GHQ12">
        <v>105996</v>
      </c>
      <c r="GHR12">
        <v>151345</v>
      </c>
      <c r="GHS12">
        <v>204170</v>
      </c>
      <c r="GHT12">
        <v>366589</v>
      </c>
      <c r="GHU12">
        <v>759451</v>
      </c>
      <c r="GHV12">
        <v>1067873</v>
      </c>
      <c r="GHW12">
        <v>1067873</v>
      </c>
      <c r="GHX12">
        <v>1191841</v>
      </c>
      <c r="GHY12">
        <v>1338866</v>
      </c>
      <c r="GHZ12">
        <v>1403711</v>
      </c>
      <c r="GIA12">
        <v>1524353</v>
      </c>
      <c r="GIB12">
        <v>1584191</v>
      </c>
      <c r="GIC12">
        <v>1600487</v>
      </c>
      <c r="GID12">
        <v>1634226</v>
      </c>
      <c r="GIE12">
        <v>1656535</v>
      </c>
      <c r="GIF12">
        <v>1645518</v>
      </c>
      <c r="GIG12">
        <v>1671312</v>
      </c>
      <c r="GIH12">
        <v>1675424</v>
      </c>
      <c r="GII12">
        <v>1643334</v>
      </c>
      <c r="GIJ12">
        <v>1685788</v>
      </c>
      <c r="GIK12">
        <v>1668110</v>
      </c>
      <c r="GIL12">
        <v>1668585</v>
      </c>
      <c r="GIM12">
        <v>1678578</v>
      </c>
      <c r="GIN12">
        <v>1679848</v>
      </c>
      <c r="GIO12">
        <v>1672422</v>
      </c>
      <c r="GIP12">
        <v>1666439</v>
      </c>
      <c r="GIQ12">
        <v>1660936</v>
      </c>
      <c r="GIR12">
        <v>1670215</v>
      </c>
      <c r="GIS12">
        <v>1654846</v>
      </c>
      <c r="GIT12">
        <v>1636361</v>
      </c>
      <c r="GIU12">
        <v>1600201</v>
      </c>
      <c r="GIV12">
        <v>1581859</v>
      </c>
      <c r="GIW12">
        <v>1586072</v>
      </c>
      <c r="GIX12">
        <v>1569873</v>
      </c>
      <c r="GIY12">
        <v>1563072</v>
      </c>
      <c r="GIZ12">
        <v>1573672</v>
      </c>
      <c r="GJA12">
        <v>1555350</v>
      </c>
      <c r="GJB12">
        <v>1555543</v>
      </c>
      <c r="GJC12">
        <v>1561346</v>
      </c>
      <c r="GJD12">
        <v>1566261</v>
      </c>
      <c r="GJE12">
        <v>1562561</v>
      </c>
      <c r="GJF12">
        <v>1555732</v>
      </c>
      <c r="GJG12">
        <v>1559279</v>
      </c>
      <c r="GJH12">
        <v>1531475</v>
      </c>
      <c r="GJI12">
        <v>1528624</v>
      </c>
      <c r="GJJ12">
        <v>1516307</v>
      </c>
      <c r="GJK12">
        <v>70</v>
      </c>
      <c r="GJL12">
        <v>127</v>
      </c>
      <c r="GJM12">
        <v>511</v>
      </c>
      <c r="GJN12">
        <v>964</v>
      </c>
      <c r="GJO12">
        <v>1589</v>
      </c>
      <c r="GJP12">
        <v>1731</v>
      </c>
      <c r="GJQ12">
        <v>2584</v>
      </c>
      <c r="GJR12">
        <v>4158</v>
      </c>
      <c r="GJS12">
        <v>4099</v>
      </c>
      <c r="GJT12">
        <v>4205</v>
      </c>
      <c r="GJU12">
        <v>8545</v>
      </c>
      <c r="GJV12">
        <v>12334</v>
      </c>
      <c r="GJW12">
        <v>17359</v>
      </c>
      <c r="GJX12">
        <v>20177</v>
      </c>
      <c r="GJY12">
        <v>28258</v>
      </c>
      <c r="GJZ12">
        <v>66148</v>
      </c>
      <c r="GKA12">
        <v>66286</v>
      </c>
      <c r="GKB12">
        <v>82104</v>
      </c>
      <c r="GKC12">
        <v>83797</v>
      </c>
      <c r="GKD12">
        <v>107465</v>
      </c>
      <c r="GKE12">
        <v>140663</v>
      </c>
      <c r="GKF12">
        <v>192328</v>
      </c>
      <c r="GKG12">
        <v>238231</v>
      </c>
      <c r="GKH12">
        <v>388604</v>
      </c>
      <c r="GKI12">
        <v>676105</v>
      </c>
      <c r="GKJ12">
        <v>887844</v>
      </c>
      <c r="GKK12">
        <v>1071531</v>
      </c>
      <c r="GKL12">
        <v>1235686</v>
      </c>
      <c r="GKM12">
        <v>1303856</v>
      </c>
      <c r="GKN12">
        <v>1340894</v>
      </c>
      <c r="GKO12">
        <v>1340894</v>
      </c>
      <c r="GKP12">
        <v>1354164</v>
      </c>
      <c r="GKQ12">
        <v>1418281</v>
      </c>
      <c r="GKR12">
        <v>1414503</v>
      </c>
      <c r="GKS12">
        <v>1438136</v>
      </c>
      <c r="GKT12">
        <v>1434595</v>
      </c>
      <c r="GKU12">
        <v>1464185</v>
      </c>
      <c r="GKV12">
        <v>1459441</v>
      </c>
      <c r="GKW12">
        <v>1503022</v>
      </c>
      <c r="GKX12">
        <v>1508794</v>
      </c>
      <c r="GKY12">
        <v>1495785</v>
      </c>
      <c r="GKZ12">
        <v>1465773</v>
      </c>
      <c r="GLA12">
        <v>1496561</v>
      </c>
      <c r="GLB12">
        <v>1487373</v>
      </c>
      <c r="GLC12">
        <v>1493831</v>
      </c>
      <c r="GLD12">
        <v>1500596</v>
      </c>
      <c r="GLE12">
        <v>1523996</v>
      </c>
      <c r="GLF12">
        <v>1481444</v>
      </c>
      <c r="GLG12">
        <v>1480260</v>
      </c>
      <c r="GLH12">
        <v>1454605</v>
      </c>
      <c r="GLI12">
        <v>1461466</v>
      </c>
      <c r="GLJ12">
        <v>1469449</v>
      </c>
      <c r="GLK12">
        <v>1444530</v>
      </c>
      <c r="GLL12">
        <v>1449174</v>
      </c>
      <c r="GLM12">
        <v>1479095</v>
      </c>
      <c r="GLN12">
        <v>1479095</v>
      </c>
      <c r="GLO12">
        <v>1467084</v>
      </c>
      <c r="GLP12">
        <v>1435482</v>
      </c>
      <c r="GLQ12">
        <v>1423733</v>
      </c>
      <c r="GLR12">
        <v>1412301</v>
      </c>
      <c r="GLS12">
        <v>1425917</v>
      </c>
      <c r="GLT12">
        <v>1392443</v>
      </c>
      <c r="GLU12">
        <v>1374638</v>
      </c>
      <c r="GLV12">
        <v>1332457</v>
      </c>
      <c r="GLW12">
        <v>175</v>
      </c>
      <c r="GLX12">
        <v>175</v>
      </c>
      <c r="GLY12">
        <v>211</v>
      </c>
      <c r="GLZ12">
        <v>2163</v>
      </c>
      <c r="GMA12">
        <v>2356</v>
      </c>
      <c r="GMB12">
        <v>2356</v>
      </c>
      <c r="GMC12">
        <v>2356</v>
      </c>
      <c r="GMD12">
        <v>2356</v>
      </c>
      <c r="GME12">
        <v>5629</v>
      </c>
      <c r="GMF12">
        <v>7417</v>
      </c>
      <c r="GMG12">
        <v>10523</v>
      </c>
      <c r="GMH12">
        <v>11814</v>
      </c>
      <c r="GMI12">
        <v>11768</v>
      </c>
      <c r="GMJ12">
        <v>19774</v>
      </c>
      <c r="GMK12">
        <v>20520</v>
      </c>
      <c r="GML12">
        <v>26050</v>
      </c>
      <c r="GMM12">
        <v>28993</v>
      </c>
      <c r="GMN12">
        <v>85284</v>
      </c>
      <c r="GMO12">
        <v>88404</v>
      </c>
      <c r="GMP12">
        <v>101157</v>
      </c>
      <c r="GMQ12">
        <v>163093</v>
      </c>
      <c r="GMR12">
        <v>212787</v>
      </c>
      <c r="GMS12">
        <v>307387</v>
      </c>
      <c r="GMT12">
        <v>447233</v>
      </c>
      <c r="GMU12">
        <v>695332</v>
      </c>
      <c r="GMV12">
        <v>836604</v>
      </c>
      <c r="GMW12">
        <v>1073529</v>
      </c>
      <c r="GMX12">
        <v>1087382</v>
      </c>
      <c r="GMY12">
        <v>1087382</v>
      </c>
      <c r="GMZ12">
        <v>1097300</v>
      </c>
      <c r="GNA12">
        <v>1213965</v>
      </c>
      <c r="GNB12">
        <v>1286924</v>
      </c>
      <c r="GNC12">
        <v>1333525</v>
      </c>
      <c r="GND12">
        <v>1369382</v>
      </c>
      <c r="GNE12">
        <v>1388887</v>
      </c>
      <c r="GNF12">
        <v>1372290</v>
      </c>
      <c r="GNG12">
        <v>1365758</v>
      </c>
      <c r="GNH12">
        <v>1368771</v>
      </c>
      <c r="GNI12">
        <v>1373779</v>
      </c>
      <c r="GNJ12">
        <v>1378076</v>
      </c>
      <c r="GNK12">
        <v>1368910</v>
      </c>
      <c r="GNL12">
        <v>1385404</v>
      </c>
      <c r="GNM12">
        <v>1394211</v>
      </c>
      <c r="GNN12">
        <v>1414284</v>
      </c>
      <c r="GNO12">
        <v>1408838</v>
      </c>
      <c r="GNP12">
        <v>1400220</v>
      </c>
      <c r="GNQ12">
        <v>1369004</v>
      </c>
      <c r="GNR12">
        <v>1416451</v>
      </c>
      <c r="GNS12">
        <v>1419741</v>
      </c>
      <c r="GNT12">
        <v>1412521</v>
      </c>
      <c r="GNU12">
        <v>1403325</v>
      </c>
      <c r="GNV12">
        <v>1399017</v>
      </c>
      <c r="GNW12">
        <v>1398859</v>
      </c>
      <c r="GNX12">
        <v>1407429</v>
      </c>
      <c r="GNY12">
        <v>1398678</v>
      </c>
      <c r="GNZ12">
        <v>1389959</v>
      </c>
      <c r="GOA12">
        <v>1401689</v>
      </c>
      <c r="GOB12">
        <v>1392821</v>
      </c>
      <c r="GOC12">
        <v>1416605</v>
      </c>
      <c r="GOD12">
        <v>1433810</v>
      </c>
      <c r="GOE12">
        <v>1441026</v>
      </c>
      <c r="GOF12">
        <v>1436085</v>
      </c>
      <c r="GOG12">
        <v>1441851</v>
      </c>
      <c r="GOH12">
        <v>1461839</v>
      </c>
      <c r="GOI12">
        <v>1420164</v>
      </c>
      <c r="GOJ12">
        <v>1428930</v>
      </c>
      <c r="GOK12">
        <v>2650</v>
      </c>
      <c r="GOL12">
        <v>3335</v>
      </c>
      <c r="GOM12">
        <v>7364</v>
      </c>
      <c r="GON12">
        <v>8240</v>
      </c>
      <c r="GOO12">
        <v>6111</v>
      </c>
      <c r="GOP12">
        <v>6746</v>
      </c>
      <c r="GOQ12">
        <v>8627</v>
      </c>
      <c r="GOR12">
        <v>10140</v>
      </c>
      <c r="GOS12">
        <v>11843</v>
      </c>
      <c r="GOT12">
        <v>14671</v>
      </c>
      <c r="GOU12">
        <v>17904</v>
      </c>
      <c r="GOV12">
        <v>22036</v>
      </c>
      <c r="GOW12">
        <v>35815</v>
      </c>
      <c r="GOX12">
        <v>51346</v>
      </c>
      <c r="GOY12">
        <v>54753</v>
      </c>
      <c r="GOZ12">
        <v>55982</v>
      </c>
      <c r="GPA12">
        <v>94283</v>
      </c>
      <c r="GPB12">
        <v>168117</v>
      </c>
      <c r="GPC12">
        <v>193985</v>
      </c>
      <c r="GPD12">
        <v>221573</v>
      </c>
      <c r="GPE12">
        <v>221573</v>
      </c>
      <c r="GPF12">
        <v>253713</v>
      </c>
      <c r="GPG12">
        <v>341873</v>
      </c>
      <c r="GPH12">
        <v>635573</v>
      </c>
      <c r="GPI12">
        <v>859286</v>
      </c>
      <c r="GPJ12">
        <v>1033450</v>
      </c>
      <c r="GPK12">
        <v>1167814</v>
      </c>
      <c r="GPL12">
        <v>1222731</v>
      </c>
      <c r="GPM12">
        <v>1315975</v>
      </c>
      <c r="GPN12">
        <v>1333680</v>
      </c>
      <c r="GPO12">
        <v>1355691</v>
      </c>
      <c r="GPP12">
        <v>1383017</v>
      </c>
      <c r="GPQ12">
        <v>1367240</v>
      </c>
      <c r="GPR12">
        <v>1311140</v>
      </c>
      <c r="GPS12">
        <v>1304474</v>
      </c>
      <c r="GPT12">
        <v>1307570</v>
      </c>
      <c r="GPU12">
        <v>1323641</v>
      </c>
      <c r="GPV12">
        <v>1358562</v>
      </c>
      <c r="GPW12">
        <v>1341304</v>
      </c>
      <c r="GPX12">
        <v>1337387</v>
      </c>
      <c r="GPY12">
        <v>1339985</v>
      </c>
      <c r="GPZ12">
        <v>1339976</v>
      </c>
      <c r="GQA12">
        <v>1343329</v>
      </c>
      <c r="GQB12">
        <v>1328481</v>
      </c>
      <c r="GQC12">
        <v>1328941</v>
      </c>
      <c r="GQD12">
        <v>1304224</v>
      </c>
      <c r="GQE12">
        <v>1282348</v>
      </c>
      <c r="GQF12">
        <v>1280947</v>
      </c>
      <c r="GQG12">
        <v>1232896</v>
      </c>
      <c r="GQH12">
        <v>1237021</v>
      </c>
      <c r="GQI12">
        <v>1231397</v>
      </c>
      <c r="GQJ12">
        <v>1240991</v>
      </c>
      <c r="GQK12">
        <v>1221216</v>
      </c>
      <c r="GQL12">
        <v>1223488</v>
      </c>
      <c r="GQM12">
        <v>1202343</v>
      </c>
      <c r="GQN12">
        <v>1207680</v>
      </c>
      <c r="GQO12">
        <v>1209633</v>
      </c>
      <c r="GQP12">
        <v>1216609</v>
      </c>
      <c r="GQQ12">
        <v>1225205</v>
      </c>
      <c r="GQR12">
        <v>1235665</v>
      </c>
      <c r="GQS12">
        <v>1220943</v>
      </c>
      <c r="GQT12">
        <v>1247418</v>
      </c>
      <c r="GQU12">
        <v>1269267</v>
      </c>
      <c r="GQV12">
        <v>1243623</v>
      </c>
      <c r="GQW12">
        <v>1243623</v>
      </c>
      <c r="GQX12">
        <v>2904</v>
      </c>
      <c r="GQY12">
        <v>5225</v>
      </c>
      <c r="GQZ12">
        <v>10467</v>
      </c>
      <c r="GRA12">
        <v>9507</v>
      </c>
      <c r="GRB12">
        <v>9743</v>
      </c>
      <c r="GRC12">
        <v>10640</v>
      </c>
      <c r="GRD12">
        <v>12784</v>
      </c>
      <c r="GRE12">
        <v>12964</v>
      </c>
      <c r="GRF12">
        <v>14793</v>
      </c>
      <c r="GRG12">
        <v>17154</v>
      </c>
      <c r="GRH12">
        <v>20931</v>
      </c>
      <c r="GRI12">
        <v>25823</v>
      </c>
      <c r="GRJ12">
        <v>29679</v>
      </c>
      <c r="GRK12">
        <v>37043</v>
      </c>
      <c r="GRL12">
        <v>38413</v>
      </c>
      <c r="GRM12">
        <v>49987</v>
      </c>
      <c r="GRN12">
        <v>67087</v>
      </c>
      <c r="GRO12">
        <v>102218</v>
      </c>
      <c r="GRP12">
        <v>116891</v>
      </c>
      <c r="GRQ12">
        <v>165268</v>
      </c>
      <c r="GRR12">
        <v>192324</v>
      </c>
      <c r="GRS12">
        <v>245328</v>
      </c>
      <c r="GRT12">
        <v>298141</v>
      </c>
      <c r="GRU12">
        <v>496420</v>
      </c>
      <c r="GRV12">
        <v>698488</v>
      </c>
      <c r="GRW12">
        <v>698488</v>
      </c>
      <c r="GRX12">
        <v>871492</v>
      </c>
      <c r="GRY12">
        <v>984591</v>
      </c>
      <c r="GRZ12">
        <v>1107003</v>
      </c>
      <c r="GSA12">
        <v>1156847</v>
      </c>
      <c r="GSB12">
        <v>1217858</v>
      </c>
      <c r="GSC12">
        <v>1243420</v>
      </c>
      <c r="GSD12">
        <v>1296223</v>
      </c>
      <c r="GSE12">
        <v>1275269</v>
      </c>
      <c r="GSF12">
        <v>1288630</v>
      </c>
      <c r="GSG12">
        <v>1284234</v>
      </c>
      <c r="GSH12">
        <v>1276568</v>
      </c>
      <c r="GSI12">
        <v>1277073</v>
      </c>
      <c r="GSJ12">
        <v>1277653</v>
      </c>
      <c r="GSK12">
        <v>1290352</v>
      </c>
      <c r="GSL12">
        <v>1286746</v>
      </c>
      <c r="GSM12">
        <v>1306371</v>
      </c>
      <c r="GSN12">
        <v>1301645</v>
      </c>
      <c r="GSO12">
        <v>1274398</v>
      </c>
      <c r="GSP12">
        <v>1299069</v>
      </c>
      <c r="GSQ12">
        <v>1275649</v>
      </c>
      <c r="GSR12">
        <v>1269490</v>
      </c>
      <c r="GSS12">
        <v>1255534</v>
      </c>
      <c r="GST12">
        <v>1267174</v>
      </c>
      <c r="GSU12">
        <v>1253315</v>
      </c>
      <c r="GSV12">
        <v>1245780</v>
      </c>
      <c r="GSW12">
        <v>1259519</v>
      </c>
      <c r="GSX12">
        <v>1256002</v>
      </c>
      <c r="GSY12">
        <v>1247595</v>
      </c>
      <c r="GSZ12">
        <v>1239071</v>
      </c>
      <c r="GTA12">
        <v>1234898</v>
      </c>
      <c r="GTB12">
        <v>1234898</v>
      </c>
      <c r="GTC12">
        <v>1226256</v>
      </c>
      <c r="GTD12">
        <v>1211829</v>
      </c>
      <c r="GTE12">
        <v>1199721</v>
      </c>
      <c r="GTF12">
        <v>1199286</v>
      </c>
      <c r="GTG12">
        <v>1199268</v>
      </c>
      <c r="GTH12">
        <v>1193171</v>
      </c>
      <c r="GTI12">
        <v>1190211</v>
      </c>
      <c r="GTJ12">
        <v>1173941</v>
      </c>
      <c r="GTK12">
        <v>1165605</v>
      </c>
      <c r="GTL12">
        <v>1174157</v>
      </c>
      <c r="GTM12">
        <v>1160470</v>
      </c>
      <c r="GTN12">
        <v>1178677</v>
      </c>
      <c r="GTO12">
        <v>1198193</v>
      </c>
      <c r="GTP12">
        <v>1185628</v>
      </c>
      <c r="GTQ12">
        <v>1198769</v>
      </c>
      <c r="GTR12">
        <v>9920</v>
      </c>
      <c r="GTS12">
        <v>4338</v>
      </c>
      <c r="GTT12">
        <v>8600</v>
      </c>
      <c r="GTU12">
        <v>11765</v>
      </c>
      <c r="GTV12">
        <v>19749</v>
      </c>
      <c r="GTW12">
        <v>27178</v>
      </c>
      <c r="GTX12">
        <v>40414</v>
      </c>
      <c r="GTY12">
        <v>59721</v>
      </c>
      <c r="GTZ12">
        <v>64565</v>
      </c>
      <c r="GUA12">
        <v>83747</v>
      </c>
      <c r="GUB12">
        <v>97599</v>
      </c>
      <c r="GUC12">
        <v>128042</v>
      </c>
      <c r="GUD12">
        <v>160488</v>
      </c>
      <c r="GUE12">
        <v>189498</v>
      </c>
      <c r="GUF12">
        <v>257216</v>
      </c>
      <c r="GUG12">
        <v>306704</v>
      </c>
      <c r="GUH12">
        <v>426021</v>
      </c>
      <c r="GUI12">
        <v>654861</v>
      </c>
      <c r="GUJ12">
        <v>841481</v>
      </c>
      <c r="GUK12">
        <v>1046944</v>
      </c>
      <c r="GUL12">
        <v>1187595</v>
      </c>
      <c r="GUM12">
        <v>1243159</v>
      </c>
      <c r="GUN12">
        <v>1265107</v>
      </c>
      <c r="GUO12">
        <v>1265107</v>
      </c>
      <c r="GUP12">
        <v>1281286</v>
      </c>
      <c r="GUQ12">
        <v>1275135</v>
      </c>
      <c r="GUR12">
        <v>1259002</v>
      </c>
      <c r="GUS12">
        <v>1278772</v>
      </c>
      <c r="GUT12">
        <v>1295542</v>
      </c>
      <c r="GUU12">
        <v>1256194</v>
      </c>
      <c r="GUV12">
        <v>1252986</v>
      </c>
      <c r="GUW12">
        <v>1233814</v>
      </c>
      <c r="GUX12">
        <v>1238532</v>
      </c>
      <c r="GUY12">
        <v>1232714</v>
      </c>
      <c r="GUZ12">
        <v>1221043</v>
      </c>
      <c r="GVA12">
        <v>1202907</v>
      </c>
      <c r="GVB12">
        <v>1169987</v>
      </c>
      <c r="GVC12">
        <v>1137590</v>
      </c>
      <c r="GVD12">
        <v>1135997</v>
      </c>
      <c r="GVE12">
        <v>1123202</v>
      </c>
      <c r="GVF12">
        <v>1102081</v>
      </c>
      <c r="GVG12">
        <v>1057521</v>
      </c>
      <c r="GVH12">
        <v>1046447</v>
      </c>
      <c r="GVI12">
        <v>1051657</v>
      </c>
      <c r="GVJ12">
        <v>1067159</v>
      </c>
      <c r="GVK12">
        <v>1084823</v>
      </c>
      <c r="GVL12">
        <v>1072670</v>
      </c>
      <c r="GVM12">
        <v>1068236</v>
      </c>
      <c r="GVN12">
        <v>1068236</v>
      </c>
      <c r="GVO12">
        <v>1082602</v>
      </c>
      <c r="GVP12">
        <v>1066220</v>
      </c>
      <c r="GVQ12">
        <v>1076620</v>
      </c>
      <c r="GVR12">
        <v>1065539</v>
      </c>
      <c r="GVS12">
        <v>1055652</v>
      </c>
      <c r="GVT12">
        <v>1052276</v>
      </c>
      <c r="GVU12">
        <v>1069041</v>
      </c>
      <c r="GVV12">
        <v>1069688</v>
      </c>
      <c r="GVW12">
        <v>1065618</v>
      </c>
      <c r="GVX12">
        <v>1065618</v>
      </c>
      <c r="GVY12">
        <v>1067931</v>
      </c>
      <c r="GVZ12">
        <v>1077884</v>
      </c>
      <c r="GWA12">
        <v>1087449</v>
      </c>
      <c r="GWB12">
        <v>1093737</v>
      </c>
      <c r="GWC12">
        <v>1093737</v>
      </c>
      <c r="GWD12">
        <v>1088482</v>
      </c>
      <c r="GWE12">
        <v>1105528</v>
      </c>
      <c r="GWF12">
        <v>5319</v>
      </c>
      <c r="GWG12">
        <v>8162</v>
      </c>
      <c r="GWH12">
        <v>15707</v>
      </c>
      <c r="GWI12">
        <v>18310</v>
      </c>
      <c r="GWJ12">
        <v>18419</v>
      </c>
      <c r="GWK12">
        <v>20165</v>
      </c>
      <c r="GWL12">
        <v>25322</v>
      </c>
      <c r="GWM12">
        <v>30527</v>
      </c>
      <c r="GWN12">
        <v>42365</v>
      </c>
      <c r="GWO12">
        <v>77626</v>
      </c>
      <c r="GWP12">
        <v>116534</v>
      </c>
      <c r="GWQ12">
        <v>147159</v>
      </c>
      <c r="GWR12">
        <v>191415</v>
      </c>
      <c r="GWS12">
        <v>231390</v>
      </c>
      <c r="GWT12">
        <v>271811</v>
      </c>
      <c r="GWU12">
        <v>373552</v>
      </c>
      <c r="GWV12">
        <v>636224</v>
      </c>
      <c r="GWW12">
        <v>815244</v>
      </c>
      <c r="GWX12">
        <v>895297</v>
      </c>
      <c r="GWY12">
        <v>895297</v>
      </c>
      <c r="GWZ12">
        <v>958684</v>
      </c>
      <c r="GXA12">
        <v>1128078</v>
      </c>
      <c r="GXB12">
        <v>1156284</v>
      </c>
      <c r="GXC12">
        <v>1196738</v>
      </c>
      <c r="GXD12">
        <v>1303275</v>
      </c>
      <c r="GXE12">
        <v>1336298</v>
      </c>
      <c r="GXF12">
        <v>1369444</v>
      </c>
      <c r="GXG12">
        <v>1406112</v>
      </c>
      <c r="GXH12">
        <v>1403005</v>
      </c>
      <c r="GXI12">
        <v>1411964</v>
      </c>
      <c r="GXJ12">
        <v>1422039</v>
      </c>
      <c r="GXK12">
        <v>1435237</v>
      </c>
      <c r="GXL12">
        <v>1435509</v>
      </c>
      <c r="GXM12">
        <v>1443149</v>
      </c>
      <c r="GXN12">
        <v>1431859</v>
      </c>
      <c r="GXO12">
        <v>1426876</v>
      </c>
      <c r="GXP12">
        <v>1421632</v>
      </c>
      <c r="GXQ12">
        <v>1415651</v>
      </c>
      <c r="GXR12">
        <v>1398134</v>
      </c>
      <c r="GXS12">
        <v>1400567</v>
      </c>
      <c r="GXT12">
        <v>1401308</v>
      </c>
      <c r="GXU12">
        <v>1381703</v>
      </c>
      <c r="GXV12">
        <v>1341507</v>
      </c>
      <c r="GXW12">
        <v>1403153</v>
      </c>
      <c r="GXX12">
        <v>1374821</v>
      </c>
      <c r="GXY12">
        <v>1351699</v>
      </c>
      <c r="GXZ12">
        <v>1356469</v>
      </c>
      <c r="GYA12">
        <v>1346355</v>
      </c>
      <c r="GYB12">
        <v>1323104</v>
      </c>
      <c r="GYC12">
        <v>1323670</v>
      </c>
      <c r="GYD12">
        <v>1301948</v>
      </c>
      <c r="GYE12">
        <v>1289568</v>
      </c>
      <c r="GYF12">
        <v>1291167</v>
      </c>
      <c r="GYG12">
        <v>1267997</v>
      </c>
      <c r="GYH12">
        <v>1237097</v>
      </c>
      <c r="GYI12">
        <v>1211417</v>
      </c>
      <c r="GYJ12">
        <v>1178822</v>
      </c>
      <c r="GYK12">
        <v>1165287</v>
      </c>
      <c r="GYL12">
        <v>1144733</v>
      </c>
      <c r="GYM12">
        <v>1126760</v>
      </c>
      <c r="GYN12">
        <v>1120888</v>
      </c>
      <c r="GYO12">
        <v>1115683</v>
      </c>
      <c r="GYP12">
        <v>1121085</v>
      </c>
      <c r="GYQ12">
        <v>1139510</v>
      </c>
      <c r="GYR12">
        <v>17463</v>
      </c>
      <c r="GYS12">
        <v>23012</v>
      </c>
      <c r="GYT12">
        <v>30832</v>
      </c>
      <c r="GYU12">
        <v>33226</v>
      </c>
      <c r="GYV12">
        <v>37198</v>
      </c>
      <c r="GYW12">
        <v>41055</v>
      </c>
      <c r="GYX12">
        <v>54241</v>
      </c>
      <c r="GYY12">
        <v>77217</v>
      </c>
      <c r="GYZ12">
        <v>101436</v>
      </c>
      <c r="GZA12">
        <v>141953</v>
      </c>
      <c r="GZB12">
        <v>164718</v>
      </c>
      <c r="GZC12">
        <v>222442</v>
      </c>
      <c r="GZD12">
        <v>251918</v>
      </c>
      <c r="GZE12">
        <v>251918</v>
      </c>
      <c r="GZF12">
        <v>282615</v>
      </c>
      <c r="GZG12">
        <v>346005</v>
      </c>
      <c r="GZH12">
        <v>425771</v>
      </c>
      <c r="GZI12">
        <v>591280</v>
      </c>
      <c r="GZJ12">
        <v>721610</v>
      </c>
      <c r="GZK12">
        <v>873214</v>
      </c>
      <c r="GZL12">
        <v>976066</v>
      </c>
      <c r="GZM12">
        <v>1023739</v>
      </c>
      <c r="GZN12">
        <v>1109642</v>
      </c>
      <c r="GZO12">
        <v>1150101</v>
      </c>
      <c r="GZP12">
        <v>1178347</v>
      </c>
      <c r="GZQ12">
        <v>1236973</v>
      </c>
      <c r="GZR12">
        <v>1288015</v>
      </c>
      <c r="GZS12">
        <v>1345428</v>
      </c>
      <c r="GZT12">
        <v>1347879</v>
      </c>
      <c r="GZU12">
        <v>1352591</v>
      </c>
      <c r="GZV12">
        <v>1380929</v>
      </c>
      <c r="GZW12">
        <v>1386619</v>
      </c>
      <c r="GZX12">
        <v>1394270</v>
      </c>
      <c r="GZY12">
        <v>1356687</v>
      </c>
      <c r="GZZ12">
        <v>1367714</v>
      </c>
      <c r="HAA12">
        <v>1363371</v>
      </c>
      <c r="HAB12">
        <v>1365347</v>
      </c>
      <c r="HAC12">
        <v>1365616</v>
      </c>
      <c r="HAD12">
        <v>1348274</v>
      </c>
      <c r="HAE12">
        <v>1324307</v>
      </c>
      <c r="HAF12">
        <v>1326065</v>
      </c>
      <c r="HAG12">
        <v>1277058</v>
      </c>
      <c r="HAH12">
        <v>1270996</v>
      </c>
      <c r="HAI12">
        <v>1236813</v>
      </c>
      <c r="HAJ12">
        <v>1269408</v>
      </c>
      <c r="HAK12">
        <v>1228514</v>
      </c>
      <c r="HAL12">
        <v>1220545</v>
      </c>
      <c r="HAM12">
        <v>1193656</v>
      </c>
      <c r="HAN12">
        <v>1190456</v>
      </c>
      <c r="HAO12">
        <v>1175539</v>
      </c>
      <c r="HAP12">
        <v>1177659</v>
      </c>
      <c r="HAQ12">
        <v>1163788</v>
      </c>
      <c r="HAR12">
        <v>1171337</v>
      </c>
      <c r="HAS12">
        <v>1171235</v>
      </c>
      <c r="HAT12">
        <v>1169303</v>
      </c>
      <c r="HAU12">
        <v>1151765</v>
      </c>
      <c r="HAV12">
        <v>1130829</v>
      </c>
      <c r="HAW12">
        <v>1122024</v>
      </c>
      <c r="HAX12">
        <v>1122024</v>
      </c>
      <c r="HAY12">
        <v>1102124</v>
      </c>
      <c r="HAZ12">
        <v>1097497</v>
      </c>
      <c r="HBA12">
        <v>1099174</v>
      </c>
      <c r="HBB12">
        <v>1095900</v>
      </c>
      <c r="HBC12">
        <v>1083258</v>
      </c>
      <c r="HBD12">
        <v>1080534</v>
      </c>
      <c r="HBE12">
        <v>1093525</v>
      </c>
      <c r="HBF12">
        <v>16764</v>
      </c>
      <c r="HBG12">
        <v>25355</v>
      </c>
      <c r="HBH12">
        <v>27009</v>
      </c>
      <c r="HBI12">
        <v>37767</v>
      </c>
      <c r="HBJ12">
        <v>40269</v>
      </c>
      <c r="HBK12">
        <v>44252</v>
      </c>
      <c r="HBL12">
        <v>52474</v>
      </c>
      <c r="HBM12">
        <v>68731</v>
      </c>
      <c r="HBN12">
        <v>75295</v>
      </c>
      <c r="HBO12">
        <v>89647</v>
      </c>
      <c r="HBP12">
        <v>105183</v>
      </c>
      <c r="HBQ12">
        <v>134240</v>
      </c>
      <c r="HBR12">
        <v>148599</v>
      </c>
      <c r="HBS12">
        <v>175899</v>
      </c>
      <c r="HBT12">
        <v>206028</v>
      </c>
      <c r="HBU12">
        <v>296538</v>
      </c>
      <c r="HBV12">
        <v>397235</v>
      </c>
      <c r="HBW12">
        <v>397235</v>
      </c>
      <c r="HBX12">
        <v>568251</v>
      </c>
      <c r="HBY12">
        <v>761663</v>
      </c>
      <c r="HBZ12">
        <v>869776</v>
      </c>
      <c r="HCA12">
        <v>977807</v>
      </c>
      <c r="HCB12">
        <v>1005943</v>
      </c>
      <c r="HCC12">
        <v>1071259</v>
      </c>
      <c r="HCD12">
        <v>1082070</v>
      </c>
      <c r="HCE12">
        <v>1083398</v>
      </c>
      <c r="HCF12">
        <v>1074819</v>
      </c>
      <c r="HCG12">
        <v>1078296</v>
      </c>
      <c r="HCH12">
        <v>1087347</v>
      </c>
      <c r="HCI12">
        <v>1135046</v>
      </c>
      <c r="HCJ12">
        <v>1162875</v>
      </c>
      <c r="HCK12">
        <v>1183079</v>
      </c>
      <c r="HCL12">
        <v>1197667</v>
      </c>
      <c r="HCM12">
        <v>1221030</v>
      </c>
      <c r="HCN12">
        <v>1225328</v>
      </c>
      <c r="HCO12">
        <v>1216614</v>
      </c>
      <c r="HCP12">
        <v>1207560</v>
      </c>
      <c r="HCQ12">
        <v>1214813</v>
      </c>
      <c r="HCR12">
        <v>1233618</v>
      </c>
      <c r="HCS12">
        <v>1224895</v>
      </c>
      <c r="HCT12">
        <v>1220584</v>
      </c>
      <c r="HCU12">
        <v>1212723</v>
      </c>
      <c r="HCV12">
        <v>1174040</v>
      </c>
      <c r="HCW12">
        <v>1225375</v>
      </c>
      <c r="HCX12">
        <v>1223831</v>
      </c>
      <c r="HCY12">
        <v>1238023</v>
      </c>
      <c r="HCZ12">
        <v>1230049</v>
      </c>
      <c r="HDA12">
        <v>1190170</v>
      </c>
      <c r="HDB12">
        <v>1234202</v>
      </c>
      <c r="HDC12">
        <v>1255501</v>
      </c>
      <c r="HDD12">
        <v>1274764</v>
      </c>
      <c r="HDE12">
        <v>1275228</v>
      </c>
      <c r="HDF12">
        <v>1280953</v>
      </c>
      <c r="HDG12">
        <v>1273839</v>
      </c>
      <c r="HDH12">
        <v>1256251</v>
      </c>
      <c r="HDI12">
        <v>1258809</v>
      </c>
      <c r="HDJ12">
        <v>1273468</v>
      </c>
      <c r="HDK12">
        <v>1284149</v>
      </c>
      <c r="HDL12">
        <v>1271972</v>
      </c>
      <c r="HDM12">
        <v>1244518</v>
      </c>
      <c r="HDN12">
        <v>1235509</v>
      </c>
      <c r="HDO12">
        <v>1206978</v>
      </c>
      <c r="HDP12">
        <v>1185971</v>
      </c>
      <c r="HDQ12">
        <v>1185971</v>
      </c>
      <c r="HDR12">
        <v>1232864</v>
      </c>
      <c r="HDS12">
        <v>1220706</v>
      </c>
      <c r="HDT12">
        <v>14876</v>
      </c>
      <c r="HDU12">
        <v>22582</v>
      </c>
      <c r="HDV12">
        <v>32124</v>
      </c>
      <c r="HDW12">
        <v>53231</v>
      </c>
      <c r="HDX12">
        <v>61502</v>
      </c>
      <c r="HDY12">
        <v>78999</v>
      </c>
      <c r="HDZ12">
        <v>88784</v>
      </c>
      <c r="HEA12">
        <v>110347</v>
      </c>
      <c r="HEB12">
        <v>129512</v>
      </c>
      <c r="HEC12">
        <v>175637</v>
      </c>
      <c r="HED12">
        <v>195807</v>
      </c>
      <c r="HEE12">
        <v>234024</v>
      </c>
      <c r="HEF12">
        <v>290968</v>
      </c>
      <c r="HEG12">
        <v>356930</v>
      </c>
      <c r="HEH12">
        <v>411990</v>
      </c>
      <c r="HEI12">
        <v>521415</v>
      </c>
      <c r="HEJ12">
        <v>683498</v>
      </c>
      <c r="HEK12">
        <v>841648</v>
      </c>
      <c r="HEL12">
        <v>956137</v>
      </c>
      <c r="HEM12">
        <v>1019011</v>
      </c>
      <c r="HEN12">
        <v>971273</v>
      </c>
      <c r="HEO12">
        <v>971273</v>
      </c>
      <c r="HEP12">
        <v>1059185</v>
      </c>
      <c r="HEQ12">
        <v>1080244</v>
      </c>
      <c r="HER12">
        <v>1058012</v>
      </c>
      <c r="HES12">
        <v>1059763</v>
      </c>
      <c r="HET12">
        <v>1074999</v>
      </c>
      <c r="HEU12">
        <v>1089432</v>
      </c>
      <c r="HEV12">
        <v>1120328</v>
      </c>
      <c r="HEW12">
        <v>1170550</v>
      </c>
      <c r="HEX12">
        <v>1167212</v>
      </c>
      <c r="HEY12">
        <v>1186894</v>
      </c>
      <c r="HEZ12">
        <v>1181350</v>
      </c>
      <c r="HFA12">
        <v>1136872</v>
      </c>
      <c r="HFB12">
        <v>1155528</v>
      </c>
      <c r="HFC12">
        <v>1133359</v>
      </c>
      <c r="HFD12">
        <v>1143488</v>
      </c>
      <c r="HFE12">
        <v>1130794</v>
      </c>
      <c r="HFF12">
        <v>1101797</v>
      </c>
      <c r="HFG12">
        <v>1099028</v>
      </c>
      <c r="HFH12">
        <v>1099154</v>
      </c>
      <c r="HFI12">
        <v>1085703</v>
      </c>
      <c r="HFJ12">
        <v>1130155</v>
      </c>
      <c r="HFK12">
        <v>1139226</v>
      </c>
      <c r="HFL12">
        <v>1123603</v>
      </c>
      <c r="HFM12">
        <v>1115806</v>
      </c>
      <c r="HFN12">
        <v>1115806</v>
      </c>
      <c r="HFO12">
        <v>1112746</v>
      </c>
      <c r="HFP12">
        <v>1122513</v>
      </c>
      <c r="HFQ12">
        <v>1132611</v>
      </c>
      <c r="HFR12">
        <v>1130448</v>
      </c>
      <c r="HFS12">
        <v>1123831</v>
      </c>
      <c r="HFT12">
        <v>1112064</v>
      </c>
      <c r="HFU12">
        <v>1136904</v>
      </c>
      <c r="HFV12">
        <v>1131335</v>
      </c>
      <c r="HFW12">
        <v>1098894</v>
      </c>
      <c r="HFX12">
        <v>1094525</v>
      </c>
      <c r="HFY12">
        <v>1099601</v>
      </c>
      <c r="HFZ12">
        <v>1094331</v>
      </c>
      <c r="HGA12">
        <v>1094408</v>
      </c>
      <c r="HGB12">
        <v>1090770</v>
      </c>
      <c r="HGC12">
        <v>1095684</v>
      </c>
      <c r="HGD12">
        <v>1095684</v>
      </c>
      <c r="HGE12">
        <v>1095684</v>
      </c>
      <c r="HGF12">
        <v>1130339</v>
      </c>
      <c r="HGG12">
        <v>56004</v>
      </c>
      <c r="HGH12">
        <v>96482</v>
      </c>
      <c r="HGI12">
        <v>179586</v>
      </c>
      <c r="HGJ12">
        <v>188904</v>
      </c>
      <c r="HGK12">
        <v>215286</v>
      </c>
      <c r="HGL12">
        <v>238179</v>
      </c>
      <c r="HGM12">
        <v>257752</v>
      </c>
      <c r="HGN12">
        <v>291067</v>
      </c>
      <c r="HGO12">
        <v>315617</v>
      </c>
      <c r="HGP12">
        <v>337976</v>
      </c>
      <c r="HGQ12">
        <v>351842</v>
      </c>
      <c r="HGR12">
        <v>372540</v>
      </c>
      <c r="HGS12">
        <v>410712</v>
      </c>
      <c r="HGT12">
        <v>492538</v>
      </c>
      <c r="HGU12">
        <v>603509</v>
      </c>
      <c r="HGV12">
        <v>751717</v>
      </c>
      <c r="HGW12">
        <v>887109</v>
      </c>
      <c r="HGX12">
        <v>925438</v>
      </c>
      <c r="HGY12">
        <v>925438</v>
      </c>
      <c r="HGZ12">
        <v>925438</v>
      </c>
      <c r="HHA12">
        <v>1032021</v>
      </c>
      <c r="HHB12">
        <v>1060786</v>
      </c>
      <c r="HHC12">
        <v>1022473</v>
      </c>
      <c r="HHD12">
        <v>1051117</v>
      </c>
      <c r="HHE12">
        <v>1054164</v>
      </c>
      <c r="HHF12">
        <v>1056284</v>
      </c>
      <c r="HHG12">
        <v>1058245</v>
      </c>
      <c r="HHH12">
        <v>1040085</v>
      </c>
      <c r="HHI12">
        <v>1043829</v>
      </c>
      <c r="HHJ12">
        <v>1053507</v>
      </c>
      <c r="HHK12">
        <v>1053196</v>
      </c>
      <c r="HHL12">
        <v>1055780</v>
      </c>
      <c r="HHM12">
        <v>1028760</v>
      </c>
      <c r="HHN12">
        <v>1036630</v>
      </c>
      <c r="HHO12">
        <v>1032222</v>
      </c>
      <c r="HHP12">
        <v>1033633</v>
      </c>
      <c r="HHQ12">
        <v>1034494</v>
      </c>
      <c r="HHR12">
        <v>1037644</v>
      </c>
      <c r="HHS12">
        <v>1052154</v>
      </c>
      <c r="HHT12">
        <v>1034289</v>
      </c>
      <c r="HHU12">
        <v>1052623</v>
      </c>
      <c r="HHV12">
        <v>1044691</v>
      </c>
      <c r="HHW12">
        <v>1054675</v>
      </c>
      <c r="HHX12">
        <v>1045742</v>
      </c>
      <c r="HHY12">
        <v>1039466</v>
      </c>
      <c r="HHZ12">
        <v>1044669</v>
      </c>
      <c r="HIA12">
        <v>1052376</v>
      </c>
      <c r="HIB12">
        <v>1040656</v>
      </c>
      <c r="HIC12">
        <v>1030322</v>
      </c>
      <c r="HID12">
        <v>1029702</v>
      </c>
      <c r="HIE12">
        <v>1029745</v>
      </c>
      <c r="HIF12">
        <v>1033530</v>
      </c>
      <c r="HIG12">
        <v>1032390</v>
      </c>
      <c r="HIH12">
        <v>1014236</v>
      </c>
      <c r="HII12">
        <v>1018768</v>
      </c>
      <c r="HIJ12">
        <v>1015765</v>
      </c>
      <c r="HIK12">
        <v>1036988</v>
      </c>
      <c r="HIL12">
        <v>1038658</v>
      </c>
      <c r="HIM12">
        <v>1050431</v>
      </c>
      <c r="HIN12">
        <v>1062736</v>
      </c>
      <c r="HIO12">
        <v>1085328</v>
      </c>
      <c r="HIP12">
        <v>1085977</v>
      </c>
      <c r="HIQ12">
        <v>1079854</v>
      </c>
      <c r="HIR12">
        <v>1111393</v>
      </c>
      <c r="HIS12">
        <v>50806</v>
      </c>
      <c r="HIT12">
        <v>66333</v>
      </c>
      <c r="HIU12">
        <v>80973</v>
      </c>
      <c r="HIV12">
        <v>93277</v>
      </c>
      <c r="HIW12">
        <v>97873</v>
      </c>
      <c r="HIX12">
        <v>111228</v>
      </c>
      <c r="HIY12">
        <v>120406</v>
      </c>
      <c r="HIZ12">
        <v>132483</v>
      </c>
      <c r="HJA12">
        <v>151807</v>
      </c>
      <c r="HJB12">
        <v>179481</v>
      </c>
      <c r="HJC12">
        <v>242532</v>
      </c>
      <c r="HJD12">
        <v>321984</v>
      </c>
      <c r="HJE12">
        <v>321984</v>
      </c>
      <c r="HJF12">
        <v>321984</v>
      </c>
      <c r="HJG12">
        <v>381335</v>
      </c>
      <c r="HJH12">
        <v>410133</v>
      </c>
      <c r="HJI12">
        <v>503558</v>
      </c>
      <c r="HJJ12">
        <v>645898</v>
      </c>
      <c r="HJK12">
        <v>790645</v>
      </c>
      <c r="HJL12">
        <v>832340</v>
      </c>
      <c r="HJM12">
        <v>883080</v>
      </c>
      <c r="HJN12">
        <v>938984</v>
      </c>
      <c r="HJO12">
        <v>975143</v>
      </c>
      <c r="HJP12">
        <v>989907</v>
      </c>
      <c r="HJQ12">
        <v>1029871</v>
      </c>
      <c r="HJR12">
        <v>1055478</v>
      </c>
      <c r="HJS12">
        <v>1054112</v>
      </c>
      <c r="HJT12">
        <v>1098076</v>
      </c>
      <c r="HJU12">
        <v>1109364</v>
      </c>
      <c r="HJV12">
        <v>1122402</v>
      </c>
      <c r="HJW12">
        <v>1162915</v>
      </c>
      <c r="HJX12">
        <v>1181298</v>
      </c>
      <c r="HJY12">
        <v>1195171</v>
      </c>
      <c r="HJZ12">
        <v>1178970</v>
      </c>
      <c r="HKA12">
        <v>1180326</v>
      </c>
      <c r="HKB12">
        <v>1194333</v>
      </c>
      <c r="HKC12">
        <v>1194107</v>
      </c>
      <c r="HKD12">
        <v>1194200</v>
      </c>
      <c r="HKE12">
        <v>1178689</v>
      </c>
      <c r="HKF12">
        <v>1193394</v>
      </c>
      <c r="HKG12">
        <v>1186864</v>
      </c>
      <c r="HKH12">
        <v>1158819</v>
      </c>
      <c r="HKI12">
        <v>1132096</v>
      </c>
      <c r="HKJ12">
        <v>1158542</v>
      </c>
      <c r="HKK12">
        <v>1154555</v>
      </c>
      <c r="HKL12">
        <v>1167924</v>
      </c>
      <c r="HKM12">
        <v>1162334</v>
      </c>
      <c r="HKN12">
        <v>1158646</v>
      </c>
      <c r="HKO12">
        <v>1143167</v>
      </c>
      <c r="HKP12">
        <v>1133632</v>
      </c>
      <c r="HKQ12">
        <v>1136978</v>
      </c>
      <c r="HKR12">
        <v>1135241</v>
      </c>
      <c r="HKS12">
        <v>1132033</v>
      </c>
      <c r="HKT12">
        <v>1128016</v>
      </c>
      <c r="HKU12">
        <v>1111965</v>
      </c>
      <c r="HKV12">
        <v>1120381</v>
      </c>
      <c r="HKW12">
        <v>1142756</v>
      </c>
      <c r="HKX12">
        <v>1142756</v>
      </c>
      <c r="HKY12">
        <v>1160724</v>
      </c>
      <c r="HKZ12">
        <v>1144959</v>
      </c>
      <c r="HLA12">
        <v>1117642</v>
      </c>
      <c r="HLB12">
        <v>1087208</v>
      </c>
      <c r="HLC12">
        <v>1094311</v>
      </c>
      <c r="HLD12">
        <v>1096757</v>
      </c>
      <c r="HLE12">
        <v>1072975</v>
      </c>
      <c r="HLF12">
        <v>1066562</v>
      </c>
      <c r="HLG12">
        <v>31842</v>
      </c>
      <c r="HLH12">
        <v>38559</v>
      </c>
      <c r="HLI12">
        <v>46928</v>
      </c>
      <c r="HLJ12">
        <v>59536</v>
      </c>
      <c r="HLK12">
        <v>73560</v>
      </c>
      <c r="HLL12">
        <v>84591</v>
      </c>
      <c r="HLM12">
        <v>94234</v>
      </c>
      <c r="HLN12">
        <v>95603</v>
      </c>
      <c r="HLO12">
        <v>101481</v>
      </c>
      <c r="HLP12">
        <v>121149</v>
      </c>
      <c r="HLQ12">
        <v>140734</v>
      </c>
      <c r="HLR12">
        <v>161577</v>
      </c>
      <c r="HLS12">
        <v>205493</v>
      </c>
      <c r="HLT12">
        <v>252451</v>
      </c>
      <c r="HLU12">
        <v>308897</v>
      </c>
      <c r="HLV12">
        <v>398203</v>
      </c>
      <c r="HLW12">
        <v>398203</v>
      </c>
      <c r="HLX12">
        <v>398203</v>
      </c>
      <c r="HLY12">
        <v>565779</v>
      </c>
      <c r="HLZ12">
        <v>711430</v>
      </c>
      <c r="HMA12">
        <v>792019</v>
      </c>
      <c r="HMB12">
        <v>744301</v>
      </c>
      <c r="HMC12">
        <v>815148</v>
      </c>
      <c r="HMD12">
        <v>863008</v>
      </c>
      <c r="HME12">
        <v>899642</v>
      </c>
      <c r="HMF12">
        <v>932721</v>
      </c>
      <c r="HMG12">
        <v>986499</v>
      </c>
      <c r="HMH12">
        <v>1030833</v>
      </c>
      <c r="HMI12">
        <v>1047691</v>
      </c>
      <c r="HMJ12">
        <v>1078146</v>
      </c>
      <c r="HMK12">
        <v>1086675</v>
      </c>
      <c r="HML12">
        <v>1094807</v>
      </c>
      <c r="HMM12">
        <v>1072964</v>
      </c>
      <c r="HMN12">
        <v>1059883</v>
      </c>
      <c r="HMO12">
        <v>1074398</v>
      </c>
      <c r="HMP12">
        <v>1074012</v>
      </c>
      <c r="HMQ12">
        <v>1072337</v>
      </c>
      <c r="HMR12">
        <v>1087561</v>
      </c>
      <c r="HMS12">
        <v>1072959</v>
      </c>
      <c r="HMT12">
        <v>1067502</v>
      </c>
      <c r="HMU12">
        <v>1061290</v>
      </c>
      <c r="HMV12">
        <v>1055693</v>
      </c>
      <c r="HMW12">
        <v>1035829</v>
      </c>
      <c r="HMX12">
        <v>1027517</v>
      </c>
      <c r="HMY12">
        <v>1017747</v>
      </c>
      <c r="HMZ12">
        <v>966620</v>
      </c>
      <c r="HNA12">
        <v>965595</v>
      </c>
      <c r="HNB12">
        <v>964204</v>
      </c>
      <c r="HNC12">
        <v>952711</v>
      </c>
      <c r="HND12">
        <v>927465</v>
      </c>
      <c r="HNE12">
        <v>916191</v>
      </c>
      <c r="HNF12">
        <v>885114</v>
      </c>
      <c r="HNG12">
        <v>885114</v>
      </c>
      <c r="HNH12">
        <v>885114</v>
      </c>
      <c r="HNI12">
        <v>878217</v>
      </c>
      <c r="HNJ12">
        <v>886412</v>
      </c>
      <c r="HNK12">
        <v>900558</v>
      </c>
      <c r="HNL12">
        <v>946821</v>
      </c>
      <c r="HNM12">
        <v>948351</v>
      </c>
      <c r="HNN12">
        <v>940635</v>
      </c>
      <c r="HNO12">
        <v>940132</v>
      </c>
      <c r="HNP12">
        <v>935542</v>
      </c>
      <c r="HNQ12">
        <v>952528</v>
      </c>
      <c r="HNR12">
        <v>948067</v>
      </c>
      <c r="HNS12">
        <v>958732</v>
      </c>
      <c r="HNT12">
        <v>28893</v>
      </c>
      <c r="HNU12">
        <v>33884</v>
      </c>
      <c r="HNV12">
        <v>41250</v>
      </c>
      <c r="HNW12">
        <v>45394</v>
      </c>
      <c r="HNX12">
        <v>52293</v>
      </c>
      <c r="HNY12">
        <v>64190</v>
      </c>
      <c r="HNZ12">
        <v>71476</v>
      </c>
      <c r="HOA12">
        <v>78298</v>
      </c>
      <c r="HOB12">
        <v>89189</v>
      </c>
      <c r="HOC12">
        <v>105037</v>
      </c>
      <c r="HOD12">
        <v>114348</v>
      </c>
      <c r="HOE12">
        <v>125116</v>
      </c>
      <c r="HOF12">
        <v>156419</v>
      </c>
      <c r="HOG12">
        <v>228317</v>
      </c>
      <c r="HOH12">
        <v>228317</v>
      </c>
      <c r="HOI12">
        <v>295846</v>
      </c>
      <c r="HOJ12">
        <v>349194</v>
      </c>
      <c r="HOK12">
        <v>436412</v>
      </c>
      <c r="HOL12">
        <v>530428</v>
      </c>
      <c r="HOM12">
        <v>629758</v>
      </c>
      <c r="HON12">
        <v>722085</v>
      </c>
      <c r="HOO12">
        <v>733023</v>
      </c>
      <c r="HOP12">
        <v>795082</v>
      </c>
      <c r="HOQ12">
        <v>821255</v>
      </c>
      <c r="HOR12">
        <v>862030</v>
      </c>
      <c r="HOS12">
        <v>873125</v>
      </c>
      <c r="HOT12">
        <v>873125</v>
      </c>
      <c r="HOU12">
        <v>873125</v>
      </c>
      <c r="HOV12">
        <v>894739</v>
      </c>
      <c r="HOW12">
        <v>897624</v>
      </c>
      <c r="HOX12">
        <v>895008</v>
      </c>
      <c r="HOY12">
        <v>882399</v>
      </c>
      <c r="HOZ12">
        <v>899170</v>
      </c>
      <c r="HPA12">
        <v>890423</v>
      </c>
      <c r="HPB12">
        <v>882174</v>
      </c>
      <c r="HPC12">
        <v>881881</v>
      </c>
      <c r="HPD12">
        <v>882391</v>
      </c>
      <c r="HPE12">
        <v>882391</v>
      </c>
      <c r="HPF12">
        <v>885531</v>
      </c>
      <c r="HPG12">
        <v>875574</v>
      </c>
      <c r="HPH12">
        <v>865487</v>
      </c>
      <c r="HPI12">
        <v>852056</v>
      </c>
      <c r="HPJ12">
        <v>858798</v>
      </c>
      <c r="HPK12">
        <v>851871</v>
      </c>
      <c r="HPL12">
        <v>864099</v>
      </c>
      <c r="HPM12">
        <v>854872</v>
      </c>
      <c r="HPN12">
        <v>854872</v>
      </c>
      <c r="HPO12">
        <v>854872</v>
      </c>
      <c r="HPP12">
        <v>838819</v>
      </c>
      <c r="HPQ12">
        <v>847551</v>
      </c>
      <c r="HPR12">
        <v>838934</v>
      </c>
      <c r="HPS12">
        <v>827502</v>
      </c>
      <c r="HPT12">
        <v>832170</v>
      </c>
      <c r="HPU12">
        <v>821973</v>
      </c>
      <c r="HPV12">
        <v>815009</v>
      </c>
      <c r="HPW12">
        <v>815009</v>
      </c>
      <c r="HPX12">
        <v>799550</v>
      </c>
      <c r="HPY12">
        <v>795942</v>
      </c>
      <c r="HPZ12">
        <v>795942</v>
      </c>
      <c r="HQA12">
        <v>795942</v>
      </c>
      <c r="HQB12">
        <v>803732</v>
      </c>
      <c r="HQC12">
        <v>804803</v>
      </c>
      <c r="HQD12">
        <v>801641</v>
      </c>
      <c r="HQE12">
        <v>801641</v>
      </c>
      <c r="HQF12">
        <v>795042</v>
      </c>
      <c r="HQG12">
        <v>802605</v>
      </c>
      <c r="HQH12">
        <v>25018</v>
      </c>
      <c r="HQI12">
        <v>34324</v>
      </c>
      <c r="HQJ12">
        <v>39772</v>
      </c>
      <c r="HQK12">
        <v>48097</v>
      </c>
      <c r="HQL12">
        <v>54627</v>
      </c>
      <c r="HQM12">
        <v>60326</v>
      </c>
      <c r="HQN12">
        <v>88397</v>
      </c>
      <c r="HQO12">
        <v>100300</v>
      </c>
      <c r="HQP12">
        <v>120342</v>
      </c>
      <c r="HQQ12">
        <v>124831</v>
      </c>
      <c r="HQR12">
        <v>148224</v>
      </c>
      <c r="HQS12">
        <v>177334</v>
      </c>
      <c r="HQT12">
        <v>222382</v>
      </c>
      <c r="HQU12">
        <v>266728</v>
      </c>
      <c r="HQV12">
        <v>309036</v>
      </c>
      <c r="HQW12">
        <v>360882</v>
      </c>
      <c r="HQX12">
        <v>384681</v>
      </c>
      <c r="HQY12">
        <v>384681</v>
      </c>
      <c r="HQZ12">
        <v>466954</v>
      </c>
      <c r="HRA12">
        <v>560040</v>
      </c>
      <c r="HRB12">
        <v>625649</v>
      </c>
      <c r="HRC12">
        <v>690029</v>
      </c>
      <c r="HRD12">
        <v>706795</v>
      </c>
      <c r="HRE12">
        <v>741173</v>
      </c>
      <c r="HRF12">
        <v>765277</v>
      </c>
      <c r="HRG12">
        <v>782626</v>
      </c>
      <c r="HRH12">
        <v>808111</v>
      </c>
      <c r="HRI12">
        <v>838637</v>
      </c>
      <c r="HRJ12">
        <v>845930</v>
      </c>
      <c r="HRK12">
        <v>848842</v>
      </c>
      <c r="HRL12">
        <v>880495</v>
      </c>
      <c r="HRM12">
        <v>874499</v>
      </c>
      <c r="HRN12">
        <v>850987</v>
      </c>
      <c r="HRO12">
        <v>840235</v>
      </c>
      <c r="HRP12">
        <v>835312</v>
      </c>
      <c r="HRQ12">
        <v>833318</v>
      </c>
      <c r="HRR12">
        <v>832009</v>
      </c>
      <c r="HRS12">
        <v>824740</v>
      </c>
      <c r="HRT12">
        <v>837088</v>
      </c>
      <c r="HRU12">
        <v>842320</v>
      </c>
      <c r="HRV12">
        <v>830555</v>
      </c>
      <c r="HRW12">
        <v>829361</v>
      </c>
      <c r="HRX12">
        <v>824460</v>
      </c>
      <c r="HRY12">
        <v>814764</v>
      </c>
      <c r="HRZ12">
        <v>811717</v>
      </c>
      <c r="HSA12">
        <v>819212</v>
      </c>
      <c r="HSB12">
        <v>828664</v>
      </c>
      <c r="HSC12">
        <v>790805</v>
      </c>
      <c r="HSD12">
        <v>768435</v>
      </c>
      <c r="HSE12">
        <v>757952</v>
      </c>
      <c r="HSF12">
        <v>757952</v>
      </c>
      <c r="HSG12">
        <v>760053</v>
      </c>
      <c r="HSH12">
        <v>782506</v>
      </c>
      <c r="HSI12">
        <v>768106</v>
      </c>
      <c r="HSJ12">
        <v>770755</v>
      </c>
      <c r="HSK12">
        <v>776010</v>
      </c>
      <c r="HSL12">
        <v>768141</v>
      </c>
      <c r="HSM12">
        <v>745842</v>
      </c>
      <c r="HSN12">
        <v>737436</v>
      </c>
      <c r="HSO12">
        <v>719460</v>
      </c>
      <c r="HSP12">
        <v>718722</v>
      </c>
      <c r="HSQ12">
        <v>704533</v>
      </c>
      <c r="HSR12">
        <v>696188</v>
      </c>
      <c r="HSS12">
        <v>692176</v>
      </c>
      <c r="HST12">
        <v>684113</v>
      </c>
      <c r="HSU12">
        <v>39020</v>
      </c>
      <c r="HSV12">
        <v>39020</v>
      </c>
      <c r="HSW12">
        <v>42789</v>
      </c>
      <c r="HSX12">
        <v>50205</v>
      </c>
      <c r="HSY12">
        <v>57037</v>
      </c>
      <c r="HSZ12">
        <v>68183</v>
      </c>
      <c r="HTA12">
        <v>71495</v>
      </c>
      <c r="HTB12">
        <v>90203</v>
      </c>
      <c r="HTC12">
        <v>122069</v>
      </c>
      <c r="HTD12">
        <v>147121</v>
      </c>
      <c r="HTE12">
        <v>186519</v>
      </c>
      <c r="HTF12">
        <v>222635</v>
      </c>
      <c r="HTG12">
        <v>279023</v>
      </c>
      <c r="HTH12">
        <v>385717</v>
      </c>
      <c r="HTI12">
        <v>444043</v>
      </c>
      <c r="HTJ12">
        <v>444043</v>
      </c>
      <c r="HTK12">
        <v>501734</v>
      </c>
      <c r="HTL12">
        <v>610466</v>
      </c>
      <c r="HTM12">
        <v>687915</v>
      </c>
      <c r="HTN12">
        <v>732832</v>
      </c>
      <c r="HTO12">
        <v>779400</v>
      </c>
      <c r="HTP12">
        <v>782474</v>
      </c>
      <c r="HTQ12">
        <v>789464</v>
      </c>
      <c r="HTR12">
        <v>800655</v>
      </c>
      <c r="HTS12">
        <v>826799</v>
      </c>
      <c r="HTT12">
        <v>824881</v>
      </c>
      <c r="HTU12">
        <v>828138</v>
      </c>
      <c r="HTV12">
        <v>815681</v>
      </c>
      <c r="HTW12">
        <v>824512</v>
      </c>
      <c r="HTX12">
        <v>818560</v>
      </c>
      <c r="HTY12">
        <v>821128</v>
      </c>
      <c r="HTZ12">
        <v>815281</v>
      </c>
      <c r="HUA12">
        <v>818583</v>
      </c>
      <c r="HUB12">
        <v>826916</v>
      </c>
      <c r="HUC12">
        <v>824640</v>
      </c>
      <c r="HUD12">
        <v>830058</v>
      </c>
      <c r="HUE12">
        <v>809203</v>
      </c>
      <c r="HUF12">
        <v>789157</v>
      </c>
      <c r="HUG12">
        <v>789655</v>
      </c>
      <c r="HUH12">
        <v>805491</v>
      </c>
      <c r="HUI12">
        <v>807688</v>
      </c>
      <c r="HUJ12">
        <v>794834</v>
      </c>
      <c r="HUK12">
        <v>784035</v>
      </c>
      <c r="HUL12">
        <v>792711</v>
      </c>
      <c r="HUM12">
        <v>779642</v>
      </c>
      <c r="HUN12">
        <v>766151</v>
      </c>
      <c r="HUO12">
        <v>758797</v>
      </c>
      <c r="HUP12">
        <v>766714</v>
      </c>
      <c r="HUQ12">
        <v>757508</v>
      </c>
      <c r="HUR12">
        <v>760231</v>
      </c>
      <c r="HUS12">
        <v>763382</v>
      </c>
      <c r="HUT12">
        <v>756274</v>
      </c>
      <c r="HUU12">
        <v>768959</v>
      </c>
      <c r="HUV12">
        <v>761730</v>
      </c>
      <c r="HUW12">
        <v>757420</v>
      </c>
      <c r="HUX12">
        <v>775685</v>
      </c>
      <c r="HUY12">
        <v>775685</v>
      </c>
      <c r="HUZ12">
        <v>763537</v>
      </c>
      <c r="HVA12">
        <v>757685</v>
      </c>
      <c r="HVB12">
        <v>759930</v>
      </c>
      <c r="HVC12">
        <v>760894</v>
      </c>
      <c r="HVD12">
        <v>765865</v>
      </c>
      <c r="HVE12">
        <v>769207</v>
      </c>
      <c r="HVF12">
        <v>759316</v>
      </c>
      <c r="HVG12">
        <v>759043</v>
      </c>
      <c r="HVH12">
        <v>768338</v>
      </c>
      <c r="HVI12">
        <v>69258</v>
      </c>
      <c r="HVJ12">
        <v>69258</v>
      </c>
      <c r="HVK12">
        <v>74603</v>
      </c>
      <c r="HVL12">
        <v>82268</v>
      </c>
      <c r="HVM12">
        <v>87898</v>
      </c>
      <c r="HVN12">
        <v>92749</v>
      </c>
      <c r="HVO12">
        <v>103651</v>
      </c>
      <c r="HVP12">
        <v>114343</v>
      </c>
      <c r="HVQ12">
        <v>136572</v>
      </c>
      <c r="HVR12">
        <v>156870</v>
      </c>
      <c r="HVS12">
        <v>161379</v>
      </c>
      <c r="HVT12">
        <v>183198</v>
      </c>
      <c r="HVU12">
        <v>219972</v>
      </c>
      <c r="HVV12">
        <v>272079</v>
      </c>
      <c r="HVW12">
        <v>315562</v>
      </c>
      <c r="HVX12">
        <v>368252</v>
      </c>
      <c r="HVY12">
        <v>504519</v>
      </c>
      <c r="HVZ12">
        <v>626275</v>
      </c>
      <c r="HWA12">
        <v>668153</v>
      </c>
      <c r="HWB12">
        <v>668153</v>
      </c>
      <c r="HWC12">
        <v>703668</v>
      </c>
      <c r="HWD12">
        <v>737537</v>
      </c>
      <c r="HWE12">
        <v>734506</v>
      </c>
      <c r="HWF12">
        <v>745720</v>
      </c>
      <c r="HWG12">
        <v>762071</v>
      </c>
      <c r="HWH12">
        <v>764682</v>
      </c>
      <c r="HWI12">
        <v>775317</v>
      </c>
      <c r="HWJ12">
        <v>793325</v>
      </c>
      <c r="HWK12">
        <v>778948</v>
      </c>
      <c r="HWL12">
        <v>775516</v>
      </c>
      <c r="HWM12">
        <v>777216</v>
      </c>
      <c r="HWN12">
        <v>783221</v>
      </c>
      <c r="HWO12">
        <v>801839</v>
      </c>
      <c r="HWP12">
        <v>811456</v>
      </c>
      <c r="HWQ12">
        <v>816741</v>
      </c>
      <c r="HWR12">
        <v>817745</v>
      </c>
      <c r="HWS12">
        <v>836294</v>
      </c>
      <c r="HWT12">
        <v>825533</v>
      </c>
      <c r="HWU12">
        <v>831417</v>
      </c>
      <c r="HWV12">
        <v>840495</v>
      </c>
      <c r="HWW12">
        <v>843385</v>
      </c>
      <c r="HWX12">
        <v>828453</v>
      </c>
      <c r="HWY12">
        <v>819240</v>
      </c>
      <c r="HWZ12">
        <v>810500</v>
      </c>
      <c r="HXA12">
        <v>797990</v>
      </c>
      <c r="HXB12">
        <v>797990</v>
      </c>
      <c r="HXC12">
        <v>804485</v>
      </c>
      <c r="HXD12">
        <v>796117</v>
      </c>
      <c r="HXE12">
        <v>797734</v>
      </c>
      <c r="HXF12">
        <v>792217</v>
      </c>
      <c r="HXG12">
        <v>795239</v>
      </c>
      <c r="HXH12">
        <v>781860</v>
      </c>
      <c r="HXI12">
        <v>792320</v>
      </c>
      <c r="HXJ12">
        <v>796170</v>
      </c>
      <c r="HXK12">
        <v>790019</v>
      </c>
      <c r="HXL12">
        <v>773666</v>
      </c>
      <c r="HXM12">
        <v>740465</v>
      </c>
      <c r="HXN12">
        <v>745660</v>
      </c>
      <c r="HXO12">
        <v>741632</v>
      </c>
      <c r="HXP12">
        <v>735636</v>
      </c>
      <c r="HXQ12">
        <v>736430</v>
      </c>
      <c r="HXR12">
        <v>734577</v>
      </c>
      <c r="HXS12">
        <v>747621</v>
      </c>
      <c r="HXT12">
        <v>744204</v>
      </c>
      <c r="HXU12">
        <v>741195</v>
      </c>
      <c r="HXV12">
        <v>32281</v>
      </c>
      <c r="HXW12">
        <v>32281</v>
      </c>
      <c r="HXX12">
        <v>46084</v>
      </c>
      <c r="HXY12">
        <v>50690</v>
      </c>
      <c r="HXZ12">
        <v>57564</v>
      </c>
      <c r="HYA12">
        <v>70394</v>
      </c>
      <c r="HYB12">
        <v>79573</v>
      </c>
      <c r="HYC12">
        <v>97601</v>
      </c>
      <c r="HYD12">
        <v>110600</v>
      </c>
      <c r="HYE12">
        <v>123686</v>
      </c>
      <c r="HYF12">
        <v>129618</v>
      </c>
      <c r="HYG12">
        <v>144856</v>
      </c>
      <c r="HYH12">
        <v>168674</v>
      </c>
      <c r="HYI12">
        <v>196329</v>
      </c>
      <c r="HYJ12">
        <v>247431</v>
      </c>
      <c r="HYK12">
        <v>275337</v>
      </c>
      <c r="HYL12">
        <v>352307</v>
      </c>
      <c r="HYM12">
        <v>455691</v>
      </c>
      <c r="HYN12">
        <v>513099</v>
      </c>
      <c r="HYO12">
        <v>582236</v>
      </c>
      <c r="HYP12">
        <v>595511</v>
      </c>
      <c r="HYQ12">
        <v>609640</v>
      </c>
      <c r="HYR12">
        <v>631993</v>
      </c>
      <c r="HYS12">
        <v>635821</v>
      </c>
      <c r="HYT12">
        <v>635821</v>
      </c>
      <c r="HYU12">
        <v>648699</v>
      </c>
      <c r="HYV12">
        <v>668123</v>
      </c>
      <c r="HYW12">
        <v>674065</v>
      </c>
      <c r="HYX12">
        <v>683003</v>
      </c>
      <c r="HYY12">
        <v>691556</v>
      </c>
      <c r="HYZ12">
        <v>690815</v>
      </c>
      <c r="HZA12">
        <v>688900</v>
      </c>
      <c r="HZB12">
        <v>679511</v>
      </c>
      <c r="HZC12">
        <v>673691</v>
      </c>
      <c r="HZD12">
        <v>677717</v>
      </c>
      <c r="HZE12">
        <v>685061</v>
      </c>
      <c r="HZF12">
        <v>683499</v>
      </c>
      <c r="HZG12">
        <v>681484</v>
      </c>
      <c r="HZH12">
        <v>675951</v>
      </c>
      <c r="HZI12">
        <v>673700</v>
      </c>
      <c r="HZJ12">
        <v>677119</v>
      </c>
      <c r="HZK12">
        <v>687474</v>
      </c>
      <c r="HZL12">
        <v>693740</v>
      </c>
      <c r="HZM12">
        <v>680602</v>
      </c>
      <c r="HZN12">
        <v>680602</v>
      </c>
      <c r="HZO12">
        <v>672194</v>
      </c>
      <c r="HZP12">
        <v>666113</v>
      </c>
      <c r="HZQ12">
        <v>659313</v>
      </c>
      <c r="HZR12">
        <v>659500</v>
      </c>
      <c r="HZS12">
        <v>667155</v>
      </c>
      <c r="HZT12">
        <v>674161</v>
      </c>
      <c r="HZU12">
        <v>673662</v>
      </c>
      <c r="HZV12">
        <v>671869</v>
      </c>
      <c r="HZW12">
        <v>674504</v>
      </c>
      <c r="HZX12">
        <v>659679</v>
      </c>
      <c r="HZY12">
        <v>659679</v>
      </c>
      <c r="HZZ12">
        <v>649709</v>
      </c>
      <c r="IAA12">
        <v>646583</v>
      </c>
      <c r="IAB12">
        <v>646583</v>
      </c>
      <c r="IAC12">
        <v>653145</v>
      </c>
      <c r="IAD12">
        <v>643745</v>
      </c>
      <c r="IAE12">
        <v>649246</v>
      </c>
      <c r="IAF12">
        <v>649246</v>
      </c>
      <c r="IAG12">
        <v>641972</v>
      </c>
      <c r="IAH12">
        <v>646829</v>
      </c>
      <c r="IAI12">
        <v>31467</v>
      </c>
      <c r="IAJ12">
        <v>44922</v>
      </c>
      <c r="IAK12">
        <v>44922</v>
      </c>
      <c r="IAL12">
        <v>47991</v>
      </c>
      <c r="IAM12">
        <v>51471</v>
      </c>
      <c r="IAN12">
        <v>61276</v>
      </c>
      <c r="IAO12">
        <v>68418</v>
      </c>
      <c r="IAP12">
        <v>72389</v>
      </c>
      <c r="IAQ12">
        <v>104758</v>
      </c>
      <c r="IAR12">
        <v>111734</v>
      </c>
      <c r="IAS12">
        <v>132024</v>
      </c>
      <c r="IAT12">
        <v>163601</v>
      </c>
      <c r="IAU12">
        <v>222834</v>
      </c>
      <c r="IAV12">
        <v>254601</v>
      </c>
      <c r="IAW12">
        <v>292771</v>
      </c>
      <c r="IAX12">
        <v>389856</v>
      </c>
      <c r="IAY12">
        <v>389856</v>
      </c>
      <c r="IAZ12">
        <v>389856</v>
      </c>
      <c r="IBA12">
        <v>492729</v>
      </c>
      <c r="IBB12">
        <v>572572</v>
      </c>
      <c r="IBC12">
        <v>589773</v>
      </c>
      <c r="IBD12">
        <v>618688</v>
      </c>
      <c r="IBE12">
        <v>617371</v>
      </c>
      <c r="IBF12">
        <v>640755</v>
      </c>
      <c r="IBG12">
        <v>643839</v>
      </c>
      <c r="IBH12">
        <v>633053</v>
      </c>
      <c r="IBI12">
        <v>626733</v>
      </c>
      <c r="IBJ12">
        <v>626536</v>
      </c>
      <c r="IBK12">
        <v>633396</v>
      </c>
      <c r="IBL12">
        <v>634062</v>
      </c>
      <c r="IBM12">
        <v>642134</v>
      </c>
      <c r="IBN12">
        <v>647743</v>
      </c>
      <c r="IBO12">
        <v>644292</v>
      </c>
      <c r="IBP12">
        <v>648026</v>
      </c>
      <c r="IBQ12">
        <v>656068</v>
      </c>
      <c r="IBR12">
        <v>638506</v>
      </c>
      <c r="IBS12">
        <v>640040</v>
      </c>
      <c r="IBT12">
        <v>642824</v>
      </c>
      <c r="IBU12">
        <v>651526</v>
      </c>
      <c r="IBV12">
        <v>660177</v>
      </c>
      <c r="IBW12">
        <v>648211</v>
      </c>
      <c r="IBX12">
        <v>649042</v>
      </c>
      <c r="IBY12">
        <v>653974</v>
      </c>
      <c r="IBZ12">
        <v>665906</v>
      </c>
      <c r="ICA12">
        <v>665658</v>
      </c>
      <c r="ICB12">
        <v>658564</v>
      </c>
      <c r="ICC12">
        <v>664058</v>
      </c>
      <c r="ICD12">
        <v>660578</v>
      </c>
      <c r="ICE12">
        <v>658662</v>
      </c>
      <c r="ICF12">
        <v>662210</v>
      </c>
      <c r="ICG12">
        <v>656162</v>
      </c>
      <c r="ICH12">
        <v>658056</v>
      </c>
      <c r="ICI12">
        <v>659182</v>
      </c>
      <c r="ICJ12">
        <v>647880</v>
      </c>
      <c r="ICK12">
        <v>644739</v>
      </c>
      <c r="ICL12">
        <v>638069</v>
      </c>
      <c r="ICM12">
        <v>639601</v>
      </c>
      <c r="ICN12">
        <v>636893</v>
      </c>
      <c r="ICO12">
        <v>640833</v>
      </c>
      <c r="ICP12">
        <v>637849</v>
      </c>
      <c r="ICQ12">
        <v>636818</v>
      </c>
      <c r="ICR12">
        <v>642062</v>
      </c>
      <c r="ICS12">
        <v>653230</v>
      </c>
      <c r="ICT12">
        <v>656709</v>
      </c>
      <c r="ICU12">
        <v>654488</v>
      </c>
      <c r="ICV12">
        <v>9809</v>
      </c>
      <c r="ICW12">
        <v>13923</v>
      </c>
      <c r="ICX12">
        <v>17952</v>
      </c>
      <c r="ICY12">
        <v>20454</v>
      </c>
      <c r="ICZ12">
        <v>25222</v>
      </c>
      <c r="IDA12">
        <v>28312</v>
      </c>
      <c r="IDB12">
        <v>38053</v>
      </c>
      <c r="IDC12">
        <v>52310</v>
      </c>
      <c r="IDD12">
        <v>73120</v>
      </c>
      <c r="IDE12">
        <v>86968</v>
      </c>
      <c r="IDF12">
        <v>110789</v>
      </c>
      <c r="IDG12">
        <v>154918</v>
      </c>
      <c r="IDH12">
        <v>213582</v>
      </c>
      <c r="IDI12">
        <v>256577</v>
      </c>
      <c r="IDJ12">
        <v>256577</v>
      </c>
      <c r="IDK12">
        <v>286413</v>
      </c>
      <c r="IDL12">
        <v>392916</v>
      </c>
      <c r="IDM12">
        <v>479220</v>
      </c>
      <c r="IDN12">
        <v>547654</v>
      </c>
      <c r="IDO12">
        <v>603285</v>
      </c>
      <c r="IDP12">
        <v>599135</v>
      </c>
      <c r="IDQ12">
        <v>594253</v>
      </c>
      <c r="IDR12">
        <v>597035</v>
      </c>
      <c r="IDS12">
        <v>598779</v>
      </c>
      <c r="IDT12">
        <v>596348</v>
      </c>
      <c r="IDU12">
        <v>594466</v>
      </c>
      <c r="IDV12">
        <v>604788</v>
      </c>
      <c r="IDW12">
        <v>599494</v>
      </c>
      <c r="IDX12">
        <v>596492</v>
      </c>
      <c r="IDY12">
        <v>613829</v>
      </c>
      <c r="IDZ12">
        <v>616587</v>
      </c>
      <c r="IEA12">
        <v>616444</v>
      </c>
      <c r="IEB12">
        <v>628181</v>
      </c>
      <c r="IEC12">
        <v>606940</v>
      </c>
      <c r="IED12">
        <v>603563</v>
      </c>
      <c r="IEE12">
        <v>596945</v>
      </c>
      <c r="IEF12">
        <v>592293</v>
      </c>
      <c r="IEG12">
        <v>586791</v>
      </c>
      <c r="IEH12">
        <v>584786</v>
      </c>
      <c r="IEI12">
        <v>595148</v>
      </c>
      <c r="IEJ12">
        <v>582028</v>
      </c>
      <c r="IEK12">
        <v>597622</v>
      </c>
      <c r="IEL12">
        <v>591133</v>
      </c>
      <c r="IEM12">
        <v>566891</v>
      </c>
      <c r="IEN12">
        <v>558850</v>
      </c>
      <c r="IEO12">
        <v>550128</v>
      </c>
      <c r="IEP12">
        <v>539885</v>
      </c>
      <c r="IEQ12">
        <v>543200</v>
      </c>
      <c r="IER12">
        <v>534537</v>
      </c>
      <c r="IES12">
        <v>538571</v>
      </c>
      <c r="IET12">
        <v>540563</v>
      </c>
      <c r="IEU12">
        <v>530782</v>
      </c>
      <c r="IEV12">
        <v>526203</v>
      </c>
      <c r="IEW12">
        <v>520803</v>
      </c>
      <c r="IEX12">
        <v>513956</v>
      </c>
      <c r="IEY12">
        <v>513376</v>
      </c>
      <c r="IEZ12">
        <v>513376</v>
      </c>
      <c r="IFA12">
        <v>515365</v>
      </c>
      <c r="IFB12">
        <v>512655</v>
      </c>
      <c r="IFC12">
        <v>528695</v>
      </c>
      <c r="IFD12">
        <v>536773</v>
      </c>
      <c r="IFE12">
        <v>553463</v>
      </c>
      <c r="IFF12">
        <v>547754</v>
      </c>
      <c r="IFG12">
        <v>550542</v>
      </c>
      <c r="IFH12">
        <v>558337</v>
      </c>
      <c r="IFI12">
        <v>553853</v>
      </c>
      <c r="IFJ12">
        <v>20279</v>
      </c>
      <c r="IFK12">
        <v>25024</v>
      </c>
      <c r="IFL12">
        <v>35156</v>
      </c>
      <c r="IFM12">
        <v>40699</v>
      </c>
      <c r="IFN12">
        <v>48536</v>
      </c>
      <c r="IFO12">
        <v>61218</v>
      </c>
      <c r="IFP12">
        <v>74459</v>
      </c>
      <c r="IFQ12">
        <v>99132</v>
      </c>
      <c r="IFR12">
        <v>112395</v>
      </c>
      <c r="IFS12">
        <v>138155</v>
      </c>
      <c r="IFT12">
        <v>186858</v>
      </c>
      <c r="IFU12">
        <v>215236</v>
      </c>
      <c r="IFV12">
        <v>246896</v>
      </c>
      <c r="IFW12">
        <v>274684</v>
      </c>
      <c r="IFX12">
        <v>319231</v>
      </c>
      <c r="IFY12">
        <v>408882</v>
      </c>
      <c r="IFZ12">
        <v>479609</v>
      </c>
      <c r="IGA12">
        <v>539535</v>
      </c>
      <c r="IGB12">
        <v>539535</v>
      </c>
      <c r="IGC12">
        <v>534337</v>
      </c>
      <c r="IGD12">
        <v>555189</v>
      </c>
      <c r="IGE12">
        <v>569092</v>
      </c>
      <c r="IGF12">
        <v>580701</v>
      </c>
      <c r="IGG12">
        <v>578312</v>
      </c>
      <c r="IGH12">
        <v>575687</v>
      </c>
      <c r="IGI12">
        <v>569155</v>
      </c>
      <c r="IGJ12">
        <v>568159</v>
      </c>
      <c r="IGK12">
        <v>565859</v>
      </c>
      <c r="IGL12">
        <v>577490</v>
      </c>
      <c r="IGM12">
        <v>577818</v>
      </c>
      <c r="IGN12">
        <v>593537</v>
      </c>
      <c r="IGO12">
        <v>594972</v>
      </c>
      <c r="IGP12">
        <v>605653</v>
      </c>
      <c r="IGQ12">
        <v>606211</v>
      </c>
      <c r="IGR12">
        <v>607421</v>
      </c>
      <c r="IGS12">
        <v>621636</v>
      </c>
      <c r="IGT12">
        <v>607918</v>
      </c>
      <c r="IGU12">
        <v>619363</v>
      </c>
      <c r="IGV12">
        <v>626760</v>
      </c>
      <c r="IGW12">
        <v>633639</v>
      </c>
      <c r="IGX12">
        <v>641609</v>
      </c>
      <c r="IGY12">
        <v>625905</v>
      </c>
      <c r="IGZ12">
        <v>621052</v>
      </c>
      <c r="IHA12">
        <v>622881</v>
      </c>
      <c r="IHB12">
        <v>611612</v>
      </c>
      <c r="IHC12">
        <v>608754</v>
      </c>
      <c r="IHD12">
        <v>599628</v>
      </c>
      <c r="IHE12">
        <v>599160</v>
      </c>
      <c r="IHF12">
        <v>626474</v>
      </c>
      <c r="IHG12">
        <v>640310</v>
      </c>
      <c r="IHH12">
        <v>644133</v>
      </c>
      <c r="IHI12">
        <v>641873</v>
      </c>
      <c r="IHJ12">
        <v>638785</v>
      </c>
      <c r="IHK12">
        <v>636982</v>
      </c>
      <c r="IHL12">
        <v>628461</v>
      </c>
      <c r="IHM12">
        <v>622908</v>
      </c>
      <c r="IHN12">
        <v>620128</v>
      </c>
      <c r="IHO12">
        <v>617986</v>
      </c>
      <c r="IHP12">
        <v>634166</v>
      </c>
      <c r="IHQ12">
        <v>634166</v>
      </c>
      <c r="IHR12">
        <v>620584</v>
      </c>
      <c r="IHS12">
        <v>617152</v>
      </c>
      <c r="IHT12">
        <v>608647</v>
      </c>
      <c r="IHU12">
        <v>609537</v>
      </c>
      <c r="IHV12">
        <v>604023</v>
      </c>
      <c r="IHW12">
        <v>582395</v>
      </c>
      <c r="IHX12">
        <v>6556</v>
      </c>
      <c r="IHY12">
        <v>15710</v>
      </c>
      <c r="IHZ12">
        <v>18593</v>
      </c>
      <c r="IIA12">
        <v>27672</v>
      </c>
      <c r="IIB12">
        <v>37977</v>
      </c>
      <c r="IIC12">
        <v>52976</v>
      </c>
      <c r="IID12">
        <v>57644</v>
      </c>
      <c r="IIE12">
        <v>69896</v>
      </c>
      <c r="IIF12">
        <v>87983</v>
      </c>
      <c r="IIG12">
        <v>106132</v>
      </c>
      <c r="IIH12">
        <v>127406</v>
      </c>
      <c r="III12">
        <v>149766</v>
      </c>
      <c r="IIJ12">
        <v>177118</v>
      </c>
      <c r="IIK12">
        <v>195887</v>
      </c>
      <c r="IIL12">
        <v>248323</v>
      </c>
      <c r="IIM12">
        <v>321312</v>
      </c>
      <c r="IIN12">
        <v>391967</v>
      </c>
      <c r="IIO12">
        <v>444730</v>
      </c>
      <c r="IIP12">
        <v>474046</v>
      </c>
      <c r="IIQ12">
        <v>490939</v>
      </c>
      <c r="IIR12">
        <v>505109</v>
      </c>
      <c r="IIS12">
        <v>518474</v>
      </c>
      <c r="IIT12">
        <v>518474</v>
      </c>
      <c r="IIU12">
        <v>519112</v>
      </c>
      <c r="IIV12">
        <v>517341</v>
      </c>
      <c r="IIW12">
        <v>515408</v>
      </c>
      <c r="IIX12">
        <v>519541</v>
      </c>
      <c r="IIY12">
        <v>532584</v>
      </c>
      <c r="IIZ12">
        <v>526673</v>
      </c>
      <c r="IJA12">
        <v>523234</v>
      </c>
      <c r="IJB12">
        <v>532325</v>
      </c>
      <c r="IJC12">
        <v>530044</v>
      </c>
      <c r="IJD12">
        <v>531946</v>
      </c>
      <c r="IJE12">
        <v>530899</v>
      </c>
      <c r="IJF12">
        <v>531892</v>
      </c>
      <c r="IJG12">
        <v>531283</v>
      </c>
      <c r="IJH12">
        <v>525641</v>
      </c>
      <c r="IJI12">
        <v>532567</v>
      </c>
      <c r="IJJ12">
        <v>510787</v>
      </c>
      <c r="IJK12">
        <v>503355</v>
      </c>
      <c r="IJL12">
        <v>506848</v>
      </c>
      <c r="IJM12">
        <v>510433</v>
      </c>
      <c r="IJN12">
        <v>510433</v>
      </c>
      <c r="IJO12">
        <v>512867</v>
      </c>
      <c r="IJP12">
        <v>505263</v>
      </c>
      <c r="IJQ12">
        <v>496908</v>
      </c>
      <c r="IJR12">
        <v>492447</v>
      </c>
      <c r="IJS12">
        <v>489558</v>
      </c>
      <c r="IJT12">
        <v>470880</v>
      </c>
      <c r="IJU12">
        <v>465981</v>
      </c>
      <c r="IJV12">
        <v>460758</v>
      </c>
      <c r="IJW12">
        <v>458854</v>
      </c>
      <c r="IJX12">
        <v>462347</v>
      </c>
      <c r="IJY12">
        <v>454187</v>
      </c>
      <c r="IJZ12">
        <v>449766</v>
      </c>
      <c r="IKA12">
        <v>449084</v>
      </c>
      <c r="IKB12">
        <v>449084</v>
      </c>
      <c r="IKC12">
        <v>447337</v>
      </c>
      <c r="IKD12">
        <v>448422</v>
      </c>
      <c r="IKE12">
        <v>449462</v>
      </c>
      <c r="IKF12">
        <v>446916</v>
      </c>
      <c r="IKG12">
        <v>446916</v>
      </c>
      <c r="IKH12">
        <v>450375</v>
      </c>
      <c r="IKI12">
        <v>453009</v>
      </c>
      <c r="IKJ12">
        <v>34109</v>
      </c>
      <c r="IKK12">
        <v>50715</v>
      </c>
      <c r="IKL12">
        <v>59486</v>
      </c>
      <c r="IKM12">
        <v>64039</v>
      </c>
      <c r="IKN12">
        <v>67948</v>
      </c>
      <c r="IKO12">
        <v>73111</v>
      </c>
      <c r="IKP12">
        <v>85685</v>
      </c>
      <c r="IKQ12">
        <v>96207</v>
      </c>
      <c r="IKR12">
        <v>101820</v>
      </c>
      <c r="IKS12">
        <v>116285</v>
      </c>
      <c r="IKT12">
        <v>137812</v>
      </c>
      <c r="IKU12">
        <v>153585</v>
      </c>
      <c r="IKV12">
        <v>180514</v>
      </c>
      <c r="IKW12">
        <v>205154</v>
      </c>
      <c r="IKX12">
        <v>242281</v>
      </c>
      <c r="IKY12">
        <v>349321</v>
      </c>
      <c r="IKZ12">
        <v>420224</v>
      </c>
      <c r="ILA12">
        <v>468973</v>
      </c>
      <c r="ILB12">
        <v>516766</v>
      </c>
      <c r="ILC12">
        <v>494538</v>
      </c>
      <c r="ILD12">
        <v>494538</v>
      </c>
      <c r="ILE12">
        <v>501841</v>
      </c>
      <c r="ILF12">
        <v>516335</v>
      </c>
      <c r="ILG12">
        <v>504034</v>
      </c>
      <c r="ILH12">
        <v>502913</v>
      </c>
      <c r="ILI12">
        <v>502787</v>
      </c>
      <c r="ILJ12">
        <v>507008</v>
      </c>
      <c r="ILK12">
        <v>506887</v>
      </c>
      <c r="ILL12">
        <v>509366</v>
      </c>
      <c r="ILM12">
        <v>515373</v>
      </c>
      <c r="ILN12">
        <v>505322</v>
      </c>
      <c r="ILO12">
        <v>493987</v>
      </c>
      <c r="ILP12">
        <v>487634</v>
      </c>
      <c r="ILQ12">
        <v>487477</v>
      </c>
      <c r="ILR12">
        <v>482431</v>
      </c>
      <c r="ILS12">
        <v>477351</v>
      </c>
      <c r="ILT12">
        <v>456318</v>
      </c>
      <c r="ILU12">
        <v>461188</v>
      </c>
      <c r="ILV12">
        <v>458077</v>
      </c>
      <c r="ILW12">
        <v>461264</v>
      </c>
      <c r="ILX12">
        <v>461562</v>
      </c>
      <c r="ILY12">
        <v>461238</v>
      </c>
      <c r="ILZ12">
        <v>462058</v>
      </c>
      <c r="IMA12">
        <v>467585</v>
      </c>
      <c r="IMB12">
        <v>457730</v>
      </c>
      <c r="IMC12">
        <v>446897</v>
      </c>
      <c r="IMD12">
        <v>442399</v>
      </c>
      <c r="IME12">
        <v>446467</v>
      </c>
      <c r="IMF12">
        <v>447604</v>
      </c>
      <c r="IMG12">
        <v>454391</v>
      </c>
      <c r="IMH12">
        <v>449296</v>
      </c>
      <c r="IMI12">
        <v>445813</v>
      </c>
      <c r="IMJ12">
        <v>446588</v>
      </c>
      <c r="IMK12">
        <v>451996</v>
      </c>
      <c r="IML12">
        <v>463504</v>
      </c>
      <c r="IMM12">
        <v>465703</v>
      </c>
      <c r="IMN12">
        <v>452259</v>
      </c>
      <c r="IMO12">
        <v>446613</v>
      </c>
      <c r="IMP12">
        <v>436151</v>
      </c>
      <c r="IMQ12">
        <v>432297</v>
      </c>
      <c r="IMR12">
        <v>422851</v>
      </c>
      <c r="IMS12">
        <v>426757</v>
      </c>
      <c r="IMT12">
        <v>427403</v>
      </c>
      <c r="IMU12">
        <v>429569</v>
      </c>
      <c r="IMV12">
        <v>417685</v>
      </c>
      <c r="IMW12">
        <v>18693</v>
      </c>
      <c r="IMX12">
        <v>34602</v>
      </c>
      <c r="IMY12">
        <v>54705</v>
      </c>
      <c r="IMZ12">
        <v>70147</v>
      </c>
      <c r="INA12">
        <v>79176</v>
      </c>
      <c r="INB12">
        <v>82173</v>
      </c>
      <c r="INC12">
        <v>82173</v>
      </c>
      <c r="IND12">
        <v>82173</v>
      </c>
      <c r="INE12">
        <v>83752</v>
      </c>
      <c r="INF12">
        <v>113213</v>
      </c>
      <c r="ING12">
        <v>137676</v>
      </c>
      <c r="INH12">
        <v>163368</v>
      </c>
      <c r="INI12">
        <v>177413</v>
      </c>
      <c r="INJ12">
        <v>177413</v>
      </c>
      <c r="INK12">
        <v>201115</v>
      </c>
      <c r="INL12">
        <v>257988</v>
      </c>
      <c r="INM12">
        <v>306893</v>
      </c>
      <c r="INN12">
        <v>354624</v>
      </c>
      <c r="INO12">
        <v>382296</v>
      </c>
      <c r="INP12">
        <v>400338</v>
      </c>
      <c r="INQ12">
        <v>414041</v>
      </c>
      <c r="INR12">
        <v>433861</v>
      </c>
      <c r="INS12">
        <v>448448</v>
      </c>
      <c r="INT12">
        <v>455778</v>
      </c>
      <c r="INU12">
        <v>455710</v>
      </c>
      <c r="INV12">
        <v>448976</v>
      </c>
      <c r="INW12">
        <v>460758</v>
      </c>
      <c r="INX12">
        <v>460924</v>
      </c>
      <c r="INY12">
        <v>459778</v>
      </c>
      <c r="INZ12">
        <v>462551</v>
      </c>
      <c r="IOA12">
        <v>462119</v>
      </c>
      <c r="IOB12">
        <v>462600</v>
      </c>
      <c r="IOC12">
        <v>464580</v>
      </c>
      <c r="IOD12">
        <v>462380</v>
      </c>
      <c r="IOE12">
        <v>463372</v>
      </c>
      <c r="IOF12">
        <v>467791</v>
      </c>
      <c r="IOG12">
        <v>469451</v>
      </c>
      <c r="IOH12">
        <v>471131</v>
      </c>
      <c r="IOI12">
        <v>472179</v>
      </c>
      <c r="IOJ12">
        <v>463306</v>
      </c>
      <c r="IOK12">
        <v>461799</v>
      </c>
      <c r="IOL12">
        <v>463920</v>
      </c>
      <c r="IOM12">
        <v>463388</v>
      </c>
      <c r="ION12">
        <v>460957</v>
      </c>
      <c r="IOO12">
        <v>459268</v>
      </c>
      <c r="IOP12">
        <v>452221</v>
      </c>
      <c r="IOQ12">
        <v>451599</v>
      </c>
      <c r="IOR12">
        <v>453428</v>
      </c>
      <c r="IOS12">
        <v>457833</v>
      </c>
      <c r="IOT12">
        <v>457475</v>
      </c>
      <c r="IOU12">
        <v>458814</v>
      </c>
      <c r="IOV12">
        <v>450387</v>
      </c>
      <c r="IOW12">
        <v>444086</v>
      </c>
      <c r="IOX12">
        <v>444593</v>
      </c>
      <c r="IOY12">
        <v>440368</v>
      </c>
      <c r="IOZ12">
        <v>432889</v>
      </c>
      <c r="IPA12">
        <v>432889</v>
      </c>
      <c r="IPB12">
        <v>424890</v>
      </c>
      <c r="IPC12">
        <v>426298</v>
      </c>
      <c r="IPD12">
        <v>408609</v>
      </c>
      <c r="IPE12">
        <v>408609</v>
      </c>
      <c r="IPF12">
        <v>403567</v>
      </c>
      <c r="IPG12">
        <v>398960</v>
      </c>
      <c r="IPH12">
        <v>400207</v>
      </c>
      <c r="IPI12">
        <v>387443</v>
      </c>
      <c r="IPJ12">
        <v>14514</v>
      </c>
      <c r="IPK12">
        <v>19775</v>
      </c>
      <c r="IPL12">
        <v>25724</v>
      </c>
      <c r="IPM12">
        <v>29993</v>
      </c>
      <c r="IPN12">
        <v>34060</v>
      </c>
      <c r="IPO12">
        <v>38971</v>
      </c>
      <c r="IPP12">
        <v>42644</v>
      </c>
      <c r="IPQ12">
        <v>51963</v>
      </c>
      <c r="IPR12">
        <v>63366</v>
      </c>
      <c r="IPS12">
        <v>73822</v>
      </c>
      <c r="IPT12">
        <v>86315</v>
      </c>
      <c r="IPU12">
        <v>93421</v>
      </c>
      <c r="IPV12">
        <v>107275</v>
      </c>
      <c r="IPW12">
        <v>123965</v>
      </c>
      <c r="IPX12">
        <v>147730</v>
      </c>
      <c r="IPY12">
        <v>184643</v>
      </c>
      <c r="IPZ12">
        <v>254574</v>
      </c>
      <c r="IQA12">
        <v>337879</v>
      </c>
      <c r="IQB12">
        <v>337879</v>
      </c>
      <c r="IQC12">
        <v>346319</v>
      </c>
      <c r="IQD12">
        <v>358348</v>
      </c>
      <c r="IQE12">
        <v>376711</v>
      </c>
      <c r="IQF12">
        <v>385921</v>
      </c>
      <c r="IQG12">
        <v>386469</v>
      </c>
      <c r="IQH12">
        <v>384764</v>
      </c>
      <c r="IQI12">
        <v>383152</v>
      </c>
      <c r="IQJ12">
        <v>380262</v>
      </c>
      <c r="IQK12">
        <v>388091</v>
      </c>
      <c r="IQL12">
        <v>389508</v>
      </c>
      <c r="IQM12">
        <v>393522</v>
      </c>
      <c r="IQN12">
        <v>393469</v>
      </c>
      <c r="IQO12">
        <v>394665</v>
      </c>
      <c r="IQP12">
        <v>388323</v>
      </c>
      <c r="IQQ12">
        <v>386589</v>
      </c>
      <c r="IQR12">
        <v>383848</v>
      </c>
      <c r="IQS12">
        <v>386050</v>
      </c>
      <c r="IQT12">
        <v>378333</v>
      </c>
      <c r="IQU12">
        <v>388031</v>
      </c>
      <c r="IQV12">
        <v>384007</v>
      </c>
      <c r="IQW12">
        <v>369096</v>
      </c>
      <c r="IQX12">
        <v>363295</v>
      </c>
      <c r="IQY12">
        <v>365677</v>
      </c>
      <c r="IQZ12">
        <v>368037</v>
      </c>
      <c r="IRA12">
        <v>370495</v>
      </c>
      <c r="IRB12">
        <v>371355</v>
      </c>
      <c r="IRC12">
        <v>380876</v>
      </c>
      <c r="IRD12">
        <v>376156</v>
      </c>
      <c r="IRE12">
        <v>378898</v>
      </c>
      <c r="IRF12">
        <v>380061</v>
      </c>
      <c r="IRG12">
        <v>380061</v>
      </c>
      <c r="IRH12">
        <v>373631</v>
      </c>
      <c r="IRI12">
        <v>375186</v>
      </c>
      <c r="IRJ12">
        <v>367595</v>
      </c>
      <c r="IRK12">
        <v>366778</v>
      </c>
      <c r="IRL12">
        <v>358841</v>
      </c>
      <c r="IRM12">
        <v>358476</v>
      </c>
      <c r="IRN12">
        <v>358894</v>
      </c>
      <c r="IRO12">
        <v>359472</v>
      </c>
      <c r="IRP12">
        <v>364116</v>
      </c>
      <c r="IRQ12">
        <v>363017</v>
      </c>
      <c r="IRR12">
        <v>364082</v>
      </c>
      <c r="IRS12">
        <v>355913</v>
      </c>
      <c r="IRT12">
        <v>362924</v>
      </c>
      <c r="IRU12">
        <v>368611</v>
      </c>
      <c r="IRV12">
        <v>363680</v>
      </c>
      <c r="IRW12">
        <v>20937</v>
      </c>
      <c r="IRX12">
        <v>23996</v>
      </c>
      <c r="IRY12">
        <v>27044</v>
      </c>
      <c r="IRZ12">
        <v>27903</v>
      </c>
      <c r="ISA12">
        <v>30966</v>
      </c>
      <c r="ISB12">
        <v>36713</v>
      </c>
      <c r="ISC12">
        <v>39272</v>
      </c>
      <c r="ISD12">
        <v>43840</v>
      </c>
      <c r="ISE12">
        <v>49346</v>
      </c>
      <c r="ISF12">
        <v>52032</v>
      </c>
      <c r="ISG12">
        <v>57195</v>
      </c>
      <c r="ISH12">
        <v>64181</v>
      </c>
      <c r="ISI12">
        <v>94199</v>
      </c>
      <c r="ISJ12">
        <v>112283</v>
      </c>
      <c r="ISK12">
        <v>127501</v>
      </c>
      <c r="ISL12">
        <v>150718</v>
      </c>
      <c r="ISM12">
        <v>194109</v>
      </c>
      <c r="ISN12">
        <v>263728</v>
      </c>
      <c r="ISO12">
        <v>301481</v>
      </c>
      <c r="ISP12">
        <v>334901</v>
      </c>
      <c r="ISQ12">
        <v>342534</v>
      </c>
      <c r="ISR12">
        <v>349117</v>
      </c>
      <c r="ISS12">
        <v>361612</v>
      </c>
      <c r="IST12">
        <v>361612</v>
      </c>
      <c r="ISU12">
        <v>361058</v>
      </c>
      <c r="ISV12">
        <v>370167</v>
      </c>
      <c r="ISW12">
        <v>369001</v>
      </c>
      <c r="ISX12">
        <v>374908</v>
      </c>
      <c r="ISY12">
        <v>383403</v>
      </c>
      <c r="ISZ12">
        <v>380132</v>
      </c>
      <c r="ITA12">
        <v>381720</v>
      </c>
      <c r="ITB12">
        <v>388125</v>
      </c>
      <c r="ITC12">
        <v>391838</v>
      </c>
      <c r="ITD12">
        <v>393750</v>
      </c>
      <c r="ITE12">
        <v>386828</v>
      </c>
      <c r="ITF12">
        <v>383793</v>
      </c>
      <c r="ITG12">
        <v>384430</v>
      </c>
      <c r="ITH12">
        <v>378175</v>
      </c>
      <c r="ITI12">
        <v>375871</v>
      </c>
      <c r="ITJ12">
        <v>377012</v>
      </c>
      <c r="ITK12">
        <v>380456</v>
      </c>
      <c r="ITL12">
        <v>378759</v>
      </c>
      <c r="ITM12">
        <v>376232</v>
      </c>
      <c r="ITN12">
        <v>374998</v>
      </c>
      <c r="ITO12">
        <v>377436</v>
      </c>
      <c r="ITP12">
        <v>372820</v>
      </c>
      <c r="ITQ12">
        <v>366970</v>
      </c>
      <c r="ITR12">
        <v>375375</v>
      </c>
      <c r="ITS12">
        <v>375375</v>
      </c>
      <c r="ITT12">
        <v>366560</v>
      </c>
      <c r="ITU12">
        <v>364936</v>
      </c>
      <c r="ITV12">
        <v>363437</v>
      </c>
      <c r="ITW12">
        <v>359986</v>
      </c>
      <c r="ITX12">
        <v>362978</v>
      </c>
      <c r="ITY12">
        <v>356196</v>
      </c>
      <c r="ITZ12">
        <v>355194</v>
      </c>
      <c r="IUA12">
        <v>354435</v>
      </c>
      <c r="IUB12">
        <v>357473</v>
      </c>
      <c r="IUC12">
        <v>357473</v>
      </c>
      <c r="IUD12">
        <v>358332</v>
      </c>
      <c r="IUE12">
        <v>355812</v>
      </c>
      <c r="IUF12">
        <v>353314</v>
      </c>
      <c r="IUG12">
        <v>353314</v>
      </c>
      <c r="IUH12">
        <v>353314</v>
      </c>
      <c r="IUI12">
        <v>354268</v>
      </c>
      <c r="IUJ12">
        <v>347247</v>
      </c>
      <c r="IUK12">
        <v>21058</v>
      </c>
      <c r="IUL12">
        <v>25642</v>
      </c>
      <c r="IUM12">
        <v>26751</v>
      </c>
      <c r="IUN12">
        <v>29651</v>
      </c>
      <c r="IUO12">
        <v>33247</v>
      </c>
      <c r="IUP12">
        <v>43679</v>
      </c>
      <c r="IUQ12">
        <v>55738</v>
      </c>
      <c r="IUR12">
        <v>58511</v>
      </c>
      <c r="IUS12">
        <v>66846</v>
      </c>
      <c r="IUT12">
        <v>77625</v>
      </c>
      <c r="IUU12">
        <v>85652</v>
      </c>
      <c r="IUV12">
        <v>92360</v>
      </c>
      <c r="IUW12">
        <v>101651</v>
      </c>
      <c r="IUX12">
        <v>119460</v>
      </c>
      <c r="IUY12">
        <v>143995</v>
      </c>
      <c r="IUZ12">
        <v>212928</v>
      </c>
      <c r="IVA12">
        <v>267284</v>
      </c>
      <c r="IVB12">
        <v>297647</v>
      </c>
      <c r="IVC12">
        <v>302267</v>
      </c>
      <c r="IVD12">
        <v>302267</v>
      </c>
      <c r="IVE12">
        <v>310429</v>
      </c>
      <c r="IVF12">
        <v>322373</v>
      </c>
      <c r="IVG12">
        <v>328214</v>
      </c>
      <c r="IVH12">
        <v>354270</v>
      </c>
      <c r="IVI12">
        <v>360187</v>
      </c>
      <c r="IVJ12">
        <v>359956</v>
      </c>
      <c r="IVK12">
        <v>356030</v>
      </c>
      <c r="IVL12">
        <v>358414</v>
      </c>
      <c r="IVM12">
        <v>357287</v>
      </c>
      <c r="IVN12">
        <v>355803</v>
      </c>
      <c r="IVO12">
        <v>354098</v>
      </c>
      <c r="IVP12">
        <v>368190</v>
      </c>
      <c r="IVQ12">
        <v>364894</v>
      </c>
      <c r="IVR12">
        <v>366652</v>
      </c>
      <c r="IVS12">
        <v>364789</v>
      </c>
      <c r="IVT12">
        <v>362543</v>
      </c>
      <c r="IVU12">
        <v>363090</v>
      </c>
      <c r="IVV12">
        <v>366388</v>
      </c>
      <c r="IVW12">
        <v>368410</v>
      </c>
      <c r="IVX12">
        <v>368620</v>
      </c>
      <c r="IVY12">
        <v>369980</v>
      </c>
      <c r="IVZ12">
        <v>371250</v>
      </c>
      <c r="IWA12">
        <v>371431</v>
      </c>
      <c r="IWB12">
        <v>376615</v>
      </c>
      <c r="IWC12">
        <v>374814</v>
      </c>
      <c r="IWD12">
        <v>376045</v>
      </c>
      <c r="IWE12">
        <v>377639</v>
      </c>
      <c r="IWF12">
        <v>379593</v>
      </c>
      <c r="IWG12">
        <v>374083</v>
      </c>
      <c r="IWH12">
        <v>373183</v>
      </c>
      <c r="IWI12">
        <v>364932</v>
      </c>
      <c r="IWJ12">
        <v>370465</v>
      </c>
      <c r="IWK12">
        <v>372875</v>
      </c>
      <c r="IWL12">
        <v>377982</v>
      </c>
      <c r="IWM12">
        <v>376567</v>
      </c>
      <c r="IWN12">
        <v>374023</v>
      </c>
      <c r="IWO12">
        <v>372474</v>
      </c>
      <c r="IWP12">
        <v>371780</v>
      </c>
      <c r="IWQ12">
        <v>371295</v>
      </c>
      <c r="IWR12">
        <v>368976</v>
      </c>
      <c r="IWS12">
        <v>369020</v>
      </c>
      <c r="IWT12">
        <v>370424</v>
      </c>
      <c r="IWU12">
        <v>367082</v>
      </c>
      <c r="IWV12">
        <v>362960</v>
      </c>
      <c r="IWW12">
        <v>3124</v>
      </c>
      <c r="IWX12">
        <v>2520</v>
      </c>
      <c r="IWY12">
        <v>3400</v>
      </c>
      <c r="IWZ12">
        <v>6713</v>
      </c>
      <c r="IXA12">
        <v>4565</v>
      </c>
      <c r="IXB12">
        <v>11835</v>
      </c>
      <c r="IXC12">
        <v>10567</v>
      </c>
      <c r="IXD12">
        <v>11896</v>
      </c>
      <c r="IXE12">
        <v>19374</v>
      </c>
      <c r="IXF12">
        <v>29594</v>
      </c>
      <c r="IXG12">
        <v>38298</v>
      </c>
      <c r="IXH12">
        <v>54969</v>
      </c>
      <c r="IXI12">
        <v>64497</v>
      </c>
      <c r="IXJ12">
        <v>64497</v>
      </c>
      <c r="IXK12">
        <v>74847</v>
      </c>
      <c r="IXL12">
        <v>120467</v>
      </c>
      <c r="IXM12">
        <v>161669</v>
      </c>
      <c r="IXN12">
        <v>213882</v>
      </c>
      <c r="IXO12">
        <v>244916</v>
      </c>
      <c r="IXP12">
        <v>281735</v>
      </c>
      <c r="IXQ12">
        <v>308679</v>
      </c>
      <c r="IXR12">
        <v>320275</v>
      </c>
      <c r="IXS12">
        <v>331954</v>
      </c>
      <c r="IXT12">
        <v>341044</v>
      </c>
      <c r="IXU12">
        <v>364359</v>
      </c>
      <c r="IXV12">
        <v>370975</v>
      </c>
      <c r="IXW12">
        <v>382968</v>
      </c>
      <c r="IXX12">
        <v>386390</v>
      </c>
      <c r="IXY12">
        <v>392629</v>
      </c>
      <c r="IXZ12">
        <v>399352</v>
      </c>
      <c r="IYA12">
        <v>400638</v>
      </c>
      <c r="IYB12">
        <v>398875</v>
      </c>
      <c r="IYC12">
        <v>403734</v>
      </c>
      <c r="IYD12">
        <v>403263</v>
      </c>
      <c r="IYE12">
        <v>403956</v>
      </c>
      <c r="IYF12">
        <v>408028</v>
      </c>
      <c r="IYG12">
        <v>409738</v>
      </c>
      <c r="IYH12">
        <v>410178</v>
      </c>
      <c r="IYI12">
        <v>412591</v>
      </c>
      <c r="IYJ12">
        <v>406809</v>
      </c>
      <c r="IYK12">
        <v>410051</v>
      </c>
      <c r="IYL12">
        <v>409604</v>
      </c>
      <c r="IYM12">
        <v>410424</v>
      </c>
      <c r="IYN12">
        <v>410538</v>
      </c>
      <c r="IYO12">
        <v>412985</v>
      </c>
      <c r="IYP12">
        <v>415446</v>
      </c>
      <c r="IYQ12">
        <v>413808</v>
      </c>
      <c r="IYR12">
        <v>411628</v>
      </c>
      <c r="IYS12">
        <v>400378</v>
      </c>
      <c r="IYT12">
        <v>393447</v>
      </c>
      <c r="IYU12">
        <v>394051</v>
      </c>
      <c r="IYV12">
        <v>391551</v>
      </c>
      <c r="IYW12">
        <v>390083</v>
      </c>
      <c r="IYX12">
        <v>390430</v>
      </c>
      <c r="IYY12">
        <v>378042</v>
      </c>
      <c r="IYZ12">
        <v>373390</v>
      </c>
      <c r="IZA12">
        <v>367863</v>
      </c>
      <c r="IZB12">
        <v>367863</v>
      </c>
      <c r="IZC12">
        <v>367720</v>
      </c>
      <c r="IZD12">
        <v>370998</v>
      </c>
      <c r="IZE12">
        <v>368966</v>
      </c>
      <c r="IZF12">
        <v>363464</v>
      </c>
      <c r="IZG12">
        <v>363418</v>
      </c>
      <c r="IZH12">
        <v>363328</v>
      </c>
      <c r="IZI12">
        <v>368482</v>
      </c>
      <c r="IZJ12">
        <v>5127</v>
      </c>
      <c r="IZK12">
        <v>6970</v>
      </c>
      <c r="IZL12">
        <v>10332</v>
      </c>
      <c r="IZM12">
        <v>13742</v>
      </c>
      <c r="IZN12">
        <v>18710</v>
      </c>
      <c r="IZO12">
        <v>24913</v>
      </c>
      <c r="IZP12">
        <v>33162</v>
      </c>
      <c r="IZQ12">
        <v>40821</v>
      </c>
      <c r="IZR12">
        <v>45456</v>
      </c>
      <c r="IZS12">
        <v>48900</v>
      </c>
      <c r="IZT12">
        <v>53182</v>
      </c>
      <c r="IZU12">
        <v>66353</v>
      </c>
      <c r="IZV12">
        <v>83135</v>
      </c>
      <c r="IZW12">
        <v>95430</v>
      </c>
      <c r="IZX12">
        <v>108834</v>
      </c>
      <c r="IZY12">
        <v>141507</v>
      </c>
      <c r="IZZ12">
        <v>171483</v>
      </c>
      <c r="JAA12">
        <v>211913</v>
      </c>
      <c r="JAB12">
        <v>211913</v>
      </c>
      <c r="JAC12">
        <v>238754</v>
      </c>
      <c r="JAD12">
        <v>265453</v>
      </c>
      <c r="JAE12">
        <v>298394</v>
      </c>
      <c r="JAF12">
        <v>334788</v>
      </c>
      <c r="JAG12">
        <v>375638</v>
      </c>
      <c r="JAH12">
        <v>409875</v>
      </c>
      <c r="JAI12">
        <v>401787</v>
      </c>
      <c r="JAJ12">
        <v>407925</v>
      </c>
      <c r="JAK12">
        <v>408896</v>
      </c>
      <c r="JAL12">
        <v>412171</v>
      </c>
      <c r="JAM12">
        <v>404250</v>
      </c>
      <c r="JAN12">
        <v>403922</v>
      </c>
      <c r="JAO12">
        <v>414178</v>
      </c>
      <c r="JAP12">
        <v>424947</v>
      </c>
      <c r="JAQ12">
        <v>423511</v>
      </c>
      <c r="JAR12">
        <v>411647</v>
      </c>
      <c r="JAS12">
        <v>416064</v>
      </c>
      <c r="JAT12">
        <v>416103</v>
      </c>
      <c r="JAU12">
        <v>421427</v>
      </c>
      <c r="JAV12">
        <v>421084</v>
      </c>
      <c r="JAW12">
        <v>411706</v>
      </c>
      <c r="JAX12">
        <v>401399</v>
      </c>
      <c r="JAY12">
        <v>406568</v>
      </c>
      <c r="JAZ12">
        <v>407241</v>
      </c>
      <c r="JBA12">
        <v>405937</v>
      </c>
      <c r="JBB12">
        <v>405937</v>
      </c>
      <c r="JBC12">
        <v>417443</v>
      </c>
      <c r="JBD12">
        <v>413169</v>
      </c>
      <c r="JBE12">
        <v>416080</v>
      </c>
      <c r="JBF12">
        <v>416066</v>
      </c>
      <c r="JBG12">
        <v>413728</v>
      </c>
      <c r="JBH12">
        <v>416102</v>
      </c>
      <c r="JBI12">
        <v>426504</v>
      </c>
      <c r="JBJ12">
        <v>422680</v>
      </c>
      <c r="JBK12">
        <v>423302</v>
      </c>
      <c r="JBL12">
        <v>421381</v>
      </c>
      <c r="JBM12">
        <v>400082</v>
      </c>
      <c r="JBN12">
        <v>395077</v>
      </c>
      <c r="JBO12">
        <v>396173</v>
      </c>
      <c r="JBP12">
        <v>394418</v>
      </c>
      <c r="JBQ12">
        <v>392569</v>
      </c>
      <c r="JBR12">
        <v>389411</v>
      </c>
      <c r="JBS12">
        <v>393568</v>
      </c>
      <c r="JBT12">
        <v>393603</v>
      </c>
      <c r="JBU12">
        <v>401813</v>
      </c>
      <c r="JBV12">
        <v>408346</v>
      </c>
      <c r="JBW12">
        <v>10696</v>
      </c>
      <c r="JBX12">
        <v>16712</v>
      </c>
      <c r="JBY12">
        <v>20368</v>
      </c>
      <c r="JBZ12">
        <v>23388</v>
      </c>
      <c r="JCA12">
        <v>25276</v>
      </c>
      <c r="JCB12">
        <v>27409</v>
      </c>
      <c r="JCC12">
        <v>29774</v>
      </c>
      <c r="JCD12">
        <v>33222</v>
      </c>
      <c r="JCE12">
        <v>40402</v>
      </c>
      <c r="JCF12">
        <v>51326</v>
      </c>
      <c r="JCG12">
        <v>66200</v>
      </c>
      <c r="JCH12">
        <v>73054</v>
      </c>
      <c r="JCI12">
        <v>83219</v>
      </c>
      <c r="JCJ12">
        <v>92923</v>
      </c>
      <c r="JCK12">
        <v>101338</v>
      </c>
      <c r="JCL12">
        <v>111932</v>
      </c>
      <c r="JCM12">
        <v>133651</v>
      </c>
      <c r="JCN12">
        <v>159071</v>
      </c>
      <c r="JCO12">
        <v>214980</v>
      </c>
      <c r="JCP12">
        <v>268696</v>
      </c>
      <c r="JCQ12">
        <v>294396</v>
      </c>
      <c r="JCR12">
        <v>321872</v>
      </c>
      <c r="JCS12">
        <v>351084</v>
      </c>
      <c r="JCT12">
        <v>351084</v>
      </c>
      <c r="JCU12">
        <v>375547</v>
      </c>
      <c r="JCV12">
        <v>373519</v>
      </c>
      <c r="JCW12">
        <v>401999</v>
      </c>
      <c r="JCX12">
        <v>433684</v>
      </c>
      <c r="JCY12">
        <v>444751</v>
      </c>
      <c r="JCZ12">
        <v>450718</v>
      </c>
      <c r="JDA12">
        <v>460774</v>
      </c>
      <c r="JDB12">
        <v>457916</v>
      </c>
      <c r="JDC12">
        <v>450775</v>
      </c>
      <c r="JDD12">
        <v>445062</v>
      </c>
      <c r="JDE12">
        <v>419825</v>
      </c>
      <c r="JDF12">
        <v>430266</v>
      </c>
      <c r="JDG12">
        <v>424296</v>
      </c>
      <c r="JDH12">
        <v>426091</v>
      </c>
      <c r="JDI12">
        <v>414872</v>
      </c>
      <c r="JDJ12">
        <v>402812</v>
      </c>
      <c r="JDK12">
        <v>389879</v>
      </c>
      <c r="JDL12">
        <v>391984</v>
      </c>
      <c r="JDM12">
        <v>397225</v>
      </c>
      <c r="JDN12">
        <v>408740</v>
      </c>
      <c r="JDO12">
        <v>393542</v>
      </c>
      <c r="JDP12">
        <v>387416</v>
      </c>
      <c r="JDQ12">
        <v>387303</v>
      </c>
      <c r="JDR12">
        <v>379607</v>
      </c>
      <c r="JDS12">
        <v>379607</v>
      </c>
      <c r="JDT12">
        <v>378233</v>
      </c>
      <c r="JDU12">
        <v>381381</v>
      </c>
      <c r="JDV12">
        <v>361844</v>
      </c>
      <c r="JDW12">
        <v>347133</v>
      </c>
      <c r="JDX12">
        <v>342954</v>
      </c>
      <c r="JDY12">
        <v>344276</v>
      </c>
      <c r="JDZ12">
        <v>335499</v>
      </c>
      <c r="JEA12">
        <v>321363</v>
      </c>
      <c r="JEB12">
        <v>298482</v>
      </c>
      <c r="JEC12">
        <v>293425</v>
      </c>
      <c r="JED12">
        <v>293444</v>
      </c>
      <c r="JEE12">
        <v>288134</v>
      </c>
      <c r="JEF12">
        <v>284867</v>
      </c>
      <c r="JEG12">
        <v>282433</v>
      </c>
      <c r="JEH12">
        <v>281682</v>
      </c>
      <c r="JEI12">
        <v>281682</v>
      </c>
      <c r="JEJ12">
        <v>281806</v>
      </c>
      <c r="JEK12">
        <v>1796</v>
      </c>
      <c r="JEL12">
        <v>5759</v>
      </c>
      <c r="JEM12">
        <v>8837</v>
      </c>
      <c r="JEN12">
        <v>10672</v>
      </c>
      <c r="JEO12">
        <v>17138</v>
      </c>
      <c r="JEP12">
        <v>20540</v>
      </c>
      <c r="JEQ12">
        <v>25483</v>
      </c>
      <c r="JER12">
        <v>29904</v>
      </c>
      <c r="JES12">
        <v>31385</v>
      </c>
      <c r="JET12">
        <v>44044</v>
      </c>
      <c r="JEU12">
        <v>51099</v>
      </c>
      <c r="JEV12">
        <v>60068</v>
      </c>
      <c r="JEW12">
        <v>68003</v>
      </c>
      <c r="JEX12">
        <v>76890</v>
      </c>
      <c r="JEY12">
        <v>94997</v>
      </c>
      <c r="JEZ12">
        <v>121598</v>
      </c>
      <c r="JFA12">
        <v>138086</v>
      </c>
      <c r="JFB12">
        <v>155857</v>
      </c>
      <c r="JFC12">
        <v>166970</v>
      </c>
      <c r="JFD12">
        <v>166970</v>
      </c>
      <c r="JFE12">
        <v>173260</v>
      </c>
      <c r="JFF12">
        <v>199717</v>
      </c>
      <c r="JFG12">
        <v>213537</v>
      </c>
      <c r="JFH12">
        <v>234057</v>
      </c>
      <c r="JFI12">
        <v>243264</v>
      </c>
      <c r="JFJ12">
        <v>245623</v>
      </c>
      <c r="JFK12">
        <v>249113</v>
      </c>
      <c r="JFL12">
        <v>253159</v>
      </c>
      <c r="JFM12">
        <v>259850</v>
      </c>
      <c r="JFN12">
        <v>260261</v>
      </c>
      <c r="JFO12">
        <v>262639</v>
      </c>
      <c r="JFP12">
        <v>267413</v>
      </c>
      <c r="JFQ12">
        <v>275496</v>
      </c>
      <c r="JFR12">
        <v>274222</v>
      </c>
      <c r="JFS12">
        <v>291516</v>
      </c>
      <c r="JFT12">
        <v>303954</v>
      </c>
      <c r="JFU12">
        <v>304938</v>
      </c>
      <c r="JFV12">
        <v>310623</v>
      </c>
      <c r="JFW12">
        <v>325391</v>
      </c>
      <c r="JFX12">
        <v>330129</v>
      </c>
      <c r="JFY12">
        <v>339146</v>
      </c>
      <c r="JFZ12">
        <v>343124</v>
      </c>
      <c r="JGA12">
        <v>342978</v>
      </c>
      <c r="JGB12">
        <v>346333</v>
      </c>
      <c r="JGC12">
        <v>354370</v>
      </c>
      <c r="JGD12">
        <v>347080</v>
      </c>
      <c r="JGE12">
        <v>344153</v>
      </c>
      <c r="JGF12">
        <v>347338</v>
      </c>
      <c r="JGG12">
        <v>346349</v>
      </c>
      <c r="JGH12">
        <v>334172</v>
      </c>
      <c r="JGI12">
        <v>332308</v>
      </c>
      <c r="JGJ12">
        <v>325830</v>
      </c>
      <c r="JGK12">
        <v>326786</v>
      </c>
      <c r="JGL12">
        <v>320977</v>
      </c>
      <c r="JGM12">
        <v>309486</v>
      </c>
      <c r="JGN12">
        <v>280984</v>
      </c>
      <c r="JGO12">
        <v>276882</v>
      </c>
      <c r="JGP12">
        <v>277671</v>
      </c>
      <c r="JGQ12">
        <v>277579</v>
      </c>
      <c r="JGR12">
        <v>280277</v>
      </c>
      <c r="JGS12">
        <v>279314</v>
      </c>
      <c r="JGT12">
        <v>282073</v>
      </c>
      <c r="JGU12">
        <v>282286</v>
      </c>
      <c r="JGV12">
        <v>286180</v>
      </c>
      <c r="JGW12">
        <v>285915</v>
      </c>
      <c r="JGX12">
        <v>9238</v>
      </c>
      <c r="JGY12">
        <v>11334</v>
      </c>
      <c r="JGZ12">
        <v>13220</v>
      </c>
      <c r="JHA12">
        <v>15647</v>
      </c>
      <c r="JHB12">
        <v>20604</v>
      </c>
      <c r="JHC12">
        <v>21768</v>
      </c>
      <c r="JHD12">
        <v>28562</v>
      </c>
      <c r="JHE12">
        <v>33036</v>
      </c>
      <c r="JHF12">
        <v>37043</v>
      </c>
      <c r="JHG12">
        <v>39906</v>
      </c>
      <c r="JHH12">
        <v>46692</v>
      </c>
      <c r="JHI12">
        <v>51483</v>
      </c>
      <c r="JHJ12">
        <v>51483</v>
      </c>
      <c r="JHK12">
        <v>54832</v>
      </c>
      <c r="JHL12">
        <v>62754</v>
      </c>
      <c r="JHM12">
        <v>74418</v>
      </c>
      <c r="JHN12">
        <v>97560</v>
      </c>
      <c r="JHO12">
        <v>133184</v>
      </c>
      <c r="JHP12">
        <v>161240</v>
      </c>
      <c r="JHQ12">
        <v>194532</v>
      </c>
      <c r="JHR12">
        <v>212314</v>
      </c>
      <c r="JHS12">
        <v>231961</v>
      </c>
      <c r="JHT12">
        <v>243017</v>
      </c>
      <c r="JHU12">
        <v>250986</v>
      </c>
      <c r="JHV12">
        <v>264258</v>
      </c>
      <c r="JHW12">
        <v>274287</v>
      </c>
      <c r="JHX12">
        <v>288828</v>
      </c>
      <c r="JHY12">
        <v>300594</v>
      </c>
      <c r="JHZ12">
        <v>309599</v>
      </c>
      <c r="JIA12">
        <v>315346</v>
      </c>
      <c r="JIB12">
        <v>329179</v>
      </c>
      <c r="JIC12">
        <v>330548</v>
      </c>
      <c r="JID12">
        <v>335799</v>
      </c>
      <c r="JIE12">
        <v>324817</v>
      </c>
      <c r="JIF12">
        <v>328264</v>
      </c>
      <c r="JIG12">
        <v>326578</v>
      </c>
      <c r="JIH12">
        <v>323109</v>
      </c>
      <c r="JII12">
        <v>321974</v>
      </c>
      <c r="JIJ12">
        <v>321904</v>
      </c>
      <c r="JIK12">
        <v>317220</v>
      </c>
      <c r="JIL12">
        <v>322805</v>
      </c>
      <c r="JIM12">
        <v>321667</v>
      </c>
      <c r="JIN12">
        <v>320867</v>
      </c>
      <c r="JIO12">
        <v>313231</v>
      </c>
      <c r="JIP12">
        <v>319688</v>
      </c>
      <c r="JIQ12">
        <v>322826</v>
      </c>
      <c r="JIR12">
        <v>322836</v>
      </c>
      <c r="JIS12">
        <v>322249</v>
      </c>
      <c r="JIT12">
        <v>322854</v>
      </c>
      <c r="JIU12">
        <v>330126</v>
      </c>
      <c r="JIV12">
        <v>333588</v>
      </c>
      <c r="JIW12">
        <v>329542</v>
      </c>
      <c r="JIX12">
        <v>330824</v>
      </c>
      <c r="JIY12">
        <v>331837</v>
      </c>
      <c r="JIZ12">
        <v>324719</v>
      </c>
      <c r="JJA12">
        <v>322691</v>
      </c>
      <c r="JJB12">
        <v>321969</v>
      </c>
      <c r="JJC12">
        <v>321969</v>
      </c>
      <c r="JJD12">
        <v>321881</v>
      </c>
      <c r="JJE12">
        <v>327057</v>
      </c>
      <c r="JJF12">
        <v>328854</v>
      </c>
      <c r="JJG12">
        <v>328855</v>
      </c>
      <c r="JJH12">
        <v>327074</v>
      </c>
      <c r="JJI12">
        <v>330328</v>
      </c>
      <c r="JJJ12">
        <v>329634</v>
      </c>
      <c r="JJK12">
        <v>320940</v>
      </c>
    </row>
    <row r="15" spans="1:7267" x14ac:dyDescent="0.25">
      <c r="A15" t="s">
        <v>7198</v>
      </c>
    </row>
    <row r="16" spans="1:7267" x14ac:dyDescent="0.25">
      <c r="A16" t="s">
        <v>121</v>
      </c>
      <c r="B16">
        <v>46174</v>
      </c>
      <c r="C16">
        <v>46171</v>
      </c>
      <c r="D16">
        <v>46170</v>
      </c>
      <c r="E16">
        <v>46169</v>
      </c>
      <c r="F16">
        <v>46168</v>
      </c>
      <c r="G16">
        <v>46167</v>
      </c>
      <c r="H16">
        <v>46164</v>
      </c>
      <c r="I16">
        <v>46163</v>
      </c>
      <c r="J16">
        <v>46162</v>
      </c>
      <c r="K16">
        <v>46161</v>
      </c>
      <c r="L16">
        <v>46160</v>
      </c>
      <c r="M16">
        <v>46157</v>
      </c>
      <c r="N16">
        <v>46156</v>
      </c>
      <c r="O16">
        <v>46155</v>
      </c>
      <c r="P16">
        <v>46154</v>
      </c>
      <c r="Q16">
        <v>46153</v>
      </c>
      <c r="R16">
        <v>46150</v>
      </c>
      <c r="S16">
        <v>46149</v>
      </c>
      <c r="T16">
        <v>46148</v>
      </c>
      <c r="U16">
        <v>46147</v>
      </c>
      <c r="V16">
        <v>46146</v>
      </c>
      <c r="W16">
        <v>46143</v>
      </c>
      <c r="X16">
        <v>46142</v>
      </c>
      <c r="Y16">
        <v>46141</v>
      </c>
      <c r="Z16">
        <v>46140</v>
      </c>
      <c r="AA16">
        <v>46139</v>
      </c>
      <c r="AB16">
        <v>46136</v>
      </c>
      <c r="AC16">
        <v>46135</v>
      </c>
      <c r="AD16">
        <v>46134</v>
      </c>
      <c r="AE16">
        <v>46133</v>
      </c>
      <c r="AF16">
        <v>46132</v>
      </c>
      <c r="AG16">
        <v>46129</v>
      </c>
      <c r="AH16">
        <v>46128</v>
      </c>
      <c r="AI16">
        <v>46127</v>
      </c>
      <c r="AJ16">
        <v>46126</v>
      </c>
      <c r="AK16">
        <v>46125</v>
      </c>
      <c r="AL16">
        <v>46122</v>
      </c>
      <c r="AM16">
        <v>46121</v>
      </c>
      <c r="AN16">
        <v>46120</v>
      </c>
      <c r="AO16">
        <v>46119</v>
      </c>
      <c r="AP16">
        <v>46118</v>
      </c>
      <c r="AQ16">
        <v>46115</v>
      </c>
      <c r="AR16">
        <v>46114</v>
      </c>
      <c r="AS16">
        <v>46113</v>
      </c>
      <c r="AT16">
        <v>46112</v>
      </c>
      <c r="AU16">
        <v>46111</v>
      </c>
      <c r="AV16">
        <v>46108</v>
      </c>
      <c r="AW16">
        <v>46107</v>
      </c>
      <c r="AX16">
        <v>46106</v>
      </c>
      <c r="AY16">
        <v>46105</v>
      </c>
      <c r="AZ16">
        <v>46104</v>
      </c>
      <c r="BA16">
        <v>46101</v>
      </c>
      <c r="BB16">
        <v>46100</v>
      </c>
      <c r="BC16">
        <v>46099</v>
      </c>
      <c r="BD16">
        <v>46098</v>
      </c>
      <c r="BE16">
        <v>46097</v>
      </c>
      <c r="BF16">
        <v>46094</v>
      </c>
      <c r="BG16">
        <v>46093</v>
      </c>
      <c r="BH16">
        <v>46092</v>
      </c>
      <c r="BI16">
        <v>46091</v>
      </c>
      <c r="BJ16">
        <v>46090</v>
      </c>
      <c r="BK16">
        <v>46087</v>
      </c>
      <c r="BL16">
        <v>46086</v>
      </c>
      <c r="BM16">
        <v>46085</v>
      </c>
      <c r="BN16">
        <v>46084</v>
      </c>
      <c r="BO16">
        <v>46083</v>
      </c>
      <c r="BP16">
        <v>46080</v>
      </c>
      <c r="BQ16">
        <v>46079</v>
      </c>
      <c r="BR16">
        <v>46078</v>
      </c>
      <c r="BS16">
        <v>46077</v>
      </c>
      <c r="BT16">
        <v>46076</v>
      </c>
      <c r="BU16">
        <v>46073</v>
      </c>
      <c r="BV16">
        <v>46072</v>
      </c>
      <c r="BW16">
        <v>46071</v>
      </c>
      <c r="BX16">
        <v>46070</v>
      </c>
      <c r="BY16">
        <v>46069</v>
      </c>
      <c r="BZ16">
        <v>46066</v>
      </c>
      <c r="CA16">
        <v>46065</v>
      </c>
      <c r="CB16">
        <v>46064</v>
      </c>
      <c r="CC16">
        <v>46063</v>
      </c>
      <c r="CD16">
        <v>46062</v>
      </c>
      <c r="CE16">
        <v>46059</v>
      </c>
      <c r="CF16">
        <v>46058</v>
      </c>
      <c r="CG16">
        <v>46057</v>
      </c>
      <c r="CH16">
        <v>46056</v>
      </c>
      <c r="CI16">
        <v>46055</v>
      </c>
      <c r="CJ16">
        <v>46052</v>
      </c>
      <c r="CK16">
        <v>46051</v>
      </c>
      <c r="CL16">
        <v>46050</v>
      </c>
      <c r="CM16">
        <v>46049</v>
      </c>
      <c r="CN16">
        <v>46048</v>
      </c>
      <c r="CO16">
        <v>46045</v>
      </c>
      <c r="CP16">
        <v>46044</v>
      </c>
      <c r="CQ16">
        <v>46043</v>
      </c>
      <c r="CR16">
        <v>46042</v>
      </c>
      <c r="CS16">
        <v>46041</v>
      </c>
      <c r="CT16">
        <v>46038</v>
      </c>
      <c r="CU16">
        <v>46037</v>
      </c>
      <c r="CV16">
        <v>46036</v>
      </c>
      <c r="CW16">
        <v>46035</v>
      </c>
      <c r="CX16">
        <v>46034</v>
      </c>
      <c r="CY16">
        <v>46031</v>
      </c>
      <c r="CZ16">
        <v>46030</v>
      </c>
      <c r="DA16">
        <v>46029</v>
      </c>
      <c r="DB16">
        <v>46028</v>
      </c>
      <c r="DC16">
        <v>46027</v>
      </c>
      <c r="DD16">
        <v>46024</v>
      </c>
      <c r="DE16">
        <v>46023</v>
      </c>
      <c r="DF16">
        <v>46022</v>
      </c>
      <c r="DG16">
        <v>46021</v>
      </c>
      <c r="DH16">
        <v>46020</v>
      </c>
      <c r="DI16">
        <v>46017</v>
      </c>
      <c r="DJ16">
        <v>46016</v>
      </c>
      <c r="DK16">
        <v>46015</v>
      </c>
      <c r="DL16">
        <v>46014</v>
      </c>
      <c r="DM16">
        <v>46013</v>
      </c>
      <c r="DN16">
        <v>46010</v>
      </c>
      <c r="DO16">
        <v>46009</v>
      </c>
      <c r="DP16">
        <v>46008</v>
      </c>
      <c r="DQ16">
        <v>46007</v>
      </c>
      <c r="DR16">
        <v>46006</v>
      </c>
      <c r="DS16">
        <v>46003</v>
      </c>
      <c r="DT16">
        <v>46002</v>
      </c>
      <c r="DU16">
        <v>46001</v>
      </c>
      <c r="DV16">
        <v>46000</v>
      </c>
      <c r="DW16">
        <v>45999</v>
      </c>
      <c r="DX16">
        <v>45996</v>
      </c>
      <c r="DY16">
        <v>45995</v>
      </c>
      <c r="DZ16">
        <v>45994</v>
      </c>
      <c r="EA16">
        <v>45993</v>
      </c>
      <c r="EB16">
        <v>45992</v>
      </c>
      <c r="EC16">
        <v>45989</v>
      </c>
      <c r="ED16">
        <v>45988</v>
      </c>
      <c r="EE16">
        <v>45987</v>
      </c>
      <c r="EF16">
        <v>45986</v>
      </c>
      <c r="EG16">
        <v>45985</v>
      </c>
      <c r="EH16">
        <v>45982</v>
      </c>
      <c r="EI16">
        <v>45981</v>
      </c>
      <c r="EJ16">
        <v>45980</v>
      </c>
      <c r="EK16">
        <v>45979</v>
      </c>
      <c r="EL16">
        <v>45978</v>
      </c>
      <c r="EM16">
        <v>45975</v>
      </c>
      <c r="EN16">
        <v>45974</v>
      </c>
      <c r="EO16">
        <v>45973</v>
      </c>
      <c r="EP16">
        <v>45972</v>
      </c>
      <c r="EQ16">
        <v>45971</v>
      </c>
      <c r="ER16">
        <v>45968</v>
      </c>
      <c r="ES16">
        <v>45967</v>
      </c>
      <c r="ET16">
        <v>45966</v>
      </c>
      <c r="EU16">
        <v>45965</v>
      </c>
      <c r="EV16">
        <v>45964</v>
      </c>
      <c r="EW16">
        <v>45961</v>
      </c>
      <c r="EX16">
        <v>45960</v>
      </c>
      <c r="EY16">
        <v>45959</v>
      </c>
      <c r="EZ16">
        <v>45958</v>
      </c>
      <c r="FA16">
        <v>45957</v>
      </c>
      <c r="FB16">
        <v>45954</v>
      </c>
      <c r="FC16">
        <v>45953</v>
      </c>
      <c r="FD16">
        <v>45952</v>
      </c>
      <c r="FE16">
        <v>45951</v>
      </c>
      <c r="FF16">
        <v>45950</v>
      </c>
      <c r="FG16">
        <v>45947</v>
      </c>
      <c r="FH16">
        <v>45946</v>
      </c>
      <c r="FI16">
        <v>45945</v>
      </c>
      <c r="FJ16">
        <v>45944</v>
      </c>
      <c r="FK16">
        <v>45943</v>
      </c>
      <c r="FL16">
        <v>45940</v>
      </c>
      <c r="FM16">
        <v>45939</v>
      </c>
      <c r="FN16">
        <v>45938</v>
      </c>
      <c r="FO16">
        <v>45937</v>
      </c>
      <c r="FP16">
        <v>45936</v>
      </c>
      <c r="FQ16">
        <v>45933</v>
      </c>
      <c r="FR16">
        <v>45932</v>
      </c>
      <c r="FS16">
        <v>45931</v>
      </c>
      <c r="FT16">
        <v>45930</v>
      </c>
      <c r="FU16">
        <v>45929</v>
      </c>
      <c r="FV16">
        <v>45926</v>
      </c>
      <c r="FW16">
        <v>45925</v>
      </c>
      <c r="FX16">
        <v>45924</v>
      </c>
      <c r="FY16">
        <v>45923</v>
      </c>
      <c r="FZ16">
        <v>45922</v>
      </c>
      <c r="GA16">
        <v>45919</v>
      </c>
      <c r="GB16">
        <v>45918</v>
      </c>
      <c r="GC16">
        <v>45917</v>
      </c>
      <c r="GD16">
        <v>45916</v>
      </c>
      <c r="GE16">
        <v>45915</v>
      </c>
      <c r="GF16">
        <v>45912</v>
      </c>
      <c r="GG16">
        <v>45911</v>
      </c>
      <c r="GH16">
        <v>45910</v>
      </c>
      <c r="GI16">
        <v>45909</v>
      </c>
      <c r="GJ16">
        <v>45908</v>
      </c>
      <c r="GK16">
        <v>45905</v>
      </c>
      <c r="GL16">
        <v>45904</v>
      </c>
      <c r="GM16">
        <v>45903</v>
      </c>
      <c r="GN16">
        <v>45902</v>
      </c>
      <c r="GO16">
        <v>45901</v>
      </c>
      <c r="GP16">
        <v>45898</v>
      </c>
      <c r="GQ16">
        <v>45897</v>
      </c>
      <c r="GR16">
        <v>45896</v>
      </c>
      <c r="GS16">
        <v>45895</v>
      </c>
      <c r="GT16">
        <v>45894</v>
      </c>
      <c r="GU16">
        <v>45891</v>
      </c>
      <c r="GV16">
        <v>45890</v>
      </c>
      <c r="GW16">
        <v>45889</v>
      </c>
      <c r="GX16">
        <v>45888</v>
      </c>
      <c r="GY16">
        <v>45887</v>
      </c>
      <c r="GZ16">
        <v>45884</v>
      </c>
      <c r="HA16">
        <v>45883</v>
      </c>
      <c r="HB16">
        <v>45882</v>
      </c>
      <c r="HC16">
        <v>45881</v>
      </c>
      <c r="HD16">
        <v>45880</v>
      </c>
      <c r="HE16">
        <v>45877</v>
      </c>
      <c r="HF16">
        <v>45876</v>
      </c>
      <c r="HG16">
        <v>45875</v>
      </c>
      <c r="HH16">
        <v>45874</v>
      </c>
      <c r="HI16">
        <v>45873</v>
      </c>
      <c r="HJ16">
        <v>45870</v>
      </c>
      <c r="HK16">
        <v>45869</v>
      </c>
      <c r="HL16">
        <v>45868</v>
      </c>
      <c r="HM16">
        <v>45867</v>
      </c>
      <c r="HN16">
        <v>45866</v>
      </c>
      <c r="HO16">
        <v>45863</v>
      </c>
      <c r="HP16">
        <v>45862</v>
      </c>
      <c r="HQ16">
        <v>45861</v>
      </c>
      <c r="HR16">
        <v>45860</v>
      </c>
      <c r="HS16">
        <v>45859</v>
      </c>
      <c r="HT16">
        <v>45856</v>
      </c>
      <c r="HU16">
        <v>45855</v>
      </c>
      <c r="HV16">
        <v>45854</v>
      </c>
      <c r="HW16">
        <v>45853</v>
      </c>
      <c r="HX16">
        <v>45852</v>
      </c>
      <c r="HY16">
        <v>45849</v>
      </c>
      <c r="HZ16">
        <v>45848</v>
      </c>
      <c r="IA16">
        <v>45847</v>
      </c>
      <c r="IB16">
        <v>45846</v>
      </c>
      <c r="IC16">
        <v>45845</v>
      </c>
      <c r="ID16">
        <v>45842</v>
      </c>
      <c r="IE16">
        <v>45841</v>
      </c>
      <c r="IF16">
        <v>45840</v>
      </c>
      <c r="IG16">
        <v>45839</v>
      </c>
      <c r="IH16">
        <v>45838</v>
      </c>
      <c r="II16">
        <v>45835</v>
      </c>
      <c r="IJ16">
        <v>45834</v>
      </c>
      <c r="IK16">
        <v>45833</v>
      </c>
      <c r="IL16">
        <v>45832</v>
      </c>
      <c r="IM16">
        <v>45831</v>
      </c>
      <c r="IN16">
        <v>45828</v>
      </c>
      <c r="IO16">
        <v>45827</v>
      </c>
      <c r="IP16">
        <v>45826</v>
      </c>
      <c r="IQ16">
        <v>45825</v>
      </c>
      <c r="IR16">
        <v>45824</v>
      </c>
      <c r="IS16">
        <v>45821</v>
      </c>
      <c r="IT16">
        <v>45820</v>
      </c>
      <c r="IU16">
        <v>45819</v>
      </c>
      <c r="IV16">
        <v>45818</v>
      </c>
      <c r="IW16">
        <v>45817</v>
      </c>
      <c r="IX16">
        <v>45814</v>
      </c>
      <c r="IY16">
        <v>45813</v>
      </c>
      <c r="IZ16">
        <v>45812</v>
      </c>
      <c r="JA16">
        <v>45811</v>
      </c>
      <c r="JB16">
        <v>45810</v>
      </c>
      <c r="JC16">
        <v>45807</v>
      </c>
      <c r="JD16">
        <v>45806</v>
      </c>
      <c r="JE16">
        <v>45805</v>
      </c>
      <c r="JF16">
        <v>45804</v>
      </c>
      <c r="JG16">
        <v>45803</v>
      </c>
      <c r="JH16">
        <v>45800</v>
      </c>
      <c r="JI16">
        <v>45799</v>
      </c>
      <c r="JJ16">
        <v>45798</v>
      </c>
      <c r="JK16">
        <v>45797</v>
      </c>
      <c r="JL16">
        <v>45796</v>
      </c>
      <c r="JM16">
        <v>45793</v>
      </c>
      <c r="JN16">
        <v>45792</v>
      </c>
      <c r="JO16">
        <v>45791</v>
      </c>
      <c r="JP16">
        <v>45790</v>
      </c>
      <c r="JQ16">
        <v>45789</v>
      </c>
      <c r="JR16">
        <v>45786</v>
      </c>
      <c r="JS16">
        <v>45785</v>
      </c>
      <c r="JT16">
        <v>45784</v>
      </c>
      <c r="JU16">
        <v>45783</v>
      </c>
      <c r="JV16">
        <v>45782</v>
      </c>
      <c r="JW16">
        <v>45779</v>
      </c>
      <c r="JX16">
        <v>45778</v>
      </c>
      <c r="JY16">
        <v>45777</v>
      </c>
      <c r="JZ16">
        <v>45776</v>
      </c>
      <c r="KA16">
        <v>45775</v>
      </c>
      <c r="KB16">
        <v>45772</v>
      </c>
      <c r="KC16">
        <v>45771</v>
      </c>
      <c r="KD16">
        <v>45770</v>
      </c>
      <c r="KE16">
        <v>45769</v>
      </c>
      <c r="KF16">
        <v>45768</v>
      </c>
      <c r="KG16">
        <v>45765</v>
      </c>
      <c r="KH16">
        <v>45764</v>
      </c>
      <c r="KI16">
        <v>45763</v>
      </c>
      <c r="KJ16">
        <v>45762</v>
      </c>
      <c r="KK16">
        <v>45761</v>
      </c>
      <c r="KL16">
        <v>45758</v>
      </c>
      <c r="KM16">
        <v>45757</v>
      </c>
      <c r="KN16">
        <v>45756</v>
      </c>
      <c r="KO16">
        <v>45755</v>
      </c>
      <c r="KP16">
        <v>45754</v>
      </c>
      <c r="KQ16">
        <v>45751</v>
      </c>
      <c r="KR16">
        <v>45750</v>
      </c>
      <c r="KS16">
        <v>45749</v>
      </c>
      <c r="KT16">
        <v>45748</v>
      </c>
      <c r="KU16">
        <v>45747</v>
      </c>
      <c r="KV16">
        <v>45744</v>
      </c>
      <c r="KW16">
        <v>45743</v>
      </c>
      <c r="KX16">
        <v>45742</v>
      </c>
      <c r="KY16">
        <v>45741</v>
      </c>
      <c r="KZ16">
        <v>45740</v>
      </c>
      <c r="LA16">
        <v>45737</v>
      </c>
      <c r="LB16">
        <v>45736</v>
      </c>
      <c r="LC16">
        <v>45735</v>
      </c>
      <c r="LD16">
        <v>45734</v>
      </c>
      <c r="LE16">
        <v>45733</v>
      </c>
      <c r="LF16">
        <v>45730</v>
      </c>
      <c r="LG16">
        <v>45729</v>
      </c>
      <c r="LH16">
        <v>45728</v>
      </c>
      <c r="LI16">
        <v>45727</v>
      </c>
      <c r="LJ16">
        <v>45726</v>
      </c>
      <c r="LK16">
        <v>45723</v>
      </c>
      <c r="LL16">
        <v>45722</v>
      </c>
      <c r="LM16">
        <v>45721</v>
      </c>
      <c r="LN16">
        <v>45720</v>
      </c>
      <c r="LO16">
        <v>45719</v>
      </c>
      <c r="LP16">
        <v>45716</v>
      </c>
      <c r="LQ16">
        <v>45715</v>
      </c>
      <c r="LR16">
        <v>45714</v>
      </c>
      <c r="LS16">
        <v>45713</v>
      </c>
      <c r="LT16">
        <v>45712</v>
      </c>
      <c r="LU16">
        <v>45709</v>
      </c>
      <c r="LV16">
        <v>45708</v>
      </c>
      <c r="LW16">
        <v>45707</v>
      </c>
      <c r="LX16">
        <v>45706</v>
      </c>
      <c r="LY16">
        <v>45705</v>
      </c>
      <c r="LZ16">
        <v>45702</v>
      </c>
      <c r="MA16">
        <v>45701</v>
      </c>
      <c r="MB16">
        <v>45700</v>
      </c>
      <c r="MC16">
        <v>45699</v>
      </c>
      <c r="MD16">
        <v>45698</v>
      </c>
      <c r="ME16">
        <v>45695</v>
      </c>
      <c r="MF16">
        <v>45694</v>
      </c>
      <c r="MG16">
        <v>45693</v>
      </c>
      <c r="MH16">
        <v>45692</v>
      </c>
      <c r="MI16">
        <v>45691</v>
      </c>
      <c r="MJ16">
        <v>45688</v>
      </c>
      <c r="MK16">
        <v>45687</v>
      </c>
      <c r="ML16">
        <v>45686</v>
      </c>
      <c r="MM16">
        <v>45685</v>
      </c>
      <c r="MN16">
        <v>45684</v>
      </c>
      <c r="MO16">
        <v>45681</v>
      </c>
      <c r="MP16">
        <v>45680</v>
      </c>
      <c r="MQ16">
        <v>45679</v>
      </c>
      <c r="MR16">
        <v>45678</v>
      </c>
      <c r="MS16">
        <v>45677</v>
      </c>
      <c r="MT16">
        <v>45674</v>
      </c>
      <c r="MU16">
        <v>45673</v>
      </c>
      <c r="MV16">
        <v>45672</v>
      </c>
      <c r="MW16">
        <v>45671</v>
      </c>
      <c r="MX16">
        <v>45670</v>
      </c>
      <c r="MY16">
        <v>45667</v>
      </c>
      <c r="MZ16">
        <v>45666</v>
      </c>
      <c r="NA16">
        <v>45665</v>
      </c>
      <c r="NB16">
        <v>45664</v>
      </c>
      <c r="NC16">
        <v>45663</v>
      </c>
      <c r="ND16">
        <v>45660</v>
      </c>
      <c r="NE16">
        <v>45659</v>
      </c>
      <c r="NF16">
        <v>45658</v>
      </c>
      <c r="NG16">
        <v>45657</v>
      </c>
      <c r="NH16">
        <v>45656</v>
      </c>
      <c r="NI16">
        <v>45653</v>
      </c>
      <c r="NJ16">
        <v>45652</v>
      </c>
      <c r="NK16">
        <v>45651</v>
      </c>
      <c r="NL16">
        <v>45650</v>
      </c>
      <c r="NM16">
        <v>45649</v>
      </c>
      <c r="NN16">
        <v>45646</v>
      </c>
      <c r="NO16">
        <v>45645</v>
      </c>
      <c r="NP16">
        <v>45644</v>
      </c>
      <c r="NQ16">
        <v>45643</v>
      </c>
      <c r="NR16">
        <v>45642</v>
      </c>
      <c r="NS16">
        <v>45639</v>
      </c>
      <c r="NT16">
        <v>45638</v>
      </c>
      <c r="NU16">
        <v>45637</v>
      </c>
      <c r="NV16">
        <v>45636</v>
      </c>
      <c r="NW16">
        <v>45635</v>
      </c>
      <c r="NX16">
        <v>45632</v>
      </c>
      <c r="NY16">
        <v>45631</v>
      </c>
      <c r="NZ16">
        <v>45630</v>
      </c>
      <c r="OA16">
        <v>45629</v>
      </c>
      <c r="OB16">
        <v>45628</v>
      </c>
      <c r="OC16">
        <v>45625</v>
      </c>
      <c r="OD16">
        <v>45624</v>
      </c>
      <c r="OE16">
        <v>45623</v>
      </c>
      <c r="OF16">
        <v>45622</v>
      </c>
      <c r="OG16">
        <v>45621</v>
      </c>
      <c r="OH16">
        <v>45618</v>
      </c>
      <c r="OI16">
        <v>45617</v>
      </c>
      <c r="OJ16">
        <v>45616</v>
      </c>
      <c r="OK16">
        <v>45615</v>
      </c>
      <c r="OL16">
        <v>45614</v>
      </c>
      <c r="OM16">
        <v>45611</v>
      </c>
      <c r="ON16">
        <v>45610</v>
      </c>
      <c r="OO16">
        <v>45609</v>
      </c>
      <c r="OP16">
        <v>45608</v>
      </c>
      <c r="OQ16">
        <v>45607</v>
      </c>
      <c r="OR16">
        <v>45604</v>
      </c>
      <c r="OS16">
        <v>45603</v>
      </c>
      <c r="OT16">
        <v>45602</v>
      </c>
      <c r="OU16">
        <v>45601</v>
      </c>
      <c r="OV16">
        <v>45600</v>
      </c>
      <c r="OW16">
        <v>45597</v>
      </c>
      <c r="OX16">
        <v>45596</v>
      </c>
      <c r="OY16">
        <v>45595</v>
      </c>
      <c r="OZ16">
        <v>45594</v>
      </c>
      <c r="PA16">
        <v>45593</v>
      </c>
      <c r="PB16">
        <v>45590</v>
      </c>
      <c r="PC16">
        <v>45589</v>
      </c>
      <c r="PD16">
        <v>45588</v>
      </c>
      <c r="PE16">
        <v>45587</v>
      </c>
      <c r="PF16">
        <v>45586</v>
      </c>
      <c r="PG16">
        <v>45583</v>
      </c>
      <c r="PH16">
        <v>45582</v>
      </c>
      <c r="PI16">
        <v>45581</v>
      </c>
      <c r="PJ16">
        <v>45580</v>
      </c>
      <c r="PK16">
        <v>45579</v>
      </c>
      <c r="PL16">
        <v>45576</v>
      </c>
      <c r="PM16">
        <v>45575</v>
      </c>
      <c r="PN16">
        <v>45574</v>
      </c>
      <c r="PO16">
        <v>45573</v>
      </c>
      <c r="PP16">
        <v>45572</v>
      </c>
      <c r="PQ16">
        <v>45569</v>
      </c>
      <c r="PR16">
        <v>45568</v>
      </c>
      <c r="PS16">
        <v>45567</v>
      </c>
      <c r="PT16">
        <v>45566</v>
      </c>
      <c r="PU16">
        <v>45565</v>
      </c>
      <c r="PV16">
        <v>45562</v>
      </c>
      <c r="PW16">
        <v>45561</v>
      </c>
      <c r="PX16">
        <v>45560</v>
      </c>
      <c r="PY16">
        <v>45559</v>
      </c>
      <c r="PZ16">
        <v>45558</v>
      </c>
      <c r="QA16">
        <v>45555</v>
      </c>
      <c r="QB16">
        <v>45554</v>
      </c>
      <c r="QC16">
        <v>45553</v>
      </c>
      <c r="QD16">
        <v>45552</v>
      </c>
      <c r="QE16">
        <v>45551</v>
      </c>
      <c r="QF16">
        <v>45548</v>
      </c>
      <c r="QG16">
        <v>45547</v>
      </c>
      <c r="QH16">
        <v>45546</v>
      </c>
      <c r="QI16">
        <v>45545</v>
      </c>
      <c r="QJ16">
        <v>45544</v>
      </c>
      <c r="QK16">
        <v>45541</v>
      </c>
      <c r="QL16">
        <v>45540</v>
      </c>
      <c r="QM16">
        <v>45539</v>
      </c>
      <c r="QN16">
        <v>45538</v>
      </c>
      <c r="QO16">
        <v>45537</v>
      </c>
      <c r="QP16">
        <v>45534</v>
      </c>
      <c r="QQ16">
        <v>45533</v>
      </c>
      <c r="QR16">
        <v>45532</v>
      </c>
      <c r="QS16">
        <v>45531</v>
      </c>
      <c r="QT16">
        <v>45530</v>
      </c>
      <c r="QU16">
        <v>45527</v>
      </c>
      <c r="QV16">
        <v>45526</v>
      </c>
      <c r="QW16">
        <v>45525</v>
      </c>
      <c r="QX16">
        <v>45524</v>
      </c>
      <c r="QY16">
        <v>45523</v>
      </c>
      <c r="QZ16">
        <v>45520</v>
      </c>
      <c r="RA16">
        <v>45519</v>
      </c>
      <c r="RB16">
        <v>45518</v>
      </c>
      <c r="RC16">
        <v>45517</v>
      </c>
      <c r="RD16">
        <v>45516</v>
      </c>
      <c r="RE16">
        <v>45513</v>
      </c>
      <c r="RF16">
        <v>45512</v>
      </c>
      <c r="RG16">
        <v>45511</v>
      </c>
      <c r="RH16">
        <v>45510</v>
      </c>
      <c r="RI16">
        <v>45509</v>
      </c>
      <c r="RJ16">
        <v>45506</v>
      </c>
      <c r="RK16">
        <v>45505</v>
      </c>
      <c r="RL16">
        <v>45504</v>
      </c>
      <c r="RM16">
        <v>45503</v>
      </c>
      <c r="RN16">
        <v>45502</v>
      </c>
      <c r="RO16">
        <v>45499</v>
      </c>
      <c r="RP16">
        <v>45498</v>
      </c>
      <c r="RQ16">
        <v>45497</v>
      </c>
      <c r="RR16">
        <v>45496</v>
      </c>
      <c r="RS16">
        <v>45495</v>
      </c>
      <c r="RT16">
        <v>45492</v>
      </c>
      <c r="RU16">
        <v>45491</v>
      </c>
      <c r="RV16">
        <v>45490</v>
      </c>
      <c r="RW16">
        <v>45489</v>
      </c>
      <c r="RX16">
        <v>45488</v>
      </c>
      <c r="RY16">
        <v>45485</v>
      </c>
      <c r="RZ16">
        <v>45484</v>
      </c>
      <c r="SA16">
        <v>45483</v>
      </c>
      <c r="SB16">
        <v>45482</v>
      </c>
      <c r="SC16">
        <v>45481</v>
      </c>
      <c r="SD16">
        <v>45478</v>
      </c>
      <c r="SE16">
        <v>45477</v>
      </c>
      <c r="SF16">
        <v>45476</v>
      </c>
      <c r="SG16">
        <v>45475</v>
      </c>
      <c r="SH16">
        <v>45474</v>
      </c>
      <c r="SI16">
        <v>45471</v>
      </c>
      <c r="SJ16">
        <v>45470</v>
      </c>
      <c r="SK16">
        <v>45469</v>
      </c>
      <c r="SL16">
        <v>45468</v>
      </c>
      <c r="SM16">
        <v>45467</v>
      </c>
      <c r="SN16">
        <v>45464</v>
      </c>
      <c r="SO16">
        <v>45463</v>
      </c>
      <c r="SP16">
        <v>45462</v>
      </c>
      <c r="SQ16">
        <v>45461</v>
      </c>
      <c r="SR16">
        <v>45460</v>
      </c>
      <c r="SS16">
        <v>45457</v>
      </c>
      <c r="ST16">
        <v>45456</v>
      </c>
      <c r="SU16">
        <v>45455</v>
      </c>
      <c r="SV16">
        <v>45454</v>
      </c>
      <c r="SW16">
        <v>45453</v>
      </c>
      <c r="SX16">
        <v>45450</v>
      </c>
      <c r="SY16">
        <v>45449</v>
      </c>
      <c r="SZ16">
        <v>45448</v>
      </c>
      <c r="TA16">
        <v>45447</v>
      </c>
      <c r="TB16">
        <v>45446</v>
      </c>
      <c r="TC16">
        <v>45443</v>
      </c>
      <c r="TD16">
        <v>45442</v>
      </c>
      <c r="TE16">
        <v>45441</v>
      </c>
      <c r="TF16">
        <v>45440</v>
      </c>
      <c r="TG16">
        <v>45439</v>
      </c>
      <c r="TH16">
        <v>45436</v>
      </c>
      <c r="TI16">
        <v>45435</v>
      </c>
      <c r="TJ16">
        <v>45434</v>
      </c>
      <c r="TK16">
        <v>45433</v>
      </c>
      <c r="TL16">
        <v>45432</v>
      </c>
      <c r="TM16">
        <v>45429</v>
      </c>
      <c r="TN16">
        <v>45428</v>
      </c>
      <c r="TO16">
        <v>45427</v>
      </c>
      <c r="TP16">
        <v>45426</v>
      </c>
      <c r="TQ16">
        <v>45425</v>
      </c>
      <c r="TR16">
        <v>45422</v>
      </c>
      <c r="TS16">
        <v>45421</v>
      </c>
      <c r="TT16">
        <v>45420</v>
      </c>
      <c r="TU16">
        <v>45419</v>
      </c>
      <c r="TV16">
        <v>45418</v>
      </c>
      <c r="TW16">
        <v>45415</v>
      </c>
      <c r="TX16">
        <v>45414</v>
      </c>
      <c r="TY16">
        <v>45413</v>
      </c>
      <c r="TZ16">
        <v>45412</v>
      </c>
      <c r="UA16">
        <v>45411</v>
      </c>
      <c r="UB16">
        <v>45408</v>
      </c>
      <c r="UC16">
        <v>45407</v>
      </c>
      <c r="UD16">
        <v>45406</v>
      </c>
      <c r="UE16">
        <v>45405</v>
      </c>
      <c r="UF16">
        <v>45404</v>
      </c>
      <c r="UG16">
        <v>45401</v>
      </c>
      <c r="UH16">
        <v>45400</v>
      </c>
      <c r="UI16">
        <v>45399</v>
      </c>
      <c r="UJ16">
        <v>45398</v>
      </c>
      <c r="UK16">
        <v>45397</v>
      </c>
      <c r="UL16">
        <v>45394</v>
      </c>
      <c r="UM16">
        <v>45393</v>
      </c>
      <c r="UN16">
        <v>45392</v>
      </c>
      <c r="UO16">
        <v>45391</v>
      </c>
      <c r="UP16">
        <v>45390</v>
      </c>
      <c r="UQ16">
        <v>45387</v>
      </c>
      <c r="UR16">
        <v>45386</v>
      </c>
      <c r="US16">
        <v>45385</v>
      </c>
      <c r="UT16">
        <v>45384</v>
      </c>
      <c r="UU16">
        <v>45383</v>
      </c>
      <c r="UV16">
        <v>45380</v>
      </c>
      <c r="UW16">
        <v>45379</v>
      </c>
      <c r="UX16">
        <v>45378</v>
      </c>
      <c r="UY16">
        <v>45377</v>
      </c>
      <c r="UZ16">
        <v>45376</v>
      </c>
      <c r="VA16">
        <v>45373</v>
      </c>
      <c r="VB16">
        <v>45372</v>
      </c>
      <c r="VC16">
        <v>45371</v>
      </c>
      <c r="VD16">
        <v>45370</v>
      </c>
      <c r="VE16">
        <v>45369</v>
      </c>
      <c r="VF16">
        <v>45366</v>
      </c>
      <c r="VG16">
        <v>45365</v>
      </c>
      <c r="VH16">
        <v>45364</v>
      </c>
      <c r="VI16">
        <v>45363</v>
      </c>
      <c r="VJ16">
        <v>45362</v>
      </c>
      <c r="VK16">
        <v>45359</v>
      </c>
      <c r="VL16">
        <v>45358</v>
      </c>
      <c r="VM16">
        <v>45357</v>
      </c>
      <c r="VN16">
        <v>45356</v>
      </c>
      <c r="VO16">
        <v>45355</v>
      </c>
      <c r="VP16">
        <v>45352</v>
      </c>
      <c r="VQ16">
        <v>45351</v>
      </c>
      <c r="VR16">
        <v>45350</v>
      </c>
      <c r="VS16">
        <v>45349</v>
      </c>
      <c r="VT16">
        <v>45348</v>
      </c>
      <c r="VU16">
        <v>45345</v>
      </c>
      <c r="VV16">
        <v>45344</v>
      </c>
      <c r="VW16">
        <v>45343</v>
      </c>
      <c r="VX16">
        <v>45342</v>
      </c>
      <c r="VY16">
        <v>45341</v>
      </c>
      <c r="VZ16">
        <v>45338</v>
      </c>
      <c r="WA16">
        <v>45337</v>
      </c>
      <c r="WB16">
        <v>45336</v>
      </c>
      <c r="WC16">
        <v>45335</v>
      </c>
      <c r="WD16">
        <v>45334</v>
      </c>
      <c r="WE16">
        <v>45331</v>
      </c>
      <c r="WF16">
        <v>45330</v>
      </c>
      <c r="WG16">
        <v>45329</v>
      </c>
      <c r="WH16">
        <v>45328</v>
      </c>
      <c r="WI16">
        <v>45327</v>
      </c>
      <c r="WJ16">
        <v>45324</v>
      </c>
      <c r="WK16">
        <v>45323</v>
      </c>
      <c r="WL16">
        <v>45322</v>
      </c>
      <c r="WM16">
        <v>45321</v>
      </c>
      <c r="WN16">
        <v>45320</v>
      </c>
      <c r="WO16">
        <v>45317</v>
      </c>
      <c r="WP16">
        <v>45316</v>
      </c>
      <c r="WQ16">
        <v>45315</v>
      </c>
      <c r="WR16">
        <v>45314</v>
      </c>
      <c r="WS16">
        <v>45313</v>
      </c>
      <c r="WT16">
        <v>45310</v>
      </c>
      <c r="WU16">
        <v>45309</v>
      </c>
      <c r="WV16">
        <v>45308</v>
      </c>
      <c r="WW16">
        <v>45307</v>
      </c>
      <c r="WX16">
        <v>45306</v>
      </c>
      <c r="WY16">
        <v>45303</v>
      </c>
      <c r="WZ16">
        <v>45302</v>
      </c>
      <c r="XA16">
        <v>45301</v>
      </c>
      <c r="XB16">
        <v>45300</v>
      </c>
      <c r="XC16">
        <v>45299</v>
      </c>
      <c r="XD16">
        <v>45296</v>
      </c>
      <c r="XE16">
        <v>45295</v>
      </c>
      <c r="XF16">
        <v>45294</v>
      </c>
      <c r="XG16">
        <v>45293</v>
      </c>
      <c r="XH16">
        <v>45292</v>
      </c>
      <c r="XI16">
        <v>45289</v>
      </c>
      <c r="XJ16">
        <v>45288</v>
      </c>
      <c r="XK16">
        <v>45287</v>
      </c>
      <c r="XL16">
        <v>45286</v>
      </c>
      <c r="XM16">
        <v>45285</v>
      </c>
      <c r="XN16">
        <v>45282</v>
      </c>
      <c r="XO16">
        <v>45281</v>
      </c>
      <c r="XP16">
        <v>45280</v>
      </c>
      <c r="XQ16">
        <v>45279</v>
      </c>
      <c r="XR16">
        <v>45278</v>
      </c>
      <c r="XS16">
        <v>45275</v>
      </c>
      <c r="XT16">
        <v>45274</v>
      </c>
      <c r="XU16">
        <v>45273</v>
      </c>
      <c r="XV16">
        <v>45272</v>
      </c>
      <c r="XW16">
        <v>45271</v>
      </c>
      <c r="XX16">
        <v>45268</v>
      </c>
      <c r="XY16">
        <v>45267</v>
      </c>
      <c r="XZ16">
        <v>45266</v>
      </c>
      <c r="YA16">
        <v>45265</v>
      </c>
      <c r="YB16">
        <v>45264</v>
      </c>
      <c r="YC16">
        <v>45261</v>
      </c>
      <c r="YD16">
        <v>45260</v>
      </c>
      <c r="YE16">
        <v>45259</v>
      </c>
      <c r="YF16">
        <v>45258</v>
      </c>
      <c r="YG16">
        <v>45257</v>
      </c>
      <c r="YH16">
        <v>45254</v>
      </c>
      <c r="YI16">
        <v>45253</v>
      </c>
      <c r="YJ16">
        <v>45252</v>
      </c>
      <c r="YK16">
        <v>45251</v>
      </c>
      <c r="YL16">
        <v>45250</v>
      </c>
      <c r="YM16">
        <v>45247</v>
      </c>
      <c r="YN16">
        <v>45246</v>
      </c>
      <c r="YO16">
        <v>45245</v>
      </c>
      <c r="YP16">
        <v>45244</v>
      </c>
      <c r="YQ16">
        <v>45243</v>
      </c>
      <c r="YR16">
        <v>45240</v>
      </c>
      <c r="YS16">
        <v>45239</v>
      </c>
      <c r="YT16">
        <v>45238</v>
      </c>
      <c r="YU16">
        <v>45237</v>
      </c>
      <c r="YV16">
        <v>45236</v>
      </c>
      <c r="YW16">
        <v>45233</v>
      </c>
      <c r="YX16">
        <v>45232</v>
      </c>
      <c r="YY16">
        <v>45231</v>
      </c>
      <c r="YZ16">
        <v>45230</v>
      </c>
      <c r="ZA16">
        <v>45229</v>
      </c>
      <c r="ZB16">
        <v>45226</v>
      </c>
      <c r="ZC16">
        <v>45225</v>
      </c>
      <c r="ZD16">
        <v>45224</v>
      </c>
      <c r="ZE16">
        <v>45223</v>
      </c>
      <c r="ZF16">
        <v>45222</v>
      </c>
      <c r="ZG16">
        <v>45219</v>
      </c>
      <c r="ZH16">
        <v>45218</v>
      </c>
      <c r="ZI16">
        <v>45217</v>
      </c>
      <c r="ZJ16">
        <v>45216</v>
      </c>
      <c r="ZK16">
        <v>45215</v>
      </c>
      <c r="ZL16">
        <v>45212</v>
      </c>
      <c r="ZM16">
        <v>45211</v>
      </c>
      <c r="ZN16">
        <v>45210</v>
      </c>
      <c r="ZO16">
        <v>45209</v>
      </c>
      <c r="ZP16">
        <v>45208</v>
      </c>
      <c r="ZQ16">
        <v>45205</v>
      </c>
      <c r="ZR16">
        <v>45204</v>
      </c>
      <c r="ZS16">
        <v>45203</v>
      </c>
      <c r="ZT16">
        <v>45202</v>
      </c>
      <c r="ZU16">
        <v>45201</v>
      </c>
      <c r="ZV16">
        <v>45198</v>
      </c>
      <c r="ZW16">
        <v>45197</v>
      </c>
      <c r="ZX16">
        <v>45196</v>
      </c>
      <c r="ZY16">
        <v>45195</v>
      </c>
      <c r="ZZ16">
        <v>45194</v>
      </c>
      <c r="AAA16">
        <v>45191</v>
      </c>
      <c r="AAB16">
        <v>45190</v>
      </c>
      <c r="AAC16">
        <v>45189</v>
      </c>
      <c r="AAD16">
        <v>45188</v>
      </c>
      <c r="AAE16">
        <v>45187</v>
      </c>
      <c r="AAF16">
        <v>45184</v>
      </c>
      <c r="AAG16">
        <v>45183</v>
      </c>
      <c r="AAH16">
        <v>45182</v>
      </c>
      <c r="AAI16">
        <v>45181</v>
      </c>
      <c r="AAJ16">
        <v>45180</v>
      </c>
      <c r="AAK16">
        <v>45177</v>
      </c>
      <c r="AAL16">
        <v>45176</v>
      </c>
      <c r="AAM16">
        <v>45175</v>
      </c>
      <c r="AAN16">
        <v>45174</v>
      </c>
      <c r="AAO16">
        <v>45173</v>
      </c>
      <c r="AAP16">
        <v>45170</v>
      </c>
      <c r="AAQ16">
        <v>45169</v>
      </c>
      <c r="AAR16">
        <v>45168</v>
      </c>
      <c r="AAS16">
        <v>45167</v>
      </c>
      <c r="AAT16">
        <v>45166</v>
      </c>
      <c r="AAU16">
        <v>45163</v>
      </c>
      <c r="AAV16">
        <v>45162</v>
      </c>
      <c r="AAW16">
        <v>45161</v>
      </c>
      <c r="AAX16">
        <v>45160</v>
      </c>
      <c r="AAY16">
        <v>45159</v>
      </c>
      <c r="AAZ16">
        <v>45156</v>
      </c>
      <c r="ABA16">
        <v>45155</v>
      </c>
      <c r="ABB16">
        <v>45154</v>
      </c>
      <c r="ABC16">
        <v>45153</v>
      </c>
      <c r="ABD16">
        <v>45152</v>
      </c>
      <c r="ABE16">
        <v>45149</v>
      </c>
      <c r="ABF16">
        <v>45148</v>
      </c>
      <c r="ABG16">
        <v>45147</v>
      </c>
      <c r="ABH16">
        <v>45146</v>
      </c>
      <c r="ABI16">
        <v>45145</v>
      </c>
      <c r="ABJ16">
        <v>45142</v>
      </c>
      <c r="ABK16">
        <v>45141</v>
      </c>
      <c r="ABL16">
        <v>45140</v>
      </c>
      <c r="ABM16">
        <v>45139</v>
      </c>
      <c r="ABN16">
        <v>45138</v>
      </c>
      <c r="ABO16">
        <v>45135</v>
      </c>
      <c r="ABP16">
        <v>45134</v>
      </c>
      <c r="ABQ16">
        <v>45133</v>
      </c>
      <c r="ABR16">
        <v>45132</v>
      </c>
      <c r="ABS16">
        <v>45131</v>
      </c>
      <c r="ABT16">
        <v>45128</v>
      </c>
      <c r="ABU16">
        <v>45127</v>
      </c>
      <c r="ABV16">
        <v>45126</v>
      </c>
      <c r="ABW16">
        <v>45125</v>
      </c>
      <c r="ABX16">
        <v>45124</v>
      </c>
      <c r="ABY16">
        <v>45121</v>
      </c>
      <c r="ABZ16">
        <v>45120</v>
      </c>
      <c r="ACA16">
        <v>45119</v>
      </c>
      <c r="ACB16">
        <v>45118</v>
      </c>
      <c r="ACC16">
        <v>45117</v>
      </c>
      <c r="ACD16">
        <v>45114</v>
      </c>
      <c r="ACE16">
        <v>45113</v>
      </c>
      <c r="ACF16">
        <v>45112</v>
      </c>
      <c r="ACG16">
        <v>45111</v>
      </c>
      <c r="ACH16">
        <v>45110</v>
      </c>
      <c r="ACI16">
        <v>45107</v>
      </c>
      <c r="ACJ16">
        <v>45106</v>
      </c>
      <c r="ACK16">
        <v>45105</v>
      </c>
      <c r="ACL16">
        <v>45104</v>
      </c>
      <c r="ACM16">
        <v>45103</v>
      </c>
      <c r="ACN16">
        <v>45100</v>
      </c>
      <c r="ACO16">
        <v>45099</v>
      </c>
      <c r="ACP16">
        <v>45098</v>
      </c>
      <c r="ACQ16">
        <v>45097</v>
      </c>
      <c r="ACR16">
        <v>45096</v>
      </c>
      <c r="ACS16">
        <v>45093</v>
      </c>
      <c r="ACT16">
        <v>45092</v>
      </c>
      <c r="ACU16">
        <v>45091</v>
      </c>
      <c r="ACV16">
        <v>45090</v>
      </c>
      <c r="ACW16">
        <v>45089</v>
      </c>
      <c r="ACX16">
        <v>45086</v>
      </c>
      <c r="ACY16">
        <v>45085</v>
      </c>
      <c r="ACZ16">
        <v>45084</v>
      </c>
      <c r="ADA16">
        <v>45083</v>
      </c>
      <c r="ADB16">
        <v>45082</v>
      </c>
      <c r="ADC16">
        <v>45079</v>
      </c>
      <c r="ADD16">
        <v>45078</v>
      </c>
      <c r="ADE16">
        <v>45077</v>
      </c>
      <c r="ADF16">
        <v>45076</v>
      </c>
      <c r="ADG16">
        <v>45075</v>
      </c>
      <c r="ADH16">
        <v>45072</v>
      </c>
      <c r="ADI16">
        <v>45071</v>
      </c>
      <c r="ADJ16">
        <v>45070</v>
      </c>
      <c r="ADK16">
        <v>45069</v>
      </c>
      <c r="ADL16">
        <v>45068</v>
      </c>
      <c r="ADM16">
        <v>45065</v>
      </c>
      <c r="ADN16">
        <v>45064</v>
      </c>
      <c r="ADO16">
        <v>45063</v>
      </c>
      <c r="ADP16">
        <v>45062</v>
      </c>
      <c r="ADQ16">
        <v>45061</v>
      </c>
      <c r="ADR16">
        <v>45058</v>
      </c>
      <c r="ADS16">
        <v>45057</v>
      </c>
      <c r="ADT16">
        <v>45056</v>
      </c>
      <c r="ADU16">
        <v>45055</v>
      </c>
      <c r="ADV16">
        <v>45054</v>
      </c>
      <c r="ADW16">
        <v>45051</v>
      </c>
      <c r="ADX16">
        <v>45050</v>
      </c>
      <c r="ADY16">
        <v>45049</v>
      </c>
      <c r="ADZ16">
        <v>45048</v>
      </c>
      <c r="AEA16">
        <v>45047</v>
      </c>
      <c r="AEB16">
        <v>45044</v>
      </c>
      <c r="AEC16">
        <v>45043</v>
      </c>
      <c r="AED16">
        <v>45042</v>
      </c>
      <c r="AEE16">
        <v>45041</v>
      </c>
      <c r="AEF16">
        <v>45040</v>
      </c>
      <c r="AEG16">
        <v>45037</v>
      </c>
      <c r="AEH16">
        <v>45036</v>
      </c>
      <c r="AEI16">
        <v>45035</v>
      </c>
      <c r="AEJ16">
        <v>45034</v>
      </c>
      <c r="AEK16">
        <v>45033</v>
      </c>
      <c r="AEL16">
        <v>45030</v>
      </c>
      <c r="AEM16">
        <v>45029</v>
      </c>
      <c r="AEN16">
        <v>45028</v>
      </c>
      <c r="AEO16">
        <v>45027</v>
      </c>
      <c r="AEP16">
        <v>45026</v>
      </c>
      <c r="AEQ16">
        <v>45023</v>
      </c>
      <c r="AER16">
        <v>45022</v>
      </c>
      <c r="AES16">
        <v>45021</v>
      </c>
      <c r="AET16">
        <v>45020</v>
      </c>
      <c r="AEU16">
        <v>45019</v>
      </c>
      <c r="AEV16">
        <v>45016</v>
      </c>
      <c r="AEW16">
        <v>45015</v>
      </c>
      <c r="AEX16">
        <v>45014</v>
      </c>
      <c r="AEY16">
        <v>45013</v>
      </c>
      <c r="AEZ16">
        <v>45012</v>
      </c>
      <c r="AFA16">
        <v>45009</v>
      </c>
      <c r="AFB16">
        <v>45008</v>
      </c>
      <c r="AFC16">
        <v>45007</v>
      </c>
      <c r="AFD16">
        <v>45006</v>
      </c>
      <c r="AFE16">
        <v>45005</v>
      </c>
      <c r="AFF16">
        <v>45002</v>
      </c>
      <c r="AFG16">
        <v>45001</v>
      </c>
      <c r="AFH16">
        <v>45000</v>
      </c>
      <c r="AFI16">
        <v>44999</v>
      </c>
      <c r="AFJ16">
        <v>44998</v>
      </c>
      <c r="AFK16">
        <v>44995</v>
      </c>
      <c r="AFL16">
        <v>44994</v>
      </c>
      <c r="AFM16">
        <v>44993</v>
      </c>
      <c r="AFN16">
        <v>44992</v>
      </c>
      <c r="AFO16">
        <v>44991</v>
      </c>
      <c r="AFP16">
        <v>44988</v>
      </c>
      <c r="AFQ16">
        <v>44987</v>
      </c>
      <c r="AFR16">
        <v>44986</v>
      </c>
      <c r="AFS16">
        <v>44985</v>
      </c>
      <c r="AFT16">
        <v>44984</v>
      </c>
      <c r="AFU16">
        <v>44981</v>
      </c>
      <c r="AFV16">
        <v>44980</v>
      </c>
      <c r="AFW16">
        <v>44979</v>
      </c>
      <c r="AFX16">
        <v>44978</v>
      </c>
      <c r="AFY16">
        <v>44977</v>
      </c>
      <c r="AFZ16">
        <v>44974</v>
      </c>
      <c r="AGA16">
        <v>44973</v>
      </c>
      <c r="AGB16">
        <v>44972</v>
      </c>
      <c r="AGC16">
        <v>44971</v>
      </c>
      <c r="AGD16">
        <v>44970</v>
      </c>
      <c r="AGE16">
        <v>44967</v>
      </c>
      <c r="AGF16">
        <v>44966</v>
      </c>
      <c r="AGG16">
        <v>44965</v>
      </c>
      <c r="AGH16">
        <v>44964</v>
      </c>
      <c r="AGI16">
        <v>44963</v>
      </c>
      <c r="AGJ16">
        <v>44960</v>
      </c>
      <c r="AGK16">
        <v>44959</v>
      </c>
      <c r="AGL16">
        <v>44958</v>
      </c>
      <c r="AGM16">
        <v>44957</v>
      </c>
      <c r="AGN16">
        <v>44956</v>
      </c>
      <c r="AGO16">
        <v>44953</v>
      </c>
      <c r="AGP16">
        <v>44952</v>
      </c>
      <c r="AGQ16">
        <v>44951</v>
      </c>
      <c r="AGR16">
        <v>44950</v>
      </c>
      <c r="AGS16">
        <v>44949</v>
      </c>
      <c r="AGT16">
        <v>44946</v>
      </c>
      <c r="AGU16">
        <v>44945</v>
      </c>
      <c r="AGV16">
        <v>44944</v>
      </c>
      <c r="AGW16">
        <v>44943</v>
      </c>
      <c r="AGX16">
        <v>44942</v>
      </c>
      <c r="AGY16">
        <v>44939</v>
      </c>
      <c r="AGZ16">
        <v>44938</v>
      </c>
      <c r="AHA16">
        <v>44937</v>
      </c>
      <c r="AHB16">
        <v>44936</v>
      </c>
      <c r="AHC16">
        <v>44935</v>
      </c>
      <c r="AHD16">
        <v>44932</v>
      </c>
      <c r="AHE16">
        <v>44931</v>
      </c>
      <c r="AHF16">
        <v>44930</v>
      </c>
      <c r="AHG16">
        <v>44929</v>
      </c>
      <c r="AHH16">
        <v>44928</v>
      </c>
      <c r="AHI16">
        <v>44925</v>
      </c>
      <c r="AHJ16">
        <v>44924</v>
      </c>
      <c r="AHK16">
        <v>44923</v>
      </c>
      <c r="AHL16">
        <v>44922</v>
      </c>
      <c r="AHM16">
        <v>44921</v>
      </c>
      <c r="AHN16">
        <v>44918</v>
      </c>
      <c r="AHO16">
        <v>44917</v>
      </c>
      <c r="AHP16">
        <v>44916</v>
      </c>
      <c r="AHQ16">
        <v>44915</v>
      </c>
      <c r="AHR16">
        <v>44914</v>
      </c>
      <c r="AHS16">
        <v>44911</v>
      </c>
      <c r="AHT16">
        <v>44910</v>
      </c>
      <c r="AHU16">
        <v>44909</v>
      </c>
      <c r="AHV16">
        <v>44908</v>
      </c>
      <c r="AHW16">
        <v>44907</v>
      </c>
      <c r="AHX16">
        <v>44904</v>
      </c>
      <c r="AHY16">
        <v>44903</v>
      </c>
      <c r="AHZ16">
        <v>44902</v>
      </c>
      <c r="AIA16">
        <v>44901</v>
      </c>
      <c r="AIB16">
        <v>44900</v>
      </c>
      <c r="AIC16">
        <v>44897</v>
      </c>
      <c r="AID16">
        <v>44896</v>
      </c>
      <c r="AIE16">
        <v>44895</v>
      </c>
      <c r="AIF16">
        <v>44894</v>
      </c>
      <c r="AIG16">
        <v>44893</v>
      </c>
      <c r="AIH16">
        <v>44890</v>
      </c>
      <c r="AII16">
        <v>44889</v>
      </c>
      <c r="AIJ16">
        <v>44888</v>
      </c>
      <c r="AIK16">
        <v>44887</v>
      </c>
      <c r="AIL16">
        <v>44886</v>
      </c>
      <c r="AIM16">
        <v>44883</v>
      </c>
      <c r="AIN16">
        <v>44882</v>
      </c>
      <c r="AIO16">
        <v>44881</v>
      </c>
      <c r="AIP16">
        <v>44880</v>
      </c>
      <c r="AIQ16">
        <v>44879</v>
      </c>
      <c r="AIR16">
        <v>44876</v>
      </c>
      <c r="AIS16">
        <v>44875</v>
      </c>
      <c r="AIT16">
        <v>44874</v>
      </c>
      <c r="AIU16">
        <v>44873</v>
      </c>
      <c r="AIV16">
        <v>44872</v>
      </c>
      <c r="AIW16">
        <v>44869</v>
      </c>
      <c r="AIX16">
        <v>44868</v>
      </c>
      <c r="AIY16">
        <v>44867</v>
      </c>
      <c r="AIZ16">
        <v>44866</v>
      </c>
      <c r="AJA16">
        <v>44865</v>
      </c>
      <c r="AJB16">
        <v>44862</v>
      </c>
      <c r="AJC16">
        <v>44861</v>
      </c>
      <c r="AJD16">
        <v>44860</v>
      </c>
      <c r="AJE16">
        <v>44859</v>
      </c>
      <c r="AJF16">
        <v>44858</v>
      </c>
      <c r="AJG16">
        <v>44855</v>
      </c>
      <c r="AJH16">
        <v>44854</v>
      </c>
      <c r="AJI16">
        <v>44853</v>
      </c>
      <c r="AJJ16">
        <v>44852</v>
      </c>
      <c r="AJK16">
        <v>44851</v>
      </c>
      <c r="AJL16">
        <v>44848</v>
      </c>
      <c r="AJM16">
        <v>44847</v>
      </c>
      <c r="AJN16">
        <v>44846</v>
      </c>
      <c r="AJO16">
        <v>44845</v>
      </c>
      <c r="AJP16">
        <v>44844</v>
      </c>
      <c r="AJQ16">
        <v>44841</v>
      </c>
      <c r="AJR16">
        <v>44840</v>
      </c>
      <c r="AJS16">
        <v>44839</v>
      </c>
      <c r="AJT16">
        <v>44838</v>
      </c>
      <c r="AJU16">
        <v>44837</v>
      </c>
      <c r="AJV16">
        <v>44834</v>
      </c>
      <c r="AJW16">
        <v>44833</v>
      </c>
      <c r="AJX16">
        <v>44832</v>
      </c>
      <c r="AJY16">
        <v>44831</v>
      </c>
      <c r="AJZ16">
        <v>44830</v>
      </c>
      <c r="AKA16">
        <v>44827</v>
      </c>
      <c r="AKB16">
        <v>44826</v>
      </c>
      <c r="AKC16">
        <v>44825</v>
      </c>
      <c r="AKD16">
        <v>44824</v>
      </c>
      <c r="AKE16">
        <v>44823</v>
      </c>
      <c r="AKF16">
        <v>44820</v>
      </c>
      <c r="AKG16">
        <v>44819</v>
      </c>
      <c r="AKH16">
        <v>44818</v>
      </c>
      <c r="AKI16">
        <v>44817</v>
      </c>
      <c r="AKJ16">
        <v>44816</v>
      </c>
      <c r="AKK16">
        <v>44813</v>
      </c>
      <c r="AKL16">
        <v>44812</v>
      </c>
      <c r="AKM16">
        <v>44811</v>
      </c>
      <c r="AKN16">
        <v>44810</v>
      </c>
      <c r="AKO16">
        <v>44809</v>
      </c>
      <c r="AKP16">
        <v>44806</v>
      </c>
      <c r="AKQ16">
        <v>44805</v>
      </c>
      <c r="AKR16">
        <v>44804</v>
      </c>
      <c r="AKS16">
        <v>44803</v>
      </c>
      <c r="AKT16">
        <v>44802</v>
      </c>
      <c r="AKU16">
        <v>44799</v>
      </c>
      <c r="AKV16">
        <v>44798</v>
      </c>
      <c r="AKW16">
        <v>44797</v>
      </c>
      <c r="AKX16">
        <v>44796</v>
      </c>
      <c r="AKY16">
        <v>44795</v>
      </c>
      <c r="AKZ16">
        <v>44792</v>
      </c>
      <c r="ALA16">
        <v>44791</v>
      </c>
      <c r="ALB16">
        <v>44790</v>
      </c>
      <c r="ALC16">
        <v>44789</v>
      </c>
      <c r="ALD16">
        <v>44788</v>
      </c>
      <c r="ALE16">
        <v>44785</v>
      </c>
      <c r="ALF16">
        <v>44784</v>
      </c>
      <c r="ALG16">
        <v>44783</v>
      </c>
      <c r="ALH16">
        <v>44782</v>
      </c>
      <c r="ALI16">
        <v>44781</v>
      </c>
      <c r="ALJ16">
        <v>44778</v>
      </c>
      <c r="ALK16">
        <v>44777</v>
      </c>
      <c r="ALL16">
        <v>44776</v>
      </c>
      <c r="ALM16">
        <v>44775</v>
      </c>
      <c r="ALN16">
        <v>44774</v>
      </c>
      <c r="ALO16">
        <v>44771</v>
      </c>
      <c r="ALP16">
        <v>44770</v>
      </c>
      <c r="ALQ16">
        <v>44769</v>
      </c>
      <c r="ALR16">
        <v>44768</v>
      </c>
      <c r="ALS16">
        <v>44767</v>
      </c>
      <c r="ALT16">
        <v>44764</v>
      </c>
      <c r="ALU16">
        <v>44763</v>
      </c>
      <c r="ALV16">
        <v>44762</v>
      </c>
      <c r="ALW16">
        <v>44761</v>
      </c>
      <c r="ALX16">
        <v>44760</v>
      </c>
      <c r="ALY16">
        <v>44757</v>
      </c>
      <c r="ALZ16">
        <v>44756</v>
      </c>
      <c r="AMA16">
        <v>44755</v>
      </c>
      <c r="AMB16">
        <v>44754</v>
      </c>
      <c r="AMC16">
        <v>44753</v>
      </c>
      <c r="AMD16">
        <v>44750</v>
      </c>
      <c r="AME16">
        <v>44749</v>
      </c>
      <c r="AMF16">
        <v>44748</v>
      </c>
      <c r="AMG16">
        <v>44747</v>
      </c>
      <c r="AMH16">
        <v>44746</v>
      </c>
      <c r="AMI16">
        <v>44743</v>
      </c>
      <c r="AMJ16">
        <v>44742</v>
      </c>
      <c r="AMK16">
        <v>44741</v>
      </c>
      <c r="AML16">
        <v>44740</v>
      </c>
      <c r="AMM16">
        <v>44739</v>
      </c>
      <c r="AMN16">
        <v>44736</v>
      </c>
      <c r="AMO16">
        <v>44735</v>
      </c>
      <c r="AMP16">
        <v>44734</v>
      </c>
      <c r="AMQ16">
        <v>44733</v>
      </c>
      <c r="AMR16">
        <v>44732</v>
      </c>
      <c r="AMS16">
        <v>44729</v>
      </c>
      <c r="AMT16">
        <v>44728</v>
      </c>
      <c r="AMU16">
        <v>44727</v>
      </c>
      <c r="AMV16">
        <v>44726</v>
      </c>
      <c r="AMW16">
        <v>44725</v>
      </c>
      <c r="AMX16">
        <v>44722</v>
      </c>
      <c r="AMY16">
        <v>44721</v>
      </c>
      <c r="AMZ16">
        <v>44720</v>
      </c>
      <c r="ANA16">
        <v>44719</v>
      </c>
      <c r="ANB16">
        <v>44718</v>
      </c>
      <c r="ANC16">
        <v>44715</v>
      </c>
      <c r="AND16">
        <v>44714</v>
      </c>
      <c r="ANE16">
        <v>44713</v>
      </c>
      <c r="ANF16">
        <v>44712</v>
      </c>
      <c r="ANG16">
        <v>44711</v>
      </c>
      <c r="ANH16">
        <v>44708</v>
      </c>
      <c r="ANI16">
        <v>44707</v>
      </c>
      <c r="ANJ16">
        <v>44706</v>
      </c>
      <c r="ANK16">
        <v>44705</v>
      </c>
      <c r="ANL16">
        <v>44704</v>
      </c>
      <c r="ANM16">
        <v>44701</v>
      </c>
      <c r="ANN16">
        <v>44700</v>
      </c>
      <c r="ANO16">
        <v>44699</v>
      </c>
      <c r="ANP16">
        <v>44698</v>
      </c>
      <c r="ANQ16">
        <v>44697</v>
      </c>
      <c r="ANR16">
        <v>44694</v>
      </c>
      <c r="ANS16">
        <v>44693</v>
      </c>
      <c r="ANT16">
        <v>44692</v>
      </c>
      <c r="ANU16">
        <v>44691</v>
      </c>
      <c r="ANV16">
        <v>44690</v>
      </c>
      <c r="ANW16">
        <v>44687</v>
      </c>
      <c r="ANX16">
        <v>44686</v>
      </c>
      <c r="ANY16">
        <v>44685</v>
      </c>
      <c r="ANZ16">
        <v>44684</v>
      </c>
      <c r="AOA16">
        <v>44683</v>
      </c>
      <c r="AOB16">
        <v>44680</v>
      </c>
      <c r="AOC16">
        <v>44679</v>
      </c>
      <c r="AOD16">
        <v>44678</v>
      </c>
      <c r="AOE16">
        <v>44677</v>
      </c>
      <c r="AOF16">
        <v>44676</v>
      </c>
      <c r="AOG16">
        <v>44673</v>
      </c>
      <c r="AOH16">
        <v>44672</v>
      </c>
      <c r="AOI16">
        <v>44671</v>
      </c>
      <c r="AOJ16">
        <v>44670</v>
      </c>
      <c r="AOK16">
        <v>44669</v>
      </c>
      <c r="AOL16">
        <v>44666</v>
      </c>
      <c r="AOM16">
        <v>44665</v>
      </c>
      <c r="AON16">
        <v>44664</v>
      </c>
      <c r="AOO16">
        <v>44663</v>
      </c>
      <c r="AOP16">
        <v>44662</v>
      </c>
      <c r="AOQ16">
        <v>44659</v>
      </c>
      <c r="AOR16">
        <v>44658</v>
      </c>
      <c r="AOS16">
        <v>44657</v>
      </c>
      <c r="AOT16">
        <v>44656</v>
      </c>
      <c r="AOU16">
        <v>44655</v>
      </c>
      <c r="AOV16">
        <v>44652</v>
      </c>
      <c r="AOW16">
        <v>44651</v>
      </c>
      <c r="AOX16">
        <v>44650</v>
      </c>
      <c r="AOY16">
        <v>44649</v>
      </c>
      <c r="AOZ16">
        <v>44648</v>
      </c>
      <c r="APA16">
        <v>44645</v>
      </c>
      <c r="APB16">
        <v>44644</v>
      </c>
      <c r="APC16">
        <v>44643</v>
      </c>
      <c r="APD16">
        <v>44642</v>
      </c>
      <c r="APE16">
        <v>44641</v>
      </c>
      <c r="APF16">
        <v>44638</v>
      </c>
      <c r="APG16">
        <v>44637</v>
      </c>
      <c r="APH16">
        <v>44636</v>
      </c>
      <c r="API16">
        <v>44635</v>
      </c>
      <c r="APJ16">
        <v>44634</v>
      </c>
      <c r="APK16">
        <v>44631</v>
      </c>
      <c r="APL16">
        <v>44630</v>
      </c>
      <c r="APM16">
        <v>44629</v>
      </c>
      <c r="APN16">
        <v>44628</v>
      </c>
      <c r="APO16">
        <v>44627</v>
      </c>
      <c r="APP16">
        <v>44624</v>
      </c>
      <c r="APQ16">
        <v>44623</v>
      </c>
      <c r="APR16">
        <v>44622</v>
      </c>
      <c r="APS16">
        <v>44621</v>
      </c>
      <c r="APT16">
        <v>44620</v>
      </c>
      <c r="APU16">
        <v>44617</v>
      </c>
      <c r="APV16">
        <v>44616</v>
      </c>
      <c r="APW16">
        <v>44615</v>
      </c>
      <c r="APX16">
        <v>44614</v>
      </c>
      <c r="APY16">
        <v>44613</v>
      </c>
      <c r="APZ16">
        <v>44610</v>
      </c>
      <c r="AQA16">
        <v>44609</v>
      </c>
      <c r="AQB16">
        <v>44608</v>
      </c>
      <c r="AQC16">
        <v>44607</v>
      </c>
      <c r="AQD16">
        <v>44606</v>
      </c>
      <c r="AQE16">
        <v>44603</v>
      </c>
      <c r="AQF16">
        <v>44602</v>
      </c>
      <c r="AQG16">
        <v>44601</v>
      </c>
      <c r="AQH16">
        <v>44600</v>
      </c>
      <c r="AQI16">
        <v>44599</v>
      </c>
      <c r="AQJ16">
        <v>44596</v>
      </c>
      <c r="AQK16">
        <v>44595</v>
      </c>
      <c r="AQL16">
        <v>44594</v>
      </c>
      <c r="AQM16">
        <v>44593</v>
      </c>
      <c r="AQN16">
        <v>44592</v>
      </c>
      <c r="AQO16">
        <v>44589</v>
      </c>
      <c r="AQP16">
        <v>44588</v>
      </c>
      <c r="AQQ16">
        <v>44587</v>
      </c>
      <c r="AQR16">
        <v>44586</v>
      </c>
      <c r="AQS16">
        <v>44585</v>
      </c>
      <c r="AQT16">
        <v>44582</v>
      </c>
      <c r="AQU16">
        <v>44581</v>
      </c>
      <c r="AQV16">
        <v>44580</v>
      </c>
      <c r="AQW16">
        <v>44579</v>
      </c>
      <c r="AQX16">
        <v>44578</v>
      </c>
      <c r="AQY16">
        <v>44575</v>
      </c>
      <c r="AQZ16">
        <v>44574</v>
      </c>
      <c r="ARA16">
        <v>44573</v>
      </c>
      <c r="ARB16">
        <v>44572</v>
      </c>
      <c r="ARC16">
        <v>44571</v>
      </c>
      <c r="ARD16">
        <v>44568</v>
      </c>
      <c r="ARE16">
        <v>44567</v>
      </c>
      <c r="ARF16">
        <v>44566</v>
      </c>
      <c r="ARG16">
        <v>44565</v>
      </c>
      <c r="ARH16">
        <v>44564</v>
      </c>
      <c r="ARI16">
        <v>44561</v>
      </c>
      <c r="ARJ16">
        <v>44560</v>
      </c>
      <c r="ARK16">
        <v>44559</v>
      </c>
      <c r="ARL16">
        <v>44558</v>
      </c>
      <c r="ARM16">
        <v>44557</v>
      </c>
      <c r="ARN16">
        <v>44554</v>
      </c>
      <c r="ARO16">
        <v>44553</v>
      </c>
      <c r="ARP16">
        <v>44552</v>
      </c>
      <c r="ARQ16">
        <v>44551</v>
      </c>
      <c r="ARR16">
        <v>44550</v>
      </c>
      <c r="ARS16">
        <v>44547</v>
      </c>
      <c r="ART16">
        <v>44546</v>
      </c>
      <c r="ARU16">
        <v>44545</v>
      </c>
      <c r="ARV16">
        <v>44544</v>
      </c>
      <c r="ARW16">
        <v>44543</v>
      </c>
      <c r="ARX16">
        <v>44540</v>
      </c>
      <c r="ARY16">
        <v>44539</v>
      </c>
      <c r="ARZ16">
        <v>44538</v>
      </c>
      <c r="ASA16">
        <v>44537</v>
      </c>
      <c r="ASB16">
        <v>44536</v>
      </c>
      <c r="ASC16">
        <v>44533</v>
      </c>
      <c r="ASD16">
        <v>44532</v>
      </c>
      <c r="ASE16">
        <v>44531</v>
      </c>
      <c r="ASF16">
        <v>44530</v>
      </c>
      <c r="ASG16">
        <v>44529</v>
      </c>
      <c r="ASH16">
        <v>44526</v>
      </c>
      <c r="ASI16">
        <v>44525</v>
      </c>
      <c r="ASJ16">
        <v>44524</v>
      </c>
      <c r="ASK16">
        <v>44523</v>
      </c>
      <c r="ASL16">
        <v>44522</v>
      </c>
      <c r="ASM16">
        <v>44519</v>
      </c>
      <c r="ASN16">
        <v>44518</v>
      </c>
      <c r="ASO16">
        <v>44517</v>
      </c>
      <c r="ASP16">
        <v>44516</v>
      </c>
      <c r="ASQ16">
        <v>44515</v>
      </c>
      <c r="ASR16">
        <v>44512</v>
      </c>
      <c r="ASS16">
        <v>44511</v>
      </c>
      <c r="AST16">
        <v>44510</v>
      </c>
      <c r="ASU16">
        <v>44509</v>
      </c>
      <c r="ASV16">
        <v>44508</v>
      </c>
      <c r="ASW16">
        <v>44505</v>
      </c>
      <c r="ASX16">
        <v>44504</v>
      </c>
      <c r="ASY16">
        <v>44503</v>
      </c>
      <c r="ASZ16">
        <v>44502</v>
      </c>
      <c r="ATA16">
        <v>44501</v>
      </c>
      <c r="ATB16">
        <v>44498</v>
      </c>
      <c r="ATC16">
        <v>44497</v>
      </c>
      <c r="ATD16">
        <v>44496</v>
      </c>
      <c r="ATE16">
        <v>44495</v>
      </c>
      <c r="ATF16">
        <v>44494</v>
      </c>
      <c r="ATG16">
        <v>44491</v>
      </c>
      <c r="ATH16">
        <v>44490</v>
      </c>
      <c r="ATI16">
        <v>44489</v>
      </c>
      <c r="ATJ16">
        <v>44488</v>
      </c>
      <c r="ATK16">
        <v>44487</v>
      </c>
      <c r="ATL16">
        <v>44484</v>
      </c>
      <c r="ATM16">
        <v>44483</v>
      </c>
      <c r="ATN16">
        <v>44482</v>
      </c>
      <c r="ATO16">
        <v>44481</v>
      </c>
      <c r="ATP16">
        <v>44480</v>
      </c>
      <c r="ATQ16">
        <v>44477</v>
      </c>
      <c r="ATR16">
        <v>44476</v>
      </c>
      <c r="ATS16">
        <v>44475</v>
      </c>
      <c r="ATT16">
        <v>44474</v>
      </c>
      <c r="ATU16">
        <v>44473</v>
      </c>
      <c r="ATV16">
        <v>44470</v>
      </c>
      <c r="ATW16">
        <v>44469</v>
      </c>
      <c r="ATX16">
        <v>44468</v>
      </c>
      <c r="ATY16">
        <v>44467</v>
      </c>
      <c r="ATZ16">
        <v>44466</v>
      </c>
      <c r="AUA16">
        <v>44463</v>
      </c>
      <c r="AUB16">
        <v>44462</v>
      </c>
      <c r="AUC16">
        <v>44461</v>
      </c>
      <c r="AUD16">
        <v>44460</v>
      </c>
      <c r="AUE16">
        <v>44459</v>
      </c>
      <c r="AUF16">
        <v>44456</v>
      </c>
      <c r="AUG16">
        <v>44455</v>
      </c>
      <c r="AUH16">
        <v>44454</v>
      </c>
      <c r="AUI16">
        <v>44453</v>
      </c>
      <c r="AUJ16">
        <v>44452</v>
      </c>
      <c r="AUK16">
        <v>44449</v>
      </c>
      <c r="AUL16">
        <v>44448</v>
      </c>
      <c r="AUM16">
        <v>44447</v>
      </c>
      <c r="AUN16">
        <v>44446</v>
      </c>
      <c r="AUO16">
        <v>44445</v>
      </c>
      <c r="AUP16">
        <v>44442</v>
      </c>
      <c r="AUQ16">
        <v>44441</v>
      </c>
      <c r="AUR16">
        <v>44440</v>
      </c>
      <c r="AUS16">
        <v>44439</v>
      </c>
      <c r="AUT16">
        <v>44438</v>
      </c>
      <c r="AUU16">
        <v>44435</v>
      </c>
      <c r="AUV16">
        <v>44434</v>
      </c>
      <c r="AUW16">
        <v>44433</v>
      </c>
      <c r="AUX16">
        <v>44432</v>
      </c>
      <c r="AUY16">
        <v>44431</v>
      </c>
      <c r="AUZ16">
        <v>44428</v>
      </c>
      <c r="AVA16">
        <v>44427</v>
      </c>
      <c r="AVB16">
        <v>44426</v>
      </c>
      <c r="AVC16">
        <v>44425</v>
      </c>
      <c r="AVD16">
        <v>44424</v>
      </c>
      <c r="AVE16">
        <v>44421</v>
      </c>
      <c r="AVF16">
        <v>44420</v>
      </c>
      <c r="AVG16">
        <v>44419</v>
      </c>
      <c r="AVH16">
        <v>44418</v>
      </c>
      <c r="AVI16">
        <v>44417</v>
      </c>
      <c r="AVJ16">
        <v>44414</v>
      </c>
      <c r="AVK16">
        <v>44413</v>
      </c>
      <c r="AVL16">
        <v>44412</v>
      </c>
      <c r="AVM16">
        <v>44411</v>
      </c>
      <c r="AVN16">
        <v>44410</v>
      </c>
      <c r="AVO16">
        <v>44407</v>
      </c>
      <c r="AVP16">
        <v>44406</v>
      </c>
      <c r="AVQ16">
        <v>44405</v>
      </c>
      <c r="AVR16">
        <v>44404</v>
      </c>
      <c r="AVS16">
        <v>44403</v>
      </c>
      <c r="AVT16">
        <v>44400</v>
      </c>
      <c r="AVU16">
        <v>44399</v>
      </c>
      <c r="AVV16">
        <v>44398</v>
      </c>
      <c r="AVW16">
        <v>44397</v>
      </c>
      <c r="AVX16">
        <v>44396</v>
      </c>
      <c r="AVY16">
        <v>44393</v>
      </c>
      <c r="AVZ16">
        <v>44392</v>
      </c>
      <c r="AWA16">
        <v>44391</v>
      </c>
      <c r="AWB16">
        <v>44390</v>
      </c>
      <c r="AWC16">
        <v>44389</v>
      </c>
      <c r="AWD16">
        <v>44386</v>
      </c>
      <c r="AWE16">
        <v>44385</v>
      </c>
      <c r="AWF16">
        <v>44384</v>
      </c>
      <c r="AWG16">
        <v>44383</v>
      </c>
      <c r="AWH16">
        <v>44382</v>
      </c>
      <c r="AWI16">
        <v>44379</v>
      </c>
      <c r="AWJ16">
        <v>44378</v>
      </c>
      <c r="AWK16">
        <v>44377</v>
      </c>
      <c r="AWL16">
        <v>44376</v>
      </c>
      <c r="AWM16">
        <v>44375</v>
      </c>
      <c r="AWN16">
        <v>44372</v>
      </c>
      <c r="AWO16">
        <v>44371</v>
      </c>
      <c r="AWP16">
        <v>44370</v>
      </c>
      <c r="AWQ16">
        <v>44369</v>
      </c>
      <c r="AWR16">
        <v>44368</v>
      </c>
      <c r="AWS16">
        <v>44365</v>
      </c>
      <c r="AWT16">
        <v>44364</v>
      </c>
      <c r="AWU16">
        <v>44363</v>
      </c>
      <c r="AWV16">
        <v>44362</v>
      </c>
      <c r="AWW16">
        <v>44361</v>
      </c>
      <c r="AWX16">
        <v>44358</v>
      </c>
      <c r="AWY16">
        <v>44357</v>
      </c>
      <c r="AWZ16">
        <v>44356</v>
      </c>
      <c r="AXA16">
        <v>44355</v>
      </c>
      <c r="AXB16">
        <v>44354</v>
      </c>
      <c r="AXC16">
        <v>44351</v>
      </c>
      <c r="AXD16">
        <v>44350</v>
      </c>
      <c r="AXE16">
        <v>44349</v>
      </c>
      <c r="AXF16">
        <v>44348</v>
      </c>
      <c r="AXG16">
        <v>44347</v>
      </c>
      <c r="AXH16">
        <v>44344</v>
      </c>
      <c r="AXI16">
        <v>44343</v>
      </c>
      <c r="AXJ16">
        <v>44342</v>
      </c>
      <c r="AXK16">
        <v>44341</v>
      </c>
      <c r="AXL16">
        <v>44340</v>
      </c>
      <c r="AXM16">
        <v>44337</v>
      </c>
      <c r="AXN16">
        <v>44336</v>
      </c>
      <c r="AXO16">
        <v>44335</v>
      </c>
      <c r="AXP16">
        <v>44334</v>
      </c>
      <c r="AXQ16">
        <v>44333</v>
      </c>
      <c r="AXR16">
        <v>44330</v>
      </c>
      <c r="AXS16">
        <v>44329</v>
      </c>
      <c r="AXT16">
        <v>44328</v>
      </c>
      <c r="AXU16">
        <v>44327</v>
      </c>
      <c r="AXV16">
        <v>44326</v>
      </c>
      <c r="AXW16">
        <v>44323</v>
      </c>
      <c r="AXX16">
        <v>44322</v>
      </c>
      <c r="AXY16">
        <v>44321</v>
      </c>
      <c r="AXZ16">
        <v>44320</v>
      </c>
      <c r="AYA16">
        <v>44319</v>
      </c>
      <c r="AYB16">
        <v>44316</v>
      </c>
      <c r="AYC16">
        <v>44315</v>
      </c>
      <c r="AYD16">
        <v>44314</v>
      </c>
      <c r="AYE16">
        <v>44313</v>
      </c>
      <c r="AYF16">
        <v>44312</v>
      </c>
      <c r="AYG16">
        <v>44309</v>
      </c>
      <c r="AYH16">
        <v>44308</v>
      </c>
      <c r="AYI16">
        <v>44307</v>
      </c>
      <c r="AYJ16">
        <v>44306</v>
      </c>
      <c r="AYK16">
        <v>44305</v>
      </c>
      <c r="AYL16">
        <v>44302</v>
      </c>
      <c r="AYM16">
        <v>44301</v>
      </c>
      <c r="AYN16">
        <v>44300</v>
      </c>
      <c r="AYO16">
        <v>44299</v>
      </c>
      <c r="AYP16">
        <v>44298</v>
      </c>
      <c r="AYQ16">
        <v>44295</v>
      </c>
      <c r="AYR16">
        <v>44294</v>
      </c>
      <c r="AYS16">
        <v>44293</v>
      </c>
      <c r="AYT16">
        <v>44292</v>
      </c>
      <c r="AYU16">
        <v>44291</v>
      </c>
      <c r="AYV16">
        <v>44288</v>
      </c>
      <c r="AYW16">
        <v>44287</v>
      </c>
      <c r="AYX16">
        <v>44286</v>
      </c>
      <c r="AYY16">
        <v>44285</v>
      </c>
      <c r="AYZ16">
        <v>44284</v>
      </c>
      <c r="AZA16">
        <v>44281</v>
      </c>
      <c r="AZB16">
        <v>44280</v>
      </c>
      <c r="AZC16">
        <v>44279</v>
      </c>
      <c r="AZD16">
        <v>44278</v>
      </c>
      <c r="AZE16">
        <v>44277</v>
      </c>
      <c r="AZF16">
        <v>44274</v>
      </c>
      <c r="AZG16">
        <v>44273</v>
      </c>
      <c r="AZH16">
        <v>44272</v>
      </c>
      <c r="AZI16">
        <v>44271</v>
      </c>
      <c r="AZJ16">
        <v>44270</v>
      </c>
      <c r="AZK16">
        <v>44267</v>
      </c>
      <c r="AZL16">
        <v>44266</v>
      </c>
      <c r="AZM16">
        <v>44265</v>
      </c>
      <c r="AZN16">
        <v>44264</v>
      </c>
      <c r="AZO16">
        <v>44263</v>
      </c>
      <c r="AZP16">
        <v>44260</v>
      </c>
      <c r="AZQ16">
        <v>44259</v>
      </c>
      <c r="AZR16">
        <v>44258</v>
      </c>
      <c r="AZS16">
        <v>44257</v>
      </c>
      <c r="AZT16">
        <v>44256</v>
      </c>
      <c r="AZU16">
        <v>44253</v>
      </c>
      <c r="AZV16">
        <v>44252</v>
      </c>
      <c r="AZW16">
        <v>44251</v>
      </c>
      <c r="AZX16">
        <v>44250</v>
      </c>
      <c r="AZY16">
        <v>44249</v>
      </c>
      <c r="AZZ16">
        <v>44246</v>
      </c>
      <c r="BAA16">
        <v>44245</v>
      </c>
      <c r="BAB16">
        <v>44244</v>
      </c>
      <c r="BAC16">
        <v>44243</v>
      </c>
      <c r="BAD16">
        <v>44242</v>
      </c>
      <c r="BAE16">
        <v>44239</v>
      </c>
      <c r="BAF16">
        <v>44238</v>
      </c>
      <c r="BAG16">
        <v>44237</v>
      </c>
      <c r="BAH16">
        <v>44236</v>
      </c>
      <c r="BAI16">
        <v>44235</v>
      </c>
      <c r="BAJ16">
        <v>44232</v>
      </c>
      <c r="BAK16">
        <v>44231</v>
      </c>
      <c r="BAL16">
        <v>44230</v>
      </c>
      <c r="BAM16">
        <v>44229</v>
      </c>
      <c r="BAN16">
        <v>44228</v>
      </c>
      <c r="BAO16">
        <v>44225</v>
      </c>
      <c r="BAP16">
        <v>44224</v>
      </c>
      <c r="BAQ16">
        <v>44223</v>
      </c>
      <c r="BAR16">
        <v>44222</v>
      </c>
      <c r="BAS16">
        <v>44221</v>
      </c>
      <c r="BAT16">
        <v>44218</v>
      </c>
      <c r="BAU16">
        <v>44217</v>
      </c>
      <c r="BAV16">
        <v>44216</v>
      </c>
      <c r="BAW16">
        <v>44215</v>
      </c>
      <c r="BAX16">
        <v>44214</v>
      </c>
      <c r="BAY16">
        <v>44211</v>
      </c>
      <c r="BAZ16">
        <v>44210</v>
      </c>
      <c r="BBA16">
        <v>44209</v>
      </c>
      <c r="BBB16">
        <v>44208</v>
      </c>
      <c r="BBC16">
        <v>44207</v>
      </c>
      <c r="BBD16">
        <v>44204</v>
      </c>
      <c r="BBE16">
        <v>44203</v>
      </c>
      <c r="BBF16">
        <v>44202</v>
      </c>
      <c r="BBG16">
        <v>44201</v>
      </c>
      <c r="BBH16">
        <v>44200</v>
      </c>
      <c r="BBI16">
        <v>44197</v>
      </c>
      <c r="BBJ16">
        <v>44196</v>
      </c>
      <c r="BBK16">
        <v>44195</v>
      </c>
      <c r="BBL16">
        <v>44194</v>
      </c>
      <c r="BBM16">
        <v>44193</v>
      </c>
      <c r="BBN16">
        <v>44190</v>
      </c>
      <c r="BBO16">
        <v>44189</v>
      </c>
      <c r="BBP16">
        <v>44188</v>
      </c>
      <c r="BBQ16">
        <v>44187</v>
      </c>
      <c r="BBR16">
        <v>44186</v>
      </c>
      <c r="BBS16">
        <v>44183</v>
      </c>
      <c r="BBT16">
        <v>44182</v>
      </c>
      <c r="BBU16">
        <v>44181</v>
      </c>
      <c r="BBV16">
        <v>44180</v>
      </c>
      <c r="BBW16">
        <v>44179</v>
      </c>
      <c r="BBX16">
        <v>44176</v>
      </c>
      <c r="BBY16">
        <v>44175</v>
      </c>
      <c r="BBZ16">
        <v>44174</v>
      </c>
      <c r="BCA16">
        <v>44173</v>
      </c>
      <c r="BCB16">
        <v>44172</v>
      </c>
      <c r="BCC16">
        <v>44169</v>
      </c>
      <c r="BCD16">
        <v>44168</v>
      </c>
      <c r="BCE16">
        <v>44167</v>
      </c>
      <c r="BCF16">
        <v>44166</v>
      </c>
      <c r="BCG16">
        <v>44165</v>
      </c>
      <c r="BCH16">
        <v>44162</v>
      </c>
      <c r="BCI16">
        <v>44161</v>
      </c>
      <c r="BCJ16">
        <v>44160</v>
      </c>
      <c r="BCK16">
        <v>44159</v>
      </c>
      <c r="BCL16">
        <v>44158</v>
      </c>
      <c r="BCM16">
        <v>44155</v>
      </c>
      <c r="BCN16">
        <v>44154</v>
      </c>
      <c r="BCO16">
        <v>44153</v>
      </c>
      <c r="BCP16">
        <v>44152</v>
      </c>
      <c r="BCQ16">
        <v>44151</v>
      </c>
      <c r="BCR16">
        <v>44148</v>
      </c>
      <c r="BCS16">
        <v>44147</v>
      </c>
      <c r="BCT16">
        <v>44146</v>
      </c>
      <c r="BCU16">
        <v>44145</v>
      </c>
      <c r="BCV16">
        <v>44144</v>
      </c>
      <c r="BCW16">
        <v>44141</v>
      </c>
      <c r="BCX16">
        <v>44140</v>
      </c>
      <c r="BCY16">
        <v>44139</v>
      </c>
      <c r="BCZ16">
        <v>44138</v>
      </c>
      <c r="BDA16">
        <v>44137</v>
      </c>
      <c r="BDB16">
        <v>44134</v>
      </c>
      <c r="BDC16">
        <v>44133</v>
      </c>
      <c r="BDD16">
        <v>44132</v>
      </c>
      <c r="BDE16">
        <v>44131</v>
      </c>
      <c r="BDF16">
        <v>44130</v>
      </c>
      <c r="BDG16">
        <v>44127</v>
      </c>
      <c r="BDH16">
        <v>44126</v>
      </c>
      <c r="BDI16">
        <v>44125</v>
      </c>
      <c r="BDJ16">
        <v>44124</v>
      </c>
      <c r="BDK16">
        <v>44123</v>
      </c>
      <c r="BDL16">
        <v>44120</v>
      </c>
      <c r="BDM16">
        <v>44119</v>
      </c>
      <c r="BDN16">
        <v>44118</v>
      </c>
      <c r="BDO16">
        <v>44117</v>
      </c>
      <c r="BDP16">
        <v>44116</v>
      </c>
      <c r="BDQ16">
        <v>44113</v>
      </c>
      <c r="BDR16">
        <v>44112</v>
      </c>
      <c r="BDS16">
        <v>44111</v>
      </c>
      <c r="BDT16">
        <v>44110</v>
      </c>
      <c r="BDU16">
        <v>44109</v>
      </c>
      <c r="BDV16">
        <v>44106</v>
      </c>
      <c r="BDW16">
        <v>44105</v>
      </c>
      <c r="BDX16">
        <v>44104</v>
      </c>
      <c r="BDY16">
        <v>44103</v>
      </c>
      <c r="BDZ16">
        <v>44102</v>
      </c>
      <c r="BEA16">
        <v>44099</v>
      </c>
      <c r="BEB16">
        <v>44098</v>
      </c>
      <c r="BEC16">
        <v>44097</v>
      </c>
      <c r="BED16">
        <v>44096</v>
      </c>
      <c r="BEE16">
        <v>44095</v>
      </c>
      <c r="BEF16">
        <v>44092</v>
      </c>
      <c r="BEG16">
        <v>44091</v>
      </c>
      <c r="BEH16">
        <v>44090</v>
      </c>
      <c r="BEI16">
        <v>44089</v>
      </c>
      <c r="BEJ16">
        <v>44088</v>
      </c>
      <c r="BEK16">
        <v>44085</v>
      </c>
      <c r="BEL16">
        <v>44084</v>
      </c>
      <c r="BEM16">
        <v>44083</v>
      </c>
      <c r="BEN16">
        <v>44082</v>
      </c>
      <c r="BEO16">
        <v>44081</v>
      </c>
      <c r="BEP16">
        <v>44078</v>
      </c>
      <c r="BEQ16">
        <v>44077</v>
      </c>
      <c r="BER16">
        <v>44076</v>
      </c>
      <c r="BES16">
        <v>44075</v>
      </c>
      <c r="BET16">
        <v>44074</v>
      </c>
      <c r="BEU16">
        <v>44071</v>
      </c>
      <c r="BEV16">
        <v>44070</v>
      </c>
      <c r="BEW16">
        <v>44069</v>
      </c>
      <c r="BEX16">
        <v>44068</v>
      </c>
      <c r="BEY16">
        <v>44067</v>
      </c>
      <c r="BEZ16">
        <v>44064</v>
      </c>
      <c r="BFA16">
        <v>44063</v>
      </c>
      <c r="BFB16">
        <v>44062</v>
      </c>
      <c r="BFC16">
        <v>44061</v>
      </c>
      <c r="BFD16">
        <v>44060</v>
      </c>
      <c r="BFE16">
        <v>44057</v>
      </c>
      <c r="BFF16">
        <v>44056</v>
      </c>
      <c r="BFG16">
        <v>44055</v>
      </c>
      <c r="BFH16">
        <v>44054</v>
      </c>
      <c r="BFI16">
        <v>44053</v>
      </c>
      <c r="BFJ16">
        <v>44050</v>
      </c>
      <c r="BFK16">
        <v>44049</v>
      </c>
      <c r="BFL16">
        <v>44048</v>
      </c>
      <c r="BFM16">
        <v>44047</v>
      </c>
      <c r="BFN16">
        <v>44046</v>
      </c>
      <c r="BFO16">
        <v>44043</v>
      </c>
      <c r="BFP16">
        <v>44042</v>
      </c>
      <c r="BFQ16">
        <v>44041</v>
      </c>
      <c r="BFR16">
        <v>44040</v>
      </c>
      <c r="BFS16">
        <v>44039</v>
      </c>
      <c r="BFT16">
        <v>44036</v>
      </c>
      <c r="BFU16">
        <v>44035</v>
      </c>
      <c r="BFV16">
        <v>44034</v>
      </c>
      <c r="BFW16">
        <v>44033</v>
      </c>
      <c r="BFX16">
        <v>44032</v>
      </c>
      <c r="BFY16">
        <v>44029</v>
      </c>
      <c r="BFZ16">
        <v>44028</v>
      </c>
      <c r="BGA16">
        <v>44027</v>
      </c>
      <c r="BGB16">
        <v>44026</v>
      </c>
      <c r="BGC16">
        <v>44025</v>
      </c>
      <c r="BGD16">
        <v>44022</v>
      </c>
      <c r="BGE16">
        <v>44021</v>
      </c>
      <c r="BGF16">
        <v>44020</v>
      </c>
      <c r="BGG16">
        <v>44019</v>
      </c>
      <c r="BGH16">
        <v>44018</v>
      </c>
      <c r="BGI16">
        <v>44015</v>
      </c>
      <c r="BGJ16">
        <v>44014</v>
      </c>
      <c r="BGK16">
        <v>44013</v>
      </c>
      <c r="BGL16">
        <v>44012</v>
      </c>
      <c r="BGM16">
        <v>44011</v>
      </c>
      <c r="BGN16">
        <v>44008</v>
      </c>
      <c r="BGO16">
        <v>44007</v>
      </c>
      <c r="BGP16">
        <v>44006</v>
      </c>
      <c r="BGQ16">
        <v>44005</v>
      </c>
      <c r="BGR16">
        <v>44004</v>
      </c>
      <c r="BGS16">
        <v>44001</v>
      </c>
      <c r="BGT16">
        <v>44000</v>
      </c>
      <c r="BGU16">
        <v>43999</v>
      </c>
      <c r="BGV16">
        <v>43998</v>
      </c>
      <c r="BGW16">
        <v>43997</v>
      </c>
      <c r="BGX16">
        <v>43994</v>
      </c>
      <c r="BGY16">
        <v>43993</v>
      </c>
      <c r="BGZ16">
        <v>43992</v>
      </c>
      <c r="BHA16">
        <v>43991</v>
      </c>
      <c r="BHB16">
        <v>43990</v>
      </c>
      <c r="BHC16">
        <v>43987</v>
      </c>
      <c r="BHD16">
        <v>43986</v>
      </c>
      <c r="BHE16">
        <v>43985</v>
      </c>
      <c r="BHF16">
        <v>43984</v>
      </c>
      <c r="BHG16">
        <v>43983</v>
      </c>
      <c r="BHH16">
        <v>43980</v>
      </c>
      <c r="BHI16">
        <v>43979</v>
      </c>
      <c r="BHJ16">
        <v>43978</v>
      </c>
      <c r="BHK16">
        <v>43977</v>
      </c>
      <c r="BHL16">
        <v>43976</v>
      </c>
      <c r="BHM16">
        <v>43973</v>
      </c>
      <c r="BHN16">
        <v>43972</v>
      </c>
      <c r="BHO16">
        <v>43971</v>
      </c>
      <c r="BHP16">
        <v>43970</v>
      </c>
      <c r="BHQ16">
        <v>43969</v>
      </c>
      <c r="BHR16">
        <v>43966</v>
      </c>
      <c r="BHS16">
        <v>43965</v>
      </c>
      <c r="BHT16">
        <v>43964</v>
      </c>
      <c r="BHU16">
        <v>43963</v>
      </c>
      <c r="BHV16">
        <v>43962</v>
      </c>
      <c r="BHW16">
        <v>43959</v>
      </c>
      <c r="BHX16">
        <v>43958</v>
      </c>
      <c r="BHY16">
        <v>43957</v>
      </c>
      <c r="BHZ16">
        <v>43956</v>
      </c>
      <c r="BIA16">
        <v>43955</v>
      </c>
      <c r="BIB16">
        <v>43952</v>
      </c>
      <c r="BIC16">
        <v>43951</v>
      </c>
      <c r="BID16">
        <v>43950</v>
      </c>
      <c r="BIE16">
        <v>43949</v>
      </c>
      <c r="BIF16">
        <v>43948</v>
      </c>
      <c r="BIG16">
        <v>43945</v>
      </c>
      <c r="BIH16">
        <v>43944</v>
      </c>
      <c r="BII16">
        <v>43943</v>
      </c>
      <c r="BIJ16">
        <v>43942</v>
      </c>
      <c r="BIK16">
        <v>43941</v>
      </c>
      <c r="BIL16">
        <v>43938</v>
      </c>
      <c r="BIM16">
        <v>43937</v>
      </c>
      <c r="BIN16">
        <v>43936</v>
      </c>
      <c r="BIO16">
        <v>43935</v>
      </c>
      <c r="BIP16">
        <v>43934</v>
      </c>
      <c r="BIQ16">
        <v>43931</v>
      </c>
      <c r="BIR16">
        <v>43930</v>
      </c>
      <c r="BIS16">
        <v>43929</v>
      </c>
      <c r="BIT16">
        <v>43928</v>
      </c>
      <c r="BIU16">
        <v>43927</v>
      </c>
      <c r="BIV16">
        <v>43924</v>
      </c>
      <c r="BIW16">
        <v>43923</v>
      </c>
      <c r="BIX16">
        <v>43922</v>
      </c>
      <c r="BIY16">
        <v>43921</v>
      </c>
      <c r="BIZ16">
        <v>43920</v>
      </c>
      <c r="BJA16">
        <v>43917</v>
      </c>
      <c r="BJB16">
        <v>43916</v>
      </c>
      <c r="BJC16">
        <v>43915</v>
      </c>
      <c r="BJD16">
        <v>43914</v>
      </c>
      <c r="BJE16">
        <v>43913</v>
      </c>
      <c r="BJF16">
        <v>43910</v>
      </c>
      <c r="BJG16">
        <v>43909</v>
      </c>
      <c r="BJH16">
        <v>43908</v>
      </c>
      <c r="BJI16">
        <v>43907</v>
      </c>
      <c r="BJJ16">
        <v>43906</v>
      </c>
      <c r="BJK16">
        <v>43903</v>
      </c>
      <c r="BJL16">
        <v>43902</v>
      </c>
      <c r="BJM16">
        <v>43901</v>
      </c>
      <c r="BJN16">
        <v>43900</v>
      </c>
      <c r="BJO16">
        <v>43899</v>
      </c>
      <c r="BJP16">
        <v>43896</v>
      </c>
      <c r="BJQ16">
        <v>43895</v>
      </c>
      <c r="BJR16">
        <v>43894</v>
      </c>
      <c r="BJS16">
        <v>43893</v>
      </c>
      <c r="BJT16">
        <v>43892</v>
      </c>
      <c r="BJU16">
        <v>43889</v>
      </c>
      <c r="BJV16">
        <v>43888</v>
      </c>
      <c r="BJW16">
        <v>43887</v>
      </c>
      <c r="BJX16">
        <v>43886</v>
      </c>
      <c r="BJY16">
        <v>43885</v>
      </c>
      <c r="BJZ16">
        <v>43882</v>
      </c>
      <c r="BKA16">
        <v>43881</v>
      </c>
      <c r="BKB16">
        <v>43880</v>
      </c>
      <c r="BKC16">
        <v>43879</v>
      </c>
      <c r="BKD16">
        <v>43878</v>
      </c>
      <c r="BKE16">
        <v>43875</v>
      </c>
      <c r="BKF16">
        <v>43874</v>
      </c>
      <c r="BKG16">
        <v>43873</v>
      </c>
      <c r="BKH16">
        <v>43872</v>
      </c>
      <c r="BKI16">
        <v>43871</v>
      </c>
      <c r="BKJ16">
        <v>43868</v>
      </c>
      <c r="BKK16">
        <v>43867</v>
      </c>
      <c r="BKL16">
        <v>43866</v>
      </c>
      <c r="BKM16">
        <v>43865</v>
      </c>
      <c r="BKN16">
        <v>43864</v>
      </c>
      <c r="BKO16">
        <v>43861</v>
      </c>
      <c r="BKP16">
        <v>43860</v>
      </c>
      <c r="BKQ16">
        <v>43859</v>
      </c>
      <c r="BKR16">
        <v>43858</v>
      </c>
      <c r="BKS16">
        <v>43857</v>
      </c>
      <c r="BKT16">
        <v>43854</v>
      </c>
      <c r="BKU16">
        <v>43853</v>
      </c>
      <c r="BKV16">
        <v>43852</v>
      </c>
      <c r="BKW16">
        <v>43851</v>
      </c>
      <c r="BKX16">
        <v>43850</v>
      </c>
      <c r="BKY16">
        <v>43847</v>
      </c>
      <c r="BKZ16">
        <v>43846</v>
      </c>
      <c r="BLA16">
        <v>43845</v>
      </c>
      <c r="BLB16">
        <v>43844</v>
      </c>
      <c r="BLC16">
        <v>43843</v>
      </c>
      <c r="BLD16">
        <v>43840</v>
      </c>
      <c r="BLE16">
        <v>43839</v>
      </c>
      <c r="BLF16">
        <v>43838</v>
      </c>
      <c r="BLG16">
        <v>43837</v>
      </c>
      <c r="BLH16">
        <v>43836</v>
      </c>
      <c r="BLI16">
        <v>43833</v>
      </c>
      <c r="BLJ16">
        <v>43832</v>
      </c>
      <c r="BLK16">
        <v>43831</v>
      </c>
      <c r="BLL16">
        <v>43830</v>
      </c>
      <c r="BLM16">
        <v>43829</v>
      </c>
      <c r="BLN16">
        <v>43826</v>
      </c>
      <c r="BLO16">
        <v>43825</v>
      </c>
      <c r="BLP16">
        <v>43824</v>
      </c>
      <c r="BLQ16">
        <v>43823</v>
      </c>
      <c r="BLR16">
        <v>43822</v>
      </c>
      <c r="BLS16">
        <v>43819</v>
      </c>
      <c r="BLT16">
        <v>43818</v>
      </c>
      <c r="BLU16">
        <v>43817</v>
      </c>
      <c r="BLV16">
        <v>43816</v>
      </c>
      <c r="BLW16">
        <v>43815</v>
      </c>
      <c r="BLX16">
        <v>43812</v>
      </c>
      <c r="BLY16">
        <v>43811</v>
      </c>
      <c r="BLZ16">
        <v>43810</v>
      </c>
      <c r="BMA16">
        <v>43809</v>
      </c>
      <c r="BMB16">
        <v>43808</v>
      </c>
      <c r="BMC16">
        <v>43805</v>
      </c>
      <c r="BMD16">
        <v>43804</v>
      </c>
      <c r="BME16">
        <v>43803</v>
      </c>
      <c r="BMF16">
        <v>43802</v>
      </c>
      <c r="BMG16">
        <v>43801</v>
      </c>
      <c r="BMH16">
        <v>43798</v>
      </c>
      <c r="BMI16">
        <v>43797</v>
      </c>
      <c r="BMJ16">
        <v>43796</v>
      </c>
      <c r="BMK16">
        <v>43795</v>
      </c>
      <c r="BML16">
        <v>43794</v>
      </c>
      <c r="BMM16">
        <v>43791</v>
      </c>
      <c r="BMN16">
        <v>43790</v>
      </c>
      <c r="BMO16">
        <v>43789</v>
      </c>
      <c r="BMP16">
        <v>43788</v>
      </c>
      <c r="BMQ16">
        <v>43787</v>
      </c>
      <c r="BMR16">
        <v>43784</v>
      </c>
      <c r="BMS16">
        <v>43783</v>
      </c>
      <c r="BMT16">
        <v>43782</v>
      </c>
      <c r="BMU16">
        <v>43781</v>
      </c>
      <c r="BMV16">
        <v>43780</v>
      </c>
      <c r="BMW16">
        <v>43777</v>
      </c>
      <c r="BMX16">
        <v>43776</v>
      </c>
      <c r="BMY16">
        <v>43775</v>
      </c>
      <c r="BMZ16">
        <v>43774</v>
      </c>
      <c r="BNA16">
        <v>43773</v>
      </c>
      <c r="BNB16">
        <v>43770</v>
      </c>
      <c r="BNC16">
        <v>43769</v>
      </c>
      <c r="BND16">
        <v>43768</v>
      </c>
      <c r="BNE16">
        <v>43767</v>
      </c>
      <c r="BNF16">
        <v>43766</v>
      </c>
      <c r="BNG16">
        <v>43763</v>
      </c>
      <c r="BNH16">
        <v>43762</v>
      </c>
      <c r="BNI16">
        <v>43761</v>
      </c>
      <c r="BNJ16">
        <v>43760</v>
      </c>
      <c r="BNK16">
        <v>43759</v>
      </c>
      <c r="BNL16">
        <v>43756</v>
      </c>
      <c r="BNM16">
        <v>43755</v>
      </c>
      <c r="BNN16">
        <v>43754</v>
      </c>
      <c r="BNO16">
        <v>43753</v>
      </c>
      <c r="BNP16">
        <v>43752</v>
      </c>
      <c r="BNQ16">
        <v>43749</v>
      </c>
      <c r="BNR16">
        <v>43748</v>
      </c>
      <c r="BNS16">
        <v>43747</v>
      </c>
      <c r="BNT16">
        <v>43746</v>
      </c>
      <c r="BNU16">
        <v>43745</v>
      </c>
      <c r="BNV16">
        <v>43742</v>
      </c>
      <c r="BNW16">
        <v>43741</v>
      </c>
      <c r="BNX16">
        <v>43740</v>
      </c>
      <c r="BNY16">
        <v>43739</v>
      </c>
      <c r="BNZ16">
        <v>43738</v>
      </c>
      <c r="BOA16">
        <v>43735</v>
      </c>
      <c r="BOB16">
        <v>43734</v>
      </c>
      <c r="BOC16">
        <v>43733</v>
      </c>
      <c r="BOD16">
        <v>43732</v>
      </c>
      <c r="BOE16">
        <v>43731</v>
      </c>
      <c r="BOF16">
        <v>43728</v>
      </c>
      <c r="BOG16">
        <v>43727</v>
      </c>
      <c r="BOH16">
        <v>43726</v>
      </c>
      <c r="BOI16">
        <v>43725</v>
      </c>
      <c r="BOJ16">
        <v>43724</v>
      </c>
      <c r="BOK16">
        <v>43721</v>
      </c>
      <c r="BOL16">
        <v>43720</v>
      </c>
      <c r="BOM16">
        <v>43719</v>
      </c>
      <c r="BON16">
        <v>43718</v>
      </c>
      <c r="BOO16">
        <v>43717</v>
      </c>
      <c r="BOP16">
        <v>43714</v>
      </c>
      <c r="BOQ16">
        <v>43713</v>
      </c>
      <c r="BOR16">
        <v>43712</v>
      </c>
      <c r="BOS16">
        <v>43711</v>
      </c>
      <c r="BOT16">
        <v>43710</v>
      </c>
      <c r="BOU16">
        <v>43707</v>
      </c>
      <c r="BOV16">
        <v>43706</v>
      </c>
      <c r="BOW16">
        <v>43705</v>
      </c>
      <c r="BOX16">
        <v>43704</v>
      </c>
      <c r="BOY16">
        <v>43703</v>
      </c>
      <c r="BOZ16">
        <v>43700</v>
      </c>
      <c r="BPA16">
        <v>43699</v>
      </c>
      <c r="BPB16">
        <v>43698</v>
      </c>
      <c r="BPC16">
        <v>43697</v>
      </c>
      <c r="BPD16">
        <v>43696</v>
      </c>
      <c r="BPE16">
        <v>43693</v>
      </c>
      <c r="BPF16">
        <v>43692</v>
      </c>
      <c r="BPG16">
        <v>43691</v>
      </c>
      <c r="BPH16">
        <v>43690</v>
      </c>
      <c r="BPI16">
        <v>43689</v>
      </c>
      <c r="BPJ16">
        <v>43686</v>
      </c>
      <c r="BPK16">
        <v>43685</v>
      </c>
      <c r="BPL16">
        <v>43684</v>
      </c>
      <c r="BPM16">
        <v>43683</v>
      </c>
      <c r="BPN16">
        <v>43682</v>
      </c>
      <c r="BPO16">
        <v>43679</v>
      </c>
      <c r="BPP16">
        <v>43678</v>
      </c>
      <c r="BPQ16">
        <v>43677</v>
      </c>
      <c r="BPR16">
        <v>43676</v>
      </c>
      <c r="BPS16">
        <v>43675</v>
      </c>
      <c r="BPT16">
        <v>43672</v>
      </c>
      <c r="BPU16">
        <v>43671</v>
      </c>
      <c r="BPV16">
        <v>43670</v>
      </c>
      <c r="BPW16">
        <v>43669</v>
      </c>
      <c r="BPX16">
        <v>43668</v>
      </c>
      <c r="BPY16">
        <v>43665</v>
      </c>
      <c r="BPZ16">
        <v>43664</v>
      </c>
      <c r="BQA16">
        <v>43663</v>
      </c>
      <c r="BQB16">
        <v>43662</v>
      </c>
      <c r="BQC16">
        <v>43661</v>
      </c>
      <c r="BQD16">
        <v>43658</v>
      </c>
      <c r="BQE16">
        <v>43657</v>
      </c>
      <c r="BQF16">
        <v>43656</v>
      </c>
      <c r="BQG16">
        <v>43655</v>
      </c>
      <c r="BQH16">
        <v>43654</v>
      </c>
      <c r="BQI16">
        <v>43651</v>
      </c>
      <c r="BQJ16">
        <v>43650</v>
      </c>
      <c r="BQK16">
        <v>43649</v>
      </c>
      <c r="BQL16">
        <v>43648</v>
      </c>
      <c r="BQM16">
        <v>43647</v>
      </c>
      <c r="BQN16">
        <v>43644</v>
      </c>
      <c r="BQO16">
        <v>43643</v>
      </c>
      <c r="BQP16">
        <v>43642</v>
      </c>
      <c r="BQQ16">
        <v>43641</v>
      </c>
      <c r="BQR16">
        <v>43640</v>
      </c>
      <c r="BQS16">
        <v>43637</v>
      </c>
      <c r="BQT16">
        <v>43636</v>
      </c>
      <c r="BQU16">
        <v>43635</v>
      </c>
      <c r="BQV16">
        <v>43634</v>
      </c>
      <c r="BQW16">
        <v>43633</v>
      </c>
      <c r="BQX16">
        <v>43630</v>
      </c>
      <c r="BQY16">
        <v>43629</v>
      </c>
      <c r="BQZ16">
        <v>43628</v>
      </c>
      <c r="BRA16">
        <v>43627</v>
      </c>
      <c r="BRB16">
        <v>43626</v>
      </c>
      <c r="BRC16">
        <v>43623</v>
      </c>
      <c r="BRD16">
        <v>43622</v>
      </c>
      <c r="BRE16">
        <v>43621</v>
      </c>
      <c r="BRF16">
        <v>43620</v>
      </c>
      <c r="BRG16">
        <v>43619</v>
      </c>
      <c r="BRH16">
        <v>43616</v>
      </c>
      <c r="BRI16">
        <v>43615</v>
      </c>
      <c r="BRJ16">
        <v>43614</v>
      </c>
      <c r="BRK16">
        <v>43613</v>
      </c>
      <c r="BRL16">
        <v>43612</v>
      </c>
      <c r="BRM16">
        <v>43609</v>
      </c>
      <c r="BRN16">
        <v>43608</v>
      </c>
      <c r="BRO16">
        <v>43607</v>
      </c>
      <c r="BRP16">
        <v>43606</v>
      </c>
      <c r="BRQ16">
        <v>43605</v>
      </c>
      <c r="BRR16">
        <v>43602</v>
      </c>
      <c r="BRS16">
        <v>43601</v>
      </c>
      <c r="BRT16">
        <v>43600</v>
      </c>
      <c r="BRU16">
        <v>43599</v>
      </c>
      <c r="BRV16">
        <v>43598</v>
      </c>
      <c r="BRW16">
        <v>43595</v>
      </c>
      <c r="BRX16">
        <v>43594</v>
      </c>
      <c r="BRY16">
        <v>43593</v>
      </c>
      <c r="BRZ16">
        <v>43592</v>
      </c>
      <c r="BSA16">
        <v>43591</v>
      </c>
      <c r="BSB16">
        <v>43588</v>
      </c>
      <c r="BSC16">
        <v>43587</v>
      </c>
      <c r="BSD16">
        <v>43586</v>
      </c>
      <c r="BSE16">
        <v>43585</v>
      </c>
      <c r="BSF16">
        <v>43584</v>
      </c>
      <c r="BSG16">
        <v>43581</v>
      </c>
      <c r="BSH16">
        <v>43580</v>
      </c>
      <c r="BSI16">
        <v>43579</v>
      </c>
      <c r="BSJ16">
        <v>43578</v>
      </c>
      <c r="BSK16">
        <v>43577</v>
      </c>
      <c r="BSL16">
        <v>43574</v>
      </c>
      <c r="BSM16">
        <v>43573</v>
      </c>
      <c r="BSN16">
        <v>43572</v>
      </c>
      <c r="BSO16">
        <v>43571</v>
      </c>
      <c r="BSP16">
        <v>43570</v>
      </c>
      <c r="BSQ16">
        <v>43567</v>
      </c>
      <c r="BSR16">
        <v>43566</v>
      </c>
      <c r="BSS16">
        <v>43565</v>
      </c>
      <c r="BST16">
        <v>43564</v>
      </c>
      <c r="BSU16">
        <v>43563</v>
      </c>
      <c r="BSV16">
        <v>43560</v>
      </c>
      <c r="BSW16">
        <v>43559</v>
      </c>
      <c r="BSX16">
        <v>43558</v>
      </c>
      <c r="BSY16">
        <v>43557</v>
      </c>
      <c r="BSZ16">
        <v>43556</v>
      </c>
      <c r="BTA16">
        <v>43553</v>
      </c>
      <c r="BTB16">
        <v>43552</v>
      </c>
      <c r="BTC16">
        <v>43551</v>
      </c>
      <c r="BTD16">
        <v>43550</v>
      </c>
      <c r="BTE16">
        <v>43549</v>
      </c>
      <c r="BTF16">
        <v>43546</v>
      </c>
      <c r="BTG16">
        <v>43545</v>
      </c>
      <c r="BTH16">
        <v>43544</v>
      </c>
      <c r="BTI16">
        <v>43543</v>
      </c>
      <c r="BTJ16">
        <v>43542</v>
      </c>
      <c r="BTK16">
        <v>43539</v>
      </c>
      <c r="BTL16">
        <v>43538</v>
      </c>
      <c r="BTM16">
        <v>43537</v>
      </c>
      <c r="BTN16">
        <v>43536</v>
      </c>
      <c r="BTO16">
        <v>43535</v>
      </c>
      <c r="BTP16">
        <v>43532</v>
      </c>
      <c r="BTQ16">
        <v>43531</v>
      </c>
      <c r="BTR16">
        <v>43530</v>
      </c>
      <c r="BTS16">
        <v>43529</v>
      </c>
      <c r="BTT16">
        <v>43528</v>
      </c>
      <c r="BTU16">
        <v>43525</v>
      </c>
      <c r="BTV16">
        <v>43524</v>
      </c>
      <c r="BTW16">
        <v>43523</v>
      </c>
      <c r="BTX16">
        <v>43522</v>
      </c>
      <c r="BTY16">
        <v>43521</v>
      </c>
      <c r="BTZ16">
        <v>43518</v>
      </c>
      <c r="BUA16">
        <v>43517</v>
      </c>
      <c r="BUB16">
        <v>43516</v>
      </c>
      <c r="BUC16">
        <v>43515</v>
      </c>
      <c r="BUD16">
        <v>43514</v>
      </c>
      <c r="BUE16">
        <v>43511</v>
      </c>
      <c r="BUF16">
        <v>43510</v>
      </c>
      <c r="BUG16">
        <v>43509</v>
      </c>
      <c r="BUH16">
        <v>43508</v>
      </c>
      <c r="BUI16">
        <v>43507</v>
      </c>
      <c r="BUJ16">
        <v>43504</v>
      </c>
      <c r="BUK16">
        <v>43503</v>
      </c>
      <c r="BUL16">
        <v>43502</v>
      </c>
      <c r="BUM16">
        <v>43501</v>
      </c>
      <c r="BUN16">
        <v>43500</v>
      </c>
      <c r="BUO16">
        <v>43497</v>
      </c>
      <c r="BUP16">
        <v>43496</v>
      </c>
      <c r="BUQ16">
        <v>43495</v>
      </c>
      <c r="BUR16">
        <v>43494</v>
      </c>
      <c r="BUS16">
        <v>43493</v>
      </c>
      <c r="BUT16">
        <v>43490</v>
      </c>
      <c r="BUU16">
        <v>43489</v>
      </c>
      <c r="BUV16">
        <v>43488</v>
      </c>
      <c r="BUW16">
        <v>43487</v>
      </c>
      <c r="BUX16">
        <v>43486</v>
      </c>
      <c r="BUY16">
        <v>43483</v>
      </c>
      <c r="BUZ16">
        <v>43482</v>
      </c>
      <c r="BVA16">
        <v>43481</v>
      </c>
      <c r="BVB16">
        <v>43480</v>
      </c>
      <c r="BVC16">
        <v>43479</v>
      </c>
      <c r="BVD16">
        <v>43476</v>
      </c>
      <c r="BVE16">
        <v>43475</v>
      </c>
      <c r="BVF16">
        <v>43474</v>
      </c>
      <c r="BVG16">
        <v>43473</v>
      </c>
      <c r="BVH16">
        <v>43472</v>
      </c>
      <c r="BVI16">
        <v>43469</v>
      </c>
      <c r="BVJ16">
        <v>43468</v>
      </c>
      <c r="BVK16">
        <v>43467</v>
      </c>
      <c r="BVL16">
        <v>43466</v>
      </c>
      <c r="BVM16">
        <v>43465</v>
      </c>
      <c r="BVN16">
        <v>43462</v>
      </c>
      <c r="BVO16">
        <v>43461</v>
      </c>
      <c r="BVP16">
        <v>43460</v>
      </c>
      <c r="BVQ16">
        <v>43459</v>
      </c>
      <c r="BVR16">
        <v>43458</v>
      </c>
      <c r="BVS16">
        <v>43455</v>
      </c>
      <c r="BVT16">
        <v>43454</v>
      </c>
      <c r="BVU16">
        <v>43453</v>
      </c>
      <c r="BVV16">
        <v>43452</v>
      </c>
      <c r="BVW16">
        <v>43451</v>
      </c>
      <c r="BVX16">
        <v>43448</v>
      </c>
      <c r="BVY16">
        <v>43447</v>
      </c>
      <c r="BVZ16">
        <v>43446</v>
      </c>
      <c r="BWA16">
        <v>43445</v>
      </c>
      <c r="BWB16">
        <v>43444</v>
      </c>
      <c r="BWC16">
        <v>43441</v>
      </c>
      <c r="BWD16">
        <v>43440</v>
      </c>
      <c r="BWE16">
        <v>43439</v>
      </c>
      <c r="BWF16">
        <v>43438</v>
      </c>
      <c r="BWG16">
        <v>43437</v>
      </c>
      <c r="BWH16">
        <v>43434</v>
      </c>
      <c r="BWI16">
        <v>43433</v>
      </c>
      <c r="BWJ16">
        <v>43432</v>
      </c>
      <c r="BWK16">
        <v>43431</v>
      </c>
      <c r="BWL16">
        <v>43430</v>
      </c>
      <c r="BWM16">
        <v>43427</v>
      </c>
      <c r="BWN16">
        <v>43426</v>
      </c>
      <c r="BWO16">
        <v>43425</v>
      </c>
      <c r="BWP16">
        <v>43424</v>
      </c>
      <c r="BWQ16">
        <v>43423</v>
      </c>
      <c r="BWR16">
        <v>43420</v>
      </c>
      <c r="BWS16">
        <v>43419</v>
      </c>
      <c r="BWT16">
        <v>43418</v>
      </c>
      <c r="BWU16">
        <v>43417</v>
      </c>
      <c r="BWV16">
        <v>43416</v>
      </c>
      <c r="BWW16">
        <v>43413</v>
      </c>
      <c r="BWX16">
        <v>43412</v>
      </c>
      <c r="BWY16">
        <v>43411</v>
      </c>
      <c r="BWZ16">
        <v>43410</v>
      </c>
      <c r="BXA16">
        <v>43409</v>
      </c>
      <c r="BXB16">
        <v>43406</v>
      </c>
      <c r="BXC16">
        <v>43405</v>
      </c>
      <c r="BXD16">
        <v>43404</v>
      </c>
      <c r="BXE16">
        <v>43403</v>
      </c>
      <c r="BXF16">
        <v>43402</v>
      </c>
      <c r="BXG16">
        <v>43399</v>
      </c>
      <c r="BXH16">
        <v>43398</v>
      </c>
      <c r="BXI16">
        <v>43397</v>
      </c>
      <c r="BXJ16">
        <v>43396</v>
      </c>
      <c r="BXK16">
        <v>43395</v>
      </c>
      <c r="BXL16">
        <v>43392</v>
      </c>
      <c r="BXM16">
        <v>43391</v>
      </c>
      <c r="BXN16">
        <v>43390</v>
      </c>
      <c r="BXO16">
        <v>43389</v>
      </c>
      <c r="BXP16">
        <v>43388</v>
      </c>
      <c r="BXQ16">
        <v>43385</v>
      </c>
      <c r="BXR16">
        <v>43384</v>
      </c>
      <c r="BXS16">
        <v>43383</v>
      </c>
      <c r="BXT16">
        <v>43382</v>
      </c>
      <c r="BXU16">
        <v>43381</v>
      </c>
      <c r="BXV16">
        <v>43378</v>
      </c>
      <c r="BXW16">
        <v>43377</v>
      </c>
      <c r="BXX16">
        <v>43376</v>
      </c>
      <c r="BXY16">
        <v>43375</v>
      </c>
      <c r="BXZ16">
        <v>43374</v>
      </c>
      <c r="BYA16">
        <v>43371</v>
      </c>
      <c r="BYB16">
        <v>43370</v>
      </c>
      <c r="BYC16">
        <v>43369</v>
      </c>
      <c r="BYD16">
        <v>43368</v>
      </c>
      <c r="BYE16">
        <v>43367</v>
      </c>
      <c r="BYF16">
        <v>43364</v>
      </c>
      <c r="BYG16">
        <v>43363</v>
      </c>
      <c r="BYH16">
        <v>43362</v>
      </c>
      <c r="BYI16">
        <v>43361</v>
      </c>
      <c r="BYJ16">
        <v>43360</v>
      </c>
      <c r="BYK16">
        <v>43357</v>
      </c>
      <c r="BYL16">
        <v>43356</v>
      </c>
      <c r="BYM16">
        <v>43355</v>
      </c>
      <c r="BYN16">
        <v>43354</v>
      </c>
      <c r="BYO16">
        <v>43353</v>
      </c>
      <c r="BYP16">
        <v>43350</v>
      </c>
      <c r="BYQ16">
        <v>43349</v>
      </c>
      <c r="BYR16">
        <v>43348</v>
      </c>
      <c r="BYS16">
        <v>43347</v>
      </c>
      <c r="BYT16">
        <v>43346</v>
      </c>
      <c r="BYU16">
        <v>43343</v>
      </c>
      <c r="BYV16">
        <v>43342</v>
      </c>
      <c r="BYW16">
        <v>43341</v>
      </c>
      <c r="BYX16">
        <v>43340</v>
      </c>
      <c r="BYY16">
        <v>43339</v>
      </c>
      <c r="BYZ16">
        <v>43336</v>
      </c>
      <c r="BZA16">
        <v>43335</v>
      </c>
      <c r="BZB16">
        <v>43334</v>
      </c>
      <c r="BZC16">
        <v>43333</v>
      </c>
      <c r="BZD16">
        <v>43332</v>
      </c>
      <c r="BZE16">
        <v>43329</v>
      </c>
      <c r="BZF16">
        <v>43328</v>
      </c>
      <c r="BZG16">
        <v>43327</v>
      </c>
      <c r="BZH16">
        <v>43326</v>
      </c>
      <c r="BZI16">
        <v>43325</v>
      </c>
      <c r="BZJ16">
        <v>43322</v>
      </c>
      <c r="BZK16">
        <v>43321</v>
      </c>
      <c r="BZL16">
        <v>43320</v>
      </c>
      <c r="BZM16">
        <v>43319</v>
      </c>
      <c r="BZN16">
        <v>43318</v>
      </c>
      <c r="BZO16">
        <v>43315</v>
      </c>
      <c r="BZP16">
        <v>43314</v>
      </c>
      <c r="BZQ16">
        <v>43313</v>
      </c>
      <c r="BZR16">
        <v>43312</v>
      </c>
      <c r="BZS16">
        <v>43311</v>
      </c>
      <c r="BZT16">
        <v>43308</v>
      </c>
      <c r="BZU16">
        <v>43307</v>
      </c>
      <c r="BZV16">
        <v>43306</v>
      </c>
      <c r="BZW16">
        <v>43305</v>
      </c>
      <c r="BZX16">
        <v>43304</v>
      </c>
      <c r="BZY16">
        <v>43301</v>
      </c>
      <c r="BZZ16">
        <v>43300</v>
      </c>
      <c r="CAA16">
        <v>43299</v>
      </c>
      <c r="CAB16">
        <v>43298</v>
      </c>
      <c r="CAC16">
        <v>43297</v>
      </c>
      <c r="CAD16">
        <v>43294</v>
      </c>
      <c r="CAE16">
        <v>43293</v>
      </c>
      <c r="CAF16">
        <v>43292</v>
      </c>
      <c r="CAG16">
        <v>43291</v>
      </c>
      <c r="CAH16">
        <v>43290</v>
      </c>
      <c r="CAI16">
        <v>43287</v>
      </c>
      <c r="CAJ16">
        <v>43286</v>
      </c>
      <c r="CAK16">
        <v>43285</v>
      </c>
      <c r="CAL16">
        <v>43284</v>
      </c>
      <c r="CAM16">
        <v>43283</v>
      </c>
      <c r="CAN16">
        <v>43280</v>
      </c>
      <c r="CAO16">
        <v>43279</v>
      </c>
      <c r="CAP16">
        <v>43278</v>
      </c>
      <c r="CAQ16">
        <v>43277</v>
      </c>
      <c r="CAR16">
        <v>43276</v>
      </c>
      <c r="CAS16">
        <v>43273</v>
      </c>
      <c r="CAT16">
        <v>43272</v>
      </c>
      <c r="CAU16">
        <v>43271</v>
      </c>
      <c r="CAV16">
        <v>43270</v>
      </c>
      <c r="CAW16">
        <v>43269</v>
      </c>
      <c r="CAX16">
        <v>43266</v>
      </c>
      <c r="CAY16">
        <v>43265</v>
      </c>
      <c r="CAZ16">
        <v>43264</v>
      </c>
      <c r="CBA16">
        <v>43263</v>
      </c>
      <c r="CBB16">
        <v>43262</v>
      </c>
      <c r="CBC16">
        <v>43259</v>
      </c>
      <c r="CBD16">
        <v>43258</v>
      </c>
      <c r="CBE16">
        <v>43257</v>
      </c>
      <c r="CBF16">
        <v>43256</v>
      </c>
      <c r="CBG16">
        <v>43255</v>
      </c>
      <c r="CBH16">
        <v>43252</v>
      </c>
      <c r="CBI16">
        <v>43251</v>
      </c>
      <c r="CBJ16">
        <v>43250</v>
      </c>
      <c r="CBK16">
        <v>43249</v>
      </c>
      <c r="CBL16">
        <v>43248</v>
      </c>
      <c r="CBM16">
        <v>43245</v>
      </c>
      <c r="CBN16">
        <v>43244</v>
      </c>
      <c r="CBO16">
        <v>43243</v>
      </c>
      <c r="CBP16">
        <v>43242</v>
      </c>
      <c r="CBQ16">
        <v>43241</v>
      </c>
      <c r="CBR16">
        <v>43238</v>
      </c>
      <c r="CBS16">
        <v>43237</v>
      </c>
      <c r="CBT16">
        <v>43236</v>
      </c>
      <c r="CBU16">
        <v>43235</v>
      </c>
      <c r="CBV16">
        <v>43234</v>
      </c>
      <c r="CBW16">
        <v>43231</v>
      </c>
      <c r="CBX16">
        <v>43230</v>
      </c>
      <c r="CBY16">
        <v>43229</v>
      </c>
      <c r="CBZ16">
        <v>43228</v>
      </c>
      <c r="CCA16">
        <v>43227</v>
      </c>
      <c r="CCB16">
        <v>43224</v>
      </c>
      <c r="CCC16">
        <v>43223</v>
      </c>
      <c r="CCD16">
        <v>43222</v>
      </c>
      <c r="CCE16">
        <v>43221</v>
      </c>
      <c r="CCF16">
        <v>43220</v>
      </c>
      <c r="CCG16">
        <v>43217</v>
      </c>
      <c r="CCH16">
        <v>43216</v>
      </c>
      <c r="CCI16">
        <v>43215</v>
      </c>
      <c r="CCJ16">
        <v>43214</v>
      </c>
      <c r="CCK16">
        <v>43213</v>
      </c>
      <c r="CCL16">
        <v>43210</v>
      </c>
      <c r="CCM16">
        <v>43209</v>
      </c>
      <c r="CCN16">
        <v>43208</v>
      </c>
      <c r="CCO16">
        <v>43207</v>
      </c>
      <c r="CCP16">
        <v>43206</v>
      </c>
      <c r="CCQ16">
        <v>43203</v>
      </c>
      <c r="CCR16">
        <v>43202</v>
      </c>
      <c r="CCS16">
        <v>43201</v>
      </c>
      <c r="CCT16">
        <v>43200</v>
      </c>
      <c r="CCU16">
        <v>43199</v>
      </c>
      <c r="CCV16">
        <v>43196</v>
      </c>
      <c r="CCW16">
        <v>43195</v>
      </c>
      <c r="CCX16">
        <v>43194</v>
      </c>
      <c r="CCY16">
        <v>43193</v>
      </c>
      <c r="CCZ16">
        <v>43192</v>
      </c>
      <c r="CDA16">
        <v>43189</v>
      </c>
      <c r="CDB16">
        <v>43188</v>
      </c>
      <c r="CDC16">
        <v>43187</v>
      </c>
      <c r="CDD16">
        <v>43186</v>
      </c>
      <c r="CDE16">
        <v>43185</v>
      </c>
      <c r="CDF16">
        <v>43182</v>
      </c>
      <c r="CDG16">
        <v>43181</v>
      </c>
      <c r="CDH16">
        <v>43180</v>
      </c>
      <c r="CDI16">
        <v>43179</v>
      </c>
      <c r="CDJ16">
        <v>43178</v>
      </c>
      <c r="CDK16">
        <v>43175</v>
      </c>
      <c r="CDL16">
        <v>43174</v>
      </c>
      <c r="CDM16">
        <v>43173</v>
      </c>
      <c r="CDN16">
        <v>43172</v>
      </c>
      <c r="CDO16">
        <v>43171</v>
      </c>
      <c r="CDP16">
        <v>43168</v>
      </c>
      <c r="CDQ16">
        <v>43167</v>
      </c>
      <c r="CDR16">
        <v>43166</v>
      </c>
      <c r="CDS16">
        <v>43165</v>
      </c>
      <c r="CDT16">
        <v>43164</v>
      </c>
      <c r="CDU16">
        <v>43161</v>
      </c>
      <c r="CDV16">
        <v>43160</v>
      </c>
      <c r="CDW16">
        <v>43159</v>
      </c>
      <c r="CDX16">
        <v>43158</v>
      </c>
      <c r="CDY16">
        <v>43157</v>
      </c>
      <c r="CDZ16">
        <v>43154</v>
      </c>
      <c r="CEA16">
        <v>43153</v>
      </c>
      <c r="CEB16">
        <v>43152</v>
      </c>
      <c r="CEC16">
        <v>43151</v>
      </c>
      <c r="CED16">
        <v>43150</v>
      </c>
      <c r="CEE16">
        <v>43147</v>
      </c>
      <c r="CEF16">
        <v>43146</v>
      </c>
      <c r="CEG16">
        <v>43145</v>
      </c>
      <c r="CEH16">
        <v>43144</v>
      </c>
      <c r="CEI16">
        <v>43143</v>
      </c>
      <c r="CEJ16">
        <v>43140</v>
      </c>
      <c r="CEK16">
        <v>43139</v>
      </c>
      <c r="CEL16">
        <v>43138</v>
      </c>
      <c r="CEM16">
        <v>43137</v>
      </c>
      <c r="CEN16">
        <v>43136</v>
      </c>
      <c r="CEO16">
        <v>43133</v>
      </c>
      <c r="CEP16">
        <v>43132</v>
      </c>
      <c r="CEQ16">
        <v>43131</v>
      </c>
      <c r="CER16">
        <v>43130</v>
      </c>
      <c r="CES16">
        <v>43129</v>
      </c>
      <c r="CET16">
        <v>43126</v>
      </c>
      <c r="CEU16">
        <v>43125</v>
      </c>
      <c r="CEV16">
        <v>43124</v>
      </c>
      <c r="CEW16">
        <v>43123</v>
      </c>
      <c r="CEX16">
        <v>43122</v>
      </c>
      <c r="CEY16">
        <v>43119</v>
      </c>
      <c r="CEZ16">
        <v>43118</v>
      </c>
      <c r="CFA16">
        <v>43117</v>
      </c>
      <c r="CFB16">
        <v>43116</v>
      </c>
      <c r="CFC16">
        <v>43115</v>
      </c>
      <c r="CFD16">
        <v>43112</v>
      </c>
      <c r="CFE16">
        <v>43111</v>
      </c>
      <c r="CFF16">
        <v>43110</v>
      </c>
      <c r="CFG16">
        <v>43109</v>
      </c>
      <c r="CFH16">
        <v>43108</v>
      </c>
      <c r="CFI16">
        <v>43105</v>
      </c>
      <c r="CFJ16">
        <v>43104</v>
      </c>
      <c r="CFK16">
        <v>43103</v>
      </c>
      <c r="CFL16">
        <v>43102</v>
      </c>
      <c r="CFM16">
        <v>43101</v>
      </c>
      <c r="CFN16">
        <v>43098</v>
      </c>
      <c r="CFO16">
        <v>43097</v>
      </c>
      <c r="CFP16">
        <v>43096</v>
      </c>
      <c r="CFQ16">
        <v>43095</v>
      </c>
      <c r="CFR16">
        <v>43094</v>
      </c>
      <c r="CFS16">
        <v>43091</v>
      </c>
      <c r="CFT16">
        <v>43090</v>
      </c>
      <c r="CFU16">
        <v>43089</v>
      </c>
      <c r="CFV16">
        <v>43088</v>
      </c>
      <c r="CFW16">
        <v>43087</v>
      </c>
      <c r="CFX16">
        <v>43084</v>
      </c>
      <c r="CFY16">
        <v>43083</v>
      </c>
      <c r="CFZ16">
        <v>43082</v>
      </c>
      <c r="CGA16">
        <v>43081</v>
      </c>
      <c r="CGB16">
        <v>43080</v>
      </c>
      <c r="CGC16">
        <v>43077</v>
      </c>
      <c r="CGD16">
        <v>43076</v>
      </c>
      <c r="CGE16">
        <v>43075</v>
      </c>
      <c r="CGF16">
        <v>43074</v>
      </c>
      <c r="CGG16">
        <v>43073</v>
      </c>
      <c r="CGH16">
        <v>43070</v>
      </c>
      <c r="CGI16">
        <v>43069</v>
      </c>
      <c r="CGJ16">
        <v>43068</v>
      </c>
      <c r="CGK16">
        <v>43067</v>
      </c>
      <c r="CGL16">
        <v>43066</v>
      </c>
      <c r="CGM16">
        <v>43063</v>
      </c>
      <c r="CGN16">
        <v>43062</v>
      </c>
      <c r="CGO16">
        <v>43061</v>
      </c>
      <c r="CGP16">
        <v>43060</v>
      </c>
      <c r="CGQ16">
        <v>43059</v>
      </c>
      <c r="CGR16">
        <v>43056</v>
      </c>
      <c r="CGS16">
        <v>43055</v>
      </c>
      <c r="CGT16">
        <v>43054</v>
      </c>
      <c r="CGU16">
        <v>43053</v>
      </c>
      <c r="CGV16">
        <v>43052</v>
      </c>
      <c r="CGW16">
        <v>43049</v>
      </c>
      <c r="CGX16">
        <v>43048</v>
      </c>
      <c r="CGY16">
        <v>43047</v>
      </c>
      <c r="CGZ16">
        <v>43046</v>
      </c>
      <c r="CHA16">
        <v>43045</v>
      </c>
      <c r="CHB16">
        <v>43042</v>
      </c>
      <c r="CHC16">
        <v>43041</v>
      </c>
      <c r="CHD16">
        <v>43040</v>
      </c>
      <c r="CHE16">
        <v>43039</v>
      </c>
      <c r="CHF16">
        <v>43038</v>
      </c>
      <c r="CHG16">
        <v>43035</v>
      </c>
      <c r="CHH16">
        <v>43034</v>
      </c>
      <c r="CHI16">
        <v>43033</v>
      </c>
      <c r="CHJ16">
        <v>43032</v>
      </c>
      <c r="CHK16">
        <v>43031</v>
      </c>
      <c r="CHL16">
        <v>43028</v>
      </c>
      <c r="CHM16">
        <v>43027</v>
      </c>
      <c r="CHN16">
        <v>43026</v>
      </c>
      <c r="CHO16">
        <v>43025</v>
      </c>
      <c r="CHP16">
        <v>43024</v>
      </c>
      <c r="CHQ16">
        <v>43021</v>
      </c>
      <c r="CHR16">
        <v>43020</v>
      </c>
      <c r="CHS16">
        <v>43019</v>
      </c>
      <c r="CHT16">
        <v>43018</v>
      </c>
      <c r="CHU16">
        <v>43017</v>
      </c>
      <c r="CHV16">
        <v>43014</v>
      </c>
      <c r="CHW16">
        <v>43013</v>
      </c>
      <c r="CHX16">
        <v>43012</v>
      </c>
      <c r="CHY16">
        <v>43011</v>
      </c>
      <c r="CHZ16">
        <v>43010</v>
      </c>
      <c r="CIA16">
        <v>43007</v>
      </c>
      <c r="CIB16">
        <v>43006</v>
      </c>
      <c r="CIC16">
        <v>43005</v>
      </c>
      <c r="CID16">
        <v>43004</v>
      </c>
      <c r="CIE16">
        <v>43003</v>
      </c>
      <c r="CIF16">
        <v>43000</v>
      </c>
      <c r="CIG16">
        <v>42999</v>
      </c>
      <c r="CIH16">
        <v>42998</v>
      </c>
      <c r="CII16">
        <v>42997</v>
      </c>
      <c r="CIJ16">
        <v>42996</v>
      </c>
      <c r="CIK16">
        <v>42993</v>
      </c>
      <c r="CIL16">
        <v>42992</v>
      </c>
      <c r="CIM16">
        <v>42991</v>
      </c>
      <c r="CIN16">
        <v>42990</v>
      </c>
      <c r="CIO16">
        <v>42989</v>
      </c>
      <c r="CIP16">
        <v>42986</v>
      </c>
      <c r="CIQ16">
        <v>42985</v>
      </c>
      <c r="CIR16">
        <v>42984</v>
      </c>
      <c r="CIS16">
        <v>42983</v>
      </c>
      <c r="CIT16">
        <v>42982</v>
      </c>
      <c r="CIU16">
        <v>42979</v>
      </c>
      <c r="CIV16">
        <v>42978</v>
      </c>
      <c r="CIW16">
        <v>42977</v>
      </c>
      <c r="CIX16">
        <v>42976</v>
      </c>
      <c r="CIY16">
        <v>42975</v>
      </c>
      <c r="CIZ16">
        <v>42972</v>
      </c>
      <c r="CJA16">
        <v>42971</v>
      </c>
      <c r="CJB16">
        <v>42970</v>
      </c>
      <c r="CJC16">
        <v>42969</v>
      </c>
      <c r="CJD16">
        <v>42968</v>
      </c>
      <c r="CJE16">
        <v>42965</v>
      </c>
      <c r="CJF16">
        <v>42964</v>
      </c>
      <c r="CJG16">
        <v>42963</v>
      </c>
      <c r="CJH16">
        <v>42962</v>
      </c>
      <c r="CJI16">
        <v>42961</v>
      </c>
      <c r="CJJ16">
        <v>42958</v>
      </c>
      <c r="CJK16">
        <v>42957</v>
      </c>
      <c r="CJL16">
        <v>42956</v>
      </c>
      <c r="CJM16">
        <v>42955</v>
      </c>
      <c r="CJN16">
        <v>42954</v>
      </c>
      <c r="CJO16">
        <v>42951</v>
      </c>
      <c r="CJP16">
        <v>42950</v>
      </c>
      <c r="CJQ16">
        <v>42949</v>
      </c>
      <c r="CJR16">
        <v>42948</v>
      </c>
      <c r="CJS16">
        <v>42947</v>
      </c>
      <c r="CJT16">
        <v>42944</v>
      </c>
      <c r="CJU16">
        <v>42943</v>
      </c>
      <c r="CJV16">
        <v>42942</v>
      </c>
      <c r="CJW16">
        <v>42941</v>
      </c>
      <c r="CJX16">
        <v>42940</v>
      </c>
      <c r="CJY16">
        <v>42937</v>
      </c>
      <c r="CJZ16">
        <v>42936</v>
      </c>
      <c r="CKA16">
        <v>42935</v>
      </c>
      <c r="CKB16">
        <v>42934</v>
      </c>
      <c r="CKC16">
        <v>42933</v>
      </c>
      <c r="CKD16">
        <v>42930</v>
      </c>
      <c r="CKE16">
        <v>42929</v>
      </c>
      <c r="CKF16">
        <v>42928</v>
      </c>
      <c r="CKG16">
        <v>42927</v>
      </c>
      <c r="CKH16">
        <v>42926</v>
      </c>
      <c r="CKI16">
        <v>42923</v>
      </c>
      <c r="CKJ16">
        <v>42922</v>
      </c>
      <c r="CKK16">
        <v>42921</v>
      </c>
      <c r="CKL16">
        <v>42920</v>
      </c>
      <c r="CKM16">
        <v>42919</v>
      </c>
      <c r="CKN16">
        <v>42916</v>
      </c>
      <c r="CKO16">
        <v>42915</v>
      </c>
      <c r="CKP16">
        <v>42914</v>
      </c>
      <c r="CKQ16">
        <v>42913</v>
      </c>
      <c r="CKR16">
        <v>42912</v>
      </c>
      <c r="CKS16">
        <v>42909</v>
      </c>
      <c r="CKT16">
        <v>42908</v>
      </c>
      <c r="CKU16">
        <v>42907</v>
      </c>
      <c r="CKV16">
        <v>42906</v>
      </c>
      <c r="CKW16">
        <v>42905</v>
      </c>
      <c r="CKX16">
        <v>42902</v>
      </c>
      <c r="CKY16">
        <v>42901</v>
      </c>
      <c r="CKZ16">
        <v>42900</v>
      </c>
      <c r="CLA16">
        <v>42899</v>
      </c>
      <c r="CLB16">
        <v>42898</v>
      </c>
      <c r="CLC16">
        <v>42895</v>
      </c>
      <c r="CLD16">
        <v>42894</v>
      </c>
      <c r="CLE16">
        <v>42893</v>
      </c>
      <c r="CLF16">
        <v>42892</v>
      </c>
      <c r="CLG16">
        <v>42891</v>
      </c>
      <c r="CLH16">
        <v>42888</v>
      </c>
      <c r="CLI16">
        <v>42887</v>
      </c>
      <c r="CLJ16">
        <v>42886</v>
      </c>
      <c r="CLK16">
        <v>42885</v>
      </c>
      <c r="CLL16">
        <v>42884</v>
      </c>
      <c r="CLM16">
        <v>42881</v>
      </c>
      <c r="CLN16">
        <v>42880</v>
      </c>
      <c r="CLO16">
        <v>42879</v>
      </c>
      <c r="CLP16">
        <v>42878</v>
      </c>
      <c r="CLQ16">
        <v>42877</v>
      </c>
      <c r="CLR16">
        <v>42874</v>
      </c>
      <c r="CLS16">
        <v>42873</v>
      </c>
      <c r="CLT16">
        <v>42872</v>
      </c>
      <c r="CLU16">
        <v>42871</v>
      </c>
      <c r="CLV16">
        <v>42870</v>
      </c>
      <c r="CLW16">
        <v>42867</v>
      </c>
      <c r="CLX16">
        <v>42866</v>
      </c>
      <c r="CLY16">
        <v>42865</v>
      </c>
      <c r="CLZ16">
        <v>42864</v>
      </c>
      <c r="CMA16">
        <v>42863</v>
      </c>
      <c r="CMB16">
        <v>42860</v>
      </c>
      <c r="CMC16">
        <v>42859</v>
      </c>
      <c r="CMD16">
        <v>42858</v>
      </c>
      <c r="CME16">
        <v>42857</v>
      </c>
      <c r="CMF16">
        <v>42856</v>
      </c>
      <c r="CMG16">
        <v>42853</v>
      </c>
      <c r="CMH16">
        <v>42852</v>
      </c>
      <c r="CMI16">
        <v>42851</v>
      </c>
      <c r="CMJ16">
        <v>42850</v>
      </c>
      <c r="CMK16">
        <v>42849</v>
      </c>
      <c r="CML16">
        <v>42846</v>
      </c>
      <c r="CMM16">
        <v>42845</v>
      </c>
      <c r="CMN16">
        <v>42844</v>
      </c>
      <c r="CMO16">
        <v>42843</v>
      </c>
      <c r="CMP16">
        <v>42842</v>
      </c>
      <c r="CMQ16">
        <v>42839</v>
      </c>
      <c r="CMR16">
        <v>42838</v>
      </c>
      <c r="CMS16">
        <v>42837</v>
      </c>
      <c r="CMT16">
        <v>42836</v>
      </c>
      <c r="CMU16">
        <v>42835</v>
      </c>
      <c r="CMV16">
        <v>42832</v>
      </c>
      <c r="CMW16">
        <v>42831</v>
      </c>
      <c r="CMX16">
        <v>42830</v>
      </c>
      <c r="CMY16">
        <v>42829</v>
      </c>
      <c r="CMZ16">
        <v>42828</v>
      </c>
      <c r="CNA16">
        <v>42825</v>
      </c>
      <c r="CNB16">
        <v>42824</v>
      </c>
      <c r="CNC16">
        <v>42823</v>
      </c>
      <c r="CND16">
        <v>42822</v>
      </c>
      <c r="CNE16">
        <v>42821</v>
      </c>
      <c r="CNF16">
        <v>42818</v>
      </c>
      <c r="CNG16">
        <v>42817</v>
      </c>
      <c r="CNH16">
        <v>42816</v>
      </c>
      <c r="CNI16">
        <v>42815</v>
      </c>
      <c r="CNJ16">
        <v>42814</v>
      </c>
      <c r="CNK16">
        <v>42811</v>
      </c>
      <c r="CNL16">
        <v>42810</v>
      </c>
      <c r="CNM16">
        <v>42809</v>
      </c>
      <c r="CNN16">
        <v>42808</v>
      </c>
      <c r="CNO16">
        <v>42807</v>
      </c>
      <c r="CNP16">
        <v>42804</v>
      </c>
      <c r="CNQ16">
        <v>42803</v>
      </c>
      <c r="CNR16">
        <v>42802</v>
      </c>
      <c r="CNS16">
        <v>42801</v>
      </c>
      <c r="CNT16">
        <v>42800</v>
      </c>
      <c r="CNU16">
        <v>42797</v>
      </c>
      <c r="CNV16">
        <v>42796</v>
      </c>
      <c r="CNW16">
        <v>42795</v>
      </c>
      <c r="CNX16">
        <v>42794</v>
      </c>
      <c r="CNY16">
        <v>42793</v>
      </c>
      <c r="CNZ16">
        <v>42790</v>
      </c>
      <c r="COA16">
        <v>42789</v>
      </c>
      <c r="COB16">
        <v>42788</v>
      </c>
      <c r="COC16">
        <v>42787</v>
      </c>
      <c r="COD16">
        <v>42786</v>
      </c>
      <c r="COE16">
        <v>42783</v>
      </c>
      <c r="COF16">
        <v>42782</v>
      </c>
      <c r="COG16">
        <v>42781</v>
      </c>
      <c r="COH16">
        <v>42780</v>
      </c>
      <c r="COI16">
        <v>42779</v>
      </c>
      <c r="COJ16">
        <v>42776</v>
      </c>
      <c r="COK16">
        <v>42775</v>
      </c>
      <c r="COL16">
        <v>42774</v>
      </c>
      <c r="COM16">
        <v>42773</v>
      </c>
      <c r="CON16">
        <v>42772</v>
      </c>
      <c r="COO16">
        <v>42769</v>
      </c>
      <c r="COP16">
        <v>42768</v>
      </c>
      <c r="COQ16">
        <v>42767</v>
      </c>
      <c r="COR16">
        <v>42766</v>
      </c>
      <c r="COS16">
        <v>42765</v>
      </c>
      <c r="COT16">
        <v>42762</v>
      </c>
      <c r="COU16">
        <v>42761</v>
      </c>
      <c r="COV16">
        <v>42760</v>
      </c>
      <c r="COW16">
        <v>42759</v>
      </c>
      <c r="COX16">
        <v>42758</v>
      </c>
      <c r="COY16">
        <v>42755</v>
      </c>
      <c r="COZ16">
        <v>42754</v>
      </c>
      <c r="CPA16">
        <v>42753</v>
      </c>
      <c r="CPB16">
        <v>42752</v>
      </c>
      <c r="CPC16">
        <v>42751</v>
      </c>
      <c r="CPD16">
        <v>42748</v>
      </c>
      <c r="CPE16">
        <v>42747</v>
      </c>
      <c r="CPF16">
        <v>42746</v>
      </c>
      <c r="CPG16">
        <v>42745</v>
      </c>
      <c r="CPH16">
        <v>42744</v>
      </c>
      <c r="CPI16">
        <v>42741</v>
      </c>
      <c r="CPJ16">
        <v>42740</v>
      </c>
      <c r="CPK16">
        <v>42739</v>
      </c>
      <c r="CPL16">
        <v>42738</v>
      </c>
      <c r="CPM16">
        <v>42737</v>
      </c>
      <c r="CPN16">
        <v>42734</v>
      </c>
      <c r="CPO16">
        <v>42733</v>
      </c>
      <c r="CPP16">
        <v>42732</v>
      </c>
      <c r="CPQ16">
        <v>42731</v>
      </c>
      <c r="CPR16">
        <v>42730</v>
      </c>
      <c r="CPS16">
        <v>42727</v>
      </c>
      <c r="CPT16">
        <v>42726</v>
      </c>
      <c r="CPU16">
        <v>42725</v>
      </c>
      <c r="CPV16">
        <v>42724</v>
      </c>
      <c r="CPW16">
        <v>42723</v>
      </c>
      <c r="CPX16">
        <v>42720</v>
      </c>
      <c r="CPY16">
        <v>42719</v>
      </c>
      <c r="CPZ16">
        <v>42718</v>
      </c>
      <c r="CQA16">
        <v>42717</v>
      </c>
      <c r="CQB16">
        <v>42716</v>
      </c>
      <c r="CQC16">
        <v>42713</v>
      </c>
      <c r="CQD16">
        <v>42712</v>
      </c>
      <c r="CQE16">
        <v>42711</v>
      </c>
      <c r="CQF16">
        <v>42710</v>
      </c>
      <c r="CQG16">
        <v>42709</v>
      </c>
      <c r="CQH16">
        <v>42706</v>
      </c>
      <c r="CQI16">
        <v>42705</v>
      </c>
      <c r="CQJ16">
        <v>42704</v>
      </c>
      <c r="CQK16">
        <v>42703</v>
      </c>
      <c r="CQL16">
        <v>42702</v>
      </c>
      <c r="CQM16">
        <v>42699</v>
      </c>
      <c r="CQN16">
        <v>42698</v>
      </c>
      <c r="CQO16">
        <v>42697</v>
      </c>
      <c r="CQP16">
        <v>42696</v>
      </c>
      <c r="CQQ16">
        <v>42695</v>
      </c>
      <c r="CQR16">
        <v>42692</v>
      </c>
      <c r="CQS16">
        <v>42691</v>
      </c>
      <c r="CQT16">
        <v>42690</v>
      </c>
      <c r="CQU16">
        <v>42689</v>
      </c>
      <c r="CQV16">
        <v>42688</v>
      </c>
      <c r="CQW16">
        <v>42685</v>
      </c>
      <c r="CQX16">
        <v>42684</v>
      </c>
      <c r="CQY16">
        <v>42683</v>
      </c>
      <c r="CQZ16">
        <v>42682</v>
      </c>
      <c r="CRA16">
        <v>42681</v>
      </c>
      <c r="CRB16">
        <v>42678</v>
      </c>
      <c r="CRC16">
        <v>42677</v>
      </c>
      <c r="CRD16">
        <v>42676</v>
      </c>
      <c r="CRE16">
        <v>42675</v>
      </c>
      <c r="CRF16">
        <v>42674</v>
      </c>
      <c r="CRG16">
        <v>42671</v>
      </c>
      <c r="CRH16">
        <v>42670</v>
      </c>
      <c r="CRI16">
        <v>42669</v>
      </c>
      <c r="CRJ16">
        <v>42668</v>
      </c>
      <c r="CRK16">
        <v>42667</v>
      </c>
      <c r="CRL16">
        <v>42664</v>
      </c>
      <c r="CRM16">
        <v>42663</v>
      </c>
      <c r="CRN16">
        <v>42662</v>
      </c>
      <c r="CRO16">
        <v>42661</v>
      </c>
      <c r="CRP16">
        <v>42660</v>
      </c>
      <c r="CRQ16">
        <v>42657</v>
      </c>
      <c r="CRR16">
        <v>42656</v>
      </c>
      <c r="CRS16">
        <v>42655</v>
      </c>
      <c r="CRT16">
        <v>42654</v>
      </c>
      <c r="CRU16">
        <v>42653</v>
      </c>
      <c r="CRV16">
        <v>42650</v>
      </c>
      <c r="CRW16">
        <v>42649</v>
      </c>
      <c r="CRX16">
        <v>42648</v>
      </c>
      <c r="CRY16">
        <v>42647</v>
      </c>
      <c r="CRZ16">
        <v>42646</v>
      </c>
      <c r="CSA16">
        <v>42643</v>
      </c>
      <c r="CSB16">
        <v>42642</v>
      </c>
      <c r="CSC16">
        <v>42641</v>
      </c>
      <c r="CSD16">
        <v>42640</v>
      </c>
      <c r="CSE16">
        <v>42639</v>
      </c>
      <c r="CSF16">
        <v>42636</v>
      </c>
      <c r="CSG16">
        <v>42635</v>
      </c>
      <c r="CSH16">
        <v>42634</v>
      </c>
      <c r="CSI16">
        <v>42633</v>
      </c>
      <c r="CSJ16">
        <v>42632</v>
      </c>
      <c r="CSK16">
        <v>42629</v>
      </c>
      <c r="CSL16">
        <v>42628</v>
      </c>
      <c r="CSM16">
        <v>42627</v>
      </c>
      <c r="CSN16">
        <v>42626</v>
      </c>
      <c r="CSO16">
        <v>42625</v>
      </c>
      <c r="CSP16">
        <v>42622</v>
      </c>
      <c r="CSQ16">
        <v>42621</v>
      </c>
      <c r="CSR16">
        <v>42620</v>
      </c>
      <c r="CSS16">
        <v>42619</v>
      </c>
      <c r="CST16">
        <v>42618</v>
      </c>
      <c r="CSU16">
        <v>42615</v>
      </c>
      <c r="CSV16">
        <v>42614</v>
      </c>
      <c r="CSW16">
        <v>42613</v>
      </c>
      <c r="CSX16">
        <v>42612</v>
      </c>
      <c r="CSY16">
        <v>42611</v>
      </c>
      <c r="CSZ16">
        <v>42608</v>
      </c>
      <c r="CTA16">
        <v>42607</v>
      </c>
      <c r="CTB16">
        <v>42606</v>
      </c>
      <c r="CTC16">
        <v>42605</v>
      </c>
      <c r="CTD16">
        <v>42604</v>
      </c>
      <c r="CTE16">
        <v>42601</v>
      </c>
      <c r="CTF16">
        <v>42600</v>
      </c>
      <c r="CTG16">
        <v>42599</v>
      </c>
      <c r="CTH16">
        <v>42598</v>
      </c>
      <c r="CTI16">
        <v>42597</v>
      </c>
      <c r="CTJ16">
        <v>42594</v>
      </c>
      <c r="CTK16">
        <v>42593</v>
      </c>
      <c r="CTL16">
        <v>42592</v>
      </c>
      <c r="CTM16">
        <v>42591</v>
      </c>
      <c r="CTN16">
        <v>42590</v>
      </c>
      <c r="CTO16">
        <v>42587</v>
      </c>
      <c r="CTP16">
        <v>42586</v>
      </c>
      <c r="CTQ16">
        <v>42585</v>
      </c>
      <c r="CTR16">
        <v>42584</v>
      </c>
      <c r="CTS16">
        <v>42583</v>
      </c>
      <c r="CTT16">
        <v>42580</v>
      </c>
      <c r="CTU16">
        <v>42579</v>
      </c>
      <c r="CTV16">
        <v>42578</v>
      </c>
      <c r="CTW16">
        <v>42577</v>
      </c>
      <c r="CTX16">
        <v>42576</v>
      </c>
      <c r="CTY16">
        <v>42573</v>
      </c>
      <c r="CTZ16">
        <v>42572</v>
      </c>
      <c r="CUA16">
        <v>42571</v>
      </c>
      <c r="CUB16">
        <v>42570</v>
      </c>
      <c r="CUC16">
        <v>42569</v>
      </c>
      <c r="CUD16">
        <v>42566</v>
      </c>
      <c r="CUE16">
        <v>42565</v>
      </c>
      <c r="CUF16">
        <v>42564</v>
      </c>
      <c r="CUG16">
        <v>42563</v>
      </c>
      <c r="CUH16">
        <v>42562</v>
      </c>
      <c r="CUI16">
        <v>42559</v>
      </c>
      <c r="CUJ16">
        <v>42558</v>
      </c>
      <c r="CUK16">
        <v>42557</v>
      </c>
      <c r="CUL16">
        <v>42556</v>
      </c>
      <c r="CUM16">
        <v>42555</v>
      </c>
      <c r="CUN16">
        <v>42552</v>
      </c>
      <c r="CUO16">
        <v>42551</v>
      </c>
      <c r="CUP16">
        <v>42550</v>
      </c>
      <c r="CUQ16">
        <v>42549</v>
      </c>
      <c r="CUR16">
        <v>42548</v>
      </c>
      <c r="CUS16">
        <v>42545</v>
      </c>
      <c r="CUT16">
        <v>42544</v>
      </c>
      <c r="CUU16">
        <v>42543</v>
      </c>
      <c r="CUV16">
        <v>42542</v>
      </c>
      <c r="CUW16">
        <v>42541</v>
      </c>
      <c r="CUX16">
        <v>42538</v>
      </c>
      <c r="CUY16">
        <v>42537</v>
      </c>
      <c r="CUZ16">
        <v>42536</v>
      </c>
      <c r="CVA16">
        <v>42535</v>
      </c>
      <c r="CVB16">
        <v>42534</v>
      </c>
      <c r="CVC16">
        <v>42531</v>
      </c>
      <c r="CVD16">
        <v>42530</v>
      </c>
      <c r="CVE16">
        <v>42529</v>
      </c>
      <c r="CVF16">
        <v>42528</v>
      </c>
      <c r="CVG16">
        <v>42527</v>
      </c>
      <c r="CVH16">
        <v>42524</v>
      </c>
      <c r="CVI16">
        <v>42523</v>
      </c>
      <c r="CVJ16">
        <v>42522</v>
      </c>
      <c r="CVK16">
        <v>42521</v>
      </c>
      <c r="CVL16">
        <v>42520</v>
      </c>
      <c r="CVM16">
        <v>42517</v>
      </c>
      <c r="CVN16">
        <v>42516</v>
      </c>
      <c r="CVO16">
        <v>42515</v>
      </c>
      <c r="CVP16">
        <v>42514</v>
      </c>
      <c r="CVQ16">
        <v>42513</v>
      </c>
      <c r="CVR16">
        <v>42510</v>
      </c>
      <c r="CVS16">
        <v>42509</v>
      </c>
      <c r="CVT16">
        <v>42508</v>
      </c>
      <c r="CVU16">
        <v>42507</v>
      </c>
      <c r="CVV16">
        <v>42506</v>
      </c>
      <c r="CVW16">
        <v>42503</v>
      </c>
      <c r="CVX16">
        <v>42502</v>
      </c>
      <c r="CVY16">
        <v>42501</v>
      </c>
      <c r="CVZ16">
        <v>42500</v>
      </c>
      <c r="CWA16">
        <v>42499</v>
      </c>
      <c r="CWB16">
        <v>42496</v>
      </c>
      <c r="CWC16">
        <v>42495</v>
      </c>
      <c r="CWD16">
        <v>42494</v>
      </c>
      <c r="CWE16">
        <v>42493</v>
      </c>
      <c r="CWF16">
        <v>42492</v>
      </c>
      <c r="CWG16">
        <v>42489</v>
      </c>
      <c r="CWH16">
        <v>42488</v>
      </c>
      <c r="CWI16">
        <v>42487</v>
      </c>
      <c r="CWJ16">
        <v>42486</v>
      </c>
      <c r="CWK16">
        <v>42485</v>
      </c>
      <c r="CWL16">
        <v>42482</v>
      </c>
      <c r="CWM16">
        <v>42481</v>
      </c>
      <c r="CWN16">
        <v>42480</v>
      </c>
      <c r="CWO16">
        <v>42479</v>
      </c>
      <c r="CWP16">
        <v>42478</v>
      </c>
      <c r="CWQ16">
        <v>42475</v>
      </c>
      <c r="CWR16">
        <v>42474</v>
      </c>
      <c r="CWS16">
        <v>42473</v>
      </c>
      <c r="CWT16">
        <v>42472</v>
      </c>
      <c r="CWU16">
        <v>42471</v>
      </c>
      <c r="CWV16">
        <v>42468</v>
      </c>
      <c r="CWW16">
        <v>42467</v>
      </c>
      <c r="CWX16">
        <v>42466</v>
      </c>
      <c r="CWY16">
        <v>42465</v>
      </c>
      <c r="CWZ16">
        <v>42464</v>
      </c>
      <c r="CXA16">
        <v>42461</v>
      </c>
      <c r="CXB16">
        <v>42460</v>
      </c>
      <c r="CXC16">
        <v>42459</v>
      </c>
      <c r="CXD16">
        <v>42458</v>
      </c>
      <c r="CXE16">
        <v>42457</v>
      </c>
      <c r="CXF16">
        <v>42454</v>
      </c>
      <c r="CXG16">
        <v>42453</v>
      </c>
      <c r="CXH16">
        <v>42452</v>
      </c>
      <c r="CXI16">
        <v>42451</v>
      </c>
      <c r="CXJ16">
        <v>42450</v>
      </c>
      <c r="CXK16">
        <v>42447</v>
      </c>
      <c r="CXL16">
        <v>42446</v>
      </c>
      <c r="CXM16">
        <v>42445</v>
      </c>
      <c r="CXN16">
        <v>42444</v>
      </c>
      <c r="CXO16">
        <v>42443</v>
      </c>
      <c r="CXP16">
        <v>42440</v>
      </c>
      <c r="CXQ16">
        <v>42439</v>
      </c>
      <c r="CXR16">
        <v>42438</v>
      </c>
      <c r="CXS16">
        <v>42437</v>
      </c>
      <c r="CXT16">
        <v>42436</v>
      </c>
      <c r="CXU16">
        <v>42433</v>
      </c>
      <c r="CXV16">
        <v>42432</v>
      </c>
      <c r="CXW16">
        <v>42431</v>
      </c>
      <c r="CXX16">
        <v>42430</v>
      </c>
      <c r="CXY16">
        <v>42429</v>
      </c>
      <c r="CXZ16">
        <v>42426</v>
      </c>
      <c r="CYA16">
        <v>42425</v>
      </c>
      <c r="CYB16">
        <v>42424</v>
      </c>
      <c r="CYC16">
        <v>42423</v>
      </c>
      <c r="CYD16">
        <v>42422</v>
      </c>
      <c r="CYE16">
        <v>42419</v>
      </c>
      <c r="CYF16">
        <v>42418</v>
      </c>
      <c r="CYG16">
        <v>42417</v>
      </c>
      <c r="CYH16">
        <v>42416</v>
      </c>
      <c r="CYI16">
        <v>42415</v>
      </c>
      <c r="CYJ16">
        <v>42412</v>
      </c>
      <c r="CYK16">
        <v>42411</v>
      </c>
      <c r="CYL16">
        <v>42410</v>
      </c>
      <c r="CYM16">
        <v>42409</v>
      </c>
      <c r="CYN16">
        <v>42408</v>
      </c>
      <c r="CYO16">
        <v>42405</v>
      </c>
      <c r="CYP16">
        <v>42404</v>
      </c>
      <c r="CYQ16">
        <v>42403</v>
      </c>
      <c r="CYR16">
        <v>42402</v>
      </c>
      <c r="CYS16">
        <v>42401</v>
      </c>
      <c r="CYT16">
        <v>42398</v>
      </c>
      <c r="CYU16">
        <v>42397</v>
      </c>
      <c r="CYV16">
        <v>42396</v>
      </c>
      <c r="CYW16">
        <v>42395</v>
      </c>
      <c r="CYX16">
        <v>42394</v>
      </c>
      <c r="CYY16">
        <v>42391</v>
      </c>
      <c r="CYZ16">
        <v>42390</v>
      </c>
      <c r="CZA16">
        <v>42389</v>
      </c>
      <c r="CZB16">
        <v>42388</v>
      </c>
      <c r="CZC16">
        <v>42387</v>
      </c>
      <c r="CZD16">
        <v>42384</v>
      </c>
      <c r="CZE16">
        <v>42383</v>
      </c>
      <c r="CZF16">
        <v>42382</v>
      </c>
      <c r="CZG16">
        <v>42381</v>
      </c>
      <c r="CZH16">
        <v>42380</v>
      </c>
      <c r="CZI16">
        <v>42377</v>
      </c>
      <c r="CZJ16">
        <v>42376</v>
      </c>
      <c r="CZK16">
        <v>42375</v>
      </c>
      <c r="CZL16">
        <v>42374</v>
      </c>
      <c r="CZM16">
        <v>42373</v>
      </c>
      <c r="CZN16">
        <v>42370</v>
      </c>
      <c r="CZO16">
        <v>42369</v>
      </c>
      <c r="CZP16">
        <v>42368</v>
      </c>
      <c r="CZQ16">
        <v>42367</v>
      </c>
      <c r="CZR16">
        <v>42366</v>
      </c>
      <c r="CZS16">
        <v>42363</v>
      </c>
      <c r="CZT16">
        <v>42362</v>
      </c>
      <c r="CZU16">
        <v>42361</v>
      </c>
      <c r="CZV16">
        <v>42360</v>
      </c>
      <c r="CZW16">
        <v>42359</v>
      </c>
      <c r="CZX16">
        <v>42356</v>
      </c>
      <c r="CZY16">
        <v>42355</v>
      </c>
      <c r="CZZ16">
        <v>42354</v>
      </c>
      <c r="DAA16">
        <v>42353</v>
      </c>
      <c r="DAB16">
        <v>42352</v>
      </c>
      <c r="DAC16">
        <v>42349</v>
      </c>
      <c r="DAD16">
        <v>42348</v>
      </c>
      <c r="DAE16">
        <v>42347</v>
      </c>
      <c r="DAF16">
        <v>42346</v>
      </c>
      <c r="DAG16">
        <v>42345</v>
      </c>
      <c r="DAH16">
        <v>42342</v>
      </c>
      <c r="DAI16">
        <v>42341</v>
      </c>
      <c r="DAJ16">
        <v>42340</v>
      </c>
      <c r="DAK16">
        <v>42339</v>
      </c>
      <c r="DAL16">
        <v>42338</v>
      </c>
      <c r="DAM16">
        <v>42335</v>
      </c>
      <c r="DAN16">
        <v>42334</v>
      </c>
      <c r="DAO16">
        <v>42333</v>
      </c>
      <c r="DAP16">
        <v>42332</v>
      </c>
      <c r="DAQ16">
        <v>42331</v>
      </c>
      <c r="DAR16">
        <v>42328</v>
      </c>
      <c r="DAS16">
        <v>42327</v>
      </c>
      <c r="DAT16">
        <v>42326</v>
      </c>
      <c r="DAU16">
        <v>42325</v>
      </c>
      <c r="DAV16">
        <v>42324</v>
      </c>
      <c r="DAW16">
        <v>42321</v>
      </c>
      <c r="DAX16">
        <v>42320</v>
      </c>
      <c r="DAY16">
        <v>42319</v>
      </c>
      <c r="DAZ16">
        <v>42318</v>
      </c>
      <c r="DBA16">
        <v>42317</v>
      </c>
      <c r="DBB16">
        <v>42314</v>
      </c>
      <c r="DBC16">
        <v>42313</v>
      </c>
      <c r="DBD16">
        <v>42312</v>
      </c>
      <c r="DBE16">
        <v>42311</v>
      </c>
      <c r="DBF16">
        <v>42310</v>
      </c>
      <c r="DBG16">
        <v>42307</v>
      </c>
      <c r="DBH16">
        <v>42306</v>
      </c>
      <c r="DBI16">
        <v>42305</v>
      </c>
      <c r="DBJ16">
        <v>42304</v>
      </c>
      <c r="DBK16">
        <v>42303</v>
      </c>
      <c r="DBL16">
        <v>42300</v>
      </c>
      <c r="DBM16">
        <v>42299</v>
      </c>
      <c r="DBN16">
        <v>42298</v>
      </c>
      <c r="DBO16">
        <v>42297</v>
      </c>
      <c r="DBP16">
        <v>42296</v>
      </c>
      <c r="DBQ16">
        <v>42293</v>
      </c>
      <c r="DBR16">
        <v>42292</v>
      </c>
      <c r="DBS16">
        <v>42291</v>
      </c>
      <c r="DBT16">
        <v>42290</v>
      </c>
      <c r="DBU16">
        <v>42289</v>
      </c>
      <c r="DBV16">
        <v>42286</v>
      </c>
      <c r="DBW16">
        <v>42285</v>
      </c>
      <c r="DBX16">
        <v>42284</v>
      </c>
      <c r="DBY16">
        <v>42283</v>
      </c>
      <c r="DBZ16">
        <v>42282</v>
      </c>
      <c r="DCA16">
        <v>42279</v>
      </c>
      <c r="DCB16">
        <v>42278</v>
      </c>
      <c r="DCC16">
        <v>42277</v>
      </c>
      <c r="DCD16">
        <v>42276</v>
      </c>
      <c r="DCE16">
        <v>42275</v>
      </c>
      <c r="DCF16">
        <v>42272</v>
      </c>
      <c r="DCG16">
        <v>42271</v>
      </c>
      <c r="DCH16">
        <v>42270</v>
      </c>
      <c r="DCI16">
        <v>42269</v>
      </c>
      <c r="DCJ16">
        <v>42268</v>
      </c>
      <c r="DCK16">
        <v>42265</v>
      </c>
      <c r="DCL16">
        <v>42264</v>
      </c>
      <c r="DCM16">
        <v>42263</v>
      </c>
      <c r="DCN16">
        <v>42262</v>
      </c>
      <c r="DCO16">
        <v>42261</v>
      </c>
      <c r="DCP16">
        <v>42258</v>
      </c>
      <c r="DCQ16">
        <v>42257</v>
      </c>
      <c r="DCR16">
        <v>42256</v>
      </c>
      <c r="DCS16">
        <v>42255</v>
      </c>
      <c r="DCT16">
        <v>42254</v>
      </c>
      <c r="DCU16">
        <v>42251</v>
      </c>
      <c r="DCV16">
        <v>42250</v>
      </c>
      <c r="DCW16">
        <v>42249</v>
      </c>
      <c r="DCX16">
        <v>42248</v>
      </c>
      <c r="DCY16">
        <v>42247</v>
      </c>
      <c r="DCZ16">
        <v>42244</v>
      </c>
      <c r="DDA16">
        <v>42243</v>
      </c>
      <c r="DDB16">
        <v>42242</v>
      </c>
      <c r="DDC16">
        <v>42241</v>
      </c>
      <c r="DDD16">
        <v>42240</v>
      </c>
      <c r="DDE16">
        <v>42237</v>
      </c>
      <c r="DDF16">
        <v>42236</v>
      </c>
      <c r="DDG16">
        <v>42235</v>
      </c>
      <c r="DDH16">
        <v>42234</v>
      </c>
      <c r="DDI16">
        <v>42233</v>
      </c>
      <c r="DDJ16">
        <v>42230</v>
      </c>
      <c r="DDK16">
        <v>42229</v>
      </c>
      <c r="DDL16">
        <v>42228</v>
      </c>
      <c r="DDM16">
        <v>42227</v>
      </c>
      <c r="DDN16">
        <v>42226</v>
      </c>
      <c r="DDO16">
        <v>42223</v>
      </c>
      <c r="DDP16">
        <v>42222</v>
      </c>
      <c r="DDQ16">
        <v>42221</v>
      </c>
      <c r="DDR16">
        <v>42220</v>
      </c>
      <c r="DDS16">
        <v>42219</v>
      </c>
      <c r="DDT16">
        <v>42216</v>
      </c>
      <c r="DDU16">
        <v>42215</v>
      </c>
      <c r="DDV16">
        <v>42214</v>
      </c>
      <c r="DDW16">
        <v>42213</v>
      </c>
      <c r="DDX16">
        <v>42212</v>
      </c>
      <c r="DDY16">
        <v>42209</v>
      </c>
      <c r="DDZ16">
        <v>42208</v>
      </c>
      <c r="DEA16">
        <v>42207</v>
      </c>
      <c r="DEB16">
        <v>42206</v>
      </c>
      <c r="DEC16">
        <v>42205</v>
      </c>
      <c r="DED16">
        <v>42202</v>
      </c>
      <c r="DEE16">
        <v>42201</v>
      </c>
      <c r="DEF16">
        <v>42200</v>
      </c>
      <c r="DEG16">
        <v>42199</v>
      </c>
      <c r="DEH16">
        <v>42198</v>
      </c>
      <c r="DEI16">
        <v>42195</v>
      </c>
      <c r="DEJ16">
        <v>42194</v>
      </c>
      <c r="DEK16">
        <v>42193</v>
      </c>
      <c r="DEL16">
        <v>42192</v>
      </c>
      <c r="DEM16">
        <v>42191</v>
      </c>
      <c r="DEN16">
        <v>42188</v>
      </c>
      <c r="DEO16">
        <v>42187</v>
      </c>
      <c r="DEP16">
        <v>42186</v>
      </c>
      <c r="DEQ16">
        <v>42185</v>
      </c>
      <c r="DER16">
        <v>42184</v>
      </c>
      <c r="DES16">
        <v>42181</v>
      </c>
      <c r="DET16">
        <v>42180</v>
      </c>
      <c r="DEU16">
        <v>42179</v>
      </c>
      <c r="DEV16">
        <v>42178</v>
      </c>
      <c r="DEW16">
        <v>42177</v>
      </c>
      <c r="DEX16">
        <v>42174</v>
      </c>
      <c r="DEY16">
        <v>42173</v>
      </c>
      <c r="DEZ16">
        <v>42172</v>
      </c>
      <c r="DFA16">
        <v>42171</v>
      </c>
      <c r="DFB16">
        <v>42170</v>
      </c>
      <c r="DFC16">
        <v>42167</v>
      </c>
      <c r="DFD16">
        <v>42166</v>
      </c>
      <c r="DFE16">
        <v>42165</v>
      </c>
      <c r="DFF16">
        <v>42164</v>
      </c>
      <c r="DFG16">
        <v>42163</v>
      </c>
      <c r="DFH16">
        <v>42160</v>
      </c>
      <c r="DFI16">
        <v>42159</v>
      </c>
      <c r="DFJ16">
        <v>42158</v>
      </c>
      <c r="DFK16">
        <v>42157</v>
      </c>
      <c r="DFL16">
        <v>42156</v>
      </c>
      <c r="DFM16">
        <v>42153</v>
      </c>
      <c r="DFN16">
        <v>42152</v>
      </c>
      <c r="DFO16">
        <v>42151</v>
      </c>
      <c r="DFP16">
        <v>42150</v>
      </c>
      <c r="DFQ16">
        <v>42149</v>
      </c>
      <c r="DFR16">
        <v>42146</v>
      </c>
      <c r="DFS16">
        <v>42145</v>
      </c>
      <c r="DFT16">
        <v>42144</v>
      </c>
      <c r="DFU16">
        <v>42143</v>
      </c>
      <c r="DFV16">
        <v>42142</v>
      </c>
      <c r="DFW16">
        <v>42139</v>
      </c>
      <c r="DFX16">
        <v>42138</v>
      </c>
      <c r="DFY16">
        <v>42137</v>
      </c>
      <c r="DFZ16">
        <v>42136</v>
      </c>
      <c r="DGA16">
        <v>42135</v>
      </c>
      <c r="DGB16">
        <v>42132</v>
      </c>
      <c r="DGC16">
        <v>42131</v>
      </c>
      <c r="DGD16">
        <v>42130</v>
      </c>
      <c r="DGE16">
        <v>42129</v>
      </c>
      <c r="DGF16">
        <v>42128</v>
      </c>
      <c r="DGG16">
        <v>42125</v>
      </c>
      <c r="DGH16">
        <v>42124</v>
      </c>
      <c r="DGI16">
        <v>42123</v>
      </c>
      <c r="DGJ16">
        <v>42122</v>
      </c>
      <c r="DGK16">
        <v>42121</v>
      </c>
      <c r="DGL16">
        <v>42118</v>
      </c>
      <c r="DGM16">
        <v>42117</v>
      </c>
      <c r="DGN16">
        <v>42116</v>
      </c>
      <c r="DGO16">
        <v>42115</v>
      </c>
      <c r="DGP16">
        <v>42114</v>
      </c>
      <c r="DGQ16">
        <v>42111</v>
      </c>
      <c r="DGR16">
        <v>42110</v>
      </c>
      <c r="DGS16">
        <v>42109</v>
      </c>
      <c r="DGT16">
        <v>42108</v>
      </c>
      <c r="DGU16">
        <v>42107</v>
      </c>
      <c r="DGV16">
        <v>42104</v>
      </c>
      <c r="DGW16">
        <v>42103</v>
      </c>
      <c r="DGX16">
        <v>42102</v>
      </c>
      <c r="DGY16">
        <v>42101</v>
      </c>
      <c r="DGZ16">
        <v>42100</v>
      </c>
      <c r="DHA16">
        <v>42097</v>
      </c>
      <c r="DHB16">
        <v>42096</v>
      </c>
      <c r="DHC16">
        <v>42095</v>
      </c>
      <c r="DHD16">
        <v>42094</v>
      </c>
      <c r="DHE16">
        <v>42093</v>
      </c>
      <c r="DHF16">
        <v>42090</v>
      </c>
      <c r="DHG16">
        <v>42089</v>
      </c>
      <c r="DHH16">
        <v>42088</v>
      </c>
      <c r="DHI16">
        <v>42087</v>
      </c>
      <c r="DHJ16">
        <v>42086</v>
      </c>
      <c r="DHK16">
        <v>42083</v>
      </c>
      <c r="DHL16">
        <v>42082</v>
      </c>
      <c r="DHM16">
        <v>42081</v>
      </c>
      <c r="DHN16">
        <v>42080</v>
      </c>
      <c r="DHO16">
        <v>42079</v>
      </c>
      <c r="DHP16">
        <v>42076</v>
      </c>
      <c r="DHQ16">
        <v>42075</v>
      </c>
      <c r="DHR16">
        <v>42074</v>
      </c>
      <c r="DHS16">
        <v>42073</v>
      </c>
      <c r="DHT16">
        <v>42072</v>
      </c>
      <c r="DHU16">
        <v>42069</v>
      </c>
      <c r="DHV16">
        <v>42068</v>
      </c>
      <c r="DHW16">
        <v>42067</v>
      </c>
      <c r="DHX16">
        <v>42066</v>
      </c>
      <c r="DHY16">
        <v>42065</v>
      </c>
      <c r="DHZ16">
        <v>42062</v>
      </c>
      <c r="DIA16">
        <v>42061</v>
      </c>
      <c r="DIB16">
        <v>42060</v>
      </c>
      <c r="DIC16">
        <v>42059</v>
      </c>
      <c r="DID16">
        <v>42058</v>
      </c>
      <c r="DIE16">
        <v>42055</v>
      </c>
      <c r="DIF16">
        <v>42054</v>
      </c>
      <c r="DIG16">
        <v>42053</v>
      </c>
      <c r="DIH16">
        <v>42052</v>
      </c>
      <c r="DII16">
        <v>42051</v>
      </c>
      <c r="DIJ16">
        <v>42048</v>
      </c>
      <c r="DIK16">
        <v>42047</v>
      </c>
      <c r="DIL16">
        <v>42046</v>
      </c>
      <c r="DIM16">
        <v>42045</v>
      </c>
      <c r="DIN16">
        <v>42044</v>
      </c>
      <c r="DIO16">
        <v>42041</v>
      </c>
      <c r="DIP16">
        <v>42040</v>
      </c>
      <c r="DIQ16">
        <v>42039</v>
      </c>
      <c r="DIR16">
        <v>42038</v>
      </c>
      <c r="DIS16">
        <v>42037</v>
      </c>
      <c r="DIT16">
        <v>42034</v>
      </c>
      <c r="DIU16">
        <v>42033</v>
      </c>
      <c r="DIV16">
        <v>42032</v>
      </c>
      <c r="DIW16">
        <v>42031</v>
      </c>
      <c r="DIX16">
        <v>42030</v>
      </c>
      <c r="DIY16">
        <v>42027</v>
      </c>
      <c r="DIZ16">
        <v>42026</v>
      </c>
      <c r="DJA16">
        <v>42025</v>
      </c>
      <c r="DJB16">
        <v>42024</v>
      </c>
      <c r="DJC16">
        <v>42023</v>
      </c>
      <c r="DJD16">
        <v>42020</v>
      </c>
      <c r="DJE16">
        <v>42019</v>
      </c>
      <c r="DJF16">
        <v>42018</v>
      </c>
      <c r="DJG16">
        <v>42017</v>
      </c>
      <c r="DJH16">
        <v>42016</v>
      </c>
      <c r="DJI16">
        <v>42013</v>
      </c>
      <c r="DJJ16">
        <v>42012</v>
      </c>
      <c r="DJK16">
        <v>42011</v>
      </c>
      <c r="DJL16">
        <v>42010</v>
      </c>
      <c r="DJM16">
        <v>42009</v>
      </c>
      <c r="DJN16">
        <v>42006</v>
      </c>
      <c r="DJO16">
        <v>42005</v>
      </c>
      <c r="DJP16">
        <v>42004</v>
      </c>
      <c r="DJQ16">
        <v>42003</v>
      </c>
      <c r="DJR16">
        <v>42002</v>
      </c>
      <c r="DJS16">
        <v>41999</v>
      </c>
      <c r="DJT16">
        <v>41998</v>
      </c>
      <c r="DJU16">
        <v>41997</v>
      </c>
      <c r="DJV16">
        <v>41996</v>
      </c>
      <c r="DJW16">
        <v>41995</v>
      </c>
      <c r="DJX16">
        <v>41992</v>
      </c>
      <c r="DJY16">
        <v>41991</v>
      </c>
      <c r="DJZ16">
        <v>41990</v>
      </c>
      <c r="DKA16">
        <v>41989</v>
      </c>
      <c r="DKB16">
        <v>41988</v>
      </c>
      <c r="DKC16">
        <v>41985</v>
      </c>
      <c r="DKD16">
        <v>41984</v>
      </c>
      <c r="DKE16">
        <v>41983</v>
      </c>
      <c r="DKF16">
        <v>41982</v>
      </c>
      <c r="DKG16">
        <v>41981</v>
      </c>
      <c r="DKH16">
        <v>41978</v>
      </c>
      <c r="DKI16">
        <v>41977</v>
      </c>
      <c r="DKJ16">
        <v>41976</v>
      </c>
      <c r="DKK16">
        <v>41975</v>
      </c>
      <c r="DKL16">
        <v>41974</v>
      </c>
      <c r="DKM16">
        <v>41971</v>
      </c>
      <c r="DKN16">
        <v>41970</v>
      </c>
      <c r="DKO16">
        <v>41969</v>
      </c>
      <c r="DKP16">
        <v>41968</v>
      </c>
      <c r="DKQ16">
        <v>41967</v>
      </c>
      <c r="DKR16">
        <v>41964</v>
      </c>
      <c r="DKS16">
        <v>41963</v>
      </c>
      <c r="DKT16">
        <v>41962</v>
      </c>
      <c r="DKU16">
        <v>41961</v>
      </c>
      <c r="DKV16">
        <v>41960</v>
      </c>
      <c r="DKW16">
        <v>41957</v>
      </c>
      <c r="DKX16">
        <v>41956</v>
      </c>
      <c r="DKY16">
        <v>41955</v>
      </c>
      <c r="DKZ16">
        <v>41954</v>
      </c>
      <c r="DLA16">
        <v>41953</v>
      </c>
      <c r="DLB16">
        <v>41950</v>
      </c>
      <c r="DLC16">
        <v>41949</v>
      </c>
      <c r="DLD16">
        <v>41948</v>
      </c>
      <c r="DLE16">
        <v>41947</v>
      </c>
      <c r="DLF16">
        <v>41946</v>
      </c>
      <c r="DLG16">
        <v>41943</v>
      </c>
      <c r="DLH16">
        <v>41942</v>
      </c>
      <c r="DLI16">
        <v>41941</v>
      </c>
      <c r="DLJ16">
        <v>41940</v>
      </c>
      <c r="DLK16">
        <v>41939</v>
      </c>
      <c r="DLL16">
        <v>41936</v>
      </c>
      <c r="DLM16">
        <v>41935</v>
      </c>
      <c r="DLN16">
        <v>41934</v>
      </c>
      <c r="DLO16">
        <v>41933</v>
      </c>
      <c r="DLP16">
        <v>41932</v>
      </c>
      <c r="DLQ16">
        <v>41929</v>
      </c>
      <c r="DLR16">
        <v>41928</v>
      </c>
      <c r="DLS16">
        <v>41927</v>
      </c>
      <c r="DLT16">
        <v>41926</v>
      </c>
      <c r="DLU16">
        <v>41925</v>
      </c>
      <c r="DLV16">
        <v>41922</v>
      </c>
      <c r="DLW16">
        <v>41921</v>
      </c>
      <c r="DLX16">
        <v>41920</v>
      </c>
      <c r="DLY16">
        <v>41919</v>
      </c>
      <c r="DLZ16">
        <v>41918</v>
      </c>
      <c r="DMA16">
        <v>41915</v>
      </c>
      <c r="DMB16">
        <v>41914</v>
      </c>
      <c r="DMC16">
        <v>41913</v>
      </c>
      <c r="DMD16">
        <v>41912</v>
      </c>
      <c r="DME16">
        <v>41911</v>
      </c>
      <c r="DMF16">
        <v>41908</v>
      </c>
      <c r="DMG16">
        <v>41907</v>
      </c>
      <c r="DMH16">
        <v>41906</v>
      </c>
      <c r="DMI16">
        <v>41905</v>
      </c>
      <c r="DMJ16">
        <v>41904</v>
      </c>
      <c r="DMK16">
        <v>41901</v>
      </c>
      <c r="DML16">
        <v>41900</v>
      </c>
      <c r="DMM16">
        <v>41899</v>
      </c>
      <c r="DMN16">
        <v>41898</v>
      </c>
      <c r="DMO16">
        <v>41897</v>
      </c>
      <c r="DMP16">
        <v>41894</v>
      </c>
      <c r="DMQ16">
        <v>41893</v>
      </c>
      <c r="DMR16">
        <v>41892</v>
      </c>
      <c r="DMS16">
        <v>41891</v>
      </c>
      <c r="DMT16">
        <v>41890</v>
      </c>
      <c r="DMU16">
        <v>41887</v>
      </c>
      <c r="DMV16">
        <v>41886</v>
      </c>
      <c r="DMW16">
        <v>41885</v>
      </c>
      <c r="DMX16">
        <v>41884</v>
      </c>
      <c r="DMY16">
        <v>41883</v>
      </c>
      <c r="DMZ16">
        <v>41880</v>
      </c>
      <c r="DNA16">
        <v>41879</v>
      </c>
      <c r="DNB16">
        <v>41878</v>
      </c>
      <c r="DNC16">
        <v>41877</v>
      </c>
      <c r="DND16">
        <v>41876</v>
      </c>
      <c r="DNE16">
        <v>41873</v>
      </c>
      <c r="DNF16">
        <v>41872</v>
      </c>
      <c r="DNG16">
        <v>41871</v>
      </c>
      <c r="DNH16">
        <v>41870</v>
      </c>
      <c r="DNI16">
        <v>41869</v>
      </c>
      <c r="DNJ16">
        <v>41866</v>
      </c>
      <c r="DNK16">
        <v>41865</v>
      </c>
      <c r="DNL16">
        <v>41864</v>
      </c>
      <c r="DNM16">
        <v>41863</v>
      </c>
      <c r="DNN16">
        <v>41862</v>
      </c>
      <c r="DNO16">
        <v>41859</v>
      </c>
      <c r="DNP16">
        <v>41858</v>
      </c>
      <c r="DNQ16">
        <v>41857</v>
      </c>
      <c r="DNR16">
        <v>41856</v>
      </c>
      <c r="DNS16">
        <v>41855</v>
      </c>
      <c r="DNT16">
        <v>41852</v>
      </c>
      <c r="DNU16">
        <v>41851</v>
      </c>
      <c r="DNV16">
        <v>41850</v>
      </c>
      <c r="DNW16">
        <v>41849</v>
      </c>
      <c r="DNX16">
        <v>41848</v>
      </c>
      <c r="DNY16">
        <v>41845</v>
      </c>
      <c r="DNZ16">
        <v>41844</v>
      </c>
      <c r="DOA16">
        <v>41843</v>
      </c>
      <c r="DOB16">
        <v>41842</v>
      </c>
      <c r="DOC16">
        <v>41841</v>
      </c>
      <c r="DOD16">
        <v>41838</v>
      </c>
      <c r="DOE16">
        <v>41837</v>
      </c>
      <c r="DOF16">
        <v>41836</v>
      </c>
      <c r="DOG16">
        <v>41835</v>
      </c>
      <c r="DOH16">
        <v>41834</v>
      </c>
      <c r="DOI16">
        <v>41831</v>
      </c>
      <c r="DOJ16">
        <v>41830</v>
      </c>
      <c r="DOK16">
        <v>41829</v>
      </c>
      <c r="DOL16">
        <v>41828</v>
      </c>
      <c r="DOM16">
        <v>41827</v>
      </c>
      <c r="DON16">
        <v>41824</v>
      </c>
      <c r="DOO16">
        <v>41823</v>
      </c>
      <c r="DOP16">
        <v>41822</v>
      </c>
      <c r="DOQ16">
        <v>41821</v>
      </c>
      <c r="DOR16">
        <v>41820</v>
      </c>
      <c r="DOS16">
        <v>41817</v>
      </c>
      <c r="DOT16">
        <v>41816</v>
      </c>
      <c r="DOU16">
        <v>41815</v>
      </c>
      <c r="DOV16">
        <v>41814</v>
      </c>
      <c r="DOW16">
        <v>41813</v>
      </c>
      <c r="DOX16">
        <v>41810</v>
      </c>
      <c r="DOY16">
        <v>41809</v>
      </c>
      <c r="DOZ16">
        <v>41808</v>
      </c>
      <c r="DPA16">
        <v>41807</v>
      </c>
      <c r="DPB16">
        <v>41806</v>
      </c>
      <c r="DPC16">
        <v>41803</v>
      </c>
      <c r="DPD16">
        <v>41802</v>
      </c>
      <c r="DPE16">
        <v>41801</v>
      </c>
      <c r="DPF16">
        <v>41800</v>
      </c>
      <c r="DPG16">
        <v>41799</v>
      </c>
      <c r="DPH16">
        <v>41796</v>
      </c>
      <c r="DPI16">
        <v>41795</v>
      </c>
      <c r="DPJ16">
        <v>41794</v>
      </c>
      <c r="DPK16">
        <v>41793</v>
      </c>
      <c r="DPL16">
        <v>41792</v>
      </c>
      <c r="DPM16">
        <v>41789</v>
      </c>
      <c r="DPN16">
        <v>41788</v>
      </c>
      <c r="DPO16">
        <v>41787</v>
      </c>
      <c r="DPP16">
        <v>41786</v>
      </c>
      <c r="DPQ16">
        <v>41785</v>
      </c>
      <c r="DPR16">
        <v>41782</v>
      </c>
      <c r="DPS16">
        <v>41781</v>
      </c>
      <c r="DPT16">
        <v>41780</v>
      </c>
      <c r="DPU16">
        <v>41779</v>
      </c>
      <c r="DPV16">
        <v>41778</v>
      </c>
      <c r="DPW16">
        <v>41775</v>
      </c>
      <c r="DPX16">
        <v>41774</v>
      </c>
      <c r="DPY16">
        <v>41773</v>
      </c>
      <c r="DPZ16">
        <v>41772</v>
      </c>
      <c r="DQA16">
        <v>41771</v>
      </c>
      <c r="DQB16">
        <v>41768</v>
      </c>
      <c r="DQC16">
        <v>41767</v>
      </c>
      <c r="DQD16">
        <v>41766</v>
      </c>
      <c r="DQE16">
        <v>41765</v>
      </c>
      <c r="DQF16">
        <v>41764</v>
      </c>
      <c r="DQG16">
        <v>41761</v>
      </c>
      <c r="DQH16">
        <v>41760</v>
      </c>
      <c r="DQI16">
        <v>41759</v>
      </c>
      <c r="DQJ16">
        <v>41758</v>
      </c>
      <c r="DQK16">
        <v>41757</v>
      </c>
      <c r="DQL16">
        <v>41754</v>
      </c>
      <c r="DQM16">
        <v>41753</v>
      </c>
      <c r="DQN16">
        <v>41752</v>
      </c>
      <c r="DQO16">
        <v>41751</v>
      </c>
      <c r="DQP16">
        <v>41750</v>
      </c>
      <c r="DQQ16">
        <v>41747</v>
      </c>
      <c r="DQR16">
        <v>41746</v>
      </c>
      <c r="DQS16">
        <v>41745</v>
      </c>
      <c r="DQT16">
        <v>41744</v>
      </c>
      <c r="DQU16">
        <v>41743</v>
      </c>
      <c r="DQV16">
        <v>41740</v>
      </c>
      <c r="DQW16">
        <v>41739</v>
      </c>
      <c r="DQX16">
        <v>41738</v>
      </c>
      <c r="DQY16">
        <v>41737</v>
      </c>
      <c r="DQZ16">
        <v>41736</v>
      </c>
      <c r="DRA16">
        <v>41733</v>
      </c>
      <c r="DRB16">
        <v>41732</v>
      </c>
      <c r="DRC16">
        <v>41731</v>
      </c>
      <c r="DRD16">
        <v>41730</v>
      </c>
      <c r="DRE16">
        <v>41729</v>
      </c>
      <c r="DRF16">
        <v>41726</v>
      </c>
      <c r="DRG16">
        <v>41725</v>
      </c>
      <c r="DRH16">
        <v>41724</v>
      </c>
      <c r="DRI16">
        <v>41723</v>
      </c>
      <c r="DRJ16">
        <v>41722</v>
      </c>
      <c r="DRK16">
        <v>41719</v>
      </c>
      <c r="DRL16">
        <v>41718</v>
      </c>
      <c r="DRM16">
        <v>41717</v>
      </c>
      <c r="DRN16">
        <v>41716</v>
      </c>
      <c r="DRO16">
        <v>41715</v>
      </c>
      <c r="DRP16">
        <v>41712</v>
      </c>
      <c r="DRQ16">
        <v>41711</v>
      </c>
      <c r="DRR16">
        <v>41710</v>
      </c>
      <c r="DRS16">
        <v>41709</v>
      </c>
      <c r="DRT16">
        <v>41708</v>
      </c>
      <c r="DRU16">
        <v>41705</v>
      </c>
      <c r="DRV16">
        <v>41704</v>
      </c>
      <c r="DRW16">
        <v>41703</v>
      </c>
      <c r="DRX16">
        <v>41702</v>
      </c>
      <c r="DRY16">
        <v>41701</v>
      </c>
      <c r="DRZ16">
        <v>41698</v>
      </c>
      <c r="DSA16">
        <v>41697</v>
      </c>
      <c r="DSB16">
        <v>41696</v>
      </c>
      <c r="DSC16">
        <v>41695</v>
      </c>
      <c r="DSD16">
        <v>41694</v>
      </c>
      <c r="DSE16">
        <v>41691</v>
      </c>
      <c r="DSF16">
        <v>41690</v>
      </c>
      <c r="DSG16">
        <v>41689</v>
      </c>
      <c r="DSH16">
        <v>41688</v>
      </c>
      <c r="DSI16">
        <v>41687</v>
      </c>
      <c r="DSJ16">
        <v>41684</v>
      </c>
      <c r="DSK16">
        <v>41683</v>
      </c>
      <c r="DSL16">
        <v>41682</v>
      </c>
      <c r="DSM16">
        <v>41681</v>
      </c>
      <c r="DSN16">
        <v>41680</v>
      </c>
      <c r="DSO16">
        <v>41677</v>
      </c>
      <c r="DSP16">
        <v>41676</v>
      </c>
      <c r="DSQ16">
        <v>41675</v>
      </c>
      <c r="DSR16">
        <v>41674</v>
      </c>
      <c r="DSS16">
        <v>41673</v>
      </c>
      <c r="DST16">
        <v>41670</v>
      </c>
      <c r="DSU16">
        <v>41669</v>
      </c>
      <c r="DSV16">
        <v>41668</v>
      </c>
      <c r="DSW16">
        <v>41667</v>
      </c>
      <c r="DSX16">
        <v>41666</v>
      </c>
      <c r="DSY16">
        <v>41663</v>
      </c>
      <c r="DSZ16">
        <v>41662</v>
      </c>
      <c r="DTA16">
        <v>41661</v>
      </c>
      <c r="DTB16">
        <v>41660</v>
      </c>
      <c r="DTC16">
        <v>41659</v>
      </c>
      <c r="DTD16">
        <v>41656</v>
      </c>
      <c r="DTE16">
        <v>41655</v>
      </c>
      <c r="DTF16">
        <v>41654</v>
      </c>
      <c r="DTG16">
        <v>41653</v>
      </c>
      <c r="DTH16">
        <v>41652</v>
      </c>
      <c r="DTI16">
        <v>41649</v>
      </c>
      <c r="DTJ16">
        <v>41648</v>
      </c>
      <c r="DTK16">
        <v>41647</v>
      </c>
      <c r="DTL16">
        <v>41646</v>
      </c>
      <c r="DTM16">
        <v>41645</v>
      </c>
      <c r="DTN16">
        <v>41642</v>
      </c>
      <c r="DTO16">
        <v>41641</v>
      </c>
      <c r="DTP16">
        <v>41640</v>
      </c>
      <c r="DTQ16">
        <v>41639</v>
      </c>
      <c r="DTR16">
        <v>41638</v>
      </c>
      <c r="DTS16">
        <v>41635</v>
      </c>
      <c r="DTT16">
        <v>41634</v>
      </c>
      <c r="DTU16">
        <v>41633</v>
      </c>
      <c r="DTV16">
        <v>41632</v>
      </c>
      <c r="DTW16">
        <v>41631</v>
      </c>
      <c r="DTX16">
        <v>41628</v>
      </c>
      <c r="DTY16">
        <v>41627</v>
      </c>
      <c r="DTZ16">
        <v>41626</v>
      </c>
      <c r="DUA16">
        <v>41625</v>
      </c>
      <c r="DUB16">
        <v>41624</v>
      </c>
      <c r="DUC16">
        <v>41621</v>
      </c>
      <c r="DUD16">
        <v>41620</v>
      </c>
      <c r="DUE16">
        <v>41619</v>
      </c>
      <c r="DUF16">
        <v>41618</v>
      </c>
      <c r="DUG16">
        <v>41617</v>
      </c>
      <c r="DUH16">
        <v>41614</v>
      </c>
      <c r="DUI16">
        <v>41613</v>
      </c>
      <c r="DUJ16">
        <v>41612</v>
      </c>
      <c r="DUK16">
        <v>41611</v>
      </c>
      <c r="DUL16">
        <v>41610</v>
      </c>
      <c r="DUM16">
        <v>41607</v>
      </c>
      <c r="DUN16">
        <v>41606</v>
      </c>
      <c r="DUO16">
        <v>41605</v>
      </c>
      <c r="DUP16">
        <v>41604</v>
      </c>
      <c r="DUQ16">
        <v>41603</v>
      </c>
      <c r="DUR16">
        <v>41600</v>
      </c>
      <c r="DUS16">
        <v>41599</v>
      </c>
      <c r="DUT16">
        <v>41598</v>
      </c>
      <c r="DUU16">
        <v>41597</v>
      </c>
      <c r="DUV16">
        <v>41596</v>
      </c>
      <c r="DUW16">
        <v>41593</v>
      </c>
      <c r="DUX16">
        <v>41592</v>
      </c>
      <c r="DUY16">
        <v>41591</v>
      </c>
      <c r="DUZ16">
        <v>41590</v>
      </c>
      <c r="DVA16">
        <v>41589</v>
      </c>
      <c r="DVB16">
        <v>41586</v>
      </c>
      <c r="DVC16">
        <v>41585</v>
      </c>
      <c r="DVD16">
        <v>41584</v>
      </c>
      <c r="DVE16">
        <v>41583</v>
      </c>
      <c r="DVF16">
        <v>41582</v>
      </c>
      <c r="DVG16">
        <v>41579</v>
      </c>
      <c r="DVH16">
        <v>41578</v>
      </c>
      <c r="DVI16">
        <v>41577</v>
      </c>
      <c r="DVJ16">
        <v>41576</v>
      </c>
      <c r="DVK16">
        <v>41575</v>
      </c>
      <c r="DVL16">
        <v>41572</v>
      </c>
      <c r="DVM16">
        <v>41571</v>
      </c>
      <c r="DVN16">
        <v>41570</v>
      </c>
      <c r="DVO16">
        <v>41569</v>
      </c>
      <c r="DVP16">
        <v>41568</v>
      </c>
      <c r="DVQ16">
        <v>41565</v>
      </c>
      <c r="DVR16">
        <v>41564</v>
      </c>
      <c r="DVS16">
        <v>41563</v>
      </c>
      <c r="DVT16">
        <v>41562</v>
      </c>
      <c r="DVU16">
        <v>41561</v>
      </c>
      <c r="DVV16">
        <v>41558</v>
      </c>
      <c r="DVW16">
        <v>41557</v>
      </c>
      <c r="DVX16">
        <v>41556</v>
      </c>
      <c r="DVY16">
        <v>41555</v>
      </c>
      <c r="DVZ16">
        <v>41554</v>
      </c>
      <c r="DWA16">
        <v>41551</v>
      </c>
      <c r="DWB16">
        <v>41550</v>
      </c>
      <c r="DWC16">
        <v>41549</v>
      </c>
      <c r="DWD16">
        <v>41548</v>
      </c>
      <c r="DWE16">
        <v>41547</v>
      </c>
      <c r="DWF16">
        <v>41544</v>
      </c>
      <c r="DWG16">
        <v>41543</v>
      </c>
      <c r="DWH16">
        <v>41542</v>
      </c>
      <c r="DWI16">
        <v>41541</v>
      </c>
      <c r="DWJ16">
        <v>41540</v>
      </c>
      <c r="DWK16">
        <v>41537</v>
      </c>
      <c r="DWL16">
        <v>41536</v>
      </c>
      <c r="DWM16">
        <v>41535</v>
      </c>
      <c r="DWN16">
        <v>41534</v>
      </c>
      <c r="DWO16">
        <v>41533</v>
      </c>
      <c r="DWP16">
        <v>41530</v>
      </c>
      <c r="DWQ16">
        <v>41529</v>
      </c>
      <c r="DWR16">
        <v>41528</v>
      </c>
      <c r="DWS16">
        <v>41527</v>
      </c>
      <c r="DWT16">
        <v>41526</v>
      </c>
      <c r="DWU16">
        <v>41523</v>
      </c>
      <c r="DWV16">
        <v>41522</v>
      </c>
      <c r="DWW16">
        <v>41521</v>
      </c>
      <c r="DWX16">
        <v>41520</v>
      </c>
      <c r="DWY16">
        <v>41519</v>
      </c>
      <c r="DWZ16">
        <v>41516</v>
      </c>
      <c r="DXA16">
        <v>41515</v>
      </c>
      <c r="DXB16">
        <v>41514</v>
      </c>
      <c r="DXC16">
        <v>41513</v>
      </c>
      <c r="DXD16">
        <v>41512</v>
      </c>
      <c r="DXE16">
        <v>41509</v>
      </c>
      <c r="DXF16">
        <v>41508</v>
      </c>
      <c r="DXG16">
        <v>41507</v>
      </c>
      <c r="DXH16">
        <v>41506</v>
      </c>
      <c r="DXI16">
        <v>41505</v>
      </c>
      <c r="DXJ16">
        <v>41502</v>
      </c>
      <c r="DXK16">
        <v>41501</v>
      </c>
      <c r="DXL16">
        <v>41500</v>
      </c>
      <c r="DXM16">
        <v>41499</v>
      </c>
      <c r="DXN16">
        <v>41498</v>
      </c>
      <c r="DXO16">
        <v>41495</v>
      </c>
      <c r="DXP16">
        <v>41494</v>
      </c>
      <c r="DXQ16">
        <v>41493</v>
      </c>
      <c r="DXR16">
        <v>41492</v>
      </c>
      <c r="DXS16">
        <v>41491</v>
      </c>
      <c r="DXT16">
        <v>41488</v>
      </c>
      <c r="DXU16">
        <v>41487</v>
      </c>
      <c r="DXV16">
        <v>41486</v>
      </c>
      <c r="DXW16">
        <v>41485</v>
      </c>
      <c r="DXX16">
        <v>41484</v>
      </c>
      <c r="DXY16">
        <v>41481</v>
      </c>
      <c r="DXZ16">
        <v>41480</v>
      </c>
      <c r="DYA16">
        <v>41479</v>
      </c>
      <c r="DYB16">
        <v>41478</v>
      </c>
      <c r="DYC16">
        <v>41477</v>
      </c>
      <c r="DYD16">
        <v>41474</v>
      </c>
      <c r="DYE16">
        <v>41473</v>
      </c>
      <c r="DYF16">
        <v>41472</v>
      </c>
      <c r="DYG16">
        <v>41471</v>
      </c>
      <c r="DYH16">
        <v>41470</v>
      </c>
      <c r="DYI16">
        <v>41467</v>
      </c>
      <c r="DYJ16">
        <v>41466</v>
      </c>
      <c r="DYK16">
        <v>41465</v>
      </c>
      <c r="DYL16">
        <v>41464</v>
      </c>
      <c r="DYM16">
        <v>41463</v>
      </c>
      <c r="DYN16">
        <v>41460</v>
      </c>
      <c r="DYO16">
        <v>41459</v>
      </c>
      <c r="DYP16">
        <v>41458</v>
      </c>
      <c r="DYQ16">
        <v>41457</v>
      </c>
      <c r="DYR16">
        <v>41456</v>
      </c>
      <c r="DYS16">
        <v>41453</v>
      </c>
      <c r="DYT16">
        <v>41452</v>
      </c>
      <c r="DYU16">
        <v>41451</v>
      </c>
      <c r="DYV16">
        <v>41450</v>
      </c>
      <c r="DYW16">
        <v>41449</v>
      </c>
      <c r="DYX16">
        <v>41446</v>
      </c>
      <c r="DYY16">
        <v>41445</v>
      </c>
      <c r="DYZ16">
        <v>41444</v>
      </c>
      <c r="DZA16">
        <v>41443</v>
      </c>
      <c r="DZB16">
        <v>41442</v>
      </c>
      <c r="DZC16">
        <v>41439</v>
      </c>
      <c r="DZD16">
        <v>41438</v>
      </c>
      <c r="DZE16">
        <v>41437</v>
      </c>
      <c r="DZF16">
        <v>41436</v>
      </c>
      <c r="DZG16">
        <v>41435</v>
      </c>
      <c r="DZH16">
        <v>41432</v>
      </c>
      <c r="DZI16">
        <v>41431</v>
      </c>
      <c r="DZJ16">
        <v>41430</v>
      </c>
      <c r="DZK16">
        <v>41429</v>
      </c>
      <c r="DZL16">
        <v>41428</v>
      </c>
      <c r="DZM16">
        <v>41425</v>
      </c>
      <c r="DZN16">
        <v>41424</v>
      </c>
      <c r="DZO16">
        <v>41423</v>
      </c>
      <c r="DZP16">
        <v>41422</v>
      </c>
      <c r="DZQ16">
        <v>41421</v>
      </c>
      <c r="DZR16">
        <v>41418</v>
      </c>
      <c r="DZS16">
        <v>41417</v>
      </c>
      <c r="DZT16">
        <v>41416</v>
      </c>
      <c r="DZU16">
        <v>41415</v>
      </c>
      <c r="DZV16">
        <v>41414</v>
      </c>
      <c r="DZW16">
        <v>41411</v>
      </c>
      <c r="DZX16">
        <v>41410</v>
      </c>
      <c r="DZY16">
        <v>41409</v>
      </c>
      <c r="DZZ16">
        <v>41408</v>
      </c>
      <c r="EAA16">
        <v>41407</v>
      </c>
      <c r="EAB16">
        <v>41404</v>
      </c>
      <c r="EAC16">
        <v>41403</v>
      </c>
      <c r="EAD16">
        <v>41402</v>
      </c>
      <c r="EAE16">
        <v>41401</v>
      </c>
      <c r="EAF16">
        <v>41400</v>
      </c>
      <c r="EAG16">
        <v>41397</v>
      </c>
      <c r="EAH16">
        <v>41396</v>
      </c>
      <c r="EAI16">
        <v>41395</v>
      </c>
      <c r="EAJ16">
        <v>41394</v>
      </c>
      <c r="EAK16">
        <v>41393</v>
      </c>
      <c r="EAL16">
        <v>41390</v>
      </c>
      <c r="EAM16">
        <v>41389</v>
      </c>
      <c r="EAN16">
        <v>41388</v>
      </c>
      <c r="EAO16">
        <v>41387</v>
      </c>
      <c r="EAP16">
        <v>41386</v>
      </c>
      <c r="EAQ16">
        <v>41383</v>
      </c>
      <c r="EAR16">
        <v>41382</v>
      </c>
      <c r="EAS16">
        <v>41381</v>
      </c>
      <c r="EAT16">
        <v>41380</v>
      </c>
      <c r="EAU16">
        <v>41379</v>
      </c>
      <c r="EAV16">
        <v>41376</v>
      </c>
      <c r="EAW16">
        <v>41375</v>
      </c>
      <c r="EAX16">
        <v>41374</v>
      </c>
      <c r="EAY16">
        <v>41373</v>
      </c>
      <c r="EAZ16">
        <v>41372</v>
      </c>
      <c r="EBA16">
        <v>41369</v>
      </c>
      <c r="EBB16">
        <v>41368</v>
      </c>
      <c r="EBC16">
        <v>41367</v>
      </c>
      <c r="EBD16">
        <v>41366</v>
      </c>
      <c r="EBE16">
        <v>41365</v>
      </c>
      <c r="EBF16">
        <v>41362</v>
      </c>
      <c r="EBG16">
        <v>41361</v>
      </c>
      <c r="EBH16">
        <v>41360</v>
      </c>
      <c r="EBI16">
        <v>41359</v>
      </c>
      <c r="EBJ16">
        <v>41358</v>
      </c>
      <c r="EBK16">
        <v>41355</v>
      </c>
      <c r="EBL16">
        <v>41354</v>
      </c>
      <c r="EBM16">
        <v>41353</v>
      </c>
      <c r="EBN16">
        <v>41352</v>
      </c>
      <c r="EBO16">
        <v>41351</v>
      </c>
      <c r="EBP16">
        <v>41348</v>
      </c>
      <c r="EBQ16">
        <v>41347</v>
      </c>
      <c r="EBR16">
        <v>41346</v>
      </c>
      <c r="EBS16">
        <v>41345</v>
      </c>
      <c r="EBT16">
        <v>41344</v>
      </c>
      <c r="EBU16">
        <v>41341</v>
      </c>
      <c r="EBV16">
        <v>41340</v>
      </c>
      <c r="EBW16">
        <v>41339</v>
      </c>
      <c r="EBX16">
        <v>41338</v>
      </c>
      <c r="EBY16">
        <v>41337</v>
      </c>
      <c r="EBZ16">
        <v>41334</v>
      </c>
      <c r="ECA16">
        <v>41333</v>
      </c>
      <c r="ECB16">
        <v>41332</v>
      </c>
      <c r="ECC16">
        <v>41331</v>
      </c>
      <c r="ECD16">
        <v>41330</v>
      </c>
      <c r="ECE16">
        <v>41327</v>
      </c>
      <c r="ECF16">
        <v>41326</v>
      </c>
      <c r="ECG16">
        <v>41325</v>
      </c>
      <c r="ECH16">
        <v>41324</v>
      </c>
      <c r="ECI16">
        <v>41323</v>
      </c>
      <c r="ECJ16">
        <v>41320</v>
      </c>
      <c r="ECK16">
        <v>41319</v>
      </c>
      <c r="ECL16">
        <v>41318</v>
      </c>
      <c r="ECM16">
        <v>41317</v>
      </c>
      <c r="ECN16">
        <v>41316</v>
      </c>
      <c r="ECO16">
        <v>41313</v>
      </c>
      <c r="ECP16">
        <v>41312</v>
      </c>
      <c r="ECQ16">
        <v>41311</v>
      </c>
      <c r="ECR16">
        <v>41310</v>
      </c>
      <c r="ECS16">
        <v>41309</v>
      </c>
      <c r="ECT16">
        <v>41306</v>
      </c>
      <c r="ECU16">
        <v>41305</v>
      </c>
      <c r="ECV16">
        <v>41304</v>
      </c>
      <c r="ECW16">
        <v>41303</v>
      </c>
      <c r="ECX16">
        <v>41302</v>
      </c>
      <c r="ECY16">
        <v>41299</v>
      </c>
      <c r="ECZ16">
        <v>41298</v>
      </c>
      <c r="EDA16">
        <v>41297</v>
      </c>
      <c r="EDB16">
        <v>41296</v>
      </c>
      <c r="EDC16">
        <v>41295</v>
      </c>
      <c r="EDD16">
        <v>41292</v>
      </c>
      <c r="EDE16">
        <v>41291</v>
      </c>
      <c r="EDF16">
        <v>41290</v>
      </c>
      <c r="EDG16">
        <v>41289</v>
      </c>
      <c r="EDH16">
        <v>41288</v>
      </c>
      <c r="EDI16">
        <v>41285</v>
      </c>
      <c r="EDJ16">
        <v>41284</v>
      </c>
      <c r="EDK16">
        <v>41283</v>
      </c>
      <c r="EDL16">
        <v>41282</v>
      </c>
      <c r="EDM16">
        <v>41281</v>
      </c>
      <c r="EDN16">
        <v>41278</v>
      </c>
      <c r="EDO16">
        <v>41277</v>
      </c>
      <c r="EDP16">
        <v>41276</v>
      </c>
      <c r="EDQ16">
        <v>41275</v>
      </c>
      <c r="EDR16">
        <v>41274</v>
      </c>
      <c r="EDS16">
        <v>41271</v>
      </c>
      <c r="EDT16">
        <v>41270</v>
      </c>
      <c r="EDU16">
        <v>41269</v>
      </c>
      <c r="EDV16">
        <v>41268</v>
      </c>
      <c r="EDW16">
        <v>41267</v>
      </c>
      <c r="EDX16">
        <v>41264</v>
      </c>
      <c r="EDY16">
        <v>41263</v>
      </c>
      <c r="EDZ16">
        <v>41262</v>
      </c>
      <c r="EEA16">
        <v>41261</v>
      </c>
      <c r="EEB16">
        <v>41260</v>
      </c>
      <c r="EEC16">
        <v>41257</v>
      </c>
      <c r="EED16">
        <v>41256</v>
      </c>
      <c r="EEE16">
        <v>41255</v>
      </c>
      <c r="EEF16">
        <v>41254</v>
      </c>
      <c r="EEG16">
        <v>41253</v>
      </c>
      <c r="EEH16">
        <v>41250</v>
      </c>
      <c r="EEI16">
        <v>41249</v>
      </c>
      <c r="EEJ16">
        <v>41248</v>
      </c>
      <c r="EEK16">
        <v>41247</v>
      </c>
      <c r="EEL16">
        <v>41246</v>
      </c>
      <c r="EEM16">
        <v>41243</v>
      </c>
      <c r="EEN16">
        <v>41242</v>
      </c>
      <c r="EEO16">
        <v>41241</v>
      </c>
      <c r="EEP16">
        <v>41240</v>
      </c>
      <c r="EEQ16">
        <v>41239</v>
      </c>
      <c r="EER16">
        <v>41236</v>
      </c>
      <c r="EES16">
        <v>41235</v>
      </c>
      <c r="EET16">
        <v>41234</v>
      </c>
      <c r="EEU16">
        <v>41233</v>
      </c>
      <c r="EEV16">
        <v>41232</v>
      </c>
      <c r="EEW16">
        <v>41229</v>
      </c>
      <c r="EEX16">
        <v>41228</v>
      </c>
      <c r="EEY16">
        <v>41227</v>
      </c>
      <c r="EEZ16">
        <v>41226</v>
      </c>
      <c r="EFA16">
        <v>41225</v>
      </c>
      <c r="EFB16">
        <v>41222</v>
      </c>
      <c r="EFC16">
        <v>41221</v>
      </c>
      <c r="EFD16">
        <v>41220</v>
      </c>
      <c r="EFE16">
        <v>41219</v>
      </c>
      <c r="EFF16">
        <v>41218</v>
      </c>
      <c r="EFG16">
        <v>41215</v>
      </c>
      <c r="EFH16">
        <v>41214</v>
      </c>
      <c r="EFI16">
        <v>41213</v>
      </c>
      <c r="EFJ16">
        <v>41212</v>
      </c>
      <c r="EFK16">
        <v>41211</v>
      </c>
      <c r="EFL16">
        <v>41208</v>
      </c>
      <c r="EFM16">
        <v>41207</v>
      </c>
      <c r="EFN16">
        <v>41206</v>
      </c>
      <c r="EFO16">
        <v>41205</v>
      </c>
      <c r="EFP16">
        <v>41204</v>
      </c>
      <c r="EFQ16">
        <v>41201</v>
      </c>
      <c r="EFR16">
        <v>41200</v>
      </c>
      <c r="EFS16">
        <v>41199</v>
      </c>
      <c r="EFT16">
        <v>41198</v>
      </c>
      <c r="EFU16">
        <v>41197</v>
      </c>
      <c r="EFV16">
        <v>41194</v>
      </c>
      <c r="EFW16">
        <v>41193</v>
      </c>
      <c r="EFX16">
        <v>41192</v>
      </c>
      <c r="EFY16">
        <v>41191</v>
      </c>
      <c r="EFZ16">
        <v>41190</v>
      </c>
      <c r="EGA16">
        <v>41187</v>
      </c>
      <c r="EGB16">
        <v>41186</v>
      </c>
      <c r="EGC16">
        <v>41185</v>
      </c>
      <c r="EGD16">
        <v>41184</v>
      </c>
      <c r="EGE16">
        <v>41183</v>
      </c>
      <c r="EGF16">
        <v>41180</v>
      </c>
      <c r="EGG16">
        <v>41179</v>
      </c>
      <c r="EGH16">
        <v>41178</v>
      </c>
      <c r="EGI16">
        <v>41177</v>
      </c>
      <c r="EGJ16">
        <v>41176</v>
      </c>
      <c r="EGK16">
        <v>41173</v>
      </c>
      <c r="EGL16">
        <v>41172</v>
      </c>
      <c r="EGM16">
        <v>41171</v>
      </c>
      <c r="EGN16">
        <v>41170</v>
      </c>
      <c r="EGO16">
        <v>41169</v>
      </c>
      <c r="EGP16">
        <v>41166</v>
      </c>
      <c r="EGQ16">
        <v>41165</v>
      </c>
      <c r="EGR16">
        <v>41164</v>
      </c>
      <c r="EGS16">
        <v>41163</v>
      </c>
      <c r="EGT16">
        <v>41162</v>
      </c>
      <c r="EGU16">
        <v>41159</v>
      </c>
      <c r="EGV16">
        <v>41158</v>
      </c>
      <c r="EGW16">
        <v>41157</v>
      </c>
      <c r="EGX16">
        <v>41156</v>
      </c>
      <c r="EGY16">
        <v>41155</v>
      </c>
      <c r="EGZ16">
        <v>41152</v>
      </c>
      <c r="EHA16">
        <v>41151</v>
      </c>
      <c r="EHB16">
        <v>41150</v>
      </c>
      <c r="EHC16">
        <v>41149</v>
      </c>
      <c r="EHD16">
        <v>41148</v>
      </c>
      <c r="EHE16">
        <v>41145</v>
      </c>
      <c r="EHF16">
        <v>41144</v>
      </c>
      <c r="EHG16">
        <v>41143</v>
      </c>
      <c r="EHH16">
        <v>41142</v>
      </c>
      <c r="EHI16">
        <v>41141</v>
      </c>
      <c r="EHJ16">
        <v>41138</v>
      </c>
      <c r="EHK16">
        <v>41137</v>
      </c>
      <c r="EHL16">
        <v>41136</v>
      </c>
      <c r="EHM16">
        <v>41135</v>
      </c>
      <c r="EHN16">
        <v>41134</v>
      </c>
      <c r="EHO16">
        <v>41131</v>
      </c>
      <c r="EHP16">
        <v>41130</v>
      </c>
      <c r="EHQ16">
        <v>41129</v>
      </c>
      <c r="EHR16">
        <v>41128</v>
      </c>
      <c r="EHS16">
        <v>41127</v>
      </c>
      <c r="EHT16">
        <v>41124</v>
      </c>
      <c r="EHU16">
        <v>41123</v>
      </c>
      <c r="EHV16">
        <v>41122</v>
      </c>
      <c r="EHW16">
        <v>41121</v>
      </c>
      <c r="EHX16">
        <v>41120</v>
      </c>
      <c r="EHY16">
        <v>41117</v>
      </c>
      <c r="EHZ16">
        <v>41116</v>
      </c>
      <c r="EIA16">
        <v>41115</v>
      </c>
      <c r="EIB16">
        <v>41114</v>
      </c>
      <c r="EIC16">
        <v>41113</v>
      </c>
      <c r="EID16">
        <v>41110</v>
      </c>
      <c r="EIE16">
        <v>41109</v>
      </c>
      <c r="EIF16">
        <v>41108</v>
      </c>
      <c r="EIG16">
        <v>41107</v>
      </c>
      <c r="EIH16">
        <v>41106</v>
      </c>
      <c r="EII16">
        <v>41103</v>
      </c>
      <c r="EIJ16">
        <v>41102</v>
      </c>
      <c r="EIK16">
        <v>41101</v>
      </c>
      <c r="EIL16">
        <v>41100</v>
      </c>
      <c r="EIM16">
        <v>41099</v>
      </c>
      <c r="EIN16">
        <v>41096</v>
      </c>
      <c r="EIO16">
        <v>41095</v>
      </c>
      <c r="EIP16">
        <v>41094</v>
      </c>
      <c r="EIQ16">
        <v>41093</v>
      </c>
      <c r="EIR16">
        <v>41092</v>
      </c>
      <c r="EIS16">
        <v>41089</v>
      </c>
      <c r="EIT16">
        <v>41088</v>
      </c>
      <c r="EIU16">
        <v>41087</v>
      </c>
      <c r="EIV16">
        <v>41086</v>
      </c>
      <c r="EIW16">
        <v>41085</v>
      </c>
      <c r="EIX16">
        <v>41082</v>
      </c>
      <c r="EIY16">
        <v>41081</v>
      </c>
      <c r="EIZ16">
        <v>41080</v>
      </c>
      <c r="EJA16">
        <v>41079</v>
      </c>
      <c r="EJB16">
        <v>41078</v>
      </c>
      <c r="EJC16">
        <v>41075</v>
      </c>
      <c r="EJD16">
        <v>41074</v>
      </c>
      <c r="EJE16">
        <v>41073</v>
      </c>
      <c r="EJF16">
        <v>41072</v>
      </c>
      <c r="EJG16">
        <v>41071</v>
      </c>
      <c r="EJH16">
        <v>41068</v>
      </c>
      <c r="EJI16">
        <v>41067</v>
      </c>
      <c r="EJJ16">
        <v>41066</v>
      </c>
      <c r="EJK16">
        <v>41065</v>
      </c>
      <c r="EJL16">
        <v>41064</v>
      </c>
      <c r="EJM16">
        <v>41061</v>
      </c>
      <c r="EJN16">
        <v>41060</v>
      </c>
      <c r="EJO16">
        <v>41059</v>
      </c>
      <c r="EJP16">
        <v>41058</v>
      </c>
      <c r="EJQ16">
        <v>41057</v>
      </c>
      <c r="EJR16">
        <v>41054</v>
      </c>
      <c r="EJS16">
        <v>41053</v>
      </c>
      <c r="EJT16">
        <v>41052</v>
      </c>
      <c r="EJU16">
        <v>41051</v>
      </c>
      <c r="EJV16">
        <v>41050</v>
      </c>
      <c r="EJW16">
        <v>41047</v>
      </c>
      <c r="EJX16">
        <v>41046</v>
      </c>
      <c r="EJY16">
        <v>41045</v>
      </c>
      <c r="EJZ16">
        <v>41044</v>
      </c>
      <c r="EKA16">
        <v>41043</v>
      </c>
      <c r="EKB16">
        <v>41040</v>
      </c>
      <c r="EKC16">
        <v>41039</v>
      </c>
      <c r="EKD16">
        <v>41038</v>
      </c>
      <c r="EKE16">
        <v>41037</v>
      </c>
      <c r="EKF16">
        <v>41036</v>
      </c>
      <c r="EKG16">
        <v>41033</v>
      </c>
      <c r="EKH16">
        <v>41032</v>
      </c>
      <c r="EKI16">
        <v>41031</v>
      </c>
      <c r="EKJ16">
        <v>41030</v>
      </c>
      <c r="EKK16">
        <v>41029</v>
      </c>
      <c r="EKL16">
        <v>41026</v>
      </c>
      <c r="EKM16">
        <v>41025</v>
      </c>
      <c r="EKN16">
        <v>41024</v>
      </c>
      <c r="EKO16">
        <v>41023</v>
      </c>
      <c r="EKP16">
        <v>41022</v>
      </c>
      <c r="EKQ16">
        <v>41019</v>
      </c>
      <c r="EKR16">
        <v>41018</v>
      </c>
      <c r="EKS16">
        <v>41017</v>
      </c>
      <c r="EKT16">
        <v>41016</v>
      </c>
      <c r="EKU16">
        <v>41015</v>
      </c>
      <c r="EKV16">
        <v>41012</v>
      </c>
      <c r="EKW16">
        <v>41011</v>
      </c>
      <c r="EKX16">
        <v>41010</v>
      </c>
      <c r="EKY16">
        <v>41009</v>
      </c>
      <c r="EKZ16">
        <v>41008</v>
      </c>
      <c r="ELA16">
        <v>41005</v>
      </c>
      <c r="ELB16">
        <v>41004</v>
      </c>
      <c r="ELC16">
        <v>41003</v>
      </c>
      <c r="ELD16">
        <v>41002</v>
      </c>
      <c r="ELE16">
        <v>41001</v>
      </c>
      <c r="ELF16">
        <v>40998</v>
      </c>
      <c r="ELG16">
        <v>40997</v>
      </c>
      <c r="ELH16">
        <v>40996</v>
      </c>
      <c r="ELI16">
        <v>40995</v>
      </c>
      <c r="ELJ16">
        <v>40994</v>
      </c>
      <c r="ELK16">
        <v>40991</v>
      </c>
      <c r="ELL16">
        <v>40990</v>
      </c>
      <c r="ELM16">
        <v>40989</v>
      </c>
      <c r="ELN16">
        <v>40988</v>
      </c>
      <c r="ELO16">
        <v>40987</v>
      </c>
      <c r="ELP16">
        <v>40984</v>
      </c>
      <c r="ELQ16">
        <v>40983</v>
      </c>
      <c r="ELR16">
        <v>40982</v>
      </c>
      <c r="ELS16">
        <v>40981</v>
      </c>
      <c r="ELT16">
        <v>40980</v>
      </c>
      <c r="ELU16">
        <v>40977</v>
      </c>
      <c r="ELV16">
        <v>40976</v>
      </c>
      <c r="ELW16">
        <v>40975</v>
      </c>
      <c r="ELX16">
        <v>40974</v>
      </c>
      <c r="ELY16">
        <v>40973</v>
      </c>
      <c r="ELZ16">
        <v>40970</v>
      </c>
      <c r="EMA16">
        <v>40969</v>
      </c>
      <c r="EMB16">
        <v>40968</v>
      </c>
      <c r="EMC16">
        <v>40967</v>
      </c>
      <c r="EMD16">
        <v>40966</v>
      </c>
      <c r="EME16">
        <v>40963</v>
      </c>
      <c r="EMF16">
        <v>40962</v>
      </c>
      <c r="EMG16">
        <v>40961</v>
      </c>
      <c r="EMH16">
        <v>40960</v>
      </c>
      <c r="EMI16">
        <v>40959</v>
      </c>
      <c r="EMJ16">
        <v>40956</v>
      </c>
      <c r="EMK16">
        <v>40955</v>
      </c>
      <c r="EML16">
        <v>40954</v>
      </c>
      <c r="EMM16">
        <v>40953</v>
      </c>
      <c r="EMN16">
        <v>40952</v>
      </c>
      <c r="EMO16">
        <v>40949</v>
      </c>
      <c r="EMP16">
        <v>40948</v>
      </c>
      <c r="EMQ16">
        <v>40947</v>
      </c>
      <c r="EMR16">
        <v>40946</v>
      </c>
      <c r="EMS16">
        <v>40945</v>
      </c>
      <c r="EMT16">
        <v>40942</v>
      </c>
      <c r="EMU16">
        <v>40941</v>
      </c>
      <c r="EMV16">
        <v>40940</v>
      </c>
      <c r="EMW16">
        <v>40939</v>
      </c>
      <c r="EMX16">
        <v>40938</v>
      </c>
      <c r="EMY16">
        <v>40935</v>
      </c>
      <c r="EMZ16">
        <v>40934</v>
      </c>
      <c r="ENA16">
        <v>40933</v>
      </c>
      <c r="ENB16">
        <v>40932</v>
      </c>
      <c r="ENC16">
        <v>40931</v>
      </c>
      <c r="END16">
        <v>40928</v>
      </c>
      <c r="ENE16">
        <v>40927</v>
      </c>
      <c r="ENF16">
        <v>40926</v>
      </c>
      <c r="ENG16">
        <v>40925</v>
      </c>
      <c r="ENH16">
        <v>40924</v>
      </c>
      <c r="ENI16">
        <v>40921</v>
      </c>
      <c r="ENJ16">
        <v>40920</v>
      </c>
      <c r="ENK16">
        <v>40919</v>
      </c>
      <c r="ENL16">
        <v>40918</v>
      </c>
      <c r="ENM16">
        <v>40917</v>
      </c>
      <c r="ENN16">
        <v>40914</v>
      </c>
      <c r="ENO16">
        <v>40913</v>
      </c>
      <c r="ENP16">
        <v>40912</v>
      </c>
      <c r="ENQ16">
        <v>40911</v>
      </c>
      <c r="ENR16">
        <v>40910</v>
      </c>
      <c r="ENS16">
        <v>40907</v>
      </c>
      <c r="ENT16">
        <v>40906</v>
      </c>
      <c r="ENU16">
        <v>40905</v>
      </c>
      <c r="ENV16">
        <v>40904</v>
      </c>
      <c r="ENW16">
        <v>40903</v>
      </c>
      <c r="ENX16">
        <v>40900</v>
      </c>
      <c r="ENY16">
        <v>40899</v>
      </c>
      <c r="ENZ16">
        <v>40898</v>
      </c>
      <c r="EOA16">
        <v>40897</v>
      </c>
      <c r="EOB16">
        <v>40896</v>
      </c>
      <c r="EOC16">
        <v>40893</v>
      </c>
      <c r="EOD16">
        <v>40892</v>
      </c>
      <c r="EOE16">
        <v>40891</v>
      </c>
      <c r="EOF16">
        <v>40890</v>
      </c>
      <c r="EOG16">
        <v>40889</v>
      </c>
      <c r="EOH16">
        <v>40886</v>
      </c>
      <c r="EOI16">
        <v>40885</v>
      </c>
      <c r="EOJ16">
        <v>40884</v>
      </c>
      <c r="EOK16">
        <v>40883</v>
      </c>
      <c r="EOL16">
        <v>40882</v>
      </c>
      <c r="EOM16">
        <v>40879</v>
      </c>
      <c r="EON16">
        <v>40878</v>
      </c>
      <c r="EOO16">
        <v>40877</v>
      </c>
      <c r="EOP16">
        <v>40876</v>
      </c>
      <c r="EOQ16">
        <v>40875</v>
      </c>
      <c r="EOR16">
        <v>40872</v>
      </c>
      <c r="EOS16">
        <v>40871</v>
      </c>
      <c r="EOT16">
        <v>40870</v>
      </c>
      <c r="EOU16">
        <v>40869</v>
      </c>
      <c r="EOV16">
        <v>40868</v>
      </c>
      <c r="EOW16">
        <v>40865</v>
      </c>
      <c r="EOX16">
        <v>40864</v>
      </c>
      <c r="EOY16">
        <v>40863</v>
      </c>
      <c r="EOZ16">
        <v>40862</v>
      </c>
      <c r="EPA16">
        <v>40861</v>
      </c>
      <c r="EPB16">
        <v>40858</v>
      </c>
      <c r="EPC16">
        <v>40857</v>
      </c>
      <c r="EPD16">
        <v>40856</v>
      </c>
      <c r="EPE16">
        <v>40855</v>
      </c>
      <c r="EPF16">
        <v>40854</v>
      </c>
      <c r="EPG16">
        <v>40851</v>
      </c>
      <c r="EPH16">
        <v>40850</v>
      </c>
      <c r="EPI16">
        <v>40849</v>
      </c>
      <c r="EPJ16">
        <v>40848</v>
      </c>
      <c r="EPK16">
        <v>40847</v>
      </c>
      <c r="EPL16">
        <v>40844</v>
      </c>
      <c r="EPM16">
        <v>40843</v>
      </c>
      <c r="EPN16">
        <v>40842</v>
      </c>
      <c r="EPO16">
        <v>40841</v>
      </c>
      <c r="EPP16">
        <v>40840</v>
      </c>
      <c r="EPQ16">
        <v>40837</v>
      </c>
      <c r="EPR16">
        <v>40836</v>
      </c>
      <c r="EPS16">
        <v>40835</v>
      </c>
      <c r="EPT16">
        <v>40834</v>
      </c>
      <c r="EPU16">
        <v>40833</v>
      </c>
      <c r="EPV16">
        <v>40830</v>
      </c>
      <c r="EPW16">
        <v>40829</v>
      </c>
      <c r="EPX16">
        <v>40828</v>
      </c>
      <c r="EPY16">
        <v>40827</v>
      </c>
      <c r="EPZ16">
        <v>40826</v>
      </c>
      <c r="EQA16">
        <v>40823</v>
      </c>
      <c r="EQB16">
        <v>40822</v>
      </c>
      <c r="EQC16">
        <v>40821</v>
      </c>
      <c r="EQD16">
        <v>40820</v>
      </c>
      <c r="EQE16">
        <v>40819</v>
      </c>
      <c r="EQF16">
        <v>40816</v>
      </c>
      <c r="EQG16">
        <v>40815</v>
      </c>
      <c r="EQH16">
        <v>40814</v>
      </c>
      <c r="EQI16">
        <v>40813</v>
      </c>
      <c r="EQJ16">
        <v>40812</v>
      </c>
      <c r="EQK16">
        <v>40809</v>
      </c>
      <c r="EQL16">
        <v>40808</v>
      </c>
      <c r="EQM16">
        <v>40807</v>
      </c>
      <c r="EQN16">
        <v>40806</v>
      </c>
      <c r="EQO16">
        <v>40805</v>
      </c>
      <c r="EQP16">
        <v>40802</v>
      </c>
      <c r="EQQ16">
        <v>40801</v>
      </c>
      <c r="EQR16">
        <v>40800</v>
      </c>
      <c r="EQS16">
        <v>40799</v>
      </c>
      <c r="EQT16">
        <v>40798</v>
      </c>
      <c r="EQU16">
        <v>40795</v>
      </c>
      <c r="EQV16">
        <v>40794</v>
      </c>
      <c r="EQW16">
        <v>40793</v>
      </c>
      <c r="EQX16">
        <v>40792</v>
      </c>
      <c r="EQY16">
        <v>40791</v>
      </c>
      <c r="EQZ16">
        <v>40788</v>
      </c>
      <c r="ERA16">
        <v>40787</v>
      </c>
      <c r="ERB16">
        <v>40786</v>
      </c>
      <c r="ERC16">
        <v>40785</v>
      </c>
      <c r="ERD16">
        <v>40784</v>
      </c>
      <c r="ERE16">
        <v>40781</v>
      </c>
      <c r="ERF16">
        <v>40780</v>
      </c>
      <c r="ERG16">
        <v>40779</v>
      </c>
      <c r="ERH16">
        <v>40778</v>
      </c>
      <c r="ERI16">
        <v>40777</v>
      </c>
      <c r="ERJ16">
        <v>40774</v>
      </c>
      <c r="ERK16">
        <v>40773</v>
      </c>
      <c r="ERL16">
        <v>40772</v>
      </c>
      <c r="ERM16">
        <v>40771</v>
      </c>
      <c r="ERN16">
        <v>40770</v>
      </c>
      <c r="ERO16">
        <v>40767</v>
      </c>
      <c r="ERP16">
        <v>40766</v>
      </c>
      <c r="ERQ16">
        <v>40765</v>
      </c>
      <c r="ERR16">
        <v>40764</v>
      </c>
      <c r="ERS16">
        <v>40763</v>
      </c>
      <c r="ERT16">
        <v>40760</v>
      </c>
      <c r="ERU16">
        <v>40759</v>
      </c>
      <c r="ERV16">
        <v>40758</v>
      </c>
      <c r="ERW16">
        <v>40757</v>
      </c>
      <c r="ERX16">
        <v>40756</v>
      </c>
      <c r="ERY16">
        <v>40753</v>
      </c>
      <c r="ERZ16">
        <v>40752</v>
      </c>
      <c r="ESA16">
        <v>40751</v>
      </c>
      <c r="ESB16">
        <v>40750</v>
      </c>
      <c r="ESC16">
        <v>40749</v>
      </c>
      <c r="ESD16">
        <v>40746</v>
      </c>
      <c r="ESE16">
        <v>40745</v>
      </c>
      <c r="ESF16">
        <v>40744</v>
      </c>
      <c r="ESG16">
        <v>40743</v>
      </c>
      <c r="ESH16">
        <v>40742</v>
      </c>
      <c r="ESI16">
        <v>40739</v>
      </c>
      <c r="ESJ16">
        <v>40738</v>
      </c>
      <c r="ESK16">
        <v>40737</v>
      </c>
      <c r="ESL16">
        <v>40736</v>
      </c>
      <c r="ESM16">
        <v>40735</v>
      </c>
      <c r="ESN16">
        <v>40732</v>
      </c>
      <c r="ESO16">
        <v>40731</v>
      </c>
      <c r="ESP16">
        <v>40730</v>
      </c>
      <c r="ESQ16">
        <v>40729</v>
      </c>
      <c r="ESR16">
        <v>40728</v>
      </c>
      <c r="ESS16">
        <v>40725</v>
      </c>
      <c r="EST16">
        <v>40724</v>
      </c>
      <c r="ESU16">
        <v>40723</v>
      </c>
      <c r="ESV16">
        <v>40722</v>
      </c>
      <c r="ESW16">
        <v>40721</v>
      </c>
      <c r="ESX16">
        <v>40718</v>
      </c>
      <c r="ESY16">
        <v>40717</v>
      </c>
      <c r="ESZ16">
        <v>40716</v>
      </c>
      <c r="ETA16">
        <v>40715</v>
      </c>
      <c r="ETB16">
        <v>40714</v>
      </c>
      <c r="ETC16">
        <v>40711</v>
      </c>
      <c r="ETD16">
        <v>40710</v>
      </c>
      <c r="ETE16">
        <v>40709</v>
      </c>
      <c r="ETF16">
        <v>40708</v>
      </c>
      <c r="ETG16">
        <v>40707</v>
      </c>
      <c r="ETH16">
        <v>40704</v>
      </c>
      <c r="ETI16">
        <v>40703</v>
      </c>
      <c r="ETJ16">
        <v>40702</v>
      </c>
      <c r="ETK16">
        <v>40701</v>
      </c>
      <c r="ETL16">
        <v>40700</v>
      </c>
      <c r="ETM16">
        <v>40697</v>
      </c>
      <c r="ETN16">
        <v>40696</v>
      </c>
      <c r="ETO16">
        <v>40695</v>
      </c>
      <c r="ETP16">
        <v>40694</v>
      </c>
      <c r="ETQ16">
        <v>40693</v>
      </c>
      <c r="ETR16">
        <v>40690</v>
      </c>
      <c r="ETS16">
        <v>40689</v>
      </c>
      <c r="ETT16">
        <v>40688</v>
      </c>
      <c r="ETU16">
        <v>40687</v>
      </c>
      <c r="ETV16">
        <v>40686</v>
      </c>
      <c r="ETW16">
        <v>40683</v>
      </c>
      <c r="ETX16">
        <v>40682</v>
      </c>
      <c r="ETY16">
        <v>40681</v>
      </c>
      <c r="ETZ16">
        <v>40680</v>
      </c>
      <c r="EUA16">
        <v>40679</v>
      </c>
      <c r="EUB16">
        <v>40676</v>
      </c>
      <c r="EUC16">
        <v>40675</v>
      </c>
      <c r="EUD16">
        <v>40674</v>
      </c>
      <c r="EUE16">
        <v>40673</v>
      </c>
      <c r="EUF16">
        <v>40672</v>
      </c>
      <c r="EUG16">
        <v>40669</v>
      </c>
      <c r="EUH16">
        <v>40668</v>
      </c>
      <c r="EUI16">
        <v>40667</v>
      </c>
      <c r="EUJ16">
        <v>40666</v>
      </c>
      <c r="EUK16">
        <v>40665</v>
      </c>
      <c r="EUL16">
        <v>40662</v>
      </c>
      <c r="EUM16">
        <v>40661</v>
      </c>
      <c r="EUN16">
        <v>40660</v>
      </c>
      <c r="EUO16">
        <v>40659</v>
      </c>
      <c r="EUP16">
        <v>40658</v>
      </c>
      <c r="EUQ16">
        <v>40655</v>
      </c>
      <c r="EUR16">
        <v>40654</v>
      </c>
      <c r="EUS16">
        <v>40653</v>
      </c>
      <c r="EUT16">
        <v>40652</v>
      </c>
      <c r="EUU16">
        <v>40651</v>
      </c>
      <c r="EUV16">
        <v>40648</v>
      </c>
      <c r="EUW16">
        <v>40647</v>
      </c>
      <c r="EUX16">
        <v>40646</v>
      </c>
      <c r="EUY16">
        <v>40645</v>
      </c>
      <c r="EUZ16">
        <v>40644</v>
      </c>
      <c r="EVA16">
        <v>40641</v>
      </c>
      <c r="EVB16">
        <v>40640</v>
      </c>
      <c r="EVC16">
        <v>40639</v>
      </c>
      <c r="EVD16">
        <v>40638</v>
      </c>
      <c r="EVE16">
        <v>40637</v>
      </c>
      <c r="EVF16">
        <v>40634</v>
      </c>
      <c r="EVG16">
        <v>40633</v>
      </c>
      <c r="EVH16">
        <v>40632</v>
      </c>
      <c r="EVI16">
        <v>40631</v>
      </c>
      <c r="EVJ16">
        <v>40630</v>
      </c>
      <c r="EVK16">
        <v>40627</v>
      </c>
      <c r="EVL16">
        <v>40626</v>
      </c>
      <c r="EVM16">
        <v>40625</v>
      </c>
      <c r="EVN16">
        <v>40624</v>
      </c>
      <c r="EVO16">
        <v>40623</v>
      </c>
      <c r="EVP16">
        <v>40620</v>
      </c>
      <c r="EVQ16">
        <v>40619</v>
      </c>
      <c r="EVR16">
        <v>40618</v>
      </c>
      <c r="EVS16">
        <v>40617</v>
      </c>
      <c r="EVT16">
        <v>40616</v>
      </c>
      <c r="EVU16">
        <v>40613</v>
      </c>
      <c r="EVV16">
        <v>40612</v>
      </c>
      <c r="EVW16">
        <v>40611</v>
      </c>
      <c r="EVX16">
        <v>40610</v>
      </c>
      <c r="EVY16">
        <v>40609</v>
      </c>
      <c r="EVZ16">
        <v>40606</v>
      </c>
      <c r="EWA16">
        <v>40605</v>
      </c>
      <c r="EWB16">
        <v>40604</v>
      </c>
      <c r="EWC16">
        <v>40603</v>
      </c>
      <c r="EWD16">
        <v>40602</v>
      </c>
      <c r="EWE16">
        <v>40599</v>
      </c>
      <c r="EWF16">
        <v>40598</v>
      </c>
      <c r="EWG16">
        <v>40597</v>
      </c>
      <c r="EWH16">
        <v>40596</v>
      </c>
      <c r="EWI16">
        <v>40595</v>
      </c>
      <c r="EWJ16">
        <v>40592</v>
      </c>
      <c r="EWK16">
        <v>40591</v>
      </c>
      <c r="EWL16">
        <v>40590</v>
      </c>
      <c r="EWM16">
        <v>40589</v>
      </c>
      <c r="EWN16">
        <v>40588</v>
      </c>
      <c r="EWO16">
        <v>40585</v>
      </c>
      <c r="EWP16">
        <v>40584</v>
      </c>
      <c r="EWQ16">
        <v>40583</v>
      </c>
      <c r="EWR16">
        <v>40582</v>
      </c>
      <c r="EWS16">
        <v>40581</v>
      </c>
      <c r="EWT16">
        <v>40578</v>
      </c>
      <c r="EWU16">
        <v>40577</v>
      </c>
      <c r="EWV16">
        <v>40576</v>
      </c>
      <c r="EWW16">
        <v>40575</v>
      </c>
      <c r="EWX16">
        <v>40574</v>
      </c>
      <c r="EWY16">
        <v>40571</v>
      </c>
      <c r="EWZ16">
        <v>40570</v>
      </c>
      <c r="EXA16">
        <v>40569</v>
      </c>
      <c r="EXB16">
        <v>40568</v>
      </c>
      <c r="EXC16">
        <v>40567</v>
      </c>
      <c r="EXD16">
        <v>40564</v>
      </c>
      <c r="EXE16">
        <v>40563</v>
      </c>
      <c r="EXF16">
        <v>40562</v>
      </c>
      <c r="EXG16">
        <v>40561</v>
      </c>
      <c r="EXH16">
        <v>40560</v>
      </c>
      <c r="EXI16">
        <v>40557</v>
      </c>
      <c r="EXJ16">
        <v>40556</v>
      </c>
      <c r="EXK16">
        <v>40555</v>
      </c>
      <c r="EXL16">
        <v>40554</v>
      </c>
      <c r="EXM16">
        <v>40553</v>
      </c>
      <c r="EXN16">
        <v>40550</v>
      </c>
      <c r="EXO16">
        <v>40549</v>
      </c>
      <c r="EXP16">
        <v>40548</v>
      </c>
      <c r="EXQ16">
        <v>40547</v>
      </c>
      <c r="EXR16">
        <v>40546</v>
      </c>
      <c r="EXS16">
        <v>40543</v>
      </c>
      <c r="EXT16">
        <v>40542</v>
      </c>
      <c r="EXU16">
        <v>40541</v>
      </c>
      <c r="EXV16">
        <v>40540</v>
      </c>
      <c r="EXW16">
        <v>40539</v>
      </c>
      <c r="EXX16">
        <v>40536</v>
      </c>
      <c r="EXY16">
        <v>40535</v>
      </c>
      <c r="EXZ16">
        <v>40534</v>
      </c>
      <c r="EYA16">
        <v>40533</v>
      </c>
      <c r="EYB16">
        <v>40532</v>
      </c>
      <c r="EYC16">
        <v>40529</v>
      </c>
      <c r="EYD16">
        <v>40528</v>
      </c>
      <c r="EYE16">
        <v>40527</v>
      </c>
      <c r="EYF16">
        <v>40526</v>
      </c>
      <c r="EYG16">
        <v>40525</v>
      </c>
      <c r="EYH16">
        <v>40522</v>
      </c>
      <c r="EYI16">
        <v>40521</v>
      </c>
      <c r="EYJ16">
        <v>40520</v>
      </c>
      <c r="EYK16">
        <v>40519</v>
      </c>
      <c r="EYL16">
        <v>40518</v>
      </c>
      <c r="EYM16">
        <v>40515</v>
      </c>
      <c r="EYN16">
        <v>40514</v>
      </c>
      <c r="EYO16">
        <v>40513</v>
      </c>
      <c r="EYP16">
        <v>40512</v>
      </c>
      <c r="EYQ16">
        <v>40511</v>
      </c>
      <c r="EYR16">
        <v>40508</v>
      </c>
      <c r="EYS16">
        <v>40507</v>
      </c>
      <c r="EYT16">
        <v>40506</v>
      </c>
      <c r="EYU16">
        <v>40505</v>
      </c>
      <c r="EYV16">
        <v>40504</v>
      </c>
      <c r="EYW16">
        <v>40501</v>
      </c>
      <c r="EYX16">
        <v>40500</v>
      </c>
      <c r="EYY16">
        <v>40499</v>
      </c>
      <c r="EYZ16">
        <v>40498</v>
      </c>
      <c r="EZA16">
        <v>40497</v>
      </c>
      <c r="EZB16">
        <v>40494</v>
      </c>
      <c r="EZC16">
        <v>40493</v>
      </c>
      <c r="EZD16">
        <v>40492</v>
      </c>
      <c r="EZE16">
        <v>40491</v>
      </c>
      <c r="EZF16">
        <v>40490</v>
      </c>
      <c r="EZG16">
        <v>40487</v>
      </c>
      <c r="EZH16">
        <v>40486</v>
      </c>
      <c r="EZI16">
        <v>40485</v>
      </c>
      <c r="EZJ16">
        <v>40484</v>
      </c>
      <c r="EZK16">
        <v>40483</v>
      </c>
      <c r="EZL16">
        <v>40480</v>
      </c>
      <c r="EZM16">
        <v>40479</v>
      </c>
      <c r="EZN16">
        <v>40478</v>
      </c>
      <c r="EZO16">
        <v>40477</v>
      </c>
      <c r="EZP16">
        <v>40476</v>
      </c>
      <c r="EZQ16">
        <v>40473</v>
      </c>
      <c r="EZR16">
        <v>40472</v>
      </c>
      <c r="EZS16">
        <v>40471</v>
      </c>
      <c r="EZT16">
        <v>40470</v>
      </c>
      <c r="EZU16">
        <v>40469</v>
      </c>
      <c r="EZV16">
        <v>40466</v>
      </c>
      <c r="EZW16">
        <v>40465</v>
      </c>
      <c r="EZX16">
        <v>40464</v>
      </c>
      <c r="EZY16">
        <v>40463</v>
      </c>
      <c r="EZZ16">
        <v>40462</v>
      </c>
      <c r="FAA16">
        <v>40459</v>
      </c>
      <c r="FAB16">
        <v>40458</v>
      </c>
      <c r="FAC16">
        <v>40457</v>
      </c>
      <c r="FAD16">
        <v>40456</v>
      </c>
      <c r="FAE16">
        <v>40455</v>
      </c>
      <c r="FAF16">
        <v>40452</v>
      </c>
      <c r="FAG16">
        <v>40451</v>
      </c>
      <c r="FAH16">
        <v>40450</v>
      </c>
      <c r="FAI16">
        <v>40449</v>
      </c>
      <c r="FAJ16">
        <v>40448</v>
      </c>
      <c r="FAK16">
        <v>40445</v>
      </c>
      <c r="FAL16">
        <v>40444</v>
      </c>
      <c r="FAM16">
        <v>40443</v>
      </c>
      <c r="FAN16">
        <v>40442</v>
      </c>
      <c r="FAO16">
        <v>40441</v>
      </c>
      <c r="FAP16">
        <v>40438</v>
      </c>
      <c r="FAQ16">
        <v>40437</v>
      </c>
      <c r="FAR16">
        <v>40436</v>
      </c>
      <c r="FAS16">
        <v>40435</v>
      </c>
      <c r="FAT16">
        <v>40434</v>
      </c>
      <c r="FAU16">
        <v>40431</v>
      </c>
      <c r="FAV16">
        <v>40430</v>
      </c>
      <c r="FAW16">
        <v>40429</v>
      </c>
      <c r="FAX16">
        <v>40428</v>
      </c>
      <c r="FAY16">
        <v>40427</v>
      </c>
      <c r="FAZ16">
        <v>40424</v>
      </c>
      <c r="FBA16">
        <v>40423</v>
      </c>
      <c r="FBB16">
        <v>40422</v>
      </c>
      <c r="FBC16">
        <v>40421</v>
      </c>
      <c r="FBD16">
        <v>40420</v>
      </c>
      <c r="FBE16">
        <v>40417</v>
      </c>
      <c r="FBF16">
        <v>40416</v>
      </c>
      <c r="FBG16">
        <v>40415</v>
      </c>
      <c r="FBH16">
        <v>40414</v>
      </c>
      <c r="FBI16">
        <v>40413</v>
      </c>
      <c r="FBJ16">
        <v>40410</v>
      </c>
      <c r="FBK16">
        <v>40409</v>
      </c>
      <c r="FBL16">
        <v>40408</v>
      </c>
      <c r="FBM16">
        <v>40407</v>
      </c>
      <c r="FBN16">
        <v>40406</v>
      </c>
      <c r="FBO16">
        <v>40403</v>
      </c>
      <c r="FBP16">
        <v>40402</v>
      </c>
      <c r="FBQ16">
        <v>40401</v>
      </c>
      <c r="FBR16">
        <v>40400</v>
      </c>
      <c r="FBS16">
        <v>40399</v>
      </c>
      <c r="FBT16">
        <v>40396</v>
      </c>
      <c r="FBU16">
        <v>40395</v>
      </c>
      <c r="FBV16">
        <v>40394</v>
      </c>
      <c r="FBW16">
        <v>40393</v>
      </c>
      <c r="FBX16">
        <v>40392</v>
      </c>
      <c r="FBY16">
        <v>40389</v>
      </c>
      <c r="FBZ16">
        <v>40388</v>
      </c>
      <c r="FCA16">
        <v>40387</v>
      </c>
      <c r="FCB16">
        <v>40386</v>
      </c>
      <c r="FCC16">
        <v>40385</v>
      </c>
      <c r="FCD16">
        <v>40382</v>
      </c>
      <c r="FCE16">
        <v>40381</v>
      </c>
      <c r="FCF16">
        <v>40380</v>
      </c>
      <c r="FCG16">
        <v>40379</v>
      </c>
      <c r="FCH16">
        <v>40378</v>
      </c>
      <c r="FCI16">
        <v>40375</v>
      </c>
      <c r="FCJ16">
        <v>40374</v>
      </c>
      <c r="FCK16">
        <v>40373</v>
      </c>
      <c r="FCL16">
        <v>40372</v>
      </c>
      <c r="FCM16">
        <v>40371</v>
      </c>
      <c r="FCN16">
        <v>40368</v>
      </c>
      <c r="FCO16">
        <v>40367</v>
      </c>
      <c r="FCP16">
        <v>40366</v>
      </c>
      <c r="FCQ16">
        <v>40365</v>
      </c>
      <c r="FCR16">
        <v>40364</v>
      </c>
      <c r="FCS16">
        <v>40361</v>
      </c>
      <c r="FCT16">
        <v>40360</v>
      </c>
      <c r="FCU16">
        <v>40359</v>
      </c>
      <c r="FCV16">
        <v>40358</v>
      </c>
      <c r="FCW16">
        <v>40357</v>
      </c>
      <c r="FCX16">
        <v>40354</v>
      </c>
      <c r="FCY16">
        <v>40353</v>
      </c>
      <c r="FCZ16">
        <v>40352</v>
      </c>
      <c r="FDA16">
        <v>40351</v>
      </c>
      <c r="FDB16">
        <v>40350</v>
      </c>
      <c r="FDC16">
        <v>40347</v>
      </c>
      <c r="FDD16">
        <v>40346</v>
      </c>
      <c r="FDE16">
        <v>40345</v>
      </c>
      <c r="FDF16">
        <v>40344</v>
      </c>
      <c r="FDG16">
        <v>40343</v>
      </c>
      <c r="FDH16">
        <v>40340</v>
      </c>
      <c r="FDI16">
        <v>40339</v>
      </c>
      <c r="FDJ16">
        <v>40338</v>
      </c>
      <c r="FDK16">
        <v>40337</v>
      </c>
      <c r="FDL16">
        <v>40336</v>
      </c>
      <c r="FDM16">
        <v>40333</v>
      </c>
      <c r="FDN16">
        <v>40332</v>
      </c>
      <c r="FDO16">
        <v>40331</v>
      </c>
      <c r="FDP16">
        <v>40330</v>
      </c>
      <c r="FDQ16">
        <v>40329</v>
      </c>
      <c r="FDR16">
        <v>40326</v>
      </c>
      <c r="FDS16">
        <v>40325</v>
      </c>
      <c r="FDT16">
        <v>40324</v>
      </c>
      <c r="FDU16">
        <v>40323</v>
      </c>
      <c r="FDV16">
        <v>40322</v>
      </c>
      <c r="FDW16">
        <v>40319</v>
      </c>
      <c r="FDX16">
        <v>40318</v>
      </c>
      <c r="FDY16">
        <v>40317</v>
      </c>
      <c r="FDZ16">
        <v>40316</v>
      </c>
      <c r="FEA16">
        <v>40315</v>
      </c>
      <c r="FEB16">
        <v>40312</v>
      </c>
      <c r="FEC16">
        <v>40311</v>
      </c>
      <c r="FED16">
        <v>40310</v>
      </c>
      <c r="FEE16">
        <v>40309</v>
      </c>
      <c r="FEF16">
        <v>40308</v>
      </c>
      <c r="FEG16">
        <v>40305</v>
      </c>
      <c r="FEH16">
        <v>40304</v>
      </c>
      <c r="FEI16">
        <v>40303</v>
      </c>
      <c r="FEJ16">
        <v>40302</v>
      </c>
      <c r="FEK16">
        <v>40301</v>
      </c>
      <c r="FEL16">
        <v>40298</v>
      </c>
      <c r="FEM16">
        <v>40297</v>
      </c>
      <c r="FEN16">
        <v>40296</v>
      </c>
      <c r="FEO16">
        <v>40295</v>
      </c>
      <c r="FEP16">
        <v>40294</v>
      </c>
      <c r="FEQ16">
        <v>40291</v>
      </c>
      <c r="FER16">
        <v>40290</v>
      </c>
      <c r="FES16">
        <v>40289</v>
      </c>
      <c r="FET16">
        <v>40288</v>
      </c>
      <c r="FEU16">
        <v>40287</v>
      </c>
      <c r="FEV16">
        <v>40284</v>
      </c>
      <c r="FEW16">
        <v>40283</v>
      </c>
      <c r="FEX16">
        <v>40282</v>
      </c>
      <c r="FEY16">
        <v>40281</v>
      </c>
      <c r="FEZ16">
        <v>40280</v>
      </c>
      <c r="FFA16">
        <v>40277</v>
      </c>
      <c r="FFB16">
        <v>40276</v>
      </c>
      <c r="FFC16">
        <v>40275</v>
      </c>
      <c r="FFD16">
        <v>40274</v>
      </c>
      <c r="FFE16">
        <v>40273</v>
      </c>
      <c r="FFF16">
        <v>40270</v>
      </c>
      <c r="FFG16">
        <v>40269</v>
      </c>
      <c r="FFH16">
        <v>40268</v>
      </c>
      <c r="FFI16">
        <v>40267</v>
      </c>
      <c r="FFJ16">
        <v>40266</v>
      </c>
      <c r="FFK16">
        <v>40263</v>
      </c>
      <c r="FFL16">
        <v>40262</v>
      </c>
      <c r="FFM16">
        <v>40261</v>
      </c>
      <c r="FFN16">
        <v>40260</v>
      </c>
      <c r="FFO16">
        <v>40259</v>
      </c>
      <c r="FFP16">
        <v>40256</v>
      </c>
      <c r="FFQ16">
        <v>40255</v>
      </c>
      <c r="FFR16">
        <v>40254</v>
      </c>
      <c r="FFS16">
        <v>40253</v>
      </c>
      <c r="FFT16">
        <v>40252</v>
      </c>
      <c r="FFU16">
        <v>40249</v>
      </c>
      <c r="FFV16">
        <v>40248</v>
      </c>
      <c r="FFW16">
        <v>40247</v>
      </c>
      <c r="FFX16">
        <v>40246</v>
      </c>
      <c r="FFY16">
        <v>40245</v>
      </c>
      <c r="FFZ16">
        <v>40242</v>
      </c>
      <c r="FGA16">
        <v>40241</v>
      </c>
      <c r="FGB16">
        <v>40240</v>
      </c>
      <c r="FGC16">
        <v>40239</v>
      </c>
      <c r="FGD16">
        <v>40238</v>
      </c>
      <c r="FGE16">
        <v>40235</v>
      </c>
      <c r="FGF16">
        <v>40234</v>
      </c>
      <c r="FGG16">
        <v>40233</v>
      </c>
      <c r="FGH16">
        <v>40232</v>
      </c>
      <c r="FGI16">
        <v>40231</v>
      </c>
      <c r="FGJ16">
        <v>40228</v>
      </c>
      <c r="FGK16">
        <v>40227</v>
      </c>
      <c r="FGL16">
        <v>40226</v>
      </c>
      <c r="FGM16">
        <v>40225</v>
      </c>
      <c r="FGN16">
        <v>40224</v>
      </c>
      <c r="FGO16">
        <v>40221</v>
      </c>
      <c r="FGP16">
        <v>40220</v>
      </c>
      <c r="FGQ16">
        <v>40219</v>
      </c>
      <c r="FGR16">
        <v>40218</v>
      </c>
      <c r="FGS16">
        <v>40217</v>
      </c>
      <c r="FGT16">
        <v>40214</v>
      </c>
      <c r="FGU16">
        <v>40213</v>
      </c>
      <c r="FGV16">
        <v>40212</v>
      </c>
      <c r="FGW16">
        <v>40211</v>
      </c>
      <c r="FGX16">
        <v>40210</v>
      </c>
      <c r="FGY16">
        <v>40207</v>
      </c>
      <c r="FGZ16">
        <v>40206</v>
      </c>
      <c r="FHA16">
        <v>40205</v>
      </c>
      <c r="FHB16">
        <v>40204</v>
      </c>
      <c r="FHC16">
        <v>40203</v>
      </c>
      <c r="FHD16">
        <v>40200</v>
      </c>
      <c r="FHE16">
        <v>40199</v>
      </c>
      <c r="FHF16">
        <v>40198</v>
      </c>
      <c r="FHG16">
        <v>40197</v>
      </c>
      <c r="FHH16">
        <v>40196</v>
      </c>
      <c r="FHI16">
        <v>40193</v>
      </c>
      <c r="FHJ16">
        <v>40192</v>
      </c>
      <c r="FHK16">
        <v>40191</v>
      </c>
      <c r="FHL16">
        <v>40190</v>
      </c>
      <c r="FHM16">
        <v>40189</v>
      </c>
      <c r="FHN16">
        <v>40186</v>
      </c>
      <c r="FHO16">
        <v>40185</v>
      </c>
      <c r="FHP16">
        <v>40184</v>
      </c>
      <c r="FHQ16">
        <v>40183</v>
      </c>
      <c r="FHR16">
        <v>40182</v>
      </c>
      <c r="FHS16">
        <v>40179</v>
      </c>
      <c r="FHT16">
        <v>40178</v>
      </c>
      <c r="FHU16">
        <v>40177</v>
      </c>
      <c r="FHV16">
        <v>40176</v>
      </c>
      <c r="FHW16">
        <v>40175</v>
      </c>
      <c r="FHX16">
        <v>40172</v>
      </c>
      <c r="FHY16">
        <v>40171</v>
      </c>
      <c r="FHZ16">
        <v>40170</v>
      </c>
      <c r="FIA16">
        <v>40169</v>
      </c>
      <c r="FIB16">
        <v>40168</v>
      </c>
      <c r="FIC16">
        <v>40165</v>
      </c>
      <c r="FID16">
        <v>40164</v>
      </c>
      <c r="FIE16">
        <v>40163</v>
      </c>
      <c r="FIF16">
        <v>40162</v>
      </c>
      <c r="FIG16">
        <v>40161</v>
      </c>
      <c r="FIH16">
        <v>40158</v>
      </c>
      <c r="FII16">
        <v>40157</v>
      </c>
      <c r="FIJ16">
        <v>40156</v>
      </c>
      <c r="FIK16">
        <v>40155</v>
      </c>
      <c r="FIL16">
        <v>40154</v>
      </c>
      <c r="FIM16">
        <v>40151</v>
      </c>
      <c r="FIN16">
        <v>40150</v>
      </c>
      <c r="FIO16">
        <v>40149</v>
      </c>
      <c r="FIP16">
        <v>40148</v>
      </c>
      <c r="FIQ16">
        <v>40147</v>
      </c>
      <c r="FIR16">
        <v>40144</v>
      </c>
      <c r="FIS16">
        <v>40143</v>
      </c>
      <c r="FIT16">
        <v>40142</v>
      </c>
      <c r="FIU16">
        <v>40141</v>
      </c>
      <c r="FIV16">
        <v>40140</v>
      </c>
      <c r="FIW16">
        <v>40137</v>
      </c>
      <c r="FIX16">
        <v>40136</v>
      </c>
      <c r="FIY16">
        <v>40135</v>
      </c>
      <c r="FIZ16">
        <v>40134</v>
      </c>
      <c r="FJA16">
        <v>40133</v>
      </c>
      <c r="FJB16">
        <v>40130</v>
      </c>
      <c r="FJC16">
        <v>40129</v>
      </c>
      <c r="FJD16">
        <v>40128</v>
      </c>
      <c r="FJE16">
        <v>40127</v>
      </c>
      <c r="FJF16">
        <v>40126</v>
      </c>
      <c r="FJG16">
        <v>40123</v>
      </c>
      <c r="FJH16">
        <v>40122</v>
      </c>
      <c r="FJI16">
        <v>40121</v>
      </c>
      <c r="FJJ16">
        <v>40120</v>
      </c>
      <c r="FJK16">
        <v>40119</v>
      </c>
      <c r="FJL16">
        <v>40116</v>
      </c>
      <c r="FJM16">
        <v>40115</v>
      </c>
      <c r="FJN16">
        <v>40114</v>
      </c>
      <c r="FJO16">
        <v>40113</v>
      </c>
      <c r="FJP16">
        <v>40112</v>
      </c>
      <c r="FJQ16">
        <v>40109</v>
      </c>
      <c r="FJR16">
        <v>40108</v>
      </c>
      <c r="FJS16">
        <v>40107</v>
      </c>
      <c r="FJT16">
        <v>40106</v>
      </c>
      <c r="FJU16">
        <v>40105</v>
      </c>
      <c r="FJV16">
        <v>40102</v>
      </c>
      <c r="FJW16">
        <v>40101</v>
      </c>
      <c r="FJX16">
        <v>40100</v>
      </c>
      <c r="FJY16">
        <v>40099</v>
      </c>
      <c r="FJZ16">
        <v>40098</v>
      </c>
      <c r="FKA16">
        <v>40095</v>
      </c>
      <c r="FKB16">
        <v>40094</v>
      </c>
      <c r="FKC16">
        <v>40093</v>
      </c>
      <c r="FKD16">
        <v>40092</v>
      </c>
      <c r="FKE16">
        <v>40091</v>
      </c>
      <c r="FKF16">
        <v>40088</v>
      </c>
      <c r="FKG16">
        <v>40087</v>
      </c>
      <c r="FKH16">
        <v>40086</v>
      </c>
      <c r="FKI16">
        <v>40085</v>
      </c>
      <c r="FKJ16">
        <v>40084</v>
      </c>
      <c r="FKK16">
        <v>40081</v>
      </c>
      <c r="FKL16">
        <v>40080</v>
      </c>
      <c r="FKM16">
        <v>40079</v>
      </c>
      <c r="FKN16">
        <v>40078</v>
      </c>
      <c r="FKO16">
        <v>40077</v>
      </c>
      <c r="FKP16">
        <v>40074</v>
      </c>
      <c r="FKQ16">
        <v>40073</v>
      </c>
      <c r="FKR16">
        <v>40072</v>
      </c>
      <c r="FKS16">
        <v>40071</v>
      </c>
      <c r="FKT16">
        <v>40070</v>
      </c>
      <c r="FKU16">
        <v>40067</v>
      </c>
      <c r="FKV16">
        <v>40066</v>
      </c>
      <c r="FKW16">
        <v>40065</v>
      </c>
      <c r="FKX16">
        <v>40064</v>
      </c>
      <c r="FKY16">
        <v>40063</v>
      </c>
      <c r="FKZ16">
        <v>40060</v>
      </c>
      <c r="FLA16">
        <v>40059</v>
      </c>
      <c r="FLB16">
        <v>40058</v>
      </c>
      <c r="FLC16">
        <v>40057</v>
      </c>
      <c r="FLD16">
        <v>40056</v>
      </c>
      <c r="FLE16">
        <v>40053</v>
      </c>
      <c r="FLF16">
        <v>40052</v>
      </c>
      <c r="FLG16">
        <v>40051</v>
      </c>
      <c r="FLH16">
        <v>40050</v>
      </c>
      <c r="FLI16">
        <v>40049</v>
      </c>
      <c r="FLJ16">
        <v>40046</v>
      </c>
      <c r="FLK16">
        <v>40045</v>
      </c>
      <c r="FLL16">
        <v>40044</v>
      </c>
      <c r="FLM16">
        <v>40043</v>
      </c>
      <c r="FLN16">
        <v>40042</v>
      </c>
      <c r="FLO16">
        <v>40039</v>
      </c>
      <c r="FLP16">
        <v>40038</v>
      </c>
      <c r="FLQ16">
        <v>40037</v>
      </c>
      <c r="FLR16">
        <v>40036</v>
      </c>
      <c r="FLS16">
        <v>40035</v>
      </c>
      <c r="FLT16">
        <v>40032</v>
      </c>
      <c r="FLU16">
        <v>40031</v>
      </c>
      <c r="FLV16">
        <v>40030</v>
      </c>
      <c r="FLW16">
        <v>40029</v>
      </c>
      <c r="FLX16">
        <v>40028</v>
      </c>
      <c r="FLY16">
        <v>40025</v>
      </c>
      <c r="FLZ16">
        <v>40024</v>
      </c>
      <c r="FMA16">
        <v>40023</v>
      </c>
      <c r="FMB16">
        <v>40022</v>
      </c>
      <c r="FMC16">
        <v>40021</v>
      </c>
      <c r="FMD16">
        <v>40018</v>
      </c>
      <c r="FME16">
        <v>40017</v>
      </c>
      <c r="FMF16">
        <v>40016</v>
      </c>
      <c r="FMG16">
        <v>40015</v>
      </c>
      <c r="FMH16">
        <v>40014</v>
      </c>
      <c r="FMI16">
        <v>40011</v>
      </c>
      <c r="FMJ16">
        <v>40010</v>
      </c>
      <c r="FMK16">
        <v>40009</v>
      </c>
      <c r="FML16">
        <v>40008</v>
      </c>
      <c r="FMM16">
        <v>40007</v>
      </c>
      <c r="FMN16">
        <v>40004</v>
      </c>
      <c r="FMO16">
        <v>40003</v>
      </c>
      <c r="FMP16">
        <v>40002</v>
      </c>
      <c r="FMQ16">
        <v>40001</v>
      </c>
      <c r="FMR16">
        <v>40000</v>
      </c>
      <c r="FMS16">
        <v>39997</v>
      </c>
      <c r="FMT16">
        <v>39996</v>
      </c>
      <c r="FMU16">
        <v>39995</v>
      </c>
      <c r="FMV16">
        <v>39994</v>
      </c>
      <c r="FMW16">
        <v>39993</v>
      </c>
      <c r="FMX16">
        <v>39990</v>
      </c>
      <c r="FMY16">
        <v>39989</v>
      </c>
      <c r="FMZ16">
        <v>39988</v>
      </c>
      <c r="FNA16">
        <v>39987</v>
      </c>
      <c r="FNB16">
        <v>39986</v>
      </c>
      <c r="FNC16">
        <v>39983</v>
      </c>
      <c r="FND16">
        <v>39982</v>
      </c>
      <c r="FNE16">
        <v>39981</v>
      </c>
      <c r="FNF16">
        <v>39980</v>
      </c>
      <c r="FNG16">
        <v>39979</v>
      </c>
      <c r="FNH16">
        <v>39976</v>
      </c>
      <c r="FNI16">
        <v>39975</v>
      </c>
      <c r="FNJ16">
        <v>39974</v>
      </c>
      <c r="FNK16">
        <v>39973</v>
      </c>
      <c r="FNL16">
        <v>39972</v>
      </c>
      <c r="FNM16">
        <v>39969</v>
      </c>
      <c r="FNN16">
        <v>39968</v>
      </c>
      <c r="FNO16">
        <v>39967</v>
      </c>
      <c r="FNP16">
        <v>39966</v>
      </c>
      <c r="FNQ16">
        <v>39965</v>
      </c>
      <c r="FNR16">
        <v>39962</v>
      </c>
      <c r="FNS16">
        <v>39961</v>
      </c>
      <c r="FNT16">
        <v>39960</v>
      </c>
      <c r="FNU16">
        <v>39959</v>
      </c>
      <c r="FNV16">
        <v>39958</v>
      </c>
      <c r="FNW16">
        <v>39955</v>
      </c>
      <c r="FNX16">
        <v>39954</v>
      </c>
      <c r="FNY16">
        <v>39953</v>
      </c>
      <c r="FNZ16">
        <v>39952</v>
      </c>
      <c r="FOA16">
        <v>39951</v>
      </c>
      <c r="FOB16">
        <v>39948</v>
      </c>
      <c r="FOC16">
        <v>39947</v>
      </c>
      <c r="FOD16">
        <v>39946</v>
      </c>
      <c r="FOE16">
        <v>39945</v>
      </c>
      <c r="FOF16">
        <v>39944</v>
      </c>
      <c r="FOG16">
        <v>39941</v>
      </c>
      <c r="FOH16">
        <v>39940</v>
      </c>
      <c r="FOI16">
        <v>39939</v>
      </c>
      <c r="FOJ16">
        <v>39938</v>
      </c>
      <c r="FOK16">
        <v>39937</v>
      </c>
      <c r="FOL16">
        <v>39934</v>
      </c>
      <c r="FOM16">
        <v>39933</v>
      </c>
      <c r="FON16">
        <v>39932</v>
      </c>
      <c r="FOO16">
        <v>39931</v>
      </c>
      <c r="FOP16">
        <v>39930</v>
      </c>
      <c r="FOQ16">
        <v>39927</v>
      </c>
      <c r="FOR16">
        <v>39926</v>
      </c>
      <c r="FOS16">
        <v>39925</v>
      </c>
      <c r="FOT16">
        <v>39924</v>
      </c>
      <c r="FOU16">
        <v>39923</v>
      </c>
      <c r="FOV16">
        <v>39920</v>
      </c>
      <c r="FOW16">
        <v>39919</v>
      </c>
      <c r="FOX16">
        <v>39918</v>
      </c>
      <c r="FOY16">
        <v>39917</v>
      </c>
      <c r="FOZ16">
        <v>39916</v>
      </c>
      <c r="FPA16">
        <v>39913</v>
      </c>
      <c r="FPB16">
        <v>39912</v>
      </c>
      <c r="FPC16">
        <v>39911</v>
      </c>
      <c r="FPD16">
        <v>39910</v>
      </c>
      <c r="FPE16">
        <v>39909</v>
      </c>
      <c r="FPF16">
        <v>39906</v>
      </c>
      <c r="FPG16">
        <v>39905</v>
      </c>
      <c r="FPH16">
        <v>39904</v>
      </c>
      <c r="FPI16">
        <v>39903</v>
      </c>
      <c r="FPJ16">
        <v>39902</v>
      </c>
      <c r="FPK16">
        <v>39899</v>
      </c>
      <c r="FPL16">
        <v>39898</v>
      </c>
      <c r="FPM16">
        <v>39897</v>
      </c>
      <c r="FPN16">
        <v>39896</v>
      </c>
      <c r="FPO16">
        <v>39895</v>
      </c>
      <c r="FPP16">
        <v>39892</v>
      </c>
      <c r="FPQ16">
        <v>39891</v>
      </c>
      <c r="FPR16">
        <v>39890</v>
      </c>
      <c r="FPS16">
        <v>39889</v>
      </c>
      <c r="FPT16">
        <v>39888</v>
      </c>
      <c r="FPU16">
        <v>39885</v>
      </c>
      <c r="FPV16">
        <v>39884</v>
      </c>
      <c r="FPW16">
        <v>39883</v>
      </c>
      <c r="FPX16">
        <v>39882</v>
      </c>
      <c r="FPY16">
        <v>39881</v>
      </c>
      <c r="FPZ16">
        <v>39878</v>
      </c>
      <c r="FQA16">
        <v>39877</v>
      </c>
      <c r="FQB16">
        <v>39876</v>
      </c>
      <c r="FQC16">
        <v>39875</v>
      </c>
      <c r="FQD16">
        <v>39874</v>
      </c>
      <c r="FQE16">
        <v>39871</v>
      </c>
      <c r="FQF16">
        <v>39870</v>
      </c>
      <c r="FQG16">
        <v>39869</v>
      </c>
      <c r="FQH16">
        <v>39868</v>
      </c>
      <c r="FQI16">
        <v>39867</v>
      </c>
      <c r="FQJ16">
        <v>39864</v>
      </c>
      <c r="FQK16">
        <v>39863</v>
      </c>
      <c r="FQL16">
        <v>39862</v>
      </c>
      <c r="FQM16">
        <v>39861</v>
      </c>
      <c r="FQN16">
        <v>39860</v>
      </c>
      <c r="FQO16">
        <v>39857</v>
      </c>
      <c r="FQP16">
        <v>39856</v>
      </c>
      <c r="FQQ16">
        <v>39855</v>
      </c>
      <c r="FQR16">
        <v>39854</v>
      </c>
      <c r="FQS16">
        <v>39853</v>
      </c>
      <c r="FQT16">
        <v>39850</v>
      </c>
      <c r="FQU16">
        <v>39849</v>
      </c>
      <c r="FQV16">
        <v>39848</v>
      </c>
      <c r="FQW16">
        <v>39847</v>
      </c>
      <c r="FQX16">
        <v>39846</v>
      </c>
      <c r="FQY16">
        <v>39843</v>
      </c>
      <c r="FQZ16">
        <v>39842</v>
      </c>
      <c r="FRA16">
        <v>39841</v>
      </c>
      <c r="FRB16">
        <v>39840</v>
      </c>
      <c r="FRC16">
        <v>39839</v>
      </c>
      <c r="FRD16">
        <v>39836</v>
      </c>
      <c r="FRE16">
        <v>39835</v>
      </c>
      <c r="FRF16">
        <v>39834</v>
      </c>
      <c r="FRG16">
        <v>39833</v>
      </c>
      <c r="FRH16">
        <v>39832</v>
      </c>
      <c r="FRI16">
        <v>39829</v>
      </c>
      <c r="FRJ16">
        <v>39828</v>
      </c>
      <c r="FRK16">
        <v>39827</v>
      </c>
      <c r="FRL16">
        <v>39826</v>
      </c>
      <c r="FRM16">
        <v>39825</v>
      </c>
      <c r="FRN16">
        <v>39822</v>
      </c>
      <c r="FRO16">
        <v>39821</v>
      </c>
      <c r="FRP16">
        <v>39820</v>
      </c>
      <c r="FRQ16">
        <v>39819</v>
      </c>
      <c r="FRR16">
        <v>39818</v>
      </c>
      <c r="FRS16">
        <v>39815</v>
      </c>
      <c r="FRT16">
        <v>39814</v>
      </c>
      <c r="FRU16">
        <v>39813</v>
      </c>
      <c r="FRV16">
        <v>39812</v>
      </c>
      <c r="FRW16">
        <v>39811</v>
      </c>
      <c r="FRX16">
        <v>39808</v>
      </c>
      <c r="FRY16">
        <v>39807</v>
      </c>
      <c r="FRZ16">
        <v>39806</v>
      </c>
      <c r="FSA16">
        <v>39805</v>
      </c>
      <c r="FSB16">
        <v>39804</v>
      </c>
      <c r="FSC16">
        <v>39801</v>
      </c>
      <c r="FSD16">
        <v>39800</v>
      </c>
      <c r="FSE16">
        <v>39799</v>
      </c>
      <c r="FSF16">
        <v>39798</v>
      </c>
      <c r="FSG16">
        <v>39797</v>
      </c>
      <c r="FSH16">
        <v>39794</v>
      </c>
      <c r="FSI16">
        <v>39793</v>
      </c>
      <c r="FSJ16">
        <v>39792</v>
      </c>
      <c r="FSK16">
        <v>39791</v>
      </c>
      <c r="FSL16">
        <v>39790</v>
      </c>
      <c r="FSM16">
        <v>39787</v>
      </c>
      <c r="FSN16">
        <v>39786</v>
      </c>
      <c r="FSO16">
        <v>39785</v>
      </c>
      <c r="FSP16">
        <v>39784</v>
      </c>
      <c r="FSQ16">
        <v>39783</v>
      </c>
      <c r="FSR16">
        <v>39780</v>
      </c>
      <c r="FSS16">
        <v>39779</v>
      </c>
      <c r="FST16">
        <v>39778</v>
      </c>
      <c r="FSU16">
        <v>39777</v>
      </c>
      <c r="FSV16">
        <v>39776</v>
      </c>
      <c r="FSW16">
        <v>39773</v>
      </c>
      <c r="FSX16">
        <v>39772</v>
      </c>
      <c r="FSY16">
        <v>39771</v>
      </c>
      <c r="FSZ16">
        <v>39770</v>
      </c>
      <c r="FTA16">
        <v>39769</v>
      </c>
      <c r="FTB16">
        <v>39766</v>
      </c>
      <c r="FTC16">
        <v>39765</v>
      </c>
      <c r="FTD16">
        <v>39764</v>
      </c>
      <c r="FTE16">
        <v>39763</v>
      </c>
      <c r="FTF16">
        <v>39762</v>
      </c>
      <c r="FTG16">
        <v>39759</v>
      </c>
      <c r="FTH16">
        <v>39758</v>
      </c>
      <c r="FTI16">
        <v>39757</v>
      </c>
      <c r="FTJ16">
        <v>39756</v>
      </c>
      <c r="FTK16">
        <v>39755</v>
      </c>
      <c r="FTL16">
        <v>39752</v>
      </c>
      <c r="FTM16">
        <v>39751</v>
      </c>
      <c r="FTN16">
        <v>39750</v>
      </c>
      <c r="FTO16">
        <v>39749</v>
      </c>
      <c r="FTP16">
        <v>39748</v>
      </c>
      <c r="FTQ16">
        <v>39745</v>
      </c>
      <c r="FTR16">
        <v>39744</v>
      </c>
      <c r="FTS16">
        <v>39743</v>
      </c>
      <c r="FTT16">
        <v>39742</v>
      </c>
      <c r="FTU16">
        <v>39741</v>
      </c>
      <c r="FTV16">
        <v>39738</v>
      </c>
      <c r="FTW16">
        <v>39737</v>
      </c>
      <c r="FTX16">
        <v>39736</v>
      </c>
      <c r="FTY16">
        <v>39735</v>
      </c>
      <c r="FTZ16">
        <v>39734</v>
      </c>
      <c r="FUA16">
        <v>39731</v>
      </c>
      <c r="FUB16">
        <v>39730</v>
      </c>
      <c r="FUC16">
        <v>39729</v>
      </c>
      <c r="FUD16">
        <v>39728</v>
      </c>
      <c r="FUE16">
        <v>39727</v>
      </c>
      <c r="FUF16">
        <v>39724</v>
      </c>
      <c r="FUG16">
        <v>39723</v>
      </c>
      <c r="FUH16">
        <v>39722</v>
      </c>
      <c r="FUI16">
        <v>39721</v>
      </c>
      <c r="FUJ16">
        <v>39720</v>
      </c>
      <c r="FUK16">
        <v>39717</v>
      </c>
      <c r="FUL16">
        <v>39716</v>
      </c>
      <c r="FUM16">
        <v>39715</v>
      </c>
      <c r="FUN16">
        <v>39714</v>
      </c>
      <c r="FUO16">
        <v>39713</v>
      </c>
      <c r="FUP16">
        <v>39710</v>
      </c>
      <c r="FUQ16">
        <v>39709</v>
      </c>
      <c r="FUR16">
        <v>39708</v>
      </c>
      <c r="FUS16">
        <v>39707</v>
      </c>
      <c r="FUT16">
        <v>39706</v>
      </c>
      <c r="FUU16">
        <v>39703</v>
      </c>
      <c r="FUV16">
        <v>39702</v>
      </c>
      <c r="FUW16">
        <v>39701</v>
      </c>
      <c r="FUX16">
        <v>39700</v>
      </c>
      <c r="FUY16">
        <v>39699</v>
      </c>
      <c r="FUZ16">
        <v>39696</v>
      </c>
      <c r="FVA16">
        <v>39695</v>
      </c>
      <c r="FVB16">
        <v>39694</v>
      </c>
      <c r="FVC16">
        <v>39693</v>
      </c>
      <c r="FVD16">
        <v>39692</v>
      </c>
      <c r="FVE16">
        <v>39689</v>
      </c>
      <c r="FVF16">
        <v>39688</v>
      </c>
      <c r="FVG16">
        <v>39687</v>
      </c>
      <c r="FVH16">
        <v>39686</v>
      </c>
      <c r="FVI16">
        <v>39685</v>
      </c>
      <c r="FVJ16">
        <v>39682</v>
      </c>
      <c r="FVK16">
        <v>39681</v>
      </c>
      <c r="FVL16">
        <v>39680</v>
      </c>
      <c r="FVM16">
        <v>39679</v>
      </c>
      <c r="FVN16">
        <v>39678</v>
      </c>
      <c r="FVO16">
        <v>39675</v>
      </c>
      <c r="FVP16">
        <v>39674</v>
      </c>
      <c r="FVQ16">
        <v>39673</v>
      </c>
      <c r="FVR16">
        <v>39672</v>
      </c>
      <c r="FVS16">
        <v>39671</v>
      </c>
      <c r="FVT16">
        <v>39668</v>
      </c>
      <c r="FVU16">
        <v>39667</v>
      </c>
      <c r="FVV16">
        <v>39666</v>
      </c>
      <c r="FVW16">
        <v>39665</v>
      </c>
      <c r="FVX16">
        <v>39664</v>
      </c>
      <c r="FVY16">
        <v>39661</v>
      </c>
      <c r="FVZ16">
        <v>39660</v>
      </c>
      <c r="FWA16">
        <v>39659</v>
      </c>
      <c r="FWB16">
        <v>39658</v>
      </c>
      <c r="FWC16">
        <v>39657</v>
      </c>
      <c r="FWD16">
        <v>39654</v>
      </c>
      <c r="FWE16">
        <v>39653</v>
      </c>
      <c r="FWF16">
        <v>39652</v>
      </c>
      <c r="FWG16">
        <v>39651</v>
      </c>
      <c r="FWH16">
        <v>39650</v>
      </c>
      <c r="FWI16">
        <v>39647</v>
      </c>
      <c r="FWJ16">
        <v>39646</v>
      </c>
      <c r="FWK16">
        <v>39645</v>
      </c>
      <c r="FWL16">
        <v>39644</v>
      </c>
      <c r="FWM16">
        <v>39643</v>
      </c>
      <c r="FWN16">
        <v>39640</v>
      </c>
      <c r="FWO16">
        <v>39639</v>
      </c>
      <c r="FWP16">
        <v>39638</v>
      </c>
      <c r="FWQ16">
        <v>39637</v>
      </c>
      <c r="FWR16">
        <v>39636</v>
      </c>
      <c r="FWS16">
        <v>39633</v>
      </c>
      <c r="FWT16">
        <v>39632</v>
      </c>
      <c r="FWU16">
        <v>39631</v>
      </c>
      <c r="FWV16">
        <v>39630</v>
      </c>
      <c r="FWW16">
        <v>39629</v>
      </c>
      <c r="FWX16">
        <v>39626</v>
      </c>
      <c r="FWY16">
        <v>39625</v>
      </c>
      <c r="FWZ16">
        <v>39624</v>
      </c>
      <c r="FXA16">
        <v>39623</v>
      </c>
      <c r="FXB16">
        <v>39622</v>
      </c>
      <c r="FXC16">
        <v>39619</v>
      </c>
      <c r="FXD16">
        <v>39618</v>
      </c>
      <c r="FXE16">
        <v>39617</v>
      </c>
      <c r="FXF16">
        <v>39616</v>
      </c>
      <c r="FXG16">
        <v>39615</v>
      </c>
      <c r="FXH16">
        <v>39612</v>
      </c>
      <c r="FXI16">
        <v>39611</v>
      </c>
      <c r="FXJ16">
        <v>39610</v>
      </c>
      <c r="FXK16">
        <v>39609</v>
      </c>
      <c r="FXL16">
        <v>39608</v>
      </c>
      <c r="FXM16">
        <v>39605</v>
      </c>
      <c r="FXN16">
        <v>39604</v>
      </c>
      <c r="FXO16">
        <v>39603</v>
      </c>
      <c r="FXP16">
        <v>39602</v>
      </c>
      <c r="FXQ16">
        <v>39601</v>
      </c>
      <c r="FXR16">
        <v>39598</v>
      </c>
      <c r="FXS16">
        <v>39597</v>
      </c>
      <c r="FXT16">
        <v>39596</v>
      </c>
      <c r="FXU16">
        <v>39595</v>
      </c>
      <c r="FXV16">
        <v>39594</v>
      </c>
      <c r="FXW16">
        <v>39591</v>
      </c>
      <c r="FXX16">
        <v>39590</v>
      </c>
      <c r="FXY16">
        <v>39589</v>
      </c>
      <c r="FXZ16">
        <v>39588</v>
      </c>
      <c r="FYA16">
        <v>39587</v>
      </c>
      <c r="FYB16">
        <v>39584</v>
      </c>
      <c r="FYC16">
        <v>39583</v>
      </c>
      <c r="FYD16">
        <v>39582</v>
      </c>
      <c r="FYE16">
        <v>39581</v>
      </c>
      <c r="FYF16">
        <v>39580</v>
      </c>
      <c r="FYG16">
        <v>39577</v>
      </c>
      <c r="FYH16">
        <v>39576</v>
      </c>
      <c r="FYI16">
        <v>39575</v>
      </c>
      <c r="FYJ16">
        <v>39574</v>
      </c>
      <c r="FYK16">
        <v>39573</v>
      </c>
      <c r="FYL16">
        <v>39570</v>
      </c>
      <c r="FYM16">
        <v>39569</v>
      </c>
      <c r="FYN16">
        <v>39568</v>
      </c>
      <c r="FYO16">
        <v>39567</v>
      </c>
      <c r="FYP16">
        <v>39566</v>
      </c>
      <c r="FYQ16">
        <v>39563</v>
      </c>
      <c r="FYR16">
        <v>39562</v>
      </c>
      <c r="FYS16">
        <v>39561</v>
      </c>
      <c r="FYT16">
        <v>39560</v>
      </c>
      <c r="FYU16">
        <v>39559</v>
      </c>
      <c r="FYV16">
        <v>39556</v>
      </c>
      <c r="FYW16">
        <v>39555</v>
      </c>
      <c r="FYX16">
        <v>39554</v>
      </c>
      <c r="FYY16">
        <v>39553</v>
      </c>
      <c r="FYZ16">
        <v>39552</v>
      </c>
      <c r="FZA16">
        <v>39549</v>
      </c>
      <c r="FZB16">
        <v>39548</v>
      </c>
      <c r="FZC16">
        <v>39547</v>
      </c>
      <c r="FZD16">
        <v>39546</v>
      </c>
      <c r="FZE16">
        <v>39545</v>
      </c>
      <c r="FZF16">
        <v>39542</v>
      </c>
      <c r="FZG16">
        <v>39541</v>
      </c>
      <c r="FZH16">
        <v>39540</v>
      </c>
      <c r="FZI16">
        <v>39539</v>
      </c>
      <c r="FZJ16">
        <v>39538</v>
      </c>
      <c r="FZK16">
        <v>39535</v>
      </c>
      <c r="FZL16">
        <v>39534</v>
      </c>
      <c r="FZM16">
        <v>39533</v>
      </c>
      <c r="FZN16">
        <v>39532</v>
      </c>
      <c r="FZO16">
        <v>39531</v>
      </c>
      <c r="FZP16">
        <v>39528</v>
      </c>
      <c r="FZQ16">
        <v>39527</v>
      </c>
      <c r="FZR16">
        <v>39526</v>
      </c>
      <c r="FZS16">
        <v>39525</v>
      </c>
      <c r="FZT16">
        <v>39524</v>
      </c>
      <c r="FZU16">
        <v>39521</v>
      </c>
      <c r="FZV16">
        <v>39520</v>
      </c>
      <c r="FZW16">
        <v>39519</v>
      </c>
      <c r="FZX16">
        <v>39518</v>
      </c>
      <c r="FZY16">
        <v>39517</v>
      </c>
      <c r="FZZ16">
        <v>39514</v>
      </c>
      <c r="GAA16">
        <v>39513</v>
      </c>
      <c r="GAB16">
        <v>39512</v>
      </c>
      <c r="GAC16">
        <v>39511</v>
      </c>
      <c r="GAD16">
        <v>39510</v>
      </c>
      <c r="GAE16">
        <v>39507</v>
      </c>
      <c r="GAF16">
        <v>39506</v>
      </c>
      <c r="GAG16">
        <v>39505</v>
      </c>
      <c r="GAH16">
        <v>39504</v>
      </c>
      <c r="GAI16">
        <v>39503</v>
      </c>
      <c r="GAJ16">
        <v>39500</v>
      </c>
      <c r="GAK16">
        <v>39499</v>
      </c>
      <c r="GAL16">
        <v>39498</v>
      </c>
      <c r="GAM16">
        <v>39497</v>
      </c>
      <c r="GAN16">
        <v>39496</v>
      </c>
      <c r="GAO16">
        <v>39493</v>
      </c>
      <c r="GAP16">
        <v>39492</v>
      </c>
      <c r="GAQ16">
        <v>39491</v>
      </c>
      <c r="GAR16">
        <v>39490</v>
      </c>
      <c r="GAS16">
        <v>39489</v>
      </c>
      <c r="GAT16">
        <v>39486</v>
      </c>
      <c r="GAU16">
        <v>39485</v>
      </c>
      <c r="GAV16">
        <v>39484</v>
      </c>
      <c r="GAW16">
        <v>39483</v>
      </c>
      <c r="GAX16">
        <v>39482</v>
      </c>
      <c r="GAY16">
        <v>39479</v>
      </c>
      <c r="GAZ16">
        <v>39478</v>
      </c>
      <c r="GBA16">
        <v>39477</v>
      </c>
      <c r="GBB16">
        <v>39476</v>
      </c>
      <c r="GBC16">
        <v>39475</v>
      </c>
      <c r="GBD16">
        <v>39472</v>
      </c>
      <c r="GBE16">
        <v>39471</v>
      </c>
      <c r="GBF16">
        <v>39470</v>
      </c>
      <c r="GBG16">
        <v>39469</v>
      </c>
      <c r="GBH16">
        <v>39468</v>
      </c>
      <c r="GBI16">
        <v>39465</v>
      </c>
      <c r="GBJ16">
        <v>39464</v>
      </c>
      <c r="GBK16">
        <v>39463</v>
      </c>
      <c r="GBL16">
        <v>39462</v>
      </c>
      <c r="GBM16">
        <v>39461</v>
      </c>
      <c r="GBN16">
        <v>39458</v>
      </c>
      <c r="GBO16">
        <v>39457</v>
      </c>
      <c r="GBP16">
        <v>39456</v>
      </c>
      <c r="GBQ16">
        <v>39455</v>
      </c>
      <c r="GBR16">
        <v>39454</v>
      </c>
      <c r="GBS16">
        <v>39451</v>
      </c>
      <c r="GBT16">
        <v>39450</v>
      </c>
      <c r="GBU16">
        <v>39449</v>
      </c>
      <c r="GBV16">
        <v>39448</v>
      </c>
      <c r="GBW16">
        <v>39447</v>
      </c>
      <c r="GBX16">
        <v>39444</v>
      </c>
      <c r="GBY16">
        <v>39443</v>
      </c>
      <c r="GBZ16">
        <v>39442</v>
      </c>
      <c r="GCA16">
        <v>39441</v>
      </c>
      <c r="GCB16">
        <v>39440</v>
      </c>
      <c r="GCC16">
        <v>39437</v>
      </c>
      <c r="GCD16">
        <v>39436</v>
      </c>
      <c r="GCE16">
        <v>39435</v>
      </c>
      <c r="GCF16">
        <v>39434</v>
      </c>
      <c r="GCG16">
        <v>39433</v>
      </c>
      <c r="GCH16">
        <v>39430</v>
      </c>
      <c r="GCI16">
        <v>39429</v>
      </c>
      <c r="GCJ16">
        <v>39428</v>
      </c>
      <c r="GCK16">
        <v>39427</v>
      </c>
      <c r="GCL16">
        <v>39426</v>
      </c>
      <c r="GCM16">
        <v>39423</v>
      </c>
      <c r="GCN16">
        <v>39422</v>
      </c>
      <c r="GCO16">
        <v>39421</v>
      </c>
      <c r="GCP16">
        <v>39420</v>
      </c>
      <c r="GCQ16">
        <v>39419</v>
      </c>
      <c r="GCR16">
        <v>39416</v>
      </c>
      <c r="GCS16">
        <v>39415</v>
      </c>
      <c r="GCT16">
        <v>39414</v>
      </c>
      <c r="GCU16">
        <v>39413</v>
      </c>
      <c r="GCV16">
        <v>39412</v>
      </c>
      <c r="GCW16">
        <v>39409</v>
      </c>
      <c r="GCX16">
        <v>39408</v>
      </c>
      <c r="GCY16">
        <v>39407</v>
      </c>
      <c r="GCZ16">
        <v>39406</v>
      </c>
      <c r="GDA16">
        <v>39405</v>
      </c>
      <c r="GDB16">
        <v>39402</v>
      </c>
      <c r="GDC16">
        <v>39401</v>
      </c>
      <c r="GDD16">
        <v>39400</v>
      </c>
      <c r="GDE16">
        <v>39399</v>
      </c>
      <c r="GDF16">
        <v>39398</v>
      </c>
      <c r="GDG16">
        <v>39395</v>
      </c>
      <c r="GDH16">
        <v>39394</v>
      </c>
      <c r="GDI16">
        <v>39393</v>
      </c>
      <c r="GDJ16">
        <v>39392</v>
      </c>
      <c r="GDK16">
        <v>39391</v>
      </c>
      <c r="GDL16">
        <v>39388</v>
      </c>
      <c r="GDM16">
        <v>39387</v>
      </c>
      <c r="GDN16">
        <v>39386</v>
      </c>
      <c r="GDO16">
        <v>39385</v>
      </c>
      <c r="GDP16">
        <v>39384</v>
      </c>
      <c r="GDQ16">
        <v>39381</v>
      </c>
      <c r="GDR16">
        <v>39380</v>
      </c>
      <c r="GDS16">
        <v>39379</v>
      </c>
      <c r="GDT16">
        <v>39378</v>
      </c>
      <c r="GDU16">
        <v>39377</v>
      </c>
      <c r="GDV16">
        <v>39374</v>
      </c>
      <c r="GDW16">
        <v>39373</v>
      </c>
      <c r="GDX16">
        <v>39372</v>
      </c>
      <c r="GDY16">
        <v>39371</v>
      </c>
      <c r="GDZ16">
        <v>39370</v>
      </c>
      <c r="GEA16">
        <v>39367</v>
      </c>
      <c r="GEB16">
        <v>39366</v>
      </c>
      <c r="GEC16">
        <v>39365</v>
      </c>
      <c r="GED16">
        <v>39364</v>
      </c>
      <c r="GEE16">
        <v>39363</v>
      </c>
      <c r="GEF16">
        <v>39360</v>
      </c>
      <c r="GEG16">
        <v>39359</v>
      </c>
      <c r="GEH16">
        <v>39358</v>
      </c>
      <c r="GEI16">
        <v>39357</v>
      </c>
      <c r="GEJ16">
        <v>39356</v>
      </c>
      <c r="GEK16">
        <v>39353</v>
      </c>
      <c r="GEL16">
        <v>39352</v>
      </c>
      <c r="GEM16">
        <v>39351</v>
      </c>
      <c r="GEN16">
        <v>39350</v>
      </c>
      <c r="GEO16">
        <v>39349</v>
      </c>
      <c r="GEP16">
        <v>39346</v>
      </c>
      <c r="GEQ16">
        <v>39345</v>
      </c>
      <c r="GER16">
        <v>39344</v>
      </c>
      <c r="GES16">
        <v>39343</v>
      </c>
      <c r="GET16">
        <v>39342</v>
      </c>
      <c r="GEU16">
        <v>39339</v>
      </c>
      <c r="GEV16">
        <v>39338</v>
      </c>
      <c r="GEW16">
        <v>39337</v>
      </c>
      <c r="GEX16">
        <v>39336</v>
      </c>
      <c r="GEY16">
        <v>39335</v>
      </c>
      <c r="GEZ16">
        <v>39332</v>
      </c>
      <c r="GFA16">
        <v>39331</v>
      </c>
      <c r="GFB16">
        <v>39330</v>
      </c>
      <c r="GFC16">
        <v>39329</v>
      </c>
      <c r="GFD16">
        <v>39328</v>
      </c>
      <c r="GFE16">
        <v>39325</v>
      </c>
      <c r="GFF16">
        <v>39324</v>
      </c>
      <c r="GFG16">
        <v>39323</v>
      </c>
      <c r="GFH16">
        <v>39322</v>
      </c>
      <c r="GFI16">
        <v>39321</v>
      </c>
      <c r="GFJ16">
        <v>39318</v>
      </c>
      <c r="GFK16">
        <v>39317</v>
      </c>
      <c r="GFL16">
        <v>39316</v>
      </c>
      <c r="GFM16">
        <v>39315</v>
      </c>
      <c r="GFN16">
        <v>39314</v>
      </c>
      <c r="GFO16">
        <v>39311</v>
      </c>
      <c r="GFP16">
        <v>39310</v>
      </c>
      <c r="GFQ16">
        <v>39309</v>
      </c>
      <c r="GFR16">
        <v>39308</v>
      </c>
      <c r="GFS16">
        <v>39307</v>
      </c>
      <c r="GFT16">
        <v>39304</v>
      </c>
      <c r="GFU16">
        <v>39303</v>
      </c>
      <c r="GFV16">
        <v>39302</v>
      </c>
      <c r="GFW16">
        <v>39301</v>
      </c>
      <c r="GFX16">
        <v>39300</v>
      </c>
      <c r="GFY16">
        <v>39297</v>
      </c>
      <c r="GFZ16">
        <v>39296</v>
      </c>
      <c r="GGA16">
        <v>39295</v>
      </c>
      <c r="GGB16">
        <v>39294</v>
      </c>
      <c r="GGC16">
        <v>39293</v>
      </c>
      <c r="GGD16">
        <v>39290</v>
      </c>
      <c r="GGE16">
        <v>39289</v>
      </c>
      <c r="GGF16">
        <v>39288</v>
      </c>
      <c r="GGG16">
        <v>39287</v>
      </c>
      <c r="GGH16">
        <v>39286</v>
      </c>
      <c r="GGI16">
        <v>39283</v>
      </c>
      <c r="GGJ16">
        <v>39282</v>
      </c>
      <c r="GGK16">
        <v>39281</v>
      </c>
      <c r="GGL16">
        <v>39280</v>
      </c>
      <c r="GGM16">
        <v>39279</v>
      </c>
      <c r="GGN16">
        <v>39276</v>
      </c>
      <c r="GGO16">
        <v>39275</v>
      </c>
      <c r="GGP16">
        <v>39274</v>
      </c>
      <c r="GGQ16">
        <v>39273</v>
      </c>
      <c r="GGR16">
        <v>39272</v>
      </c>
      <c r="GGS16">
        <v>39269</v>
      </c>
      <c r="GGT16">
        <v>39268</v>
      </c>
      <c r="GGU16">
        <v>39267</v>
      </c>
      <c r="GGV16">
        <v>39266</v>
      </c>
      <c r="GGW16">
        <v>39265</v>
      </c>
      <c r="GGX16">
        <v>39262</v>
      </c>
      <c r="GGY16">
        <v>39261</v>
      </c>
      <c r="GGZ16">
        <v>39260</v>
      </c>
      <c r="GHA16">
        <v>39259</v>
      </c>
      <c r="GHB16">
        <v>39258</v>
      </c>
      <c r="GHC16">
        <v>39255</v>
      </c>
      <c r="GHD16">
        <v>39254</v>
      </c>
      <c r="GHE16">
        <v>39253</v>
      </c>
      <c r="GHF16">
        <v>39252</v>
      </c>
      <c r="GHG16">
        <v>39251</v>
      </c>
      <c r="GHH16">
        <v>39248</v>
      </c>
      <c r="GHI16">
        <v>39247</v>
      </c>
      <c r="GHJ16">
        <v>39246</v>
      </c>
      <c r="GHK16">
        <v>39245</v>
      </c>
      <c r="GHL16">
        <v>39244</v>
      </c>
      <c r="GHM16">
        <v>39241</v>
      </c>
      <c r="GHN16">
        <v>39240</v>
      </c>
      <c r="GHO16">
        <v>39239</v>
      </c>
      <c r="GHP16">
        <v>39238</v>
      </c>
      <c r="GHQ16">
        <v>39237</v>
      </c>
      <c r="GHR16">
        <v>39234</v>
      </c>
      <c r="GHS16">
        <v>39233</v>
      </c>
      <c r="GHT16">
        <v>39232</v>
      </c>
      <c r="GHU16">
        <v>39231</v>
      </c>
      <c r="GHV16">
        <v>39230</v>
      </c>
      <c r="GHW16">
        <v>39227</v>
      </c>
      <c r="GHX16">
        <v>39226</v>
      </c>
      <c r="GHY16">
        <v>39225</v>
      </c>
      <c r="GHZ16">
        <v>39224</v>
      </c>
      <c r="GIA16">
        <v>39223</v>
      </c>
      <c r="GIB16">
        <v>39220</v>
      </c>
      <c r="GIC16">
        <v>39219</v>
      </c>
      <c r="GID16">
        <v>39218</v>
      </c>
      <c r="GIE16">
        <v>39217</v>
      </c>
      <c r="GIF16">
        <v>39216</v>
      </c>
      <c r="GIG16">
        <v>39213</v>
      </c>
      <c r="GIH16">
        <v>39212</v>
      </c>
      <c r="GII16">
        <v>39211</v>
      </c>
      <c r="GIJ16">
        <v>39210</v>
      </c>
      <c r="GIK16">
        <v>39209</v>
      </c>
      <c r="GIL16">
        <v>39206</v>
      </c>
      <c r="GIM16">
        <v>39205</v>
      </c>
      <c r="GIN16">
        <v>39204</v>
      </c>
      <c r="GIO16">
        <v>39203</v>
      </c>
      <c r="GIP16">
        <v>39202</v>
      </c>
      <c r="GIQ16">
        <v>39199</v>
      </c>
      <c r="GIR16">
        <v>39198</v>
      </c>
      <c r="GIS16">
        <v>39197</v>
      </c>
      <c r="GIT16">
        <v>39196</v>
      </c>
      <c r="GIU16">
        <v>39195</v>
      </c>
      <c r="GIV16">
        <v>39192</v>
      </c>
      <c r="GIW16">
        <v>39191</v>
      </c>
      <c r="GIX16">
        <v>39190</v>
      </c>
      <c r="GIY16">
        <v>39189</v>
      </c>
      <c r="GIZ16">
        <v>39188</v>
      </c>
      <c r="GJA16">
        <v>39185</v>
      </c>
      <c r="GJB16">
        <v>39184</v>
      </c>
      <c r="GJC16">
        <v>39183</v>
      </c>
      <c r="GJD16">
        <v>39182</v>
      </c>
      <c r="GJE16">
        <v>39181</v>
      </c>
      <c r="GJF16">
        <v>39178</v>
      </c>
      <c r="GJG16">
        <v>39177</v>
      </c>
      <c r="GJH16">
        <v>39176</v>
      </c>
      <c r="GJI16">
        <v>39175</v>
      </c>
      <c r="GJJ16">
        <v>39174</v>
      </c>
      <c r="GJK16">
        <v>39171</v>
      </c>
      <c r="GJL16">
        <v>39170</v>
      </c>
      <c r="GJM16">
        <v>39169</v>
      </c>
      <c r="GJN16">
        <v>39168</v>
      </c>
      <c r="GJO16">
        <v>39167</v>
      </c>
      <c r="GJP16">
        <v>39164</v>
      </c>
      <c r="GJQ16">
        <v>39163</v>
      </c>
      <c r="GJR16">
        <v>39162</v>
      </c>
      <c r="GJS16">
        <v>39161</v>
      </c>
      <c r="GJT16">
        <v>39160</v>
      </c>
      <c r="GJU16">
        <v>39157</v>
      </c>
      <c r="GJV16">
        <v>39156</v>
      </c>
      <c r="GJW16">
        <v>39155</v>
      </c>
      <c r="GJX16">
        <v>39154</v>
      </c>
      <c r="GJY16">
        <v>39153</v>
      </c>
      <c r="GJZ16">
        <v>39150</v>
      </c>
      <c r="GKA16">
        <v>39149</v>
      </c>
      <c r="GKB16">
        <v>39148</v>
      </c>
      <c r="GKC16">
        <v>39147</v>
      </c>
      <c r="GKD16">
        <v>39146</v>
      </c>
      <c r="GKE16">
        <v>39143</v>
      </c>
      <c r="GKF16">
        <v>39142</v>
      </c>
      <c r="GKG16">
        <v>39141</v>
      </c>
      <c r="GKH16">
        <v>39140</v>
      </c>
      <c r="GKI16">
        <v>39139</v>
      </c>
      <c r="GKJ16">
        <v>39136</v>
      </c>
      <c r="GKK16">
        <v>39135</v>
      </c>
      <c r="GKL16">
        <v>39134</v>
      </c>
      <c r="GKM16">
        <v>39133</v>
      </c>
      <c r="GKN16">
        <v>39132</v>
      </c>
      <c r="GKO16">
        <v>39129</v>
      </c>
      <c r="GKP16">
        <v>39128</v>
      </c>
      <c r="GKQ16">
        <v>39127</v>
      </c>
      <c r="GKR16">
        <v>39126</v>
      </c>
      <c r="GKS16">
        <v>39125</v>
      </c>
      <c r="GKT16">
        <v>39122</v>
      </c>
      <c r="GKU16">
        <v>39121</v>
      </c>
      <c r="GKV16">
        <v>39120</v>
      </c>
      <c r="GKW16">
        <v>39119</v>
      </c>
      <c r="GKX16">
        <v>39118</v>
      </c>
      <c r="GKY16">
        <v>39115</v>
      </c>
      <c r="GKZ16">
        <v>39114</v>
      </c>
      <c r="GLA16">
        <v>39113</v>
      </c>
      <c r="GLB16">
        <v>39112</v>
      </c>
      <c r="GLC16">
        <v>39111</v>
      </c>
      <c r="GLD16">
        <v>39108</v>
      </c>
      <c r="GLE16">
        <v>39107</v>
      </c>
      <c r="GLF16">
        <v>39106</v>
      </c>
      <c r="GLG16">
        <v>39105</v>
      </c>
      <c r="GLH16">
        <v>39104</v>
      </c>
      <c r="GLI16">
        <v>39101</v>
      </c>
      <c r="GLJ16">
        <v>39100</v>
      </c>
      <c r="GLK16">
        <v>39099</v>
      </c>
      <c r="GLL16">
        <v>39098</v>
      </c>
      <c r="GLM16">
        <v>39097</v>
      </c>
      <c r="GLN16">
        <v>39094</v>
      </c>
      <c r="GLO16">
        <v>39093</v>
      </c>
      <c r="GLP16">
        <v>39092</v>
      </c>
      <c r="GLQ16">
        <v>39091</v>
      </c>
      <c r="GLR16">
        <v>39090</v>
      </c>
      <c r="GLS16">
        <v>39087</v>
      </c>
      <c r="GLT16">
        <v>39086</v>
      </c>
      <c r="GLU16">
        <v>39085</v>
      </c>
      <c r="GLV16">
        <v>39084</v>
      </c>
      <c r="GLW16">
        <v>39083</v>
      </c>
      <c r="GLX16">
        <v>39080</v>
      </c>
      <c r="GLY16">
        <v>39079</v>
      </c>
      <c r="GLZ16">
        <v>39078</v>
      </c>
      <c r="GMA16">
        <v>39077</v>
      </c>
      <c r="GMB16">
        <v>39076</v>
      </c>
      <c r="GMC16">
        <v>39073</v>
      </c>
      <c r="GMD16">
        <v>39072</v>
      </c>
      <c r="GME16">
        <v>39071</v>
      </c>
      <c r="GMF16">
        <v>39070</v>
      </c>
      <c r="GMG16">
        <v>39069</v>
      </c>
      <c r="GMH16">
        <v>39066</v>
      </c>
      <c r="GMI16">
        <v>39065</v>
      </c>
      <c r="GMJ16">
        <v>39064</v>
      </c>
      <c r="GMK16">
        <v>39063</v>
      </c>
      <c r="GML16">
        <v>39062</v>
      </c>
      <c r="GMM16">
        <v>39059</v>
      </c>
      <c r="GMN16">
        <v>39058</v>
      </c>
      <c r="GMO16">
        <v>39057</v>
      </c>
      <c r="GMP16">
        <v>39056</v>
      </c>
      <c r="GMQ16">
        <v>39055</v>
      </c>
      <c r="GMR16">
        <v>39052</v>
      </c>
      <c r="GMS16">
        <v>39051</v>
      </c>
      <c r="GMT16">
        <v>39050</v>
      </c>
      <c r="GMU16">
        <v>39049</v>
      </c>
      <c r="GMV16">
        <v>39048</v>
      </c>
      <c r="GMW16">
        <v>39045</v>
      </c>
      <c r="GMX16">
        <v>39044</v>
      </c>
      <c r="GMY16">
        <v>39043</v>
      </c>
      <c r="GMZ16">
        <v>39042</v>
      </c>
      <c r="GNA16">
        <v>39041</v>
      </c>
      <c r="GNB16">
        <v>39038</v>
      </c>
      <c r="GNC16">
        <v>39037</v>
      </c>
      <c r="GND16">
        <v>39036</v>
      </c>
      <c r="GNE16">
        <v>39035</v>
      </c>
      <c r="GNF16">
        <v>39034</v>
      </c>
      <c r="GNG16">
        <v>39031</v>
      </c>
      <c r="GNH16">
        <v>39030</v>
      </c>
      <c r="GNI16">
        <v>39029</v>
      </c>
      <c r="GNJ16">
        <v>39028</v>
      </c>
      <c r="GNK16">
        <v>39027</v>
      </c>
      <c r="GNL16">
        <v>39024</v>
      </c>
      <c r="GNM16">
        <v>39023</v>
      </c>
      <c r="GNN16">
        <v>39022</v>
      </c>
      <c r="GNO16">
        <v>39021</v>
      </c>
      <c r="GNP16">
        <v>39020</v>
      </c>
      <c r="GNQ16">
        <v>39017</v>
      </c>
      <c r="GNR16">
        <v>39016</v>
      </c>
      <c r="GNS16">
        <v>39015</v>
      </c>
      <c r="GNT16">
        <v>39014</v>
      </c>
      <c r="GNU16">
        <v>39013</v>
      </c>
      <c r="GNV16">
        <v>39010</v>
      </c>
      <c r="GNW16">
        <v>39009</v>
      </c>
      <c r="GNX16">
        <v>39008</v>
      </c>
      <c r="GNY16">
        <v>39007</v>
      </c>
      <c r="GNZ16">
        <v>39006</v>
      </c>
      <c r="GOA16">
        <v>39003</v>
      </c>
      <c r="GOB16">
        <v>39002</v>
      </c>
      <c r="GOC16">
        <v>39001</v>
      </c>
      <c r="GOD16">
        <v>39000</v>
      </c>
      <c r="GOE16">
        <v>38999</v>
      </c>
      <c r="GOF16">
        <v>38996</v>
      </c>
      <c r="GOG16">
        <v>38995</v>
      </c>
      <c r="GOH16">
        <v>38994</v>
      </c>
      <c r="GOI16">
        <v>38993</v>
      </c>
      <c r="GOJ16">
        <v>38992</v>
      </c>
      <c r="GOK16">
        <v>38989</v>
      </c>
      <c r="GOL16">
        <v>38988</v>
      </c>
      <c r="GOM16">
        <v>38987</v>
      </c>
      <c r="GON16">
        <v>38986</v>
      </c>
      <c r="GOO16">
        <v>38985</v>
      </c>
      <c r="GOP16">
        <v>38982</v>
      </c>
      <c r="GOQ16">
        <v>38981</v>
      </c>
      <c r="GOR16">
        <v>38980</v>
      </c>
      <c r="GOS16">
        <v>38979</v>
      </c>
      <c r="GOT16">
        <v>38978</v>
      </c>
      <c r="GOU16">
        <v>38975</v>
      </c>
      <c r="GOV16">
        <v>38974</v>
      </c>
      <c r="GOW16">
        <v>38973</v>
      </c>
      <c r="GOX16">
        <v>38972</v>
      </c>
      <c r="GOY16">
        <v>38971</v>
      </c>
      <c r="GOZ16">
        <v>38968</v>
      </c>
      <c r="GPA16">
        <v>38967</v>
      </c>
      <c r="GPB16">
        <v>38966</v>
      </c>
      <c r="GPC16">
        <v>38965</v>
      </c>
      <c r="GPD16">
        <v>38964</v>
      </c>
      <c r="GPE16">
        <v>38961</v>
      </c>
      <c r="GPF16">
        <v>38960</v>
      </c>
      <c r="GPG16">
        <v>38959</v>
      </c>
      <c r="GPH16">
        <v>38958</v>
      </c>
      <c r="GPI16">
        <v>38957</v>
      </c>
      <c r="GPJ16">
        <v>38954</v>
      </c>
      <c r="GPK16">
        <v>38953</v>
      </c>
      <c r="GPL16">
        <v>38952</v>
      </c>
      <c r="GPM16">
        <v>38951</v>
      </c>
      <c r="GPN16">
        <v>38950</v>
      </c>
      <c r="GPO16">
        <v>38947</v>
      </c>
      <c r="GPP16">
        <v>38946</v>
      </c>
      <c r="GPQ16">
        <v>38945</v>
      </c>
      <c r="GPR16">
        <v>38944</v>
      </c>
      <c r="GPS16">
        <v>38943</v>
      </c>
      <c r="GPT16">
        <v>38940</v>
      </c>
      <c r="GPU16">
        <v>38939</v>
      </c>
      <c r="GPV16">
        <v>38938</v>
      </c>
      <c r="GPW16">
        <v>38937</v>
      </c>
      <c r="GPX16">
        <v>38936</v>
      </c>
      <c r="GPY16">
        <v>38933</v>
      </c>
      <c r="GPZ16">
        <v>38932</v>
      </c>
      <c r="GQA16">
        <v>38931</v>
      </c>
      <c r="GQB16">
        <v>38930</v>
      </c>
      <c r="GQC16">
        <v>38929</v>
      </c>
      <c r="GQD16">
        <v>38926</v>
      </c>
      <c r="GQE16">
        <v>38925</v>
      </c>
      <c r="GQF16">
        <v>38924</v>
      </c>
      <c r="GQG16">
        <v>38923</v>
      </c>
      <c r="GQH16">
        <v>38922</v>
      </c>
      <c r="GQI16">
        <v>38919</v>
      </c>
      <c r="GQJ16">
        <v>38918</v>
      </c>
      <c r="GQK16">
        <v>38917</v>
      </c>
      <c r="GQL16">
        <v>38916</v>
      </c>
      <c r="GQM16">
        <v>38915</v>
      </c>
      <c r="GQN16">
        <v>38912</v>
      </c>
      <c r="GQO16">
        <v>38911</v>
      </c>
      <c r="GQP16">
        <v>38910</v>
      </c>
      <c r="GQQ16">
        <v>38909</v>
      </c>
      <c r="GQR16">
        <v>38908</v>
      </c>
      <c r="GQS16">
        <v>38905</v>
      </c>
      <c r="GQT16">
        <v>38904</v>
      </c>
      <c r="GQU16">
        <v>38903</v>
      </c>
      <c r="GQV16">
        <v>38902</v>
      </c>
      <c r="GQW16">
        <v>38901</v>
      </c>
      <c r="GQX16">
        <v>38898</v>
      </c>
      <c r="GQY16">
        <v>38897</v>
      </c>
      <c r="GQZ16">
        <v>38896</v>
      </c>
      <c r="GRA16">
        <v>38895</v>
      </c>
      <c r="GRB16">
        <v>38894</v>
      </c>
      <c r="GRC16">
        <v>38891</v>
      </c>
      <c r="GRD16">
        <v>38890</v>
      </c>
      <c r="GRE16">
        <v>38889</v>
      </c>
      <c r="GRF16">
        <v>38888</v>
      </c>
      <c r="GRG16">
        <v>38887</v>
      </c>
      <c r="GRH16">
        <v>38884</v>
      </c>
      <c r="GRI16">
        <v>38883</v>
      </c>
      <c r="GRJ16">
        <v>38882</v>
      </c>
      <c r="GRK16">
        <v>38881</v>
      </c>
      <c r="GRL16">
        <v>38880</v>
      </c>
      <c r="GRM16">
        <v>38877</v>
      </c>
      <c r="GRN16">
        <v>38876</v>
      </c>
      <c r="GRO16">
        <v>38875</v>
      </c>
      <c r="GRP16">
        <v>38874</v>
      </c>
      <c r="GRQ16">
        <v>38873</v>
      </c>
      <c r="GRR16">
        <v>38870</v>
      </c>
      <c r="GRS16">
        <v>38869</v>
      </c>
      <c r="GRT16">
        <v>38868</v>
      </c>
      <c r="GRU16">
        <v>38867</v>
      </c>
      <c r="GRV16">
        <v>38866</v>
      </c>
      <c r="GRW16">
        <v>38863</v>
      </c>
      <c r="GRX16">
        <v>38862</v>
      </c>
      <c r="GRY16">
        <v>38861</v>
      </c>
      <c r="GRZ16">
        <v>38860</v>
      </c>
      <c r="GSA16">
        <v>38859</v>
      </c>
      <c r="GSB16">
        <v>38856</v>
      </c>
      <c r="GSC16">
        <v>38855</v>
      </c>
      <c r="GSD16">
        <v>38854</v>
      </c>
      <c r="GSE16">
        <v>38853</v>
      </c>
      <c r="GSF16">
        <v>38852</v>
      </c>
      <c r="GSG16">
        <v>38849</v>
      </c>
      <c r="GSH16">
        <v>38848</v>
      </c>
      <c r="GSI16">
        <v>38847</v>
      </c>
      <c r="GSJ16">
        <v>38846</v>
      </c>
      <c r="GSK16">
        <v>38845</v>
      </c>
      <c r="GSL16">
        <v>38842</v>
      </c>
      <c r="GSM16">
        <v>38841</v>
      </c>
      <c r="GSN16">
        <v>38840</v>
      </c>
      <c r="GSO16">
        <v>38839</v>
      </c>
      <c r="GSP16">
        <v>38838</v>
      </c>
      <c r="GSQ16">
        <v>38835</v>
      </c>
      <c r="GSR16">
        <v>38834</v>
      </c>
      <c r="GSS16">
        <v>38833</v>
      </c>
      <c r="GST16">
        <v>38832</v>
      </c>
      <c r="GSU16">
        <v>38831</v>
      </c>
      <c r="GSV16">
        <v>38828</v>
      </c>
      <c r="GSW16">
        <v>38827</v>
      </c>
      <c r="GSX16">
        <v>38826</v>
      </c>
      <c r="GSY16">
        <v>38825</v>
      </c>
      <c r="GSZ16">
        <v>38824</v>
      </c>
      <c r="GTA16">
        <v>38821</v>
      </c>
      <c r="GTB16">
        <v>38820</v>
      </c>
      <c r="GTC16">
        <v>38819</v>
      </c>
      <c r="GTD16">
        <v>38818</v>
      </c>
      <c r="GTE16">
        <v>38817</v>
      </c>
      <c r="GTF16">
        <v>38814</v>
      </c>
      <c r="GTG16">
        <v>38813</v>
      </c>
      <c r="GTH16">
        <v>38812</v>
      </c>
      <c r="GTI16">
        <v>38811</v>
      </c>
      <c r="GTJ16">
        <v>38810</v>
      </c>
      <c r="GTK16">
        <v>38807</v>
      </c>
      <c r="GTL16">
        <v>38806</v>
      </c>
      <c r="GTM16">
        <v>38805</v>
      </c>
      <c r="GTN16">
        <v>38804</v>
      </c>
      <c r="GTO16">
        <v>38803</v>
      </c>
      <c r="GTP16">
        <v>38800</v>
      </c>
      <c r="GTQ16">
        <v>38799</v>
      </c>
      <c r="GTR16">
        <v>38798</v>
      </c>
      <c r="GTS16">
        <v>38797</v>
      </c>
      <c r="GTT16">
        <v>38796</v>
      </c>
      <c r="GTU16">
        <v>38793</v>
      </c>
      <c r="GTV16">
        <v>38792</v>
      </c>
      <c r="GTW16">
        <v>38791</v>
      </c>
      <c r="GTX16">
        <v>38790</v>
      </c>
      <c r="GTY16">
        <v>38789</v>
      </c>
      <c r="GTZ16">
        <v>38786</v>
      </c>
      <c r="GUA16">
        <v>38785</v>
      </c>
      <c r="GUB16">
        <v>38784</v>
      </c>
      <c r="GUC16">
        <v>38783</v>
      </c>
      <c r="GUD16">
        <v>38782</v>
      </c>
      <c r="GUE16">
        <v>38779</v>
      </c>
      <c r="GUF16">
        <v>38778</v>
      </c>
      <c r="GUG16">
        <v>38777</v>
      </c>
      <c r="GUH16">
        <v>38776</v>
      </c>
      <c r="GUI16">
        <v>38775</v>
      </c>
      <c r="GUJ16">
        <v>38772</v>
      </c>
      <c r="GUK16">
        <v>38771</v>
      </c>
      <c r="GUL16">
        <v>38770</v>
      </c>
      <c r="GUM16">
        <v>38769</v>
      </c>
      <c r="GUN16">
        <v>38768</v>
      </c>
      <c r="GUO16">
        <v>38765</v>
      </c>
      <c r="GUP16">
        <v>38764</v>
      </c>
      <c r="GUQ16">
        <v>38763</v>
      </c>
      <c r="GUR16">
        <v>38762</v>
      </c>
      <c r="GUS16">
        <v>38761</v>
      </c>
      <c r="GUT16">
        <v>38758</v>
      </c>
      <c r="GUU16">
        <v>38757</v>
      </c>
      <c r="GUV16">
        <v>38756</v>
      </c>
      <c r="GUW16">
        <v>38755</v>
      </c>
      <c r="GUX16">
        <v>38754</v>
      </c>
      <c r="GUY16">
        <v>38751</v>
      </c>
      <c r="GUZ16">
        <v>38750</v>
      </c>
      <c r="GVA16">
        <v>38749</v>
      </c>
      <c r="GVB16">
        <v>38748</v>
      </c>
      <c r="GVC16">
        <v>38747</v>
      </c>
      <c r="GVD16">
        <v>38744</v>
      </c>
      <c r="GVE16">
        <v>38743</v>
      </c>
      <c r="GVF16">
        <v>38742</v>
      </c>
      <c r="GVG16">
        <v>38741</v>
      </c>
      <c r="GVH16">
        <v>38740</v>
      </c>
      <c r="GVI16">
        <v>38737</v>
      </c>
      <c r="GVJ16">
        <v>38736</v>
      </c>
      <c r="GVK16">
        <v>38735</v>
      </c>
      <c r="GVL16">
        <v>38734</v>
      </c>
      <c r="GVM16">
        <v>38733</v>
      </c>
      <c r="GVN16">
        <v>38730</v>
      </c>
      <c r="GVO16">
        <v>38729</v>
      </c>
      <c r="GVP16">
        <v>38728</v>
      </c>
      <c r="GVQ16">
        <v>38727</v>
      </c>
      <c r="GVR16">
        <v>38726</v>
      </c>
      <c r="GVS16">
        <v>38723</v>
      </c>
      <c r="GVT16">
        <v>38722</v>
      </c>
      <c r="GVU16">
        <v>38721</v>
      </c>
      <c r="GVV16">
        <v>38720</v>
      </c>
      <c r="GVW16">
        <v>38719</v>
      </c>
      <c r="GVX16">
        <v>38716</v>
      </c>
      <c r="GVY16">
        <v>38715</v>
      </c>
      <c r="GVZ16">
        <v>38714</v>
      </c>
      <c r="GWA16">
        <v>38713</v>
      </c>
      <c r="GWB16">
        <v>38712</v>
      </c>
      <c r="GWC16">
        <v>38709</v>
      </c>
      <c r="GWD16">
        <v>38708</v>
      </c>
      <c r="GWE16">
        <v>38707</v>
      </c>
      <c r="GWF16">
        <v>38706</v>
      </c>
      <c r="GWG16">
        <v>38705</v>
      </c>
      <c r="GWH16">
        <v>38702</v>
      </c>
      <c r="GWI16">
        <v>38701</v>
      </c>
      <c r="GWJ16">
        <v>38700</v>
      </c>
      <c r="GWK16">
        <v>38699</v>
      </c>
      <c r="GWL16">
        <v>38698</v>
      </c>
      <c r="GWM16">
        <v>38695</v>
      </c>
      <c r="GWN16">
        <v>38694</v>
      </c>
      <c r="GWO16">
        <v>38693</v>
      </c>
      <c r="GWP16">
        <v>38692</v>
      </c>
      <c r="GWQ16">
        <v>38691</v>
      </c>
      <c r="GWR16">
        <v>38688</v>
      </c>
      <c r="GWS16">
        <v>38687</v>
      </c>
      <c r="GWT16">
        <v>38686</v>
      </c>
      <c r="GWU16">
        <v>38685</v>
      </c>
      <c r="GWV16">
        <v>38684</v>
      </c>
      <c r="GWW16">
        <v>38681</v>
      </c>
      <c r="GWX16">
        <v>38680</v>
      </c>
      <c r="GWY16">
        <v>38679</v>
      </c>
      <c r="GWZ16">
        <v>38678</v>
      </c>
      <c r="GXA16">
        <v>38677</v>
      </c>
      <c r="GXB16">
        <v>38674</v>
      </c>
      <c r="GXC16">
        <v>38673</v>
      </c>
      <c r="GXD16">
        <v>38672</v>
      </c>
      <c r="GXE16">
        <v>38671</v>
      </c>
      <c r="GXF16">
        <v>38670</v>
      </c>
      <c r="GXG16">
        <v>38667</v>
      </c>
      <c r="GXH16">
        <v>38666</v>
      </c>
      <c r="GXI16">
        <v>38665</v>
      </c>
      <c r="GXJ16">
        <v>38664</v>
      </c>
      <c r="GXK16">
        <v>38663</v>
      </c>
      <c r="GXL16">
        <v>38660</v>
      </c>
      <c r="GXM16">
        <v>38659</v>
      </c>
      <c r="GXN16">
        <v>38658</v>
      </c>
      <c r="GXO16">
        <v>38657</v>
      </c>
      <c r="GXP16">
        <v>38656</v>
      </c>
      <c r="GXQ16">
        <v>38653</v>
      </c>
      <c r="GXR16">
        <v>38652</v>
      </c>
      <c r="GXS16">
        <v>38651</v>
      </c>
      <c r="GXT16">
        <v>38650</v>
      </c>
      <c r="GXU16">
        <v>38649</v>
      </c>
      <c r="GXV16">
        <v>38646</v>
      </c>
      <c r="GXW16">
        <v>38645</v>
      </c>
      <c r="GXX16">
        <v>38644</v>
      </c>
      <c r="GXY16">
        <v>38643</v>
      </c>
      <c r="GXZ16">
        <v>38642</v>
      </c>
      <c r="GYA16">
        <v>38639</v>
      </c>
      <c r="GYB16">
        <v>38638</v>
      </c>
      <c r="GYC16">
        <v>38637</v>
      </c>
      <c r="GYD16">
        <v>38636</v>
      </c>
      <c r="GYE16">
        <v>38635</v>
      </c>
      <c r="GYF16">
        <v>38632</v>
      </c>
      <c r="GYG16">
        <v>38631</v>
      </c>
      <c r="GYH16">
        <v>38630</v>
      </c>
      <c r="GYI16">
        <v>38629</v>
      </c>
      <c r="GYJ16">
        <v>38628</v>
      </c>
      <c r="GYK16">
        <v>38625</v>
      </c>
      <c r="GYL16">
        <v>38624</v>
      </c>
      <c r="GYM16">
        <v>38623</v>
      </c>
      <c r="GYN16">
        <v>38622</v>
      </c>
      <c r="GYO16">
        <v>38621</v>
      </c>
      <c r="GYP16">
        <v>38618</v>
      </c>
      <c r="GYQ16">
        <v>38617</v>
      </c>
      <c r="GYR16">
        <v>38616</v>
      </c>
      <c r="GYS16">
        <v>38615</v>
      </c>
      <c r="GYT16">
        <v>38614</v>
      </c>
      <c r="GYU16">
        <v>38611</v>
      </c>
      <c r="GYV16">
        <v>38610</v>
      </c>
      <c r="GYW16">
        <v>38609</v>
      </c>
      <c r="GYX16">
        <v>38608</v>
      </c>
      <c r="GYY16">
        <v>38607</v>
      </c>
      <c r="GYZ16">
        <v>38604</v>
      </c>
      <c r="GZA16">
        <v>38603</v>
      </c>
      <c r="GZB16">
        <v>38602</v>
      </c>
      <c r="GZC16">
        <v>38601</v>
      </c>
      <c r="GZD16">
        <v>38600</v>
      </c>
      <c r="GZE16">
        <v>38597</v>
      </c>
      <c r="GZF16">
        <v>38596</v>
      </c>
      <c r="GZG16">
        <v>38595</v>
      </c>
      <c r="GZH16">
        <v>38594</v>
      </c>
      <c r="GZI16">
        <v>38593</v>
      </c>
      <c r="GZJ16">
        <v>38590</v>
      </c>
      <c r="GZK16">
        <v>38589</v>
      </c>
      <c r="GZL16">
        <v>38588</v>
      </c>
      <c r="GZM16">
        <v>38587</v>
      </c>
      <c r="GZN16">
        <v>38586</v>
      </c>
      <c r="GZO16">
        <v>38583</v>
      </c>
      <c r="GZP16">
        <v>38582</v>
      </c>
      <c r="GZQ16">
        <v>38581</v>
      </c>
      <c r="GZR16">
        <v>38580</v>
      </c>
      <c r="GZS16">
        <v>38579</v>
      </c>
      <c r="GZT16">
        <v>38576</v>
      </c>
      <c r="GZU16">
        <v>38575</v>
      </c>
      <c r="GZV16">
        <v>38574</v>
      </c>
      <c r="GZW16">
        <v>38573</v>
      </c>
      <c r="GZX16">
        <v>38572</v>
      </c>
      <c r="GZY16">
        <v>38569</v>
      </c>
      <c r="GZZ16">
        <v>38568</v>
      </c>
      <c r="HAA16">
        <v>38567</v>
      </c>
      <c r="HAB16">
        <v>38566</v>
      </c>
      <c r="HAC16">
        <v>38565</v>
      </c>
      <c r="HAD16">
        <v>38562</v>
      </c>
      <c r="HAE16">
        <v>38561</v>
      </c>
      <c r="HAF16">
        <v>38560</v>
      </c>
      <c r="HAG16">
        <v>38559</v>
      </c>
      <c r="HAH16">
        <v>38558</v>
      </c>
      <c r="HAI16">
        <v>38555</v>
      </c>
      <c r="HAJ16">
        <v>38554</v>
      </c>
      <c r="HAK16">
        <v>38553</v>
      </c>
      <c r="HAL16">
        <v>38552</v>
      </c>
      <c r="HAM16">
        <v>38551</v>
      </c>
      <c r="HAN16">
        <v>38548</v>
      </c>
      <c r="HAO16">
        <v>38547</v>
      </c>
      <c r="HAP16">
        <v>38546</v>
      </c>
      <c r="HAQ16">
        <v>38545</v>
      </c>
      <c r="HAR16">
        <v>38544</v>
      </c>
      <c r="HAS16">
        <v>38541</v>
      </c>
      <c r="HAT16">
        <v>38540</v>
      </c>
      <c r="HAU16">
        <v>38539</v>
      </c>
      <c r="HAV16">
        <v>38538</v>
      </c>
      <c r="HAW16">
        <v>38537</v>
      </c>
      <c r="HAX16">
        <v>38534</v>
      </c>
      <c r="HAY16">
        <v>38533</v>
      </c>
      <c r="HAZ16">
        <v>38532</v>
      </c>
      <c r="HBA16">
        <v>38531</v>
      </c>
      <c r="HBB16">
        <v>38530</v>
      </c>
      <c r="HBC16">
        <v>38527</v>
      </c>
      <c r="HBD16">
        <v>38526</v>
      </c>
      <c r="HBE16">
        <v>38525</v>
      </c>
      <c r="HBF16">
        <v>38524</v>
      </c>
      <c r="HBG16">
        <v>38523</v>
      </c>
      <c r="HBH16">
        <v>38520</v>
      </c>
      <c r="HBI16">
        <v>38519</v>
      </c>
      <c r="HBJ16">
        <v>38518</v>
      </c>
      <c r="HBK16">
        <v>38517</v>
      </c>
      <c r="HBL16">
        <v>38516</v>
      </c>
      <c r="HBM16">
        <v>38513</v>
      </c>
      <c r="HBN16">
        <v>38512</v>
      </c>
      <c r="HBO16">
        <v>38511</v>
      </c>
      <c r="HBP16">
        <v>38510</v>
      </c>
      <c r="HBQ16">
        <v>38509</v>
      </c>
      <c r="HBR16">
        <v>38506</v>
      </c>
      <c r="HBS16">
        <v>38505</v>
      </c>
      <c r="HBT16">
        <v>38504</v>
      </c>
      <c r="HBU16">
        <v>38503</v>
      </c>
      <c r="HBV16">
        <v>38502</v>
      </c>
      <c r="HBW16">
        <v>38499</v>
      </c>
      <c r="HBX16">
        <v>38498</v>
      </c>
      <c r="HBY16">
        <v>38497</v>
      </c>
      <c r="HBZ16">
        <v>38496</v>
      </c>
      <c r="HCA16">
        <v>38495</v>
      </c>
      <c r="HCB16">
        <v>38492</v>
      </c>
      <c r="HCC16">
        <v>38491</v>
      </c>
      <c r="HCD16">
        <v>38490</v>
      </c>
      <c r="HCE16">
        <v>38489</v>
      </c>
      <c r="HCF16">
        <v>38488</v>
      </c>
      <c r="HCG16">
        <v>38485</v>
      </c>
      <c r="HCH16">
        <v>38484</v>
      </c>
      <c r="HCI16">
        <v>38483</v>
      </c>
      <c r="HCJ16">
        <v>38482</v>
      </c>
      <c r="HCK16">
        <v>38481</v>
      </c>
      <c r="HCL16">
        <v>38478</v>
      </c>
      <c r="HCM16">
        <v>38477</v>
      </c>
      <c r="HCN16">
        <v>38476</v>
      </c>
      <c r="HCO16">
        <v>38475</v>
      </c>
      <c r="HCP16">
        <v>38474</v>
      </c>
      <c r="HCQ16">
        <v>38471</v>
      </c>
      <c r="HCR16">
        <v>38470</v>
      </c>
      <c r="HCS16">
        <v>38469</v>
      </c>
      <c r="HCT16">
        <v>38468</v>
      </c>
      <c r="HCU16">
        <v>38467</v>
      </c>
      <c r="HCV16">
        <v>38464</v>
      </c>
      <c r="HCW16">
        <v>38463</v>
      </c>
      <c r="HCX16">
        <v>38462</v>
      </c>
      <c r="HCY16">
        <v>38461</v>
      </c>
      <c r="HCZ16">
        <v>38460</v>
      </c>
      <c r="HDA16">
        <v>38457</v>
      </c>
      <c r="HDB16">
        <v>38456</v>
      </c>
      <c r="HDC16">
        <v>38455</v>
      </c>
      <c r="HDD16">
        <v>38454</v>
      </c>
      <c r="HDE16">
        <v>38453</v>
      </c>
      <c r="HDF16">
        <v>38450</v>
      </c>
      <c r="HDG16">
        <v>38449</v>
      </c>
      <c r="HDH16">
        <v>38448</v>
      </c>
      <c r="HDI16">
        <v>38447</v>
      </c>
      <c r="HDJ16">
        <v>38446</v>
      </c>
      <c r="HDK16">
        <v>38443</v>
      </c>
      <c r="HDL16">
        <v>38442</v>
      </c>
      <c r="HDM16">
        <v>38441</v>
      </c>
      <c r="HDN16">
        <v>38440</v>
      </c>
      <c r="HDO16">
        <v>38439</v>
      </c>
      <c r="HDP16">
        <v>38436</v>
      </c>
      <c r="HDQ16">
        <v>38435</v>
      </c>
      <c r="HDR16">
        <v>38434</v>
      </c>
      <c r="HDS16">
        <v>38433</v>
      </c>
      <c r="HDT16">
        <v>38432</v>
      </c>
      <c r="HDU16">
        <v>38429</v>
      </c>
      <c r="HDV16">
        <v>38428</v>
      </c>
      <c r="HDW16">
        <v>38427</v>
      </c>
      <c r="HDX16">
        <v>38426</v>
      </c>
      <c r="HDY16">
        <v>38425</v>
      </c>
      <c r="HDZ16">
        <v>38422</v>
      </c>
      <c r="HEA16">
        <v>38421</v>
      </c>
      <c r="HEB16">
        <v>38420</v>
      </c>
      <c r="HEC16">
        <v>38419</v>
      </c>
      <c r="HED16">
        <v>38418</v>
      </c>
      <c r="HEE16">
        <v>38415</v>
      </c>
      <c r="HEF16">
        <v>38414</v>
      </c>
      <c r="HEG16">
        <v>38413</v>
      </c>
      <c r="HEH16">
        <v>38412</v>
      </c>
      <c r="HEI16">
        <v>38411</v>
      </c>
      <c r="HEJ16">
        <v>38408</v>
      </c>
      <c r="HEK16">
        <v>38407</v>
      </c>
      <c r="HEL16">
        <v>38406</v>
      </c>
      <c r="HEM16">
        <v>38405</v>
      </c>
      <c r="HEN16">
        <v>38404</v>
      </c>
      <c r="HEO16">
        <v>38401</v>
      </c>
      <c r="HEP16">
        <v>38400</v>
      </c>
      <c r="HEQ16">
        <v>38399</v>
      </c>
      <c r="HER16">
        <v>38398</v>
      </c>
      <c r="HES16">
        <v>38397</v>
      </c>
      <c r="HET16">
        <v>38394</v>
      </c>
      <c r="HEU16">
        <v>38393</v>
      </c>
      <c r="HEV16">
        <v>38392</v>
      </c>
      <c r="HEW16">
        <v>38391</v>
      </c>
      <c r="HEX16">
        <v>38390</v>
      </c>
      <c r="HEY16">
        <v>38387</v>
      </c>
      <c r="HEZ16">
        <v>38386</v>
      </c>
      <c r="HFA16">
        <v>38385</v>
      </c>
      <c r="HFB16">
        <v>38384</v>
      </c>
      <c r="HFC16">
        <v>38383</v>
      </c>
      <c r="HFD16">
        <v>38380</v>
      </c>
      <c r="HFE16">
        <v>38379</v>
      </c>
      <c r="HFF16">
        <v>38378</v>
      </c>
      <c r="HFG16">
        <v>38377</v>
      </c>
      <c r="HFH16">
        <v>38376</v>
      </c>
      <c r="HFI16">
        <v>38373</v>
      </c>
      <c r="HFJ16">
        <v>38372</v>
      </c>
      <c r="HFK16">
        <v>38371</v>
      </c>
      <c r="HFL16">
        <v>38370</v>
      </c>
      <c r="HFM16">
        <v>38369</v>
      </c>
      <c r="HFN16">
        <v>38366</v>
      </c>
      <c r="HFO16">
        <v>38365</v>
      </c>
      <c r="HFP16">
        <v>38364</v>
      </c>
      <c r="HFQ16">
        <v>38363</v>
      </c>
      <c r="HFR16">
        <v>38362</v>
      </c>
      <c r="HFS16">
        <v>38359</v>
      </c>
      <c r="HFT16">
        <v>38358</v>
      </c>
      <c r="HFU16">
        <v>38357</v>
      </c>
      <c r="HFV16">
        <v>38356</v>
      </c>
      <c r="HFW16">
        <v>38355</v>
      </c>
      <c r="HFX16">
        <v>38352</v>
      </c>
      <c r="HFY16">
        <v>38351</v>
      </c>
      <c r="HFZ16">
        <v>38350</v>
      </c>
      <c r="HGA16">
        <v>38349</v>
      </c>
      <c r="HGB16">
        <v>38348</v>
      </c>
      <c r="HGC16">
        <v>38345</v>
      </c>
      <c r="HGD16">
        <v>38344</v>
      </c>
      <c r="HGE16">
        <v>38343</v>
      </c>
      <c r="HGF16">
        <v>38342</v>
      </c>
      <c r="HGG16">
        <v>38341</v>
      </c>
      <c r="HGH16">
        <v>38338</v>
      </c>
      <c r="HGI16">
        <v>38337</v>
      </c>
      <c r="HGJ16">
        <v>38336</v>
      </c>
      <c r="HGK16">
        <v>38335</v>
      </c>
      <c r="HGL16">
        <v>38334</v>
      </c>
      <c r="HGM16">
        <v>38331</v>
      </c>
      <c r="HGN16">
        <v>38330</v>
      </c>
      <c r="HGO16">
        <v>38329</v>
      </c>
      <c r="HGP16">
        <v>38328</v>
      </c>
      <c r="HGQ16">
        <v>38327</v>
      </c>
      <c r="HGR16">
        <v>38324</v>
      </c>
      <c r="HGS16">
        <v>38323</v>
      </c>
      <c r="HGT16">
        <v>38322</v>
      </c>
      <c r="HGU16">
        <v>38321</v>
      </c>
      <c r="HGV16">
        <v>38320</v>
      </c>
      <c r="HGW16">
        <v>38317</v>
      </c>
      <c r="HGX16">
        <v>38316</v>
      </c>
      <c r="HGY16">
        <v>38315</v>
      </c>
      <c r="HGZ16">
        <v>38314</v>
      </c>
      <c r="HHA16">
        <v>38313</v>
      </c>
      <c r="HHB16">
        <v>38310</v>
      </c>
      <c r="HHC16">
        <v>38309</v>
      </c>
      <c r="HHD16">
        <v>38308</v>
      </c>
      <c r="HHE16">
        <v>38307</v>
      </c>
      <c r="HHF16">
        <v>38306</v>
      </c>
      <c r="HHG16">
        <v>38303</v>
      </c>
      <c r="HHH16">
        <v>38302</v>
      </c>
      <c r="HHI16">
        <v>38301</v>
      </c>
      <c r="HHJ16">
        <v>38300</v>
      </c>
      <c r="HHK16">
        <v>38299</v>
      </c>
      <c r="HHL16">
        <v>38296</v>
      </c>
      <c r="HHM16">
        <v>38295</v>
      </c>
      <c r="HHN16">
        <v>38294</v>
      </c>
      <c r="HHO16">
        <v>38293</v>
      </c>
      <c r="HHP16">
        <v>38292</v>
      </c>
      <c r="HHQ16">
        <v>38289</v>
      </c>
      <c r="HHR16">
        <v>38288</v>
      </c>
      <c r="HHS16">
        <v>38287</v>
      </c>
      <c r="HHT16">
        <v>38286</v>
      </c>
      <c r="HHU16">
        <v>38285</v>
      </c>
      <c r="HHV16">
        <v>38282</v>
      </c>
      <c r="HHW16">
        <v>38281</v>
      </c>
      <c r="HHX16">
        <v>38280</v>
      </c>
      <c r="HHY16">
        <v>38279</v>
      </c>
      <c r="HHZ16">
        <v>38278</v>
      </c>
      <c r="HIA16">
        <v>38275</v>
      </c>
      <c r="HIB16">
        <v>38274</v>
      </c>
      <c r="HIC16">
        <v>38273</v>
      </c>
      <c r="HID16">
        <v>38272</v>
      </c>
      <c r="HIE16">
        <v>38271</v>
      </c>
      <c r="HIF16">
        <v>38268</v>
      </c>
      <c r="HIG16">
        <v>38267</v>
      </c>
      <c r="HIH16">
        <v>38266</v>
      </c>
      <c r="HII16">
        <v>38265</v>
      </c>
      <c r="HIJ16">
        <v>38264</v>
      </c>
      <c r="HIK16">
        <v>38261</v>
      </c>
      <c r="HIL16">
        <v>38260</v>
      </c>
      <c r="HIM16">
        <v>38259</v>
      </c>
      <c r="HIN16">
        <v>38258</v>
      </c>
      <c r="HIO16">
        <v>38257</v>
      </c>
      <c r="HIP16">
        <v>38254</v>
      </c>
      <c r="HIQ16">
        <v>38253</v>
      </c>
      <c r="HIR16">
        <v>38252</v>
      </c>
      <c r="HIS16">
        <v>38251</v>
      </c>
      <c r="HIT16">
        <v>38250</v>
      </c>
      <c r="HIU16">
        <v>38247</v>
      </c>
      <c r="HIV16">
        <v>38246</v>
      </c>
      <c r="HIW16">
        <v>38245</v>
      </c>
      <c r="HIX16">
        <v>38244</v>
      </c>
      <c r="HIY16">
        <v>38243</v>
      </c>
      <c r="HIZ16">
        <v>38240</v>
      </c>
      <c r="HJA16">
        <v>38239</v>
      </c>
      <c r="HJB16">
        <v>38238</v>
      </c>
      <c r="HJC16">
        <v>38237</v>
      </c>
      <c r="HJD16">
        <v>38236</v>
      </c>
      <c r="HJE16">
        <v>38233</v>
      </c>
      <c r="HJF16">
        <v>38232</v>
      </c>
      <c r="HJG16">
        <v>38231</v>
      </c>
      <c r="HJH16">
        <v>38230</v>
      </c>
      <c r="HJI16">
        <v>38229</v>
      </c>
      <c r="HJJ16">
        <v>38226</v>
      </c>
      <c r="HJK16">
        <v>38225</v>
      </c>
      <c r="HJL16">
        <v>38224</v>
      </c>
      <c r="HJM16">
        <v>38223</v>
      </c>
      <c r="HJN16">
        <v>38222</v>
      </c>
      <c r="HJO16">
        <v>38219</v>
      </c>
      <c r="HJP16">
        <v>38218</v>
      </c>
      <c r="HJQ16">
        <v>38217</v>
      </c>
      <c r="HJR16">
        <v>38216</v>
      </c>
      <c r="HJS16">
        <v>38215</v>
      </c>
      <c r="HJT16">
        <v>38212</v>
      </c>
      <c r="HJU16">
        <v>38211</v>
      </c>
      <c r="HJV16">
        <v>38210</v>
      </c>
      <c r="HJW16">
        <v>38209</v>
      </c>
      <c r="HJX16">
        <v>38208</v>
      </c>
      <c r="HJY16">
        <v>38205</v>
      </c>
      <c r="HJZ16">
        <v>38204</v>
      </c>
      <c r="HKA16">
        <v>38203</v>
      </c>
      <c r="HKB16">
        <v>38202</v>
      </c>
      <c r="HKC16">
        <v>38201</v>
      </c>
      <c r="HKD16">
        <v>38198</v>
      </c>
      <c r="HKE16">
        <v>38197</v>
      </c>
      <c r="HKF16">
        <v>38196</v>
      </c>
      <c r="HKG16">
        <v>38195</v>
      </c>
      <c r="HKH16">
        <v>38194</v>
      </c>
      <c r="HKI16">
        <v>38191</v>
      </c>
      <c r="HKJ16">
        <v>38190</v>
      </c>
      <c r="HKK16">
        <v>38189</v>
      </c>
      <c r="HKL16">
        <v>38188</v>
      </c>
      <c r="HKM16">
        <v>38187</v>
      </c>
      <c r="HKN16">
        <v>38184</v>
      </c>
      <c r="HKO16">
        <v>38183</v>
      </c>
      <c r="HKP16">
        <v>38182</v>
      </c>
      <c r="HKQ16">
        <v>38181</v>
      </c>
      <c r="HKR16">
        <v>38180</v>
      </c>
      <c r="HKS16">
        <v>38177</v>
      </c>
      <c r="HKT16">
        <v>38176</v>
      </c>
      <c r="HKU16">
        <v>38175</v>
      </c>
      <c r="HKV16">
        <v>38174</v>
      </c>
      <c r="HKW16">
        <v>38173</v>
      </c>
      <c r="HKX16">
        <v>38170</v>
      </c>
      <c r="HKY16">
        <v>38169</v>
      </c>
      <c r="HKZ16">
        <v>38168</v>
      </c>
      <c r="HLA16">
        <v>38167</v>
      </c>
      <c r="HLB16">
        <v>38166</v>
      </c>
      <c r="HLC16">
        <v>38163</v>
      </c>
      <c r="HLD16">
        <v>38162</v>
      </c>
      <c r="HLE16">
        <v>38161</v>
      </c>
      <c r="HLF16">
        <v>38160</v>
      </c>
      <c r="HLG16">
        <v>38159</v>
      </c>
      <c r="HLH16">
        <v>38156</v>
      </c>
      <c r="HLI16">
        <v>38155</v>
      </c>
      <c r="HLJ16">
        <v>38154</v>
      </c>
      <c r="HLK16">
        <v>38153</v>
      </c>
      <c r="HLL16">
        <v>38152</v>
      </c>
      <c r="HLM16">
        <v>38149</v>
      </c>
      <c r="HLN16">
        <v>38148</v>
      </c>
      <c r="HLO16">
        <v>38147</v>
      </c>
      <c r="HLP16">
        <v>38146</v>
      </c>
      <c r="HLQ16">
        <v>38145</v>
      </c>
      <c r="HLR16">
        <v>38142</v>
      </c>
      <c r="HLS16">
        <v>38141</v>
      </c>
      <c r="HLT16">
        <v>38140</v>
      </c>
      <c r="HLU16">
        <v>38139</v>
      </c>
      <c r="HLV16">
        <v>38138</v>
      </c>
      <c r="HLW16">
        <v>38135</v>
      </c>
      <c r="HLX16">
        <v>38134</v>
      </c>
      <c r="HLY16">
        <v>38133</v>
      </c>
      <c r="HLZ16">
        <v>38132</v>
      </c>
      <c r="HMA16">
        <v>38131</v>
      </c>
      <c r="HMB16">
        <v>38128</v>
      </c>
      <c r="HMC16">
        <v>38127</v>
      </c>
      <c r="HMD16">
        <v>38126</v>
      </c>
      <c r="HME16">
        <v>38125</v>
      </c>
      <c r="HMF16">
        <v>38124</v>
      </c>
      <c r="HMG16">
        <v>38121</v>
      </c>
      <c r="HMH16">
        <v>38120</v>
      </c>
      <c r="HMI16">
        <v>38119</v>
      </c>
      <c r="HMJ16">
        <v>38118</v>
      </c>
      <c r="HMK16">
        <v>38117</v>
      </c>
      <c r="HML16">
        <v>38114</v>
      </c>
      <c r="HMM16">
        <v>38113</v>
      </c>
      <c r="HMN16">
        <v>38112</v>
      </c>
      <c r="HMO16">
        <v>38111</v>
      </c>
      <c r="HMP16">
        <v>38110</v>
      </c>
      <c r="HMQ16">
        <v>38107</v>
      </c>
      <c r="HMR16">
        <v>38106</v>
      </c>
      <c r="HMS16">
        <v>38105</v>
      </c>
      <c r="HMT16">
        <v>38104</v>
      </c>
      <c r="HMU16">
        <v>38103</v>
      </c>
      <c r="HMV16">
        <v>38100</v>
      </c>
      <c r="HMW16">
        <v>38099</v>
      </c>
      <c r="HMX16">
        <v>38098</v>
      </c>
      <c r="HMY16">
        <v>38097</v>
      </c>
      <c r="HMZ16">
        <v>38096</v>
      </c>
      <c r="HNA16">
        <v>38093</v>
      </c>
      <c r="HNB16">
        <v>38092</v>
      </c>
      <c r="HNC16">
        <v>38091</v>
      </c>
      <c r="HND16">
        <v>38090</v>
      </c>
      <c r="HNE16">
        <v>38089</v>
      </c>
      <c r="HNF16">
        <v>38086</v>
      </c>
      <c r="HNG16">
        <v>38085</v>
      </c>
      <c r="HNH16">
        <v>38084</v>
      </c>
      <c r="HNI16">
        <v>38083</v>
      </c>
      <c r="HNJ16">
        <v>38082</v>
      </c>
      <c r="HNK16">
        <v>38079</v>
      </c>
      <c r="HNL16">
        <v>38078</v>
      </c>
      <c r="HNM16">
        <v>38077</v>
      </c>
      <c r="HNN16">
        <v>38076</v>
      </c>
      <c r="HNO16">
        <v>38075</v>
      </c>
      <c r="HNP16">
        <v>38072</v>
      </c>
      <c r="HNQ16">
        <v>38071</v>
      </c>
      <c r="HNR16">
        <v>38070</v>
      </c>
      <c r="HNS16">
        <v>38069</v>
      </c>
      <c r="HNT16">
        <v>38068</v>
      </c>
      <c r="HNU16">
        <v>38065</v>
      </c>
      <c r="HNV16">
        <v>38064</v>
      </c>
      <c r="HNW16">
        <v>38063</v>
      </c>
      <c r="HNX16">
        <v>38062</v>
      </c>
      <c r="HNY16">
        <v>38061</v>
      </c>
      <c r="HNZ16">
        <v>38058</v>
      </c>
      <c r="HOA16">
        <v>38057</v>
      </c>
      <c r="HOB16">
        <v>38056</v>
      </c>
      <c r="HOC16">
        <v>38055</v>
      </c>
      <c r="HOD16">
        <v>38054</v>
      </c>
      <c r="HOE16">
        <v>38051</v>
      </c>
      <c r="HOF16">
        <v>38050</v>
      </c>
      <c r="HOG16">
        <v>38049</v>
      </c>
      <c r="HOH16">
        <v>38048</v>
      </c>
      <c r="HOI16">
        <v>38047</v>
      </c>
      <c r="HOJ16">
        <v>38044</v>
      </c>
      <c r="HOK16">
        <v>38043</v>
      </c>
      <c r="HOL16">
        <v>38042</v>
      </c>
      <c r="HOM16">
        <v>38041</v>
      </c>
      <c r="HON16">
        <v>38040</v>
      </c>
      <c r="HOO16">
        <v>38037</v>
      </c>
      <c r="HOP16">
        <v>38036</v>
      </c>
      <c r="HOQ16">
        <v>38035</v>
      </c>
      <c r="HOR16">
        <v>38034</v>
      </c>
      <c r="HOS16">
        <v>38033</v>
      </c>
      <c r="HOT16">
        <v>38030</v>
      </c>
      <c r="HOU16">
        <v>38029</v>
      </c>
      <c r="HOV16">
        <v>38028</v>
      </c>
      <c r="HOW16">
        <v>38027</v>
      </c>
      <c r="HOX16">
        <v>38026</v>
      </c>
      <c r="HOY16">
        <v>38023</v>
      </c>
      <c r="HOZ16">
        <v>38022</v>
      </c>
      <c r="HPA16">
        <v>38021</v>
      </c>
      <c r="HPB16">
        <v>38020</v>
      </c>
      <c r="HPC16">
        <v>38019</v>
      </c>
      <c r="HPD16">
        <v>38016</v>
      </c>
      <c r="HPE16">
        <v>38015</v>
      </c>
      <c r="HPF16">
        <v>38014</v>
      </c>
      <c r="HPG16">
        <v>38013</v>
      </c>
      <c r="HPH16">
        <v>38012</v>
      </c>
      <c r="HPI16">
        <v>38009</v>
      </c>
      <c r="HPJ16">
        <v>38008</v>
      </c>
      <c r="HPK16">
        <v>38007</v>
      </c>
      <c r="HPL16">
        <v>38006</v>
      </c>
      <c r="HPM16">
        <v>38005</v>
      </c>
      <c r="HPN16">
        <v>38002</v>
      </c>
      <c r="HPO16">
        <v>38001</v>
      </c>
      <c r="HPP16">
        <v>38000</v>
      </c>
      <c r="HPQ16">
        <v>37999</v>
      </c>
      <c r="HPR16">
        <v>37998</v>
      </c>
      <c r="HPS16">
        <v>37995</v>
      </c>
      <c r="HPT16">
        <v>37994</v>
      </c>
      <c r="HPU16">
        <v>37993</v>
      </c>
      <c r="HPV16">
        <v>37992</v>
      </c>
      <c r="HPW16">
        <v>37991</v>
      </c>
      <c r="HPX16">
        <v>37988</v>
      </c>
      <c r="HPY16">
        <v>37987</v>
      </c>
      <c r="HPZ16">
        <v>37986</v>
      </c>
      <c r="HQA16">
        <v>37985</v>
      </c>
      <c r="HQB16">
        <v>37984</v>
      </c>
      <c r="HQC16">
        <v>37981</v>
      </c>
      <c r="HQD16">
        <v>37980</v>
      </c>
      <c r="HQE16">
        <v>37979</v>
      </c>
      <c r="HQF16">
        <v>37978</v>
      </c>
      <c r="HQG16">
        <v>37977</v>
      </c>
      <c r="HQH16">
        <v>37974</v>
      </c>
      <c r="HQI16">
        <v>37973</v>
      </c>
      <c r="HQJ16">
        <v>37972</v>
      </c>
      <c r="HQK16">
        <v>37971</v>
      </c>
      <c r="HQL16">
        <v>37970</v>
      </c>
      <c r="HQM16">
        <v>37967</v>
      </c>
      <c r="HQN16">
        <v>37966</v>
      </c>
      <c r="HQO16">
        <v>37965</v>
      </c>
      <c r="HQP16">
        <v>37964</v>
      </c>
      <c r="HQQ16">
        <v>37963</v>
      </c>
      <c r="HQR16">
        <v>37960</v>
      </c>
      <c r="HQS16">
        <v>37959</v>
      </c>
      <c r="HQT16">
        <v>37958</v>
      </c>
      <c r="HQU16">
        <v>37957</v>
      </c>
      <c r="HQV16">
        <v>37956</v>
      </c>
      <c r="HQW16">
        <v>37953</v>
      </c>
      <c r="HQX16">
        <v>37952</v>
      </c>
      <c r="HQY16">
        <v>37951</v>
      </c>
      <c r="HQZ16">
        <v>37950</v>
      </c>
      <c r="HRA16">
        <v>37949</v>
      </c>
      <c r="HRB16">
        <v>37946</v>
      </c>
      <c r="HRC16">
        <v>37945</v>
      </c>
      <c r="HRD16">
        <v>37944</v>
      </c>
      <c r="HRE16">
        <v>37943</v>
      </c>
      <c r="HRF16">
        <v>37942</v>
      </c>
      <c r="HRG16">
        <v>37939</v>
      </c>
      <c r="HRH16">
        <v>37938</v>
      </c>
      <c r="HRI16">
        <v>37937</v>
      </c>
      <c r="HRJ16">
        <v>37936</v>
      </c>
      <c r="HRK16">
        <v>37935</v>
      </c>
      <c r="HRL16">
        <v>37932</v>
      </c>
      <c r="HRM16">
        <v>37931</v>
      </c>
      <c r="HRN16">
        <v>37930</v>
      </c>
      <c r="HRO16">
        <v>37929</v>
      </c>
      <c r="HRP16">
        <v>37928</v>
      </c>
      <c r="HRQ16">
        <v>37925</v>
      </c>
      <c r="HRR16">
        <v>37924</v>
      </c>
      <c r="HRS16">
        <v>37923</v>
      </c>
      <c r="HRT16">
        <v>37922</v>
      </c>
      <c r="HRU16">
        <v>37921</v>
      </c>
      <c r="HRV16">
        <v>37918</v>
      </c>
      <c r="HRW16">
        <v>37917</v>
      </c>
      <c r="HRX16">
        <v>37916</v>
      </c>
      <c r="HRY16">
        <v>37915</v>
      </c>
      <c r="HRZ16">
        <v>37914</v>
      </c>
      <c r="HSA16">
        <v>37911</v>
      </c>
      <c r="HSB16">
        <v>37910</v>
      </c>
      <c r="HSC16">
        <v>37909</v>
      </c>
      <c r="HSD16">
        <v>37908</v>
      </c>
      <c r="HSE16">
        <v>37907</v>
      </c>
      <c r="HSF16">
        <v>37904</v>
      </c>
      <c r="HSG16">
        <v>37903</v>
      </c>
      <c r="HSH16">
        <v>37902</v>
      </c>
      <c r="HSI16">
        <v>37901</v>
      </c>
      <c r="HSJ16">
        <v>37900</v>
      </c>
      <c r="HSK16">
        <v>37897</v>
      </c>
      <c r="HSL16">
        <v>37896</v>
      </c>
      <c r="HSM16">
        <v>37895</v>
      </c>
      <c r="HSN16">
        <v>37894</v>
      </c>
      <c r="HSO16">
        <v>37893</v>
      </c>
      <c r="HSP16">
        <v>37890</v>
      </c>
      <c r="HSQ16">
        <v>37889</v>
      </c>
      <c r="HSR16">
        <v>37888</v>
      </c>
      <c r="HSS16">
        <v>37887</v>
      </c>
      <c r="HST16">
        <v>37886</v>
      </c>
      <c r="HSU16">
        <v>37883</v>
      </c>
      <c r="HSV16">
        <v>37882</v>
      </c>
      <c r="HSW16">
        <v>37881</v>
      </c>
      <c r="HSX16">
        <v>37880</v>
      </c>
      <c r="HSY16">
        <v>37879</v>
      </c>
      <c r="HSZ16">
        <v>37876</v>
      </c>
      <c r="HTA16">
        <v>37875</v>
      </c>
      <c r="HTB16">
        <v>37874</v>
      </c>
      <c r="HTC16">
        <v>37873</v>
      </c>
      <c r="HTD16">
        <v>37872</v>
      </c>
      <c r="HTE16">
        <v>37869</v>
      </c>
      <c r="HTF16">
        <v>37868</v>
      </c>
      <c r="HTG16">
        <v>37867</v>
      </c>
      <c r="HTH16">
        <v>37866</v>
      </c>
      <c r="HTI16">
        <v>37865</v>
      </c>
      <c r="HTJ16">
        <v>37862</v>
      </c>
      <c r="HTK16">
        <v>37861</v>
      </c>
      <c r="HTL16">
        <v>37860</v>
      </c>
      <c r="HTM16">
        <v>37859</v>
      </c>
      <c r="HTN16">
        <v>37858</v>
      </c>
      <c r="HTO16">
        <v>37855</v>
      </c>
      <c r="HTP16">
        <v>37854</v>
      </c>
      <c r="HTQ16">
        <v>37853</v>
      </c>
      <c r="HTR16">
        <v>37852</v>
      </c>
      <c r="HTS16">
        <v>37851</v>
      </c>
      <c r="HTT16">
        <v>37848</v>
      </c>
      <c r="HTU16">
        <v>37847</v>
      </c>
      <c r="HTV16">
        <v>37846</v>
      </c>
      <c r="HTW16">
        <v>37845</v>
      </c>
      <c r="HTX16">
        <v>37844</v>
      </c>
      <c r="HTY16">
        <v>37841</v>
      </c>
      <c r="HTZ16">
        <v>37840</v>
      </c>
      <c r="HUA16">
        <v>37839</v>
      </c>
      <c r="HUB16">
        <v>37838</v>
      </c>
      <c r="HUC16">
        <v>37837</v>
      </c>
      <c r="HUD16">
        <v>37834</v>
      </c>
      <c r="HUE16">
        <v>37833</v>
      </c>
      <c r="HUF16">
        <v>37832</v>
      </c>
      <c r="HUG16">
        <v>37831</v>
      </c>
      <c r="HUH16">
        <v>37830</v>
      </c>
      <c r="HUI16">
        <v>37827</v>
      </c>
      <c r="HUJ16">
        <v>37826</v>
      </c>
      <c r="HUK16">
        <v>37825</v>
      </c>
      <c r="HUL16">
        <v>37824</v>
      </c>
      <c r="HUM16">
        <v>37823</v>
      </c>
      <c r="HUN16">
        <v>37820</v>
      </c>
      <c r="HUO16">
        <v>37819</v>
      </c>
      <c r="HUP16">
        <v>37818</v>
      </c>
      <c r="HUQ16">
        <v>37817</v>
      </c>
      <c r="HUR16">
        <v>37816</v>
      </c>
      <c r="HUS16">
        <v>37813</v>
      </c>
      <c r="HUT16">
        <v>37812</v>
      </c>
      <c r="HUU16">
        <v>37811</v>
      </c>
      <c r="HUV16">
        <v>37810</v>
      </c>
      <c r="HUW16">
        <v>37809</v>
      </c>
      <c r="HUX16">
        <v>37806</v>
      </c>
      <c r="HUY16">
        <v>37805</v>
      </c>
      <c r="HUZ16">
        <v>37804</v>
      </c>
      <c r="HVA16">
        <v>37803</v>
      </c>
      <c r="HVB16">
        <v>37802</v>
      </c>
      <c r="HVC16">
        <v>37799</v>
      </c>
      <c r="HVD16">
        <v>37798</v>
      </c>
      <c r="HVE16">
        <v>37797</v>
      </c>
      <c r="HVF16">
        <v>37796</v>
      </c>
      <c r="HVG16">
        <v>37795</v>
      </c>
      <c r="HVH16">
        <v>37792</v>
      </c>
      <c r="HVI16">
        <v>37791</v>
      </c>
      <c r="HVJ16">
        <v>37790</v>
      </c>
      <c r="HVK16">
        <v>37789</v>
      </c>
      <c r="HVL16">
        <v>37788</v>
      </c>
      <c r="HVM16">
        <v>37785</v>
      </c>
      <c r="HVN16">
        <v>37784</v>
      </c>
      <c r="HVO16">
        <v>37783</v>
      </c>
      <c r="HVP16">
        <v>37782</v>
      </c>
      <c r="HVQ16">
        <v>37781</v>
      </c>
      <c r="HVR16">
        <v>37778</v>
      </c>
      <c r="HVS16">
        <v>37777</v>
      </c>
      <c r="HVT16">
        <v>37776</v>
      </c>
      <c r="HVU16">
        <v>37775</v>
      </c>
      <c r="HVV16">
        <v>37774</v>
      </c>
      <c r="HVW16">
        <v>37771</v>
      </c>
      <c r="HVX16">
        <v>37770</v>
      </c>
      <c r="HVY16">
        <v>37769</v>
      </c>
      <c r="HVZ16">
        <v>37768</v>
      </c>
      <c r="HWA16">
        <v>37767</v>
      </c>
      <c r="HWB16">
        <v>37764</v>
      </c>
      <c r="HWC16">
        <v>37763</v>
      </c>
      <c r="HWD16">
        <v>37762</v>
      </c>
      <c r="HWE16">
        <v>37761</v>
      </c>
      <c r="HWF16">
        <v>37760</v>
      </c>
      <c r="HWG16">
        <v>37757</v>
      </c>
      <c r="HWH16">
        <v>37756</v>
      </c>
      <c r="HWI16">
        <v>37755</v>
      </c>
      <c r="HWJ16">
        <v>37754</v>
      </c>
      <c r="HWK16">
        <v>37753</v>
      </c>
      <c r="HWL16">
        <v>37750</v>
      </c>
      <c r="HWM16">
        <v>37749</v>
      </c>
      <c r="HWN16">
        <v>37748</v>
      </c>
      <c r="HWO16">
        <v>37747</v>
      </c>
      <c r="HWP16">
        <v>37746</v>
      </c>
      <c r="HWQ16">
        <v>37743</v>
      </c>
      <c r="HWR16">
        <v>37742</v>
      </c>
      <c r="HWS16">
        <v>37741</v>
      </c>
      <c r="HWT16">
        <v>37740</v>
      </c>
      <c r="HWU16">
        <v>37739</v>
      </c>
      <c r="HWV16">
        <v>37736</v>
      </c>
      <c r="HWW16">
        <v>37735</v>
      </c>
      <c r="HWX16">
        <v>37734</v>
      </c>
      <c r="HWY16">
        <v>37733</v>
      </c>
      <c r="HWZ16">
        <v>37732</v>
      </c>
      <c r="HXA16">
        <v>37729</v>
      </c>
      <c r="HXB16">
        <v>37728</v>
      </c>
      <c r="HXC16">
        <v>37727</v>
      </c>
      <c r="HXD16">
        <v>37726</v>
      </c>
      <c r="HXE16">
        <v>37725</v>
      </c>
      <c r="HXF16">
        <v>37722</v>
      </c>
      <c r="HXG16">
        <v>37721</v>
      </c>
      <c r="HXH16">
        <v>37720</v>
      </c>
      <c r="HXI16">
        <v>37719</v>
      </c>
      <c r="HXJ16">
        <v>37718</v>
      </c>
      <c r="HXK16">
        <v>37715</v>
      </c>
      <c r="HXL16">
        <v>37714</v>
      </c>
      <c r="HXM16">
        <v>37713</v>
      </c>
      <c r="HXN16">
        <v>37712</v>
      </c>
      <c r="HXO16">
        <v>37711</v>
      </c>
      <c r="HXP16">
        <v>37708</v>
      </c>
      <c r="HXQ16">
        <v>37707</v>
      </c>
      <c r="HXR16">
        <v>37706</v>
      </c>
      <c r="HXS16">
        <v>37705</v>
      </c>
      <c r="HXT16">
        <v>37704</v>
      </c>
      <c r="HXU16">
        <v>37701</v>
      </c>
      <c r="HXV16">
        <v>37700</v>
      </c>
      <c r="HXW16">
        <v>37699</v>
      </c>
      <c r="HXX16">
        <v>37698</v>
      </c>
      <c r="HXY16">
        <v>37697</v>
      </c>
      <c r="HXZ16">
        <v>37694</v>
      </c>
      <c r="HYA16">
        <v>37693</v>
      </c>
      <c r="HYB16">
        <v>37692</v>
      </c>
      <c r="HYC16">
        <v>37691</v>
      </c>
      <c r="HYD16">
        <v>37690</v>
      </c>
      <c r="HYE16">
        <v>37687</v>
      </c>
      <c r="HYF16">
        <v>37686</v>
      </c>
      <c r="HYG16">
        <v>37685</v>
      </c>
      <c r="HYH16">
        <v>37684</v>
      </c>
      <c r="HYI16">
        <v>37683</v>
      </c>
      <c r="HYJ16">
        <v>37680</v>
      </c>
      <c r="HYK16">
        <v>37679</v>
      </c>
      <c r="HYL16">
        <v>37678</v>
      </c>
      <c r="HYM16">
        <v>37677</v>
      </c>
      <c r="HYN16">
        <v>37676</v>
      </c>
      <c r="HYO16">
        <v>37673</v>
      </c>
      <c r="HYP16">
        <v>37672</v>
      </c>
      <c r="HYQ16">
        <v>37671</v>
      </c>
      <c r="HYR16">
        <v>37670</v>
      </c>
      <c r="HYS16">
        <v>37669</v>
      </c>
      <c r="HYT16">
        <v>37666</v>
      </c>
      <c r="HYU16">
        <v>37665</v>
      </c>
      <c r="HYV16">
        <v>37664</v>
      </c>
      <c r="HYW16">
        <v>37663</v>
      </c>
      <c r="HYX16">
        <v>37662</v>
      </c>
      <c r="HYY16">
        <v>37659</v>
      </c>
      <c r="HYZ16">
        <v>37658</v>
      </c>
      <c r="HZA16">
        <v>37657</v>
      </c>
      <c r="HZB16">
        <v>37656</v>
      </c>
      <c r="HZC16">
        <v>37655</v>
      </c>
      <c r="HZD16">
        <v>37652</v>
      </c>
      <c r="HZE16">
        <v>37651</v>
      </c>
      <c r="HZF16">
        <v>37650</v>
      </c>
      <c r="HZG16">
        <v>37649</v>
      </c>
      <c r="HZH16">
        <v>37648</v>
      </c>
      <c r="HZI16">
        <v>37645</v>
      </c>
      <c r="HZJ16">
        <v>37644</v>
      </c>
      <c r="HZK16">
        <v>37643</v>
      </c>
      <c r="HZL16">
        <v>37642</v>
      </c>
      <c r="HZM16">
        <v>37641</v>
      </c>
      <c r="HZN16">
        <v>37638</v>
      </c>
      <c r="HZO16">
        <v>37637</v>
      </c>
      <c r="HZP16">
        <v>37636</v>
      </c>
      <c r="HZQ16">
        <v>37635</v>
      </c>
      <c r="HZR16">
        <v>37634</v>
      </c>
      <c r="HZS16">
        <v>37631</v>
      </c>
      <c r="HZT16">
        <v>37630</v>
      </c>
      <c r="HZU16">
        <v>37629</v>
      </c>
      <c r="HZV16">
        <v>37628</v>
      </c>
      <c r="HZW16">
        <v>37627</v>
      </c>
      <c r="HZX16">
        <v>37624</v>
      </c>
      <c r="HZY16">
        <v>37623</v>
      </c>
      <c r="HZZ16">
        <v>37622</v>
      </c>
      <c r="IAA16">
        <v>37621</v>
      </c>
      <c r="IAB16">
        <v>37620</v>
      </c>
      <c r="IAC16">
        <v>37617</v>
      </c>
      <c r="IAD16">
        <v>37616</v>
      </c>
      <c r="IAE16">
        <v>37615</v>
      </c>
      <c r="IAF16">
        <v>37614</v>
      </c>
      <c r="IAG16">
        <v>37613</v>
      </c>
      <c r="IAH16">
        <v>37610</v>
      </c>
      <c r="IAI16">
        <v>37609</v>
      </c>
      <c r="IAJ16">
        <v>37608</v>
      </c>
      <c r="IAK16">
        <v>37607</v>
      </c>
      <c r="IAL16">
        <v>37606</v>
      </c>
      <c r="IAM16">
        <v>37603</v>
      </c>
      <c r="IAN16">
        <v>37602</v>
      </c>
      <c r="IAO16">
        <v>37601</v>
      </c>
      <c r="IAP16">
        <v>37600</v>
      </c>
      <c r="IAQ16">
        <v>37599</v>
      </c>
      <c r="IAR16">
        <v>37596</v>
      </c>
      <c r="IAS16">
        <v>37595</v>
      </c>
      <c r="IAT16">
        <v>37594</v>
      </c>
      <c r="IAU16">
        <v>37593</v>
      </c>
      <c r="IAV16">
        <v>37592</v>
      </c>
      <c r="IAW16">
        <v>37589</v>
      </c>
      <c r="IAX16">
        <v>37588</v>
      </c>
      <c r="IAY16">
        <v>37587</v>
      </c>
      <c r="IAZ16">
        <v>37586</v>
      </c>
      <c r="IBA16">
        <v>37585</v>
      </c>
      <c r="IBB16">
        <v>37582</v>
      </c>
      <c r="IBC16">
        <v>37581</v>
      </c>
      <c r="IBD16">
        <v>37580</v>
      </c>
      <c r="IBE16">
        <v>37579</v>
      </c>
      <c r="IBF16">
        <v>37578</v>
      </c>
      <c r="IBG16">
        <v>37575</v>
      </c>
      <c r="IBH16">
        <v>37574</v>
      </c>
      <c r="IBI16">
        <v>37573</v>
      </c>
      <c r="IBJ16">
        <v>37572</v>
      </c>
      <c r="IBK16">
        <v>37571</v>
      </c>
      <c r="IBL16">
        <v>37568</v>
      </c>
      <c r="IBM16">
        <v>37567</v>
      </c>
      <c r="IBN16">
        <v>37566</v>
      </c>
      <c r="IBO16">
        <v>37565</v>
      </c>
      <c r="IBP16">
        <v>37564</v>
      </c>
      <c r="IBQ16">
        <v>37561</v>
      </c>
      <c r="IBR16">
        <v>37560</v>
      </c>
      <c r="IBS16">
        <v>37559</v>
      </c>
      <c r="IBT16">
        <v>37558</v>
      </c>
      <c r="IBU16">
        <v>37557</v>
      </c>
      <c r="IBV16">
        <v>37554</v>
      </c>
      <c r="IBW16">
        <v>37553</v>
      </c>
      <c r="IBX16">
        <v>37552</v>
      </c>
      <c r="IBY16">
        <v>37551</v>
      </c>
      <c r="IBZ16">
        <v>37550</v>
      </c>
      <c r="ICA16">
        <v>37547</v>
      </c>
      <c r="ICB16">
        <v>37546</v>
      </c>
      <c r="ICC16">
        <v>37545</v>
      </c>
      <c r="ICD16">
        <v>37544</v>
      </c>
      <c r="ICE16">
        <v>37543</v>
      </c>
      <c r="ICF16">
        <v>37540</v>
      </c>
      <c r="ICG16">
        <v>37539</v>
      </c>
      <c r="ICH16">
        <v>37538</v>
      </c>
      <c r="ICI16">
        <v>37537</v>
      </c>
      <c r="ICJ16">
        <v>37536</v>
      </c>
      <c r="ICK16">
        <v>37533</v>
      </c>
      <c r="ICL16">
        <v>37532</v>
      </c>
      <c r="ICM16">
        <v>37531</v>
      </c>
      <c r="ICN16">
        <v>37530</v>
      </c>
      <c r="ICO16">
        <v>37529</v>
      </c>
      <c r="ICP16">
        <v>37526</v>
      </c>
      <c r="ICQ16">
        <v>37525</v>
      </c>
      <c r="ICR16">
        <v>37524</v>
      </c>
      <c r="ICS16">
        <v>37523</v>
      </c>
      <c r="ICT16">
        <v>37522</v>
      </c>
      <c r="ICU16">
        <v>37519</v>
      </c>
      <c r="ICV16">
        <v>37518</v>
      </c>
      <c r="ICW16">
        <v>37517</v>
      </c>
      <c r="ICX16">
        <v>37516</v>
      </c>
      <c r="ICY16">
        <v>37515</v>
      </c>
      <c r="ICZ16">
        <v>37512</v>
      </c>
      <c r="IDA16">
        <v>37511</v>
      </c>
      <c r="IDB16">
        <v>37510</v>
      </c>
      <c r="IDC16">
        <v>37509</v>
      </c>
      <c r="IDD16">
        <v>37508</v>
      </c>
      <c r="IDE16">
        <v>37505</v>
      </c>
      <c r="IDF16">
        <v>37504</v>
      </c>
      <c r="IDG16">
        <v>37503</v>
      </c>
      <c r="IDH16">
        <v>37502</v>
      </c>
      <c r="IDI16">
        <v>37501</v>
      </c>
      <c r="IDJ16">
        <v>37498</v>
      </c>
      <c r="IDK16">
        <v>37497</v>
      </c>
      <c r="IDL16">
        <v>37496</v>
      </c>
      <c r="IDM16">
        <v>37495</v>
      </c>
      <c r="IDN16">
        <v>37494</v>
      </c>
      <c r="IDO16">
        <v>37491</v>
      </c>
      <c r="IDP16">
        <v>37490</v>
      </c>
      <c r="IDQ16">
        <v>37489</v>
      </c>
      <c r="IDR16">
        <v>37488</v>
      </c>
      <c r="IDS16">
        <v>37487</v>
      </c>
      <c r="IDT16">
        <v>37484</v>
      </c>
      <c r="IDU16">
        <v>37483</v>
      </c>
      <c r="IDV16">
        <v>37482</v>
      </c>
      <c r="IDW16">
        <v>37481</v>
      </c>
      <c r="IDX16">
        <v>37480</v>
      </c>
      <c r="IDY16">
        <v>37477</v>
      </c>
      <c r="IDZ16">
        <v>37476</v>
      </c>
      <c r="IEA16">
        <v>37475</v>
      </c>
      <c r="IEB16">
        <v>37474</v>
      </c>
      <c r="IEC16">
        <v>37473</v>
      </c>
      <c r="IED16">
        <v>37470</v>
      </c>
      <c r="IEE16">
        <v>37469</v>
      </c>
      <c r="IEF16">
        <v>37468</v>
      </c>
      <c r="IEG16">
        <v>37467</v>
      </c>
      <c r="IEH16">
        <v>37466</v>
      </c>
      <c r="IEI16">
        <v>37463</v>
      </c>
      <c r="IEJ16">
        <v>37462</v>
      </c>
      <c r="IEK16">
        <v>37461</v>
      </c>
      <c r="IEL16">
        <v>37460</v>
      </c>
      <c r="IEM16">
        <v>37459</v>
      </c>
      <c r="IEN16">
        <v>37456</v>
      </c>
      <c r="IEO16">
        <v>37455</v>
      </c>
      <c r="IEP16">
        <v>37454</v>
      </c>
      <c r="IEQ16">
        <v>37453</v>
      </c>
      <c r="IER16">
        <v>37452</v>
      </c>
      <c r="IES16">
        <v>37449</v>
      </c>
      <c r="IET16">
        <v>37448</v>
      </c>
      <c r="IEU16">
        <v>37447</v>
      </c>
      <c r="IEV16">
        <v>37446</v>
      </c>
      <c r="IEW16">
        <v>37445</v>
      </c>
      <c r="IEX16">
        <v>37442</v>
      </c>
      <c r="IEY16">
        <v>37441</v>
      </c>
      <c r="IEZ16">
        <v>37440</v>
      </c>
      <c r="IFA16">
        <v>37439</v>
      </c>
      <c r="IFB16">
        <v>37438</v>
      </c>
      <c r="IFC16">
        <v>37435</v>
      </c>
      <c r="IFD16">
        <v>37434</v>
      </c>
      <c r="IFE16">
        <v>37433</v>
      </c>
      <c r="IFF16">
        <v>37432</v>
      </c>
      <c r="IFG16">
        <v>37431</v>
      </c>
      <c r="IFH16">
        <v>37428</v>
      </c>
      <c r="IFI16">
        <v>37427</v>
      </c>
      <c r="IFJ16">
        <v>37426</v>
      </c>
      <c r="IFK16">
        <v>37425</v>
      </c>
      <c r="IFL16">
        <v>37424</v>
      </c>
      <c r="IFM16">
        <v>37421</v>
      </c>
      <c r="IFN16">
        <v>37420</v>
      </c>
      <c r="IFO16">
        <v>37419</v>
      </c>
      <c r="IFP16">
        <v>37418</v>
      </c>
      <c r="IFQ16">
        <v>37417</v>
      </c>
      <c r="IFR16">
        <v>37414</v>
      </c>
      <c r="IFS16">
        <v>37413</v>
      </c>
      <c r="IFT16">
        <v>37412</v>
      </c>
      <c r="IFU16">
        <v>37411</v>
      </c>
      <c r="IFV16">
        <v>37410</v>
      </c>
      <c r="IFW16">
        <v>37407</v>
      </c>
      <c r="IFX16">
        <v>37406</v>
      </c>
      <c r="IFY16">
        <v>37405</v>
      </c>
      <c r="IFZ16">
        <v>37404</v>
      </c>
      <c r="IGA16">
        <v>37403</v>
      </c>
      <c r="IGB16">
        <v>37400</v>
      </c>
      <c r="IGC16">
        <v>37399</v>
      </c>
      <c r="IGD16">
        <v>37398</v>
      </c>
      <c r="IGE16">
        <v>37397</v>
      </c>
      <c r="IGF16">
        <v>37396</v>
      </c>
      <c r="IGG16">
        <v>37393</v>
      </c>
      <c r="IGH16">
        <v>37392</v>
      </c>
      <c r="IGI16">
        <v>37391</v>
      </c>
      <c r="IGJ16">
        <v>37390</v>
      </c>
      <c r="IGK16">
        <v>37389</v>
      </c>
      <c r="IGL16">
        <v>37386</v>
      </c>
      <c r="IGM16">
        <v>37385</v>
      </c>
      <c r="IGN16">
        <v>37384</v>
      </c>
      <c r="IGO16">
        <v>37383</v>
      </c>
      <c r="IGP16">
        <v>37382</v>
      </c>
      <c r="IGQ16">
        <v>37379</v>
      </c>
      <c r="IGR16">
        <v>37378</v>
      </c>
      <c r="IGS16">
        <v>37377</v>
      </c>
      <c r="IGT16">
        <v>37376</v>
      </c>
      <c r="IGU16">
        <v>37375</v>
      </c>
      <c r="IGV16">
        <v>37372</v>
      </c>
      <c r="IGW16">
        <v>37371</v>
      </c>
      <c r="IGX16">
        <v>37370</v>
      </c>
      <c r="IGY16">
        <v>37369</v>
      </c>
      <c r="IGZ16">
        <v>37368</v>
      </c>
      <c r="IHA16">
        <v>37365</v>
      </c>
      <c r="IHB16">
        <v>37364</v>
      </c>
      <c r="IHC16">
        <v>37363</v>
      </c>
      <c r="IHD16">
        <v>37362</v>
      </c>
      <c r="IHE16">
        <v>37361</v>
      </c>
      <c r="IHF16">
        <v>37358</v>
      </c>
      <c r="IHG16">
        <v>37357</v>
      </c>
      <c r="IHH16">
        <v>37356</v>
      </c>
      <c r="IHI16">
        <v>37355</v>
      </c>
      <c r="IHJ16">
        <v>37354</v>
      </c>
      <c r="IHK16">
        <v>37351</v>
      </c>
      <c r="IHL16">
        <v>37350</v>
      </c>
      <c r="IHM16">
        <v>37349</v>
      </c>
      <c r="IHN16">
        <v>37348</v>
      </c>
      <c r="IHO16">
        <v>37347</v>
      </c>
      <c r="IHP16">
        <v>37344</v>
      </c>
      <c r="IHQ16">
        <v>37343</v>
      </c>
      <c r="IHR16">
        <v>37342</v>
      </c>
      <c r="IHS16">
        <v>37341</v>
      </c>
      <c r="IHT16">
        <v>37340</v>
      </c>
      <c r="IHU16">
        <v>37337</v>
      </c>
      <c r="IHV16">
        <v>37336</v>
      </c>
      <c r="IHW16">
        <v>37335</v>
      </c>
      <c r="IHX16">
        <v>37334</v>
      </c>
      <c r="IHY16">
        <v>37333</v>
      </c>
      <c r="IHZ16">
        <v>37330</v>
      </c>
      <c r="IIA16">
        <v>37329</v>
      </c>
      <c r="IIB16">
        <v>37328</v>
      </c>
      <c r="IIC16">
        <v>37327</v>
      </c>
      <c r="IID16">
        <v>37326</v>
      </c>
      <c r="IIE16">
        <v>37323</v>
      </c>
      <c r="IIF16">
        <v>37322</v>
      </c>
      <c r="IIG16">
        <v>37321</v>
      </c>
      <c r="IIH16">
        <v>37320</v>
      </c>
      <c r="III16">
        <v>37319</v>
      </c>
      <c r="IIJ16">
        <v>37316</v>
      </c>
      <c r="IIK16">
        <v>37315</v>
      </c>
      <c r="IIL16">
        <v>37314</v>
      </c>
      <c r="IIM16">
        <v>37313</v>
      </c>
      <c r="IIN16">
        <v>37312</v>
      </c>
      <c r="IIO16">
        <v>37309</v>
      </c>
      <c r="IIP16">
        <v>37308</v>
      </c>
      <c r="IIQ16">
        <v>37307</v>
      </c>
      <c r="IIR16">
        <v>37306</v>
      </c>
      <c r="IIS16">
        <v>37305</v>
      </c>
      <c r="IIT16">
        <v>37302</v>
      </c>
      <c r="IIU16">
        <v>37301</v>
      </c>
      <c r="IIV16">
        <v>37300</v>
      </c>
      <c r="IIW16">
        <v>37299</v>
      </c>
      <c r="IIX16">
        <v>37298</v>
      </c>
      <c r="IIY16">
        <v>37295</v>
      </c>
      <c r="IIZ16">
        <v>37294</v>
      </c>
      <c r="IJA16">
        <v>37293</v>
      </c>
      <c r="IJB16">
        <v>37292</v>
      </c>
      <c r="IJC16">
        <v>37291</v>
      </c>
      <c r="IJD16">
        <v>37288</v>
      </c>
      <c r="IJE16">
        <v>37287</v>
      </c>
      <c r="IJF16">
        <v>37286</v>
      </c>
      <c r="IJG16">
        <v>37285</v>
      </c>
      <c r="IJH16">
        <v>37284</v>
      </c>
      <c r="IJI16">
        <v>37281</v>
      </c>
      <c r="IJJ16">
        <v>37280</v>
      </c>
      <c r="IJK16">
        <v>37279</v>
      </c>
      <c r="IJL16">
        <v>37278</v>
      </c>
      <c r="IJM16">
        <v>37277</v>
      </c>
      <c r="IJN16">
        <v>37274</v>
      </c>
      <c r="IJO16">
        <v>37273</v>
      </c>
      <c r="IJP16">
        <v>37272</v>
      </c>
      <c r="IJQ16">
        <v>37271</v>
      </c>
      <c r="IJR16">
        <v>37270</v>
      </c>
      <c r="IJS16">
        <v>37267</v>
      </c>
      <c r="IJT16">
        <v>37266</v>
      </c>
      <c r="IJU16">
        <v>37265</v>
      </c>
      <c r="IJV16">
        <v>37264</v>
      </c>
      <c r="IJW16">
        <v>37263</v>
      </c>
      <c r="IJX16">
        <v>37260</v>
      </c>
      <c r="IJY16">
        <v>37259</v>
      </c>
      <c r="IJZ16">
        <v>37258</v>
      </c>
      <c r="IKA16">
        <v>37257</v>
      </c>
      <c r="IKB16">
        <v>37256</v>
      </c>
      <c r="IKC16">
        <v>37253</v>
      </c>
      <c r="IKD16">
        <v>37252</v>
      </c>
      <c r="IKE16">
        <v>37251</v>
      </c>
      <c r="IKF16">
        <v>37250</v>
      </c>
      <c r="IKG16">
        <v>37249</v>
      </c>
      <c r="IKH16">
        <v>37246</v>
      </c>
      <c r="IKI16">
        <v>37245</v>
      </c>
      <c r="IKJ16">
        <v>37244</v>
      </c>
      <c r="IKK16">
        <v>37243</v>
      </c>
      <c r="IKL16">
        <v>37242</v>
      </c>
      <c r="IKM16">
        <v>37239</v>
      </c>
      <c r="IKN16">
        <v>37238</v>
      </c>
      <c r="IKO16">
        <v>37237</v>
      </c>
      <c r="IKP16">
        <v>37236</v>
      </c>
      <c r="IKQ16">
        <v>37235</v>
      </c>
      <c r="IKR16">
        <v>37232</v>
      </c>
      <c r="IKS16">
        <v>37231</v>
      </c>
      <c r="IKT16">
        <v>37230</v>
      </c>
      <c r="IKU16">
        <v>37229</v>
      </c>
      <c r="IKV16">
        <v>37228</v>
      </c>
      <c r="IKW16">
        <v>37225</v>
      </c>
      <c r="IKX16">
        <v>37224</v>
      </c>
      <c r="IKY16">
        <v>37223</v>
      </c>
      <c r="IKZ16">
        <v>37222</v>
      </c>
      <c r="ILA16">
        <v>37221</v>
      </c>
      <c r="ILB16">
        <v>37218</v>
      </c>
      <c r="ILC16">
        <v>37217</v>
      </c>
      <c r="ILD16">
        <v>37216</v>
      </c>
      <c r="ILE16">
        <v>37215</v>
      </c>
      <c r="ILF16">
        <v>37214</v>
      </c>
      <c r="ILG16">
        <v>37211</v>
      </c>
      <c r="ILH16">
        <v>37210</v>
      </c>
      <c r="ILI16">
        <v>37209</v>
      </c>
      <c r="ILJ16">
        <v>37208</v>
      </c>
      <c r="ILK16">
        <v>37207</v>
      </c>
      <c r="ILL16">
        <v>37204</v>
      </c>
      <c r="ILM16">
        <v>37203</v>
      </c>
      <c r="ILN16">
        <v>37202</v>
      </c>
      <c r="ILO16">
        <v>37201</v>
      </c>
      <c r="ILP16">
        <v>37200</v>
      </c>
      <c r="ILQ16">
        <v>37197</v>
      </c>
      <c r="ILR16">
        <v>37196</v>
      </c>
      <c r="ILS16">
        <v>37195</v>
      </c>
      <c r="ILT16">
        <v>37194</v>
      </c>
      <c r="ILU16">
        <v>37193</v>
      </c>
      <c r="ILV16">
        <v>37190</v>
      </c>
      <c r="ILW16">
        <v>37189</v>
      </c>
      <c r="ILX16">
        <v>37188</v>
      </c>
      <c r="ILY16">
        <v>37187</v>
      </c>
      <c r="ILZ16">
        <v>37186</v>
      </c>
      <c r="IMA16">
        <v>37183</v>
      </c>
      <c r="IMB16">
        <v>37182</v>
      </c>
      <c r="IMC16">
        <v>37181</v>
      </c>
      <c r="IMD16">
        <v>37180</v>
      </c>
      <c r="IME16">
        <v>37179</v>
      </c>
      <c r="IMF16">
        <v>37176</v>
      </c>
      <c r="IMG16">
        <v>37175</v>
      </c>
      <c r="IMH16">
        <v>37174</v>
      </c>
      <c r="IMI16">
        <v>37173</v>
      </c>
      <c r="IMJ16">
        <v>37172</v>
      </c>
      <c r="IMK16">
        <v>37169</v>
      </c>
      <c r="IML16">
        <v>37168</v>
      </c>
      <c r="IMM16">
        <v>37167</v>
      </c>
      <c r="IMN16">
        <v>37166</v>
      </c>
      <c r="IMO16">
        <v>37165</v>
      </c>
      <c r="IMP16">
        <v>37162</v>
      </c>
      <c r="IMQ16">
        <v>37161</v>
      </c>
      <c r="IMR16">
        <v>37160</v>
      </c>
      <c r="IMS16">
        <v>37159</v>
      </c>
      <c r="IMT16">
        <v>37158</v>
      </c>
      <c r="IMU16">
        <v>37155</v>
      </c>
      <c r="IMV16">
        <v>37154</v>
      </c>
      <c r="IMW16">
        <v>37153</v>
      </c>
      <c r="IMX16">
        <v>37152</v>
      </c>
      <c r="IMY16">
        <v>37151</v>
      </c>
      <c r="IMZ16">
        <v>37148</v>
      </c>
      <c r="INA16">
        <v>37147</v>
      </c>
      <c r="INB16">
        <v>37146</v>
      </c>
      <c r="INC16">
        <v>37145</v>
      </c>
      <c r="IND16">
        <v>37144</v>
      </c>
      <c r="INE16">
        <v>37141</v>
      </c>
      <c r="INF16">
        <v>37140</v>
      </c>
      <c r="ING16">
        <v>37139</v>
      </c>
      <c r="INH16">
        <v>37138</v>
      </c>
      <c r="INI16">
        <v>37137</v>
      </c>
      <c r="INJ16">
        <v>37134</v>
      </c>
      <c r="INK16">
        <v>37133</v>
      </c>
      <c r="INL16">
        <v>37132</v>
      </c>
      <c r="INM16">
        <v>37131</v>
      </c>
      <c r="INN16">
        <v>37130</v>
      </c>
      <c r="INO16">
        <v>37127</v>
      </c>
      <c r="INP16">
        <v>37126</v>
      </c>
      <c r="INQ16">
        <v>37125</v>
      </c>
      <c r="INR16">
        <v>37124</v>
      </c>
      <c r="INS16">
        <v>37123</v>
      </c>
      <c r="INT16">
        <v>37120</v>
      </c>
      <c r="INU16">
        <v>37119</v>
      </c>
      <c r="INV16">
        <v>37118</v>
      </c>
      <c r="INW16">
        <v>37117</v>
      </c>
      <c r="INX16">
        <v>37116</v>
      </c>
      <c r="INY16">
        <v>37113</v>
      </c>
      <c r="INZ16">
        <v>37112</v>
      </c>
      <c r="IOA16">
        <v>37111</v>
      </c>
      <c r="IOB16">
        <v>37110</v>
      </c>
      <c r="IOC16">
        <v>37109</v>
      </c>
      <c r="IOD16">
        <v>37106</v>
      </c>
      <c r="IOE16">
        <v>37105</v>
      </c>
      <c r="IOF16">
        <v>37104</v>
      </c>
      <c r="IOG16">
        <v>37103</v>
      </c>
      <c r="IOH16">
        <v>37102</v>
      </c>
      <c r="IOI16">
        <v>37099</v>
      </c>
      <c r="IOJ16">
        <v>37098</v>
      </c>
      <c r="IOK16">
        <v>37097</v>
      </c>
      <c r="IOL16">
        <v>37096</v>
      </c>
      <c r="IOM16">
        <v>37095</v>
      </c>
      <c r="ION16">
        <v>37092</v>
      </c>
      <c r="IOO16">
        <v>37091</v>
      </c>
      <c r="IOP16">
        <v>37090</v>
      </c>
      <c r="IOQ16">
        <v>37089</v>
      </c>
      <c r="IOR16">
        <v>37088</v>
      </c>
      <c r="IOS16">
        <v>37085</v>
      </c>
      <c r="IOT16">
        <v>37084</v>
      </c>
      <c r="IOU16">
        <v>37083</v>
      </c>
      <c r="IOV16">
        <v>37082</v>
      </c>
      <c r="IOW16">
        <v>37081</v>
      </c>
      <c r="IOX16">
        <v>37078</v>
      </c>
      <c r="IOY16">
        <v>37077</v>
      </c>
      <c r="IOZ16">
        <v>37076</v>
      </c>
      <c r="IPA16">
        <v>37075</v>
      </c>
      <c r="IPB16">
        <v>37074</v>
      </c>
      <c r="IPC16">
        <v>37071</v>
      </c>
      <c r="IPD16">
        <v>37070</v>
      </c>
      <c r="IPE16">
        <v>37069</v>
      </c>
      <c r="IPF16">
        <v>37068</v>
      </c>
      <c r="IPG16">
        <v>37067</v>
      </c>
      <c r="IPH16">
        <v>37064</v>
      </c>
      <c r="IPI16">
        <v>37063</v>
      </c>
      <c r="IPJ16">
        <v>37062</v>
      </c>
      <c r="IPK16">
        <v>37061</v>
      </c>
      <c r="IPL16">
        <v>37060</v>
      </c>
      <c r="IPM16">
        <v>37057</v>
      </c>
      <c r="IPN16">
        <v>37056</v>
      </c>
      <c r="IPO16">
        <v>37055</v>
      </c>
      <c r="IPP16">
        <v>37054</v>
      </c>
      <c r="IPQ16">
        <v>37053</v>
      </c>
      <c r="IPR16">
        <v>37050</v>
      </c>
      <c r="IPS16">
        <v>37049</v>
      </c>
      <c r="IPT16">
        <v>37048</v>
      </c>
      <c r="IPU16">
        <v>37047</v>
      </c>
      <c r="IPV16">
        <v>37046</v>
      </c>
      <c r="IPW16">
        <v>37043</v>
      </c>
      <c r="IPX16">
        <v>37042</v>
      </c>
      <c r="IPY16">
        <v>37041</v>
      </c>
      <c r="IPZ16">
        <v>37040</v>
      </c>
      <c r="IQA16">
        <v>37039</v>
      </c>
      <c r="IQB16">
        <v>37036</v>
      </c>
      <c r="IQC16">
        <v>37035</v>
      </c>
      <c r="IQD16">
        <v>37034</v>
      </c>
      <c r="IQE16">
        <v>37033</v>
      </c>
      <c r="IQF16">
        <v>37032</v>
      </c>
      <c r="IQG16">
        <v>37029</v>
      </c>
      <c r="IQH16">
        <v>37028</v>
      </c>
      <c r="IQI16">
        <v>37027</v>
      </c>
      <c r="IQJ16">
        <v>37026</v>
      </c>
      <c r="IQK16">
        <v>37025</v>
      </c>
      <c r="IQL16">
        <v>37022</v>
      </c>
      <c r="IQM16">
        <v>37021</v>
      </c>
      <c r="IQN16">
        <v>37020</v>
      </c>
      <c r="IQO16">
        <v>37019</v>
      </c>
      <c r="IQP16">
        <v>37018</v>
      </c>
      <c r="IQQ16">
        <v>37015</v>
      </c>
      <c r="IQR16">
        <v>37014</v>
      </c>
      <c r="IQS16">
        <v>37013</v>
      </c>
      <c r="IQT16">
        <v>37012</v>
      </c>
      <c r="IQU16">
        <v>37011</v>
      </c>
      <c r="IQV16">
        <v>37008</v>
      </c>
      <c r="IQW16">
        <v>37007</v>
      </c>
      <c r="IQX16">
        <v>37006</v>
      </c>
      <c r="IQY16">
        <v>37005</v>
      </c>
      <c r="IQZ16">
        <v>37004</v>
      </c>
      <c r="IRA16">
        <v>37001</v>
      </c>
      <c r="IRB16">
        <v>37000</v>
      </c>
      <c r="IRC16">
        <v>36999</v>
      </c>
      <c r="IRD16">
        <v>36998</v>
      </c>
      <c r="IRE16">
        <v>36997</v>
      </c>
      <c r="IRF16">
        <v>36994</v>
      </c>
      <c r="IRG16">
        <v>36993</v>
      </c>
      <c r="IRH16">
        <v>36992</v>
      </c>
      <c r="IRI16">
        <v>36991</v>
      </c>
      <c r="IRJ16">
        <v>36990</v>
      </c>
      <c r="IRK16">
        <v>36987</v>
      </c>
      <c r="IRL16">
        <v>36986</v>
      </c>
      <c r="IRM16">
        <v>36985</v>
      </c>
      <c r="IRN16">
        <v>36984</v>
      </c>
      <c r="IRO16">
        <v>36983</v>
      </c>
      <c r="IRP16">
        <v>36980</v>
      </c>
      <c r="IRQ16">
        <v>36979</v>
      </c>
      <c r="IRR16">
        <v>36978</v>
      </c>
      <c r="IRS16">
        <v>36977</v>
      </c>
      <c r="IRT16">
        <v>36976</v>
      </c>
      <c r="IRU16">
        <v>36973</v>
      </c>
      <c r="IRV16">
        <v>36972</v>
      </c>
      <c r="IRW16">
        <v>36971</v>
      </c>
      <c r="IRX16">
        <v>36970</v>
      </c>
      <c r="IRY16">
        <v>36969</v>
      </c>
      <c r="IRZ16">
        <v>36966</v>
      </c>
      <c r="ISA16">
        <v>36965</v>
      </c>
      <c r="ISB16">
        <v>36964</v>
      </c>
      <c r="ISC16">
        <v>36963</v>
      </c>
      <c r="ISD16">
        <v>36962</v>
      </c>
      <c r="ISE16">
        <v>36959</v>
      </c>
      <c r="ISF16">
        <v>36958</v>
      </c>
      <c r="ISG16">
        <v>36957</v>
      </c>
      <c r="ISH16">
        <v>36956</v>
      </c>
      <c r="ISI16">
        <v>36955</v>
      </c>
      <c r="ISJ16">
        <v>36952</v>
      </c>
      <c r="ISK16">
        <v>36951</v>
      </c>
      <c r="ISL16">
        <v>36950</v>
      </c>
      <c r="ISM16">
        <v>36949</v>
      </c>
      <c r="ISN16">
        <v>36948</v>
      </c>
      <c r="ISO16">
        <v>36945</v>
      </c>
      <c r="ISP16">
        <v>36944</v>
      </c>
      <c r="ISQ16">
        <v>36943</v>
      </c>
      <c r="ISR16">
        <v>36942</v>
      </c>
      <c r="ISS16">
        <v>36941</v>
      </c>
      <c r="IST16">
        <v>36938</v>
      </c>
      <c r="ISU16">
        <v>36937</v>
      </c>
      <c r="ISV16">
        <v>36936</v>
      </c>
      <c r="ISW16">
        <v>36935</v>
      </c>
      <c r="ISX16">
        <v>36934</v>
      </c>
      <c r="ISY16">
        <v>36931</v>
      </c>
      <c r="ISZ16">
        <v>36930</v>
      </c>
      <c r="ITA16">
        <v>36929</v>
      </c>
      <c r="ITB16">
        <v>36928</v>
      </c>
      <c r="ITC16">
        <v>36927</v>
      </c>
      <c r="ITD16">
        <v>36924</v>
      </c>
      <c r="ITE16">
        <v>36923</v>
      </c>
      <c r="ITF16">
        <v>36922</v>
      </c>
      <c r="ITG16">
        <v>36921</v>
      </c>
      <c r="ITH16">
        <v>36920</v>
      </c>
      <c r="ITI16">
        <v>36917</v>
      </c>
      <c r="ITJ16">
        <v>36916</v>
      </c>
      <c r="ITK16">
        <v>36915</v>
      </c>
      <c r="ITL16">
        <v>36914</v>
      </c>
      <c r="ITM16">
        <v>36913</v>
      </c>
      <c r="ITN16">
        <v>36910</v>
      </c>
      <c r="ITO16">
        <v>36909</v>
      </c>
      <c r="ITP16">
        <v>36908</v>
      </c>
      <c r="ITQ16">
        <v>36907</v>
      </c>
      <c r="ITR16">
        <v>36906</v>
      </c>
      <c r="ITS16">
        <v>36903</v>
      </c>
      <c r="ITT16">
        <v>36902</v>
      </c>
      <c r="ITU16">
        <v>36901</v>
      </c>
      <c r="ITV16">
        <v>36900</v>
      </c>
      <c r="ITW16">
        <v>36899</v>
      </c>
      <c r="ITX16">
        <v>36896</v>
      </c>
      <c r="ITY16">
        <v>36895</v>
      </c>
      <c r="ITZ16">
        <v>36894</v>
      </c>
      <c r="IUA16">
        <v>36893</v>
      </c>
      <c r="IUB16">
        <v>36892</v>
      </c>
      <c r="IUC16">
        <v>36889</v>
      </c>
      <c r="IUD16">
        <v>36888</v>
      </c>
      <c r="IUE16">
        <v>36887</v>
      </c>
      <c r="IUF16">
        <v>36886</v>
      </c>
      <c r="IUG16">
        <v>36885</v>
      </c>
      <c r="IUH16">
        <v>36882</v>
      </c>
      <c r="IUI16">
        <v>36881</v>
      </c>
      <c r="IUJ16">
        <v>36880</v>
      </c>
      <c r="IUK16">
        <v>36879</v>
      </c>
      <c r="IUL16">
        <v>36878</v>
      </c>
      <c r="IUM16">
        <v>36875</v>
      </c>
      <c r="IUN16">
        <v>36874</v>
      </c>
      <c r="IUO16">
        <v>36873</v>
      </c>
      <c r="IUP16">
        <v>36872</v>
      </c>
      <c r="IUQ16">
        <v>36871</v>
      </c>
      <c r="IUR16">
        <v>36868</v>
      </c>
      <c r="IUS16">
        <v>36867</v>
      </c>
      <c r="IUT16">
        <v>36866</v>
      </c>
      <c r="IUU16">
        <v>36865</v>
      </c>
      <c r="IUV16">
        <v>36864</v>
      </c>
      <c r="IUW16">
        <v>36861</v>
      </c>
      <c r="IUX16">
        <v>36860</v>
      </c>
      <c r="IUY16">
        <v>36859</v>
      </c>
      <c r="IUZ16">
        <v>36858</v>
      </c>
      <c r="IVA16">
        <v>36857</v>
      </c>
      <c r="IVB16">
        <v>36854</v>
      </c>
      <c r="IVC16">
        <v>36853</v>
      </c>
      <c r="IVD16">
        <v>36852</v>
      </c>
      <c r="IVE16">
        <v>36851</v>
      </c>
      <c r="IVF16">
        <v>36850</v>
      </c>
      <c r="IVG16">
        <v>36847</v>
      </c>
      <c r="IVH16">
        <v>36846</v>
      </c>
      <c r="IVI16">
        <v>36845</v>
      </c>
      <c r="IVJ16">
        <v>36844</v>
      </c>
      <c r="IVK16">
        <v>36843</v>
      </c>
      <c r="IVL16">
        <v>36840</v>
      </c>
      <c r="IVM16">
        <v>36839</v>
      </c>
      <c r="IVN16">
        <v>36838</v>
      </c>
      <c r="IVO16">
        <v>36837</v>
      </c>
      <c r="IVP16">
        <v>36836</v>
      </c>
      <c r="IVQ16">
        <v>36833</v>
      </c>
      <c r="IVR16">
        <v>36832</v>
      </c>
      <c r="IVS16">
        <v>36831</v>
      </c>
      <c r="IVT16">
        <v>36830</v>
      </c>
      <c r="IVU16">
        <v>36829</v>
      </c>
      <c r="IVV16">
        <v>36826</v>
      </c>
      <c r="IVW16">
        <v>36825</v>
      </c>
      <c r="IVX16">
        <v>36824</v>
      </c>
      <c r="IVY16">
        <v>36823</v>
      </c>
      <c r="IVZ16">
        <v>36822</v>
      </c>
      <c r="IWA16">
        <v>36819</v>
      </c>
      <c r="IWB16">
        <v>36818</v>
      </c>
      <c r="IWC16">
        <v>36817</v>
      </c>
      <c r="IWD16">
        <v>36816</v>
      </c>
      <c r="IWE16">
        <v>36815</v>
      </c>
      <c r="IWF16">
        <v>36812</v>
      </c>
      <c r="IWG16">
        <v>36811</v>
      </c>
      <c r="IWH16">
        <v>36810</v>
      </c>
      <c r="IWI16">
        <v>36809</v>
      </c>
      <c r="IWJ16">
        <v>36808</v>
      </c>
      <c r="IWK16">
        <v>36805</v>
      </c>
      <c r="IWL16">
        <v>36804</v>
      </c>
      <c r="IWM16">
        <v>36803</v>
      </c>
      <c r="IWN16">
        <v>36802</v>
      </c>
      <c r="IWO16">
        <v>36801</v>
      </c>
      <c r="IWP16">
        <v>36798</v>
      </c>
      <c r="IWQ16">
        <v>36797</v>
      </c>
      <c r="IWR16">
        <v>36796</v>
      </c>
      <c r="IWS16">
        <v>36795</v>
      </c>
      <c r="IWT16">
        <v>36794</v>
      </c>
      <c r="IWU16">
        <v>36791</v>
      </c>
      <c r="IWV16">
        <v>36790</v>
      </c>
      <c r="IWW16">
        <v>36789</v>
      </c>
      <c r="IWX16">
        <v>36788</v>
      </c>
      <c r="IWY16">
        <v>36787</v>
      </c>
      <c r="IWZ16">
        <v>36784</v>
      </c>
      <c r="IXA16">
        <v>36783</v>
      </c>
      <c r="IXB16">
        <v>36782</v>
      </c>
      <c r="IXC16">
        <v>36781</v>
      </c>
      <c r="IXD16">
        <v>36780</v>
      </c>
      <c r="IXE16">
        <v>36777</v>
      </c>
      <c r="IXF16">
        <v>36776</v>
      </c>
      <c r="IXG16">
        <v>36775</v>
      </c>
      <c r="IXH16">
        <v>36774</v>
      </c>
      <c r="IXI16">
        <v>36773</v>
      </c>
      <c r="IXJ16">
        <v>36770</v>
      </c>
      <c r="IXK16">
        <v>36769</v>
      </c>
      <c r="IXL16">
        <v>36768</v>
      </c>
      <c r="IXM16">
        <v>36767</v>
      </c>
      <c r="IXN16">
        <v>36766</v>
      </c>
      <c r="IXO16">
        <v>36763</v>
      </c>
      <c r="IXP16">
        <v>36762</v>
      </c>
      <c r="IXQ16">
        <v>36761</v>
      </c>
      <c r="IXR16">
        <v>36760</v>
      </c>
      <c r="IXS16">
        <v>36759</v>
      </c>
      <c r="IXT16">
        <v>36756</v>
      </c>
      <c r="IXU16">
        <v>36755</v>
      </c>
      <c r="IXV16">
        <v>36754</v>
      </c>
      <c r="IXW16">
        <v>36753</v>
      </c>
      <c r="IXX16">
        <v>36752</v>
      </c>
      <c r="IXY16">
        <v>36749</v>
      </c>
      <c r="IXZ16">
        <v>36748</v>
      </c>
      <c r="IYA16">
        <v>36747</v>
      </c>
      <c r="IYB16">
        <v>36746</v>
      </c>
      <c r="IYC16">
        <v>36745</v>
      </c>
      <c r="IYD16">
        <v>36742</v>
      </c>
      <c r="IYE16">
        <v>36741</v>
      </c>
      <c r="IYF16">
        <v>36740</v>
      </c>
      <c r="IYG16">
        <v>36739</v>
      </c>
      <c r="IYH16">
        <v>36738</v>
      </c>
      <c r="IYI16">
        <v>36735</v>
      </c>
      <c r="IYJ16">
        <v>36734</v>
      </c>
      <c r="IYK16">
        <v>36733</v>
      </c>
      <c r="IYL16">
        <v>36732</v>
      </c>
      <c r="IYM16">
        <v>36731</v>
      </c>
      <c r="IYN16">
        <v>36728</v>
      </c>
      <c r="IYO16">
        <v>36727</v>
      </c>
      <c r="IYP16">
        <v>36726</v>
      </c>
      <c r="IYQ16">
        <v>36725</v>
      </c>
      <c r="IYR16">
        <v>36724</v>
      </c>
      <c r="IYS16">
        <v>36721</v>
      </c>
      <c r="IYT16">
        <v>36720</v>
      </c>
      <c r="IYU16">
        <v>36719</v>
      </c>
      <c r="IYV16">
        <v>36718</v>
      </c>
      <c r="IYW16">
        <v>36717</v>
      </c>
      <c r="IYX16">
        <v>36714</v>
      </c>
      <c r="IYY16">
        <v>36713</v>
      </c>
      <c r="IYZ16">
        <v>36712</v>
      </c>
      <c r="IZA16">
        <v>36711</v>
      </c>
      <c r="IZB16">
        <v>36710</v>
      </c>
      <c r="IZC16">
        <v>36707</v>
      </c>
      <c r="IZD16">
        <v>36706</v>
      </c>
      <c r="IZE16">
        <v>36705</v>
      </c>
      <c r="IZF16">
        <v>36704</v>
      </c>
      <c r="IZG16">
        <v>36703</v>
      </c>
      <c r="IZH16">
        <v>36700</v>
      </c>
      <c r="IZI16">
        <v>36699</v>
      </c>
      <c r="IZJ16">
        <v>36698</v>
      </c>
      <c r="IZK16">
        <v>36697</v>
      </c>
      <c r="IZL16">
        <v>36696</v>
      </c>
      <c r="IZM16">
        <v>36693</v>
      </c>
      <c r="IZN16">
        <v>36692</v>
      </c>
      <c r="IZO16">
        <v>36691</v>
      </c>
      <c r="IZP16">
        <v>36690</v>
      </c>
      <c r="IZQ16">
        <v>36689</v>
      </c>
      <c r="IZR16">
        <v>36686</v>
      </c>
      <c r="IZS16">
        <v>36685</v>
      </c>
      <c r="IZT16">
        <v>36684</v>
      </c>
      <c r="IZU16">
        <v>36683</v>
      </c>
      <c r="IZV16">
        <v>36682</v>
      </c>
      <c r="IZW16">
        <v>36679</v>
      </c>
      <c r="IZX16">
        <v>36678</v>
      </c>
      <c r="IZY16">
        <v>36677</v>
      </c>
      <c r="IZZ16">
        <v>36676</v>
      </c>
      <c r="JAA16">
        <v>36675</v>
      </c>
      <c r="JAB16">
        <v>36672</v>
      </c>
      <c r="JAC16">
        <v>36671</v>
      </c>
      <c r="JAD16">
        <v>36670</v>
      </c>
      <c r="JAE16">
        <v>36669</v>
      </c>
      <c r="JAF16">
        <v>36668</v>
      </c>
      <c r="JAG16">
        <v>36665</v>
      </c>
      <c r="JAH16">
        <v>36664</v>
      </c>
      <c r="JAI16">
        <v>36663</v>
      </c>
      <c r="JAJ16">
        <v>36662</v>
      </c>
      <c r="JAK16">
        <v>36661</v>
      </c>
      <c r="JAL16">
        <v>36658</v>
      </c>
      <c r="JAM16">
        <v>36657</v>
      </c>
      <c r="JAN16">
        <v>36656</v>
      </c>
      <c r="JAO16">
        <v>36655</v>
      </c>
      <c r="JAP16">
        <v>36654</v>
      </c>
      <c r="JAQ16">
        <v>36651</v>
      </c>
      <c r="JAR16">
        <v>36650</v>
      </c>
      <c r="JAS16">
        <v>36649</v>
      </c>
      <c r="JAT16">
        <v>36648</v>
      </c>
      <c r="JAU16">
        <v>36647</v>
      </c>
      <c r="JAV16">
        <v>36644</v>
      </c>
      <c r="JAW16">
        <v>36643</v>
      </c>
      <c r="JAX16">
        <v>36642</v>
      </c>
      <c r="JAY16">
        <v>36641</v>
      </c>
      <c r="JAZ16">
        <v>36640</v>
      </c>
      <c r="JBA16">
        <v>36637</v>
      </c>
      <c r="JBB16">
        <v>36636</v>
      </c>
      <c r="JBC16">
        <v>36635</v>
      </c>
      <c r="JBD16">
        <v>36634</v>
      </c>
      <c r="JBE16">
        <v>36633</v>
      </c>
      <c r="JBF16">
        <v>36630</v>
      </c>
      <c r="JBG16">
        <v>36629</v>
      </c>
      <c r="JBH16">
        <v>36628</v>
      </c>
      <c r="JBI16">
        <v>36627</v>
      </c>
      <c r="JBJ16">
        <v>36626</v>
      </c>
      <c r="JBK16">
        <v>36623</v>
      </c>
      <c r="JBL16">
        <v>36622</v>
      </c>
      <c r="JBM16">
        <v>36621</v>
      </c>
      <c r="JBN16">
        <v>36620</v>
      </c>
      <c r="JBO16">
        <v>36619</v>
      </c>
      <c r="JBP16">
        <v>36616</v>
      </c>
      <c r="JBQ16">
        <v>36615</v>
      </c>
      <c r="JBR16">
        <v>36614</v>
      </c>
      <c r="JBS16">
        <v>36613</v>
      </c>
      <c r="JBT16">
        <v>36612</v>
      </c>
      <c r="JBU16">
        <v>36609</v>
      </c>
      <c r="JBV16">
        <v>36608</v>
      </c>
      <c r="JBW16">
        <v>36607</v>
      </c>
      <c r="JBX16">
        <v>36606</v>
      </c>
      <c r="JBY16">
        <v>36605</v>
      </c>
      <c r="JBZ16">
        <v>36602</v>
      </c>
      <c r="JCA16">
        <v>36601</v>
      </c>
      <c r="JCB16">
        <v>36600</v>
      </c>
      <c r="JCC16">
        <v>36599</v>
      </c>
      <c r="JCD16">
        <v>36598</v>
      </c>
      <c r="JCE16">
        <v>36595</v>
      </c>
      <c r="JCF16">
        <v>36594</v>
      </c>
      <c r="JCG16">
        <v>36593</v>
      </c>
      <c r="JCH16">
        <v>36592</v>
      </c>
      <c r="JCI16">
        <v>36591</v>
      </c>
      <c r="JCJ16">
        <v>36588</v>
      </c>
      <c r="JCK16">
        <v>36587</v>
      </c>
      <c r="JCL16">
        <v>36586</v>
      </c>
      <c r="JCM16">
        <v>36585</v>
      </c>
      <c r="JCN16">
        <v>36584</v>
      </c>
      <c r="JCO16">
        <v>36581</v>
      </c>
      <c r="JCP16">
        <v>36580</v>
      </c>
      <c r="JCQ16">
        <v>36579</v>
      </c>
      <c r="JCR16">
        <v>36578</v>
      </c>
      <c r="JCS16">
        <v>36577</v>
      </c>
      <c r="JCT16">
        <v>36574</v>
      </c>
      <c r="JCU16">
        <v>36573</v>
      </c>
      <c r="JCV16">
        <v>36572</v>
      </c>
      <c r="JCW16">
        <v>36571</v>
      </c>
      <c r="JCX16">
        <v>36570</v>
      </c>
      <c r="JCY16">
        <v>36567</v>
      </c>
      <c r="JCZ16">
        <v>36566</v>
      </c>
      <c r="JDA16">
        <v>36565</v>
      </c>
      <c r="JDB16">
        <v>36564</v>
      </c>
      <c r="JDC16">
        <v>36563</v>
      </c>
      <c r="JDD16">
        <v>36560</v>
      </c>
      <c r="JDE16">
        <v>36559</v>
      </c>
      <c r="JDF16">
        <v>36558</v>
      </c>
      <c r="JDG16">
        <v>36557</v>
      </c>
      <c r="JDH16">
        <v>36556</v>
      </c>
      <c r="JDI16">
        <v>36553</v>
      </c>
      <c r="JDJ16">
        <v>36552</v>
      </c>
      <c r="JDK16">
        <v>36551</v>
      </c>
      <c r="JDL16">
        <v>36550</v>
      </c>
      <c r="JDM16">
        <v>36549</v>
      </c>
      <c r="JDN16">
        <v>36546</v>
      </c>
      <c r="JDO16">
        <v>36545</v>
      </c>
      <c r="JDP16">
        <v>36544</v>
      </c>
      <c r="JDQ16">
        <v>36543</v>
      </c>
      <c r="JDR16">
        <v>36542</v>
      </c>
      <c r="JDS16">
        <v>36539</v>
      </c>
      <c r="JDT16">
        <v>36538</v>
      </c>
      <c r="JDU16">
        <v>36537</v>
      </c>
      <c r="JDV16">
        <v>36536</v>
      </c>
      <c r="JDW16">
        <v>36535</v>
      </c>
      <c r="JDX16">
        <v>36532</v>
      </c>
      <c r="JDY16">
        <v>36531</v>
      </c>
      <c r="JDZ16">
        <v>36530</v>
      </c>
      <c r="JEA16">
        <v>36529</v>
      </c>
      <c r="JEB16">
        <v>36528</v>
      </c>
      <c r="JEC16">
        <v>36525</v>
      </c>
      <c r="JED16">
        <v>36524</v>
      </c>
      <c r="JEE16">
        <v>36523</v>
      </c>
      <c r="JEF16">
        <v>36522</v>
      </c>
      <c r="JEG16">
        <v>36521</v>
      </c>
      <c r="JEH16">
        <v>36518</v>
      </c>
      <c r="JEI16">
        <v>36517</v>
      </c>
      <c r="JEJ16">
        <v>36516</v>
      </c>
      <c r="JEK16">
        <v>36515</v>
      </c>
      <c r="JEL16">
        <v>36514</v>
      </c>
      <c r="JEM16">
        <v>36511</v>
      </c>
      <c r="JEN16">
        <v>36510</v>
      </c>
      <c r="JEO16">
        <v>36509</v>
      </c>
      <c r="JEP16">
        <v>36508</v>
      </c>
      <c r="JEQ16">
        <v>36507</v>
      </c>
      <c r="JER16">
        <v>36504</v>
      </c>
      <c r="JES16">
        <v>36503</v>
      </c>
      <c r="JET16">
        <v>36502</v>
      </c>
      <c r="JEU16">
        <v>36501</v>
      </c>
      <c r="JEV16">
        <v>36500</v>
      </c>
      <c r="JEW16">
        <v>36497</v>
      </c>
      <c r="JEX16">
        <v>36496</v>
      </c>
      <c r="JEY16">
        <v>36495</v>
      </c>
      <c r="JEZ16">
        <v>36494</v>
      </c>
      <c r="JFA16">
        <v>36493</v>
      </c>
      <c r="JFB16">
        <v>36490</v>
      </c>
      <c r="JFC16">
        <v>36489</v>
      </c>
      <c r="JFD16">
        <v>36488</v>
      </c>
      <c r="JFE16">
        <v>36487</v>
      </c>
      <c r="JFF16">
        <v>36486</v>
      </c>
      <c r="JFG16">
        <v>36483</v>
      </c>
      <c r="JFH16">
        <v>36482</v>
      </c>
      <c r="JFI16">
        <v>36481</v>
      </c>
      <c r="JFJ16">
        <v>36480</v>
      </c>
      <c r="JFK16">
        <v>36479</v>
      </c>
      <c r="JFL16">
        <v>36476</v>
      </c>
      <c r="JFM16">
        <v>36475</v>
      </c>
      <c r="JFN16">
        <v>36474</v>
      </c>
      <c r="JFO16">
        <v>36473</v>
      </c>
      <c r="JFP16">
        <v>36472</v>
      </c>
      <c r="JFQ16">
        <v>36469</v>
      </c>
      <c r="JFR16">
        <v>36468</v>
      </c>
      <c r="JFS16">
        <v>36467</v>
      </c>
      <c r="JFT16">
        <v>36466</v>
      </c>
      <c r="JFU16">
        <v>36465</v>
      </c>
      <c r="JFV16">
        <v>36462</v>
      </c>
      <c r="JFW16">
        <v>36461</v>
      </c>
      <c r="JFX16">
        <v>36460</v>
      </c>
      <c r="JFY16">
        <v>36459</v>
      </c>
      <c r="JFZ16">
        <v>36458</v>
      </c>
      <c r="JGA16">
        <v>36455</v>
      </c>
      <c r="JGB16">
        <v>36454</v>
      </c>
      <c r="JGC16">
        <v>36453</v>
      </c>
      <c r="JGD16">
        <v>36452</v>
      </c>
      <c r="JGE16">
        <v>36451</v>
      </c>
      <c r="JGF16">
        <v>36448</v>
      </c>
      <c r="JGG16">
        <v>36447</v>
      </c>
      <c r="JGH16">
        <v>36446</v>
      </c>
      <c r="JGI16">
        <v>36445</v>
      </c>
      <c r="JGJ16">
        <v>36444</v>
      </c>
      <c r="JGK16">
        <v>36441</v>
      </c>
      <c r="JGL16">
        <v>36440</v>
      </c>
      <c r="JGM16">
        <v>36439</v>
      </c>
      <c r="JGN16">
        <v>36438</v>
      </c>
      <c r="JGO16">
        <v>36437</v>
      </c>
      <c r="JGP16">
        <v>36434</v>
      </c>
      <c r="JGQ16">
        <v>36433</v>
      </c>
      <c r="JGR16">
        <v>36432</v>
      </c>
      <c r="JGS16">
        <v>36431</v>
      </c>
      <c r="JGT16">
        <v>36430</v>
      </c>
      <c r="JGU16">
        <v>36427</v>
      </c>
      <c r="JGV16">
        <v>36426</v>
      </c>
      <c r="JGW16">
        <v>36425</v>
      </c>
      <c r="JGX16">
        <v>36424</v>
      </c>
      <c r="JGY16">
        <v>36423</v>
      </c>
      <c r="JGZ16">
        <v>36420</v>
      </c>
      <c r="JHA16">
        <v>36419</v>
      </c>
      <c r="JHB16">
        <v>36418</v>
      </c>
      <c r="JHC16">
        <v>36417</v>
      </c>
      <c r="JHD16">
        <v>36416</v>
      </c>
      <c r="JHE16">
        <v>36413</v>
      </c>
      <c r="JHF16">
        <v>36412</v>
      </c>
      <c r="JHG16">
        <v>36411</v>
      </c>
      <c r="JHH16">
        <v>36410</v>
      </c>
      <c r="JHI16">
        <v>36409</v>
      </c>
      <c r="JHJ16">
        <v>36406</v>
      </c>
      <c r="JHK16">
        <v>36405</v>
      </c>
      <c r="JHL16">
        <v>36404</v>
      </c>
      <c r="JHM16">
        <v>36403</v>
      </c>
      <c r="JHN16">
        <v>36402</v>
      </c>
      <c r="JHO16">
        <v>36399</v>
      </c>
      <c r="JHP16">
        <v>36398</v>
      </c>
      <c r="JHQ16">
        <v>36397</v>
      </c>
      <c r="JHR16">
        <v>36396</v>
      </c>
      <c r="JHS16">
        <v>36395</v>
      </c>
      <c r="JHT16">
        <v>36392</v>
      </c>
      <c r="JHU16">
        <v>36391</v>
      </c>
      <c r="JHV16">
        <v>36390</v>
      </c>
      <c r="JHW16">
        <v>36389</v>
      </c>
      <c r="JHX16">
        <v>36388</v>
      </c>
      <c r="JHY16">
        <v>36385</v>
      </c>
      <c r="JHZ16">
        <v>36384</v>
      </c>
      <c r="JIA16">
        <v>36383</v>
      </c>
      <c r="JIB16">
        <v>36382</v>
      </c>
      <c r="JIC16">
        <v>36381</v>
      </c>
      <c r="JID16">
        <v>36378</v>
      </c>
      <c r="JIE16">
        <v>36377</v>
      </c>
      <c r="JIF16">
        <v>36376</v>
      </c>
      <c r="JIG16">
        <v>36375</v>
      </c>
      <c r="JIH16">
        <v>36374</v>
      </c>
      <c r="JII16">
        <v>36371</v>
      </c>
      <c r="JIJ16">
        <v>36370</v>
      </c>
      <c r="JIK16">
        <v>36369</v>
      </c>
      <c r="JIL16">
        <v>36368</v>
      </c>
      <c r="JIM16">
        <v>36367</v>
      </c>
      <c r="JIN16">
        <v>36364</v>
      </c>
      <c r="JIO16">
        <v>36363</v>
      </c>
      <c r="JIP16">
        <v>36362</v>
      </c>
      <c r="JIQ16">
        <v>36361</v>
      </c>
      <c r="JIR16">
        <v>36360</v>
      </c>
      <c r="JIS16">
        <v>36357</v>
      </c>
      <c r="JIT16">
        <v>36356</v>
      </c>
      <c r="JIU16">
        <v>36355</v>
      </c>
      <c r="JIV16">
        <v>36354</v>
      </c>
      <c r="JIW16">
        <v>36353</v>
      </c>
      <c r="JIX16">
        <v>36350</v>
      </c>
      <c r="JIY16">
        <v>36349</v>
      </c>
      <c r="JIZ16">
        <v>36348</v>
      </c>
      <c r="JJA16">
        <v>36347</v>
      </c>
      <c r="JJB16">
        <v>36346</v>
      </c>
      <c r="JJC16">
        <v>36343</v>
      </c>
      <c r="JJD16">
        <v>36342</v>
      </c>
      <c r="JJE16">
        <v>36341</v>
      </c>
      <c r="JJF16">
        <v>36340</v>
      </c>
      <c r="JJG16">
        <v>36339</v>
      </c>
      <c r="JJH16">
        <v>36336</v>
      </c>
      <c r="JJI16">
        <v>36335</v>
      </c>
      <c r="JJJ16">
        <v>36334</v>
      </c>
      <c r="JJK16">
        <v>36333</v>
      </c>
      <c r="JJL16">
        <v>36332</v>
      </c>
      <c r="JJM16">
        <v>36329</v>
      </c>
      <c r="JJN16">
        <v>36328</v>
      </c>
      <c r="JJO16">
        <v>36327</v>
      </c>
      <c r="JJP16">
        <v>36326</v>
      </c>
      <c r="JJQ16">
        <v>36325</v>
      </c>
      <c r="JJR16">
        <v>36322</v>
      </c>
      <c r="JJS16">
        <v>36321</v>
      </c>
      <c r="JJT16">
        <v>36320</v>
      </c>
      <c r="JJU16">
        <v>36319</v>
      </c>
      <c r="JJV16">
        <v>36318</v>
      </c>
      <c r="JJW16">
        <v>36315</v>
      </c>
      <c r="JJX16">
        <v>36314</v>
      </c>
      <c r="JJY16">
        <v>36313</v>
      </c>
      <c r="JJZ16">
        <v>36312</v>
      </c>
      <c r="JKA16">
        <v>36311</v>
      </c>
      <c r="JKB16">
        <v>36308</v>
      </c>
      <c r="JKC16">
        <v>36307</v>
      </c>
      <c r="JKD16">
        <v>36306</v>
      </c>
      <c r="JKE16">
        <v>36305</v>
      </c>
      <c r="JKF16">
        <v>36304</v>
      </c>
      <c r="JKG16">
        <v>36301</v>
      </c>
      <c r="JKH16">
        <v>36300</v>
      </c>
      <c r="JKI16">
        <v>36299</v>
      </c>
      <c r="JKJ16">
        <v>36298</v>
      </c>
      <c r="JKK16">
        <v>36297</v>
      </c>
      <c r="JKL16">
        <v>36294</v>
      </c>
      <c r="JKM16">
        <v>36293</v>
      </c>
      <c r="JKN16">
        <v>36292</v>
      </c>
      <c r="JKO16">
        <v>36291</v>
      </c>
      <c r="JKP16">
        <v>36290</v>
      </c>
      <c r="JKQ16">
        <v>36287</v>
      </c>
      <c r="JKR16">
        <v>36286</v>
      </c>
      <c r="JKS16">
        <v>36285</v>
      </c>
      <c r="JKT16">
        <v>36284</v>
      </c>
      <c r="JKU16">
        <v>36283</v>
      </c>
      <c r="JKV16">
        <v>36280</v>
      </c>
      <c r="JKW16">
        <v>36279</v>
      </c>
      <c r="JKX16">
        <v>36278</v>
      </c>
      <c r="JKY16">
        <v>36277</v>
      </c>
      <c r="JKZ16">
        <v>36276</v>
      </c>
      <c r="JLA16">
        <v>36273</v>
      </c>
      <c r="JLB16">
        <v>36272</v>
      </c>
      <c r="JLC16">
        <v>36271</v>
      </c>
      <c r="JLD16">
        <v>36270</v>
      </c>
      <c r="JLE16">
        <v>36269</v>
      </c>
      <c r="JLF16">
        <v>36266</v>
      </c>
      <c r="JLG16">
        <v>36265</v>
      </c>
      <c r="JLH16">
        <v>36264</v>
      </c>
      <c r="JLI16">
        <v>36263</v>
      </c>
      <c r="JLJ16">
        <v>36262</v>
      </c>
      <c r="JLK16">
        <v>36259</v>
      </c>
      <c r="JLL16">
        <v>36258</v>
      </c>
      <c r="JLM16">
        <v>36257</v>
      </c>
      <c r="JLN16">
        <v>36256</v>
      </c>
      <c r="JLO16">
        <v>36255</v>
      </c>
      <c r="JLP16">
        <v>36252</v>
      </c>
      <c r="JLQ16">
        <v>36251</v>
      </c>
      <c r="JLR16">
        <v>36250</v>
      </c>
      <c r="JLS16">
        <v>36249</v>
      </c>
      <c r="JLT16">
        <v>36248</v>
      </c>
      <c r="JLU16">
        <v>36245</v>
      </c>
      <c r="JLV16">
        <v>36244</v>
      </c>
      <c r="JLW16">
        <v>36243</v>
      </c>
      <c r="JLX16">
        <v>36242</v>
      </c>
      <c r="JLY16">
        <v>36241</v>
      </c>
      <c r="JLZ16">
        <v>36238</v>
      </c>
      <c r="JMA16">
        <v>36237</v>
      </c>
      <c r="JMB16">
        <v>36236</v>
      </c>
      <c r="JMC16">
        <v>36235</v>
      </c>
      <c r="JMD16">
        <v>36234</v>
      </c>
      <c r="JME16">
        <v>36231</v>
      </c>
      <c r="JMF16">
        <v>36230</v>
      </c>
      <c r="JMG16">
        <v>36229</v>
      </c>
      <c r="JMH16">
        <v>36228</v>
      </c>
      <c r="JMI16">
        <v>36227</v>
      </c>
      <c r="JMJ16">
        <v>36224</v>
      </c>
      <c r="JMK16">
        <v>36223</v>
      </c>
      <c r="JML16">
        <v>36222</v>
      </c>
      <c r="JMM16">
        <v>36221</v>
      </c>
      <c r="JMN16">
        <v>36220</v>
      </c>
      <c r="JMO16">
        <v>36217</v>
      </c>
      <c r="JMP16">
        <v>36216</v>
      </c>
      <c r="JMQ16">
        <v>36215</v>
      </c>
      <c r="JMR16">
        <v>36214</v>
      </c>
      <c r="JMS16">
        <v>36213</v>
      </c>
      <c r="JMT16">
        <v>36210</v>
      </c>
      <c r="JMU16">
        <v>36209</v>
      </c>
      <c r="JMV16">
        <v>36208</v>
      </c>
      <c r="JMW16">
        <v>36207</v>
      </c>
      <c r="JMX16">
        <v>36206</v>
      </c>
      <c r="JMY16">
        <v>36203</v>
      </c>
      <c r="JMZ16">
        <v>36202</v>
      </c>
      <c r="JNA16">
        <v>36201</v>
      </c>
      <c r="JNB16">
        <v>36200</v>
      </c>
      <c r="JNC16">
        <v>36199</v>
      </c>
      <c r="JND16">
        <v>36196</v>
      </c>
      <c r="JNE16">
        <v>36195</v>
      </c>
      <c r="JNF16">
        <v>36194</v>
      </c>
      <c r="JNG16">
        <v>36193</v>
      </c>
      <c r="JNH16">
        <v>36192</v>
      </c>
      <c r="JNI16">
        <v>36189</v>
      </c>
      <c r="JNJ16">
        <v>36188</v>
      </c>
      <c r="JNK16">
        <v>36187</v>
      </c>
      <c r="JNL16">
        <v>36186</v>
      </c>
      <c r="JNM16">
        <v>36185</v>
      </c>
      <c r="JNN16">
        <v>36182</v>
      </c>
      <c r="JNO16">
        <v>36181</v>
      </c>
      <c r="JNP16">
        <v>36180</v>
      </c>
      <c r="JNQ16">
        <v>36179</v>
      </c>
      <c r="JNR16">
        <v>36178</v>
      </c>
      <c r="JNS16">
        <v>36175</v>
      </c>
      <c r="JNT16">
        <v>36174</v>
      </c>
      <c r="JNU16">
        <v>36173</v>
      </c>
      <c r="JNV16">
        <v>36172</v>
      </c>
      <c r="JNW16">
        <v>36171</v>
      </c>
      <c r="JNX16">
        <v>36168</v>
      </c>
      <c r="JNY16">
        <v>36167</v>
      </c>
      <c r="JNZ16">
        <v>36166</v>
      </c>
      <c r="JOA16">
        <v>36165</v>
      </c>
      <c r="JOB16">
        <v>36164</v>
      </c>
      <c r="JOC16">
        <v>36161</v>
      </c>
      <c r="JOD16">
        <v>36160</v>
      </c>
      <c r="JOE16">
        <v>36159</v>
      </c>
      <c r="JOF16">
        <v>36158</v>
      </c>
      <c r="JOG16">
        <v>36157</v>
      </c>
      <c r="JOH16">
        <v>36154</v>
      </c>
      <c r="JOI16">
        <v>36153</v>
      </c>
      <c r="JOJ16">
        <v>36152</v>
      </c>
      <c r="JOK16">
        <v>36151</v>
      </c>
      <c r="JOL16">
        <v>36150</v>
      </c>
      <c r="JOM16">
        <v>36147</v>
      </c>
      <c r="JON16">
        <v>36146</v>
      </c>
      <c r="JOO16">
        <v>36145</v>
      </c>
      <c r="JOP16">
        <v>36144</v>
      </c>
      <c r="JOQ16">
        <v>36143</v>
      </c>
      <c r="JOR16">
        <v>36140</v>
      </c>
      <c r="JOS16">
        <v>36139</v>
      </c>
      <c r="JOT16">
        <v>36138</v>
      </c>
      <c r="JOU16">
        <v>36137</v>
      </c>
      <c r="JOV16">
        <v>36136</v>
      </c>
      <c r="JOW16">
        <v>36133</v>
      </c>
      <c r="JOX16">
        <v>36132</v>
      </c>
      <c r="JOY16">
        <v>36131</v>
      </c>
      <c r="JOZ16">
        <v>36130</v>
      </c>
      <c r="JPA16">
        <v>36129</v>
      </c>
      <c r="JPB16">
        <v>36126</v>
      </c>
      <c r="JPC16">
        <v>36125</v>
      </c>
      <c r="JPD16">
        <v>36124</v>
      </c>
      <c r="JPE16">
        <v>36123</v>
      </c>
      <c r="JPF16">
        <v>36122</v>
      </c>
      <c r="JPG16">
        <v>36119</v>
      </c>
      <c r="JPH16">
        <v>36118</v>
      </c>
      <c r="JPI16">
        <v>36117</v>
      </c>
      <c r="JPJ16">
        <v>36116</v>
      </c>
      <c r="JPK16">
        <v>36115</v>
      </c>
      <c r="JPL16">
        <v>36112</v>
      </c>
      <c r="JPM16">
        <v>36111</v>
      </c>
      <c r="JPN16">
        <v>36110</v>
      </c>
      <c r="JPO16">
        <v>36109</v>
      </c>
      <c r="JPP16">
        <v>36108</v>
      </c>
      <c r="JPQ16">
        <v>36105</v>
      </c>
      <c r="JPR16">
        <v>36104</v>
      </c>
      <c r="JPS16">
        <v>36103</v>
      </c>
      <c r="JPT16">
        <v>36102</v>
      </c>
      <c r="JPU16">
        <v>36101</v>
      </c>
      <c r="JPV16">
        <v>36098</v>
      </c>
      <c r="JPW16">
        <v>36097</v>
      </c>
      <c r="JPX16">
        <v>36096</v>
      </c>
      <c r="JPY16">
        <v>36095</v>
      </c>
      <c r="JPZ16">
        <v>36094</v>
      </c>
      <c r="JQA16">
        <v>36091</v>
      </c>
      <c r="JQB16">
        <v>36090</v>
      </c>
      <c r="JQC16">
        <v>36089</v>
      </c>
      <c r="JQD16">
        <v>36088</v>
      </c>
      <c r="JQE16">
        <v>36087</v>
      </c>
      <c r="JQF16">
        <v>36084</v>
      </c>
      <c r="JQG16">
        <v>36083</v>
      </c>
      <c r="JQH16">
        <v>36082</v>
      </c>
      <c r="JQI16">
        <v>36081</v>
      </c>
      <c r="JQJ16">
        <v>36080</v>
      </c>
      <c r="JQK16">
        <v>36077</v>
      </c>
      <c r="JQL16">
        <v>36076</v>
      </c>
      <c r="JQM16">
        <v>36075</v>
      </c>
      <c r="JQN16">
        <v>36074</v>
      </c>
      <c r="JQO16">
        <v>36073</v>
      </c>
      <c r="JQP16">
        <v>36070</v>
      </c>
      <c r="JQQ16">
        <v>36069</v>
      </c>
      <c r="JQR16">
        <v>36068</v>
      </c>
      <c r="JQS16">
        <v>36067</v>
      </c>
      <c r="JQT16">
        <v>36066</v>
      </c>
      <c r="JQU16">
        <v>36063</v>
      </c>
      <c r="JQV16">
        <v>36062</v>
      </c>
      <c r="JQW16">
        <v>36061</v>
      </c>
      <c r="JQX16">
        <v>36060</v>
      </c>
      <c r="JQY16">
        <v>36059</v>
      </c>
      <c r="JQZ16">
        <v>36056</v>
      </c>
      <c r="JRA16">
        <v>36055</v>
      </c>
      <c r="JRB16">
        <v>36054</v>
      </c>
      <c r="JRC16">
        <v>36053</v>
      </c>
      <c r="JRD16">
        <v>36052</v>
      </c>
      <c r="JRE16">
        <v>36049</v>
      </c>
      <c r="JRF16">
        <v>36048</v>
      </c>
      <c r="JRG16">
        <v>36047</v>
      </c>
      <c r="JRH16">
        <v>36046</v>
      </c>
      <c r="JRI16">
        <v>36045</v>
      </c>
      <c r="JRJ16">
        <v>36042</v>
      </c>
      <c r="JRK16">
        <v>36041</v>
      </c>
      <c r="JRL16">
        <v>36040</v>
      </c>
      <c r="JRM16">
        <v>36039</v>
      </c>
      <c r="JRN16">
        <v>36038</v>
      </c>
      <c r="JRO16">
        <v>36035</v>
      </c>
      <c r="JRP16">
        <v>36034</v>
      </c>
      <c r="JRQ16">
        <v>36033</v>
      </c>
      <c r="JRR16">
        <v>36032</v>
      </c>
      <c r="JRS16">
        <v>36031</v>
      </c>
      <c r="JRT16">
        <v>36028</v>
      </c>
      <c r="JRU16">
        <v>36027</v>
      </c>
      <c r="JRV16">
        <v>36026</v>
      </c>
      <c r="JRW16">
        <v>36025</v>
      </c>
      <c r="JRX16">
        <v>36024</v>
      </c>
      <c r="JRY16">
        <v>36021</v>
      </c>
      <c r="JRZ16">
        <v>36020</v>
      </c>
      <c r="JSA16">
        <v>36019</v>
      </c>
      <c r="JSB16">
        <v>36018</v>
      </c>
      <c r="JSC16">
        <v>36017</v>
      </c>
      <c r="JSD16">
        <v>36014</v>
      </c>
      <c r="JSE16">
        <v>36013</v>
      </c>
      <c r="JSF16">
        <v>36012</v>
      </c>
      <c r="JSG16">
        <v>36011</v>
      </c>
      <c r="JSH16">
        <v>36010</v>
      </c>
      <c r="JSI16">
        <v>36007</v>
      </c>
      <c r="JSJ16">
        <v>36006</v>
      </c>
      <c r="JSK16">
        <v>36005</v>
      </c>
      <c r="JSL16">
        <v>36004</v>
      </c>
      <c r="JSM16">
        <v>36003</v>
      </c>
    </row>
    <row r="17" spans="1:7267" x14ac:dyDescent="0.25">
      <c r="A17" t="s">
        <v>7199</v>
      </c>
      <c r="B17">
        <v>38413</v>
      </c>
      <c r="C17">
        <v>38413</v>
      </c>
      <c r="D17">
        <v>185405</v>
      </c>
      <c r="E17">
        <v>477344</v>
      </c>
      <c r="F17">
        <v>1525261</v>
      </c>
      <c r="G17">
        <v>3360764</v>
      </c>
      <c r="H17">
        <v>3360764</v>
      </c>
      <c r="I17">
        <v>4305811</v>
      </c>
      <c r="J17">
        <v>4876324</v>
      </c>
      <c r="K17">
        <v>5224013</v>
      </c>
      <c r="L17">
        <v>5417025</v>
      </c>
      <c r="M17">
        <v>5467312</v>
      </c>
      <c r="N17">
        <v>5487106</v>
      </c>
      <c r="O17">
        <v>5517654</v>
      </c>
      <c r="P17">
        <v>5487066</v>
      </c>
      <c r="Q17">
        <v>5429793</v>
      </c>
      <c r="R17">
        <v>5337128</v>
      </c>
      <c r="S17">
        <v>5325968</v>
      </c>
      <c r="T17">
        <v>5263381</v>
      </c>
      <c r="U17">
        <v>5299465</v>
      </c>
      <c r="V17">
        <v>5316877</v>
      </c>
      <c r="W17">
        <v>5297661</v>
      </c>
      <c r="X17">
        <v>5314409</v>
      </c>
      <c r="Y17">
        <v>5347680</v>
      </c>
      <c r="Z17">
        <v>5343273</v>
      </c>
      <c r="AA17">
        <v>5284218</v>
      </c>
      <c r="AB17">
        <v>5251704</v>
      </c>
      <c r="AC17">
        <v>5233331</v>
      </c>
      <c r="AD17">
        <v>5185708</v>
      </c>
      <c r="AE17">
        <v>5192583</v>
      </c>
      <c r="AF17">
        <v>5202978</v>
      </c>
      <c r="AG17">
        <v>5230265</v>
      </c>
      <c r="AH17">
        <v>5198308</v>
      </c>
      <c r="AI17">
        <v>5219007</v>
      </c>
      <c r="AJ17">
        <v>5181705</v>
      </c>
      <c r="AK17">
        <v>5139275</v>
      </c>
      <c r="AL17">
        <v>5155785</v>
      </c>
      <c r="AM17">
        <v>5166161</v>
      </c>
      <c r="AN17">
        <v>5146151</v>
      </c>
      <c r="AO17">
        <v>5118546</v>
      </c>
      <c r="AP17">
        <v>5020532</v>
      </c>
      <c r="AQ17">
        <v>5124172</v>
      </c>
      <c r="AR17">
        <v>5116476</v>
      </c>
      <c r="AS17">
        <v>5126812</v>
      </c>
      <c r="AT17">
        <v>5150647</v>
      </c>
      <c r="AU17">
        <v>5159074</v>
      </c>
      <c r="AV17">
        <v>5140713</v>
      </c>
      <c r="AW17">
        <v>5165009</v>
      </c>
      <c r="AX17">
        <v>5112519</v>
      </c>
      <c r="AY17">
        <v>5161893</v>
      </c>
      <c r="AZ17">
        <v>5149245</v>
      </c>
      <c r="BA17">
        <v>825</v>
      </c>
      <c r="BB17">
        <v>4981</v>
      </c>
      <c r="BC17">
        <v>5209</v>
      </c>
      <c r="BD17">
        <v>5368</v>
      </c>
      <c r="BE17">
        <v>5315</v>
      </c>
      <c r="BF17">
        <v>5581</v>
      </c>
      <c r="BG17">
        <v>7411</v>
      </c>
      <c r="BH17">
        <v>8872</v>
      </c>
      <c r="BI17">
        <v>9985</v>
      </c>
      <c r="BJ17">
        <v>13608</v>
      </c>
      <c r="BK17">
        <v>14331</v>
      </c>
      <c r="BL17">
        <v>16128</v>
      </c>
      <c r="BM17">
        <v>19005</v>
      </c>
      <c r="BN17">
        <v>22940</v>
      </c>
      <c r="BO17">
        <v>28999</v>
      </c>
      <c r="BP17">
        <v>39764</v>
      </c>
      <c r="BQ17">
        <v>57925</v>
      </c>
      <c r="BR17">
        <v>250841</v>
      </c>
      <c r="BS17">
        <v>1162307</v>
      </c>
      <c r="BT17">
        <v>3266572</v>
      </c>
      <c r="BU17">
        <v>4745612</v>
      </c>
      <c r="BV17">
        <v>5414571</v>
      </c>
      <c r="BW17">
        <v>5454568</v>
      </c>
      <c r="BX17">
        <v>5453547</v>
      </c>
      <c r="BY17">
        <v>5508798</v>
      </c>
      <c r="BZ17">
        <v>5508798</v>
      </c>
      <c r="CA17">
        <v>5454450</v>
      </c>
      <c r="CB17">
        <v>5437581</v>
      </c>
      <c r="CC17">
        <v>5419794</v>
      </c>
      <c r="CD17">
        <v>5468616</v>
      </c>
      <c r="CE17">
        <v>5445362</v>
      </c>
      <c r="CF17">
        <v>5462012</v>
      </c>
      <c r="CG17">
        <v>5460738</v>
      </c>
      <c r="CH17">
        <v>5449166</v>
      </c>
      <c r="CI17">
        <v>5536359</v>
      </c>
      <c r="CJ17">
        <v>5559927</v>
      </c>
      <c r="CK17">
        <v>5601696</v>
      </c>
      <c r="CL17">
        <v>5613288</v>
      </c>
      <c r="CM17">
        <v>5652268</v>
      </c>
      <c r="CN17">
        <v>5635096</v>
      </c>
      <c r="CO17">
        <v>5650267</v>
      </c>
      <c r="CP17">
        <v>5746254</v>
      </c>
      <c r="CQ17">
        <v>5713401</v>
      </c>
      <c r="CR17">
        <v>5720688</v>
      </c>
      <c r="CS17">
        <v>5744570</v>
      </c>
      <c r="CT17">
        <v>5744570</v>
      </c>
      <c r="CU17">
        <v>5649291</v>
      </c>
      <c r="CV17">
        <v>5637175</v>
      </c>
      <c r="CW17">
        <v>5692885</v>
      </c>
      <c r="CX17">
        <v>5615712</v>
      </c>
      <c r="CY17">
        <v>5565231</v>
      </c>
      <c r="CZ17">
        <v>5575384</v>
      </c>
      <c r="DA17">
        <v>5574958</v>
      </c>
      <c r="DB17">
        <v>5530541</v>
      </c>
      <c r="DC17">
        <v>5513165</v>
      </c>
      <c r="DD17">
        <v>5496340</v>
      </c>
      <c r="DE17">
        <v>5461347</v>
      </c>
      <c r="DF17">
        <v>5461347</v>
      </c>
      <c r="DG17">
        <v>5499033</v>
      </c>
      <c r="DH17">
        <v>5525388</v>
      </c>
      <c r="DI17">
        <v>5512209</v>
      </c>
      <c r="DJ17">
        <v>5582083</v>
      </c>
      <c r="DK17">
        <v>5582083</v>
      </c>
      <c r="DL17">
        <v>5568367</v>
      </c>
      <c r="DM17">
        <v>5523194</v>
      </c>
      <c r="DN17">
        <v>5547</v>
      </c>
      <c r="DO17">
        <v>5921</v>
      </c>
      <c r="DP17">
        <v>6644</v>
      </c>
      <c r="DQ17">
        <v>6788</v>
      </c>
      <c r="DR17">
        <v>8858</v>
      </c>
      <c r="DS17">
        <v>8932</v>
      </c>
      <c r="DT17">
        <v>8784</v>
      </c>
      <c r="DU17">
        <v>26792</v>
      </c>
      <c r="DV17">
        <v>28704</v>
      </c>
      <c r="DW17">
        <v>34974</v>
      </c>
      <c r="DX17">
        <v>35189</v>
      </c>
      <c r="DY17">
        <v>49256</v>
      </c>
      <c r="DZ17">
        <v>60013</v>
      </c>
      <c r="EA17">
        <v>66056</v>
      </c>
      <c r="EB17">
        <v>78108</v>
      </c>
      <c r="EC17">
        <v>87782</v>
      </c>
      <c r="ED17">
        <v>180654</v>
      </c>
      <c r="EE17">
        <v>180654</v>
      </c>
      <c r="EF17">
        <v>444567</v>
      </c>
      <c r="EG17">
        <v>1821073</v>
      </c>
      <c r="EH17">
        <v>3081384</v>
      </c>
      <c r="EI17">
        <v>4143654</v>
      </c>
      <c r="EJ17">
        <v>4822030</v>
      </c>
      <c r="EK17">
        <v>5091964</v>
      </c>
      <c r="EL17">
        <v>5355733</v>
      </c>
      <c r="EM17">
        <v>5393544</v>
      </c>
      <c r="EN17">
        <v>5449299</v>
      </c>
      <c r="EO17">
        <v>5458132</v>
      </c>
      <c r="EP17">
        <v>5428925</v>
      </c>
      <c r="EQ17">
        <v>5421361</v>
      </c>
      <c r="ER17">
        <v>5428848</v>
      </c>
      <c r="ES17">
        <v>5447959</v>
      </c>
      <c r="ET17">
        <v>5449874</v>
      </c>
      <c r="EU17">
        <v>5434512</v>
      </c>
      <c r="EV17">
        <v>5445139</v>
      </c>
      <c r="EW17">
        <v>5478536</v>
      </c>
      <c r="EX17">
        <v>5509193</v>
      </c>
      <c r="EY17">
        <v>5572449</v>
      </c>
      <c r="EZ17">
        <v>5537673</v>
      </c>
      <c r="FA17">
        <v>5496166</v>
      </c>
      <c r="FB17">
        <v>5484080</v>
      </c>
      <c r="FC17">
        <v>5486181</v>
      </c>
      <c r="FD17">
        <v>5498246</v>
      </c>
      <c r="FE17">
        <v>5481962</v>
      </c>
      <c r="FF17">
        <v>5470305</v>
      </c>
      <c r="FG17">
        <v>5435898</v>
      </c>
      <c r="FH17">
        <v>5469075</v>
      </c>
      <c r="FI17">
        <v>5409947</v>
      </c>
      <c r="FJ17">
        <v>5409869</v>
      </c>
      <c r="FK17">
        <v>5395260</v>
      </c>
      <c r="FL17">
        <v>5395305</v>
      </c>
      <c r="FM17">
        <v>5388428</v>
      </c>
      <c r="FN17">
        <v>5354836</v>
      </c>
      <c r="FO17">
        <v>5394263</v>
      </c>
      <c r="FP17">
        <v>5429056</v>
      </c>
      <c r="FQ17">
        <v>5475093</v>
      </c>
      <c r="FR17">
        <v>5480087</v>
      </c>
      <c r="FS17">
        <v>5466706</v>
      </c>
      <c r="FT17">
        <v>5457806</v>
      </c>
      <c r="FU17">
        <v>5436020</v>
      </c>
      <c r="FV17">
        <v>5452089</v>
      </c>
      <c r="FW17">
        <v>5484173</v>
      </c>
      <c r="FX17">
        <v>5447682</v>
      </c>
      <c r="FY17">
        <v>5474951</v>
      </c>
      <c r="FZ17">
        <v>5442415</v>
      </c>
      <c r="GA17">
        <v>1708</v>
      </c>
      <c r="GB17">
        <v>1765</v>
      </c>
      <c r="GC17">
        <v>1942</v>
      </c>
      <c r="GD17">
        <v>2000</v>
      </c>
      <c r="GE17">
        <v>2331</v>
      </c>
      <c r="GF17">
        <v>2563</v>
      </c>
      <c r="GG17">
        <v>2712</v>
      </c>
      <c r="GH17">
        <v>2729</v>
      </c>
      <c r="GI17">
        <v>3007</v>
      </c>
      <c r="GJ17">
        <v>2894</v>
      </c>
      <c r="GK17">
        <v>3603</v>
      </c>
      <c r="GL17">
        <v>4456</v>
      </c>
      <c r="GM17">
        <v>6029</v>
      </c>
      <c r="GN17">
        <v>21885</v>
      </c>
      <c r="GO17">
        <v>32745</v>
      </c>
      <c r="GP17">
        <v>32745</v>
      </c>
      <c r="GQ17">
        <v>47965</v>
      </c>
      <c r="GR17">
        <v>259958</v>
      </c>
      <c r="GS17">
        <v>1092129</v>
      </c>
      <c r="GT17">
        <v>2317629</v>
      </c>
      <c r="GU17">
        <v>3644893</v>
      </c>
      <c r="GV17">
        <v>4318943</v>
      </c>
      <c r="GW17">
        <v>4797142</v>
      </c>
      <c r="GX17">
        <v>5060915</v>
      </c>
      <c r="GY17">
        <v>5052779</v>
      </c>
      <c r="GZ17">
        <v>5158534</v>
      </c>
      <c r="HA17">
        <v>5239960</v>
      </c>
      <c r="HB17">
        <v>5285294</v>
      </c>
      <c r="HC17">
        <v>5225969</v>
      </c>
      <c r="HD17">
        <v>5205642</v>
      </c>
      <c r="HE17">
        <v>5152622</v>
      </c>
      <c r="HF17">
        <v>5139598</v>
      </c>
      <c r="HG17">
        <v>5108686</v>
      </c>
      <c r="HH17">
        <v>5094292</v>
      </c>
      <c r="HI17">
        <v>5075175</v>
      </c>
      <c r="HJ17">
        <v>4971901</v>
      </c>
      <c r="HK17">
        <v>4930762</v>
      </c>
      <c r="HL17">
        <v>4953659</v>
      </c>
      <c r="HM17">
        <v>4936080</v>
      </c>
      <c r="HN17">
        <v>4842034</v>
      </c>
      <c r="HO17">
        <v>4806778</v>
      </c>
      <c r="HP17">
        <v>4811091</v>
      </c>
      <c r="HQ17">
        <v>4806792</v>
      </c>
      <c r="HR17">
        <v>4806137</v>
      </c>
      <c r="HS17">
        <v>4789046</v>
      </c>
      <c r="HT17">
        <v>4779358</v>
      </c>
      <c r="HU17">
        <v>4795038</v>
      </c>
      <c r="HV17">
        <v>4834099</v>
      </c>
      <c r="HW17">
        <v>4889870</v>
      </c>
      <c r="HX17">
        <v>4843970</v>
      </c>
      <c r="HY17">
        <v>4881139</v>
      </c>
      <c r="HZ17">
        <v>4896647</v>
      </c>
      <c r="IA17">
        <v>4916254</v>
      </c>
      <c r="IB17">
        <v>4915665</v>
      </c>
      <c r="IC17">
        <v>4933087</v>
      </c>
      <c r="ID17">
        <v>4946323</v>
      </c>
      <c r="IE17">
        <v>4957944</v>
      </c>
      <c r="IF17">
        <v>5033500</v>
      </c>
      <c r="IG17">
        <v>5045935</v>
      </c>
      <c r="IH17">
        <v>5040148</v>
      </c>
      <c r="II17">
        <v>5041941</v>
      </c>
      <c r="IJ17">
        <v>5016950</v>
      </c>
      <c r="IK17">
        <v>4939441</v>
      </c>
      <c r="IL17">
        <v>4914480</v>
      </c>
      <c r="IM17">
        <v>4850417</v>
      </c>
      <c r="IN17">
        <v>4806569</v>
      </c>
      <c r="IO17">
        <v>1170</v>
      </c>
      <c r="IP17">
        <v>1170</v>
      </c>
      <c r="IQ17">
        <v>3344</v>
      </c>
      <c r="IR17">
        <v>5716</v>
      </c>
      <c r="IS17">
        <v>8173</v>
      </c>
      <c r="IT17">
        <v>8649</v>
      </c>
      <c r="IU17">
        <v>11518</v>
      </c>
      <c r="IV17">
        <v>12311</v>
      </c>
      <c r="IW17">
        <v>12644</v>
      </c>
      <c r="IX17">
        <v>13041</v>
      </c>
      <c r="IY17">
        <v>13863</v>
      </c>
      <c r="IZ17">
        <v>17478</v>
      </c>
      <c r="JA17">
        <v>19609</v>
      </c>
      <c r="JB17">
        <v>32550</v>
      </c>
      <c r="JC17">
        <v>43350</v>
      </c>
      <c r="JD17">
        <v>75644</v>
      </c>
      <c r="JE17">
        <v>301950</v>
      </c>
      <c r="JF17">
        <v>973966</v>
      </c>
      <c r="JG17">
        <v>2499534</v>
      </c>
      <c r="JH17">
        <v>2499534</v>
      </c>
      <c r="JI17">
        <v>3169115</v>
      </c>
      <c r="JJ17">
        <v>4264219</v>
      </c>
      <c r="JK17">
        <v>4633676</v>
      </c>
      <c r="JL17">
        <v>4868972</v>
      </c>
      <c r="JM17">
        <v>4913670</v>
      </c>
      <c r="JN17">
        <v>4917441</v>
      </c>
      <c r="JO17">
        <v>4905591</v>
      </c>
      <c r="JP17">
        <v>4946332</v>
      </c>
      <c r="JQ17">
        <v>4961839</v>
      </c>
      <c r="JR17">
        <v>4942821</v>
      </c>
      <c r="JS17">
        <v>4964960</v>
      </c>
      <c r="JT17">
        <v>4932329</v>
      </c>
      <c r="JU17">
        <v>4956188</v>
      </c>
      <c r="JV17">
        <v>4960841</v>
      </c>
      <c r="JW17">
        <v>4931083</v>
      </c>
      <c r="JX17">
        <v>4921033</v>
      </c>
      <c r="JY17">
        <v>4910246</v>
      </c>
      <c r="JZ17">
        <v>4863354</v>
      </c>
      <c r="KA17">
        <v>4866159</v>
      </c>
      <c r="KB17">
        <v>4868495</v>
      </c>
      <c r="KC17">
        <v>4814940</v>
      </c>
      <c r="KD17">
        <v>4735671</v>
      </c>
      <c r="KE17">
        <v>4723198</v>
      </c>
      <c r="KF17">
        <v>4750113</v>
      </c>
      <c r="KG17">
        <v>4736828</v>
      </c>
      <c r="KH17">
        <v>4736828</v>
      </c>
      <c r="KI17">
        <v>4780421</v>
      </c>
      <c r="KJ17">
        <v>4755493</v>
      </c>
      <c r="KK17">
        <v>4765968</v>
      </c>
      <c r="KL17">
        <v>4769881</v>
      </c>
      <c r="KM17">
        <v>4844130</v>
      </c>
      <c r="KN17">
        <v>4847406</v>
      </c>
      <c r="KO17">
        <v>4885507</v>
      </c>
      <c r="KP17">
        <v>4934781</v>
      </c>
      <c r="KQ17">
        <v>4948546</v>
      </c>
      <c r="KR17">
        <v>5002296</v>
      </c>
      <c r="KS17">
        <v>4922495</v>
      </c>
      <c r="KT17">
        <v>4891221</v>
      </c>
      <c r="KU17">
        <v>4899400</v>
      </c>
      <c r="KV17">
        <v>4939314</v>
      </c>
      <c r="KW17">
        <v>4952115</v>
      </c>
      <c r="KX17">
        <v>4930027</v>
      </c>
      <c r="KY17">
        <v>4921333</v>
      </c>
      <c r="KZ17">
        <v>4877908</v>
      </c>
      <c r="LA17">
        <v>4888778</v>
      </c>
      <c r="LB17">
        <v>599</v>
      </c>
      <c r="LC17">
        <v>2506</v>
      </c>
      <c r="LD17">
        <v>3599</v>
      </c>
      <c r="LE17">
        <v>4071</v>
      </c>
      <c r="LF17">
        <v>4759</v>
      </c>
      <c r="LG17">
        <v>5082</v>
      </c>
      <c r="LH17">
        <v>5253</v>
      </c>
      <c r="LI17">
        <v>5433</v>
      </c>
      <c r="LJ17">
        <v>5572</v>
      </c>
      <c r="LK17">
        <v>6143</v>
      </c>
      <c r="LL17">
        <v>6028</v>
      </c>
      <c r="LM17">
        <v>6239</v>
      </c>
      <c r="LN17">
        <v>6999</v>
      </c>
      <c r="LO17">
        <v>16341</v>
      </c>
      <c r="LP17">
        <v>35383</v>
      </c>
      <c r="LQ17">
        <v>58761</v>
      </c>
      <c r="LR17">
        <v>200869</v>
      </c>
      <c r="LS17">
        <v>872346</v>
      </c>
      <c r="LT17">
        <v>2441674</v>
      </c>
      <c r="LU17">
        <v>3722821</v>
      </c>
      <c r="LV17">
        <v>4383958</v>
      </c>
      <c r="LW17">
        <v>4729141</v>
      </c>
      <c r="LX17">
        <v>4903621</v>
      </c>
      <c r="LY17">
        <v>4874151</v>
      </c>
      <c r="LZ17">
        <v>4874151</v>
      </c>
      <c r="MA17">
        <v>4878057</v>
      </c>
      <c r="MB17">
        <v>4817385</v>
      </c>
      <c r="MC17">
        <v>4872897</v>
      </c>
      <c r="MD17">
        <v>4885820</v>
      </c>
      <c r="ME17">
        <v>4911751</v>
      </c>
      <c r="MF17">
        <v>4881955</v>
      </c>
      <c r="MG17">
        <v>4899920</v>
      </c>
      <c r="MH17">
        <v>4877800</v>
      </c>
      <c r="MI17">
        <v>4855543</v>
      </c>
      <c r="MJ17">
        <v>4877945</v>
      </c>
      <c r="MK17">
        <v>4969360</v>
      </c>
      <c r="ML17">
        <v>4914984</v>
      </c>
      <c r="MM17">
        <v>4863112</v>
      </c>
      <c r="MN17">
        <v>4864058</v>
      </c>
      <c r="MO17">
        <v>4818730</v>
      </c>
      <c r="MP17">
        <v>4765056</v>
      </c>
      <c r="MQ17">
        <v>4754573</v>
      </c>
      <c r="MR17">
        <v>4742568</v>
      </c>
      <c r="MS17">
        <v>4694593</v>
      </c>
      <c r="MT17">
        <v>4694593</v>
      </c>
      <c r="MU17">
        <v>4740842</v>
      </c>
      <c r="MV17">
        <v>4733981</v>
      </c>
      <c r="MW17">
        <v>4701356</v>
      </c>
      <c r="MX17">
        <v>4657700</v>
      </c>
      <c r="MY17">
        <v>4677693</v>
      </c>
      <c r="MZ17">
        <v>4662169</v>
      </c>
      <c r="NA17">
        <v>4693497</v>
      </c>
      <c r="NB17">
        <v>4640732</v>
      </c>
      <c r="NC17">
        <v>4575567</v>
      </c>
      <c r="ND17">
        <v>4559292</v>
      </c>
      <c r="NE17">
        <v>4545889</v>
      </c>
      <c r="NF17">
        <v>4514173</v>
      </c>
      <c r="NG17">
        <v>4514173</v>
      </c>
      <c r="NH17">
        <v>4539798</v>
      </c>
      <c r="NI17">
        <v>4512949</v>
      </c>
      <c r="NJ17">
        <v>4529851</v>
      </c>
      <c r="NK17">
        <v>4476069</v>
      </c>
      <c r="NL17">
        <v>4476069</v>
      </c>
      <c r="NM17">
        <v>4442456</v>
      </c>
      <c r="NN17">
        <v>4434017</v>
      </c>
      <c r="NO17">
        <v>13796</v>
      </c>
      <c r="NP17">
        <v>13740</v>
      </c>
      <c r="NQ17">
        <v>13864</v>
      </c>
      <c r="NR17">
        <v>14117</v>
      </c>
      <c r="NS17">
        <v>14311</v>
      </c>
      <c r="NT17">
        <v>14504</v>
      </c>
      <c r="NU17">
        <v>15048</v>
      </c>
      <c r="NV17">
        <v>15285</v>
      </c>
      <c r="NW17">
        <v>15364</v>
      </c>
      <c r="NX17">
        <v>15992</v>
      </c>
      <c r="NY17">
        <v>16518</v>
      </c>
      <c r="NZ17">
        <v>17068</v>
      </c>
      <c r="OA17">
        <v>18005</v>
      </c>
      <c r="OB17">
        <v>31821</v>
      </c>
      <c r="OC17">
        <v>90104</v>
      </c>
      <c r="OD17">
        <v>101959</v>
      </c>
      <c r="OE17">
        <v>101959</v>
      </c>
      <c r="OF17">
        <v>319076</v>
      </c>
      <c r="OG17">
        <v>1121815</v>
      </c>
      <c r="OH17">
        <v>2504449</v>
      </c>
      <c r="OI17">
        <v>3538874</v>
      </c>
      <c r="OJ17">
        <v>4229119</v>
      </c>
      <c r="OK17">
        <v>4413594</v>
      </c>
      <c r="OL17">
        <v>4525185</v>
      </c>
      <c r="OM17">
        <v>4538492</v>
      </c>
      <c r="ON17">
        <v>4541660</v>
      </c>
      <c r="OO17">
        <v>4532022</v>
      </c>
      <c r="OP17">
        <v>4533832</v>
      </c>
      <c r="OQ17">
        <v>4565873</v>
      </c>
      <c r="OR17">
        <v>4570487</v>
      </c>
      <c r="OS17">
        <v>4565508</v>
      </c>
      <c r="OT17">
        <v>4591198</v>
      </c>
      <c r="OU17">
        <v>4544999</v>
      </c>
      <c r="OV17">
        <v>4589153</v>
      </c>
      <c r="OW17">
        <v>4580206</v>
      </c>
      <c r="OX17">
        <v>4552678</v>
      </c>
      <c r="OY17">
        <v>4626268</v>
      </c>
      <c r="OZ17">
        <v>4589527</v>
      </c>
      <c r="PA17">
        <v>4640279</v>
      </c>
      <c r="PB17">
        <v>4597544</v>
      </c>
      <c r="PC17">
        <v>4619007</v>
      </c>
      <c r="PD17">
        <v>4625119</v>
      </c>
      <c r="PE17">
        <v>4652688</v>
      </c>
      <c r="PF17">
        <v>4650842</v>
      </c>
      <c r="PG17">
        <v>4691395</v>
      </c>
      <c r="PH17">
        <v>4648117</v>
      </c>
      <c r="PI17">
        <v>4694732</v>
      </c>
      <c r="PJ17">
        <v>4700712</v>
      </c>
      <c r="PK17">
        <v>4711915</v>
      </c>
      <c r="PL17">
        <v>4736096</v>
      </c>
      <c r="PM17">
        <v>4739316</v>
      </c>
      <c r="PN17">
        <v>4761625</v>
      </c>
      <c r="PO17">
        <v>4827284</v>
      </c>
      <c r="PP17">
        <v>4867835</v>
      </c>
      <c r="PQ17">
        <v>4892352</v>
      </c>
      <c r="PR17">
        <v>4857685</v>
      </c>
      <c r="PS17">
        <v>4927876</v>
      </c>
      <c r="PT17">
        <v>4968320</v>
      </c>
      <c r="PU17">
        <v>4951577</v>
      </c>
      <c r="PV17">
        <v>4996436</v>
      </c>
      <c r="PW17">
        <v>4959660</v>
      </c>
      <c r="PX17">
        <v>4933085</v>
      </c>
      <c r="PY17">
        <v>4941618</v>
      </c>
      <c r="PZ17">
        <v>4895124</v>
      </c>
      <c r="QA17">
        <v>4883003</v>
      </c>
      <c r="QB17">
        <v>59</v>
      </c>
      <c r="QC17">
        <v>203</v>
      </c>
      <c r="QD17">
        <v>1828</v>
      </c>
      <c r="QE17">
        <v>2613</v>
      </c>
      <c r="QF17">
        <v>3269</v>
      </c>
      <c r="QG17">
        <v>3410</v>
      </c>
      <c r="QH17">
        <v>3663</v>
      </c>
      <c r="QI17">
        <v>4629</v>
      </c>
      <c r="QJ17">
        <v>3936</v>
      </c>
      <c r="QK17">
        <v>4021</v>
      </c>
      <c r="QL17">
        <v>4137</v>
      </c>
      <c r="QM17">
        <v>7430</v>
      </c>
      <c r="QN17">
        <v>13625</v>
      </c>
      <c r="QO17">
        <v>20473</v>
      </c>
      <c r="QP17">
        <v>20473</v>
      </c>
      <c r="QQ17">
        <v>56288</v>
      </c>
      <c r="QR17">
        <v>228505</v>
      </c>
      <c r="QS17">
        <v>1188246</v>
      </c>
      <c r="QT17">
        <v>2539826</v>
      </c>
      <c r="QU17">
        <v>3649977</v>
      </c>
      <c r="QV17">
        <v>4236107</v>
      </c>
      <c r="QW17">
        <v>4889268</v>
      </c>
      <c r="QX17">
        <v>4992780</v>
      </c>
      <c r="QY17">
        <v>4981492</v>
      </c>
      <c r="QZ17">
        <v>4978957</v>
      </c>
      <c r="RA17">
        <v>4976768</v>
      </c>
      <c r="RB17">
        <v>4996950</v>
      </c>
      <c r="RC17">
        <v>4958362</v>
      </c>
      <c r="RD17">
        <v>4900110</v>
      </c>
      <c r="RE17">
        <v>4905201</v>
      </c>
      <c r="RF17">
        <v>4878492</v>
      </c>
      <c r="RG17">
        <v>4893743</v>
      </c>
      <c r="RH17">
        <v>4854226</v>
      </c>
      <c r="RI17">
        <v>4870017</v>
      </c>
      <c r="RJ17">
        <v>4895596</v>
      </c>
      <c r="RK17">
        <v>4826875</v>
      </c>
      <c r="RL17">
        <v>4791080</v>
      </c>
      <c r="RM17">
        <v>4740387</v>
      </c>
      <c r="RN17">
        <v>4706047</v>
      </c>
      <c r="RO17">
        <v>4690274</v>
      </c>
      <c r="RP17">
        <v>4643284</v>
      </c>
      <c r="RQ17">
        <v>4602784</v>
      </c>
      <c r="RR17">
        <v>4578544</v>
      </c>
      <c r="RS17">
        <v>4558211</v>
      </c>
      <c r="RT17">
        <v>4571164</v>
      </c>
      <c r="RU17">
        <v>4573822</v>
      </c>
      <c r="RV17">
        <v>4558710</v>
      </c>
      <c r="RW17">
        <v>4551108</v>
      </c>
      <c r="RX17">
        <v>4512254</v>
      </c>
      <c r="RY17">
        <v>4552377</v>
      </c>
      <c r="RZ17">
        <v>4586211</v>
      </c>
      <c r="SA17">
        <v>4504170</v>
      </c>
      <c r="SB17">
        <v>4500287</v>
      </c>
      <c r="SC17">
        <v>4486285</v>
      </c>
      <c r="SD17">
        <v>4467091</v>
      </c>
      <c r="SE17">
        <v>4437086</v>
      </c>
      <c r="SF17">
        <v>4437086</v>
      </c>
      <c r="SG17">
        <v>4373056</v>
      </c>
      <c r="SH17">
        <v>4371090</v>
      </c>
      <c r="SI17">
        <v>4326890</v>
      </c>
      <c r="SJ17">
        <v>4351566</v>
      </c>
      <c r="SK17">
        <v>4342597</v>
      </c>
      <c r="SL17">
        <v>4329185</v>
      </c>
      <c r="SM17">
        <v>4333347</v>
      </c>
      <c r="SN17">
        <v>4290687</v>
      </c>
      <c r="SO17">
        <v>4324111</v>
      </c>
      <c r="SP17">
        <v>51</v>
      </c>
      <c r="SQ17">
        <v>51</v>
      </c>
      <c r="SR17">
        <v>183</v>
      </c>
      <c r="SS17">
        <v>722</v>
      </c>
      <c r="ST17">
        <v>1736</v>
      </c>
      <c r="SU17">
        <v>1761</v>
      </c>
      <c r="SV17">
        <v>1482</v>
      </c>
      <c r="SW17">
        <v>3503</v>
      </c>
      <c r="SX17">
        <v>3701</v>
      </c>
      <c r="SY17">
        <v>7404</v>
      </c>
      <c r="SZ17">
        <v>8074</v>
      </c>
      <c r="TA17">
        <v>10172</v>
      </c>
      <c r="TB17">
        <v>11607</v>
      </c>
      <c r="TC17">
        <v>92031</v>
      </c>
      <c r="TD17">
        <v>111282</v>
      </c>
      <c r="TE17">
        <v>358502</v>
      </c>
      <c r="TF17">
        <v>1028312</v>
      </c>
      <c r="TG17">
        <v>2435276</v>
      </c>
      <c r="TH17">
        <v>2435276</v>
      </c>
      <c r="TI17">
        <v>3218682</v>
      </c>
      <c r="TJ17">
        <v>4118875</v>
      </c>
      <c r="TK17">
        <v>4264272</v>
      </c>
      <c r="TL17">
        <v>4293412</v>
      </c>
      <c r="TM17">
        <v>4328859</v>
      </c>
      <c r="TN17">
        <v>4370493</v>
      </c>
      <c r="TO17">
        <v>4393428</v>
      </c>
      <c r="TP17">
        <v>4395741</v>
      </c>
      <c r="TQ17">
        <v>4386338</v>
      </c>
      <c r="TR17">
        <v>4382680</v>
      </c>
      <c r="TS17">
        <v>4391849</v>
      </c>
      <c r="TT17">
        <v>4376121</v>
      </c>
      <c r="TU17">
        <v>4382164</v>
      </c>
      <c r="TV17">
        <v>4415156</v>
      </c>
      <c r="TW17">
        <v>4407971</v>
      </c>
      <c r="TX17">
        <v>4438723</v>
      </c>
      <c r="TY17">
        <v>4382650</v>
      </c>
      <c r="TZ17">
        <v>4406583</v>
      </c>
      <c r="UA17">
        <v>4451536</v>
      </c>
      <c r="UB17">
        <v>4432980</v>
      </c>
      <c r="UC17">
        <v>4540620</v>
      </c>
      <c r="UD17">
        <v>4501766</v>
      </c>
      <c r="UE17">
        <v>4484379</v>
      </c>
      <c r="UF17">
        <v>4476023</v>
      </c>
      <c r="UG17">
        <v>4467915</v>
      </c>
      <c r="UH17">
        <v>4439908</v>
      </c>
      <c r="UI17">
        <v>4440722</v>
      </c>
      <c r="UJ17">
        <v>4434135</v>
      </c>
      <c r="UK17">
        <v>4417425</v>
      </c>
      <c r="UL17">
        <v>4417169</v>
      </c>
      <c r="UM17">
        <v>4416108</v>
      </c>
      <c r="UN17">
        <v>4447072</v>
      </c>
      <c r="UO17">
        <v>4360627</v>
      </c>
      <c r="UP17">
        <v>4380362</v>
      </c>
      <c r="UQ17">
        <v>4373834</v>
      </c>
      <c r="UR17">
        <v>4346936</v>
      </c>
      <c r="US17">
        <v>4343753</v>
      </c>
      <c r="UT17">
        <v>4384067</v>
      </c>
      <c r="UU17">
        <v>4373840</v>
      </c>
      <c r="UV17">
        <v>4349991</v>
      </c>
      <c r="UW17">
        <v>4349991</v>
      </c>
      <c r="UX17">
        <v>4382165</v>
      </c>
      <c r="UY17">
        <v>4328363</v>
      </c>
      <c r="UZ17">
        <v>4302745</v>
      </c>
      <c r="VA17">
        <v>4305603</v>
      </c>
      <c r="VB17">
        <v>4302336</v>
      </c>
      <c r="VC17">
        <v>4315302</v>
      </c>
      <c r="VD17">
        <v>30</v>
      </c>
      <c r="VE17">
        <v>76</v>
      </c>
      <c r="VF17">
        <v>182</v>
      </c>
      <c r="VG17">
        <v>1012</v>
      </c>
      <c r="VH17">
        <v>1668</v>
      </c>
      <c r="VI17">
        <v>1834</v>
      </c>
      <c r="VJ17">
        <v>2132</v>
      </c>
      <c r="VK17">
        <v>2675</v>
      </c>
      <c r="VL17">
        <v>4004</v>
      </c>
      <c r="VM17">
        <v>4585</v>
      </c>
      <c r="VN17">
        <v>5658</v>
      </c>
      <c r="VO17">
        <v>8026</v>
      </c>
      <c r="VP17">
        <v>12927</v>
      </c>
      <c r="VQ17">
        <v>19658</v>
      </c>
      <c r="VR17">
        <v>61246</v>
      </c>
      <c r="VS17">
        <v>226155</v>
      </c>
      <c r="VT17">
        <v>847837</v>
      </c>
      <c r="VU17">
        <v>2308860</v>
      </c>
      <c r="VV17">
        <v>3415547</v>
      </c>
      <c r="VW17">
        <v>4293445</v>
      </c>
      <c r="VX17">
        <v>4544125</v>
      </c>
      <c r="VY17">
        <v>4601351</v>
      </c>
      <c r="VZ17">
        <v>4601351</v>
      </c>
      <c r="WA17">
        <v>4601252</v>
      </c>
      <c r="WB17">
        <v>4629891</v>
      </c>
      <c r="WC17">
        <v>4669908</v>
      </c>
      <c r="WD17">
        <v>4713511</v>
      </c>
      <c r="WE17">
        <v>4699065</v>
      </c>
      <c r="WF17">
        <v>4676658</v>
      </c>
      <c r="WG17">
        <v>4670260</v>
      </c>
      <c r="WH17">
        <v>4677098</v>
      </c>
      <c r="WI17">
        <v>4693222</v>
      </c>
      <c r="WJ17">
        <v>4725058</v>
      </c>
      <c r="WK17">
        <v>4785636</v>
      </c>
      <c r="WL17">
        <v>4774317</v>
      </c>
      <c r="WM17">
        <v>4719247</v>
      </c>
      <c r="WN17">
        <v>4720623</v>
      </c>
      <c r="WO17">
        <v>4706846</v>
      </c>
      <c r="WP17">
        <v>4716288</v>
      </c>
      <c r="WQ17">
        <v>4658616</v>
      </c>
      <c r="WR17">
        <v>4638039</v>
      </c>
      <c r="WS17">
        <v>4641749</v>
      </c>
      <c r="WT17">
        <v>4632049</v>
      </c>
      <c r="WU17">
        <v>4649058</v>
      </c>
      <c r="WV17">
        <v>4692374</v>
      </c>
      <c r="WW17">
        <v>4740380</v>
      </c>
      <c r="WX17">
        <v>4723368</v>
      </c>
      <c r="WY17">
        <v>4723368</v>
      </c>
      <c r="WZ17">
        <v>4716097</v>
      </c>
      <c r="XA17">
        <v>4677664</v>
      </c>
      <c r="XB17">
        <v>4649831</v>
      </c>
      <c r="XC17">
        <v>4612628</v>
      </c>
      <c r="XD17">
        <v>4614442</v>
      </c>
      <c r="XE17">
        <v>4611326</v>
      </c>
      <c r="XF17">
        <v>4610320</v>
      </c>
      <c r="XG17">
        <v>4619587</v>
      </c>
      <c r="XH17">
        <v>4609218</v>
      </c>
      <c r="XI17">
        <v>4609218</v>
      </c>
      <c r="XJ17">
        <v>4629850</v>
      </c>
      <c r="XK17">
        <v>4608868</v>
      </c>
      <c r="XL17">
        <v>4589528</v>
      </c>
      <c r="XM17">
        <v>4601218</v>
      </c>
      <c r="XN17">
        <v>4601218</v>
      </c>
      <c r="XO17">
        <v>4567317</v>
      </c>
      <c r="XP17">
        <v>4549183</v>
      </c>
      <c r="XQ17">
        <v>85</v>
      </c>
      <c r="XR17">
        <v>542</v>
      </c>
      <c r="XS17">
        <v>596</v>
      </c>
      <c r="XT17">
        <v>1431</v>
      </c>
      <c r="XU17">
        <v>2421</v>
      </c>
      <c r="XV17">
        <v>2496</v>
      </c>
      <c r="XW17">
        <v>2646</v>
      </c>
      <c r="XX17">
        <v>3197</v>
      </c>
      <c r="XY17">
        <v>3446</v>
      </c>
      <c r="XZ17">
        <v>4228</v>
      </c>
      <c r="YA17">
        <v>6446</v>
      </c>
      <c r="YB17">
        <v>11268</v>
      </c>
      <c r="YC17">
        <v>12457</v>
      </c>
      <c r="YD17">
        <v>24712</v>
      </c>
      <c r="YE17">
        <v>48672</v>
      </c>
      <c r="YF17">
        <v>218426</v>
      </c>
      <c r="YG17">
        <v>1083447</v>
      </c>
      <c r="YH17">
        <v>2553125</v>
      </c>
      <c r="YI17">
        <v>3057625</v>
      </c>
      <c r="YJ17">
        <v>3057625</v>
      </c>
      <c r="YK17">
        <v>3920792</v>
      </c>
      <c r="YL17">
        <v>4611487</v>
      </c>
      <c r="YM17">
        <v>4655431</v>
      </c>
      <c r="YN17">
        <v>4669380</v>
      </c>
      <c r="YO17">
        <v>4636186</v>
      </c>
      <c r="YP17">
        <v>4683123</v>
      </c>
      <c r="YQ17">
        <v>4579736</v>
      </c>
      <c r="YR17">
        <v>4596407</v>
      </c>
      <c r="YS17">
        <v>4599341</v>
      </c>
      <c r="YT17">
        <v>4637206</v>
      </c>
      <c r="YU17">
        <v>4605961</v>
      </c>
      <c r="YV17">
        <v>4608105</v>
      </c>
      <c r="YW17">
        <v>4664694</v>
      </c>
      <c r="YX17">
        <v>4677326</v>
      </c>
      <c r="YY17">
        <v>4684938</v>
      </c>
      <c r="YZ17">
        <v>4681774</v>
      </c>
      <c r="ZA17">
        <v>4672258</v>
      </c>
      <c r="ZB17">
        <v>4669742</v>
      </c>
      <c r="ZC17">
        <v>4685618</v>
      </c>
      <c r="ZD17">
        <v>4654387</v>
      </c>
      <c r="ZE17">
        <v>4623950</v>
      </c>
      <c r="ZF17">
        <v>4636953</v>
      </c>
      <c r="ZG17">
        <v>4655544</v>
      </c>
      <c r="ZH17">
        <v>4693292</v>
      </c>
      <c r="ZI17">
        <v>4688075</v>
      </c>
      <c r="ZJ17">
        <v>4668757</v>
      </c>
      <c r="ZK17">
        <v>4686994</v>
      </c>
      <c r="ZL17">
        <v>4699500</v>
      </c>
      <c r="ZM17">
        <v>4695934</v>
      </c>
      <c r="ZN17">
        <v>4717056</v>
      </c>
      <c r="ZO17">
        <v>4743524</v>
      </c>
      <c r="ZP17">
        <v>4755522</v>
      </c>
      <c r="ZQ17">
        <v>4748354</v>
      </c>
      <c r="ZR17">
        <v>4762578</v>
      </c>
      <c r="ZS17">
        <v>4761669</v>
      </c>
      <c r="ZT17">
        <v>4781117</v>
      </c>
      <c r="ZU17">
        <v>4765911</v>
      </c>
      <c r="ZV17">
        <v>4741561</v>
      </c>
      <c r="ZW17">
        <v>4792336</v>
      </c>
      <c r="ZX17">
        <v>4775558</v>
      </c>
      <c r="ZY17">
        <v>4767506</v>
      </c>
      <c r="ZZ17">
        <v>4726177</v>
      </c>
      <c r="AAA17">
        <v>4724663</v>
      </c>
      <c r="AAB17">
        <v>4753843</v>
      </c>
      <c r="AAC17">
        <v>23</v>
      </c>
      <c r="AAD17">
        <v>89</v>
      </c>
      <c r="AAE17">
        <v>379</v>
      </c>
      <c r="AAF17">
        <v>404</v>
      </c>
      <c r="AAG17">
        <v>1301</v>
      </c>
      <c r="AAH17">
        <v>1476</v>
      </c>
      <c r="AAI17">
        <v>2272</v>
      </c>
      <c r="AAJ17">
        <v>2582</v>
      </c>
      <c r="AAK17">
        <v>2742</v>
      </c>
      <c r="AAL17">
        <v>2809</v>
      </c>
      <c r="AAM17">
        <v>6942</v>
      </c>
      <c r="AAN17">
        <v>16288</v>
      </c>
      <c r="AAO17">
        <v>17776</v>
      </c>
      <c r="AAP17">
        <v>17776</v>
      </c>
      <c r="AAQ17">
        <v>31039</v>
      </c>
      <c r="AAR17">
        <v>60590</v>
      </c>
      <c r="AAS17">
        <v>189819</v>
      </c>
      <c r="AAT17">
        <v>690668</v>
      </c>
      <c r="AAU17">
        <v>1902293</v>
      </c>
      <c r="AAV17">
        <v>3119553</v>
      </c>
      <c r="AAW17">
        <v>4163031</v>
      </c>
      <c r="AAX17">
        <v>4528694</v>
      </c>
      <c r="AAY17">
        <v>4583891</v>
      </c>
      <c r="AAZ17">
        <v>4701121</v>
      </c>
      <c r="ABA17">
        <v>4738353</v>
      </c>
      <c r="ABB17">
        <v>4739726</v>
      </c>
      <c r="ABC17">
        <v>4773424</v>
      </c>
      <c r="ABD17">
        <v>4789282</v>
      </c>
      <c r="ABE17">
        <v>4823038</v>
      </c>
      <c r="ABF17">
        <v>4815979</v>
      </c>
      <c r="ABG17">
        <v>4846233</v>
      </c>
      <c r="ABH17">
        <v>4835712</v>
      </c>
      <c r="ABI17">
        <v>4819557</v>
      </c>
      <c r="ABJ17">
        <v>4841133</v>
      </c>
      <c r="ABK17">
        <v>4816118</v>
      </c>
      <c r="ABL17">
        <v>4817482</v>
      </c>
      <c r="ABM17">
        <v>4812113</v>
      </c>
      <c r="ABN17">
        <v>4801790</v>
      </c>
      <c r="ABO17">
        <v>4823387</v>
      </c>
      <c r="ABP17">
        <v>4809816</v>
      </c>
      <c r="ABQ17">
        <v>4759306</v>
      </c>
      <c r="ABR17">
        <v>4720452</v>
      </c>
      <c r="ABS17">
        <v>4715999</v>
      </c>
      <c r="ABT17">
        <v>4717413</v>
      </c>
      <c r="ABU17">
        <v>4739273</v>
      </c>
      <c r="ABV17">
        <v>4758865</v>
      </c>
      <c r="ABW17">
        <v>4740155</v>
      </c>
      <c r="ABX17">
        <v>4751212</v>
      </c>
      <c r="ABY17">
        <v>4750981</v>
      </c>
      <c r="ABZ17">
        <v>4775451</v>
      </c>
      <c r="ACA17">
        <v>4786953</v>
      </c>
      <c r="ACB17">
        <v>4797130</v>
      </c>
      <c r="ACC17">
        <v>4808247</v>
      </c>
      <c r="ACD17">
        <v>4833181</v>
      </c>
      <c r="ACE17">
        <v>4799670</v>
      </c>
      <c r="ACF17">
        <v>4751451</v>
      </c>
      <c r="ACG17">
        <v>4738499</v>
      </c>
      <c r="ACH17">
        <v>4738499</v>
      </c>
      <c r="ACI17">
        <v>4724307</v>
      </c>
      <c r="ACJ17">
        <v>4726800</v>
      </c>
      <c r="ACK17">
        <v>4680089</v>
      </c>
      <c r="ACL17">
        <v>4663765</v>
      </c>
      <c r="ACM17">
        <v>4663614</v>
      </c>
      <c r="ACN17">
        <v>4639579</v>
      </c>
      <c r="ACO17">
        <v>4652882</v>
      </c>
      <c r="ACP17">
        <v>908</v>
      </c>
      <c r="ACQ17">
        <v>1138</v>
      </c>
      <c r="ACR17">
        <v>2863</v>
      </c>
      <c r="ACS17">
        <v>2863</v>
      </c>
      <c r="ACT17">
        <v>4145</v>
      </c>
      <c r="ACU17">
        <v>4213</v>
      </c>
      <c r="ACV17">
        <v>4327</v>
      </c>
      <c r="ACW17">
        <v>5130</v>
      </c>
      <c r="ACX17">
        <v>6170</v>
      </c>
      <c r="ACY17">
        <v>6152</v>
      </c>
      <c r="ACZ17">
        <v>6458</v>
      </c>
      <c r="ADA17">
        <v>19341</v>
      </c>
      <c r="ADB17">
        <v>21307</v>
      </c>
      <c r="ADC17">
        <v>24896</v>
      </c>
      <c r="ADD17">
        <v>41264</v>
      </c>
      <c r="ADE17">
        <v>48846</v>
      </c>
      <c r="ADF17">
        <v>70951</v>
      </c>
      <c r="ADG17">
        <v>426707</v>
      </c>
      <c r="ADH17">
        <v>426707</v>
      </c>
      <c r="ADI17">
        <v>908965</v>
      </c>
      <c r="ADJ17">
        <v>1966572</v>
      </c>
      <c r="ADK17">
        <v>3424395</v>
      </c>
      <c r="ADL17">
        <v>4057067</v>
      </c>
      <c r="ADM17">
        <v>4271970</v>
      </c>
      <c r="ADN17">
        <v>4434026</v>
      </c>
      <c r="ADO17">
        <v>4511748</v>
      </c>
      <c r="ADP17">
        <v>4553656</v>
      </c>
      <c r="ADQ17">
        <v>4564632</v>
      </c>
      <c r="ADR17">
        <v>4551814</v>
      </c>
      <c r="ADS17">
        <v>4545579</v>
      </c>
      <c r="ADT17">
        <v>4501965</v>
      </c>
      <c r="ADU17">
        <v>4458371</v>
      </c>
      <c r="ADV17">
        <v>4434088</v>
      </c>
      <c r="ADW17">
        <v>4417703</v>
      </c>
      <c r="ADX17">
        <v>4413754</v>
      </c>
      <c r="ADY17">
        <v>4401028</v>
      </c>
      <c r="ADZ17">
        <v>4373778</v>
      </c>
      <c r="AEA17">
        <v>4376093</v>
      </c>
      <c r="AEB17">
        <v>4362144</v>
      </c>
      <c r="AEC17">
        <v>4339437</v>
      </c>
      <c r="AED17">
        <v>4328749</v>
      </c>
      <c r="AEE17">
        <v>4352967</v>
      </c>
      <c r="AEF17">
        <v>4382544</v>
      </c>
      <c r="AEG17">
        <v>4361843</v>
      </c>
      <c r="AEH17">
        <v>4374386</v>
      </c>
      <c r="AEI17">
        <v>4387483</v>
      </c>
      <c r="AEJ17">
        <v>4388297</v>
      </c>
      <c r="AEK17">
        <v>4379412</v>
      </c>
      <c r="AEL17">
        <v>4364156</v>
      </c>
      <c r="AEM17">
        <v>4320977</v>
      </c>
      <c r="AEN17">
        <v>4305480</v>
      </c>
      <c r="AEO17">
        <v>4271161</v>
      </c>
      <c r="AEP17">
        <v>4264824</v>
      </c>
      <c r="AEQ17">
        <v>4241522</v>
      </c>
      <c r="AER17">
        <v>4226150</v>
      </c>
      <c r="AES17">
        <v>4239871</v>
      </c>
      <c r="AET17">
        <v>4260906</v>
      </c>
      <c r="AEU17">
        <v>4260370</v>
      </c>
      <c r="AEV17">
        <v>4246394</v>
      </c>
      <c r="AEW17">
        <v>4229957</v>
      </c>
      <c r="AEX17">
        <v>4186937</v>
      </c>
      <c r="AEY17">
        <v>4127759</v>
      </c>
      <c r="AEZ17">
        <v>4122633</v>
      </c>
      <c r="AFA17">
        <v>4116486</v>
      </c>
      <c r="AFB17">
        <v>4167061</v>
      </c>
      <c r="AFC17">
        <v>215</v>
      </c>
      <c r="AFD17">
        <v>341</v>
      </c>
      <c r="AFE17">
        <v>500</v>
      </c>
      <c r="AFF17">
        <v>550</v>
      </c>
      <c r="AFG17">
        <v>2638</v>
      </c>
      <c r="AFH17">
        <v>3286</v>
      </c>
      <c r="AFI17">
        <v>4871</v>
      </c>
      <c r="AFJ17">
        <v>5232</v>
      </c>
      <c r="AFK17">
        <v>5998</v>
      </c>
      <c r="AFL17">
        <v>7643</v>
      </c>
      <c r="AFM17">
        <v>10061</v>
      </c>
      <c r="AFN17">
        <v>11617</v>
      </c>
      <c r="AFO17">
        <v>12847</v>
      </c>
      <c r="AFP17">
        <v>16793</v>
      </c>
      <c r="AFQ17">
        <v>19734</v>
      </c>
      <c r="AFR17">
        <v>22916</v>
      </c>
      <c r="AFS17">
        <v>30426</v>
      </c>
      <c r="AFT17">
        <v>63699</v>
      </c>
      <c r="AFU17">
        <v>306599</v>
      </c>
      <c r="AFV17">
        <v>886923</v>
      </c>
      <c r="AFW17">
        <v>2063156</v>
      </c>
      <c r="AFX17">
        <v>3498759</v>
      </c>
      <c r="AFY17">
        <v>4064588</v>
      </c>
      <c r="AFZ17">
        <v>4064588</v>
      </c>
      <c r="AGA17">
        <v>4134817</v>
      </c>
      <c r="AGB17">
        <v>4119342</v>
      </c>
      <c r="AGC17">
        <v>4152705</v>
      </c>
      <c r="AGD17">
        <v>4153892</v>
      </c>
      <c r="AGE17">
        <v>4168132</v>
      </c>
      <c r="AGF17">
        <v>4167117</v>
      </c>
      <c r="AGG17">
        <v>4187186</v>
      </c>
      <c r="AGH17">
        <v>4183517</v>
      </c>
      <c r="AGI17">
        <v>4181806</v>
      </c>
      <c r="AGJ17">
        <v>4217268</v>
      </c>
      <c r="AGK17">
        <v>4176416</v>
      </c>
      <c r="AGL17">
        <v>4158420</v>
      </c>
      <c r="AGM17">
        <v>4125247</v>
      </c>
      <c r="AGN17">
        <v>4175642</v>
      </c>
      <c r="AGO17">
        <v>4191694</v>
      </c>
      <c r="AGP17">
        <v>4181036</v>
      </c>
      <c r="AGQ17">
        <v>4164059</v>
      </c>
      <c r="AGR17">
        <v>4112350</v>
      </c>
      <c r="AGS17">
        <v>4103603</v>
      </c>
      <c r="AGT17">
        <v>4122991</v>
      </c>
      <c r="AGU17">
        <v>4135829</v>
      </c>
      <c r="AGV17">
        <v>4112947</v>
      </c>
      <c r="AGW17">
        <v>4013561</v>
      </c>
      <c r="AGX17">
        <v>4001345</v>
      </c>
      <c r="AGY17">
        <v>4001345</v>
      </c>
      <c r="AGZ17">
        <v>4011107</v>
      </c>
      <c r="AHA17">
        <v>3915137</v>
      </c>
      <c r="AHB17">
        <v>3894232</v>
      </c>
      <c r="AHC17">
        <v>3899461</v>
      </c>
      <c r="AHD17">
        <v>3883327</v>
      </c>
      <c r="AHE17">
        <v>3904181</v>
      </c>
      <c r="AHF17">
        <v>3900058</v>
      </c>
      <c r="AHG17">
        <v>3850882</v>
      </c>
      <c r="AHH17">
        <v>3834046</v>
      </c>
      <c r="AHI17">
        <v>3834046</v>
      </c>
      <c r="AHJ17">
        <v>3840881</v>
      </c>
      <c r="AHK17">
        <v>3788838</v>
      </c>
      <c r="AHL17">
        <v>3780758</v>
      </c>
      <c r="AHM17">
        <v>3787821</v>
      </c>
      <c r="AHN17">
        <v>3787821</v>
      </c>
      <c r="AHO17">
        <v>3780117</v>
      </c>
      <c r="AHP17">
        <v>3755038</v>
      </c>
      <c r="AHQ17">
        <v>30</v>
      </c>
      <c r="AHR17">
        <v>256</v>
      </c>
      <c r="AHS17">
        <v>336</v>
      </c>
      <c r="AHT17">
        <v>809</v>
      </c>
      <c r="AHU17">
        <v>4946</v>
      </c>
      <c r="AHV17">
        <v>6077</v>
      </c>
      <c r="AHW17">
        <v>7446</v>
      </c>
      <c r="AHX17">
        <v>9709</v>
      </c>
      <c r="AHY17">
        <v>9313</v>
      </c>
      <c r="AHZ17">
        <v>11236</v>
      </c>
      <c r="AIA17">
        <v>14327</v>
      </c>
      <c r="AIB17">
        <v>17624</v>
      </c>
      <c r="AIC17">
        <v>24592</v>
      </c>
      <c r="AID17">
        <v>31247</v>
      </c>
      <c r="AIE17">
        <v>68741</v>
      </c>
      <c r="AIF17">
        <v>99595</v>
      </c>
      <c r="AIG17">
        <v>272799</v>
      </c>
      <c r="AIH17">
        <v>821632</v>
      </c>
      <c r="AII17">
        <v>1181531</v>
      </c>
      <c r="AIJ17">
        <v>1181531</v>
      </c>
      <c r="AIK17">
        <v>2153308</v>
      </c>
      <c r="AIL17">
        <v>3365253</v>
      </c>
      <c r="AIM17">
        <v>3725982</v>
      </c>
      <c r="AIN17">
        <v>3831716</v>
      </c>
      <c r="AIO17">
        <v>3873151</v>
      </c>
      <c r="AIP17">
        <v>3906122</v>
      </c>
      <c r="AIQ17">
        <v>3945138</v>
      </c>
      <c r="AIR17">
        <v>4018850</v>
      </c>
      <c r="AIS17">
        <v>4005492</v>
      </c>
      <c r="AIT17">
        <v>4000918</v>
      </c>
      <c r="AIU17">
        <v>3978350</v>
      </c>
      <c r="AIV17">
        <v>3916610</v>
      </c>
      <c r="AIW17">
        <v>3915582</v>
      </c>
      <c r="AIX17">
        <v>3927176</v>
      </c>
      <c r="AIY17">
        <v>3927745</v>
      </c>
      <c r="AIZ17">
        <v>3934669</v>
      </c>
      <c r="AJA17">
        <v>3956820</v>
      </c>
      <c r="AJB17">
        <v>3977294</v>
      </c>
      <c r="AJC17">
        <v>4006504</v>
      </c>
      <c r="AJD17">
        <v>3937622</v>
      </c>
      <c r="AJE17">
        <v>3920020</v>
      </c>
      <c r="AJF17">
        <v>3827727</v>
      </c>
      <c r="AJG17">
        <v>3830980</v>
      </c>
      <c r="AJH17">
        <v>3861440</v>
      </c>
      <c r="AJI17">
        <v>3856273</v>
      </c>
      <c r="AJJ17">
        <v>3842060</v>
      </c>
      <c r="AJK17">
        <v>3855029</v>
      </c>
      <c r="AJL17">
        <v>3856495</v>
      </c>
      <c r="AJM17">
        <v>3889052</v>
      </c>
      <c r="AJN17">
        <v>3890823</v>
      </c>
      <c r="AJO17">
        <v>3873207</v>
      </c>
      <c r="AJP17">
        <v>3785061</v>
      </c>
      <c r="AJQ17">
        <v>3791702</v>
      </c>
      <c r="AJR17">
        <v>3770740</v>
      </c>
      <c r="AJS17">
        <v>3786526</v>
      </c>
      <c r="AJT17">
        <v>3850146</v>
      </c>
      <c r="AJU17">
        <v>3879949</v>
      </c>
      <c r="AJV17">
        <v>3834352</v>
      </c>
      <c r="AJW17">
        <v>3829323</v>
      </c>
      <c r="AJX17">
        <v>3820574</v>
      </c>
      <c r="AJY17">
        <v>3766480</v>
      </c>
      <c r="AJZ17">
        <v>3755365</v>
      </c>
      <c r="AKA17">
        <v>3736768</v>
      </c>
      <c r="AKB17">
        <v>3711510</v>
      </c>
      <c r="AKC17">
        <v>8104</v>
      </c>
      <c r="AKD17">
        <v>18665</v>
      </c>
      <c r="AKE17">
        <v>20296</v>
      </c>
      <c r="AKF17">
        <v>20920</v>
      </c>
      <c r="AKG17">
        <v>22001</v>
      </c>
      <c r="AKH17">
        <v>24399</v>
      </c>
      <c r="AKI17">
        <v>26657</v>
      </c>
      <c r="AKJ17">
        <v>27025</v>
      </c>
      <c r="AKK17">
        <v>29118</v>
      </c>
      <c r="AKL17">
        <v>30320</v>
      </c>
      <c r="AKM17">
        <v>31925</v>
      </c>
      <c r="AKN17">
        <v>32842</v>
      </c>
      <c r="AKO17">
        <v>40105</v>
      </c>
      <c r="AKP17">
        <v>40105</v>
      </c>
      <c r="AKQ17">
        <v>50415</v>
      </c>
      <c r="AKR17">
        <v>61670</v>
      </c>
      <c r="AKS17">
        <v>114165</v>
      </c>
      <c r="AKT17">
        <v>297661</v>
      </c>
      <c r="AKU17">
        <v>570168</v>
      </c>
      <c r="AKV17">
        <v>1107051</v>
      </c>
      <c r="AKW17">
        <v>2119179</v>
      </c>
      <c r="AKX17">
        <v>2935086</v>
      </c>
      <c r="AKY17">
        <v>3218708</v>
      </c>
      <c r="AKZ17">
        <v>3332020</v>
      </c>
      <c r="ALA17">
        <v>3398712</v>
      </c>
      <c r="ALB17">
        <v>3400627</v>
      </c>
      <c r="ALC17">
        <v>3416187</v>
      </c>
      <c r="ALD17">
        <v>3437618</v>
      </c>
      <c r="ALE17">
        <v>3433043</v>
      </c>
      <c r="ALF17">
        <v>3450241</v>
      </c>
      <c r="ALG17">
        <v>3466118</v>
      </c>
      <c r="ALH17">
        <v>3495729</v>
      </c>
      <c r="ALI17">
        <v>3499569</v>
      </c>
      <c r="ALJ17">
        <v>3501123</v>
      </c>
      <c r="ALK17">
        <v>3520487</v>
      </c>
      <c r="ALL17">
        <v>3521521</v>
      </c>
      <c r="ALM17">
        <v>3523853</v>
      </c>
      <c r="ALN17">
        <v>3528928</v>
      </c>
      <c r="ALO17">
        <v>3528638</v>
      </c>
      <c r="ALP17">
        <v>3545056</v>
      </c>
      <c r="ALQ17">
        <v>3510945</v>
      </c>
      <c r="ALR17">
        <v>3497505</v>
      </c>
      <c r="ALS17">
        <v>3509518</v>
      </c>
      <c r="ALT17">
        <v>3518304</v>
      </c>
      <c r="ALU17">
        <v>3524114</v>
      </c>
      <c r="ALV17">
        <v>3415114</v>
      </c>
      <c r="ALW17">
        <v>3430652</v>
      </c>
      <c r="ALX17">
        <v>3419008</v>
      </c>
      <c r="ALY17">
        <v>3429844</v>
      </c>
      <c r="ALZ17">
        <v>3446508</v>
      </c>
      <c r="AMA17">
        <v>3473999</v>
      </c>
      <c r="AMB17">
        <v>3459569</v>
      </c>
      <c r="AMC17">
        <v>3502114</v>
      </c>
      <c r="AMD17">
        <v>3493231</v>
      </c>
      <c r="AME17">
        <v>3506955</v>
      </c>
      <c r="AMF17">
        <v>3493329</v>
      </c>
      <c r="AMG17">
        <v>3469556</v>
      </c>
      <c r="AMH17">
        <v>3475755</v>
      </c>
      <c r="AMI17">
        <v>3475755</v>
      </c>
      <c r="AMJ17">
        <v>3416190</v>
      </c>
      <c r="AMK17">
        <v>3417513</v>
      </c>
      <c r="AML17">
        <v>3402481</v>
      </c>
      <c r="AMM17">
        <v>3371833</v>
      </c>
      <c r="AMN17">
        <v>3376621</v>
      </c>
      <c r="AMO17">
        <v>3400644</v>
      </c>
      <c r="AMP17">
        <v>3381172</v>
      </c>
      <c r="AMQ17">
        <v>754</v>
      </c>
      <c r="AMR17">
        <v>751</v>
      </c>
      <c r="AMS17">
        <v>751</v>
      </c>
      <c r="AMT17">
        <v>3056</v>
      </c>
      <c r="AMU17">
        <v>11639</v>
      </c>
      <c r="AMV17">
        <v>12147</v>
      </c>
      <c r="AMW17">
        <v>13104</v>
      </c>
      <c r="AMX17">
        <v>13652</v>
      </c>
      <c r="AMY17">
        <v>14395</v>
      </c>
      <c r="AMZ17">
        <v>14284</v>
      </c>
      <c r="ANA17">
        <v>15230</v>
      </c>
      <c r="ANB17">
        <v>16385</v>
      </c>
      <c r="ANC17">
        <v>19938</v>
      </c>
      <c r="AND17">
        <v>24007</v>
      </c>
      <c r="ANE17">
        <v>29166</v>
      </c>
      <c r="ANF17">
        <v>48774</v>
      </c>
      <c r="ANG17">
        <v>95754</v>
      </c>
      <c r="ANH17">
        <v>95754</v>
      </c>
      <c r="ANI17">
        <v>297532</v>
      </c>
      <c r="ANJ17">
        <v>813991</v>
      </c>
      <c r="ANK17">
        <v>2003633</v>
      </c>
      <c r="ANL17">
        <v>3024453</v>
      </c>
      <c r="ANM17">
        <v>3307094</v>
      </c>
      <c r="ANN17">
        <v>3504173</v>
      </c>
      <c r="ANO17">
        <v>3577615</v>
      </c>
      <c r="ANP17">
        <v>3572994</v>
      </c>
      <c r="ANQ17">
        <v>3596039</v>
      </c>
      <c r="ANR17">
        <v>3602066</v>
      </c>
      <c r="ANS17">
        <v>3613891</v>
      </c>
      <c r="ANT17">
        <v>3657919</v>
      </c>
      <c r="ANU17">
        <v>3670556</v>
      </c>
      <c r="ANV17">
        <v>3713406</v>
      </c>
      <c r="ANW17">
        <v>3694500</v>
      </c>
      <c r="ANX17">
        <v>3660701</v>
      </c>
      <c r="ANY17">
        <v>3636723</v>
      </c>
      <c r="ANZ17">
        <v>3665903</v>
      </c>
      <c r="AOA17">
        <v>3687116</v>
      </c>
      <c r="AOB17">
        <v>3653246</v>
      </c>
      <c r="AOC17">
        <v>3662934</v>
      </c>
      <c r="AOD17">
        <v>3642610</v>
      </c>
      <c r="AOE17">
        <v>3638246</v>
      </c>
      <c r="AOF17">
        <v>3663636</v>
      </c>
      <c r="AOG17">
        <v>3664278</v>
      </c>
      <c r="AOH17">
        <v>3693057</v>
      </c>
      <c r="AOI17">
        <v>3705062</v>
      </c>
      <c r="AOJ17">
        <v>3679857</v>
      </c>
      <c r="AOK17">
        <v>3663452</v>
      </c>
      <c r="AOL17">
        <v>3675308</v>
      </c>
      <c r="AOM17">
        <v>3675308</v>
      </c>
      <c r="AON17">
        <v>3698234</v>
      </c>
      <c r="AOO17">
        <v>3728047</v>
      </c>
      <c r="AOP17">
        <v>3738469</v>
      </c>
      <c r="AOQ17">
        <v>3728228</v>
      </c>
      <c r="AOR17">
        <v>3733721</v>
      </c>
      <c r="AOS17">
        <v>3684436</v>
      </c>
      <c r="AOT17">
        <v>3722259</v>
      </c>
      <c r="AOU17">
        <v>3649410</v>
      </c>
      <c r="AOV17">
        <v>3680618</v>
      </c>
      <c r="AOW17">
        <v>3708447</v>
      </c>
      <c r="AOX17">
        <v>3694240</v>
      </c>
      <c r="AOY17">
        <v>3664842</v>
      </c>
      <c r="AOZ17">
        <v>3654836</v>
      </c>
      <c r="APA17">
        <v>3714626</v>
      </c>
      <c r="APB17">
        <v>3791561</v>
      </c>
      <c r="APC17">
        <v>3776701</v>
      </c>
      <c r="APD17">
        <v>6173</v>
      </c>
      <c r="APE17">
        <v>4552</v>
      </c>
      <c r="APF17">
        <v>4754</v>
      </c>
      <c r="APG17">
        <v>5050</v>
      </c>
      <c r="APH17">
        <v>5173</v>
      </c>
      <c r="API17">
        <v>5739</v>
      </c>
      <c r="APJ17">
        <v>6719</v>
      </c>
      <c r="APK17">
        <v>8091</v>
      </c>
      <c r="APL17">
        <v>8774</v>
      </c>
      <c r="APM17">
        <v>12386</v>
      </c>
      <c r="APN17">
        <v>13595</v>
      </c>
      <c r="APO17">
        <v>18402</v>
      </c>
      <c r="APP17">
        <v>21301</v>
      </c>
      <c r="APQ17">
        <v>24163</v>
      </c>
      <c r="APR17">
        <v>33057</v>
      </c>
      <c r="APS17">
        <v>44583</v>
      </c>
      <c r="APT17">
        <v>71080</v>
      </c>
      <c r="APU17">
        <v>117221</v>
      </c>
      <c r="APV17">
        <v>364864</v>
      </c>
      <c r="APW17">
        <v>1202321</v>
      </c>
      <c r="APX17">
        <v>2508826</v>
      </c>
      <c r="APY17">
        <v>3687777</v>
      </c>
      <c r="APZ17">
        <v>3687777</v>
      </c>
      <c r="AQA17">
        <v>3945921</v>
      </c>
      <c r="AQB17">
        <v>3980294</v>
      </c>
      <c r="AQC17">
        <v>3993250</v>
      </c>
      <c r="AQD17">
        <v>3993232</v>
      </c>
      <c r="AQE17">
        <v>4006931</v>
      </c>
      <c r="AQF17">
        <v>4076585</v>
      </c>
      <c r="AQG17">
        <v>3981216</v>
      </c>
      <c r="AQH17">
        <v>3983007</v>
      </c>
      <c r="AQI17">
        <v>3956953</v>
      </c>
      <c r="AQJ17">
        <v>3953938</v>
      </c>
      <c r="AQK17">
        <v>3939082</v>
      </c>
      <c r="AQL17">
        <v>3886674</v>
      </c>
      <c r="AQM17">
        <v>3893820</v>
      </c>
      <c r="AQN17">
        <v>3848279</v>
      </c>
      <c r="AQO17">
        <v>3813754</v>
      </c>
      <c r="AQP17">
        <v>3790498</v>
      </c>
      <c r="AQQ17">
        <v>3791157</v>
      </c>
      <c r="AQR17">
        <v>3737094</v>
      </c>
      <c r="AQS17">
        <v>3785297</v>
      </c>
      <c r="AQT17">
        <v>3772731</v>
      </c>
      <c r="AQU17">
        <v>3819022</v>
      </c>
      <c r="AQV17">
        <v>3875358</v>
      </c>
      <c r="AQW17">
        <v>3883699</v>
      </c>
      <c r="AQX17">
        <v>3811023</v>
      </c>
      <c r="AQY17">
        <v>3811023</v>
      </c>
      <c r="AQZ17">
        <v>3777353</v>
      </c>
      <c r="ARA17">
        <v>3785854</v>
      </c>
      <c r="ARB17">
        <v>3807324</v>
      </c>
      <c r="ARC17">
        <v>3838333</v>
      </c>
      <c r="ARD17">
        <v>3850077</v>
      </c>
      <c r="ARE17">
        <v>3858208</v>
      </c>
      <c r="ARF17">
        <v>3850024</v>
      </c>
      <c r="ARG17">
        <v>3874854</v>
      </c>
      <c r="ARH17">
        <v>3846227</v>
      </c>
      <c r="ARI17">
        <v>3892328</v>
      </c>
      <c r="ARJ17">
        <v>3906374</v>
      </c>
      <c r="ARK17">
        <v>3901019</v>
      </c>
      <c r="ARL17">
        <v>3836988</v>
      </c>
      <c r="ARM17">
        <v>3797108</v>
      </c>
      <c r="ARN17">
        <v>3770548</v>
      </c>
      <c r="ARO17">
        <v>3770548</v>
      </c>
      <c r="ARP17">
        <v>3791991</v>
      </c>
      <c r="ARQ17">
        <v>9166</v>
      </c>
      <c r="ARR17">
        <v>9267</v>
      </c>
      <c r="ARS17">
        <v>10021</v>
      </c>
      <c r="ART17">
        <v>10670</v>
      </c>
      <c r="ARU17">
        <v>12787</v>
      </c>
      <c r="ARV17">
        <v>14006</v>
      </c>
      <c r="ARW17">
        <v>14830</v>
      </c>
      <c r="ARX17">
        <v>16603</v>
      </c>
      <c r="ARY17">
        <v>17247</v>
      </c>
      <c r="ARZ17">
        <v>19226</v>
      </c>
      <c r="ASA17">
        <v>22123</v>
      </c>
      <c r="ASB17">
        <v>25865</v>
      </c>
      <c r="ASC17">
        <v>26372</v>
      </c>
      <c r="ASD17">
        <v>29630</v>
      </c>
      <c r="ASE17">
        <v>39001</v>
      </c>
      <c r="ASF17">
        <v>55303</v>
      </c>
      <c r="ASG17">
        <v>121509</v>
      </c>
      <c r="ASH17">
        <v>412189</v>
      </c>
      <c r="ASI17">
        <v>835992</v>
      </c>
      <c r="ASJ17">
        <v>835992</v>
      </c>
      <c r="ASK17">
        <v>1791148</v>
      </c>
      <c r="ASL17">
        <v>2914863</v>
      </c>
      <c r="ASM17">
        <v>3630644</v>
      </c>
      <c r="ASN17">
        <v>3818679</v>
      </c>
      <c r="ASO17">
        <v>3895134</v>
      </c>
      <c r="ASP17">
        <v>3892095</v>
      </c>
      <c r="ASQ17">
        <v>3867625</v>
      </c>
      <c r="ASR17">
        <v>3845035</v>
      </c>
      <c r="ASS17">
        <v>3824814</v>
      </c>
      <c r="AST17">
        <v>3833382</v>
      </c>
      <c r="ASU17">
        <v>3838886</v>
      </c>
      <c r="ASV17">
        <v>3880561</v>
      </c>
      <c r="ASW17">
        <v>3853725</v>
      </c>
      <c r="ASX17">
        <v>3873402</v>
      </c>
      <c r="ASY17">
        <v>3886089</v>
      </c>
      <c r="ASZ17">
        <v>3953060</v>
      </c>
      <c r="ATA17">
        <v>3930230</v>
      </c>
      <c r="ATB17">
        <v>3930563</v>
      </c>
      <c r="ATC17">
        <v>3933848</v>
      </c>
      <c r="ATD17">
        <v>3948076</v>
      </c>
      <c r="ATE17">
        <v>3989950</v>
      </c>
      <c r="ATF17">
        <v>3969911</v>
      </c>
      <c r="ATG17">
        <v>4033412</v>
      </c>
      <c r="ATH17">
        <v>4093258</v>
      </c>
      <c r="ATI17">
        <v>4081084</v>
      </c>
      <c r="ATJ17">
        <v>4092208</v>
      </c>
      <c r="ATK17">
        <v>4093637</v>
      </c>
      <c r="ATL17">
        <v>4050129</v>
      </c>
      <c r="ATM17">
        <v>4034735</v>
      </c>
      <c r="ATN17">
        <v>4073282</v>
      </c>
      <c r="ATO17">
        <v>4101525</v>
      </c>
      <c r="ATP17">
        <v>4140963</v>
      </c>
      <c r="ATQ17">
        <v>4137031</v>
      </c>
      <c r="ATR17">
        <v>4108306</v>
      </c>
      <c r="ATS17">
        <v>4072450</v>
      </c>
      <c r="ATT17">
        <v>4063497</v>
      </c>
      <c r="ATU17">
        <v>4021112</v>
      </c>
      <c r="ATV17">
        <v>4015064</v>
      </c>
      <c r="ATW17">
        <v>4049390</v>
      </c>
      <c r="ATX17">
        <v>4011564</v>
      </c>
      <c r="ATY17">
        <v>4041514</v>
      </c>
      <c r="ATZ17">
        <v>4024880</v>
      </c>
      <c r="AUA17">
        <v>4004553</v>
      </c>
      <c r="AUB17">
        <v>4004650</v>
      </c>
      <c r="AUC17">
        <v>3952754</v>
      </c>
      <c r="AUD17">
        <v>13371</v>
      </c>
      <c r="AUE17">
        <v>15683</v>
      </c>
      <c r="AUF17">
        <v>16416</v>
      </c>
      <c r="AUG17">
        <v>22454</v>
      </c>
      <c r="AUH17">
        <v>26738</v>
      </c>
      <c r="AUI17">
        <v>30653</v>
      </c>
      <c r="AUJ17">
        <v>35940</v>
      </c>
      <c r="AUK17">
        <v>37761</v>
      </c>
      <c r="AUL17">
        <v>49719</v>
      </c>
      <c r="AUM17">
        <v>52681</v>
      </c>
      <c r="AUN17">
        <v>55809</v>
      </c>
      <c r="AUO17">
        <v>62353</v>
      </c>
      <c r="AUP17">
        <v>62353</v>
      </c>
      <c r="AUQ17">
        <v>72905</v>
      </c>
      <c r="AUR17">
        <v>87118</v>
      </c>
      <c r="AUS17">
        <v>118022</v>
      </c>
      <c r="AUT17">
        <v>176823</v>
      </c>
      <c r="AUU17">
        <v>456450</v>
      </c>
      <c r="AUV17">
        <v>1144382</v>
      </c>
      <c r="AUW17">
        <v>2204899</v>
      </c>
      <c r="AUX17">
        <v>3229139</v>
      </c>
      <c r="AUY17">
        <v>3710930</v>
      </c>
      <c r="AUZ17">
        <v>3897460</v>
      </c>
      <c r="AVA17">
        <v>3922897</v>
      </c>
      <c r="AVB17">
        <v>3983240</v>
      </c>
      <c r="AVC17">
        <v>4007449</v>
      </c>
      <c r="AVD17">
        <v>4034247</v>
      </c>
      <c r="AVE17">
        <v>4024979</v>
      </c>
      <c r="AVF17">
        <v>4007814</v>
      </c>
      <c r="AVG17">
        <v>4009861</v>
      </c>
      <c r="AVH17">
        <v>4053422</v>
      </c>
      <c r="AVI17">
        <v>4070267</v>
      </c>
      <c r="AVJ17">
        <v>4081524</v>
      </c>
      <c r="AVK17">
        <v>4087819</v>
      </c>
      <c r="AVL17">
        <v>4104497</v>
      </c>
      <c r="AVM17">
        <v>4086096</v>
      </c>
      <c r="AVN17">
        <v>4073078</v>
      </c>
      <c r="AVO17">
        <v>4065267</v>
      </c>
      <c r="AVP17">
        <v>4076181</v>
      </c>
      <c r="AVQ17">
        <v>4073528</v>
      </c>
      <c r="AVR17">
        <v>4063577</v>
      </c>
      <c r="AVS17">
        <v>4041593</v>
      </c>
      <c r="AVT17">
        <v>4038871</v>
      </c>
      <c r="AVU17">
        <v>4106888</v>
      </c>
      <c r="AVV17">
        <v>4153907</v>
      </c>
      <c r="AVW17">
        <v>4145029</v>
      </c>
      <c r="AVX17">
        <v>4143076</v>
      </c>
      <c r="AVY17">
        <v>4113310</v>
      </c>
      <c r="AVZ17">
        <v>4115035</v>
      </c>
      <c r="AWA17">
        <v>4129834</v>
      </c>
      <c r="AWB17">
        <v>4154637</v>
      </c>
      <c r="AWC17">
        <v>4208708</v>
      </c>
      <c r="AWD17">
        <v>4192809</v>
      </c>
      <c r="AWE17">
        <v>4242031</v>
      </c>
      <c r="AWF17">
        <v>4257194</v>
      </c>
      <c r="AWG17">
        <v>4270513</v>
      </c>
      <c r="AWH17">
        <v>4256407</v>
      </c>
      <c r="AWI17">
        <v>4256407</v>
      </c>
      <c r="AWJ17">
        <v>4292584</v>
      </c>
      <c r="AWK17">
        <v>4287971</v>
      </c>
      <c r="AWL17">
        <v>4296033</v>
      </c>
      <c r="AWM17">
        <v>4270600</v>
      </c>
      <c r="AWN17">
        <v>4251981</v>
      </c>
      <c r="AWO17">
        <v>4226814</v>
      </c>
      <c r="AWP17">
        <v>4236915</v>
      </c>
      <c r="AWQ17">
        <v>4255155</v>
      </c>
      <c r="AWR17">
        <v>13251</v>
      </c>
      <c r="AWS17">
        <v>10433</v>
      </c>
      <c r="AWT17">
        <v>10699</v>
      </c>
      <c r="AWU17">
        <v>12618</v>
      </c>
      <c r="AWV17">
        <v>14736</v>
      </c>
      <c r="AWW17">
        <v>15222</v>
      </c>
      <c r="AWX17">
        <v>17217</v>
      </c>
      <c r="AWY17">
        <v>27871</v>
      </c>
      <c r="AWZ17">
        <v>29840</v>
      </c>
      <c r="AXA17">
        <v>36527</v>
      </c>
      <c r="AXB17">
        <v>42617</v>
      </c>
      <c r="AXC17">
        <v>44463</v>
      </c>
      <c r="AXD17">
        <v>48770</v>
      </c>
      <c r="AXE17">
        <v>53647</v>
      </c>
      <c r="AXF17">
        <v>58722</v>
      </c>
      <c r="AXG17">
        <v>82253</v>
      </c>
      <c r="AXH17">
        <v>82253</v>
      </c>
      <c r="AXI17">
        <v>157244</v>
      </c>
      <c r="AXJ17">
        <v>470684</v>
      </c>
      <c r="AXK17">
        <v>1569879</v>
      </c>
      <c r="AXL17">
        <v>3079487</v>
      </c>
      <c r="AXM17">
        <v>3849103</v>
      </c>
      <c r="AXN17">
        <v>4062899</v>
      </c>
      <c r="AXO17">
        <v>4146515</v>
      </c>
      <c r="AXP17">
        <v>4098730</v>
      </c>
      <c r="AXQ17">
        <v>4105606</v>
      </c>
      <c r="AXR17">
        <v>4112616</v>
      </c>
      <c r="AXS17">
        <v>4170426</v>
      </c>
      <c r="AXT17">
        <v>4211709</v>
      </c>
      <c r="AXU17">
        <v>4240494</v>
      </c>
      <c r="AXV17">
        <v>4248642</v>
      </c>
      <c r="AXW17">
        <v>4220422</v>
      </c>
      <c r="AXX17">
        <v>4237547</v>
      </c>
      <c r="AXY17">
        <v>4227078</v>
      </c>
      <c r="AXZ17">
        <v>4216062</v>
      </c>
      <c r="AYA17">
        <v>4195964</v>
      </c>
      <c r="AYB17">
        <v>4176103</v>
      </c>
      <c r="AYC17">
        <v>4107922</v>
      </c>
      <c r="AYD17">
        <v>4035602</v>
      </c>
      <c r="AYE17">
        <v>3982468</v>
      </c>
      <c r="AYF17">
        <v>3947213</v>
      </c>
      <c r="AYG17">
        <v>3938479</v>
      </c>
      <c r="AYH17">
        <v>3948318</v>
      </c>
      <c r="AYI17">
        <v>3919144</v>
      </c>
      <c r="AYJ17">
        <v>3887874</v>
      </c>
      <c r="AYK17">
        <v>3918555</v>
      </c>
      <c r="AYL17">
        <v>3898374</v>
      </c>
      <c r="AYM17">
        <v>3892740</v>
      </c>
      <c r="AYN17">
        <v>3892305</v>
      </c>
      <c r="AYO17">
        <v>3896281</v>
      </c>
      <c r="AYP17">
        <v>3854226</v>
      </c>
      <c r="AYQ17">
        <v>3877664</v>
      </c>
      <c r="AYR17">
        <v>3841108</v>
      </c>
      <c r="AYS17">
        <v>3874695</v>
      </c>
      <c r="AYT17">
        <v>3920370</v>
      </c>
      <c r="AYU17">
        <v>3907448</v>
      </c>
      <c r="AYV17">
        <v>3871604</v>
      </c>
      <c r="AYW17">
        <v>3906391</v>
      </c>
      <c r="AYX17">
        <v>3892248</v>
      </c>
      <c r="AYY17">
        <v>3932097</v>
      </c>
      <c r="AYZ17">
        <v>3895044</v>
      </c>
      <c r="AZA17">
        <v>3842362</v>
      </c>
      <c r="AZB17">
        <v>3848319</v>
      </c>
      <c r="AZC17">
        <v>3847296</v>
      </c>
      <c r="AZD17">
        <v>3857508</v>
      </c>
      <c r="AZE17">
        <v>24291</v>
      </c>
      <c r="AZF17">
        <v>24429</v>
      </c>
      <c r="AZG17">
        <v>34746</v>
      </c>
      <c r="AZH17">
        <v>34996</v>
      </c>
      <c r="AZI17">
        <v>37641</v>
      </c>
      <c r="AZJ17">
        <v>38908</v>
      </c>
      <c r="AZK17">
        <v>41372</v>
      </c>
      <c r="AZL17">
        <v>45989</v>
      </c>
      <c r="AZM17">
        <v>56652</v>
      </c>
      <c r="AZN17">
        <v>57947</v>
      </c>
      <c r="AZO17">
        <v>58671</v>
      </c>
      <c r="AZP17">
        <v>69044</v>
      </c>
      <c r="AZQ17">
        <v>72514</v>
      </c>
      <c r="AZR17">
        <v>87971</v>
      </c>
      <c r="AZS17">
        <v>93145</v>
      </c>
      <c r="AZT17">
        <v>103209</v>
      </c>
      <c r="AZU17">
        <v>116270</v>
      </c>
      <c r="AZV17">
        <v>174835</v>
      </c>
      <c r="AZW17">
        <v>567419</v>
      </c>
      <c r="AZX17">
        <v>1439780</v>
      </c>
      <c r="AZY17">
        <v>2711200</v>
      </c>
      <c r="AZZ17">
        <v>3230081</v>
      </c>
      <c r="BAA17">
        <v>3378100</v>
      </c>
      <c r="BAB17">
        <v>3437319</v>
      </c>
      <c r="BAC17">
        <v>3447353</v>
      </c>
      <c r="BAD17">
        <v>3434118</v>
      </c>
      <c r="BAE17">
        <v>3434118</v>
      </c>
      <c r="BAF17">
        <v>3469299</v>
      </c>
      <c r="BAG17">
        <v>3506327</v>
      </c>
      <c r="BAH17">
        <v>3529127</v>
      </c>
      <c r="BAI17">
        <v>3547367</v>
      </c>
      <c r="BAJ17">
        <v>3510059</v>
      </c>
      <c r="BAK17">
        <v>3536049</v>
      </c>
      <c r="BAL17">
        <v>3526195</v>
      </c>
      <c r="BAM17">
        <v>3501777</v>
      </c>
      <c r="BAN17">
        <v>3501852</v>
      </c>
      <c r="BAO17">
        <v>3499312</v>
      </c>
      <c r="BAP17">
        <v>3538301</v>
      </c>
      <c r="BAQ17">
        <v>3443897</v>
      </c>
      <c r="BAR17">
        <v>3411346</v>
      </c>
      <c r="BAS17">
        <v>3386150</v>
      </c>
      <c r="BAT17">
        <v>3386205</v>
      </c>
      <c r="BAU17">
        <v>3428000</v>
      </c>
      <c r="BAV17">
        <v>3400374</v>
      </c>
      <c r="BAW17">
        <v>3360875</v>
      </c>
      <c r="BAX17">
        <v>3325396</v>
      </c>
      <c r="BAY17">
        <v>3325396</v>
      </c>
      <c r="BAZ17">
        <v>3327284</v>
      </c>
      <c r="BBA17">
        <v>3341036</v>
      </c>
      <c r="BBB17">
        <v>3359902</v>
      </c>
      <c r="BBC17">
        <v>3338828</v>
      </c>
      <c r="BBD17">
        <v>3305259</v>
      </c>
      <c r="BBE17">
        <v>3295713</v>
      </c>
      <c r="BBF17">
        <v>3283386</v>
      </c>
      <c r="BBG17">
        <v>3221011</v>
      </c>
      <c r="BBH17">
        <v>3247023</v>
      </c>
      <c r="BBI17">
        <v>3229599</v>
      </c>
      <c r="BBJ17">
        <v>3229599</v>
      </c>
      <c r="BBK17">
        <v>3238701</v>
      </c>
      <c r="BBL17">
        <v>3227053</v>
      </c>
      <c r="BBM17">
        <v>3183984</v>
      </c>
      <c r="BBN17">
        <v>3164462</v>
      </c>
      <c r="BBO17">
        <v>3164462</v>
      </c>
      <c r="BBP17">
        <v>3143146</v>
      </c>
      <c r="BBQ17">
        <v>3130633</v>
      </c>
      <c r="BBR17">
        <v>33551</v>
      </c>
      <c r="BBS17">
        <v>43693</v>
      </c>
      <c r="BBT17">
        <v>44732</v>
      </c>
      <c r="BBU17">
        <v>46135</v>
      </c>
      <c r="BBV17">
        <v>47291</v>
      </c>
      <c r="BBW17">
        <v>50253</v>
      </c>
      <c r="BBX17">
        <v>56230</v>
      </c>
      <c r="BBY17">
        <v>57377</v>
      </c>
      <c r="BBZ17">
        <v>60154</v>
      </c>
      <c r="BCA17">
        <v>61720</v>
      </c>
      <c r="BCB17">
        <v>66381</v>
      </c>
      <c r="BCC17">
        <v>68175</v>
      </c>
      <c r="BCD17">
        <v>72885</v>
      </c>
      <c r="BCE17">
        <v>79375</v>
      </c>
      <c r="BCF17">
        <v>94554</v>
      </c>
      <c r="BCG17">
        <v>114497</v>
      </c>
      <c r="BCH17">
        <v>143310</v>
      </c>
      <c r="BCI17">
        <v>350087</v>
      </c>
      <c r="BCJ17">
        <v>350087</v>
      </c>
      <c r="BCK17">
        <v>1004465</v>
      </c>
      <c r="BCL17">
        <v>2075597</v>
      </c>
      <c r="BCM17">
        <v>2918492</v>
      </c>
      <c r="BCN17">
        <v>3084263</v>
      </c>
      <c r="BCO17">
        <v>3129418</v>
      </c>
      <c r="BCP17">
        <v>3189987</v>
      </c>
      <c r="BCQ17">
        <v>3178866</v>
      </c>
      <c r="BCR17">
        <v>3160981</v>
      </c>
      <c r="BCS17">
        <v>3178764</v>
      </c>
      <c r="BCT17">
        <v>3190662</v>
      </c>
      <c r="BCU17">
        <v>3174312</v>
      </c>
      <c r="BCV17">
        <v>3177646</v>
      </c>
      <c r="BCW17">
        <v>3092348</v>
      </c>
      <c r="BCX17">
        <v>3104807</v>
      </c>
      <c r="BCY17">
        <v>3110878</v>
      </c>
      <c r="BCZ17">
        <v>3057025</v>
      </c>
      <c r="BDA17">
        <v>3061199</v>
      </c>
      <c r="BDB17">
        <v>3080226</v>
      </c>
      <c r="BDC17">
        <v>3150892</v>
      </c>
      <c r="BDD17">
        <v>3118736</v>
      </c>
      <c r="BDE17">
        <v>3142581</v>
      </c>
      <c r="BDF17">
        <v>3133598</v>
      </c>
      <c r="BDG17">
        <v>3173545</v>
      </c>
      <c r="BDH17">
        <v>3158602</v>
      </c>
      <c r="BDI17">
        <v>3178106</v>
      </c>
      <c r="BDJ17">
        <v>3202776</v>
      </c>
      <c r="BDK17">
        <v>3225310</v>
      </c>
      <c r="BDL17">
        <v>3239854</v>
      </c>
      <c r="BDM17">
        <v>3242108</v>
      </c>
      <c r="BDN17">
        <v>3229029</v>
      </c>
      <c r="BDO17">
        <v>3243996</v>
      </c>
      <c r="BDP17">
        <v>3255596</v>
      </c>
      <c r="BDQ17">
        <v>3242204</v>
      </c>
      <c r="BDR17">
        <v>3259164</v>
      </c>
      <c r="BDS17">
        <v>3267379</v>
      </c>
      <c r="BDT17">
        <v>3248169</v>
      </c>
      <c r="BDU17">
        <v>3248770</v>
      </c>
      <c r="BDV17">
        <v>3279590</v>
      </c>
      <c r="BDW17">
        <v>3282374</v>
      </c>
      <c r="BDX17">
        <v>3239754</v>
      </c>
      <c r="BDY17">
        <v>3286844</v>
      </c>
      <c r="BDZ17">
        <v>3272898</v>
      </c>
      <c r="BEA17">
        <v>3246924</v>
      </c>
      <c r="BEB17">
        <v>3234666</v>
      </c>
      <c r="BEC17">
        <v>3245367</v>
      </c>
      <c r="BED17">
        <v>3243946</v>
      </c>
      <c r="BEE17">
        <v>17924</v>
      </c>
      <c r="BEF17">
        <v>18404</v>
      </c>
      <c r="BEG17">
        <v>18545</v>
      </c>
      <c r="BEH17">
        <v>19146</v>
      </c>
      <c r="BEI17">
        <v>20743</v>
      </c>
      <c r="BEJ17">
        <v>22551</v>
      </c>
      <c r="BEK17">
        <v>24389</v>
      </c>
      <c r="BEL17">
        <v>25803</v>
      </c>
      <c r="BEM17">
        <v>27135</v>
      </c>
      <c r="BEN17">
        <v>28496</v>
      </c>
      <c r="BEO17">
        <v>31076</v>
      </c>
      <c r="BEP17">
        <v>31076</v>
      </c>
      <c r="BEQ17">
        <v>33596</v>
      </c>
      <c r="BER17">
        <v>49050</v>
      </c>
      <c r="BES17">
        <v>58847</v>
      </c>
      <c r="BET17">
        <v>81384</v>
      </c>
      <c r="BEU17">
        <v>109248</v>
      </c>
      <c r="BEV17">
        <v>285479</v>
      </c>
      <c r="BEW17">
        <v>950559</v>
      </c>
      <c r="BEX17">
        <v>1942460</v>
      </c>
      <c r="BEY17">
        <v>2834546</v>
      </c>
      <c r="BEZ17">
        <v>3242062</v>
      </c>
      <c r="BFA17">
        <v>3319761</v>
      </c>
      <c r="BFB17">
        <v>3375353</v>
      </c>
      <c r="BFC17">
        <v>3407621</v>
      </c>
      <c r="BFD17">
        <v>3434179</v>
      </c>
      <c r="BFE17">
        <v>3414145</v>
      </c>
      <c r="BFF17">
        <v>3413637</v>
      </c>
      <c r="BFG17">
        <v>3418729</v>
      </c>
      <c r="BFH17">
        <v>3465356</v>
      </c>
      <c r="BFI17">
        <v>3457431</v>
      </c>
      <c r="BFJ17">
        <v>3443690</v>
      </c>
      <c r="BFK17">
        <v>3452280</v>
      </c>
      <c r="BFL17">
        <v>3435131</v>
      </c>
      <c r="BFM17">
        <v>3451474</v>
      </c>
      <c r="BFN17">
        <v>3417757</v>
      </c>
      <c r="BFO17">
        <v>3409449</v>
      </c>
      <c r="BFP17">
        <v>3473047</v>
      </c>
      <c r="BFQ17">
        <v>3505628</v>
      </c>
      <c r="BFR17">
        <v>3493957</v>
      </c>
      <c r="BFS17">
        <v>3487437</v>
      </c>
      <c r="BFT17">
        <v>3458956</v>
      </c>
      <c r="BFU17">
        <v>3467544</v>
      </c>
      <c r="BFV17">
        <v>3443818</v>
      </c>
      <c r="BFW17">
        <v>3419358</v>
      </c>
      <c r="BFX17">
        <v>3412494</v>
      </c>
      <c r="BFY17">
        <v>3409691</v>
      </c>
      <c r="BFZ17">
        <v>3429467</v>
      </c>
      <c r="BGA17">
        <v>3417291</v>
      </c>
      <c r="BGB17">
        <v>3420193</v>
      </c>
      <c r="BGC17">
        <v>3400491</v>
      </c>
      <c r="BGD17">
        <v>3407892</v>
      </c>
      <c r="BGE17">
        <v>3427081</v>
      </c>
      <c r="BGF17">
        <v>3407293</v>
      </c>
      <c r="BGG17">
        <v>3427918</v>
      </c>
      <c r="BGH17">
        <v>3435246</v>
      </c>
      <c r="BGI17">
        <v>3438007</v>
      </c>
      <c r="BGJ17">
        <v>3438007</v>
      </c>
      <c r="BGK17">
        <v>3436015</v>
      </c>
      <c r="BGL17">
        <v>3441124</v>
      </c>
      <c r="BGM17">
        <v>3464592</v>
      </c>
      <c r="BGN17">
        <v>3408433</v>
      </c>
      <c r="BGO17">
        <v>3371567</v>
      </c>
      <c r="BGP17">
        <v>3291309</v>
      </c>
      <c r="BGQ17">
        <v>3297778</v>
      </c>
      <c r="BGR17">
        <v>3286887</v>
      </c>
      <c r="BGS17">
        <v>5120</v>
      </c>
      <c r="BGT17">
        <v>5187</v>
      </c>
      <c r="BGU17">
        <v>6000</v>
      </c>
      <c r="BGV17">
        <v>6533</v>
      </c>
      <c r="BGW17">
        <v>8398</v>
      </c>
      <c r="BGX17">
        <v>11151</v>
      </c>
      <c r="BGY17">
        <v>12577</v>
      </c>
      <c r="BGZ17">
        <v>15244</v>
      </c>
      <c r="BHA17">
        <v>19624</v>
      </c>
      <c r="BHB17">
        <v>25083</v>
      </c>
      <c r="BHC17">
        <v>27550</v>
      </c>
      <c r="BHD17">
        <v>38701</v>
      </c>
      <c r="BHE17">
        <v>52157</v>
      </c>
      <c r="BHF17">
        <v>71069</v>
      </c>
      <c r="BHG17">
        <v>78013</v>
      </c>
      <c r="BHH17">
        <v>94247</v>
      </c>
      <c r="BHI17">
        <v>136583</v>
      </c>
      <c r="BHJ17">
        <v>415336</v>
      </c>
      <c r="BHK17">
        <v>1272600</v>
      </c>
      <c r="BHL17">
        <v>2595792</v>
      </c>
      <c r="BHM17">
        <v>2595792</v>
      </c>
      <c r="BHN17">
        <v>2988216</v>
      </c>
      <c r="BHO17">
        <v>3181735</v>
      </c>
      <c r="BHP17">
        <v>3241395</v>
      </c>
      <c r="BHQ17">
        <v>3284301</v>
      </c>
      <c r="BHR17">
        <v>3265401</v>
      </c>
      <c r="BHS17">
        <v>3268405</v>
      </c>
      <c r="BHT17">
        <v>3269346</v>
      </c>
      <c r="BHU17">
        <v>3294868</v>
      </c>
      <c r="BHV17">
        <v>3306039</v>
      </c>
      <c r="BHW17">
        <v>3286121</v>
      </c>
      <c r="BHX17">
        <v>3300280</v>
      </c>
      <c r="BHY17">
        <v>3303112</v>
      </c>
      <c r="BHZ17">
        <v>3304051</v>
      </c>
      <c r="BIA17">
        <v>3291269</v>
      </c>
      <c r="BIB17">
        <v>3260415</v>
      </c>
      <c r="BIC17">
        <v>3254142</v>
      </c>
      <c r="BID17">
        <v>3201787</v>
      </c>
      <c r="BIE17">
        <v>3228046</v>
      </c>
      <c r="BIF17">
        <v>3196463</v>
      </c>
      <c r="BIG17">
        <v>3197040</v>
      </c>
      <c r="BIH17">
        <v>3195820</v>
      </c>
      <c r="BII17">
        <v>3186843</v>
      </c>
      <c r="BIJ17">
        <v>3185064</v>
      </c>
      <c r="BIK17">
        <v>3204481</v>
      </c>
      <c r="BIL17">
        <v>3210577</v>
      </c>
      <c r="BIM17">
        <v>3210629</v>
      </c>
      <c r="BIN17">
        <v>3225774</v>
      </c>
      <c r="BIO17">
        <v>3215811</v>
      </c>
      <c r="BIP17">
        <v>3184509</v>
      </c>
      <c r="BIQ17">
        <v>3176937</v>
      </c>
      <c r="BIR17">
        <v>3176937</v>
      </c>
      <c r="BIS17">
        <v>3203247</v>
      </c>
      <c r="BIT17">
        <v>3217991</v>
      </c>
      <c r="BIU17">
        <v>3236066</v>
      </c>
      <c r="BIV17">
        <v>3243102</v>
      </c>
      <c r="BIW17">
        <v>3266404</v>
      </c>
      <c r="BIX17">
        <v>3257202</v>
      </c>
      <c r="BIY17">
        <v>3258619</v>
      </c>
      <c r="BIZ17">
        <v>3265494</v>
      </c>
      <c r="BJA17">
        <v>3317175</v>
      </c>
      <c r="BJB17">
        <v>3416428</v>
      </c>
      <c r="BJC17">
        <v>3419751</v>
      </c>
      <c r="BJD17">
        <v>3414451</v>
      </c>
      <c r="BJE17">
        <v>3453900</v>
      </c>
      <c r="BJF17">
        <v>77</v>
      </c>
      <c r="BJG17">
        <v>275</v>
      </c>
      <c r="BJH17">
        <v>3126</v>
      </c>
      <c r="BJI17">
        <v>5852</v>
      </c>
      <c r="BJJ17">
        <v>9340</v>
      </c>
      <c r="BJK17">
        <v>10266</v>
      </c>
      <c r="BJL17">
        <v>22027</v>
      </c>
      <c r="BJM17">
        <v>23058</v>
      </c>
      <c r="BJN17">
        <v>25580</v>
      </c>
      <c r="BJO17">
        <v>25591</v>
      </c>
      <c r="BJP17">
        <v>25290</v>
      </c>
      <c r="BJQ17">
        <v>26334</v>
      </c>
      <c r="BJR17">
        <v>34883</v>
      </c>
      <c r="BJS17">
        <v>46979</v>
      </c>
      <c r="BJT17">
        <v>59240</v>
      </c>
      <c r="BJU17">
        <v>81269</v>
      </c>
      <c r="BJV17">
        <v>121061</v>
      </c>
      <c r="BJW17">
        <v>463571</v>
      </c>
      <c r="BJX17">
        <v>1317207</v>
      </c>
      <c r="BJY17">
        <v>2496419</v>
      </c>
      <c r="BJZ17">
        <v>3357913</v>
      </c>
      <c r="BKA17">
        <v>3772781</v>
      </c>
      <c r="BKB17">
        <v>3939663</v>
      </c>
      <c r="BKC17">
        <v>3989340</v>
      </c>
      <c r="BKD17">
        <v>4009683</v>
      </c>
      <c r="BKE17">
        <v>4009683</v>
      </c>
      <c r="BKF17">
        <v>3996847</v>
      </c>
      <c r="BKG17">
        <v>3983000</v>
      </c>
      <c r="BKH17">
        <v>3945377</v>
      </c>
      <c r="BKI17">
        <v>3924585</v>
      </c>
      <c r="BKJ17">
        <v>3917498</v>
      </c>
      <c r="BKK17">
        <v>3916825</v>
      </c>
      <c r="BKL17">
        <v>3916830</v>
      </c>
      <c r="BKM17">
        <v>3914020</v>
      </c>
      <c r="BKN17">
        <v>3909460</v>
      </c>
      <c r="BKO17">
        <v>3879566</v>
      </c>
      <c r="BKP17">
        <v>3832439</v>
      </c>
      <c r="BKQ17">
        <v>3803706</v>
      </c>
      <c r="BKR17">
        <v>3802547</v>
      </c>
      <c r="BKS17">
        <v>3794951</v>
      </c>
      <c r="BKT17">
        <v>3776338</v>
      </c>
      <c r="BKU17">
        <v>3777486</v>
      </c>
      <c r="BKV17">
        <v>3722026</v>
      </c>
      <c r="BKW17">
        <v>3715050</v>
      </c>
      <c r="BKX17">
        <v>3655588</v>
      </c>
      <c r="BKY17">
        <v>3655588</v>
      </c>
      <c r="BKZ17">
        <v>3653275</v>
      </c>
      <c r="BLA17">
        <v>3661911</v>
      </c>
      <c r="BLB17">
        <v>3653201</v>
      </c>
      <c r="BLC17">
        <v>3641072</v>
      </c>
      <c r="BLD17">
        <v>3677870</v>
      </c>
      <c r="BLE17">
        <v>3700457</v>
      </c>
      <c r="BLF17">
        <v>3694912</v>
      </c>
      <c r="BLG17">
        <v>3725541</v>
      </c>
      <c r="BLH17">
        <v>3695162</v>
      </c>
      <c r="BLI17">
        <v>3664618</v>
      </c>
      <c r="BLJ17">
        <v>3644002</v>
      </c>
      <c r="BLK17">
        <v>3604076</v>
      </c>
      <c r="BLL17">
        <v>3604076</v>
      </c>
      <c r="BLM17">
        <v>3634522</v>
      </c>
      <c r="BLN17">
        <v>3662861</v>
      </c>
      <c r="BLO17">
        <v>3658385</v>
      </c>
      <c r="BLP17">
        <v>3653640</v>
      </c>
      <c r="BLQ17">
        <v>3653640</v>
      </c>
      <c r="BLR17">
        <v>3644133</v>
      </c>
      <c r="BLS17">
        <v>3762199</v>
      </c>
      <c r="BLT17">
        <v>416</v>
      </c>
      <c r="BLU17">
        <v>736</v>
      </c>
      <c r="BLV17">
        <v>1659</v>
      </c>
      <c r="BLW17">
        <v>16576</v>
      </c>
      <c r="BLX17">
        <v>18970</v>
      </c>
      <c r="BLY17">
        <v>21014</v>
      </c>
      <c r="BLZ17">
        <v>22282</v>
      </c>
      <c r="BMA17">
        <v>23377</v>
      </c>
      <c r="BMB17">
        <v>24630</v>
      </c>
      <c r="BMC17">
        <v>24914</v>
      </c>
      <c r="BMD17">
        <v>30300</v>
      </c>
      <c r="BME17">
        <v>35795</v>
      </c>
      <c r="BMF17">
        <v>43616</v>
      </c>
      <c r="BMG17">
        <v>84382</v>
      </c>
      <c r="BMH17">
        <v>114267</v>
      </c>
      <c r="BMI17">
        <v>163332</v>
      </c>
      <c r="BMJ17">
        <v>163332</v>
      </c>
      <c r="BMK17">
        <v>509357</v>
      </c>
      <c r="BML17">
        <v>1464844</v>
      </c>
      <c r="BMM17">
        <v>2644286</v>
      </c>
      <c r="BMN17">
        <v>3054684</v>
      </c>
      <c r="BMO17">
        <v>3534299</v>
      </c>
      <c r="BMP17">
        <v>3623269</v>
      </c>
      <c r="BMQ17">
        <v>3597292</v>
      </c>
      <c r="BMR17">
        <v>3608928</v>
      </c>
      <c r="BMS17">
        <v>3617045</v>
      </c>
      <c r="BMT17">
        <v>3641292</v>
      </c>
      <c r="BMU17">
        <v>3681836</v>
      </c>
      <c r="BMV17">
        <v>3663998</v>
      </c>
      <c r="BMW17">
        <v>3672406</v>
      </c>
      <c r="BMX17">
        <v>3684565</v>
      </c>
      <c r="BMY17">
        <v>3693475</v>
      </c>
      <c r="BMZ17">
        <v>3729336</v>
      </c>
      <c r="BNA17">
        <v>3719711</v>
      </c>
      <c r="BNB17">
        <v>3741968</v>
      </c>
      <c r="BNC17">
        <v>3721984</v>
      </c>
      <c r="BND17">
        <v>3735538</v>
      </c>
      <c r="BNE17">
        <v>3733168</v>
      </c>
      <c r="BNF17">
        <v>3701395</v>
      </c>
      <c r="BNG17">
        <v>3683747</v>
      </c>
      <c r="BNH17">
        <v>3693814</v>
      </c>
      <c r="BNI17">
        <v>3597790</v>
      </c>
      <c r="BNJ17">
        <v>3586057</v>
      </c>
      <c r="BNK17">
        <v>3578379</v>
      </c>
      <c r="BNL17">
        <v>3618672</v>
      </c>
      <c r="BNM17">
        <v>3587336</v>
      </c>
      <c r="BNN17">
        <v>3578603</v>
      </c>
      <c r="BNO17">
        <v>3552729</v>
      </c>
      <c r="BNP17">
        <v>3559879</v>
      </c>
      <c r="BNQ17">
        <v>3569147</v>
      </c>
      <c r="BNR17">
        <v>3571717</v>
      </c>
      <c r="BNS17">
        <v>3584055</v>
      </c>
      <c r="BNT17">
        <v>3597464</v>
      </c>
      <c r="BNU17">
        <v>3586316</v>
      </c>
      <c r="BNV17">
        <v>3586298</v>
      </c>
      <c r="BNW17">
        <v>3558107</v>
      </c>
      <c r="BNX17">
        <v>3573755</v>
      </c>
      <c r="BNY17">
        <v>3592771</v>
      </c>
      <c r="BNZ17">
        <v>3580823</v>
      </c>
      <c r="BOA17">
        <v>3610309</v>
      </c>
      <c r="BOB17">
        <v>3574418</v>
      </c>
      <c r="BOC17">
        <v>3554081</v>
      </c>
      <c r="BOD17">
        <v>3576269</v>
      </c>
      <c r="BOE17">
        <v>3550495</v>
      </c>
      <c r="BOF17">
        <v>3550141</v>
      </c>
      <c r="BOG17">
        <v>13484</v>
      </c>
      <c r="BOH17">
        <v>16528</v>
      </c>
      <c r="BOI17">
        <v>21147</v>
      </c>
      <c r="BOJ17">
        <v>21535</v>
      </c>
      <c r="BOK17">
        <v>25007</v>
      </c>
      <c r="BOL17">
        <v>28791</v>
      </c>
      <c r="BOM17">
        <v>31570</v>
      </c>
      <c r="BON17">
        <v>34549</v>
      </c>
      <c r="BOO17">
        <v>36888</v>
      </c>
      <c r="BOP17">
        <v>39590</v>
      </c>
      <c r="BOQ17">
        <v>44127</v>
      </c>
      <c r="BOR17">
        <v>58210</v>
      </c>
      <c r="BOS17">
        <v>71910</v>
      </c>
      <c r="BOT17">
        <v>95650</v>
      </c>
      <c r="BOU17">
        <v>95650</v>
      </c>
      <c r="BOV17">
        <v>144873</v>
      </c>
      <c r="BOW17">
        <v>429071</v>
      </c>
      <c r="BOX17">
        <v>1190136</v>
      </c>
      <c r="BOY17">
        <v>2377816</v>
      </c>
      <c r="BOZ17">
        <v>3127165</v>
      </c>
      <c r="BPA17">
        <v>3601492</v>
      </c>
      <c r="BPB17">
        <v>3709038</v>
      </c>
      <c r="BPC17">
        <v>3771342</v>
      </c>
      <c r="BPD17">
        <v>3832773</v>
      </c>
      <c r="BPE17">
        <v>3868811</v>
      </c>
      <c r="BPF17">
        <v>3871396</v>
      </c>
      <c r="BPG17">
        <v>3868617</v>
      </c>
      <c r="BPH17">
        <v>3849763</v>
      </c>
      <c r="BPI17">
        <v>3841011</v>
      </c>
      <c r="BPJ17">
        <v>3827976</v>
      </c>
      <c r="BPK17">
        <v>3855797</v>
      </c>
      <c r="BPL17">
        <v>3854522</v>
      </c>
      <c r="BPM17">
        <v>3851306</v>
      </c>
      <c r="BPN17">
        <v>3878866</v>
      </c>
      <c r="BPO17">
        <v>3828225</v>
      </c>
      <c r="BPP17">
        <v>3830231</v>
      </c>
      <c r="BPQ17">
        <v>3811064</v>
      </c>
      <c r="BPR17">
        <v>3815758</v>
      </c>
      <c r="BPS17">
        <v>3807047</v>
      </c>
      <c r="BPT17">
        <v>3824311</v>
      </c>
      <c r="BPU17">
        <v>3852059</v>
      </c>
      <c r="BPV17">
        <v>3822161</v>
      </c>
      <c r="BPW17">
        <v>3788032</v>
      </c>
      <c r="BPX17">
        <v>3760183</v>
      </c>
      <c r="BPY17">
        <v>3750542</v>
      </c>
      <c r="BPZ17">
        <v>3754136</v>
      </c>
      <c r="BQA17">
        <v>3748209</v>
      </c>
      <c r="BQB17">
        <v>3746744</v>
      </c>
      <c r="BQC17">
        <v>3735687</v>
      </c>
      <c r="BQD17">
        <v>3746282</v>
      </c>
      <c r="BQE17">
        <v>3744056</v>
      </c>
      <c r="BQF17">
        <v>3737130</v>
      </c>
      <c r="BQG17">
        <v>3727904</v>
      </c>
      <c r="BQH17">
        <v>3720427</v>
      </c>
      <c r="BQI17">
        <v>3764811</v>
      </c>
      <c r="BQJ17">
        <v>3741485</v>
      </c>
      <c r="BQK17">
        <v>3741485</v>
      </c>
      <c r="BQL17">
        <v>3753144</v>
      </c>
      <c r="BQM17">
        <v>3817987</v>
      </c>
      <c r="BQN17">
        <v>3762277</v>
      </c>
      <c r="BQO17">
        <v>3797310</v>
      </c>
      <c r="BQP17">
        <v>3766196</v>
      </c>
      <c r="BQQ17">
        <v>3766839</v>
      </c>
      <c r="BQR17">
        <v>3776380</v>
      </c>
      <c r="BQS17">
        <v>3874534</v>
      </c>
      <c r="BQT17">
        <v>3856381</v>
      </c>
      <c r="BQU17">
        <v>2408</v>
      </c>
      <c r="BQV17">
        <v>13712</v>
      </c>
      <c r="BQW17">
        <v>13760</v>
      </c>
      <c r="BQX17">
        <v>25451</v>
      </c>
      <c r="BQY17">
        <v>29158</v>
      </c>
      <c r="BQZ17">
        <v>48972</v>
      </c>
      <c r="BRA17">
        <v>50028</v>
      </c>
      <c r="BRB17">
        <v>51940</v>
      </c>
      <c r="BRC17">
        <v>55854</v>
      </c>
      <c r="BRD17">
        <v>57331</v>
      </c>
      <c r="BRE17">
        <v>64665</v>
      </c>
      <c r="BRF17">
        <v>77567</v>
      </c>
      <c r="BRG17">
        <v>102000</v>
      </c>
      <c r="BRH17">
        <v>133300</v>
      </c>
      <c r="BRI17">
        <v>244328</v>
      </c>
      <c r="BRJ17">
        <v>683972</v>
      </c>
      <c r="BRK17">
        <v>1539147</v>
      </c>
      <c r="BRL17">
        <v>2986072</v>
      </c>
      <c r="BRM17">
        <v>2986072</v>
      </c>
      <c r="BRN17">
        <v>3282503</v>
      </c>
      <c r="BRO17">
        <v>3770585</v>
      </c>
      <c r="BRP17">
        <v>3882123</v>
      </c>
      <c r="BRQ17">
        <v>3974469</v>
      </c>
      <c r="BRR17">
        <v>4019493</v>
      </c>
      <c r="BRS17">
        <v>4043393</v>
      </c>
      <c r="BRT17">
        <v>4075970</v>
      </c>
      <c r="BRU17">
        <v>4035339</v>
      </c>
      <c r="BRV17">
        <v>4034953</v>
      </c>
      <c r="BRW17">
        <v>4014195</v>
      </c>
      <c r="BRX17">
        <v>3994074</v>
      </c>
      <c r="BRY17">
        <v>3992252</v>
      </c>
      <c r="BRZ17">
        <v>3950222</v>
      </c>
      <c r="BSA17">
        <v>3912213</v>
      </c>
      <c r="BSB17">
        <v>3883169</v>
      </c>
      <c r="BSC17">
        <v>3917946</v>
      </c>
      <c r="BSD17">
        <v>4009587</v>
      </c>
      <c r="BSE17">
        <v>3969538</v>
      </c>
      <c r="BSF17">
        <v>3997258</v>
      </c>
      <c r="BSG17">
        <v>4011650</v>
      </c>
      <c r="BSH17">
        <v>4009094</v>
      </c>
      <c r="BSI17">
        <v>3999824</v>
      </c>
      <c r="BSJ17">
        <v>3996690</v>
      </c>
      <c r="BSK17">
        <v>3998273</v>
      </c>
      <c r="BSL17">
        <v>3982061</v>
      </c>
      <c r="BSM17">
        <v>3982061</v>
      </c>
      <c r="BSN17">
        <v>3991068</v>
      </c>
      <c r="BSO17">
        <v>3975968</v>
      </c>
      <c r="BSP17">
        <v>3967129</v>
      </c>
      <c r="BSQ17">
        <v>3990671</v>
      </c>
      <c r="BSR17">
        <v>4005519</v>
      </c>
      <c r="BSS17">
        <v>3966418</v>
      </c>
      <c r="BST17">
        <v>3920906</v>
      </c>
      <c r="BSU17">
        <v>3888430</v>
      </c>
      <c r="BSV17">
        <v>3888331</v>
      </c>
      <c r="BSW17">
        <v>3886188</v>
      </c>
      <c r="BSX17">
        <v>3862856</v>
      </c>
      <c r="BSY17">
        <v>3856055</v>
      </c>
      <c r="BSZ17">
        <v>3894755</v>
      </c>
      <c r="BTA17">
        <v>3860346</v>
      </c>
      <c r="BTB17">
        <v>3947391</v>
      </c>
      <c r="BTC17">
        <v>3941772</v>
      </c>
      <c r="BTD17">
        <v>3936784</v>
      </c>
      <c r="BTE17">
        <v>3916510</v>
      </c>
      <c r="BTF17">
        <v>3915144</v>
      </c>
      <c r="BTG17">
        <v>3907865</v>
      </c>
      <c r="BTH17">
        <v>21437</v>
      </c>
      <c r="BTI17">
        <v>22045</v>
      </c>
      <c r="BTJ17">
        <v>27043</v>
      </c>
      <c r="BTK17">
        <v>37930</v>
      </c>
      <c r="BTL17">
        <v>50832</v>
      </c>
      <c r="BTM17">
        <v>52399</v>
      </c>
      <c r="BTN17">
        <v>53845</v>
      </c>
      <c r="BTO17">
        <v>57124</v>
      </c>
      <c r="BTP17">
        <v>59482</v>
      </c>
      <c r="BTQ17">
        <v>65912</v>
      </c>
      <c r="BTR17">
        <v>67934</v>
      </c>
      <c r="BTS17">
        <v>87659</v>
      </c>
      <c r="BTT17">
        <v>120166</v>
      </c>
      <c r="BTU17">
        <v>133677</v>
      </c>
      <c r="BTV17">
        <v>167236</v>
      </c>
      <c r="BTW17">
        <v>237832</v>
      </c>
      <c r="BTX17">
        <v>632642</v>
      </c>
      <c r="BTY17">
        <v>1608817</v>
      </c>
      <c r="BTZ17">
        <v>2729220</v>
      </c>
      <c r="BUA17">
        <v>3191912</v>
      </c>
      <c r="BUB17">
        <v>3751686</v>
      </c>
      <c r="BUC17">
        <v>3970748</v>
      </c>
      <c r="BUD17">
        <v>3984659</v>
      </c>
      <c r="BUE17">
        <v>3984659</v>
      </c>
      <c r="BUF17">
        <v>4015967</v>
      </c>
      <c r="BUG17">
        <v>3969370</v>
      </c>
      <c r="BUH17">
        <v>3981984</v>
      </c>
      <c r="BUI17">
        <v>3980928</v>
      </c>
      <c r="BUJ17">
        <v>3972132</v>
      </c>
      <c r="BUK17">
        <v>3975421</v>
      </c>
      <c r="BUL17">
        <v>3922500</v>
      </c>
      <c r="BUM17">
        <v>3922534</v>
      </c>
      <c r="BUN17">
        <v>3902995</v>
      </c>
      <c r="BUO17">
        <v>3950694</v>
      </c>
      <c r="BUP17">
        <v>4021569</v>
      </c>
      <c r="BUQ17">
        <v>3989301</v>
      </c>
      <c r="BUR17">
        <v>3966256</v>
      </c>
      <c r="BUS17">
        <v>3935523</v>
      </c>
      <c r="BUT17">
        <v>3965356</v>
      </c>
      <c r="BUU17">
        <v>3989850</v>
      </c>
      <c r="BUV17">
        <v>3967785</v>
      </c>
      <c r="BUW17">
        <v>4001403</v>
      </c>
      <c r="BUX17">
        <v>4043109</v>
      </c>
      <c r="BUY17">
        <v>4043109</v>
      </c>
      <c r="BUZ17">
        <v>4057075</v>
      </c>
      <c r="BVA17">
        <v>4064279</v>
      </c>
      <c r="BVB17">
        <v>4058437</v>
      </c>
      <c r="BVC17">
        <v>4081259</v>
      </c>
      <c r="BVD17">
        <v>4079950</v>
      </c>
      <c r="BVE17">
        <v>4036001</v>
      </c>
      <c r="BVF17">
        <v>4065105</v>
      </c>
      <c r="BVG17">
        <v>4089341</v>
      </c>
      <c r="BVH17">
        <v>4088964</v>
      </c>
      <c r="BVI17">
        <v>4102583</v>
      </c>
      <c r="BVJ17">
        <v>4138402</v>
      </c>
      <c r="BVK17">
        <v>4117187</v>
      </c>
      <c r="BVL17">
        <v>4042777</v>
      </c>
      <c r="BVM17">
        <v>4042777</v>
      </c>
      <c r="BVN17">
        <v>4051756</v>
      </c>
      <c r="BVO17">
        <v>4047578</v>
      </c>
      <c r="BVP17">
        <v>3986408</v>
      </c>
      <c r="BVQ17">
        <v>3971240</v>
      </c>
      <c r="BVR17">
        <v>3971240</v>
      </c>
      <c r="BVS17">
        <v>4025182</v>
      </c>
      <c r="BVT17">
        <v>4049970</v>
      </c>
      <c r="BVU17">
        <v>4457</v>
      </c>
      <c r="BVV17">
        <v>28884</v>
      </c>
      <c r="BVW17">
        <v>37242</v>
      </c>
      <c r="BVX17">
        <v>39036</v>
      </c>
      <c r="BVY17">
        <v>40908</v>
      </c>
      <c r="BVZ17">
        <v>41441</v>
      </c>
      <c r="BWA17">
        <v>43422</v>
      </c>
      <c r="BWB17">
        <v>49407</v>
      </c>
      <c r="BWC17">
        <v>53414</v>
      </c>
      <c r="BWD17">
        <v>62940</v>
      </c>
      <c r="BWE17">
        <v>77283</v>
      </c>
      <c r="BWF17">
        <v>84563</v>
      </c>
      <c r="BWG17">
        <v>109758</v>
      </c>
      <c r="BWH17">
        <v>140212</v>
      </c>
      <c r="BWI17">
        <v>242505</v>
      </c>
      <c r="BWJ17">
        <v>760775</v>
      </c>
      <c r="BWK17">
        <v>1905515</v>
      </c>
      <c r="BWL17">
        <v>3103372</v>
      </c>
      <c r="BWM17">
        <v>3813781</v>
      </c>
      <c r="BWN17">
        <v>3996613</v>
      </c>
      <c r="BWO17">
        <v>3996613</v>
      </c>
      <c r="BWP17">
        <v>4083883</v>
      </c>
      <c r="BWQ17">
        <v>4099373</v>
      </c>
      <c r="BWR17">
        <v>4113919</v>
      </c>
      <c r="BWS17">
        <v>4094585</v>
      </c>
      <c r="BWT17">
        <v>4090036</v>
      </c>
      <c r="BWU17">
        <v>4139561</v>
      </c>
      <c r="BWV17">
        <v>4156874</v>
      </c>
      <c r="BWW17">
        <v>4159524</v>
      </c>
      <c r="BWX17">
        <v>4158509</v>
      </c>
      <c r="BWY17">
        <v>4163392</v>
      </c>
      <c r="BWZ17">
        <v>4185307</v>
      </c>
      <c r="BXA17">
        <v>4189723</v>
      </c>
      <c r="BXB17">
        <v>4171998</v>
      </c>
      <c r="BXC17">
        <v>4208458</v>
      </c>
      <c r="BXD17">
        <v>4161470</v>
      </c>
      <c r="BXE17">
        <v>4139374</v>
      </c>
      <c r="BXF17">
        <v>4115680</v>
      </c>
      <c r="BXG17">
        <v>4147465</v>
      </c>
      <c r="BXH17">
        <v>4170554</v>
      </c>
      <c r="BXI17">
        <v>4194114</v>
      </c>
      <c r="BXJ17">
        <v>4195937</v>
      </c>
      <c r="BXK17">
        <v>4201031</v>
      </c>
      <c r="BXL17">
        <v>4204608</v>
      </c>
      <c r="BXM17">
        <v>4200888</v>
      </c>
      <c r="BXN17">
        <v>4150364</v>
      </c>
      <c r="BXO17">
        <v>4106946</v>
      </c>
      <c r="BXP17">
        <v>4090736</v>
      </c>
      <c r="BXQ17">
        <v>4090571</v>
      </c>
      <c r="BXR17">
        <v>4106267</v>
      </c>
      <c r="BXS17">
        <v>4099027</v>
      </c>
      <c r="BXT17">
        <v>4106515</v>
      </c>
      <c r="BXU17">
        <v>4108585</v>
      </c>
      <c r="BXV17">
        <v>4096320</v>
      </c>
      <c r="BXW17">
        <v>4066417</v>
      </c>
      <c r="BXX17">
        <v>4062540</v>
      </c>
      <c r="BXY17">
        <v>3975213</v>
      </c>
      <c r="BXZ17">
        <v>3994763</v>
      </c>
      <c r="BYA17">
        <v>4002538</v>
      </c>
      <c r="BYB17">
        <v>4030270</v>
      </c>
      <c r="BYC17">
        <v>4043803</v>
      </c>
      <c r="BYD17">
        <v>4009587</v>
      </c>
      <c r="BYE17">
        <v>3979263</v>
      </c>
      <c r="BYF17">
        <v>3980848</v>
      </c>
      <c r="BYG17">
        <v>4041239</v>
      </c>
      <c r="BYH17">
        <v>25831</v>
      </c>
      <c r="BYI17">
        <v>26711</v>
      </c>
      <c r="BYJ17">
        <v>30611</v>
      </c>
      <c r="BYK17">
        <v>32816</v>
      </c>
      <c r="BYL17">
        <v>38984</v>
      </c>
      <c r="BYM17">
        <v>40698</v>
      </c>
      <c r="BYN17">
        <v>53651</v>
      </c>
      <c r="BYO17">
        <v>62439</v>
      </c>
      <c r="BYP17">
        <v>66215</v>
      </c>
      <c r="BYQ17">
        <v>85100</v>
      </c>
      <c r="BYR17">
        <v>105661</v>
      </c>
      <c r="BYS17">
        <v>151973</v>
      </c>
      <c r="BYT17">
        <v>186958</v>
      </c>
      <c r="BYU17">
        <v>186958</v>
      </c>
      <c r="BYV17">
        <v>247782</v>
      </c>
      <c r="BYW17">
        <v>658071</v>
      </c>
      <c r="BYX17">
        <v>1534253</v>
      </c>
      <c r="BYY17">
        <v>2809701</v>
      </c>
      <c r="BYZ17">
        <v>3392359</v>
      </c>
      <c r="BZA17">
        <v>3750690</v>
      </c>
      <c r="BZB17">
        <v>3874416</v>
      </c>
      <c r="BZC17">
        <v>3913889</v>
      </c>
      <c r="BZD17">
        <v>3979064</v>
      </c>
      <c r="BZE17">
        <v>3950207</v>
      </c>
      <c r="BZF17">
        <v>3967131</v>
      </c>
      <c r="BZG17">
        <v>3955251</v>
      </c>
      <c r="BZH17">
        <v>3914855</v>
      </c>
      <c r="BZI17">
        <v>3909649</v>
      </c>
      <c r="BZJ17">
        <v>3900086</v>
      </c>
      <c r="BZK17">
        <v>3811897</v>
      </c>
      <c r="BZL17">
        <v>3798253</v>
      </c>
      <c r="BZM17">
        <v>3757167</v>
      </c>
      <c r="BZN17">
        <v>3751075</v>
      </c>
      <c r="BZO17">
        <v>3738914</v>
      </c>
      <c r="BZP17">
        <v>3737055</v>
      </c>
      <c r="BZQ17">
        <v>3753015</v>
      </c>
      <c r="BZR17">
        <v>3749181</v>
      </c>
      <c r="BZS17">
        <v>3747127</v>
      </c>
      <c r="BZT17">
        <v>3786924</v>
      </c>
      <c r="BZU17">
        <v>3750508</v>
      </c>
      <c r="BZV17">
        <v>3776377</v>
      </c>
      <c r="BZW17">
        <v>3780035</v>
      </c>
      <c r="BZX17">
        <v>3771578</v>
      </c>
      <c r="BZY17">
        <v>3746114</v>
      </c>
      <c r="BZZ17">
        <v>3756891</v>
      </c>
      <c r="CAA17">
        <v>3714797</v>
      </c>
      <c r="CAB17">
        <v>3686595</v>
      </c>
      <c r="CAC17">
        <v>3679028</v>
      </c>
      <c r="CAD17">
        <v>3675209</v>
      </c>
      <c r="CAE17">
        <v>3667452</v>
      </c>
      <c r="CAF17">
        <v>3661832</v>
      </c>
      <c r="CAG17">
        <v>3631248</v>
      </c>
      <c r="CAH17">
        <v>3609160</v>
      </c>
      <c r="CAI17">
        <v>3607622</v>
      </c>
      <c r="CAJ17">
        <v>3583240</v>
      </c>
      <c r="CAK17">
        <v>3570813</v>
      </c>
      <c r="CAL17">
        <v>3570813</v>
      </c>
      <c r="CAM17">
        <v>3586086</v>
      </c>
      <c r="CAN17">
        <v>3497897</v>
      </c>
      <c r="CAO17">
        <v>3481195</v>
      </c>
      <c r="CAP17">
        <v>3496614</v>
      </c>
      <c r="CAQ17">
        <v>3463126</v>
      </c>
      <c r="CAR17">
        <v>3470426</v>
      </c>
      <c r="CAS17">
        <v>3469821</v>
      </c>
      <c r="CAT17">
        <v>3469995</v>
      </c>
      <c r="CAU17">
        <v>5711</v>
      </c>
      <c r="CAV17">
        <v>7130</v>
      </c>
      <c r="CAW17">
        <v>11358</v>
      </c>
      <c r="CAX17">
        <v>13311</v>
      </c>
      <c r="CAY17">
        <v>15639</v>
      </c>
      <c r="CAZ17">
        <v>20791</v>
      </c>
      <c r="CBA17">
        <v>29468</v>
      </c>
      <c r="CBB17">
        <v>32218</v>
      </c>
      <c r="CBC17">
        <v>35790</v>
      </c>
      <c r="CBD17">
        <v>41167</v>
      </c>
      <c r="CBE17">
        <v>48034</v>
      </c>
      <c r="CBF17">
        <v>68796</v>
      </c>
      <c r="CBG17">
        <v>81336</v>
      </c>
      <c r="CBH17">
        <v>106208</v>
      </c>
      <c r="CBI17">
        <v>153321</v>
      </c>
      <c r="CBJ17">
        <v>255540</v>
      </c>
      <c r="CBK17">
        <v>720363</v>
      </c>
      <c r="CBL17">
        <v>1843048</v>
      </c>
      <c r="CBM17">
        <v>1843048</v>
      </c>
      <c r="CBN17">
        <v>2431001</v>
      </c>
      <c r="CBO17">
        <v>3190636</v>
      </c>
      <c r="CBP17">
        <v>3446093</v>
      </c>
      <c r="CBQ17">
        <v>3548609</v>
      </c>
      <c r="CBR17">
        <v>3641331</v>
      </c>
      <c r="CBS17">
        <v>3675061</v>
      </c>
      <c r="CBT17">
        <v>3670414</v>
      </c>
      <c r="CBU17">
        <v>3698262</v>
      </c>
      <c r="CBV17">
        <v>3720892</v>
      </c>
      <c r="CBW17">
        <v>3705368</v>
      </c>
      <c r="CBX17">
        <v>3707066</v>
      </c>
      <c r="CBY17">
        <v>3713852</v>
      </c>
      <c r="CBZ17">
        <v>3717084</v>
      </c>
      <c r="CCA17">
        <v>3687376</v>
      </c>
      <c r="CCB17">
        <v>3675165</v>
      </c>
      <c r="CCC17">
        <v>3667464</v>
      </c>
      <c r="CCD17">
        <v>3679034</v>
      </c>
      <c r="CCE17">
        <v>3663933</v>
      </c>
      <c r="CCF17">
        <v>3676657</v>
      </c>
      <c r="CCG17">
        <v>3682252</v>
      </c>
      <c r="CCH17">
        <v>3723031</v>
      </c>
      <c r="CCI17">
        <v>3745047</v>
      </c>
      <c r="CCJ17">
        <v>3767399</v>
      </c>
      <c r="CCK17">
        <v>3780157</v>
      </c>
      <c r="CCL17">
        <v>3766840</v>
      </c>
      <c r="CCM17">
        <v>3708105</v>
      </c>
      <c r="CCN17">
        <v>3626737</v>
      </c>
      <c r="CCO17">
        <v>3575383</v>
      </c>
      <c r="CCP17">
        <v>3537027</v>
      </c>
      <c r="CCQ17">
        <v>3514382</v>
      </c>
      <c r="CCR17">
        <v>3530380</v>
      </c>
      <c r="CCS17">
        <v>3474150</v>
      </c>
      <c r="CCT17">
        <v>3462912</v>
      </c>
      <c r="CCU17">
        <v>3455186</v>
      </c>
      <c r="CCV17">
        <v>3435277</v>
      </c>
      <c r="CCW17">
        <v>3443868</v>
      </c>
      <c r="CCX17">
        <v>3440076</v>
      </c>
      <c r="CCY17">
        <v>3438089</v>
      </c>
      <c r="CCZ17">
        <v>3437920</v>
      </c>
      <c r="CDA17">
        <v>3467962</v>
      </c>
      <c r="CDB17">
        <v>3467962</v>
      </c>
      <c r="CDC17">
        <v>3510467</v>
      </c>
      <c r="CDD17">
        <v>3502447</v>
      </c>
      <c r="CDE17">
        <v>3490478</v>
      </c>
      <c r="CDF17">
        <v>3498508</v>
      </c>
      <c r="CDG17">
        <v>3536574</v>
      </c>
      <c r="CDH17">
        <v>3545808</v>
      </c>
      <c r="CDI17">
        <v>2381</v>
      </c>
      <c r="CDJ17">
        <v>5179</v>
      </c>
      <c r="CDK17">
        <v>11517</v>
      </c>
      <c r="CDL17">
        <v>17180</v>
      </c>
      <c r="CDM17">
        <v>21240</v>
      </c>
      <c r="CDN17">
        <v>22827</v>
      </c>
      <c r="CDO17">
        <v>28104</v>
      </c>
      <c r="CDP17">
        <v>32631</v>
      </c>
      <c r="CDQ17">
        <v>37234</v>
      </c>
      <c r="CDR17">
        <v>42644</v>
      </c>
      <c r="CDS17">
        <v>55866</v>
      </c>
      <c r="CDT17">
        <v>72052</v>
      </c>
      <c r="CDU17">
        <v>89903</v>
      </c>
      <c r="CDV17">
        <v>143169</v>
      </c>
      <c r="CDW17">
        <v>199381</v>
      </c>
      <c r="CDX17">
        <v>411198</v>
      </c>
      <c r="CDY17">
        <v>861744</v>
      </c>
      <c r="CDZ17">
        <v>2048253</v>
      </c>
      <c r="CEA17">
        <v>2979091</v>
      </c>
      <c r="CEB17">
        <v>3398481</v>
      </c>
      <c r="CEC17">
        <v>3560218</v>
      </c>
      <c r="CED17">
        <v>3594389</v>
      </c>
      <c r="CEE17">
        <v>3594389</v>
      </c>
      <c r="CEF17">
        <v>3619922</v>
      </c>
      <c r="CEG17">
        <v>3611337</v>
      </c>
      <c r="CEH17">
        <v>3578344</v>
      </c>
      <c r="CEI17">
        <v>3572934</v>
      </c>
      <c r="CEJ17">
        <v>3575202</v>
      </c>
      <c r="CEK17">
        <v>3594977</v>
      </c>
      <c r="CEL17">
        <v>3569670</v>
      </c>
      <c r="CEM17">
        <v>3596624</v>
      </c>
      <c r="CEN17">
        <v>3689864</v>
      </c>
      <c r="CEO17">
        <v>3698840</v>
      </c>
      <c r="CEP17">
        <v>3621206</v>
      </c>
      <c r="CEQ17">
        <v>3574512</v>
      </c>
      <c r="CER17">
        <v>3524586</v>
      </c>
      <c r="CES17">
        <v>3560657</v>
      </c>
      <c r="CET17">
        <v>3498100</v>
      </c>
      <c r="CEU17">
        <v>3471962</v>
      </c>
      <c r="CEV17">
        <v>3473306</v>
      </c>
      <c r="CEW17">
        <v>3485593</v>
      </c>
      <c r="CEX17">
        <v>3449329</v>
      </c>
      <c r="CEY17">
        <v>3412713</v>
      </c>
      <c r="CEZ17">
        <v>3399986</v>
      </c>
      <c r="CFA17">
        <v>3381970</v>
      </c>
      <c r="CFB17">
        <v>3351950</v>
      </c>
      <c r="CFC17">
        <v>3354022</v>
      </c>
      <c r="CFD17">
        <v>3354022</v>
      </c>
      <c r="CFE17">
        <v>3341772</v>
      </c>
      <c r="CFF17">
        <v>3337478</v>
      </c>
      <c r="CFG17">
        <v>3349503</v>
      </c>
      <c r="CFH17">
        <v>3318658</v>
      </c>
      <c r="CFI17">
        <v>3283962</v>
      </c>
      <c r="CFJ17">
        <v>3295285</v>
      </c>
      <c r="CFK17">
        <v>3249921</v>
      </c>
      <c r="CFL17">
        <v>3250538</v>
      </c>
      <c r="CFM17">
        <v>3220288</v>
      </c>
      <c r="CFN17">
        <v>3220288</v>
      </c>
      <c r="CFO17">
        <v>3254784</v>
      </c>
      <c r="CFP17">
        <v>3250127</v>
      </c>
      <c r="CFQ17">
        <v>3264932</v>
      </c>
      <c r="CFR17">
        <v>3288796</v>
      </c>
      <c r="CFS17">
        <v>3288796</v>
      </c>
      <c r="CFT17">
        <v>3253094</v>
      </c>
      <c r="CFU17">
        <v>3260173</v>
      </c>
      <c r="CFV17">
        <v>24022</v>
      </c>
      <c r="CFW17">
        <v>26123</v>
      </c>
      <c r="CFX17">
        <v>33947</v>
      </c>
      <c r="CFY17">
        <v>39513</v>
      </c>
      <c r="CFZ17">
        <v>56561</v>
      </c>
      <c r="CGA17">
        <v>66206</v>
      </c>
      <c r="CGB17">
        <v>76776</v>
      </c>
      <c r="CGC17">
        <v>84613</v>
      </c>
      <c r="CGD17">
        <v>91968</v>
      </c>
      <c r="CGE17">
        <v>100652</v>
      </c>
      <c r="CGF17">
        <v>111649</v>
      </c>
      <c r="CGG17">
        <v>123810</v>
      </c>
      <c r="CGH17">
        <v>143760</v>
      </c>
      <c r="CGI17">
        <v>201834</v>
      </c>
      <c r="CGJ17">
        <v>364970</v>
      </c>
      <c r="CGK17">
        <v>875737</v>
      </c>
      <c r="CGL17">
        <v>1596298</v>
      </c>
      <c r="CGM17">
        <v>2488887</v>
      </c>
      <c r="CGN17">
        <v>2666918</v>
      </c>
      <c r="CGO17">
        <v>2666918</v>
      </c>
      <c r="CGP17">
        <v>2999705</v>
      </c>
      <c r="CGQ17">
        <v>3171013</v>
      </c>
      <c r="CGR17">
        <v>3282603</v>
      </c>
      <c r="CGS17">
        <v>3275498</v>
      </c>
      <c r="CGT17">
        <v>3227542</v>
      </c>
      <c r="CGU17">
        <v>3227296</v>
      </c>
      <c r="CGV17">
        <v>3222704</v>
      </c>
      <c r="CGW17">
        <v>3218633</v>
      </c>
      <c r="CGX17">
        <v>3193071</v>
      </c>
      <c r="CGY17">
        <v>3140058</v>
      </c>
      <c r="CGZ17">
        <v>3152465</v>
      </c>
      <c r="CHA17">
        <v>3150532</v>
      </c>
      <c r="CHB17">
        <v>3195816</v>
      </c>
      <c r="CHC17">
        <v>3194262</v>
      </c>
      <c r="CHD17">
        <v>3201191</v>
      </c>
      <c r="CHE17">
        <v>3211532</v>
      </c>
      <c r="CHF17">
        <v>3213820</v>
      </c>
      <c r="CHG17">
        <v>3244447</v>
      </c>
      <c r="CHH17">
        <v>3233349</v>
      </c>
      <c r="CHI17">
        <v>3206532</v>
      </c>
      <c r="CHJ17">
        <v>3156130</v>
      </c>
      <c r="CHK17">
        <v>3068212</v>
      </c>
      <c r="CHL17">
        <v>3049567</v>
      </c>
      <c r="CHM17">
        <v>3024874</v>
      </c>
      <c r="CHN17">
        <v>3019989</v>
      </c>
      <c r="CHO17">
        <v>3026143</v>
      </c>
      <c r="CHP17">
        <v>3059891</v>
      </c>
      <c r="CHQ17">
        <v>3104153</v>
      </c>
      <c r="CHR17">
        <v>3132728</v>
      </c>
      <c r="CHS17">
        <v>3139856</v>
      </c>
      <c r="CHT17">
        <v>3133003</v>
      </c>
      <c r="CHU17">
        <v>3128443</v>
      </c>
      <c r="CHV17">
        <v>3122629</v>
      </c>
      <c r="CHW17">
        <v>3102073</v>
      </c>
      <c r="CHX17">
        <v>3102099</v>
      </c>
      <c r="CHY17">
        <v>3103177</v>
      </c>
      <c r="CHZ17">
        <v>3117617</v>
      </c>
      <c r="CIA17">
        <v>3113311</v>
      </c>
      <c r="CIB17">
        <v>3187166</v>
      </c>
      <c r="CIC17">
        <v>3194304</v>
      </c>
      <c r="CID17">
        <v>3170919</v>
      </c>
      <c r="CIE17">
        <v>3151887</v>
      </c>
      <c r="CIF17">
        <v>3172939</v>
      </c>
      <c r="CIG17">
        <v>3179840</v>
      </c>
      <c r="CIH17">
        <v>40795</v>
      </c>
      <c r="CII17">
        <v>51451</v>
      </c>
      <c r="CIJ17">
        <v>60209</v>
      </c>
      <c r="CIK17">
        <v>62544</v>
      </c>
      <c r="CIL17">
        <v>65179</v>
      </c>
      <c r="CIM17">
        <v>70221</v>
      </c>
      <c r="CIN17">
        <v>75564</v>
      </c>
      <c r="CIO17">
        <v>83078</v>
      </c>
      <c r="CIP17">
        <v>88367</v>
      </c>
      <c r="CIQ17">
        <v>94238</v>
      </c>
      <c r="CIR17">
        <v>106703</v>
      </c>
      <c r="CIS17">
        <v>120990</v>
      </c>
      <c r="CIT17">
        <v>151140</v>
      </c>
      <c r="CIU17">
        <v>151140</v>
      </c>
      <c r="CIV17">
        <v>190812</v>
      </c>
      <c r="CIW17">
        <v>265941</v>
      </c>
      <c r="CIX17">
        <v>542077</v>
      </c>
      <c r="CIY17">
        <v>1105525</v>
      </c>
      <c r="CIZ17">
        <v>1814581</v>
      </c>
      <c r="CJA17">
        <v>2428990</v>
      </c>
      <c r="CJB17">
        <v>2959777</v>
      </c>
      <c r="CJC17">
        <v>3133438</v>
      </c>
      <c r="CJD17">
        <v>3226400</v>
      </c>
      <c r="CJE17">
        <v>3248654</v>
      </c>
      <c r="CJF17">
        <v>3287159</v>
      </c>
      <c r="CJG17">
        <v>3314445</v>
      </c>
      <c r="CJH17">
        <v>3281928</v>
      </c>
      <c r="CJI17">
        <v>3252008</v>
      </c>
      <c r="CJJ17">
        <v>3244794</v>
      </c>
      <c r="CJK17">
        <v>3286727</v>
      </c>
      <c r="CJL17">
        <v>3266214</v>
      </c>
      <c r="CJM17">
        <v>3272991</v>
      </c>
      <c r="CJN17">
        <v>3283640</v>
      </c>
      <c r="CJO17">
        <v>3257037</v>
      </c>
      <c r="CJP17">
        <v>3231304</v>
      </c>
      <c r="CJQ17">
        <v>3237758</v>
      </c>
      <c r="CJR17">
        <v>3195696</v>
      </c>
      <c r="CJS17">
        <v>3168975</v>
      </c>
      <c r="CJT17">
        <v>3209880</v>
      </c>
      <c r="CJU17">
        <v>3215663</v>
      </c>
      <c r="CJV17">
        <v>3179857</v>
      </c>
      <c r="CJW17">
        <v>3176422</v>
      </c>
      <c r="CJX17">
        <v>3111656</v>
      </c>
      <c r="CJY17">
        <v>3112917</v>
      </c>
      <c r="CJZ17">
        <v>3171673</v>
      </c>
      <c r="CKA17">
        <v>3141900</v>
      </c>
      <c r="CKB17">
        <v>3143348</v>
      </c>
      <c r="CKC17">
        <v>3178685</v>
      </c>
      <c r="CKD17">
        <v>3160865</v>
      </c>
      <c r="CKE17">
        <v>3166070</v>
      </c>
      <c r="CKF17">
        <v>3169353</v>
      </c>
      <c r="CKG17">
        <v>3123103</v>
      </c>
      <c r="CKH17">
        <v>3089580</v>
      </c>
      <c r="CKI17">
        <v>3113584</v>
      </c>
      <c r="CKJ17">
        <v>3079463</v>
      </c>
      <c r="CKK17">
        <v>3100124</v>
      </c>
      <c r="CKL17">
        <v>3083372</v>
      </c>
      <c r="CKM17">
        <v>3083372</v>
      </c>
      <c r="CKN17">
        <v>3060898</v>
      </c>
      <c r="CKO17">
        <v>3124393</v>
      </c>
      <c r="CKP17">
        <v>3124800</v>
      </c>
      <c r="CKQ17">
        <v>3099909</v>
      </c>
      <c r="CKR17">
        <v>3136070</v>
      </c>
      <c r="CKS17">
        <v>3184434</v>
      </c>
      <c r="CKT17">
        <v>3175787</v>
      </c>
      <c r="CKU17">
        <v>35512</v>
      </c>
      <c r="CKV17">
        <v>34428</v>
      </c>
      <c r="CKW17">
        <v>38739</v>
      </c>
      <c r="CKX17">
        <v>40478</v>
      </c>
      <c r="CKY17">
        <v>44216</v>
      </c>
      <c r="CKZ17">
        <v>47449</v>
      </c>
      <c r="CLA17">
        <v>48739</v>
      </c>
      <c r="CLB17">
        <v>53201</v>
      </c>
      <c r="CLC17">
        <v>56647</v>
      </c>
      <c r="CLD17">
        <v>60906</v>
      </c>
      <c r="CLE17">
        <v>63890</v>
      </c>
      <c r="CLF17">
        <v>74475</v>
      </c>
      <c r="CLG17">
        <v>84604</v>
      </c>
      <c r="CLH17">
        <v>97559</v>
      </c>
      <c r="CLI17">
        <v>131314</v>
      </c>
      <c r="CLJ17">
        <v>151299</v>
      </c>
      <c r="CLK17">
        <v>272291</v>
      </c>
      <c r="CLL17">
        <v>873493</v>
      </c>
      <c r="CLM17">
        <v>873493</v>
      </c>
      <c r="CLN17">
        <v>1528011</v>
      </c>
      <c r="CLO17">
        <v>2291437</v>
      </c>
      <c r="CLP17">
        <v>2890029</v>
      </c>
      <c r="CLQ17">
        <v>3170828</v>
      </c>
      <c r="CLR17">
        <v>3291998</v>
      </c>
      <c r="CLS17">
        <v>3272005</v>
      </c>
      <c r="CLT17">
        <v>3285273</v>
      </c>
      <c r="CLU17">
        <v>3286692</v>
      </c>
      <c r="CLV17">
        <v>3279595</v>
      </c>
      <c r="CLW17">
        <v>3279964</v>
      </c>
      <c r="CLX17">
        <v>3304766</v>
      </c>
      <c r="CLY17">
        <v>3313911</v>
      </c>
      <c r="CLZ17">
        <v>3299708</v>
      </c>
      <c r="CMA17">
        <v>3293135</v>
      </c>
      <c r="CMB17">
        <v>3275933</v>
      </c>
      <c r="CMC17">
        <v>3292002</v>
      </c>
      <c r="CMD17">
        <v>3227604</v>
      </c>
      <c r="CME17">
        <v>3235834</v>
      </c>
      <c r="CMF17">
        <v>3221005</v>
      </c>
      <c r="CMG17">
        <v>3219321</v>
      </c>
      <c r="CMH17">
        <v>3213582</v>
      </c>
      <c r="CMI17">
        <v>3226400</v>
      </c>
      <c r="CMJ17">
        <v>3179398</v>
      </c>
      <c r="CMK17">
        <v>3173863</v>
      </c>
      <c r="CML17">
        <v>3155578</v>
      </c>
      <c r="CMM17">
        <v>3188028</v>
      </c>
      <c r="CMN17">
        <v>3208671</v>
      </c>
      <c r="CMO17">
        <v>3156493</v>
      </c>
      <c r="CMP17">
        <v>3138472</v>
      </c>
      <c r="CMQ17">
        <v>3104717</v>
      </c>
      <c r="CMR17">
        <v>3104717</v>
      </c>
      <c r="CMS17">
        <v>3092992</v>
      </c>
      <c r="CMT17">
        <v>3095543</v>
      </c>
      <c r="CMU17">
        <v>3080441</v>
      </c>
      <c r="CMV17">
        <v>3084174</v>
      </c>
      <c r="CMW17">
        <v>3066293</v>
      </c>
      <c r="CMX17">
        <v>3066605</v>
      </c>
      <c r="CMY17">
        <v>3026460</v>
      </c>
      <c r="CMZ17">
        <v>3036627</v>
      </c>
      <c r="CNA17">
        <v>3036810</v>
      </c>
      <c r="CNB17">
        <v>3006805</v>
      </c>
      <c r="CNC17">
        <v>3022117</v>
      </c>
      <c r="CND17">
        <v>3013588</v>
      </c>
      <c r="CNE17">
        <v>3009795</v>
      </c>
      <c r="CNF17">
        <v>3001932</v>
      </c>
      <c r="CNG17">
        <v>3045937</v>
      </c>
      <c r="CNH17">
        <v>20057</v>
      </c>
      <c r="CNI17">
        <v>20670</v>
      </c>
      <c r="CNJ17">
        <v>21093</v>
      </c>
      <c r="CNK17">
        <v>21696</v>
      </c>
      <c r="CNL17">
        <v>21721</v>
      </c>
      <c r="CNM17">
        <v>22698</v>
      </c>
      <c r="CNN17">
        <v>22244</v>
      </c>
      <c r="CNO17">
        <v>24124</v>
      </c>
      <c r="CNP17">
        <v>28245</v>
      </c>
      <c r="CNQ17">
        <v>31398</v>
      </c>
      <c r="CNR17">
        <v>34713</v>
      </c>
      <c r="CNS17">
        <v>43407</v>
      </c>
      <c r="CNT17">
        <v>53614</v>
      </c>
      <c r="CNU17">
        <v>62818</v>
      </c>
      <c r="CNV17">
        <v>81323</v>
      </c>
      <c r="CNW17">
        <v>88745</v>
      </c>
      <c r="CNX17">
        <v>120571</v>
      </c>
      <c r="CNY17">
        <v>258742</v>
      </c>
      <c r="CNZ17">
        <v>614299</v>
      </c>
      <c r="COA17">
        <v>1364935</v>
      </c>
      <c r="COB17">
        <v>2555973</v>
      </c>
      <c r="COC17">
        <v>3044916</v>
      </c>
      <c r="COD17">
        <v>3144400</v>
      </c>
      <c r="COE17">
        <v>3144400</v>
      </c>
      <c r="COF17">
        <v>3140356</v>
      </c>
      <c r="COG17">
        <v>3186297</v>
      </c>
      <c r="COH17">
        <v>3194706</v>
      </c>
      <c r="COI17">
        <v>3210911</v>
      </c>
      <c r="COJ17">
        <v>3217767</v>
      </c>
      <c r="COK17">
        <v>3218872</v>
      </c>
      <c r="COL17">
        <v>3169794</v>
      </c>
      <c r="COM17">
        <v>3159317</v>
      </c>
      <c r="CON17">
        <v>3148709</v>
      </c>
      <c r="COO17">
        <v>3137456</v>
      </c>
      <c r="COP17">
        <v>3142110</v>
      </c>
      <c r="COQ17">
        <v>3131200</v>
      </c>
      <c r="COR17">
        <v>3138950</v>
      </c>
      <c r="COS17">
        <v>3153754</v>
      </c>
      <c r="COT17">
        <v>3121643</v>
      </c>
      <c r="COU17">
        <v>3179119</v>
      </c>
      <c r="COV17">
        <v>3163404</v>
      </c>
      <c r="COW17">
        <v>3148405</v>
      </c>
      <c r="COX17">
        <v>3144882</v>
      </c>
      <c r="COY17">
        <v>3142561</v>
      </c>
      <c r="COZ17">
        <v>3150052</v>
      </c>
      <c r="CPA17">
        <v>3111905</v>
      </c>
      <c r="CPB17">
        <v>3086870</v>
      </c>
      <c r="CPC17">
        <v>3084407</v>
      </c>
      <c r="CPD17">
        <v>3084407</v>
      </c>
      <c r="CPE17">
        <v>3080186</v>
      </c>
      <c r="CPF17">
        <v>3088457</v>
      </c>
      <c r="CPG17">
        <v>3101623</v>
      </c>
      <c r="CPH17">
        <v>3093666</v>
      </c>
      <c r="CPI17">
        <v>3106415</v>
      </c>
      <c r="CPJ17">
        <v>3101861</v>
      </c>
      <c r="CPK17">
        <v>3090091</v>
      </c>
      <c r="CPL17">
        <v>3096529</v>
      </c>
      <c r="CPM17">
        <v>3087986</v>
      </c>
      <c r="CPN17">
        <v>3087986</v>
      </c>
      <c r="CPO17">
        <v>3058315</v>
      </c>
      <c r="CPP17">
        <v>3047269</v>
      </c>
      <c r="CPQ17">
        <v>3029601</v>
      </c>
      <c r="CPR17">
        <v>3024187</v>
      </c>
      <c r="CPS17">
        <v>3024187</v>
      </c>
      <c r="CPT17">
        <v>3068586</v>
      </c>
      <c r="CPU17">
        <v>3064109</v>
      </c>
      <c r="CPV17">
        <v>13990</v>
      </c>
      <c r="CPW17">
        <v>14865</v>
      </c>
      <c r="CPX17">
        <v>17786</v>
      </c>
      <c r="CPY17">
        <v>21094</v>
      </c>
      <c r="CPZ17">
        <v>27324</v>
      </c>
      <c r="CQA17">
        <v>30377</v>
      </c>
      <c r="CQB17">
        <v>31858</v>
      </c>
      <c r="CQC17">
        <v>34831</v>
      </c>
      <c r="CQD17">
        <v>39539</v>
      </c>
      <c r="CQE17">
        <v>41506</v>
      </c>
      <c r="CQF17">
        <v>47742</v>
      </c>
      <c r="CQG17">
        <v>53057</v>
      </c>
      <c r="CQH17">
        <v>67415</v>
      </c>
      <c r="CQI17">
        <v>82586</v>
      </c>
      <c r="CQJ17">
        <v>98869</v>
      </c>
      <c r="CQK17">
        <v>172428</v>
      </c>
      <c r="CQL17">
        <v>548570</v>
      </c>
      <c r="CQM17">
        <v>1456202</v>
      </c>
      <c r="CQN17">
        <v>1872954</v>
      </c>
      <c r="CQO17">
        <v>1872954</v>
      </c>
      <c r="CQP17">
        <v>2368094</v>
      </c>
      <c r="CQQ17">
        <v>2806750</v>
      </c>
      <c r="CQR17">
        <v>2943836</v>
      </c>
      <c r="CQS17">
        <v>2883824</v>
      </c>
      <c r="CQT17">
        <v>2933072</v>
      </c>
      <c r="CQU17">
        <v>2931246</v>
      </c>
      <c r="CQV17">
        <v>2969978</v>
      </c>
      <c r="CQW17">
        <v>2922903</v>
      </c>
      <c r="CQX17">
        <v>2935403</v>
      </c>
      <c r="CQY17">
        <v>2897628</v>
      </c>
      <c r="CQZ17">
        <v>2858572</v>
      </c>
      <c r="CRA17">
        <v>2850482</v>
      </c>
      <c r="CRB17">
        <v>2854400</v>
      </c>
      <c r="CRC17">
        <v>2852174</v>
      </c>
      <c r="CRD17">
        <v>2880441</v>
      </c>
      <c r="CRE17">
        <v>2901158</v>
      </c>
      <c r="CRF17">
        <v>2882883</v>
      </c>
      <c r="CRG17">
        <v>2908459</v>
      </c>
      <c r="CRH17">
        <v>2942268</v>
      </c>
      <c r="CRI17">
        <v>2916216</v>
      </c>
      <c r="CRJ17">
        <v>2907550</v>
      </c>
      <c r="CRK17">
        <v>2899251</v>
      </c>
      <c r="CRL17">
        <v>2886608</v>
      </c>
      <c r="CRM17">
        <v>2904526</v>
      </c>
      <c r="CRN17">
        <v>2888913</v>
      </c>
      <c r="CRO17">
        <v>2875767</v>
      </c>
      <c r="CRP17">
        <v>2883622</v>
      </c>
      <c r="CRQ17">
        <v>2881222</v>
      </c>
      <c r="CRR17">
        <v>2896351</v>
      </c>
      <c r="CRS17">
        <v>2903384</v>
      </c>
      <c r="CRT17">
        <v>2866836</v>
      </c>
      <c r="CRU17">
        <v>2845172</v>
      </c>
      <c r="CRV17">
        <v>2839895</v>
      </c>
      <c r="CRW17">
        <v>2853613</v>
      </c>
      <c r="CRX17">
        <v>2873014</v>
      </c>
      <c r="CRY17">
        <v>2856769</v>
      </c>
      <c r="CRZ17">
        <v>2870832</v>
      </c>
      <c r="CSA17">
        <v>2878019</v>
      </c>
      <c r="CSB17">
        <v>2933358</v>
      </c>
      <c r="CSC17">
        <v>2886887</v>
      </c>
      <c r="CSD17">
        <v>2801950</v>
      </c>
      <c r="CSE17">
        <v>2765430</v>
      </c>
      <c r="CSF17">
        <v>2714157</v>
      </c>
      <c r="CSG17">
        <v>2748950</v>
      </c>
      <c r="CSH17">
        <v>17289</v>
      </c>
      <c r="CSI17">
        <v>22869</v>
      </c>
      <c r="CSJ17">
        <v>32804</v>
      </c>
      <c r="CSK17">
        <v>38606</v>
      </c>
      <c r="CSL17">
        <v>40418</v>
      </c>
      <c r="CSM17">
        <v>45320</v>
      </c>
      <c r="CSN17">
        <v>59773</v>
      </c>
      <c r="CSO17">
        <v>73337</v>
      </c>
      <c r="CSP17">
        <v>76304</v>
      </c>
      <c r="CSQ17">
        <v>83738</v>
      </c>
      <c r="CSR17">
        <v>90720</v>
      </c>
      <c r="CSS17">
        <v>112058</v>
      </c>
      <c r="CST17">
        <v>126080</v>
      </c>
      <c r="CSU17">
        <v>126080</v>
      </c>
      <c r="CSV17">
        <v>135431</v>
      </c>
      <c r="CSW17">
        <v>166564</v>
      </c>
      <c r="CSX17">
        <v>216907</v>
      </c>
      <c r="CSY17">
        <v>528539</v>
      </c>
      <c r="CSZ17">
        <v>1091587</v>
      </c>
      <c r="CTA17">
        <v>1693509</v>
      </c>
      <c r="CTB17">
        <v>2315786</v>
      </c>
      <c r="CTC17">
        <v>2570145</v>
      </c>
      <c r="CTD17">
        <v>2675546</v>
      </c>
      <c r="CTE17">
        <v>2724231</v>
      </c>
      <c r="CTF17">
        <v>2745791</v>
      </c>
      <c r="CTG17">
        <v>2767607</v>
      </c>
      <c r="CTH17">
        <v>2773078</v>
      </c>
      <c r="CTI17">
        <v>2795932</v>
      </c>
      <c r="CTJ17">
        <v>2799396</v>
      </c>
      <c r="CTK17">
        <v>2797852</v>
      </c>
      <c r="CTL17">
        <v>2800496</v>
      </c>
      <c r="CTM17">
        <v>2795366</v>
      </c>
      <c r="CTN17">
        <v>2784776</v>
      </c>
      <c r="CTO17">
        <v>2778246</v>
      </c>
      <c r="CTP17">
        <v>2769876</v>
      </c>
      <c r="CTQ17">
        <v>2759200</v>
      </c>
      <c r="CTR17">
        <v>2756433</v>
      </c>
      <c r="CTS17">
        <v>2762893</v>
      </c>
      <c r="CTT17">
        <v>2776283</v>
      </c>
      <c r="CTU17">
        <v>2777174</v>
      </c>
      <c r="CTV17">
        <v>2768640</v>
      </c>
      <c r="CTW17">
        <v>2750881</v>
      </c>
      <c r="CTX17">
        <v>2774443</v>
      </c>
      <c r="CTY17">
        <v>2818104</v>
      </c>
      <c r="CTZ17">
        <v>2792568</v>
      </c>
      <c r="CUA17">
        <v>2788781</v>
      </c>
      <c r="CUB17">
        <v>2789886</v>
      </c>
      <c r="CUC17">
        <v>2810585</v>
      </c>
      <c r="CUD17">
        <v>2849186</v>
      </c>
      <c r="CUE17">
        <v>2855055</v>
      </c>
      <c r="CUF17">
        <v>2859035</v>
      </c>
      <c r="CUG17">
        <v>2872754</v>
      </c>
      <c r="CUH17">
        <v>2851986</v>
      </c>
      <c r="CUI17">
        <v>2851343</v>
      </c>
      <c r="CUJ17">
        <v>2820038</v>
      </c>
      <c r="CUK17">
        <v>2809267</v>
      </c>
      <c r="CUL17">
        <v>2807894</v>
      </c>
      <c r="CUM17">
        <v>2777302</v>
      </c>
      <c r="CUN17">
        <v>2777302</v>
      </c>
      <c r="CUO17">
        <v>2753697</v>
      </c>
      <c r="CUP17">
        <v>2800869</v>
      </c>
      <c r="CUQ17">
        <v>2810425</v>
      </c>
      <c r="CUR17">
        <v>2783804</v>
      </c>
      <c r="CUS17">
        <v>2854648</v>
      </c>
      <c r="CUT17">
        <v>2725820</v>
      </c>
      <c r="CUU17">
        <v>2771629</v>
      </c>
      <c r="CUV17">
        <v>9201</v>
      </c>
      <c r="CUW17">
        <v>19130</v>
      </c>
      <c r="CUX17">
        <v>25343</v>
      </c>
      <c r="CUY17">
        <v>33283</v>
      </c>
      <c r="CUZ17">
        <v>37571</v>
      </c>
      <c r="CVA17">
        <v>52909</v>
      </c>
      <c r="CVB17">
        <v>71322</v>
      </c>
      <c r="CVC17">
        <v>78055</v>
      </c>
      <c r="CVD17">
        <v>81202</v>
      </c>
      <c r="CVE17">
        <v>88207</v>
      </c>
      <c r="CVF17">
        <v>91372</v>
      </c>
      <c r="CVG17">
        <v>102247</v>
      </c>
      <c r="CVH17">
        <v>113431</v>
      </c>
      <c r="CVI17">
        <v>123167</v>
      </c>
      <c r="CVJ17">
        <v>168498</v>
      </c>
      <c r="CVK17">
        <v>206548</v>
      </c>
      <c r="CVL17">
        <v>338050</v>
      </c>
      <c r="CVM17">
        <v>338050</v>
      </c>
      <c r="CVN17">
        <v>596954</v>
      </c>
      <c r="CVO17">
        <v>1160724</v>
      </c>
      <c r="CVP17">
        <v>1869640</v>
      </c>
      <c r="CVQ17">
        <v>2369453</v>
      </c>
      <c r="CVR17">
        <v>2547182</v>
      </c>
      <c r="CVS17">
        <v>2583446</v>
      </c>
      <c r="CVT17">
        <v>2647545</v>
      </c>
      <c r="CVU17">
        <v>2695847</v>
      </c>
      <c r="CVV17">
        <v>2691958</v>
      </c>
      <c r="CVW17">
        <v>2720712</v>
      </c>
      <c r="CVX17">
        <v>2725958</v>
      </c>
      <c r="CVY17">
        <v>2721947</v>
      </c>
      <c r="CVZ17">
        <v>2719832</v>
      </c>
      <c r="CWA17">
        <v>2706889</v>
      </c>
      <c r="CWB17">
        <v>2708523</v>
      </c>
      <c r="CWC17">
        <v>2679884</v>
      </c>
      <c r="CWD17">
        <v>2631378</v>
      </c>
      <c r="CWE17">
        <v>2639363</v>
      </c>
      <c r="CWF17">
        <v>2645168</v>
      </c>
      <c r="CWG17">
        <v>2654474</v>
      </c>
      <c r="CWH17">
        <v>2674719</v>
      </c>
      <c r="CWI17">
        <v>2664730</v>
      </c>
      <c r="CWJ17">
        <v>2667447</v>
      </c>
      <c r="CWK17">
        <v>2671589</v>
      </c>
      <c r="CWL17">
        <v>2697587</v>
      </c>
      <c r="CWM17">
        <v>2734256</v>
      </c>
      <c r="CWN17">
        <v>2770780</v>
      </c>
      <c r="CWO17">
        <v>2796987</v>
      </c>
      <c r="CWP17">
        <v>2800366</v>
      </c>
      <c r="CWQ17">
        <v>2811027</v>
      </c>
      <c r="CWR17">
        <v>2797064</v>
      </c>
      <c r="CWS17">
        <v>2777717</v>
      </c>
      <c r="CWT17">
        <v>2754517</v>
      </c>
      <c r="CWU17">
        <v>2727658</v>
      </c>
      <c r="CWV17">
        <v>2710723</v>
      </c>
      <c r="CWW17">
        <v>2707680</v>
      </c>
      <c r="CWX17">
        <v>2681513</v>
      </c>
      <c r="CWY17">
        <v>2688587</v>
      </c>
      <c r="CWZ17">
        <v>2663198</v>
      </c>
      <c r="CXA17">
        <v>2638946</v>
      </c>
      <c r="CXB17">
        <v>2632769</v>
      </c>
      <c r="CXC17">
        <v>2653782</v>
      </c>
      <c r="CXD17">
        <v>2642366</v>
      </c>
      <c r="CXE17">
        <v>2606257</v>
      </c>
      <c r="CXF17">
        <v>2588977</v>
      </c>
      <c r="CXG17">
        <v>2588977</v>
      </c>
      <c r="CXH17">
        <v>2628750</v>
      </c>
      <c r="CXI17">
        <v>2618866</v>
      </c>
      <c r="CXJ17">
        <v>10774</v>
      </c>
      <c r="CXK17">
        <v>20807</v>
      </c>
      <c r="CXL17">
        <v>25310</v>
      </c>
      <c r="CXM17">
        <v>29534</v>
      </c>
      <c r="CXN17">
        <v>40366</v>
      </c>
      <c r="CXO17">
        <v>50172</v>
      </c>
      <c r="CXP17">
        <v>53569</v>
      </c>
      <c r="CXQ17">
        <v>55256</v>
      </c>
      <c r="CXR17">
        <v>60202</v>
      </c>
      <c r="CXS17">
        <v>63912</v>
      </c>
      <c r="CXT17">
        <v>71644</v>
      </c>
      <c r="CXU17">
        <v>95329</v>
      </c>
      <c r="CXV17">
        <v>109923</v>
      </c>
      <c r="CXW17">
        <v>116128</v>
      </c>
      <c r="CXX17">
        <v>138186</v>
      </c>
      <c r="CXY17">
        <v>173352</v>
      </c>
      <c r="CXZ17">
        <v>262078</v>
      </c>
      <c r="CYA17">
        <v>582421</v>
      </c>
      <c r="CYB17">
        <v>1212687</v>
      </c>
      <c r="CYC17">
        <v>1892045</v>
      </c>
      <c r="CYD17">
        <v>2516653</v>
      </c>
      <c r="CYE17">
        <v>2761579</v>
      </c>
      <c r="CYF17">
        <v>2875621</v>
      </c>
      <c r="CYG17">
        <v>2908458</v>
      </c>
      <c r="CYH17">
        <v>2956158</v>
      </c>
      <c r="CYI17">
        <v>2943864</v>
      </c>
      <c r="CYJ17">
        <v>2943864</v>
      </c>
      <c r="CYK17">
        <v>2969999</v>
      </c>
      <c r="CYL17">
        <v>2933408</v>
      </c>
      <c r="CYM17">
        <v>2923228</v>
      </c>
      <c r="CYN17">
        <v>2932255</v>
      </c>
      <c r="CYO17">
        <v>2929461</v>
      </c>
      <c r="CYP17">
        <v>2941404</v>
      </c>
      <c r="CYQ17">
        <v>2913524</v>
      </c>
      <c r="CYR17">
        <v>2913247</v>
      </c>
      <c r="CYS17">
        <v>2869462</v>
      </c>
      <c r="CYT17">
        <v>2910237</v>
      </c>
      <c r="CYU17">
        <v>2901791</v>
      </c>
      <c r="CYV17">
        <v>2880985</v>
      </c>
      <c r="CYW17">
        <v>2854903</v>
      </c>
      <c r="CYX17">
        <v>2818527</v>
      </c>
      <c r="CYY17">
        <v>2819601</v>
      </c>
      <c r="CYZ17">
        <v>2850177</v>
      </c>
      <c r="CZA17">
        <v>2802311</v>
      </c>
      <c r="CZB17">
        <v>2786935</v>
      </c>
      <c r="CZC17">
        <v>2790245</v>
      </c>
      <c r="CZD17">
        <v>2790245</v>
      </c>
      <c r="CZE17">
        <v>2741247</v>
      </c>
      <c r="CZF17">
        <v>2704168</v>
      </c>
      <c r="CZG17">
        <v>2648439</v>
      </c>
      <c r="CZH17">
        <v>2597627</v>
      </c>
      <c r="CZI17">
        <v>2604950</v>
      </c>
      <c r="CZJ17">
        <v>2547281</v>
      </c>
      <c r="CZK17">
        <v>2557856</v>
      </c>
      <c r="CZL17">
        <v>2534242</v>
      </c>
      <c r="CZM17">
        <v>2535240</v>
      </c>
      <c r="CZN17">
        <v>2527697</v>
      </c>
      <c r="CZO17">
        <v>2527697</v>
      </c>
      <c r="CZP17">
        <v>2522161</v>
      </c>
      <c r="CZQ17">
        <v>2481325</v>
      </c>
      <c r="CZR17">
        <v>2468899</v>
      </c>
      <c r="CZS17">
        <v>2467324</v>
      </c>
      <c r="CZT17">
        <v>2467324</v>
      </c>
      <c r="CZU17">
        <v>2475254</v>
      </c>
      <c r="CZV17">
        <v>2490736</v>
      </c>
      <c r="CZW17">
        <v>5863</v>
      </c>
      <c r="CZX17">
        <v>8365</v>
      </c>
      <c r="CZY17">
        <v>15032</v>
      </c>
      <c r="CZZ17">
        <v>17205</v>
      </c>
      <c r="DAA17">
        <v>24455</v>
      </c>
      <c r="DAB17">
        <v>32042</v>
      </c>
      <c r="DAC17">
        <v>37394</v>
      </c>
      <c r="DAD17">
        <v>42315</v>
      </c>
      <c r="DAE17">
        <v>49653</v>
      </c>
      <c r="DAF17">
        <v>58556</v>
      </c>
      <c r="DAG17">
        <v>66215</v>
      </c>
      <c r="DAH17">
        <v>79169</v>
      </c>
      <c r="DAI17">
        <v>90394</v>
      </c>
      <c r="DAJ17">
        <v>104878</v>
      </c>
      <c r="DAK17">
        <v>121748</v>
      </c>
      <c r="DAL17">
        <v>152367</v>
      </c>
      <c r="DAM17">
        <v>303145</v>
      </c>
      <c r="DAN17">
        <v>437678</v>
      </c>
      <c r="DAO17">
        <v>437678</v>
      </c>
      <c r="DAP17">
        <v>903270</v>
      </c>
      <c r="DAQ17">
        <v>1788481</v>
      </c>
      <c r="DAR17">
        <v>2222747</v>
      </c>
      <c r="DAS17">
        <v>2436648</v>
      </c>
      <c r="DAT17">
        <v>2504409</v>
      </c>
      <c r="DAU17">
        <v>2527563</v>
      </c>
      <c r="DAV17">
        <v>2544643</v>
      </c>
      <c r="DAW17">
        <v>2524194</v>
      </c>
      <c r="DAX17">
        <v>2546747</v>
      </c>
      <c r="DAY17">
        <v>2533243</v>
      </c>
      <c r="DAZ17">
        <v>2530990</v>
      </c>
      <c r="DBA17">
        <v>2533344</v>
      </c>
      <c r="DBB17">
        <v>2549860</v>
      </c>
      <c r="DBC17">
        <v>2585745</v>
      </c>
      <c r="DBD17">
        <v>2609706</v>
      </c>
      <c r="DBE17">
        <v>2676031</v>
      </c>
      <c r="DBF17">
        <v>2708595</v>
      </c>
      <c r="DBG17">
        <v>2700025</v>
      </c>
      <c r="DBH17">
        <v>2745370</v>
      </c>
      <c r="DBI17">
        <v>2736803</v>
      </c>
      <c r="DBJ17">
        <v>2744340</v>
      </c>
      <c r="DBK17">
        <v>2717440</v>
      </c>
      <c r="DBL17">
        <v>2729443</v>
      </c>
      <c r="DBM17">
        <v>2765797</v>
      </c>
      <c r="DBN17">
        <v>2763120</v>
      </c>
      <c r="DBO17">
        <v>2768863</v>
      </c>
      <c r="DBP17">
        <v>2811665</v>
      </c>
      <c r="DBQ17">
        <v>2827291</v>
      </c>
      <c r="DBR17">
        <v>2830403</v>
      </c>
      <c r="DBS17">
        <v>2810729</v>
      </c>
      <c r="DBT17">
        <v>2789928</v>
      </c>
      <c r="DBU17">
        <v>2784671</v>
      </c>
      <c r="DBV17">
        <v>2777421</v>
      </c>
      <c r="DBW17">
        <v>2787803</v>
      </c>
      <c r="DBX17">
        <v>2777625</v>
      </c>
      <c r="DBY17">
        <v>2767543</v>
      </c>
      <c r="DBZ17">
        <v>2758059</v>
      </c>
      <c r="DCA17">
        <v>2772222</v>
      </c>
      <c r="DCB17">
        <v>2769866</v>
      </c>
      <c r="DCC17">
        <v>2773932</v>
      </c>
      <c r="DCD17">
        <v>2753439</v>
      </c>
      <c r="DCE17">
        <v>2700649</v>
      </c>
      <c r="DCF17">
        <v>2685730</v>
      </c>
      <c r="DCG17">
        <v>2713126</v>
      </c>
      <c r="DCH17">
        <v>2676112</v>
      </c>
      <c r="DCI17">
        <v>2628550</v>
      </c>
      <c r="DCJ17">
        <v>16017</v>
      </c>
      <c r="DCK17">
        <v>25029</v>
      </c>
      <c r="DCL17">
        <v>30469</v>
      </c>
      <c r="DCM17">
        <v>33144</v>
      </c>
      <c r="DCN17">
        <v>41511</v>
      </c>
      <c r="DCO17">
        <v>56181</v>
      </c>
      <c r="DCP17">
        <v>64819</v>
      </c>
      <c r="DCQ17">
        <v>69664</v>
      </c>
      <c r="DCR17">
        <v>74607</v>
      </c>
      <c r="DCS17">
        <v>87556</v>
      </c>
      <c r="DCT17">
        <v>106598</v>
      </c>
      <c r="DCU17">
        <v>106598</v>
      </c>
      <c r="DCV17">
        <v>126028</v>
      </c>
      <c r="DCW17">
        <v>152935</v>
      </c>
      <c r="DCX17">
        <v>187931</v>
      </c>
      <c r="DCY17">
        <v>260702</v>
      </c>
      <c r="DCZ17">
        <v>355477</v>
      </c>
      <c r="DDA17">
        <v>724875</v>
      </c>
      <c r="DDB17">
        <v>1513004</v>
      </c>
      <c r="DDC17">
        <v>2202986</v>
      </c>
      <c r="DDD17">
        <v>2629452</v>
      </c>
      <c r="DDE17">
        <v>2807673</v>
      </c>
      <c r="DDF17">
        <v>2917802</v>
      </c>
      <c r="DDG17">
        <v>2929422</v>
      </c>
      <c r="DDH17">
        <v>2895567</v>
      </c>
      <c r="DDI17">
        <v>2900158</v>
      </c>
      <c r="DDJ17">
        <v>2888273</v>
      </c>
      <c r="DDK17">
        <v>2908502</v>
      </c>
      <c r="DDL17">
        <v>2940486</v>
      </c>
      <c r="DDM17">
        <v>2943610</v>
      </c>
      <c r="DDN17">
        <v>2888095</v>
      </c>
      <c r="DDO17">
        <v>2878717</v>
      </c>
      <c r="DDP17">
        <v>2858925</v>
      </c>
      <c r="DDQ17">
        <v>2880157</v>
      </c>
      <c r="DDR17">
        <v>2900689</v>
      </c>
      <c r="DDS17">
        <v>2890151</v>
      </c>
      <c r="DDT17">
        <v>2897378</v>
      </c>
      <c r="DDU17">
        <v>2884872</v>
      </c>
      <c r="DDV17">
        <v>2808322</v>
      </c>
      <c r="DDW17">
        <v>2785919</v>
      </c>
      <c r="DDX17">
        <v>2778997</v>
      </c>
      <c r="DDY17">
        <v>2776067</v>
      </c>
      <c r="DDZ17">
        <v>2761745</v>
      </c>
      <c r="DEA17">
        <v>2727435</v>
      </c>
      <c r="DEB17">
        <v>2724737</v>
      </c>
      <c r="DEC17">
        <v>2708469</v>
      </c>
      <c r="DED17">
        <v>2706095</v>
      </c>
      <c r="DEE17">
        <v>2700818</v>
      </c>
      <c r="DEF17">
        <v>2683227</v>
      </c>
      <c r="DEG17">
        <v>2692189</v>
      </c>
      <c r="DEH17">
        <v>2708208</v>
      </c>
      <c r="DEI17">
        <v>2718728</v>
      </c>
      <c r="DEJ17">
        <v>2744870</v>
      </c>
      <c r="DEK17">
        <v>2732880</v>
      </c>
      <c r="DEL17">
        <v>2724878</v>
      </c>
      <c r="DEM17">
        <v>2720443</v>
      </c>
      <c r="DEN17">
        <v>2694001</v>
      </c>
      <c r="DEO17">
        <v>2694001</v>
      </c>
      <c r="DEP17">
        <v>2704834</v>
      </c>
      <c r="DEQ17">
        <v>2718643</v>
      </c>
      <c r="DER17">
        <v>2708872</v>
      </c>
      <c r="DES17">
        <v>2718108</v>
      </c>
      <c r="DET17">
        <v>2700125</v>
      </c>
      <c r="DEU17">
        <v>2712095</v>
      </c>
      <c r="DEV17">
        <v>2707927</v>
      </c>
      <c r="DEW17">
        <v>2694450</v>
      </c>
      <c r="DEX17">
        <v>10919</v>
      </c>
      <c r="DEY17">
        <v>16502</v>
      </c>
      <c r="DEZ17">
        <v>22697</v>
      </c>
      <c r="DFA17">
        <v>29024</v>
      </c>
      <c r="DFB17">
        <v>39689</v>
      </c>
      <c r="DFC17">
        <v>43577</v>
      </c>
      <c r="DFD17">
        <v>59009</v>
      </c>
      <c r="DFE17">
        <v>66340</v>
      </c>
      <c r="DFF17">
        <v>74294</v>
      </c>
      <c r="DFG17">
        <v>81541</v>
      </c>
      <c r="DFH17">
        <v>92792</v>
      </c>
      <c r="DFI17">
        <v>102057</v>
      </c>
      <c r="DFJ17">
        <v>127419</v>
      </c>
      <c r="DFK17">
        <v>153178</v>
      </c>
      <c r="DFL17">
        <v>188310</v>
      </c>
      <c r="DFM17">
        <v>240124</v>
      </c>
      <c r="DFN17">
        <v>379543</v>
      </c>
      <c r="DFO17">
        <v>978131</v>
      </c>
      <c r="DFP17">
        <v>2006664</v>
      </c>
      <c r="DFQ17">
        <v>2525095</v>
      </c>
      <c r="DFR17">
        <v>2525095</v>
      </c>
      <c r="DFS17">
        <v>2630068</v>
      </c>
      <c r="DFT17">
        <v>2696225</v>
      </c>
      <c r="DFU17">
        <v>2749592</v>
      </c>
      <c r="DFV17">
        <v>2768512</v>
      </c>
      <c r="DFW17">
        <v>2757976</v>
      </c>
      <c r="DFX17">
        <v>2759547</v>
      </c>
      <c r="DFY17">
        <v>2763759</v>
      </c>
      <c r="DFZ17">
        <v>2755167</v>
      </c>
      <c r="DGA17">
        <v>2745320</v>
      </c>
      <c r="DGB17">
        <v>2720232</v>
      </c>
      <c r="DGC17">
        <v>2757375</v>
      </c>
      <c r="DGD17">
        <v>2781688</v>
      </c>
      <c r="DGE17">
        <v>2800446</v>
      </c>
      <c r="DGF17">
        <v>2791954</v>
      </c>
      <c r="DGG17">
        <v>2813470</v>
      </c>
      <c r="DGH17">
        <v>2838032</v>
      </c>
      <c r="DGI17">
        <v>2866658</v>
      </c>
      <c r="DGJ17">
        <v>2821767</v>
      </c>
      <c r="DGK17">
        <v>2809260</v>
      </c>
      <c r="DGL17">
        <v>2805352</v>
      </c>
      <c r="DGM17">
        <v>2779537</v>
      </c>
      <c r="DGN17">
        <v>2814422</v>
      </c>
      <c r="DGO17">
        <v>2826644</v>
      </c>
      <c r="DGP17">
        <v>2817420</v>
      </c>
      <c r="DGQ17">
        <v>2812393</v>
      </c>
      <c r="DGR17">
        <v>2821399</v>
      </c>
      <c r="DGS17">
        <v>2812797</v>
      </c>
      <c r="DGT17">
        <v>2806350</v>
      </c>
      <c r="DGU17">
        <v>2817699</v>
      </c>
      <c r="DGV17">
        <v>2821143</v>
      </c>
      <c r="DGW17">
        <v>2842611</v>
      </c>
      <c r="DGX17">
        <v>2831620</v>
      </c>
      <c r="DGY17">
        <v>2795065</v>
      </c>
      <c r="DGZ17">
        <v>2793850</v>
      </c>
      <c r="DHA17">
        <v>2781047</v>
      </c>
      <c r="DHB17">
        <v>2773203</v>
      </c>
      <c r="DHC17">
        <v>2780495</v>
      </c>
      <c r="DHD17">
        <v>2767394</v>
      </c>
      <c r="DHE17">
        <v>2780484</v>
      </c>
      <c r="DHF17">
        <v>2837721</v>
      </c>
      <c r="DHG17">
        <v>2848768</v>
      </c>
      <c r="DHH17">
        <v>2813217</v>
      </c>
      <c r="DHI17">
        <v>2789996</v>
      </c>
      <c r="DHJ17">
        <v>2771193</v>
      </c>
      <c r="DHK17">
        <v>15421</v>
      </c>
      <c r="DHL17">
        <v>14554</v>
      </c>
      <c r="DHM17">
        <v>16228</v>
      </c>
      <c r="DHN17">
        <v>24772</v>
      </c>
      <c r="DHO17">
        <v>24950</v>
      </c>
      <c r="DHP17">
        <v>28088</v>
      </c>
      <c r="DHQ17">
        <v>30576</v>
      </c>
      <c r="DHR17">
        <v>37500</v>
      </c>
      <c r="DHS17">
        <v>39506</v>
      </c>
      <c r="DHT17">
        <v>52247</v>
      </c>
      <c r="DHU17">
        <v>80246</v>
      </c>
      <c r="DHV17">
        <v>93779</v>
      </c>
      <c r="DHW17">
        <v>124318</v>
      </c>
      <c r="DHX17">
        <v>146807</v>
      </c>
      <c r="DHY17">
        <v>165911</v>
      </c>
      <c r="DHZ17">
        <v>235740</v>
      </c>
      <c r="DIA17">
        <v>356981</v>
      </c>
      <c r="DIB17">
        <v>737167</v>
      </c>
      <c r="DIC17">
        <v>1433254</v>
      </c>
      <c r="DID17">
        <v>2052333</v>
      </c>
      <c r="DIE17">
        <v>2372957</v>
      </c>
      <c r="DIF17">
        <v>2443737</v>
      </c>
      <c r="DIG17">
        <v>2482907</v>
      </c>
      <c r="DIH17">
        <v>2504648</v>
      </c>
      <c r="DII17">
        <v>2497803</v>
      </c>
      <c r="DIJ17">
        <v>2497803</v>
      </c>
      <c r="DIK17">
        <v>2521706</v>
      </c>
      <c r="DIL17">
        <v>2487269</v>
      </c>
      <c r="DIM17">
        <v>2508285</v>
      </c>
      <c r="DIN17">
        <v>2509567</v>
      </c>
      <c r="DIO17">
        <v>2589442</v>
      </c>
      <c r="DIP17">
        <v>2591616</v>
      </c>
      <c r="DIQ17">
        <v>2569356</v>
      </c>
      <c r="DIR17">
        <v>2591420</v>
      </c>
      <c r="DIS17">
        <v>2597570</v>
      </c>
      <c r="DIT17">
        <v>2635541</v>
      </c>
      <c r="DIU17">
        <v>2677880</v>
      </c>
      <c r="DIV17">
        <v>2683533</v>
      </c>
      <c r="DIW17">
        <v>2650523</v>
      </c>
      <c r="DIX17">
        <v>2641863</v>
      </c>
      <c r="DIY17">
        <v>2735501</v>
      </c>
      <c r="DIZ17">
        <v>2666912</v>
      </c>
      <c r="DJA17">
        <v>2661053</v>
      </c>
      <c r="DJB17">
        <v>2684459</v>
      </c>
      <c r="DJC17">
        <v>2687007</v>
      </c>
      <c r="DJD17">
        <v>2687007</v>
      </c>
      <c r="DJE17">
        <v>2712383</v>
      </c>
      <c r="DJF17">
        <v>2700391</v>
      </c>
      <c r="DJG17">
        <v>2693911</v>
      </c>
      <c r="DJH17">
        <v>2673540</v>
      </c>
      <c r="DJI17">
        <v>2681776</v>
      </c>
      <c r="DJJ17">
        <v>2670321</v>
      </c>
      <c r="DJK17">
        <v>2678692</v>
      </c>
      <c r="DJL17">
        <v>2667999</v>
      </c>
      <c r="DJM17">
        <v>2646407</v>
      </c>
      <c r="DJN17">
        <v>2607246</v>
      </c>
      <c r="DJO17">
        <v>2607060</v>
      </c>
      <c r="DJP17">
        <v>2607060</v>
      </c>
      <c r="DJQ17">
        <v>2605144</v>
      </c>
      <c r="DJR17">
        <v>2602417</v>
      </c>
      <c r="DJS17">
        <v>2609629</v>
      </c>
      <c r="DJT17">
        <v>2598754</v>
      </c>
      <c r="DJU17">
        <v>2598754</v>
      </c>
      <c r="DJV17">
        <v>2581382</v>
      </c>
      <c r="DJW17">
        <v>2591349</v>
      </c>
      <c r="DJX17">
        <v>4204</v>
      </c>
      <c r="DJY17">
        <v>6401</v>
      </c>
      <c r="DJZ17">
        <v>13469</v>
      </c>
      <c r="DKA17">
        <v>19527</v>
      </c>
      <c r="DKB17">
        <v>25086</v>
      </c>
      <c r="DKC17">
        <v>38918</v>
      </c>
      <c r="DKD17">
        <v>44746</v>
      </c>
      <c r="DKE17">
        <v>58539</v>
      </c>
      <c r="DKF17">
        <v>71019</v>
      </c>
      <c r="DKG17">
        <v>76022</v>
      </c>
      <c r="DKH17">
        <v>85162</v>
      </c>
      <c r="DKI17">
        <v>104585</v>
      </c>
      <c r="DKJ17">
        <v>125357</v>
      </c>
      <c r="DKK17">
        <v>166152</v>
      </c>
      <c r="DKL17">
        <v>242736</v>
      </c>
      <c r="DKM17">
        <v>350475</v>
      </c>
      <c r="DKN17">
        <v>467357</v>
      </c>
      <c r="DKO17">
        <v>467357</v>
      </c>
      <c r="DKP17">
        <v>1152539</v>
      </c>
      <c r="DKQ17">
        <v>1884634</v>
      </c>
      <c r="DKR17">
        <v>2534804</v>
      </c>
      <c r="DKS17">
        <v>2698670</v>
      </c>
      <c r="DKT17">
        <v>2791976</v>
      </c>
      <c r="DKU17">
        <v>2806145</v>
      </c>
      <c r="DKV17">
        <v>2796129</v>
      </c>
      <c r="DKW17">
        <v>2798450</v>
      </c>
      <c r="DKX17">
        <v>2785354</v>
      </c>
      <c r="DKY17">
        <v>2793794</v>
      </c>
      <c r="DKZ17">
        <v>2754135</v>
      </c>
      <c r="DLA17">
        <v>2763948</v>
      </c>
      <c r="DLB17">
        <v>2768102</v>
      </c>
      <c r="DLC17">
        <v>2746779</v>
      </c>
      <c r="DLD17">
        <v>2756819</v>
      </c>
      <c r="DLE17">
        <v>2745470</v>
      </c>
      <c r="DLF17">
        <v>2748270</v>
      </c>
      <c r="DLG17">
        <v>2736534</v>
      </c>
      <c r="DLH17">
        <v>2769249</v>
      </c>
      <c r="DLI17">
        <v>2714061</v>
      </c>
      <c r="DLJ17">
        <v>2710548</v>
      </c>
      <c r="DLK17">
        <v>2742100</v>
      </c>
      <c r="DLL17">
        <v>2762632</v>
      </c>
      <c r="DLM17">
        <v>2794061</v>
      </c>
      <c r="DLN17">
        <v>2815387</v>
      </c>
      <c r="DLO17">
        <v>2820631</v>
      </c>
      <c r="DLP17">
        <v>2801261</v>
      </c>
      <c r="DLQ17">
        <v>2787447</v>
      </c>
      <c r="DLR17">
        <v>2763832</v>
      </c>
      <c r="DLS17">
        <v>2795306</v>
      </c>
      <c r="DLT17">
        <v>2794780</v>
      </c>
      <c r="DLU17">
        <v>2825586</v>
      </c>
      <c r="DLV17">
        <v>2792387</v>
      </c>
      <c r="DLW17">
        <v>2793122</v>
      </c>
      <c r="DLX17">
        <v>2755356</v>
      </c>
      <c r="DLY17">
        <v>2704761</v>
      </c>
      <c r="DLZ17">
        <v>2696056</v>
      </c>
      <c r="DMA17">
        <v>2716640</v>
      </c>
      <c r="DMB17">
        <v>2736877</v>
      </c>
      <c r="DMC17">
        <v>2758456</v>
      </c>
      <c r="DMD17">
        <v>2728652</v>
      </c>
      <c r="DME17">
        <v>2726005</v>
      </c>
      <c r="DMF17">
        <v>2706145</v>
      </c>
      <c r="DMG17">
        <v>2757244</v>
      </c>
      <c r="DMH17">
        <v>2685595</v>
      </c>
      <c r="DMI17">
        <v>2632019</v>
      </c>
      <c r="DMJ17">
        <v>2635694</v>
      </c>
      <c r="DMK17">
        <v>17800</v>
      </c>
      <c r="DML17">
        <v>18348</v>
      </c>
      <c r="DMM17">
        <v>20367</v>
      </c>
      <c r="DMN17">
        <v>26860</v>
      </c>
      <c r="DMO17">
        <v>36930</v>
      </c>
      <c r="DMP17">
        <v>40007</v>
      </c>
      <c r="DMQ17">
        <v>43136</v>
      </c>
      <c r="DMR17">
        <v>51947</v>
      </c>
      <c r="DMS17">
        <v>59982</v>
      </c>
      <c r="DMT17">
        <v>68405</v>
      </c>
      <c r="DMU17">
        <v>74898</v>
      </c>
      <c r="DMV17">
        <v>95976</v>
      </c>
      <c r="DMW17">
        <v>140298</v>
      </c>
      <c r="DMX17">
        <v>181124</v>
      </c>
      <c r="DMY17">
        <v>267328</v>
      </c>
      <c r="DMZ17">
        <v>267328</v>
      </c>
      <c r="DNA17">
        <v>382293</v>
      </c>
      <c r="DNB17">
        <v>905713</v>
      </c>
      <c r="DNC17">
        <v>1685983</v>
      </c>
      <c r="DND17">
        <v>2288392</v>
      </c>
      <c r="DNE17">
        <v>2605182</v>
      </c>
      <c r="DNF17">
        <v>2730635</v>
      </c>
      <c r="DNG17">
        <v>2729677</v>
      </c>
      <c r="DNH17">
        <v>2777538</v>
      </c>
      <c r="DNI17">
        <v>2786091</v>
      </c>
      <c r="DNJ17">
        <v>2810844</v>
      </c>
      <c r="DNK17">
        <v>2795250</v>
      </c>
      <c r="DNL17">
        <v>2802886</v>
      </c>
      <c r="DNM17">
        <v>2781725</v>
      </c>
      <c r="DNN17">
        <v>2779284</v>
      </c>
      <c r="DNO17">
        <v>2769397</v>
      </c>
      <c r="DNP17">
        <v>2778836</v>
      </c>
      <c r="DNQ17">
        <v>2764766</v>
      </c>
      <c r="DNR17">
        <v>2767600</v>
      </c>
      <c r="DNS17">
        <v>2776178</v>
      </c>
      <c r="DNT17">
        <v>2791580</v>
      </c>
      <c r="DNU17">
        <v>2724275</v>
      </c>
      <c r="DNV17">
        <v>2699332</v>
      </c>
      <c r="DNW17">
        <v>2732675</v>
      </c>
      <c r="DNX17">
        <v>2705162</v>
      </c>
      <c r="DNY17">
        <v>2702734</v>
      </c>
      <c r="DNZ17">
        <v>2715689</v>
      </c>
      <c r="DOA17">
        <v>2708784</v>
      </c>
      <c r="DOB17">
        <v>2706669</v>
      </c>
      <c r="DOC17">
        <v>2665025</v>
      </c>
      <c r="DOD17">
        <v>2651821</v>
      </c>
      <c r="DOE17">
        <v>2661502</v>
      </c>
      <c r="DOF17">
        <v>2627508</v>
      </c>
      <c r="DOG17">
        <v>2617552</v>
      </c>
      <c r="DOH17">
        <v>2642061</v>
      </c>
      <c r="DOI17">
        <v>2644993</v>
      </c>
      <c r="DOJ17">
        <v>2649856</v>
      </c>
      <c r="DOK17">
        <v>2661074</v>
      </c>
      <c r="DOL17">
        <v>2678020</v>
      </c>
      <c r="DOM17">
        <v>2618021</v>
      </c>
      <c r="DON17">
        <v>2601851</v>
      </c>
      <c r="DOO17">
        <v>2601851</v>
      </c>
      <c r="DOP17">
        <v>2586763</v>
      </c>
      <c r="DOQ17">
        <v>2594505</v>
      </c>
      <c r="DOR17">
        <v>2587358</v>
      </c>
      <c r="DOS17">
        <v>2606647</v>
      </c>
      <c r="DOT17">
        <v>2620507</v>
      </c>
      <c r="DOU17">
        <v>2583133</v>
      </c>
      <c r="DOV17">
        <v>2582470</v>
      </c>
      <c r="DOW17">
        <v>2553706</v>
      </c>
      <c r="DOX17">
        <v>2551795</v>
      </c>
      <c r="DOY17">
        <v>1450</v>
      </c>
      <c r="DOZ17">
        <v>2281</v>
      </c>
      <c r="DPA17">
        <v>3804</v>
      </c>
      <c r="DPB17">
        <v>5777</v>
      </c>
      <c r="DPC17">
        <v>11512</v>
      </c>
      <c r="DPD17">
        <v>14945</v>
      </c>
      <c r="DPE17">
        <v>19562</v>
      </c>
      <c r="DPF17">
        <v>22912</v>
      </c>
      <c r="DPG17">
        <v>24809</v>
      </c>
      <c r="DPH17">
        <v>28954</v>
      </c>
      <c r="DPI17">
        <v>33721</v>
      </c>
      <c r="DPJ17">
        <v>46143</v>
      </c>
      <c r="DPK17">
        <v>72490</v>
      </c>
      <c r="DPL17">
        <v>245943</v>
      </c>
      <c r="DPM17">
        <v>321170</v>
      </c>
      <c r="DPN17">
        <v>402206</v>
      </c>
      <c r="DPO17">
        <v>778398</v>
      </c>
      <c r="DPP17">
        <v>1757925</v>
      </c>
      <c r="DPQ17">
        <v>2374627</v>
      </c>
      <c r="DPR17">
        <v>2374627</v>
      </c>
      <c r="DPS17">
        <v>2467996</v>
      </c>
      <c r="DPT17">
        <v>2522829</v>
      </c>
      <c r="DPU17">
        <v>2609752</v>
      </c>
      <c r="DPV17">
        <v>2604967</v>
      </c>
      <c r="DPW17">
        <v>2621910</v>
      </c>
      <c r="DPX17">
        <v>2668131</v>
      </c>
      <c r="DPY17">
        <v>2653987</v>
      </c>
      <c r="DPZ17">
        <v>2667744</v>
      </c>
      <c r="DQA17">
        <v>2639042</v>
      </c>
      <c r="DQB17">
        <v>2656110</v>
      </c>
      <c r="DQC17">
        <v>2629447</v>
      </c>
      <c r="DQD17">
        <v>2623397</v>
      </c>
      <c r="DQE17">
        <v>2595335</v>
      </c>
      <c r="DQF17">
        <v>2590799</v>
      </c>
      <c r="DQG17">
        <v>2603073</v>
      </c>
      <c r="DQH17">
        <v>2573152</v>
      </c>
      <c r="DQI17">
        <v>2546200</v>
      </c>
      <c r="DQJ17">
        <v>2516039</v>
      </c>
      <c r="DQK17">
        <v>2493001</v>
      </c>
      <c r="DQL17">
        <v>2493645</v>
      </c>
      <c r="DQM17">
        <v>2513974</v>
      </c>
      <c r="DQN17">
        <v>2506252</v>
      </c>
      <c r="DQO17">
        <v>2487842</v>
      </c>
      <c r="DQP17">
        <v>2486068</v>
      </c>
      <c r="DQQ17">
        <v>2474012</v>
      </c>
      <c r="DQR17">
        <v>2474012</v>
      </c>
      <c r="DQS17">
        <v>2499727</v>
      </c>
      <c r="DQT17">
        <v>2494340</v>
      </c>
      <c r="DQU17">
        <v>2514412</v>
      </c>
      <c r="DQV17">
        <v>2505121</v>
      </c>
      <c r="DQW17">
        <v>2524997</v>
      </c>
      <c r="DQX17">
        <v>2561064</v>
      </c>
      <c r="DQY17">
        <v>2571072</v>
      </c>
      <c r="DQZ17">
        <v>2581850</v>
      </c>
      <c r="DRA17">
        <v>2578228</v>
      </c>
      <c r="DRB17">
        <v>2563711</v>
      </c>
      <c r="DRC17">
        <v>2538980</v>
      </c>
      <c r="DRD17">
        <v>2503257</v>
      </c>
      <c r="DRE17">
        <v>2535287</v>
      </c>
      <c r="DRF17">
        <v>2497810</v>
      </c>
      <c r="DRG17">
        <v>2484745</v>
      </c>
      <c r="DRH17">
        <v>2469681</v>
      </c>
      <c r="DRI17">
        <v>2461361</v>
      </c>
      <c r="DRJ17">
        <v>2424252</v>
      </c>
      <c r="DRK17">
        <v>2392556</v>
      </c>
      <c r="DRL17">
        <v>29299</v>
      </c>
      <c r="DRM17">
        <v>33419</v>
      </c>
      <c r="DRN17">
        <v>42662</v>
      </c>
      <c r="DRO17">
        <v>45186</v>
      </c>
      <c r="DRP17">
        <v>48747</v>
      </c>
      <c r="DRQ17">
        <v>48466</v>
      </c>
      <c r="DRR17">
        <v>50982</v>
      </c>
      <c r="DRS17">
        <v>55126</v>
      </c>
      <c r="DRT17">
        <v>56540</v>
      </c>
      <c r="DRU17">
        <v>59710</v>
      </c>
      <c r="DRV17">
        <v>63708</v>
      </c>
      <c r="DRW17">
        <v>69966</v>
      </c>
      <c r="DRX17">
        <v>82726</v>
      </c>
      <c r="DRY17">
        <v>103513</v>
      </c>
      <c r="DRZ17">
        <v>175699</v>
      </c>
      <c r="DSA17">
        <v>323280</v>
      </c>
      <c r="DSB17">
        <v>946460</v>
      </c>
      <c r="DSC17">
        <v>1459590</v>
      </c>
      <c r="DSD17">
        <v>1997842</v>
      </c>
      <c r="DSE17">
        <v>2244475</v>
      </c>
      <c r="DSF17">
        <v>2326662</v>
      </c>
      <c r="DSG17">
        <v>2335204</v>
      </c>
      <c r="DSH17">
        <v>2363921</v>
      </c>
      <c r="DSI17">
        <v>2334960</v>
      </c>
      <c r="DSJ17">
        <v>2334960</v>
      </c>
      <c r="DSK17">
        <v>2334236</v>
      </c>
      <c r="DSL17">
        <v>2343810</v>
      </c>
      <c r="DSM17">
        <v>2365182</v>
      </c>
      <c r="DSN17">
        <v>2367309</v>
      </c>
      <c r="DSO17">
        <v>2362722</v>
      </c>
      <c r="DSP17">
        <v>2353296</v>
      </c>
      <c r="DSQ17">
        <v>2345558</v>
      </c>
      <c r="DSR17">
        <v>2358376</v>
      </c>
      <c r="DSS17">
        <v>2375859</v>
      </c>
      <c r="DST17">
        <v>2324980</v>
      </c>
      <c r="DSU17">
        <v>2338869</v>
      </c>
      <c r="DSV17">
        <v>2397675</v>
      </c>
      <c r="DSW17">
        <v>2318746</v>
      </c>
      <c r="DSX17">
        <v>2301035</v>
      </c>
      <c r="DSY17">
        <v>2311137</v>
      </c>
      <c r="DSZ17">
        <v>2283473</v>
      </c>
      <c r="DTA17">
        <v>2251085</v>
      </c>
      <c r="DTB17">
        <v>2227256</v>
      </c>
      <c r="DTC17">
        <v>2197609</v>
      </c>
      <c r="DTD17">
        <v>2197609</v>
      </c>
      <c r="DTE17">
        <v>2210492</v>
      </c>
      <c r="DTF17">
        <v>2191064</v>
      </c>
      <c r="DTG17">
        <v>2193784</v>
      </c>
      <c r="DTH17">
        <v>2244678</v>
      </c>
      <c r="DTI17">
        <v>2247393</v>
      </c>
      <c r="DTJ17">
        <v>2201537</v>
      </c>
      <c r="DTK17">
        <v>2230402</v>
      </c>
      <c r="DTL17">
        <v>2214156</v>
      </c>
      <c r="DTM17">
        <v>2215650</v>
      </c>
      <c r="DTN17">
        <v>2215793</v>
      </c>
      <c r="DTO17">
        <v>2212710</v>
      </c>
      <c r="DTP17">
        <v>2211370</v>
      </c>
      <c r="DTQ17">
        <v>2211370</v>
      </c>
      <c r="DTR17">
        <v>2178201</v>
      </c>
      <c r="DTS17">
        <v>2158617</v>
      </c>
      <c r="DTT17">
        <v>2167113</v>
      </c>
      <c r="DTU17">
        <v>2162809</v>
      </c>
      <c r="DTV17">
        <v>2162809</v>
      </c>
      <c r="DTW17">
        <v>2178792</v>
      </c>
      <c r="DTX17">
        <v>2136845</v>
      </c>
      <c r="DTY17">
        <v>1309</v>
      </c>
      <c r="DTZ17">
        <v>12491</v>
      </c>
      <c r="DUA17">
        <v>14368</v>
      </c>
      <c r="DUB17">
        <v>27103</v>
      </c>
      <c r="DUC17">
        <v>30124</v>
      </c>
      <c r="DUD17">
        <v>34228</v>
      </c>
      <c r="DUE17">
        <v>41746</v>
      </c>
      <c r="DUF17">
        <v>45570</v>
      </c>
      <c r="DUG17">
        <v>62444</v>
      </c>
      <c r="DUH17">
        <v>67251</v>
      </c>
      <c r="DUI17">
        <v>76624</v>
      </c>
      <c r="DUJ17">
        <v>97400</v>
      </c>
      <c r="DUK17">
        <v>125834</v>
      </c>
      <c r="DUL17">
        <v>154116</v>
      </c>
      <c r="DUM17">
        <v>217446</v>
      </c>
      <c r="DUN17">
        <v>295179</v>
      </c>
      <c r="DUO17">
        <v>295179</v>
      </c>
      <c r="DUP17">
        <v>749700</v>
      </c>
      <c r="DUQ17">
        <v>1583043</v>
      </c>
      <c r="DUR17">
        <v>2083204</v>
      </c>
      <c r="DUS17">
        <v>2226943</v>
      </c>
      <c r="DUT17">
        <v>2274676</v>
      </c>
      <c r="DUU17">
        <v>2278136</v>
      </c>
      <c r="DUV17">
        <v>2259900</v>
      </c>
      <c r="DUW17">
        <v>2239125</v>
      </c>
      <c r="DUX17">
        <v>2261665</v>
      </c>
      <c r="DUY17">
        <v>2238390</v>
      </c>
      <c r="DUZ17">
        <v>2256890</v>
      </c>
      <c r="DVA17">
        <v>2246809</v>
      </c>
      <c r="DVB17">
        <v>2245961</v>
      </c>
      <c r="DVC17">
        <v>2200405</v>
      </c>
      <c r="DVD17">
        <v>2255732</v>
      </c>
      <c r="DVE17">
        <v>2254115</v>
      </c>
      <c r="DVF17">
        <v>2226266</v>
      </c>
      <c r="DVG17">
        <v>2214087</v>
      </c>
      <c r="DVH17">
        <v>2185107</v>
      </c>
      <c r="DVI17">
        <v>2174984</v>
      </c>
      <c r="DVJ17">
        <v>2149369</v>
      </c>
      <c r="DVK17">
        <v>2136261</v>
      </c>
      <c r="DVL17">
        <v>2173889</v>
      </c>
      <c r="DVM17">
        <v>2221410</v>
      </c>
      <c r="DVN17">
        <v>2211582</v>
      </c>
      <c r="DVO17">
        <v>2183692</v>
      </c>
      <c r="DVP17">
        <v>2133933</v>
      </c>
      <c r="DVQ17">
        <v>2145793</v>
      </c>
      <c r="DVR17">
        <v>2139551</v>
      </c>
      <c r="DVS17">
        <v>2100870</v>
      </c>
      <c r="DVT17">
        <v>2078562</v>
      </c>
      <c r="DVU17">
        <v>2022424</v>
      </c>
      <c r="DVV17">
        <v>2026886</v>
      </c>
      <c r="DVW17">
        <v>1988064</v>
      </c>
      <c r="DVX17">
        <v>1968238</v>
      </c>
      <c r="DVY17">
        <v>1970410</v>
      </c>
      <c r="DVZ17">
        <v>1946897</v>
      </c>
      <c r="DWA17">
        <v>1948354</v>
      </c>
      <c r="DWB17">
        <v>1948926</v>
      </c>
      <c r="DWC17">
        <v>1953380</v>
      </c>
      <c r="DWD17">
        <v>1951172</v>
      </c>
      <c r="DWE17">
        <v>1955430</v>
      </c>
      <c r="DWF17">
        <v>1961546</v>
      </c>
      <c r="DWG17">
        <v>1954984</v>
      </c>
      <c r="DWH17">
        <v>1930059</v>
      </c>
      <c r="DWI17">
        <v>1927662</v>
      </c>
      <c r="DWJ17">
        <v>1934852</v>
      </c>
      <c r="DWK17">
        <v>1926922</v>
      </c>
      <c r="DWL17">
        <v>20932</v>
      </c>
      <c r="DWM17">
        <v>28137</v>
      </c>
      <c r="DWN17">
        <v>36454</v>
      </c>
      <c r="DWO17">
        <v>39648</v>
      </c>
      <c r="DWP17">
        <v>45292</v>
      </c>
      <c r="DWQ17">
        <v>48307</v>
      </c>
      <c r="DWR17">
        <v>48987</v>
      </c>
      <c r="DWS17">
        <v>62291</v>
      </c>
      <c r="DWT17">
        <v>87525</v>
      </c>
      <c r="DWU17">
        <v>96712</v>
      </c>
      <c r="DWV17">
        <v>112292</v>
      </c>
      <c r="DWW17">
        <v>127043</v>
      </c>
      <c r="DWX17">
        <v>143455</v>
      </c>
      <c r="DWY17">
        <v>183024</v>
      </c>
      <c r="DWZ17">
        <v>183024</v>
      </c>
      <c r="DXA17">
        <v>334799</v>
      </c>
      <c r="DXB17">
        <v>750259</v>
      </c>
      <c r="DXC17">
        <v>1476295</v>
      </c>
      <c r="DXD17">
        <v>1920804</v>
      </c>
      <c r="DXE17">
        <v>2105820</v>
      </c>
      <c r="DXF17">
        <v>2206271</v>
      </c>
      <c r="DXG17">
        <v>2198544</v>
      </c>
      <c r="DXH17">
        <v>2200436</v>
      </c>
      <c r="DXI17">
        <v>2254685</v>
      </c>
      <c r="DXJ17">
        <v>2238945</v>
      </c>
      <c r="DXK17">
        <v>2258201</v>
      </c>
      <c r="DXL17">
        <v>2268279</v>
      </c>
      <c r="DXM17">
        <v>2266667</v>
      </c>
      <c r="DXN17">
        <v>2235693</v>
      </c>
      <c r="DXO17">
        <v>2229800</v>
      </c>
      <c r="DXP17">
        <v>2237014</v>
      </c>
      <c r="DXQ17">
        <v>2267487</v>
      </c>
      <c r="DXR17">
        <v>2291247</v>
      </c>
      <c r="DXS17">
        <v>2296571</v>
      </c>
      <c r="DXT17">
        <v>2303634</v>
      </c>
      <c r="DXU17">
        <v>2346304</v>
      </c>
      <c r="DXV17">
        <v>2292981</v>
      </c>
      <c r="DXW17">
        <v>2273017</v>
      </c>
      <c r="DXX17">
        <v>2240811</v>
      </c>
      <c r="DXY17">
        <v>2223237</v>
      </c>
      <c r="DXZ17">
        <v>2213235</v>
      </c>
      <c r="DYA17">
        <v>2207634</v>
      </c>
      <c r="DYB17">
        <v>2193979</v>
      </c>
      <c r="DYC17">
        <v>2181155</v>
      </c>
      <c r="DYD17">
        <v>2161071</v>
      </c>
      <c r="DYE17">
        <v>2141649</v>
      </c>
      <c r="DYF17">
        <v>2096246</v>
      </c>
      <c r="DYG17">
        <v>2110112</v>
      </c>
      <c r="DYH17">
        <v>2135597</v>
      </c>
      <c r="DYI17">
        <v>2134372</v>
      </c>
      <c r="DYJ17">
        <v>2169523</v>
      </c>
      <c r="DYK17">
        <v>2192757</v>
      </c>
      <c r="DYL17">
        <v>2224506</v>
      </c>
      <c r="DYM17">
        <v>2227174</v>
      </c>
      <c r="DYN17">
        <v>2197741</v>
      </c>
      <c r="DYO17">
        <v>2136880</v>
      </c>
      <c r="DYP17">
        <v>2136880</v>
      </c>
      <c r="DYQ17">
        <v>2154501</v>
      </c>
      <c r="DYR17">
        <v>2160389</v>
      </c>
      <c r="DYS17">
        <v>2137970</v>
      </c>
      <c r="DYT17">
        <v>2101610</v>
      </c>
      <c r="DYU17">
        <v>2088849</v>
      </c>
      <c r="DYV17">
        <v>2100321</v>
      </c>
      <c r="DYW17">
        <v>2113761</v>
      </c>
      <c r="DYX17">
        <v>2082757</v>
      </c>
      <c r="DYY17">
        <v>2176553</v>
      </c>
      <c r="DYZ17">
        <v>13089</v>
      </c>
      <c r="DZA17">
        <v>18593</v>
      </c>
      <c r="DZB17">
        <v>22944</v>
      </c>
      <c r="DZC17">
        <v>26094</v>
      </c>
      <c r="DZD17">
        <v>28414</v>
      </c>
      <c r="DZE17">
        <v>41210</v>
      </c>
      <c r="DZF17">
        <v>51141</v>
      </c>
      <c r="DZG17">
        <v>67971</v>
      </c>
      <c r="DZH17">
        <v>79737</v>
      </c>
      <c r="DZI17">
        <v>89419</v>
      </c>
      <c r="DZJ17">
        <v>108756</v>
      </c>
      <c r="DZK17">
        <v>143217</v>
      </c>
      <c r="DZL17">
        <v>190775</v>
      </c>
      <c r="DZM17">
        <v>263783</v>
      </c>
      <c r="DZN17">
        <v>398528</v>
      </c>
      <c r="DZO17">
        <v>850763</v>
      </c>
      <c r="DZP17">
        <v>1532814</v>
      </c>
      <c r="DZQ17">
        <v>1960724</v>
      </c>
      <c r="DZR17">
        <v>1960724</v>
      </c>
      <c r="DZS17">
        <v>2089513</v>
      </c>
      <c r="DZT17">
        <v>2187697</v>
      </c>
      <c r="DZU17">
        <v>2161781</v>
      </c>
      <c r="DZV17">
        <v>2180914</v>
      </c>
      <c r="DZW17">
        <v>2178277</v>
      </c>
      <c r="DZX17">
        <v>2197503</v>
      </c>
      <c r="DZY17">
        <v>2240826</v>
      </c>
      <c r="DZZ17">
        <v>2234082</v>
      </c>
      <c r="EAA17">
        <v>2216964</v>
      </c>
      <c r="EAB17">
        <v>2211126</v>
      </c>
      <c r="EAC17">
        <v>2219077</v>
      </c>
      <c r="EAD17">
        <v>2189481</v>
      </c>
      <c r="EAE17">
        <v>2198091</v>
      </c>
      <c r="EAF17">
        <v>2205451</v>
      </c>
      <c r="EAG17">
        <v>2196359</v>
      </c>
      <c r="EAH17">
        <v>2183802</v>
      </c>
      <c r="EAI17">
        <v>2160600</v>
      </c>
      <c r="EAJ17">
        <v>2160016</v>
      </c>
      <c r="EAK17">
        <v>2200144</v>
      </c>
      <c r="EAL17">
        <v>2208641</v>
      </c>
      <c r="EAM17">
        <v>2222144</v>
      </c>
      <c r="EAN17">
        <v>2232712</v>
      </c>
      <c r="EAO17">
        <v>2229608</v>
      </c>
      <c r="EAP17">
        <v>2218875</v>
      </c>
      <c r="EAQ17">
        <v>2218117</v>
      </c>
      <c r="EAR17">
        <v>2234177</v>
      </c>
      <c r="EAS17">
        <v>2212404</v>
      </c>
      <c r="EAT17">
        <v>2206334</v>
      </c>
      <c r="EAU17">
        <v>2209685</v>
      </c>
      <c r="EAV17">
        <v>2237003</v>
      </c>
      <c r="EAW17">
        <v>2237398</v>
      </c>
      <c r="EAX17">
        <v>2208613</v>
      </c>
      <c r="EAY17">
        <v>2222187</v>
      </c>
      <c r="EAZ17">
        <v>2220148</v>
      </c>
      <c r="EBA17">
        <v>2212267</v>
      </c>
      <c r="EBB17">
        <v>2194944</v>
      </c>
      <c r="EBC17">
        <v>2184535</v>
      </c>
      <c r="EBD17">
        <v>2213033</v>
      </c>
      <c r="EBE17">
        <v>2193711</v>
      </c>
      <c r="EBF17">
        <v>2193317</v>
      </c>
      <c r="EBG17">
        <v>2193317</v>
      </c>
      <c r="EBH17">
        <v>2204989</v>
      </c>
      <c r="EBI17">
        <v>2158176</v>
      </c>
      <c r="EBJ17">
        <v>2134242</v>
      </c>
      <c r="EBK17">
        <v>2100672</v>
      </c>
      <c r="EBL17">
        <v>2100037</v>
      </c>
      <c r="EBM17">
        <v>2097034</v>
      </c>
      <c r="EBN17">
        <v>18408</v>
      </c>
      <c r="EBO17">
        <v>34070</v>
      </c>
      <c r="EBP17">
        <v>44738</v>
      </c>
      <c r="EBQ17">
        <v>58532</v>
      </c>
      <c r="EBR17">
        <v>62243</v>
      </c>
      <c r="EBS17">
        <v>75259</v>
      </c>
      <c r="EBT17">
        <v>79957</v>
      </c>
      <c r="EBU17">
        <v>88978</v>
      </c>
      <c r="EBV17">
        <v>95829</v>
      </c>
      <c r="EBW17">
        <v>120849</v>
      </c>
      <c r="EBX17">
        <v>136166</v>
      </c>
      <c r="EBY17">
        <v>154263</v>
      </c>
      <c r="EBZ17">
        <v>190764</v>
      </c>
      <c r="ECA17">
        <v>243183</v>
      </c>
      <c r="ECB17">
        <v>371245</v>
      </c>
      <c r="ECC17">
        <v>725004</v>
      </c>
      <c r="ECD17">
        <v>1426521</v>
      </c>
      <c r="ECE17">
        <v>1812432</v>
      </c>
      <c r="ECF17">
        <v>1882822</v>
      </c>
      <c r="ECG17">
        <v>1928590</v>
      </c>
      <c r="ECH17">
        <v>1934124</v>
      </c>
      <c r="ECI17">
        <v>1914823</v>
      </c>
      <c r="ECJ17">
        <v>1914823</v>
      </c>
      <c r="ECK17">
        <v>1950368</v>
      </c>
      <c r="ECL17">
        <v>1945109</v>
      </c>
      <c r="ECM17">
        <v>1912848</v>
      </c>
      <c r="ECN17">
        <v>1904882</v>
      </c>
      <c r="ECO17">
        <v>1913671</v>
      </c>
      <c r="ECP17">
        <v>1915643</v>
      </c>
      <c r="ECQ17">
        <v>1929157</v>
      </c>
      <c r="ECR17">
        <v>1943623</v>
      </c>
      <c r="ECS17">
        <v>1944545</v>
      </c>
      <c r="ECT17">
        <v>1937077</v>
      </c>
      <c r="ECU17">
        <v>1892866</v>
      </c>
      <c r="ECV17">
        <v>1907751</v>
      </c>
      <c r="ECW17">
        <v>1928394</v>
      </c>
      <c r="ECX17">
        <v>1890184</v>
      </c>
      <c r="ECY17">
        <v>1880534</v>
      </c>
      <c r="ECZ17">
        <v>1857043</v>
      </c>
      <c r="EDA17">
        <v>1865707</v>
      </c>
      <c r="EDB17">
        <v>1862412</v>
      </c>
      <c r="EDC17">
        <v>1837713</v>
      </c>
      <c r="EDD17">
        <v>1837713</v>
      </c>
      <c r="EDE17">
        <v>1818073</v>
      </c>
      <c r="EDF17">
        <v>1797047</v>
      </c>
      <c r="EDG17">
        <v>1771726</v>
      </c>
      <c r="EDH17">
        <v>1755082</v>
      </c>
      <c r="EDI17">
        <v>1746216</v>
      </c>
      <c r="EDJ17">
        <v>1736875</v>
      </c>
      <c r="EDK17">
        <v>1724471</v>
      </c>
      <c r="EDL17">
        <v>1710894</v>
      </c>
      <c r="EDM17">
        <v>1691221</v>
      </c>
      <c r="EDN17">
        <v>1686532</v>
      </c>
      <c r="EDO17">
        <v>1673961</v>
      </c>
      <c r="EDP17">
        <v>1655439</v>
      </c>
      <c r="EDQ17">
        <v>1617683</v>
      </c>
      <c r="EDR17">
        <v>1617683</v>
      </c>
      <c r="EDS17">
        <v>1608600</v>
      </c>
      <c r="EDT17">
        <v>1593101</v>
      </c>
      <c r="EDU17">
        <v>1595891</v>
      </c>
      <c r="EDV17">
        <v>1600200</v>
      </c>
      <c r="EDW17">
        <v>1600200</v>
      </c>
      <c r="EDX17">
        <v>1602954</v>
      </c>
      <c r="EDY17">
        <v>1612584</v>
      </c>
      <c r="EDZ17">
        <v>4543</v>
      </c>
      <c r="EEA17">
        <v>9202</v>
      </c>
      <c r="EEB17">
        <v>12407</v>
      </c>
      <c r="EEC17">
        <v>15891</v>
      </c>
      <c r="EED17">
        <v>18321</v>
      </c>
      <c r="EEE17">
        <v>23409</v>
      </c>
      <c r="EEF17">
        <v>29970</v>
      </c>
      <c r="EEG17">
        <v>38606</v>
      </c>
      <c r="EEH17">
        <v>44666</v>
      </c>
      <c r="EEI17">
        <v>58524</v>
      </c>
      <c r="EEJ17">
        <v>69994</v>
      </c>
      <c r="EEK17">
        <v>84090</v>
      </c>
      <c r="EEL17">
        <v>126675</v>
      </c>
      <c r="EEM17">
        <v>164629</v>
      </c>
      <c r="EEN17">
        <v>240578</v>
      </c>
      <c r="EEO17">
        <v>578493</v>
      </c>
      <c r="EEP17">
        <v>1102862</v>
      </c>
      <c r="EEQ17">
        <v>1358122</v>
      </c>
      <c r="EER17">
        <v>1631848</v>
      </c>
      <c r="EES17">
        <v>1703201</v>
      </c>
      <c r="EET17">
        <v>1703201</v>
      </c>
      <c r="EEU17">
        <v>1748979</v>
      </c>
      <c r="EEV17">
        <v>1771719</v>
      </c>
      <c r="EEW17">
        <v>1777990</v>
      </c>
      <c r="EEX17">
        <v>1758094</v>
      </c>
      <c r="EEY17">
        <v>1753963</v>
      </c>
      <c r="EEZ17">
        <v>1732122</v>
      </c>
      <c r="EFA17">
        <v>1714119</v>
      </c>
      <c r="EFB17">
        <v>1636221</v>
      </c>
      <c r="EFC17">
        <v>1732873</v>
      </c>
      <c r="EFD17">
        <v>1701602</v>
      </c>
      <c r="EFE17">
        <v>1677313</v>
      </c>
      <c r="EFF17">
        <v>1697067</v>
      </c>
      <c r="EFG17">
        <v>1696574</v>
      </c>
      <c r="EFH17">
        <v>1704701</v>
      </c>
      <c r="EFI17">
        <v>1712856</v>
      </c>
      <c r="EFJ17">
        <v>1698739</v>
      </c>
      <c r="EFK17">
        <v>1684829</v>
      </c>
      <c r="EFL17">
        <v>1686920</v>
      </c>
      <c r="EFM17">
        <v>1698196</v>
      </c>
      <c r="EFN17">
        <v>1703919</v>
      </c>
      <c r="EFO17">
        <v>1692781</v>
      </c>
      <c r="EFP17">
        <v>1681819</v>
      </c>
      <c r="EFQ17">
        <v>1650186</v>
      </c>
      <c r="EFR17">
        <v>1656588</v>
      </c>
      <c r="EFS17">
        <v>1665825</v>
      </c>
      <c r="EFT17">
        <v>1680368</v>
      </c>
      <c r="EFU17">
        <v>1678694</v>
      </c>
      <c r="EFV17">
        <v>1692508</v>
      </c>
      <c r="EFW17">
        <v>1675352</v>
      </c>
      <c r="EFX17">
        <v>1678333</v>
      </c>
      <c r="EFY17">
        <v>1671278</v>
      </c>
      <c r="EFZ17">
        <v>1681016</v>
      </c>
      <c r="EGA17">
        <v>1672097</v>
      </c>
      <c r="EGB17">
        <v>1681744</v>
      </c>
      <c r="EGC17">
        <v>1686944</v>
      </c>
      <c r="EGD17">
        <v>1694722</v>
      </c>
      <c r="EGE17">
        <v>1697872</v>
      </c>
      <c r="EGF17">
        <v>1670647</v>
      </c>
      <c r="EGG17">
        <v>1672569</v>
      </c>
      <c r="EGH17">
        <v>1621318</v>
      </c>
      <c r="EGI17">
        <v>1600260</v>
      </c>
      <c r="EGJ17">
        <v>1593811</v>
      </c>
      <c r="EGK17">
        <v>1586778</v>
      </c>
      <c r="EGL17">
        <v>1592712</v>
      </c>
      <c r="EGM17">
        <v>5694</v>
      </c>
      <c r="EGN17">
        <v>6305</v>
      </c>
      <c r="EGO17">
        <v>9054</v>
      </c>
      <c r="EGP17">
        <v>10398</v>
      </c>
      <c r="EGQ17">
        <v>13241</v>
      </c>
      <c r="EGR17">
        <v>16668</v>
      </c>
      <c r="EGS17">
        <v>17472</v>
      </c>
      <c r="EGT17">
        <v>23132</v>
      </c>
      <c r="EGU17">
        <v>26467</v>
      </c>
      <c r="EGV17">
        <v>29966</v>
      </c>
      <c r="EGW17">
        <v>38595</v>
      </c>
      <c r="EGX17">
        <v>52103</v>
      </c>
      <c r="EGY17">
        <v>92800</v>
      </c>
      <c r="EGZ17">
        <v>92800</v>
      </c>
      <c r="EHA17">
        <v>140272</v>
      </c>
      <c r="EHB17">
        <v>420439</v>
      </c>
      <c r="EHC17">
        <v>886403</v>
      </c>
      <c r="EHD17">
        <v>1228055</v>
      </c>
      <c r="EHE17">
        <v>1409505</v>
      </c>
      <c r="EHF17">
        <v>1489020</v>
      </c>
      <c r="EHG17">
        <v>1539374</v>
      </c>
      <c r="EHH17">
        <v>1577922</v>
      </c>
      <c r="EHI17">
        <v>1582007</v>
      </c>
      <c r="EHJ17">
        <v>1604240</v>
      </c>
      <c r="EHK17">
        <v>1618651</v>
      </c>
      <c r="EHL17">
        <v>1605569</v>
      </c>
      <c r="EHM17">
        <v>1616150</v>
      </c>
      <c r="EHN17">
        <v>1611037</v>
      </c>
      <c r="EHO17">
        <v>1643864</v>
      </c>
      <c r="EHP17">
        <v>1643123</v>
      </c>
      <c r="EHQ17">
        <v>1638977</v>
      </c>
      <c r="EHR17">
        <v>1638803</v>
      </c>
      <c r="EHS17">
        <v>1672068</v>
      </c>
      <c r="EHT17">
        <v>1662743</v>
      </c>
      <c r="EHU17">
        <v>1707622</v>
      </c>
      <c r="EHV17">
        <v>1692206</v>
      </c>
      <c r="EHW17">
        <v>1750939</v>
      </c>
      <c r="EHX17">
        <v>1727242</v>
      </c>
      <c r="EHY17">
        <v>1720571</v>
      </c>
      <c r="EHZ17">
        <v>1765790</v>
      </c>
      <c r="EIA17">
        <v>1782942</v>
      </c>
      <c r="EIB17">
        <v>1806403</v>
      </c>
      <c r="EIC17">
        <v>1786169</v>
      </c>
      <c r="EID17">
        <v>1795019</v>
      </c>
      <c r="EIE17">
        <v>1769957</v>
      </c>
      <c r="EIF17">
        <v>1794285</v>
      </c>
      <c r="EIG17">
        <v>1801694</v>
      </c>
      <c r="EIH17">
        <v>1803653</v>
      </c>
      <c r="EII17">
        <v>1813825</v>
      </c>
      <c r="EIJ17">
        <v>1827246</v>
      </c>
      <c r="EIK17">
        <v>1809975</v>
      </c>
      <c r="EIL17">
        <v>1795627</v>
      </c>
      <c r="EIM17">
        <v>1799259</v>
      </c>
      <c r="EIN17">
        <v>1803760</v>
      </c>
      <c r="EIO17">
        <v>1775238</v>
      </c>
      <c r="EIP17">
        <v>1772680</v>
      </c>
      <c r="EIQ17">
        <v>1772680</v>
      </c>
      <c r="EIR17">
        <v>1783248</v>
      </c>
      <c r="EIS17">
        <v>1761805</v>
      </c>
      <c r="EIT17">
        <v>1824087</v>
      </c>
      <c r="EIU17">
        <v>1762395</v>
      </c>
      <c r="EIV17">
        <v>1730618</v>
      </c>
      <c r="EIW17">
        <v>1733620</v>
      </c>
      <c r="EIX17">
        <v>1729852</v>
      </c>
      <c r="EIY17">
        <v>1744236</v>
      </c>
      <c r="EIZ17">
        <v>7372</v>
      </c>
      <c r="EJA17">
        <v>10114</v>
      </c>
      <c r="EJB17">
        <v>21450</v>
      </c>
      <c r="EJC17">
        <v>24241</v>
      </c>
      <c r="EJD17">
        <v>25759</v>
      </c>
      <c r="EJE17">
        <v>32235</v>
      </c>
      <c r="EJF17">
        <v>35678</v>
      </c>
      <c r="EJG17">
        <v>39267</v>
      </c>
      <c r="EJH17">
        <v>43466</v>
      </c>
      <c r="EJI17">
        <v>50063</v>
      </c>
      <c r="EJJ17">
        <v>58037</v>
      </c>
      <c r="EJK17">
        <v>71942</v>
      </c>
      <c r="EJL17">
        <v>81062</v>
      </c>
      <c r="EJM17">
        <v>99492</v>
      </c>
      <c r="EJN17">
        <v>144197</v>
      </c>
      <c r="EJO17">
        <v>261814</v>
      </c>
      <c r="EJP17">
        <v>577919</v>
      </c>
      <c r="EJQ17">
        <v>1305504</v>
      </c>
      <c r="EJR17">
        <v>1305504</v>
      </c>
      <c r="EJS17">
        <v>1588695</v>
      </c>
      <c r="EJT17">
        <v>1861428</v>
      </c>
      <c r="EJU17">
        <v>1860826</v>
      </c>
      <c r="EJV17">
        <v>1867574</v>
      </c>
      <c r="EJW17">
        <v>1856309</v>
      </c>
      <c r="EJX17">
        <v>1871950</v>
      </c>
      <c r="EJY17">
        <v>1855349</v>
      </c>
      <c r="EJZ17">
        <v>1846411</v>
      </c>
      <c r="EKA17">
        <v>1854934</v>
      </c>
      <c r="EKB17">
        <v>1856492</v>
      </c>
      <c r="EKC17">
        <v>1865633</v>
      </c>
      <c r="EKD17">
        <v>1861475</v>
      </c>
      <c r="EKE17">
        <v>1853396</v>
      </c>
      <c r="EKF17">
        <v>1777166</v>
      </c>
      <c r="EKG17">
        <v>1834047</v>
      </c>
      <c r="EKH17">
        <v>1787293</v>
      </c>
      <c r="EKI17">
        <v>1808925</v>
      </c>
      <c r="EKJ17">
        <v>1813741</v>
      </c>
      <c r="EKK17">
        <v>1809218</v>
      </c>
      <c r="EKL17">
        <v>1865783</v>
      </c>
      <c r="EKM17">
        <v>1855399</v>
      </c>
      <c r="EKN17">
        <v>1831762</v>
      </c>
      <c r="EKO17">
        <v>1805511</v>
      </c>
      <c r="EKP17">
        <v>1789203</v>
      </c>
      <c r="EKQ17">
        <v>1785619</v>
      </c>
      <c r="EKR17">
        <v>1793673</v>
      </c>
      <c r="EKS17">
        <v>1805636</v>
      </c>
      <c r="EKT17">
        <v>1807215</v>
      </c>
      <c r="EKU17">
        <v>1812022</v>
      </c>
      <c r="EKV17">
        <v>1814301</v>
      </c>
      <c r="EKW17">
        <v>1810773</v>
      </c>
      <c r="EKX17">
        <v>1791742</v>
      </c>
      <c r="EKY17">
        <v>1770028</v>
      </c>
      <c r="EKZ17">
        <v>1764779</v>
      </c>
      <c r="ELA17">
        <v>1762194</v>
      </c>
      <c r="ELB17">
        <v>1787932</v>
      </c>
      <c r="ELC17">
        <v>1777218</v>
      </c>
      <c r="ELD17">
        <v>1734319</v>
      </c>
      <c r="ELE17">
        <v>1747878</v>
      </c>
      <c r="ELF17">
        <v>1730700</v>
      </c>
      <c r="ELG17">
        <v>1731172</v>
      </c>
      <c r="ELH17">
        <v>1738874</v>
      </c>
      <c r="ELI17">
        <v>1750460</v>
      </c>
      <c r="ELJ17">
        <v>1757896</v>
      </c>
      <c r="ELK17">
        <v>1774062</v>
      </c>
      <c r="ELL17">
        <v>1756637</v>
      </c>
      <c r="ELM17">
        <v>7057</v>
      </c>
      <c r="ELN17">
        <v>8264</v>
      </c>
      <c r="ELO17">
        <v>13820</v>
      </c>
      <c r="ELP17">
        <v>18849</v>
      </c>
      <c r="ELQ17">
        <v>19354</v>
      </c>
      <c r="ELR17">
        <v>20669</v>
      </c>
      <c r="ELS17">
        <v>22611</v>
      </c>
      <c r="ELT17">
        <v>26299</v>
      </c>
      <c r="ELU17">
        <v>33362</v>
      </c>
      <c r="ELV17">
        <v>40306</v>
      </c>
      <c r="ELW17">
        <v>48688</v>
      </c>
      <c r="ELX17">
        <v>55033</v>
      </c>
      <c r="ELY17">
        <v>65605</v>
      </c>
      <c r="ELZ17">
        <v>90050</v>
      </c>
      <c r="EMA17">
        <v>139542</v>
      </c>
      <c r="EMB17">
        <v>193861</v>
      </c>
      <c r="EMC17">
        <v>339107</v>
      </c>
      <c r="EMD17">
        <v>884655</v>
      </c>
      <c r="EME17">
        <v>1455910</v>
      </c>
      <c r="EMF17">
        <v>1663682</v>
      </c>
      <c r="EMG17">
        <v>1793900</v>
      </c>
      <c r="EMH17">
        <v>1821688</v>
      </c>
      <c r="EMI17">
        <v>1851835</v>
      </c>
      <c r="EMJ17">
        <v>1851835</v>
      </c>
      <c r="EMK17">
        <v>1826988</v>
      </c>
      <c r="EML17">
        <v>1798777</v>
      </c>
      <c r="EMM17">
        <v>1768746</v>
      </c>
      <c r="EMN17">
        <v>1768118</v>
      </c>
      <c r="EMO17">
        <v>1762560</v>
      </c>
      <c r="EMP17">
        <v>1781407</v>
      </c>
      <c r="EMQ17">
        <v>1791046</v>
      </c>
      <c r="EMR17">
        <v>1772609</v>
      </c>
      <c r="EMS17">
        <v>1767777</v>
      </c>
      <c r="EMT17">
        <v>1765230</v>
      </c>
      <c r="EMU17">
        <v>1766097</v>
      </c>
      <c r="EMV17">
        <v>1766243</v>
      </c>
      <c r="EMW17">
        <v>1753641</v>
      </c>
      <c r="EMX17">
        <v>1744826</v>
      </c>
      <c r="EMY17">
        <v>1752960</v>
      </c>
      <c r="EMZ17">
        <v>1715849</v>
      </c>
      <c r="ENA17">
        <v>1719866</v>
      </c>
      <c r="ENB17">
        <v>1705775</v>
      </c>
      <c r="ENC17">
        <v>1687410</v>
      </c>
      <c r="END17">
        <v>1666481</v>
      </c>
      <c r="ENE17">
        <v>1646279</v>
      </c>
      <c r="ENF17">
        <v>1676781</v>
      </c>
      <c r="ENG17">
        <v>1686835</v>
      </c>
      <c r="ENH17">
        <v>1691570</v>
      </c>
      <c r="ENI17">
        <v>1691570</v>
      </c>
      <c r="ENJ17">
        <v>1663305</v>
      </c>
      <c r="ENK17">
        <v>1624596</v>
      </c>
      <c r="ENL17">
        <v>1578111</v>
      </c>
      <c r="ENM17">
        <v>1554598</v>
      </c>
      <c r="ENN17">
        <v>1528732</v>
      </c>
      <c r="ENO17">
        <v>1517844</v>
      </c>
      <c r="ENP17">
        <v>1492407</v>
      </c>
      <c r="ENQ17">
        <v>1497416</v>
      </c>
      <c r="ENR17">
        <v>1493115</v>
      </c>
      <c r="ENS17">
        <v>1493115</v>
      </c>
      <c r="ENT17">
        <v>1488047</v>
      </c>
      <c r="ENU17">
        <v>1487974</v>
      </c>
      <c r="ENV17">
        <v>1474729</v>
      </c>
      <c r="ENW17">
        <v>1475433</v>
      </c>
      <c r="ENX17">
        <v>1475433</v>
      </c>
      <c r="ENY17">
        <v>1485892</v>
      </c>
      <c r="ENZ17">
        <v>1493365</v>
      </c>
      <c r="EOA17">
        <v>1604</v>
      </c>
      <c r="EOB17">
        <v>4301</v>
      </c>
      <c r="EOC17">
        <v>6580</v>
      </c>
      <c r="EOD17">
        <v>9543</v>
      </c>
      <c r="EOE17">
        <v>13125</v>
      </c>
      <c r="EOF17">
        <v>20676</v>
      </c>
      <c r="EOG17">
        <v>30002</v>
      </c>
      <c r="EOH17">
        <v>46079</v>
      </c>
      <c r="EOI17">
        <v>49436</v>
      </c>
      <c r="EOJ17">
        <v>55901</v>
      </c>
      <c r="EOK17">
        <v>61461</v>
      </c>
      <c r="EOL17">
        <v>76898</v>
      </c>
      <c r="EOM17">
        <v>100438</v>
      </c>
      <c r="EON17">
        <v>125270</v>
      </c>
      <c r="EOO17">
        <v>173070</v>
      </c>
      <c r="EOP17">
        <v>280726</v>
      </c>
      <c r="EOQ17">
        <v>630363</v>
      </c>
      <c r="EOR17">
        <v>1077187</v>
      </c>
      <c r="EOS17">
        <v>1183467</v>
      </c>
      <c r="EOT17">
        <v>1183467</v>
      </c>
      <c r="EOU17">
        <v>1329444</v>
      </c>
      <c r="EOV17">
        <v>1396793</v>
      </c>
      <c r="EOW17">
        <v>1418787</v>
      </c>
      <c r="EOX17">
        <v>1457459</v>
      </c>
      <c r="EOY17">
        <v>1442467</v>
      </c>
      <c r="EOZ17">
        <v>1445090</v>
      </c>
      <c r="EPA17">
        <v>1458767</v>
      </c>
      <c r="EPB17">
        <v>1461857</v>
      </c>
      <c r="EPC17">
        <v>1466386</v>
      </c>
      <c r="EPD17">
        <v>1478851</v>
      </c>
      <c r="EPE17">
        <v>1462342</v>
      </c>
      <c r="EPF17">
        <v>1460565</v>
      </c>
      <c r="EPG17">
        <v>1453820</v>
      </c>
      <c r="EPH17">
        <v>1438755</v>
      </c>
      <c r="EPI17">
        <v>1427714</v>
      </c>
      <c r="EPJ17">
        <v>1442120</v>
      </c>
      <c r="EPK17">
        <v>1459191</v>
      </c>
      <c r="EPL17">
        <v>1479476</v>
      </c>
      <c r="EPM17">
        <v>1510040</v>
      </c>
      <c r="EPN17">
        <v>1465735</v>
      </c>
      <c r="EPO17">
        <v>1490749</v>
      </c>
      <c r="EPP17">
        <v>1466307</v>
      </c>
      <c r="EPQ17">
        <v>1484255</v>
      </c>
      <c r="EPR17">
        <v>1470550</v>
      </c>
      <c r="EPS17">
        <v>1478104</v>
      </c>
      <c r="EPT17">
        <v>1482394</v>
      </c>
      <c r="EPU17">
        <v>1485225</v>
      </c>
      <c r="EPV17">
        <v>1512276</v>
      </c>
      <c r="EPW17">
        <v>1499956</v>
      </c>
      <c r="EPX17">
        <v>1521641</v>
      </c>
      <c r="EPY17">
        <v>1525243</v>
      </c>
      <c r="EPZ17">
        <v>1517718</v>
      </c>
      <c r="EQA17">
        <v>1509875</v>
      </c>
      <c r="EQB17">
        <v>1483142</v>
      </c>
      <c r="EQC17">
        <v>1488209</v>
      </c>
      <c r="EQD17">
        <v>1487856</v>
      </c>
      <c r="EQE17">
        <v>1522478</v>
      </c>
      <c r="EQF17">
        <v>1520628</v>
      </c>
      <c r="EQG17">
        <v>1529079</v>
      </c>
      <c r="EQH17">
        <v>1516544</v>
      </c>
      <c r="EQI17">
        <v>1538492</v>
      </c>
      <c r="EQJ17">
        <v>1535919</v>
      </c>
      <c r="EQK17">
        <v>1550764</v>
      </c>
      <c r="EQL17">
        <v>1582535</v>
      </c>
      <c r="EQM17">
        <v>8354</v>
      </c>
      <c r="EQN17">
        <v>11380</v>
      </c>
      <c r="EQO17">
        <v>13872</v>
      </c>
      <c r="EQP17">
        <v>16961</v>
      </c>
      <c r="EQQ17">
        <v>20310</v>
      </c>
      <c r="EQR17">
        <v>23941</v>
      </c>
      <c r="EQS17">
        <v>26187</v>
      </c>
      <c r="EQT17">
        <v>29910</v>
      </c>
      <c r="EQU17">
        <v>34437</v>
      </c>
      <c r="EQV17">
        <v>38770</v>
      </c>
      <c r="EQW17">
        <v>45883</v>
      </c>
      <c r="EQX17">
        <v>52296</v>
      </c>
      <c r="EQY17">
        <v>74026</v>
      </c>
      <c r="EQZ17">
        <v>74026</v>
      </c>
      <c r="ERA17">
        <v>109166</v>
      </c>
      <c r="ERB17">
        <v>195830</v>
      </c>
      <c r="ERC17">
        <v>304671</v>
      </c>
      <c r="ERD17">
        <v>641594</v>
      </c>
      <c r="ERE17">
        <v>957246</v>
      </c>
      <c r="ERF17">
        <v>1454031</v>
      </c>
      <c r="ERG17">
        <v>1677529</v>
      </c>
      <c r="ERH17">
        <v>1794119</v>
      </c>
      <c r="ERI17">
        <v>1843302</v>
      </c>
      <c r="ERJ17">
        <v>1860639</v>
      </c>
      <c r="ERK17">
        <v>1904777</v>
      </c>
      <c r="ERL17">
        <v>1941972</v>
      </c>
      <c r="ERM17">
        <v>1937391</v>
      </c>
      <c r="ERN17">
        <v>1909322</v>
      </c>
      <c r="ERO17">
        <v>1914605</v>
      </c>
      <c r="ERP17">
        <v>1865153</v>
      </c>
      <c r="ERQ17">
        <v>1829239</v>
      </c>
      <c r="ERR17">
        <v>1867494</v>
      </c>
      <c r="ERS17">
        <v>1887099</v>
      </c>
      <c r="ERT17">
        <v>1847412</v>
      </c>
      <c r="ERU17">
        <v>1850668</v>
      </c>
      <c r="ERV17">
        <v>1872207</v>
      </c>
      <c r="ERW17">
        <v>1846050</v>
      </c>
      <c r="ERX17">
        <v>1839763</v>
      </c>
      <c r="ERY17">
        <v>1843401</v>
      </c>
      <c r="ERZ17">
        <v>1837870</v>
      </c>
      <c r="ESA17">
        <v>1862300</v>
      </c>
      <c r="ESB17">
        <v>1884698</v>
      </c>
      <c r="ESC17">
        <v>1874263</v>
      </c>
      <c r="ESD17">
        <v>1841170</v>
      </c>
      <c r="ESE17">
        <v>1866066</v>
      </c>
      <c r="ESF17">
        <v>1892107</v>
      </c>
      <c r="ESG17">
        <v>1898895</v>
      </c>
      <c r="ESH17">
        <v>1867299</v>
      </c>
      <c r="ESI17">
        <v>1872007</v>
      </c>
      <c r="ESJ17">
        <v>1848081</v>
      </c>
      <c r="ESK17">
        <v>1832230</v>
      </c>
      <c r="ESL17">
        <v>1800165</v>
      </c>
      <c r="ESM17">
        <v>1793385</v>
      </c>
      <c r="ESN17">
        <v>1765719</v>
      </c>
      <c r="ESO17">
        <v>1728050</v>
      </c>
      <c r="ESP17">
        <v>1745220</v>
      </c>
      <c r="ESQ17">
        <v>1752618</v>
      </c>
      <c r="ESR17">
        <v>1760311</v>
      </c>
      <c r="ESS17">
        <v>1760311</v>
      </c>
      <c r="EST17">
        <v>1784436</v>
      </c>
      <c r="ESU17">
        <v>1773327</v>
      </c>
      <c r="ESV17">
        <v>1784734</v>
      </c>
      <c r="ESW17">
        <v>1823241</v>
      </c>
      <c r="ESX17">
        <v>1864891</v>
      </c>
      <c r="ESY17">
        <v>1866918</v>
      </c>
      <c r="ESZ17">
        <v>1866503</v>
      </c>
      <c r="ETA17">
        <v>13605</v>
      </c>
      <c r="ETB17">
        <v>15897</v>
      </c>
      <c r="ETC17">
        <v>22876</v>
      </c>
      <c r="ETD17">
        <v>32553</v>
      </c>
      <c r="ETE17">
        <v>45919</v>
      </c>
      <c r="ETF17">
        <v>48572</v>
      </c>
      <c r="ETG17">
        <v>56212</v>
      </c>
      <c r="ETH17">
        <v>60387</v>
      </c>
      <c r="ETI17">
        <v>65944</v>
      </c>
      <c r="ETJ17">
        <v>67709</v>
      </c>
      <c r="ETK17">
        <v>79252</v>
      </c>
      <c r="ETL17">
        <v>101270</v>
      </c>
      <c r="ETM17">
        <v>110747</v>
      </c>
      <c r="ETN17">
        <v>139137</v>
      </c>
      <c r="ETO17">
        <v>172409</v>
      </c>
      <c r="ETP17">
        <v>250950</v>
      </c>
      <c r="ETQ17">
        <v>408347</v>
      </c>
      <c r="ETR17">
        <v>408347</v>
      </c>
      <c r="ETS17">
        <v>749876</v>
      </c>
      <c r="ETT17">
        <v>1165766</v>
      </c>
      <c r="ETU17">
        <v>1485080</v>
      </c>
      <c r="ETV17">
        <v>1690921</v>
      </c>
      <c r="ETW17">
        <v>1785808</v>
      </c>
      <c r="ETX17">
        <v>1823448</v>
      </c>
      <c r="ETY17">
        <v>1822063</v>
      </c>
      <c r="ETZ17">
        <v>1830421</v>
      </c>
      <c r="EUA17">
        <v>1818094</v>
      </c>
      <c r="EUB17">
        <v>1804766</v>
      </c>
      <c r="EUC17">
        <v>1791713</v>
      </c>
      <c r="EUD17">
        <v>1744860</v>
      </c>
      <c r="EUE17">
        <v>1725125</v>
      </c>
      <c r="EUF17">
        <v>1721531</v>
      </c>
      <c r="EUG17">
        <v>1704510</v>
      </c>
      <c r="EUH17">
        <v>1687765</v>
      </c>
      <c r="EUI17">
        <v>1680799</v>
      </c>
      <c r="EUJ17">
        <v>1689405</v>
      </c>
      <c r="EUK17">
        <v>1651962</v>
      </c>
      <c r="EUL17">
        <v>1640531</v>
      </c>
      <c r="EUM17">
        <v>1654341</v>
      </c>
      <c r="EUN17">
        <v>1637673</v>
      </c>
      <c r="EUO17">
        <v>1652037</v>
      </c>
      <c r="EUP17">
        <v>1647651</v>
      </c>
      <c r="EUQ17">
        <v>1638827</v>
      </c>
      <c r="EUR17">
        <v>1638827</v>
      </c>
      <c r="EUS17">
        <v>1634446</v>
      </c>
      <c r="EUT17">
        <v>1621222</v>
      </c>
      <c r="EUU17">
        <v>1637537</v>
      </c>
      <c r="EUV17">
        <v>1641435</v>
      </c>
      <c r="EUW17">
        <v>1611306</v>
      </c>
      <c r="EUX17">
        <v>1621824</v>
      </c>
      <c r="EUY17">
        <v>1650451</v>
      </c>
      <c r="EUZ17">
        <v>1695406</v>
      </c>
      <c r="EVA17">
        <v>1684716</v>
      </c>
      <c r="EVB17">
        <v>1659550</v>
      </c>
      <c r="EVC17">
        <v>1642237</v>
      </c>
      <c r="EVD17">
        <v>1604635</v>
      </c>
      <c r="EVE17">
        <v>1598578</v>
      </c>
      <c r="EVF17">
        <v>1597199</v>
      </c>
      <c r="EVG17">
        <v>1563026</v>
      </c>
      <c r="EVH17">
        <v>1556086</v>
      </c>
      <c r="EVI17">
        <v>1568016</v>
      </c>
      <c r="EVJ17">
        <v>1563360</v>
      </c>
      <c r="EVK17">
        <v>1600246</v>
      </c>
      <c r="EVL17">
        <v>1574355</v>
      </c>
      <c r="EVM17">
        <v>1572429</v>
      </c>
      <c r="EVN17">
        <v>472</v>
      </c>
      <c r="EVO17">
        <v>5114</v>
      </c>
      <c r="EVP17">
        <v>9533</v>
      </c>
      <c r="EVQ17">
        <v>13159</v>
      </c>
      <c r="EVR17">
        <v>14857</v>
      </c>
      <c r="EVS17">
        <v>15101</v>
      </c>
      <c r="EVT17">
        <v>18539</v>
      </c>
      <c r="EVU17">
        <v>20532</v>
      </c>
      <c r="EVV17">
        <v>23129</v>
      </c>
      <c r="EVW17">
        <v>27275</v>
      </c>
      <c r="EVX17">
        <v>29266</v>
      </c>
      <c r="EVY17">
        <v>34264</v>
      </c>
      <c r="EVZ17">
        <v>42667</v>
      </c>
      <c r="EWA17">
        <v>50903</v>
      </c>
      <c r="EWB17">
        <v>67982</v>
      </c>
      <c r="EWC17">
        <v>85919</v>
      </c>
      <c r="EWD17">
        <v>130432</v>
      </c>
      <c r="EWE17">
        <v>233959</v>
      </c>
      <c r="EWF17">
        <v>553384</v>
      </c>
      <c r="EWG17">
        <v>956347</v>
      </c>
      <c r="EWH17">
        <v>1312002</v>
      </c>
      <c r="EWI17">
        <v>1428901</v>
      </c>
      <c r="EWJ17">
        <v>1428901</v>
      </c>
      <c r="EWK17">
        <v>1473843</v>
      </c>
      <c r="EWL17">
        <v>1514816</v>
      </c>
      <c r="EWM17">
        <v>1504629</v>
      </c>
      <c r="EWN17">
        <v>1516742</v>
      </c>
      <c r="EWO17">
        <v>1527862</v>
      </c>
      <c r="EWP17">
        <v>1500795</v>
      </c>
      <c r="EWQ17">
        <v>1473960</v>
      </c>
      <c r="EWR17">
        <v>1478597</v>
      </c>
      <c r="EWS17">
        <v>1482225</v>
      </c>
      <c r="EWT17">
        <v>1446055</v>
      </c>
      <c r="EWU17">
        <v>1416360</v>
      </c>
      <c r="EWV17">
        <v>1374120</v>
      </c>
      <c r="EWW17">
        <v>1351342</v>
      </c>
      <c r="EWX17">
        <v>1362608</v>
      </c>
      <c r="EWY17">
        <v>1379020</v>
      </c>
      <c r="EWZ17">
        <v>1382613</v>
      </c>
      <c r="EXA17">
        <v>1351291</v>
      </c>
      <c r="EXB17">
        <v>1362896</v>
      </c>
      <c r="EXC17">
        <v>1357541</v>
      </c>
      <c r="EXD17">
        <v>1355705</v>
      </c>
      <c r="EXE17">
        <v>1347309</v>
      </c>
      <c r="EXF17">
        <v>1323519</v>
      </c>
      <c r="EXG17">
        <v>1321958</v>
      </c>
      <c r="EXH17">
        <v>1336924</v>
      </c>
      <c r="EXI17">
        <v>1336924</v>
      </c>
      <c r="EXJ17">
        <v>1340049</v>
      </c>
      <c r="EXK17">
        <v>1337927</v>
      </c>
      <c r="EXL17">
        <v>1347290</v>
      </c>
      <c r="EXM17">
        <v>1358040</v>
      </c>
      <c r="EXN17">
        <v>1375461</v>
      </c>
      <c r="EXO17">
        <v>1366960</v>
      </c>
      <c r="EXP17">
        <v>1398180</v>
      </c>
      <c r="EXQ17">
        <v>1356993</v>
      </c>
      <c r="EXR17">
        <v>1336595</v>
      </c>
      <c r="EXS17">
        <v>1327193</v>
      </c>
      <c r="EXT17">
        <v>1331983</v>
      </c>
      <c r="EXU17">
        <v>1324615</v>
      </c>
      <c r="EXV17">
        <v>1333805</v>
      </c>
      <c r="EXW17">
        <v>1324850</v>
      </c>
      <c r="EXX17">
        <v>1320213</v>
      </c>
      <c r="EXY17">
        <v>1320213</v>
      </c>
      <c r="EXZ17">
        <v>1352248</v>
      </c>
      <c r="EYA17">
        <v>1086</v>
      </c>
      <c r="EYB17">
        <v>1783</v>
      </c>
      <c r="EYC17">
        <v>3299</v>
      </c>
      <c r="EYD17">
        <v>5895</v>
      </c>
      <c r="EYE17">
        <v>8250</v>
      </c>
      <c r="EYF17">
        <v>11588</v>
      </c>
      <c r="EYG17">
        <v>15954</v>
      </c>
      <c r="EYH17">
        <v>17234</v>
      </c>
      <c r="EYI17">
        <v>19093</v>
      </c>
      <c r="EYJ17">
        <v>23868</v>
      </c>
      <c r="EYK17">
        <v>27564</v>
      </c>
      <c r="EYL17">
        <v>34763</v>
      </c>
      <c r="EYM17">
        <v>51168</v>
      </c>
      <c r="EYN17">
        <v>80449</v>
      </c>
      <c r="EYO17">
        <v>120326</v>
      </c>
      <c r="EYP17">
        <v>172208</v>
      </c>
      <c r="EYQ17">
        <v>315135</v>
      </c>
      <c r="EYR17">
        <v>632570</v>
      </c>
      <c r="EYS17">
        <v>793420</v>
      </c>
      <c r="EYT17">
        <v>793420</v>
      </c>
      <c r="EYU17">
        <v>1078719</v>
      </c>
      <c r="EYV17">
        <v>1330595</v>
      </c>
      <c r="EYW17">
        <v>1389222</v>
      </c>
      <c r="EYX17">
        <v>1417505</v>
      </c>
      <c r="EYY17">
        <v>1446851</v>
      </c>
      <c r="EYZ17">
        <v>1460047</v>
      </c>
      <c r="EZA17">
        <v>1500838</v>
      </c>
      <c r="EZB17">
        <v>1500531</v>
      </c>
      <c r="EZC17">
        <v>1531064</v>
      </c>
      <c r="EZD17">
        <v>1542195</v>
      </c>
      <c r="EZE17">
        <v>1530718</v>
      </c>
      <c r="EZF17">
        <v>1529644</v>
      </c>
      <c r="EZG17">
        <v>1552965</v>
      </c>
      <c r="EZH17">
        <v>1571369</v>
      </c>
      <c r="EZI17">
        <v>1526504</v>
      </c>
      <c r="EZJ17">
        <v>1523446</v>
      </c>
      <c r="EZK17">
        <v>1513911</v>
      </c>
      <c r="EZL17">
        <v>1506765</v>
      </c>
      <c r="EZM17">
        <v>1542215</v>
      </c>
      <c r="EZN17">
        <v>1519798</v>
      </c>
      <c r="EZO17">
        <v>1492202</v>
      </c>
      <c r="EZP17">
        <v>1499541</v>
      </c>
      <c r="EZQ17">
        <v>1477703</v>
      </c>
      <c r="EZR17">
        <v>1529948</v>
      </c>
      <c r="EZS17">
        <v>1538324</v>
      </c>
      <c r="EZT17">
        <v>1580482</v>
      </c>
      <c r="EZU17">
        <v>1617202</v>
      </c>
      <c r="EZV17">
        <v>1646180</v>
      </c>
      <c r="EZW17">
        <v>1662537</v>
      </c>
      <c r="EZX17">
        <v>1688582</v>
      </c>
      <c r="EZY17">
        <v>1687033</v>
      </c>
      <c r="EZZ17">
        <v>1656172</v>
      </c>
      <c r="FAA17">
        <v>1654182</v>
      </c>
      <c r="FAB17">
        <v>1651783</v>
      </c>
      <c r="FAC17">
        <v>1693788</v>
      </c>
      <c r="FAD17">
        <v>1705011</v>
      </c>
      <c r="FAE17">
        <v>1678393</v>
      </c>
      <c r="FAF17">
        <v>1686907</v>
      </c>
      <c r="FAG17">
        <v>1698434</v>
      </c>
      <c r="FAH17">
        <v>1702388</v>
      </c>
      <c r="FAI17">
        <v>1638877</v>
      </c>
      <c r="FAJ17">
        <v>1645451</v>
      </c>
      <c r="FAK17">
        <v>1575724</v>
      </c>
      <c r="FAL17">
        <v>1644579</v>
      </c>
      <c r="FAM17">
        <v>1640217</v>
      </c>
      <c r="FAN17">
        <v>20952</v>
      </c>
      <c r="FAO17">
        <v>24635</v>
      </c>
      <c r="FAP17">
        <v>29460</v>
      </c>
      <c r="FAQ17">
        <v>33101</v>
      </c>
      <c r="FAR17">
        <v>40136</v>
      </c>
      <c r="FAS17">
        <v>43166</v>
      </c>
      <c r="FAT17">
        <v>46046</v>
      </c>
      <c r="FAU17">
        <v>52923</v>
      </c>
      <c r="FAV17">
        <v>61902</v>
      </c>
      <c r="FAW17">
        <v>77658</v>
      </c>
      <c r="FAX17">
        <v>95010</v>
      </c>
      <c r="FAY17">
        <v>114491</v>
      </c>
      <c r="FAZ17">
        <v>114491</v>
      </c>
      <c r="FBA17">
        <v>151774</v>
      </c>
      <c r="FBB17">
        <v>178968</v>
      </c>
      <c r="FBC17">
        <v>246531</v>
      </c>
      <c r="FBD17">
        <v>376668</v>
      </c>
      <c r="FBE17">
        <v>551802</v>
      </c>
      <c r="FBF17">
        <v>960541</v>
      </c>
      <c r="FBG17">
        <v>1274351</v>
      </c>
      <c r="FBH17">
        <v>1588081</v>
      </c>
      <c r="FBI17">
        <v>1707585</v>
      </c>
      <c r="FBJ17">
        <v>1763634</v>
      </c>
      <c r="FBK17">
        <v>1815324</v>
      </c>
      <c r="FBL17">
        <v>1837424</v>
      </c>
      <c r="FBM17">
        <v>1889193</v>
      </c>
      <c r="FBN17">
        <v>1932320</v>
      </c>
      <c r="FBO17">
        <v>1944753</v>
      </c>
      <c r="FBP17">
        <v>1966570</v>
      </c>
      <c r="FBQ17">
        <v>1947588</v>
      </c>
      <c r="FBR17">
        <v>1936010</v>
      </c>
      <c r="FBS17">
        <v>1906926</v>
      </c>
      <c r="FBT17">
        <v>1909175</v>
      </c>
      <c r="FBU17">
        <v>1877776</v>
      </c>
      <c r="FBV17">
        <v>1851774</v>
      </c>
      <c r="FBW17">
        <v>1793000</v>
      </c>
      <c r="FBX17">
        <v>1854247</v>
      </c>
      <c r="FBY17">
        <v>1882467</v>
      </c>
      <c r="FBZ17">
        <v>1884655</v>
      </c>
      <c r="FCA17">
        <v>1845059</v>
      </c>
      <c r="FCB17">
        <v>1821889</v>
      </c>
      <c r="FCC17">
        <v>1824430</v>
      </c>
      <c r="FCD17">
        <v>1784825</v>
      </c>
      <c r="FCE17">
        <v>1843466</v>
      </c>
      <c r="FCF17">
        <v>1854570</v>
      </c>
      <c r="FCG17">
        <v>1837148</v>
      </c>
      <c r="FCH17">
        <v>1838084</v>
      </c>
      <c r="FCI17">
        <v>1865502</v>
      </c>
      <c r="FCJ17">
        <v>1853250</v>
      </c>
      <c r="FCK17">
        <v>1812936</v>
      </c>
      <c r="FCL17">
        <v>1753797</v>
      </c>
      <c r="FCM17">
        <v>1738830</v>
      </c>
      <c r="FCN17">
        <v>1711415</v>
      </c>
      <c r="FCO17">
        <v>1704365</v>
      </c>
      <c r="FCP17">
        <v>1717208</v>
      </c>
      <c r="FCQ17">
        <v>1719906</v>
      </c>
      <c r="FCR17">
        <v>1715975</v>
      </c>
      <c r="FCS17">
        <v>1715975</v>
      </c>
      <c r="FCT17">
        <v>1706831</v>
      </c>
      <c r="FCU17">
        <v>1684245</v>
      </c>
      <c r="FCV17">
        <v>1699442</v>
      </c>
      <c r="FCW17">
        <v>1710169</v>
      </c>
      <c r="FCX17">
        <v>1685609</v>
      </c>
      <c r="FCY17">
        <v>1701954</v>
      </c>
      <c r="FCZ17">
        <v>1700910</v>
      </c>
      <c r="FDA17">
        <v>1698712</v>
      </c>
      <c r="FDB17">
        <v>8887</v>
      </c>
      <c r="FDC17">
        <v>17022</v>
      </c>
      <c r="FDD17">
        <v>21249</v>
      </c>
      <c r="FDE17">
        <v>28765</v>
      </c>
      <c r="FDF17">
        <v>37013</v>
      </c>
      <c r="FDG17">
        <v>44093</v>
      </c>
      <c r="FDH17">
        <v>53641</v>
      </c>
      <c r="FDI17">
        <v>65804</v>
      </c>
      <c r="FDJ17">
        <v>74726</v>
      </c>
      <c r="FDK17">
        <v>104016</v>
      </c>
      <c r="FDL17">
        <v>116424</v>
      </c>
      <c r="FDM17">
        <v>151110</v>
      </c>
      <c r="FDN17">
        <v>177336</v>
      </c>
      <c r="FDO17">
        <v>208663</v>
      </c>
      <c r="FDP17">
        <v>244765</v>
      </c>
      <c r="FDQ17">
        <v>291880</v>
      </c>
      <c r="FDR17">
        <v>291880</v>
      </c>
      <c r="FDS17">
        <v>382848</v>
      </c>
      <c r="FDT17">
        <v>774438</v>
      </c>
      <c r="FDU17">
        <v>1085236</v>
      </c>
      <c r="FDV17">
        <v>1449971</v>
      </c>
      <c r="FDW17">
        <v>1627320</v>
      </c>
      <c r="FDX17">
        <v>1803282</v>
      </c>
      <c r="FDY17">
        <v>1796556</v>
      </c>
      <c r="FDZ17">
        <v>1786231</v>
      </c>
      <c r="FEA17">
        <v>1769633</v>
      </c>
      <c r="FEB17">
        <v>1774138</v>
      </c>
      <c r="FEC17">
        <v>1770222</v>
      </c>
      <c r="FED17">
        <v>1767879</v>
      </c>
      <c r="FEE17">
        <v>1763327</v>
      </c>
      <c r="FEF17">
        <v>1778082</v>
      </c>
      <c r="FEG17">
        <v>1757942</v>
      </c>
      <c r="FEH17">
        <v>1734329</v>
      </c>
      <c r="FEI17">
        <v>1674737</v>
      </c>
      <c r="FEJ17">
        <v>1681283</v>
      </c>
      <c r="FEK17">
        <v>1695187</v>
      </c>
      <c r="FEL17">
        <v>1702792</v>
      </c>
      <c r="FEM17">
        <v>1696183</v>
      </c>
      <c r="FEN17">
        <v>1660306</v>
      </c>
      <c r="FEO17">
        <v>1685774</v>
      </c>
      <c r="FEP17">
        <v>1625632</v>
      </c>
      <c r="FEQ17">
        <v>1614384</v>
      </c>
      <c r="FER17">
        <v>1674442</v>
      </c>
      <c r="FES17">
        <v>1695815</v>
      </c>
      <c r="FET17">
        <v>1662250</v>
      </c>
      <c r="FEU17">
        <v>1640829</v>
      </c>
      <c r="FEV17">
        <v>1622035</v>
      </c>
      <c r="FEW17">
        <v>1604176</v>
      </c>
      <c r="FEX17">
        <v>1607419</v>
      </c>
      <c r="FEY17">
        <v>1663252</v>
      </c>
      <c r="FEZ17">
        <v>1617945</v>
      </c>
      <c r="FFA17">
        <v>1604194</v>
      </c>
      <c r="FFB17">
        <v>1593527</v>
      </c>
      <c r="FFC17">
        <v>1578910</v>
      </c>
      <c r="FFD17">
        <v>1552193</v>
      </c>
      <c r="FFE17">
        <v>1532861</v>
      </c>
      <c r="FFF17">
        <v>1521306</v>
      </c>
      <c r="FFG17">
        <v>1489718</v>
      </c>
      <c r="FFH17">
        <v>1493493</v>
      </c>
      <c r="FFI17">
        <v>1496120</v>
      </c>
      <c r="FFJ17">
        <v>1505503</v>
      </c>
      <c r="FFK17">
        <v>1485019</v>
      </c>
      <c r="FFL17">
        <v>1520101</v>
      </c>
      <c r="FFM17">
        <v>1493224</v>
      </c>
      <c r="FFN17">
        <v>1477682</v>
      </c>
      <c r="FFO17">
        <v>11695</v>
      </c>
      <c r="FFP17">
        <v>14186</v>
      </c>
      <c r="FFQ17">
        <v>15167</v>
      </c>
      <c r="FFR17">
        <v>18969</v>
      </c>
      <c r="FFS17">
        <v>24028</v>
      </c>
      <c r="FFT17">
        <v>27268</v>
      </c>
      <c r="FFU17">
        <v>29705</v>
      </c>
      <c r="FFV17">
        <v>37868</v>
      </c>
      <c r="FFW17">
        <v>40876</v>
      </c>
      <c r="FFX17">
        <v>42678</v>
      </c>
      <c r="FFY17">
        <v>50116</v>
      </c>
      <c r="FFZ17">
        <v>53866</v>
      </c>
      <c r="FGA17">
        <v>63756</v>
      </c>
      <c r="FGB17">
        <v>80915</v>
      </c>
      <c r="FGC17">
        <v>95356</v>
      </c>
      <c r="FGD17">
        <v>109779</v>
      </c>
      <c r="FGE17">
        <v>176127</v>
      </c>
      <c r="FGF17">
        <v>279636</v>
      </c>
      <c r="FGG17">
        <v>575927</v>
      </c>
      <c r="FGH17">
        <v>869272</v>
      </c>
      <c r="FGI17">
        <v>1113195</v>
      </c>
      <c r="FGJ17">
        <v>1230019</v>
      </c>
      <c r="FGK17">
        <v>1328736</v>
      </c>
      <c r="FGL17">
        <v>1364823</v>
      </c>
      <c r="FGM17">
        <v>1396897</v>
      </c>
      <c r="FGN17">
        <v>1401646</v>
      </c>
      <c r="FGO17">
        <v>1401646</v>
      </c>
      <c r="FGP17">
        <v>1398587</v>
      </c>
      <c r="FGQ17">
        <v>1380200</v>
      </c>
      <c r="FGR17">
        <v>1389369</v>
      </c>
      <c r="FGS17">
        <v>1397765</v>
      </c>
      <c r="FGT17">
        <v>1424185</v>
      </c>
      <c r="FGU17">
        <v>1423920</v>
      </c>
      <c r="FGV17">
        <v>1395164</v>
      </c>
      <c r="FGW17">
        <v>1390200</v>
      </c>
      <c r="FGX17">
        <v>1400392</v>
      </c>
      <c r="FGY17">
        <v>1415293</v>
      </c>
      <c r="FGZ17">
        <v>1370226</v>
      </c>
      <c r="FHA17">
        <v>1346208</v>
      </c>
      <c r="FHB17">
        <v>1323766</v>
      </c>
      <c r="FHC17">
        <v>1306788</v>
      </c>
      <c r="FHD17">
        <v>1298440</v>
      </c>
      <c r="FHE17">
        <v>1336893</v>
      </c>
      <c r="FHF17">
        <v>1293851</v>
      </c>
      <c r="FHG17">
        <v>1274997</v>
      </c>
      <c r="FHH17">
        <v>1361883</v>
      </c>
      <c r="FHI17">
        <v>1361883</v>
      </c>
      <c r="FHJ17">
        <v>1301340</v>
      </c>
      <c r="FHK17">
        <v>1259503</v>
      </c>
      <c r="FHL17">
        <v>1251775</v>
      </c>
      <c r="FHM17">
        <v>1235789</v>
      </c>
      <c r="FHN17">
        <v>1227584</v>
      </c>
      <c r="FHO17">
        <v>1215023</v>
      </c>
      <c r="FHP17">
        <v>1216228</v>
      </c>
      <c r="FHQ17">
        <v>1217088</v>
      </c>
      <c r="FHR17">
        <v>1232083</v>
      </c>
      <c r="FHS17">
        <v>1209286</v>
      </c>
      <c r="FHT17">
        <v>1209286</v>
      </c>
      <c r="FHU17">
        <v>1189700</v>
      </c>
      <c r="FHV17">
        <v>1155807</v>
      </c>
      <c r="FHW17">
        <v>1152393</v>
      </c>
      <c r="FHX17">
        <v>1107337</v>
      </c>
      <c r="FHY17">
        <v>1107337</v>
      </c>
      <c r="FHZ17">
        <v>1143421</v>
      </c>
      <c r="FIA17">
        <v>1167605</v>
      </c>
      <c r="FIB17">
        <v>3976</v>
      </c>
      <c r="FIC17">
        <v>5589</v>
      </c>
      <c r="FID17">
        <v>7705</v>
      </c>
      <c r="FIE17">
        <v>12175</v>
      </c>
      <c r="FIF17">
        <v>14461</v>
      </c>
      <c r="FIG17">
        <v>20006</v>
      </c>
      <c r="FIH17">
        <v>22449</v>
      </c>
      <c r="FII17">
        <v>26193</v>
      </c>
      <c r="FIJ17">
        <v>32429</v>
      </c>
      <c r="FIK17">
        <v>35744</v>
      </c>
      <c r="FIL17">
        <v>42730</v>
      </c>
      <c r="FIM17">
        <v>51338</v>
      </c>
      <c r="FIN17">
        <v>64643</v>
      </c>
      <c r="FIO17">
        <v>87739</v>
      </c>
      <c r="FIP17">
        <v>120223</v>
      </c>
      <c r="FIQ17">
        <v>180638</v>
      </c>
      <c r="FIR17">
        <v>257897</v>
      </c>
      <c r="FIS17">
        <v>406010</v>
      </c>
      <c r="FIT17">
        <v>406010</v>
      </c>
      <c r="FIU17">
        <v>779036</v>
      </c>
      <c r="FIV17">
        <v>1042767</v>
      </c>
      <c r="FIW17">
        <v>1186289</v>
      </c>
      <c r="FIX17">
        <v>1283295</v>
      </c>
      <c r="FIY17">
        <v>1289855</v>
      </c>
      <c r="FIZ17">
        <v>1302755</v>
      </c>
      <c r="FJA17">
        <v>1297548</v>
      </c>
      <c r="FJB17">
        <v>1277065</v>
      </c>
      <c r="FJC17">
        <v>1284837</v>
      </c>
      <c r="FJD17">
        <v>1279759</v>
      </c>
      <c r="FJE17">
        <v>1260158</v>
      </c>
      <c r="FJF17">
        <v>1266355</v>
      </c>
      <c r="FJG17">
        <v>1276384</v>
      </c>
      <c r="FJH17">
        <v>1246301</v>
      </c>
      <c r="FJI17">
        <v>1223042</v>
      </c>
      <c r="FJJ17">
        <v>1225040</v>
      </c>
      <c r="FJK17">
        <v>1226512</v>
      </c>
      <c r="FJL17">
        <v>1230451</v>
      </c>
      <c r="FJM17">
        <v>1220014</v>
      </c>
      <c r="FJN17">
        <v>1238918</v>
      </c>
      <c r="FJO17">
        <v>1231801</v>
      </c>
      <c r="FJP17">
        <v>1246172</v>
      </c>
      <c r="FJQ17">
        <v>1219287</v>
      </c>
      <c r="FJR17">
        <v>1216281</v>
      </c>
      <c r="FJS17">
        <v>1215640</v>
      </c>
      <c r="FJT17">
        <v>1258928</v>
      </c>
      <c r="FJU17">
        <v>1239922</v>
      </c>
      <c r="FJV17">
        <v>1231763</v>
      </c>
      <c r="FJW17">
        <v>1232254</v>
      </c>
      <c r="FJX17">
        <v>1234383</v>
      </c>
      <c r="FJY17">
        <v>1236624</v>
      </c>
      <c r="FJZ17">
        <v>1210222</v>
      </c>
      <c r="FKA17">
        <v>1211056</v>
      </c>
      <c r="FKB17">
        <v>1233494</v>
      </c>
      <c r="FKC17">
        <v>1244876</v>
      </c>
      <c r="FKD17">
        <v>1223003</v>
      </c>
      <c r="FKE17">
        <v>1186777</v>
      </c>
      <c r="FKF17">
        <v>1221611</v>
      </c>
      <c r="FKG17">
        <v>1181575</v>
      </c>
      <c r="FKH17">
        <v>1151049</v>
      </c>
      <c r="FKI17">
        <v>1155985</v>
      </c>
      <c r="FKJ17">
        <v>1134355</v>
      </c>
      <c r="FKK17">
        <v>1120235</v>
      </c>
      <c r="FKL17">
        <v>1124043</v>
      </c>
      <c r="FKM17">
        <v>1099501</v>
      </c>
      <c r="FKN17">
        <v>1089716</v>
      </c>
      <c r="FKO17">
        <v>29246</v>
      </c>
      <c r="FKP17">
        <v>28805</v>
      </c>
      <c r="FKQ17">
        <v>30574</v>
      </c>
      <c r="FKR17">
        <v>30850</v>
      </c>
      <c r="FKS17">
        <v>33871</v>
      </c>
      <c r="FKT17">
        <v>38021</v>
      </c>
      <c r="FKU17">
        <v>42240</v>
      </c>
      <c r="FKV17">
        <v>44343</v>
      </c>
      <c r="FKW17">
        <v>47203</v>
      </c>
      <c r="FKX17">
        <v>57620</v>
      </c>
      <c r="FKY17">
        <v>73833</v>
      </c>
      <c r="FKZ17">
        <v>73833</v>
      </c>
      <c r="FLA17">
        <v>76505</v>
      </c>
      <c r="FLB17">
        <v>91056</v>
      </c>
      <c r="FLC17">
        <v>114651</v>
      </c>
      <c r="FLD17">
        <v>149229</v>
      </c>
      <c r="FLE17">
        <v>216840</v>
      </c>
      <c r="FLF17">
        <v>378842</v>
      </c>
      <c r="FLG17">
        <v>632427</v>
      </c>
      <c r="FLH17">
        <v>830433</v>
      </c>
      <c r="FLI17">
        <v>979503</v>
      </c>
      <c r="FLJ17">
        <v>1002522</v>
      </c>
      <c r="FLK17">
        <v>1093769</v>
      </c>
      <c r="FLL17">
        <v>1106466</v>
      </c>
      <c r="FLM17">
        <v>1117639</v>
      </c>
      <c r="FLN17">
        <v>1086516</v>
      </c>
      <c r="FLO17">
        <v>1111690</v>
      </c>
      <c r="FLP17">
        <v>1133859</v>
      </c>
      <c r="FLQ17">
        <v>1140405</v>
      </c>
      <c r="FLR17">
        <v>1139121</v>
      </c>
      <c r="FLS17">
        <v>1147128</v>
      </c>
      <c r="FLT17">
        <v>1144777</v>
      </c>
      <c r="FLU17">
        <v>1115481</v>
      </c>
      <c r="FLV17">
        <v>1088436</v>
      </c>
      <c r="FLW17">
        <v>1069000</v>
      </c>
      <c r="FLX17">
        <v>1075831</v>
      </c>
      <c r="FLY17">
        <v>1085033</v>
      </c>
      <c r="FLZ17">
        <v>1090111</v>
      </c>
      <c r="FMA17">
        <v>1092344</v>
      </c>
      <c r="FMB17">
        <v>1083904</v>
      </c>
      <c r="FMC17">
        <v>1100151</v>
      </c>
      <c r="FMD17">
        <v>1044824</v>
      </c>
      <c r="FME17">
        <v>1051642</v>
      </c>
      <c r="FMF17">
        <v>1043103</v>
      </c>
      <c r="FMG17">
        <v>1055581</v>
      </c>
      <c r="FMH17">
        <v>1051382</v>
      </c>
      <c r="FMI17">
        <v>1033158</v>
      </c>
      <c r="FMJ17">
        <v>1022658</v>
      </c>
      <c r="FMK17">
        <v>1029852</v>
      </c>
      <c r="FML17">
        <v>1032112</v>
      </c>
      <c r="FMM17">
        <v>1027737</v>
      </c>
      <c r="FMN17">
        <v>1024042</v>
      </c>
      <c r="FMO17">
        <v>1051554</v>
      </c>
      <c r="FMP17">
        <v>1041801</v>
      </c>
      <c r="FMQ17">
        <v>1061353</v>
      </c>
      <c r="FMR17">
        <v>1061353</v>
      </c>
      <c r="FMS17">
        <v>1047925</v>
      </c>
      <c r="FMT17">
        <v>1047925</v>
      </c>
      <c r="FMU17">
        <v>1034161</v>
      </c>
      <c r="FMV17">
        <v>1023733</v>
      </c>
      <c r="FMW17">
        <v>1017980</v>
      </c>
      <c r="FMX17">
        <v>994641</v>
      </c>
      <c r="FMY17">
        <v>1041952</v>
      </c>
      <c r="FMZ17">
        <v>1025998</v>
      </c>
      <c r="FNA17">
        <v>1015550</v>
      </c>
      <c r="FNB17">
        <v>1019211</v>
      </c>
      <c r="FNC17">
        <v>15817</v>
      </c>
      <c r="FND17">
        <v>15817</v>
      </c>
      <c r="FNE17">
        <v>20592</v>
      </c>
      <c r="FNF17">
        <v>25962</v>
      </c>
      <c r="FNG17">
        <v>31499</v>
      </c>
      <c r="FNH17">
        <v>34786</v>
      </c>
      <c r="FNI17">
        <v>36964</v>
      </c>
      <c r="FNJ17">
        <v>39215</v>
      </c>
      <c r="FNK17">
        <v>41904</v>
      </c>
      <c r="FNL17">
        <v>44185</v>
      </c>
      <c r="FNM17">
        <v>47166</v>
      </c>
      <c r="FNN17">
        <v>54578</v>
      </c>
      <c r="FNO17">
        <v>64451</v>
      </c>
      <c r="FNP17">
        <v>86624</v>
      </c>
      <c r="FNQ17">
        <v>106823</v>
      </c>
      <c r="FNR17">
        <v>128222</v>
      </c>
      <c r="FNS17">
        <v>231045</v>
      </c>
      <c r="FNT17">
        <v>495878</v>
      </c>
      <c r="FNU17">
        <v>770283</v>
      </c>
      <c r="FNV17">
        <v>873308</v>
      </c>
      <c r="FNW17">
        <v>873308</v>
      </c>
      <c r="FNX17">
        <v>996973</v>
      </c>
      <c r="FNY17">
        <v>1053189</v>
      </c>
      <c r="FNZ17">
        <v>1086954</v>
      </c>
      <c r="FOA17">
        <v>1112280</v>
      </c>
      <c r="FOB17">
        <v>1098324</v>
      </c>
      <c r="FOC17">
        <v>1089583</v>
      </c>
      <c r="FOD17">
        <v>1099044</v>
      </c>
      <c r="FOE17">
        <v>1096982</v>
      </c>
      <c r="FOF17">
        <v>1099779</v>
      </c>
      <c r="FOG17">
        <v>1089446</v>
      </c>
      <c r="FOH17">
        <v>1089851</v>
      </c>
      <c r="FOI17">
        <v>1039824</v>
      </c>
      <c r="FOJ17">
        <v>1010672</v>
      </c>
      <c r="FOK17">
        <v>998457</v>
      </c>
      <c r="FOL17">
        <v>1000283</v>
      </c>
      <c r="FOM17">
        <v>1019658</v>
      </c>
      <c r="FON17">
        <v>1028293</v>
      </c>
      <c r="FOO17">
        <v>1023340</v>
      </c>
      <c r="FOP17">
        <v>999042</v>
      </c>
      <c r="FOQ17">
        <v>984112</v>
      </c>
      <c r="FOR17">
        <v>1015219</v>
      </c>
      <c r="FOS17">
        <v>1016693</v>
      </c>
      <c r="FOT17">
        <v>1007849</v>
      </c>
      <c r="FOU17">
        <v>1018469</v>
      </c>
      <c r="FOV17">
        <v>1024227</v>
      </c>
      <c r="FOW17">
        <v>1021133</v>
      </c>
      <c r="FOX17">
        <v>1034562</v>
      </c>
      <c r="FOY17">
        <v>1040873</v>
      </c>
      <c r="FOZ17">
        <v>1017255</v>
      </c>
      <c r="FPA17">
        <v>993854</v>
      </c>
      <c r="FPB17">
        <v>993854</v>
      </c>
      <c r="FPC17">
        <v>979152</v>
      </c>
      <c r="FPD17">
        <v>977934</v>
      </c>
      <c r="FPE17">
        <v>984998</v>
      </c>
      <c r="FPF17">
        <v>994593</v>
      </c>
      <c r="FPG17">
        <v>992542</v>
      </c>
      <c r="FPH17">
        <v>1007887</v>
      </c>
      <c r="FPI17">
        <v>1039405</v>
      </c>
      <c r="FPJ17">
        <v>1014113</v>
      </c>
      <c r="FPK17">
        <v>989193</v>
      </c>
      <c r="FPL17">
        <v>1022925</v>
      </c>
      <c r="FPM17">
        <v>1008142</v>
      </c>
      <c r="FPN17">
        <v>1026664</v>
      </c>
      <c r="FPO17">
        <v>1036933</v>
      </c>
      <c r="FPP17">
        <v>5054</v>
      </c>
      <c r="FPQ17">
        <v>5054</v>
      </c>
      <c r="FPR17">
        <v>11359</v>
      </c>
      <c r="FPS17">
        <v>12631</v>
      </c>
      <c r="FPT17">
        <v>16547</v>
      </c>
      <c r="FPU17">
        <v>25740</v>
      </c>
      <c r="FPV17">
        <v>28078</v>
      </c>
      <c r="FPW17">
        <v>47607</v>
      </c>
      <c r="FPX17">
        <v>47157</v>
      </c>
      <c r="FPY17">
        <v>62112</v>
      </c>
      <c r="FPZ17">
        <v>67327</v>
      </c>
      <c r="FQA17">
        <v>76135</v>
      </c>
      <c r="FQB17">
        <v>88070</v>
      </c>
      <c r="FQC17">
        <v>108993</v>
      </c>
      <c r="FQD17">
        <v>141113</v>
      </c>
      <c r="FQE17">
        <v>174014</v>
      </c>
      <c r="FQF17">
        <v>238536</v>
      </c>
      <c r="FQG17">
        <v>425072</v>
      </c>
      <c r="FQH17">
        <v>560153</v>
      </c>
      <c r="FQI17">
        <v>743595</v>
      </c>
      <c r="FQJ17">
        <v>808020</v>
      </c>
      <c r="FQK17">
        <v>897119</v>
      </c>
      <c r="FQL17">
        <v>956440</v>
      </c>
      <c r="FQM17">
        <v>1014396</v>
      </c>
      <c r="FQN17">
        <v>1001030</v>
      </c>
      <c r="FQO17">
        <v>1001030</v>
      </c>
      <c r="FQP17">
        <v>1022182</v>
      </c>
      <c r="FQQ17">
        <v>1024668</v>
      </c>
      <c r="FQR17">
        <v>1019323</v>
      </c>
      <c r="FQS17">
        <v>1018287</v>
      </c>
      <c r="FQT17">
        <v>1037326</v>
      </c>
      <c r="FQU17">
        <v>1000084</v>
      </c>
      <c r="FQV17">
        <v>1039175</v>
      </c>
      <c r="FQW17">
        <v>1043352</v>
      </c>
      <c r="FQX17">
        <v>1054100</v>
      </c>
      <c r="FQY17">
        <v>1044691</v>
      </c>
      <c r="FQZ17">
        <v>1060786</v>
      </c>
      <c r="FRA17">
        <v>1048058</v>
      </c>
      <c r="FRB17">
        <v>1017331</v>
      </c>
      <c r="FRC17">
        <v>1024899</v>
      </c>
      <c r="FRD17">
        <v>1014967</v>
      </c>
      <c r="FRE17">
        <v>1025452</v>
      </c>
      <c r="FRF17">
        <v>1020509</v>
      </c>
      <c r="FRG17">
        <v>1035636</v>
      </c>
      <c r="FRH17">
        <v>1027459</v>
      </c>
      <c r="FRI17">
        <v>1027459</v>
      </c>
      <c r="FRJ17">
        <v>1017784</v>
      </c>
      <c r="FRK17">
        <v>1023691</v>
      </c>
      <c r="FRL17">
        <v>1021458</v>
      </c>
      <c r="FRM17">
        <v>1022535</v>
      </c>
      <c r="FRN17">
        <v>1018850</v>
      </c>
      <c r="FRO17">
        <v>1026810</v>
      </c>
      <c r="FRP17">
        <v>1035157</v>
      </c>
      <c r="FRQ17">
        <v>1037569</v>
      </c>
      <c r="FRR17">
        <v>1039570</v>
      </c>
      <c r="FRS17">
        <v>1031877</v>
      </c>
      <c r="FRT17">
        <v>1029928</v>
      </c>
      <c r="FRU17">
        <v>1029928</v>
      </c>
      <c r="FRV17">
        <v>1032010</v>
      </c>
      <c r="FRW17">
        <v>1032404</v>
      </c>
      <c r="FRX17">
        <v>1037676</v>
      </c>
      <c r="FRY17">
        <v>1022874</v>
      </c>
      <c r="FRZ17">
        <v>1022874</v>
      </c>
      <c r="FSA17">
        <v>1001784</v>
      </c>
      <c r="FSB17">
        <v>1017985</v>
      </c>
      <c r="FSC17">
        <v>40794</v>
      </c>
      <c r="FSD17">
        <v>40794</v>
      </c>
      <c r="FSE17">
        <v>52755</v>
      </c>
      <c r="FSF17">
        <v>56090</v>
      </c>
      <c r="FSG17">
        <v>56653</v>
      </c>
      <c r="FSH17">
        <v>57153</v>
      </c>
      <c r="FSI17">
        <v>58880</v>
      </c>
      <c r="FSJ17">
        <v>61559</v>
      </c>
      <c r="FSK17">
        <v>62838</v>
      </c>
      <c r="FSL17">
        <v>63574</v>
      </c>
      <c r="FSM17">
        <v>63681</v>
      </c>
      <c r="FSN17">
        <v>66599</v>
      </c>
      <c r="FSO17">
        <v>74916</v>
      </c>
      <c r="FSP17">
        <v>99527</v>
      </c>
      <c r="FSQ17">
        <v>190726</v>
      </c>
      <c r="FSR17">
        <v>237757</v>
      </c>
      <c r="FSS17">
        <v>324070</v>
      </c>
      <c r="FST17">
        <v>324070</v>
      </c>
      <c r="FSU17">
        <v>554152</v>
      </c>
      <c r="FSV17">
        <v>795835</v>
      </c>
      <c r="FSW17">
        <v>866685</v>
      </c>
      <c r="FSX17">
        <v>1032841</v>
      </c>
      <c r="FSY17">
        <v>1076380</v>
      </c>
      <c r="FSZ17">
        <v>1134937</v>
      </c>
      <c r="FTA17">
        <v>1158253</v>
      </c>
      <c r="FTB17">
        <v>1175605</v>
      </c>
      <c r="FTC17">
        <v>1181114</v>
      </c>
      <c r="FTD17">
        <v>1211577</v>
      </c>
      <c r="FTE17">
        <v>1222045</v>
      </c>
      <c r="FTF17">
        <v>1226919</v>
      </c>
      <c r="FTG17">
        <v>1252651</v>
      </c>
      <c r="FTH17">
        <v>1243483</v>
      </c>
      <c r="FTI17">
        <v>1243676</v>
      </c>
      <c r="FTJ17">
        <v>1237216</v>
      </c>
      <c r="FTK17">
        <v>1259909</v>
      </c>
      <c r="FTL17">
        <v>1285186</v>
      </c>
      <c r="FTM17">
        <v>1267438</v>
      </c>
      <c r="FTN17">
        <v>1278240</v>
      </c>
      <c r="FTO17">
        <v>1302538</v>
      </c>
      <c r="FTP17">
        <v>1323125</v>
      </c>
      <c r="FTQ17">
        <v>1335382</v>
      </c>
      <c r="FTR17">
        <v>1345169</v>
      </c>
      <c r="FTS17">
        <v>1364736</v>
      </c>
      <c r="FTT17">
        <v>1368797</v>
      </c>
      <c r="FTU17">
        <v>1393436</v>
      </c>
      <c r="FTV17">
        <v>1385872</v>
      </c>
      <c r="FTW17">
        <v>1415820</v>
      </c>
      <c r="FTX17">
        <v>1424438</v>
      </c>
      <c r="FTY17">
        <v>1415821</v>
      </c>
      <c r="FTZ17">
        <v>1395705</v>
      </c>
      <c r="FUA17">
        <v>1396017</v>
      </c>
      <c r="FUB17">
        <v>1396924</v>
      </c>
      <c r="FUC17">
        <v>1435479</v>
      </c>
      <c r="FUD17">
        <v>1456394</v>
      </c>
      <c r="FUE17">
        <v>1432509</v>
      </c>
      <c r="FUF17">
        <v>1461329</v>
      </c>
      <c r="FUG17">
        <v>1468867</v>
      </c>
      <c r="FUH17">
        <v>1501987</v>
      </c>
      <c r="FUI17">
        <v>1513149</v>
      </c>
      <c r="FUJ17">
        <v>1470113</v>
      </c>
      <c r="FUK17">
        <v>1515251</v>
      </c>
      <c r="FUL17">
        <v>1553359</v>
      </c>
      <c r="FUM17">
        <v>1548611</v>
      </c>
      <c r="FUN17">
        <v>1588778</v>
      </c>
      <c r="FUO17">
        <v>1613812</v>
      </c>
      <c r="FUP17">
        <v>13284</v>
      </c>
      <c r="FUQ17">
        <v>13284</v>
      </c>
      <c r="FUR17">
        <v>23173</v>
      </c>
      <c r="FUS17">
        <v>32133</v>
      </c>
      <c r="FUT17">
        <v>37606</v>
      </c>
      <c r="FUU17">
        <v>39759</v>
      </c>
      <c r="FUV17">
        <v>43374</v>
      </c>
      <c r="FUW17">
        <v>55588</v>
      </c>
      <c r="FUX17">
        <v>58690</v>
      </c>
      <c r="FUY17">
        <v>65260</v>
      </c>
      <c r="FUZ17">
        <v>71813</v>
      </c>
      <c r="FVA17">
        <v>104420</v>
      </c>
      <c r="FVB17">
        <v>173023</v>
      </c>
      <c r="FVC17">
        <v>216007</v>
      </c>
      <c r="FVD17">
        <v>307783</v>
      </c>
      <c r="FVE17">
        <v>307783</v>
      </c>
      <c r="FVF17">
        <v>415529</v>
      </c>
      <c r="FVG17">
        <v>780332</v>
      </c>
      <c r="FVH17">
        <v>1089639</v>
      </c>
      <c r="FVI17">
        <v>1375738</v>
      </c>
      <c r="FVJ17">
        <v>1427953</v>
      </c>
      <c r="FVK17">
        <v>1665590</v>
      </c>
      <c r="FVL17">
        <v>1685374</v>
      </c>
      <c r="FVM17">
        <v>1742290</v>
      </c>
      <c r="FVN17">
        <v>1732916</v>
      </c>
      <c r="FVO17">
        <v>1739444</v>
      </c>
      <c r="FVP17">
        <v>1738301</v>
      </c>
      <c r="FVQ17">
        <v>1724044</v>
      </c>
      <c r="FVR17">
        <v>1761870</v>
      </c>
      <c r="FVS17">
        <v>1732251</v>
      </c>
      <c r="FVT17">
        <v>1741497</v>
      </c>
      <c r="FVU17">
        <v>1795089</v>
      </c>
      <c r="FVV17">
        <v>1766931</v>
      </c>
      <c r="FVW17">
        <v>1745371</v>
      </c>
      <c r="FVX17">
        <v>1743188</v>
      </c>
      <c r="FVY17">
        <v>1739124</v>
      </c>
      <c r="FVZ17">
        <v>1740880</v>
      </c>
      <c r="FWA17">
        <v>1742705</v>
      </c>
      <c r="FWB17">
        <v>1737658</v>
      </c>
      <c r="FWC17">
        <v>1721833</v>
      </c>
      <c r="FWD17">
        <v>1700531</v>
      </c>
      <c r="FWE17">
        <v>1719392</v>
      </c>
      <c r="FWF17">
        <v>1737359</v>
      </c>
      <c r="FWG17">
        <v>1767036</v>
      </c>
      <c r="FWH17">
        <v>1775111</v>
      </c>
      <c r="FWI17">
        <v>1808047</v>
      </c>
      <c r="FWJ17">
        <v>1817373</v>
      </c>
      <c r="FWK17">
        <v>1792363</v>
      </c>
      <c r="FWL17">
        <v>1797943</v>
      </c>
      <c r="FWM17">
        <v>1822868</v>
      </c>
      <c r="FWN17">
        <v>1795122</v>
      </c>
      <c r="FWO17">
        <v>1793676</v>
      </c>
      <c r="FWP17">
        <v>1834742</v>
      </c>
      <c r="FWQ17">
        <v>1835599</v>
      </c>
      <c r="FWR17">
        <v>1844524</v>
      </c>
      <c r="FWS17">
        <v>1866481</v>
      </c>
      <c r="FWT17">
        <v>1866481</v>
      </c>
      <c r="FWU17">
        <v>1841854</v>
      </c>
      <c r="FWV17">
        <v>1842561</v>
      </c>
      <c r="FWW17">
        <v>1840331</v>
      </c>
      <c r="FWX17">
        <v>1819212</v>
      </c>
      <c r="FWY17">
        <v>1860198</v>
      </c>
      <c r="FWZ17">
        <v>1862327</v>
      </c>
      <c r="FXA17">
        <v>1877919</v>
      </c>
      <c r="FXB17">
        <v>1872512</v>
      </c>
      <c r="FXC17">
        <v>1882942</v>
      </c>
      <c r="FXD17">
        <v>18272</v>
      </c>
      <c r="FXE17">
        <v>25522</v>
      </c>
      <c r="FXF17">
        <v>29325</v>
      </c>
      <c r="FXG17">
        <v>33071</v>
      </c>
      <c r="FXH17">
        <v>40299</v>
      </c>
      <c r="FXI17">
        <v>43141</v>
      </c>
      <c r="FXJ17">
        <v>50270</v>
      </c>
      <c r="FXK17">
        <v>59038</v>
      </c>
      <c r="FXL17">
        <v>66752</v>
      </c>
      <c r="FXM17">
        <v>80482</v>
      </c>
      <c r="FXN17">
        <v>116240</v>
      </c>
      <c r="FXO17">
        <v>144561</v>
      </c>
      <c r="FXP17">
        <v>181243</v>
      </c>
      <c r="FXQ17">
        <v>244570</v>
      </c>
      <c r="FXR17">
        <v>337105</v>
      </c>
      <c r="FXS17">
        <v>552949</v>
      </c>
      <c r="FXT17">
        <v>977203</v>
      </c>
      <c r="FXU17">
        <v>1347876</v>
      </c>
      <c r="FXV17">
        <v>1530676</v>
      </c>
      <c r="FXW17">
        <v>1530676</v>
      </c>
      <c r="FXX17">
        <v>1755056</v>
      </c>
      <c r="FXY17">
        <v>1830232</v>
      </c>
      <c r="FXZ17">
        <v>1909456</v>
      </c>
      <c r="FYA17">
        <v>1953700</v>
      </c>
      <c r="FYB17">
        <v>1991394</v>
      </c>
      <c r="FYC17">
        <v>1993598</v>
      </c>
      <c r="FYD17">
        <v>2010727</v>
      </c>
      <c r="FYE17">
        <v>2036150</v>
      </c>
      <c r="FYF17">
        <v>2007863</v>
      </c>
      <c r="FYG17">
        <v>2004330</v>
      </c>
      <c r="FYH17">
        <v>2050294</v>
      </c>
      <c r="FYI17">
        <v>2062791</v>
      </c>
      <c r="FYJ17">
        <v>2073432</v>
      </c>
      <c r="FYK17">
        <v>2077571</v>
      </c>
      <c r="FYL17">
        <v>2090886</v>
      </c>
      <c r="FYM17">
        <v>2056501</v>
      </c>
      <c r="FYN17">
        <v>2076911</v>
      </c>
      <c r="FYO17">
        <v>2053074</v>
      </c>
      <c r="FYP17">
        <v>2050985</v>
      </c>
      <c r="FYQ17">
        <v>2017187</v>
      </c>
      <c r="FYR17">
        <v>2050060</v>
      </c>
      <c r="FYS17">
        <v>2043504</v>
      </c>
      <c r="FYT17">
        <v>2061373</v>
      </c>
      <c r="FYU17">
        <v>2042624</v>
      </c>
      <c r="FYV17">
        <v>2062838</v>
      </c>
      <c r="FYW17">
        <v>2077965</v>
      </c>
      <c r="FYX17">
        <v>2100749</v>
      </c>
      <c r="FYY17">
        <v>2091940</v>
      </c>
      <c r="FYZ17">
        <v>2069992</v>
      </c>
      <c r="FZA17">
        <v>2071131</v>
      </c>
      <c r="FZB17">
        <v>2071875</v>
      </c>
      <c r="FZC17">
        <v>2073278</v>
      </c>
      <c r="FZD17">
        <v>2044884</v>
      </c>
      <c r="FZE17">
        <v>2060268</v>
      </c>
      <c r="FZF17">
        <v>2065215</v>
      </c>
      <c r="FZG17">
        <v>2043595</v>
      </c>
      <c r="FZH17">
        <v>2071314</v>
      </c>
      <c r="FZI17">
        <v>2071272</v>
      </c>
      <c r="FZJ17">
        <v>2053285</v>
      </c>
      <c r="FZK17">
        <v>2069820</v>
      </c>
      <c r="FZL17">
        <v>2068077</v>
      </c>
      <c r="FZM17">
        <v>2072291</v>
      </c>
      <c r="FZN17">
        <v>2074622</v>
      </c>
      <c r="FZO17">
        <v>2100970</v>
      </c>
      <c r="FZP17">
        <v>2069919</v>
      </c>
      <c r="FZQ17">
        <v>2069919</v>
      </c>
      <c r="FZR17">
        <v>40257</v>
      </c>
      <c r="FZS17">
        <v>40257</v>
      </c>
      <c r="FZT17">
        <v>57983</v>
      </c>
      <c r="FZU17">
        <v>80323</v>
      </c>
      <c r="FZV17">
        <v>80658</v>
      </c>
      <c r="FZW17">
        <v>93731</v>
      </c>
      <c r="FZX17">
        <v>120109</v>
      </c>
      <c r="FZY17">
        <v>174066</v>
      </c>
      <c r="FZZ17">
        <v>200788</v>
      </c>
      <c r="GAA17">
        <v>227902</v>
      </c>
      <c r="GAB17">
        <v>297706</v>
      </c>
      <c r="GAC17">
        <v>402104</v>
      </c>
      <c r="GAD17">
        <v>463368</v>
      </c>
      <c r="GAE17">
        <v>551357</v>
      </c>
      <c r="GAF17">
        <v>731748</v>
      </c>
      <c r="GAG17">
        <v>1260772</v>
      </c>
      <c r="GAH17">
        <v>1586368</v>
      </c>
      <c r="GAI17">
        <v>1880015</v>
      </c>
      <c r="GAJ17">
        <v>1966221</v>
      </c>
      <c r="GAK17">
        <v>2131597</v>
      </c>
      <c r="GAL17">
        <v>2220767</v>
      </c>
      <c r="GAM17">
        <v>2301080</v>
      </c>
      <c r="GAN17">
        <v>2319217</v>
      </c>
      <c r="GAO17">
        <v>2319217</v>
      </c>
      <c r="GAP17">
        <v>2384844</v>
      </c>
      <c r="GAQ17">
        <v>2406731</v>
      </c>
      <c r="GAR17">
        <v>2406731</v>
      </c>
      <c r="GAS17">
        <v>2380282</v>
      </c>
      <c r="GAT17">
        <v>2415305</v>
      </c>
      <c r="GAU17">
        <v>2435295</v>
      </c>
      <c r="GAV17">
        <v>2413560</v>
      </c>
      <c r="GAW17">
        <v>2444455</v>
      </c>
      <c r="GAX17">
        <v>2399392</v>
      </c>
      <c r="GAY17">
        <v>2471761</v>
      </c>
      <c r="GAZ17">
        <v>2452564</v>
      </c>
      <c r="GBA17">
        <v>2453906</v>
      </c>
      <c r="GBB17">
        <v>2458511</v>
      </c>
      <c r="GBC17">
        <v>2463661</v>
      </c>
      <c r="GBD17">
        <v>2459571</v>
      </c>
      <c r="GBE17">
        <v>2587961</v>
      </c>
      <c r="GBF17">
        <v>2589021</v>
      </c>
      <c r="GBG17">
        <v>2512847</v>
      </c>
      <c r="GBH17">
        <v>2471534</v>
      </c>
      <c r="GBI17">
        <v>2471534</v>
      </c>
      <c r="GBJ17">
        <v>2442449</v>
      </c>
      <c r="GBK17">
        <v>2354448</v>
      </c>
      <c r="GBL17">
        <v>2408320</v>
      </c>
      <c r="GBM17">
        <v>2370542</v>
      </c>
      <c r="GBN17">
        <v>2371580</v>
      </c>
      <c r="GBO17">
        <v>2318592</v>
      </c>
      <c r="GBP17">
        <v>2271683</v>
      </c>
      <c r="GBQ17">
        <v>2283605</v>
      </c>
      <c r="GBR17">
        <v>2265312</v>
      </c>
      <c r="GBS17">
        <v>2278155</v>
      </c>
      <c r="GBT17">
        <v>2223179</v>
      </c>
      <c r="GBU17">
        <v>2178248</v>
      </c>
      <c r="GBV17">
        <v>2121399</v>
      </c>
      <c r="GBW17">
        <v>2121399</v>
      </c>
      <c r="GBX17">
        <v>2116449</v>
      </c>
      <c r="GBY17">
        <v>2148814</v>
      </c>
      <c r="GBZ17">
        <v>2138027</v>
      </c>
      <c r="GCA17">
        <v>2146592</v>
      </c>
      <c r="GCB17">
        <v>2146592</v>
      </c>
      <c r="GCC17">
        <v>2136976</v>
      </c>
      <c r="GCD17">
        <v>2187179</v>
      </c>
      <c r="GCE17">
        <v>35120</v>
      </c>
      <c r="GCF17">
        <v>44254</v>
      </c>
      <c r="GCG17">
        <v>67767</v>
      </c>
      <c r="GCH17">
        <v>70403</v>
      </c>
      <c r="GCI17">
        <v>73210</v>
      </c>
      <c r="GCJ17">
        <v>90159</v>
      </c>
      <c r="GCK17">
        <v>98688</v>
      </c>
      <c r="GCL17">
        <v>113129</v>
      </c>
      <c r="GCM17">
        <v>152781</v>
      </c>
      <c r="GCN17">
        <v>195468</v>
      </c>
      <c r="GCO17">
        <v>270722</v>
      </c>
      <c r="GCP17">
        <v>349307</v>
      </c>
      <c r="GCQ17">
        <v>407715</v>
      </c>
      <c r="GCR17">
        <v>617258</v>
      </c>
      <c r="GCS17">
        <v>865947</v>
      </c>
      <c r="GCT17">
        <v>1370061</v>
      </c>
      <c r="GCU17">
        <v>1703749</v>
      </c>
      <c r="GCV17">
        <v>2013914</v>
      </c>
      <c r="GCW17">
        <v>2236099</v>
      </c>
      <c r="GCX17">
        <v>2286059</v>
      </c>
      <c r="GCY17">
        <v>2286059</v>
      </c>
      <c r="GCZ17">
        <v>2177624</v>
      </c>
      <c r="GDA17">
        <v>2344727</v>
      </c>
      <c r="GDB17">
        <v>2418250</v>
      </c>
      <c r="GDC17">
        <v>2417756</v>
      </c>
      <c r="GDD17">
        <v>2484773</v>
      </c>
      <c r="GDE17">
        <v>2508813</v>
      </c>
      <c r="GDF17">
        <v>2553416</v>
      </c>
      <c r="GDG17">
        <v>2575761</v>
      </c>
      <c r="GDH17">
        <v>2577936</v>
      </c>
      <c r="GDI17">
        <v>2544913</v>
      </c>
      <c r="GDJ17">
        <v>2498881</v>
      </c>
      <c r="GDK17">
        <v>2405828</v>
      </c>
      <c r="GDL17">
        <v>2395190</v>
      </c>
      <c r="GDM17">
        <v>2459694</v>
      </c>
      <c r="GDN17">
        <v>2346550</v>
      </c>
      <c r="GDO17">
        <v>2383791</v>
      </c>
      <c r="GDP17">
        <v>2385175</v>
      </c>
      <c r="GDQ17">
        <v>2348905</v>
      </c>
      <c r="GDR17">
        <v>2426245</v>
      </c>
      <c r="GDS17">
        <v>2423040</v>
      </c>
      <c r="GDT17">
        <v>2423567</v>
      </c>
      <c r="GDU17">
        <v>2418492</v>
      </c>
      <c r="GDV17">
        <v>2428659</v>
      </c>
      <c r="GDW17">
        <v>2389385</v>
      </c>
      <c r="GDX17">
        <v>2429117</v>
      </c>
      <c r="GDY17">
        <v>2385897</v>
      </c>
      <c r="GDZ17">
        <v>2390176</v>
      </c>
      <c r="GEA17">
        <v>2380328</v>
      </c>
      <c r="GEB17">
        <v>2365284</v>
      </c>
      <c r="GEC17">
        <v>2350044</v>
      </c>
      <c r="GED17">
        <v>2345442</v>
      </c>
      <c r="GEE17">
        <v>2343949</v>
      </c>
      <c r="GEF17">
        <v>2352823</v>
      </c>
      <c r="GEG17">
        <v>2317987</v>
      </c>
      <c r="GEH17">
        <v>2307596</v>
      </c>
      <c r="GEI17">
        <v>2310227</v>
      </c>
      <c r="GEJ17">
        <v>2250978</v>
      </c>
      <c r="GEK17">
        <v>2213032</v>
      </c>
      <c r="GEL17">
        <v>2216740</v>
      </c>
      <c r="GEM17">
        <v>2204139</v>
      </c>
      <c r="GEN17">
        <v>2177026</v>
      </c>
      <c r="GEO17">
        <v>2185464</v>
      </c>
      <c r="GEP17">
        <v>2135483</v>
      </c>
      <c r="GEQ17">
        <v>2232928</v>
      </c>
      <c r="GER17">
        <v>34912</v>
      </c>
      <c r="GES17">
        <v>39247</v>
      </c>
      <c r="GET17">
        <v>64210</v>
      </c>
      <c r="GEU17">
        <v>87389</v>
      </c>
      <c r="GEV17">
        <v>124948</v>
      </c>
      <c r="GEW17">
        <v>151481</v>
      </c>
      <c r="GEX17">
        <v>177740</v>
      </c>
      <c r="GEY17">
        <v>210568</v>
      </c>
      <c r="GEZ17">
        <v>230322</v>
      </c>
      <c r="GFA17">
        <v>261527</v>
      </c>
      <c r="GFB17">
        <v>386688</v>
      </c>
      <c r="GFC17">
        <v>531267</v>
      </c>
      <c r="GFD17">
        <v>672062</v>
      </c>
      <c r="GFE17">
        <v>672062</v>
      </c>
      <c r="GFF17">
        <v>799281</v>
      </c>
      <c r="GFG17">
        <v>1221405</v>
      </c>
      <c r="GFH17">
        <v>1589794</v>
      </c>
      <c r="GFI17">
        <v>1929983</v>
      </c>
      <c r="GFJ17">
        <v>2054099</v>
      </c>
      <c r="GFK17">
        <v>2302360</v>
      </c>
      <c r="GFL17">
        <v>2403245</v>
      </c>
      <c r="GFM17">
        <v>2480038</v>
      </c>
      <c r="GFN17">
        <v>2567141</v>
      </c>
      <c r="GFO17">
        <v>2643978</v>
      </c>
      <c r="GFP17">
        <v>2723679</v>
      </c>
      <c r="GFQ17">
        <v>2702043</v>
      </c>
      <c r="GFR17">
        <v>2723166</v>
      </c>
      <c r="GFS17">
        <v>2690865</v>
      </c>
      <c r="GFT17">
        <v>2803217</v>
      </c>
      <c r="GFU17">
        <v>2908270</v>
      </c>
      <c r="GFV17">
        <v>2894486</v>
      </c>
      <c r="GFW17">
        <v>2908570</v>
      </c>
      <c r="GFX17">
        <v>2893927</v>
      </c>
      <c r="GFY17">
        <v>2888547</v>
      </c>
      <c r="GFZ17">
        <v>2882771</v>
      </c>
      <c r="GGA17">
        <v>2858504</v>
      </c>
      <c r="GGB17">
        <v>2838273</v>
      </c>
      <c r="GGC17">
        <v>2821648</v>
      </c>
      <c r="GGD17">
        <v>2747888</v>
      </c>
      <c r="GGE17">
        <v>2847326</v>
      </c>
      <c r="GGF17">
        <v>2771624</v>
      </c>
      <c r="GGG17">
        <v>2746664</v>
      </c>
      <c r="GGH17">
        <v>2766239</v>
      </c>
      <c r="GGI17">
        <v>2781515</v>
      </c>
      <c r="GGJ17">
        <v>2757681</v>
      </c>
      <c r="GGK17">
        <v>2837841</v>
      </c>
      <c r="GGL17">
        <v>2811641</v>
      </c>
      <c r="GGM17">
        <v>2816281</v>
      </c>
      <c r="GGN17">
        <v>2843910</v>
      </c>
      <c r="GGO17">
        <v>2871395</v>
      </c>
      <c r="GGP17">
        <v>2854203</v>
      </c>
      <c r="GGQ17">
        <v>2802888</v>
      </c>
      <c r="GGR17">
        <v>2827727</v>
      </c>
      <c r="GGS17">
        <v>2828516</v>
      </c>
      <c r="GGT17">
        <v>2814609</v>
      </c>
      <c r="GGU17">
        <v>2748972</v>
      </c>
      <c r="GGV17">
        <v>2748972</v>
      </c>
      <c r="GGW17">
        <v>2727397</v>
      </c>
      <c r="GGX17">
        <v>2753909</v>
      </c>
      <c r="GGY17">
        <v>2773695</v>
      </c>
      <c r="GGZ17">
        <v>2766929</v>
      </c>
      <c r="GHA17">
        <v>2766553</v>
      </c>
      <c r="GHB17">
        <v>2783454</v>
      </c>
      <c r="GHC17">
        <v>2806267</v>
      </c>
      <c r="GHD17">
        <v>2848804</v>
      </c>
      <c r="GHE17">
        <v>3058</v>
      </c>
      <c r="GHF17">
        <v>4039</v>
      </c>
      <c r="GHG17">
        <v>9492</v>
      </c>
      <c r="GHH17">
        <v>28946</v>
      </c>
      <c r="GHI17">
        <v>44792</v>
      </c>
      <c r="GHJ17">
        <v>52142</v>
      </c>
      <c r="GHK17">
        <v>72425</v>
      </c>
      <c r="GHL17">
        <v>90931</v>
      </c>
      <c r="GHM17">
        <v>138426</v>
      </c>
      <c r="GHN17">
        <v>155252</v>
      </c>
      <c r="GHO17">
        <v>169385</v>
      </c>
      <c r="GHP17">
        <v>210701</v>
      </c>
      <c r="GHQ17">
        <v>334487</v>
      </c>
      <c r="GHR17">
        <v>400414</v>
      </c>
      <c r="GHS17">
        <v>567932</v>
      </c>
      <c r="GHT17">
        <v>793778</v>
      </c>
      <c r="GHU17">
        <v>1399825</v>
      </c>
      <c r="GHV17">
        <v>1908070</v>
      </c>
      <c r="GHW17">
        <v>1908070</v>
      </c>
      <c r="GHX17">
        <v>2210428</v>
      </c>
      <c r="GHY17">
        <v>2409614</v>
      </c>
      <c r="GHZ17">
        <v>2498455</v>
      </c>
      <c r="GIA17">
        <v>2634887</v>
      </c>
      <c r="GIB17">
        <v>2658408</v>
      </c>
      <c r="GIC17">
        <v>2671674</v>
      </c>
      <c r="GID17">
        <v>2695567</v>
      </c>
      <c r="GIE17">
        <v>2675431</v>
      </c>
      <c r="GIF17">
        <v>2616764</v>
      </c>
      <c r="GIG17">
        <v>2585647</v>
      </c>
      <c r="GIH17">
        <v>2565981</v>
      </c>
      <c r="GII17">
        <v>2564672</v>
      </c>
      <c r="GIJ17">
        <v>2574612</v>
      </c>
      <c r="GIK17">
        <v>2559814</v>
      </c>
      <c r="GIL17">
        <v>2577504</v>
      </c>
      <c r="GIM17">
        <v>2603994</v>
      </c>
      <c r="GIN17">
        <v>2567862</v>
      </c>
      <c r="GIO17">
        <v>2542282</v>
      </c>
      <c r="GIP17">
        <v>2527656</v>
      </c>
      <c r="GIQ17">
        <v>2543716</v>
      </c>
      <c r="GIR17">
        <v>2562490</v>
      </c>
      <c r="GIS17">
        <v>2527942</v>
      </c>
      <c r="GIT17">
        <v>2513426</v>
      </c>
      <c r="GIU17">
        <v>2473063</v>
      </c>
      <c r="GIV17">
        <v>2472840</v>
      </c>
      <c r="GIW17">
        <v>2530994</v>
      </c>
      <c r="GIX17">
        <v>2477204</v>
      </c>
      <c r="GIY17">
        <v>2514699</v>
      </c>
      <c r="GIZ17">
        <v>2532510</v>
      </c>
      <c r="GJA17">
        <v>2530544</v>
      </c>
      <c r="GJB17">
        <v>2527949</v>
      </c>
      <c r="GJC17">
        <v>2522404</v>
      </c>
      <c r="GJD17">
        <v>2517714</v>
      </c>
      <c r="GJE17">
        <v>2495110</v>
      </c>
      <c r="GJF17">
        <v>2477596</v>
      </c>
      <c r="GJG17">
        <v>2476873</v>
      </c>
      <c r="GJH17">
        <v>2468043</v>
      </c>
      <c r="GJI17">
        <v>2485173</v>
      </c>
      <c r="GJJ17">
        <v>2482475</v>
      </c>
      <c r="GJK17">
        <v>2493597</v>
      </c>
      <c r="GJL17">
        <v>2468163</v>
      </c>
      <c r="GJM17">
        <v>2395166</v>
      </c>
      <c r="GJN17">
        <v>2380917</v>
      </c>
      <c r="GJO17">
        <v>2359230</v>
      </c>
      <c r="GJP17">
        <v>2300239</v>
      </c>
      <c r="GJQ17">
        <v>2310046</v>
      </c>
      <c r="GJR17">
        <v>4736</v>
      </c>
      <c r="GJS17">
        <v>5867</v>
      </c>
      <c r="GJT17">
        <v>8204</v>
      </c>
      <c r="GJU17">
        <v>18402</v>
      </c>
      <c r="GJV17">
        <v>26732</v>
      </c>
      <c r="GJW17">
        <v>26253</v>
      </c>
      <c r="GJX17">
        <v>29553</v>
      </c>
      <c r="GJY17">
        <v>51989</v>
      </c>
      <c r="GJZ17">
        <v>53274</v>
      </c>
      <c r="GKA17">
        <v>67193</v>
      </c>
      <c r="GKB17">
        <v>129338</v>
      </c>
      <c r="GKC17">
        <v>133724</v>
      </c>
      <c r="GKD17">
        <v>172791</v>
      </c>
      <c r="GKE17">
        <v>201624</v>
      </c>
      <c r="GKF17">
        <v>315073</v>
      </c>
      <c r="GKG17">
        <v>416715</v>
      </c>
      <c r="GKH17">
        <v>651188</v>
      </c>
      <c r="GKI17">
        <v>1109363</v>
      </c>
      <c r="GKJ17">
        <v>1526158</v>
      </c>
      <c r="GKK17">
        <v>1851815</v>
      </c>
      <c r="GKL17">
        <v>1941649</v>
      </c>
      <c r="GKM17">
        <v>2001341</v>
      </c>
      <c r="GKN17">
        <v>2037782</v>
      </c>
      <c r="GKO17">
        <v>2037782</v>
      </c>
      <c r="GKP17">
        <v>2106005</v>
      </c>
      <c r="GKQ17">
        <v>2161232</v>
      </c>
      <c r="GKR17">
        <v>2220630</v>
      </c>
      <c r="GKS17">
        <v>2219059</v>
      </c>
      <c r="GKT17">
        <v>2214788</v>
      </c>
      <c r="GKU17">
        <v>2215716</v>
      </c>
      <c r="GKV17">
        <v>2241320</v>
      </c>
      <c r="GKW17">
        <v>2216197</v>
      </c>
      <c r="GKX17">
        <v>2289922</v>
      </c>
      <c r="GKY17">
        <v>2270829</v>
      </c>
      <c r="GKZ17">
        <v>2283707</v>
      </c>
      <c r="GLA17">
        <v>2311088</v>
      </c>
      <c r="GLB17">
        <v>2277046</v>
      </c>
      <c r="GLC17">
        <v>2266789</v>
      </c>
      <c r="GLD17">
        <v>2244620</v>
      </c>
      <c r="GLE17">
        <v>2325687</v>
      </c>
      <c r="GLF17">
        <v>2268824</v>
      </c>
      <c r="GLG17">
        <v>2289173</v>
      </c>
      <c r="GLH17">
        <v>2234139</v>
      </c>
      <c r="GLI17">
        <v>2256188</v>
      </c>
      <c r="GLJ17">
        <v>2259237</v>
      </c>
      <c r="GLK17">
        <v>2234891</v>
      </c>
      <c r="GLL17">
        <v>2230361</v>
      </c>
      <c r="GLM17">
        <v>2260121</v>
      </c>
      <c r="GLN17">
        <v>2260121</v>
      </c>
      <c r="GLO17">
        <v>2282820</v>
      </c>
      <c r="GLP17">
        <v>2246360</v>
      </c>
      <c r="GLQ17">
        <v>2258036</v>
      </c>
      <c r="GLR17">
        <v>2265738</v>
      </c>
      <c r="GLS17">
        <v>2296674</v>
      </c>
      <c r="GLT17">
        <v>2251975</v>
      </c>
      <c r="GLU17">
        <v>2241776</v>
      </c>
      <c r="GLV17">
        <v>2194565</v>
      </c>
      <c r="GLW17">
        <v>2177991</v>
      </c>
      <c r="GLX17">
        <v>2177991</v>
      </c>
      <c r="GLY17">
        <v>2184888</v>
      </c>
      <c r="GLZ17">
        <v>2154639</v>
      </c>
      <c r="GMA17">
        <v>2128909</v>
      </c>
      <c r="GMB17">
        <v>2155773</v>
      </c>
      <c r="GMC17">
        <v>2155773</v>
      </c>
      <c r="GMD17">
        <v>2175546</v>
      </c>
      <c r="GME17">
        <v>2208890</v>
      </c>
      <c r="GMF17">
        <v>14551</v>
      </c>
      <c r="GMG17">
        <v>12761</v>
      </c>
      <c r="GMH17">
        <v>20014</v>
      </c>
      <c r="GMI17">
        <v>22272</v>
      </c>
      <c r="GMJ17">
        <v>35608</v>
      </c>
      <c r="GMK17">
        <v>57117</v>
      </c>
      <c r="GML17">
        <v>64321</v>
      </c>
      <c r="GMM17">
        <v>85396</v>
      </c>
      <c r="GMN17">
        <v>98468</v>
      </c>
      <c r="GMO17">
        <v>132577</v>
      </c>
      <c r="GMP17">
        <v>140913</v>
      </c>
      <c r="GMQ17">
        <v>172526</v>
      </c>
      <c r="GMR17">
        <v>242013</v>
      </c>
      <c r="GMS17">
        <v>345522</v>
      </c>
      <c r="GMT17">
        <v>594607</v>
      </c>
      <c r="GMU17">
        <v>1238497</v>
      </c>
      <c r="GMV17">
        <v>1652686</v>
      </c>
      <c r="GMW17">
        <v>1864439</v>
      </c>
      <c r="GMX17">
        <v>1921853</v>
      </c>
      <c r="GMY17">
        <v>1921853</v>
      </c>
      <c r="GMZ17">
        <v>1886905</v>
      </c>
      <c r="GNA17">
        <v>2032269</v>
      </c>
      <c r="GNB17">
        <v>2096861</v>
      </c>
      <c r="GNC17">
        <v>2173047</v>
      </c>
      <c r="GND17">
        <v>2202114</v>
      </c>
      <c r="GNE17">
        <v>2244031</v>
      </c>
      <c r="GNF17">
        <v>2253953</v>
      </c>
      <c r="GNG17">
        <v>2255503</v>
      </c>
      <c r="GNH17">
        <v>2255050</v>
      </c>
      <c r="GNI17">
        <v>2281170</v>
      </c>
      <c r="GNJ17">
        <v>2300112</v>
      </c>
      <c r="GNK17">
        <v>2339203</v>
      </c>
      <c r="GNL17">
        <v>2340885</v>
      </c>
      <c r="GNM17">
        <v>2294156</v>
      </c>
      <c r="GNN17">
        <v>2358622</v>
      </c>
      <c r="GNO17">
        <v>2337440</v>
      </c>
      <c r="GNP17">
        <v>2339060</v>
      </c>
      <c r="GNQ17">
        <v>2351545</v>
      </c>
      <c r="GNR17">
        <v>2421505</v>
      </c>
      <c r="GNS17">
        <v>2447089</v>
      </c>
      <c r="GNT17">
        <v>2449955</v>
      </c>
      <c r="GNU17">
        <v>2443970</v>
      </c>
      <c r="GNV17">
        <v>2434985</v>
      </c>
      <c r="GNW17">
        <v>2401767</v>
      </c>
      <c r="GNX17">
        <v>2380830</v>
      </c>
      <c r="GNY17">
        <v>2359277</v>
      </c>
      <c r="GNZ17">
        <v>2352018</v>
      </c>
      <c r="GOA17">
        <v>2392297</v>
      </c>
      <c r="GOB17">
        <v>2318539</v>
      </c>
      <c r="GOC17">
        <v>2316979</v>
      </c>
      <c r="GOD17">
        <v>2293350</v>
      </c>
      <c r="GOE17">
        <v>2201285</v>
      </c>
      <c r="GOF17">
        <v>2183129</v>
      </c>
      <c r="GOG17">
        <v>2178640</v>
      </c>
      <c r="GOH17">
        <v>2231168</v>
      </c>
      <c r="GOI17">
        <v>2198713</v>
      </c>
      <c r="GOJ17">
        <v>2209591</v>
      </c>
      <c r="GOK17">
        <v>2167917</v>
      </c>
      <c r="GOL17">
        <v>2161817</v>
      </c>
      <c r="GOM17">
        <v>2169491</v>
      </c>
      <c r="GON17">
        <v>2174360</v>
      </c>
      <c r="GOO17">
        <v>2235140</v>
      </c>
      <c r="GOP17">
        <v>2209905</v>
      </c>
      <c r="GOQ17">
        <v>2298372</v>
      </c>
      <c r="GOR17">
        <v>12460</v>
      </c>
      <c r="GOS17">
        <v>19213</v>
      </c>
      <c r="GOT17">
        <v>23589</v>
      </c>
      <c r="GOU17">
        <v>33440</v>
      </c>
      <c r="GOV17">
        <v>37164</v>
      </c>
      <c r="GOW17">
        <v>65787</v>
      </c>
      <c r="GOX17">
        <v>56790</v>
      </c>
      <c r="GOY17">
        <v>75465</v>
      </c>
      <c r="GOZ17">
        <v>90927</v>
      </c>
      <c r="GPA17">
        <v>119667</v>
      </c>
      <c r="GPB17">
        <v>203252</v>
      </c>
      <c r="GPC17">
        <v>270867</v>
      </c>
      <c r="GPD17">
        <v>336746</v>
      </c>
      <c r="GPE17">
        <v>336746</v>
      </c>
      <c r="GPF17">
        <v>438144</v>
      </c>
      <c r="GPG17">
        <v>638372</v>
      </c>
      <c r="GPH17">
        <v>1111288</v>
      </c>
      <c r="GPI17">
        <v>1452546</v>
      </c>
      <c r="GPJ17">
        <v>1723293</v>
      </c>
      <c r="GPK17">
        <v>1958537</v>
      </c>
      <c r="GPL17">
        <v>1997460</v>
      </c>
      <c r="GPM17">
        <v>2062628</v>
      </c>
      <c r="GPN17">
        <v>2080583</v>
      </c>
      <c r="GPO17">
        <v>2107591</v>
      </c>
      <c r="GPP17">
        <v>2118609</v>
      </c>
      <c r="GPQ17">
        <v>2142117</v>
      </c>
      <c r="GPR17">
        <v>2137281</v>
      </c>
      <c r="GPS17">
        <v>2144026</v>
      </c>
      <c r="GPT17">
        <v>2129318</v>
      </c>
      <c r="GPU17">
        <v>2133692</v>
      </c>
      <c r="GPV17">
        <v>2125130</v>
      </c>
      <c r="GPW17">
        <v>2088257</v>
      </c>
      <c r="GPX17">
        <v>2091937</v>
      </c>
      <c r="GPY17">
        <v>2108939</v>
      </c>
      <c r="GPZ17">
        <v>2093057</v>
      </c>
      <c r="GQA17">
        <v>2095859</v>
      </c>
      <c r="GQB17">
        <v>2065122</v>
      </c>
      <c r="GQC17">
        <v>2009386</v>
      </c>
      <c r="GQD17">
        <v>2004588</v>
      </c>
      <c r="GQE17">
        <v>1978943</v>
      </c>
      <c r="GQF17">
        <v>1990335</v>
      </c>
      <c r="GQG17">
        <v>1987774</v>
      </c>
      <c r="GQH17">
        <v>1978492</v>
      </c>
      <c r="GQI17">
        <v>1977771</v>
      </c>
      <c r="GQJ17">
        <v>2023303</v>
      </c>
      <c r="GQK17">
        <v>2049307</v>
      </c>
      <c r="GQL17">
        <v>2083042</v>
      </c>
      <c r="GQM17">
        <v>1967751</v>
      </c>
      <c r="GQN17">
        <v>1985206</v>
      </c>
      <c r="GQO17">
        <v>2058560</v>
      </c>
      <c r="GQP17">
        <v>2090571</v>
      </c>
      <c r="GQQ17">
        <v>2099164</v>
      </c>
      <c r="GQR17">
        <v>2120502</v>
      </c>
      <c r="GQS17">
        <v>2109203</v>
      </c>
      <c r="GQT17">
        <v>2119788</v>
      </c>
      <c r="GQU17">
        <v>2164219</v>
      </c>
      <c r="GQV17">
        <v>2124667</v>
      </c>
      <c r="GQW17">
        <v>2124667</v>
      </c>
      <c r="GQX17">
        <v>2126676</v>
      </c>
      <c r="GQY17">
        <v>2142774</v>
      </c>
      <c r="GQZ17">
        <v>2168441</v>
      </c>
      <c r="GRA17">
        <v>2170073</v>
      </c>
      <c r="GRB17">
        <v>2177491</v>
      </c>
      <c r="GRC17">
        <v>2109897</v>
      </c>
      <c r="GRD17">
        <v>2123941</v>
      </c>
      <c r="GRE17">
        <v>4047</v>
      </c>
      <c r="GRF17">
        <v>7978</v>
      </c>
      <c r="GRG17">
        <v>12991</v>
      </c>
      <c r="GRH17">
        <v>19783</v>
      </c>
      <c r="GRI17">
        <v>21425</v>
      </c>
      <c r="GRJ17">
        <v>25802</v>
      </c>
      <c r="GRK17">
        <v>31138</v>
      </c>
      <c r="GRL17">
        <v>42274</v>
      </c>
      <c r="GRM17">
        <v>62493</v>
      </c>
      <c r="GRN17">
        <v>69054</v>
      </c>
      <c r="GRO17">
        <v>98336</v>
      </c>
      <c r="GRP17">
        <v>130289</v>
      </c>
      <c r="GRQ17">
        <v>157964</v>
      </c>
      <c r="GRR17">
        <v>185196</v>
      </c>
      <c r="GRS17">
        <v>274298</v>
      </c>
      <c r="GRT17">
        <v>394354</v>
      </c>
      <c r="GRU17">
        <v>688361</v>
      </c>
      <c r="GRV17">
        <v>1191861</v>
      </c>
      <c r="GRW17">
        <v>1191861</v>
      </c>
      <c r="GRX17">
        <v>1485702</v>
      </c>
      <c r="GRY17">
        <v>1700767</v>
      </c>
      <c r="GRZ17">
        <v>1848748</v>
      </c>
      <c r="GSA17">
        <v>1910771</v>
      </c>
      <c r="GSB17">
        <v>2004754</v>
      </c>
      <c r="GSC17">
        <v>2097611</v>
      </c>
      <c r="GSD17">
        <v>2197122</v>
      </c>
      <c r="GSE17">
        <v>2174220</v>
      </c>
      <c r="GSF17">
        <v>2249821</v>
      </c>
      <c r="GSG17">
        <v>2304677</v>
      </c>
      <c r="GSH17">
        <v>2246840</v>
      </c>
      <c r="GSI17">
        <v>2233701</v>
      </c>
      <c r="GSJ17">
        <v>2281856</v>
      </c>
      <c r="GSK17">
        <v>2287128</v>
      </c>
      <c r="GSL17">
        <v>2220606</v>
      </c>
      <c r="GSM17">
        <v>2317936</v>
      </c>
      <c r="GSN17">
        <v>2264296</v>
      </c>
      <c r="GSO17">
        <v>2161552</v>
      </c>
      <c r="GSP17">
        <v>2216987</v>
      </c>
      <c r="GSQ17">
        <v>2065276</v>
      </c>
      <c r="GSR17">
        <v>2146137</v>
      </c>
      <c r="GSS17">
        <v>2212884</v>
      </c>
      <c r="GST17">
        <v>2237494</v>
      </c>
      <c r="GSU17">
        <v>2095159</v>
      </c>
      <c r="GSV17">
        <v>2134136</v>
      </c>
      <c r="GSW17">
        <v>2215032</v>
      </c>
      <c r="GSX17">
        <v>2220692</v>
      </c>
      <c r="GSY17">
        <v>2214663</v>
      </c>
      <c r="GSZ17">
        <v>2207108</v>
      </c>
      <c r="GTA17">
        <v>2203865</v>
      </c>
      <c r="GTB17">
        <v>2203865</v>
      </c>
      <c r="GTC17">
        <v>2190536</v>
      </c>
      <c r="GTD17">
        <v>2167296</v>
      </c>
      <c r="GTE17">
        <v>2150807</v>
      </c>
      <c r="GTF17">
        <v>2160895</v>
      </c>
      <c r="GTG17">
        <v>2130748</v>
      </c>
      <c r="GTH17">
        <v>2098235</v>
      </c>
      <c r="GTI17">
        <v>2072725</v>
      </c>
      <c r="GTJ17">
        <v>2028744</v>
      </c>
      <c r="GTK17">
        <v>1984913</v>
      </c>
      <c r="GTL17">
        <v>2045545</v>
      </c>
      <c r="GTM17">
        <v>1960846</v>
      </c>
      <c r="GTN17">
        <v>1948451</v>
      </c>
      <c r="GTO17">
        <v>1903497</v>
      </c>
      <c r="GTP17">
        <v>1890618</v>
      </c>
      <c r="GTQ17">
        <v>1949992</v>
      </c>
      <c r="GTR17">
        <v>15078</v>
      </c>
      <c r="GTS17">
        <v>28658</v>
      </c>
      <c r="GTT17">
        <v>32182</v>
      </c>
      <c r="GTU17">
        <v>35929</v>
      </c>
      <c r="GTV17">
        <v>47991</v>
      </c>
      <c r="GTW17">
        <v>60749</v>
      </c>
      <c r="GTX17">
        <v>83186</v>
      </c>
      <c r="GTY17">
        <v>92796</v>
      </c>
      <c r="GTZ17">
        <v>113519</v>
      </c>
      <c r="GUA17">
        <v>131106</v>
      </c>
      <c r="GUB17">
        <v>144497</v>
      </c>
      <c r="GUC17">
        <v>166955</v>
      </c>
      <c r="GUD17">
        <v>182109</v>
      </c>
      <c r="GUE17">
        <v>206621</v>
      </c>
      <c r="GUF17">
        <v>246077</v>
      </c>
      <c r="GUG17">
        <v>364042</v>
      </c>
      <c r="GUH17">
        <v>418712</v>
      </c>
      <c r="GUI17">
        <v>698343</v>
      </c>
      <c r="GUJ17">
        <v>1066769</v>
      </c>
      <c r="GUK17">
        <v>1421503</v>
      </c>
      <c r="GUL17">
        <v>1642340</v>
      </c>
      <c r="GUM17">
        <v>1700364</v>
      </c>
      <c r="GUN17">
        <v>1737685</v>
      </c>
      <c r="GUO17">
        <v>1737685</v>
      </c>
      <c r="GUP17">
        <v>1807250</v>
      </c>
      <c r="GUQ17">
        <v>1812245</v>
      </c>
      <c r="GUR17">
        <v>1817531</v>
      </c>
      <c r="GUS17">
        <v>1821311</v>
      </c>
      <c r="GUT17">
        <v>1862745</v>
      </c>
      <c r="GUU17">
        <v>1855048</v>
      </c>
      <c r="GUV17">
        <v>1875239</v>
      </c>
      <c r="GUW17">
        <v>1876331</v>
      </c>
      <c r="GUX17">
        <v>1865903</v>
      </c>
      <c r="GUY17">
        <v>1893802</v>
      </c>
      <c r="GUZ17">
        <v>1885244</v>
      </c>
      <c r="GVA17">
        <v>1895483</v>
      </c>
      <c r="GVB17">
        <v>1869895</v>
      </c>
      <c r="GVC17">
        <v>1765520</v>
      </c>
      <c r="GVD17">
        <v>1762917</v>
      </c>
      <c r="GVE17">
        <v>1821792</v>
      </c>
      <c r="GVF17">
        <v>1787241</v>
      </c>
      <c r="GVG17">
        <v>1741436</v>
      </c>
      <c r="GVH17">
        <v>1735792</v>
      </c>
      <c r="GVI17">
        <v>1706973</v>
      </c>
      <c r="GVJ17">
        <v>1673150</v>
      </c>
      <c r="GVK17">
        <v>1675973</v>
      </c>
      <c r="GVL17">
        <v>1629962</v>
      </c>
      <c r="GVM17">
        <v>1623519</v>
      </c>
      <c r="GVN17">
        <v>1623519</v>
      </c>
      <c r="GVO17">
        <v>1598791</v>
      </c>
      <c r="GVP17">
        <v>1585960</v>
      </c>
      <c r="GVQ17">
        <v>1576726</v>
      </c>
      <c r="GVR17">
        <v>1538165</v>
      </c>
      <c r="GVS17">
        <v>1541431</v>
      </c>
      <c r="GVT17">
        <v>1534624</v>
      </c>
      <c r="GVU17">
        <v>1532781</v>
      </c>
      <c r="GVV17">
        <v>1548292</v>
      </c>
      <c r="GVW17">
        <v>1497146</v>
      </c>
      <c r="GVX17">
        <v>1497146</v>
      </c>
      <c r="GVY17">
        <v>1512091</v>
      </c>
      <c r="GVZ17">
        <v>1549156</v>
      </c>
      <c r="GWA17">
        <v>1553976</v>
      </c>
      <c r="GWB17">
        <v>1553186</v>
      </c>
      <c r="GWC17">
        <v>1553186</v>
      </c>
      <c r="GWD17">
        <v>1523605</v>
      </c>
      <c r="GWE17">
        <v>1538727</v>
      </c>
      <c r="GWF17">
        <v>30013</v>
      </c>
      <c r="GWG17">
        <v>42350</v>
      </c>
      <c r="GWH17">
        <v>50498</v>
      </c>
      <c r="GWI17">
        <v>59812</v>
      </c>
      <c r="GWJ17">
        <v>62576</v>
      </c>
      <c r="GWK17">
        <v>77912</v>
      </c>
      <c r="GWL17">
        <v>99745</v>
      </c>
      <c r="GWM17">
        <v>113662</v>
      </c>
      <c r="GWN17">
        <v>128259</v>
      </c>
      <c r="GWO17">
        <v>149247</v>
      </c>
      <c r="GWP17">
        <v>175340</v>
      </c>
      <c r="GWQ17">
        <v>215946</v>
      </c>
      <c r="GWR17">
        <v>260966</v>
      </c>
      <c r="GWS17">
        <v>332801</v>
      </c>
      <c r="GWT17">
        <v>422928</v>
      </c>
      <c r="GWU17">
        <v>652520</v>
      </c>
      <c r="GWV17">
        <v>1030000</v>
      </c>
      <c r="GWW17">
        <v>1270291</v>
      </c>
      <c r="GWX17">
        <v>1395503</v>
      </c>
      <c r="GWY17">
        <v>1395503</v>
      </c>
      <c r="GWZ17">
        <v>1441224</v>
      </c>
      <c r="GXA17">
        <v>1589341</v>
      </c>
      <c r="GXB17">
        <v>1617097</v>
      </c>
      <c r="GXC17">
        <v>1631524</v>
      </c>
      <c r="GXD17">
        <v>1684721</v>
      </c>
      <c r="GXE17">
        <v>1760590</v>
      </c>
      <c r="GXF17">
        <v>1742036</v>
      </c>
      <c r="GXG17">
        <v>1736679</v>
      </c>
      <c r="GXH17">
        <v>1736334</v>
      </c>
      <c r="GXI17">
        <v>1738156</v>
      </c>
      <c r="GXJ17">
        <v>1705608</v>
      </c>
      <c r="GXK17">
        <v>1681332</v>
      </c>
      <c r="GXL17">
        <v>1716485</v>
      </c>
      <c r="GXM17">
        <v>1734655</v>
      </c>
      <c r="GXN17">
        <v>1724793</v>
      </c>
      <c r="GXO17">
        <v>1704764</v>
      </c>
      <c r="GXP17">
        <v>1688294</v>
      </c>
      <c r="GXQ17">
        <v>1684040</v>
      </c>
      <c r="GXR17">
        <v>1704569</v>
      </c>
      <c r="GXS17">
        <v>1682221</v>
      </c>
      <c r="GXT17">
        <v>1696834</v>
      </c>
      <c r="GXU17">
        <v>1676511</v>
      </c>
      <c r="GXV17">
        <v>1625856</v>
      </c>
      <c r="GXW17">
        <v>1674404</v>
      </c>
      <c r="GXX17">
        <v>1658083</v>
      </c>
      <c r="GXY17">
        <v>1661271</v>
      </c>
      <c r="GXZ17">
        <v>1661861</v>
      </c>
      <c r="GYA17">
        <v>1667332</v>
      </c>
      <c r="GYB17">
        <v>1623881</v>
      </c>
      <c r="GYC17">
        <v>1636512</v>
      </c>
      <c r="GYD17">
        <v>1607909</v>
      </c>
      <c r="GYE17">
        <v>1639967</v>
      </c>
      <c r="GYF17">
        <v>1642379</v>
      </c>
      <c r="GYG17">
        <v>1647382</v>
      </c>
      <c r="GYH17">
        <v>1615192</v>
      </c>
      <c r="GYI17">
        <v>1628393</v>
      </c>
      <c r="GYJ17">
        <v>1606147</v>
      </c>
      <c r="GYK17">
        <v>1580747</v>
      </c>
      <c r="GYL17">
        <v>1602327</v>
      </c>
      <c r="GYM17">
        <v>1570725</v>
      </c>
      <c r="GYN17">
        <v>1575300</v>
      </c>
      <c r="GYO17">
        <v>1588475</v>
      </c>
      <c r="GYP17">
        <v>1562084</v>
      </c>
      <c r="GYQ17">
        <v>1569671</v>
      </c>
      <c r="GYR17">
        <v>65787</v>
      </c>
      <c r="GYS17">
        <v>167191</v>
      </c>
      <c r="GYT17">
        <v>215532</v>
      </c>
      <c r="GYU17">
        <v>252813</v>
      </c>
      <c r="GYV17">
        <v>298662</v>
      </c>
      <c r="GYW17">
        <v>339394</v>
      </c>
      <c r="GYX17">
        <v>360902</v>
      </c>
      <c r="GYY17">
        <v>382749</v>
      </c>
      <c r="GYZ17">
        <v>394339</v>
      </c>
      <c r="GZA17">
        <v>401570</v>
      </c>
      <c r="GZB17">
        <v>441712</v>
      </c>
      <c r="GZC17">
        <v>471361</v>
      </c>
      <c r="GZD17">
        <v>493161</v>
      </c>
      <c r="GZE17">
        <v>493161</v>
      </c>
      <c r="GZF17">
        <v>524065</v>
      </c>
      <c r="GZG17">
        <v>578506</v>
      </c>
      <c r="GZH17">
        <v>697904</v>
      </c>
      <c r="GZI17">
        <v>943721</v>
      </c>
      <c r="GZJ17">
        <v>1132001</v>
      </c>
      <c r="GZK17">
        <v>1353621</v>
      </c>
      <c r="GZL17">
        <v>1502352</v>
      </c>
      <c r="GZM17">
        <v>1537660</v>
      </c>
      <c r="GZN17">
        <v>1592397</v>
      </c>
      <c r="GZO17">
        <v>1656468</v>
      </c>
      <c r="GZP17">
        <v>1673805</v>
      </c>
      <c r="GZQ17">
        <v>1748267</v>
      </c>
      <c r="GZR17">
        <v>1771073</v>
      </c>
      <c r="GZS17">
        <v>1757918</v>
      </c>
      <c r="GZT17">
        <v>1787989</v>
      </c>
      <c r="GZU17">
        <v>1779385</v>
      </c>
      <c r="GZV17">
        <v>1806071</v>
      </c>
      <c r="GZW17">
        <v>1783043</v>
      </c>
      <c r="GZX17">
        <v>1773483</v>
      </c>
      <c r="GZY17">
        <v>1758398</v>
      </c>
      <c r="GZZ17">
        <v>1784610</v>
      </c>
      <c r="HAA17">
        <v>1775711</v>
      </c>
      <c r="HAB17">
        <v>1796977</v>
      </c>
      <c r="HAC17">
        <v>1784456</v>
      </c>
      <c r="HAD17">
        <v>1757344</v>
      </c>
      <c r="HAE17">
        <v>1736185</v>
      </c>
      <c r="HAF17">
        <v>1731999</v>
      </c>
      <c r="HAG17">
        <v>1724838</v>
      </c>
      <c r="HAH17">
        <v>1735944</v>
      </c>
      <c r="HAI17">
        <v>1705929</v>
      </c>
      <c r="HAJ17">
        <v>1817747</v>
      </c>
      <c r="HAK17">
        <v>1696851</v>
      </c>
      <c r="HAL17">
        <v>1705491</v>
      </c>
      <c r="HAM17">
        <v>1685079</v>
      </c>
      <c r="HAN17">
        <v>1675458</v>
      </c>
      <c r="HAO17">
        <v>1680900</v>
      </c>
      <c r="HAP17">
        <v>1688573</v>
      </c>
      <c r="HAQ17">
        <v>1690026</v>
      </c>
      <c r="HAR17">
        <v>1700729</v>
      </c>
      <c r="HAS17">
        <v>1674992</v>
      </c>
      <c r="HAT17">
        <v>1725061</v>
      </c>
      <c r="HAU17">
        <v>1707613</v>
      </c>
      <c r="HAV17">
        <v>1680138</v>
      </c>
      <c r="HAW17">
        <v>1702845</v>
      </c>
      <c r="HAX17">
        <v>1702845</v>
      </c>
      <c r="HAY17">
        <v>1656824</v>
      </c>
      <c r="HAZ17">
        <v>1666192</v>
      </c>
      <c r="HBA17">
        <v>1650697</v>
      </c>
      <c r="HBB17">
        <v>1618284</v>
      </c>
      <c r="HBC17">
        <v>1600583</v>
      </c>
      <c r="HBD17">
        <v>1638028</v>
      </c>
      <c r="HBE17">
        <v>1642698</v>
      </c>
      <c r="HBF17">
        <v>151844</v>
      </c>
      <c r="HBG17">
        <v>151153</v>
      </c>
      <c r="HBH17">
        <v>156983</v>
      </c>
      <c r="HBI17">
        <v>168443</v>
      </c>
      <c r="HBJ17">
        <v>175912</v>
      </c>
      <c r="HBK17">
        <v>186306</v>
      </c>
      <c r="HBL17">
        <v>201842</v>
      </c>
      <c r="HBM17">
        <v>205788</v>
      </c>
      <c r="HBN17">
        <v>213417</v>
      </c>
      <c r="HBO17">
        <v>245372</v>
      </c>
      <c r="HBP17">
        <v>254883</v>
      </c>
      <c r="HBQ17">
        <v>278072</v>
      </c>
      <c r="HBR17">
        <v>300561</v>
      </c>
      <c r="HBS17">
        <v>338068</v>
      </c>
      <c r="HBT17">
        <v>402616</v>
      </c>
      <c r="HBU17">
        <v>473710</v>
      </c>
      <c r="HBV17">
        <v>620764</v>
      </c>
      <c r="HBW17">
        <v>620764</v>
      </c>
      <c r="HBX17">
        <v>835236</v>
      </c>
      <c r="HBY17">
        <v>1119018</v>
      </c>
      <c r="HBZ17">
        <v>1402029</v>
      </c>
      <c r="HCA17">
        <v>1583006</v>
      </c>
      <c r="HCB17">
        <v>1594964</v>
      </c>
      <c r="HCC17">
        <v>1774684</v>
      </c>
      <c r="HCD17">
        <v>1844258</v>
      </c>
      <c r="HCE17">
        <v>1826357</v>
      </c>
      <c r="HCF17">
        <v>1800929</v>
      </c>
      <c r="HCG17">
        <v>1798927</v>
      </c>
      <c r="HCH17">
        <v>1771368</v>
      </c>
      <c r="HCI17">
        <v>1808499</v>
      </c>
      <c r="HCJ17">
        <v>1762961</v>
      </c>
      <c r="HCK17">
        <v>1772389</v>
      </c>
      <c r="HCL17">
        <v>1834863</v>
      </c>
      <c r="HCM17">
        <v>1835036</v>
      </c>
      <c r="HCN17">
        <v>1857094</v>
      </c>
      <c r="HCO17">
        <v>1869347</v>
      </c>
      <c r="HCP17">
        <v>1863996</v>
      </c>
      <c r="HCQ17">
        <v>1858946</v>
      </c>
      <c r="HCR17">
        <v>1908852</v>
      </c>
      <c r="HCS17">
        <v>1893058</v>
      </c>
      <c r="HCT17">
        <v>1863638</v>
      </c>
      <c r="HCU17">
        <v>1851479</v>
      </c>
      <c r="HCV17">
        <v>1771059</v>
      </c>
      <c r="HCW17">
        <v>1875228</v>
      </c>
      <c r="HCX17">
        <v>1874752</v>
      </c>
      <c r="HCY17">
        <v>1820182</v>
      </c>
      <c r="HCZ17">
        <v>1851166</v>
      </c>
      <c r="HDA17">
        <v>1800154</v>
      </c>
      <c r="HDB17">
        <v>1848667</v>
      </c>
      <c r="HDC17">
        <v>1881765</v>
      </c>
      <c r="HDD17">
        <v>1884530</v>
      </c>
      <c r="HDE17">
        <v>1894736</v>
      </c>
      <c r="HDF17">
        <v>1868291</v>
      </c>
      <c r="HDG17">
        <v>1868631</v>
      </c>
      <c r="HDH17">
        <v>1895443</v>
      </c>
      <c r="HDI17">
        <v>1896544</v>
      </c>
      <c r="HDJ17">
        <v>1885283</v>
      </c>
      <c r="HDK17">
        <v>1916518</v>
      </c>
      <c r="HDL17">
        <v>1881236</v>
      </c>
      <c r="HDM17">
        <v>1923300</v>
      </c>
      <c r="HDN17">
        <v>1921435</v>
      </c>
      <c r="HDO17">
        <v>1918390</v>
      </c>
      <c r="HDP17">
        <v>1887411</v>
      </c>
      <c r="HDQ17">
        <v>1887411</v>
      </c>
      <c r="HDR17">
        <v>1987361</v>
      </c>
      <c r="HDS17">
        <v>1964792</v>
      </c>
      <c r="HDT17">
        <v>115979</v>
      </c>
      <c r="HDU17">
        <v>122487</v>
      </c>
      <c r="HDV17">
        <v>126189</v>
      </c>
      <c r="HDW17">
        <v>130034</v>
      </c>
      <c r="HDX17">
        <v>130592</v>
      </c>
      <c r="HDY17">
        <v>135470</v>
      </c>
      <c r="HDZ17">
        <v>145795</v>
      </c>
      <c r="HEA17">
        <v>162269</v>
      </c>
      <c r="HEB17">
        <v>182438</v>
      </c>
      <c r="HEC17">
        <v>203749</v>
      </c>
      <c r="HED17">
        <v>254096</v>
      </c>
      <c r="HEE17">
        <v>303604</v>
      </c>
      <c r="HEF17">
        <v>367133</v>
      </c>
      <c r="HEG17">
        <v>464841</v>
      </c>
      <c r="HEH17">
        <v>558494</v>
      </c>
      <c r="HEI17">
        <v>697841</v>
      </c>
      <c r="HEJ17">
        <v>992424</v>
      </c>
      <c r="HEK17">
        <v>1447290</v>
      </c>
      <c r="HEL17">
        <v>1516666</v>
      </c>
      <c r="HEM17">
        <v>1608891</v>
      </c>
      <c r="HEN17">
        <v>1567721</v>
      </c>
      <c r="HEO17">
        <v>1567721</v>
      </c>
      <c r="HEP17">
        <v>1660362</v>
      </c>
      <c r="HEQ17">
        <v>1655764</v>
      </c>
      <c r="HER17">
        <v>1621628</v>
      </c>
      <c r="HES17">
        <v>1620217</v>
      </c>
      <c r="HET17">
        <v>1609486</v>
      </c>
      <c r="HEU17">
        <v>1627059</v>
      </c>
      <c r="HEV17">
        <v>1651863</v>
      </c>
      <c r="HEW17">
        <v>1630724</v>
      </c>
      <c r="HEX17">
        <v>1642050</v>
      </c>
      <c r="HEY17">
        <v>1647793</v>
      </c>
      <c r="HEZ17">
        <v>1625543</v>
      </c>
      <c r="HFA17">
        <v>1634280</v>
      </c>
      <c r="HFB17">
        <v>1643711</v>
      </c>
      <c r="HFC17">
        <v>1581850</v>
      </c>
      <c r="HFD17">
        <v>1590935</v>
      </c>
      <c r="HFE17">
        <v>1553916</v>
      </c>
      <c r="HFF17">
        <v>1542067</v>
      </c>
      <c r="HFG17">
        <v>1560872</v>
      </c>
      <c r="HFH17">
        <v>1620184</v>
      </c>
      <c r="HFI17">
        <v>1557652</v>
      </c>
      <c r="HFJ17">
        <v>1607298</v>
      </c>
      <c r="HFK17">
        <v>1629479</v>
      </c>
      <c r="HFL17">
        <v>1613443</v>
      </c>
      <c r="HFM17">
        <v>1641662</v>
      </c>
      <c r="HFN17">
        <v>1641662</v>
      </c>
      <c r="HFO17">
        <v>1649999</v>
      </c>
      <c r="HFP17">
        <v>1614607</v>
      </c>
      <c r="HFQ17">
        <v>1640193</v>
      </c>
      <c r="HFR17">
        <v>1646504</v>
      </c>
      <c r="HFS17">
        <v>1651390</v>
      </c>
      <c r="HFT17">
        <v>1614335</v>
      </c>
      <c r="HFU17">
        <v>1660665</v>
      </c>
      <c r="HFV17">
        <v>1643436</v>
      </c>
      <c r="HFW17">
        <v>1605698</v>
      </c>
      <c r="HFX17">
        <v>1576854</v>
      </c>
      <c r="HFY17">
        <v>1591404</v>
      </c>
      <c r="HFZ17">
        <v>1586729</v>
      </c>
      <c r="HGA17">
        <v>1559692</v>
      </c>
      <c r="HGB17">
        <v>1561976</v>
      </c>
      <c r="HGC17">
        <v>1569534</v>
      </c>
      <c r="HGD17">
        <v>1569534</v>
      </c>
      <c r="HGE17">
        <v>1569534</v>
      </c>
      <c r="HGF17">
        <v>1565583</v>
      </c>
      <c r="HGG17">
        <v>36624</v>
      </c>
      <c r="HGH17">
        <v>46738</v>
      </c>
      <c r="HGI17">
        <v>56291</v>
      </c>
      <c r="HGJ17">
        <v>67634</v>
      </c>
      <c r="HGK17">
        <v>77301</v>
      </c>
      <c r="HGL17">
        <v>99767</v>
      </c>
      <c r="HGM17">
        <v>118241</v>
      </c>
      <c r="HGN17">
        <v>142875</v>
      </c>
      <c r="HGO17">
        <v>168093</v>
      </c>
      <c r="HGP17">
        <v>200898</v>
      </c>
      <c r="HGQ17">
        <v>256083</v>
      </c>
      <c r="HGR17">
        <v>318882</v>
      </c>
      <c r="HGS17">
        <v>390907</v>
      </c>
      <c r="HGT17">
        <v>514871</v>
      </c>
      <c r="HGU17">
        <v>638879</v>
      </c>
      <c r="HGV17">
        <v>937499</v>
      </c>
      <c r="HGW17">
        <v>1176843</v>
      </c>
      <c r="HGX17">
        <v>1286920</v>
      </c>
      <c r="HGY17">
        <v>1286920</v>
      </c>
      <c r="HGZ17">
        <v>1375122</v>
      </c>
      <c r="HHA17">
        <v>1491742</v>
      </c>
      <c r="HHB17">
        <v>1579511</v>
      </c>
      <c r="HHC17">
        <v>1540054</v>
      </c>
      <c r="HHD17">
        <v>1599468</v>
      </c>
      <c r="HHE17">
        <v>1598323</v>
      </c>
      <c r="HHF17">
        <v>1620071</v>
      </c>
      <c r="HHG17">
        <v>1638082</v>
      </c>
      <c r="HHH17">
        <v>1627764</v>
      </c>
      <c r="HHI17">
        <v>1631270</v>
      </c>
      <c r="HHJ17">
        <v>1519088</v>
      </c>
      <c r="HHK17">
        <v>1556863</v>
      </c>
      <c r="HHL17">
        <v>1558766</v>
      </c>
      <c r="HHM17">
        <v>1514460</v>
      </c>
      <c r="HHN17">
        <v>1558225</v>
      </c>
      <c r="HHO17">
        <v>1545309</v>
      </c>
      <c r="HHP17">
        <v>1556810</v>
      </c>
      <c r="HHQ17">
        <v>1582744</v>
      </c>
      <c r="HHR17">
        <v>1600037</v>
      </c>
      <c r="HHS17">
        <v>1614413</v>
      </c>
      <c r="HHT17">
        <v>1584212</v>
      </c>
      <c r="HHU17">
        <v>1572985</v>
      </c>
      <c r="HHV17">
        <v>1579730</v>
      </c>
      <c r="HHW17">
        <v>1589110</v>
      </c>
      <c r="HHX17">
        <v>1576480</v>
      </c>
      <c r="HHY17">
        <v>1558070</v>
      </c>
      <c r="HHZ17">
        <v>1528118</v>
      </c>
      <c r="HIA17">
        <v>1550424</v>
      </c>
      <c r="HIB17">
        <v>1524386</v>
      </c>
      <c r="HIC17">
        <v>1500755</v>
      </c>
      <c r="HID17">
        <v>1502321</v>
      </c>
      <c r="HIE17">
        <v>1517997</v>
      </c>
      <c r="HIF17">
        <v>1527679</v>
      </c>
      <c r="HIG17">
        <v>1467251</v>
      </c>
      <c r="HIH17">
        <v>1478800</v>
      </c>
      <c r="HII17">
        <v>1466743</v>
      </c>
      <c r="HIJ17">
        <v>1436445</v>
      </c>
      <c r="HIK17">
        <v>1474344</v>
      </c>
      <c r="HIL17">
        <v>1450814</v>
      </c>
      <c r="HIM17">
        <v>1466907</v>
      </c>
      <c r="HIN17">
        <v>1541582</v>
      </c>
      <c r="HIO17">
        <v>1543226</v>
      </c>
      <c r="HIP17">
        <v>1524635</v>
      </c>
      <c r="HIQ17">
        <v>1533343</v>
      </c>
      <c r="HIR17">
        <v>1514060</v>
      </c>
      <c r="HIS17">
        <v>34874</v>
      </c>
      <c r="HIT17">
        <v>44569</v>
      </c>
      <c r="HIU17">
        <v>59381</v>
      </c>
      <c r="HIV17">
        <v>68532</v>
      </c>
      <c r="HIW17">
        <v>84598</v>
      </c>
      <c r="HIX17">
        <v>94326</v>
      </c>
      <c r="HIY17">
        <v>108643</v>
      </c>
      <c r="HIZ17">
        <v>124448</v>
      </c>
      <c r="HJA17">
        <v>151856</v>
      </c>
      <c r="HJB17">
        <v>175059</v>
      </c>
      <c r="HJC17">
        <v>228675</v>
      </c>
      <c r="HJD17">
        <v>284732</v>
      </c>
      <c r="HJE17">
        <v>284732</v>
      </c>
      <c r="HJF17">
        <v>330155</v>
      </c>
      <c r="HJG17">
        <v>390833</v>
      </c>
      <c r="HJH17">
        <v>477042</v>
      </c>
      <c r="HJI17">
        <v>604368</v>
      </c>
      <c r="HJJ17">
        <v>757778</v>
      </c>
      <c r="HJK17">
        <v>951001</v>
      </c>
      <c r="HJL17">
        <v>1041823</v>
      </c>
      <c r="HJM17">
        <v>1144333</v>
      </c>
      <c r="HJN17">
        <v>1210035</v>
      </c>
      <c r="HJO17">
        <v>1243712</v>
      </c>
      <c r="HJP17">
        <v>1254295</v>
      </c>
      <c r="HJQ17">
        <v>1272811</v>
      </c>
      <c r="HJR17">
        <v>1284547</v>
      </c>
      <c r="HJS17">
        <v>1259622</v>
      </c>
      <c r="HJT17">
        <v>1328939</v>
      </c>
      <c r="HJU17">
        <v>1318431</v>
      </c>
      <c r="HJV17">
        <v>1317862</v>
      </c>
      <c r="HJW17">
        <v>1349426</v>
      </c>
      <c r="HJX17">
        <v>1356398</v>
      </c>
      <c r="HJY17">
        <v>1381685</v>
      </c>
      <c r="HJZ17">
        <v>1349809</v>
      </c>
      <c r="HKA17">
        <v>1358552</v>
      </c>
      <c r="HKB17">
        <v>1359931</v>
      </c>
      <c r="HKC17">
        <v>1381162</v>
      </c>
      <c r="HKD17">
        <v>1389269</v>
      </c>
      <c r="HKE17">
        <v>1383468</v>
      </c>
      <c r="HKF17">
        <v>1418972</v>
      </c>
      <c r="HKG17">
        <v>1392182</v>
      </c>
      <c r="HKH17">
        <v>1331851</v>
      </c>
      <c r="HKI17">
        <v>1290974</v>
      </c>
      <c r="HKJ17">
        <v>1307977</v>
      </c>
      <c r="HKK17">
        <v>1291944</v>
      </c>
      <c r="HKL17">
        <v>1336602</v>
      </c>
      <c r="HKM17">
        <v>1333368</v>
      </c>
      <c r="HKN17">
        <v>1352989</v>
      </c>
      <c r="HKO17">
        <v>1300304</v>
      </c>
      <c r="HKP17">
        <v>1298049</v>
      </c>
      <c r="HKQ17">
        <v>1292285</v>
      </c>
      <c r="HKR17">
        <v>1286003</v>
      </c>
      <c r="HKS17">
        <v>1277887</v>
      </c>
      <c r="HKT17">
        <v>1267820</v>
      </c>
      <c r="HKU17">
        <v>1253918</v>
      </c>
      <c r="HKV17">
        <v>1246054</v>
      </c>
      <c r="HKW17">
        <v>1263671</v>
      </c>
      <c r="HKX17">
        <v>1263671</v>
      </c>
      <c r="HKY17">
        <v>1269222</v>
      </c>
      <c r="HKZ17">
        <v>1274935</v>
      </c>
      <c r="HLA17">
        <v>1223865</v>
      </c>
      <c r="HLB17">
        <v>1246954</v>
      </c>
      <c r="HLC17">
        <v>1183694</v>
      </c>
      <c r="HLD17">
        <v>1243144</v>
      </c>
      <c r="HLE17">
        <v>1215938</v>
      </c>
      <c r="HLF17">
        <v>1217672</v>
      </c>
      <c r="HLG17">
        <v>37271</v>
      </c>
      <c r="HLH17">
        <v>50070</v>
      </c>
      <c r="HLI17">
        <v>74946</v>
      </c>
      <c r="HLJ17">
        <v>86691</v>
      </c>
      <c r="HLK17">
        <v>106440</v>
      </c>
      <c r="HLL17">
        <v>127027</v>
      </c>
      <c r="HLM17">
        <v>143335</v>
      </c>
      <c r="HLN17">
        <v>144633</v>
      </c>
      <c r="HLO17">
        <v>155499</v>
      </c>
      <c r="HLP17">
        <v>189150</v>
      </c>
      <c r="HLQ17">
        <v>210010</v>
      </c>
      <c r="HLR17">
        <v>229016</v>
      </c>
      <c r="HLS17">
        <v>260840</v>
      </c>
      <c r="HLT17">
        <v>310281</v>
      </c>
      <c r="HLU17">
        <v>369799</v>
      </c>
      <c r="HLV17">
        <v>465168</v>
      </c>
      <c r="HLW17">
        <v>465168</v>
      </c>
      <c r="HLX17">
        <v>541055</v>
      </c>
      <c r="HLY17">
        <v>716512</v>
      </c>
      <c r="HLZ17">
        <v>873070</v>
      </c>
      <c r="HMA17">
        <v>935158</v>
      </c>
      <c r="HMB17">
        <v>908543</v>
      </c>
      <c r="HMC17">
        <v>1041728</v>
      </c>
      <c r="HMD17">
        <v>1081712</v>
      </c>
      <c r="HME17">
        <v>1117173</v>
      </c>
      <c r="HMF17">
        <v>1165968</v>
      </c>
      <c r="HMG17">
        <v>1201157</v>
      </c>
      <c r="HMH17">
        <v>1209324</v>
      </c>
      <c r="HMI17">
        <v>1222818</v>
      </c>
      <c r="HMJ17">
        <v>1202031</v>
      </c>
      <c r="HMK17">
        <v>1235207</v>
      </c>
      <c r="HML17">
        <v>1218719</v>
      </c>
      <c r="HMM17">
        <v>1264975</v>
      </c>
      <c r="HMN17">
        <v>1253658</v>
      </c>
      <c r="HMO17">
        <v>1272649</v>
      </c>
      <c r="HMP17">
        <v>1272457</v>
      </c>
      <c r="HMQ17">
        <v>1272125</v>
      </c>
      <c r="HMR17">
        <v>1269939</v>
      </c>
      <c r="HMS17">
        <v>1290293</v>
      </c>
      <c r="HMT17">
        <v>1267974</v>
      </c>
      <c r="HMU17">
        <v>1250766</v>
      </c>
      <c r="HMV17">
        <v>1200793</v>
      </c>
      <c r="HMW17">
        <v>1248484</v>
      </c>
      <c r="HMX17">
        <v>1284713</v>
      </c>
      <c r="HMY17">
        <v>1290858</v>
      </c>
      <c r="HMZ17">
        <v>1283814</v>
      </c>
      <c r="HNA17">
        <v>1303344</v>
      </c>
      <c r="HNB17">
        <v>1288658</v>
      </c>
      <c r="HNC17">
        <v>1272914</v>
      </c>
      <c r="HND17">
        <v>1235154</v>
      </c>
      <c r="HNE17">
        <v>1185818</v>
      </c>
      <c r="HNF17">
        <v>1161799</v>
      </c>
      <c r="HNG17">
        <v>1161799</v>
      </c>
      <c r="HNH17">
        <v>1148763</v>
      </c>
      <c r="HNI17">
        <v>1170351</v>
      </c>
      <c r="HNJ17">
        <v>1173812</v>
      </c>
      <c r="HNK17">
        <v>1241916</v>
      </c>
      <c r="HNL17">
        <v>1234796</v>
      </c>
      <c r="HNM17">
        <v>1263288</v>
      </c>
      <c r="HNN17">
        <v>1273007</v>
      </c>
      <c r="HNO17">
        <v>1275920</v>
      </c>
      <c r="HNP17">
        <v>1202373</v>
      </c>
      <c r="HNQ17">
        <v>1260161</v>
      </c>
      <c r="HNR17">
        <v>1265844</v>
      </c>
      <c r="HNS17">
        <v>1256698</v>
      </c>
      <c r="HNT17">
        <v>33568</v>
      </c>
      <c r="HNU17">
        <v>38208</v>
      </c>
      <c r="HNV17">
        <v>39484</v>
      </c>
      <c r="HNW17">
        <v>47574</v>
      </c>
      <c r="HNX17">
        <v>52595</v>
      </c>
      <c r="HNY17">
        <v>63699</v>
      </c>
      <c r="HNZ17">
        <v>70778</v>
      </c>
      <c r="HOA17">
        <v>89167</v>
      </c>
      <c r="HOB17">
        <v>103428</v>
      </c>
      <c r="HOC17">
        <v>127254</v>
      </c>
      <c r="HOD17">
        <v>156122</v>
      </c>
      <c r="HOE17">
        <v>177923</v>
      </c>
      <c r="HOF17">
        <v>223901</v>
      </c>
      <c r="HOG17">
        <v>250246</v>
      </c>
      <c r="HOH17">
        <v>299809</v>
      </c>
      <c r="HOI17">
        <v>399734</v>
      </c>
      <c r="HOJ17">
        <v>451809</v>
      </c>
      <c r="HOK17">
        <v>648466</v>
      </c>
      <c r="HOL17">
        <v>769876</v>
      </c>
      <c r="HOM17">
        <v>922516</v>
      </c>
      <c r="HON17">
        <v>1026204</v>
      </c>
      <c r="HOO17">
        <v>1023025</v>
      </c>
      <c r="HOP17">
        <v>1097876</v>
      </c>
      <c r="HOQ17">
        <v>1104341</v>
      </c>
      <c r="HOR17">
        <v>1116158</v>
      </c>
      <c r="HOS17">
        <v>1131701</v>
      </c>
      <c r="HOT17">
        <v>1131701</v>
      </c>
      <c r="HOU17">
        <v>1154042</v>
      </c>
      <c r="HOV17">
        <v>1156616</v>
      </c>
      <c r="HOW17">
        <v>1124852</v>
      </c>
      <c r="HOX17">
        <v>1118337</v>
      </c>
      <c r="HOY17">
        <v>1137491</v>
      </c>
      <c r="HOZ17">
        <v>1127002</v>
      </c>
      <c r="HPA17">
        <v>1116232</v>
      </c>
      <c r="HPB17">
        <v>1130409</v>
      </c>
      <c r="HPC17">
        <v>1144708</v>
      </c>
      <c r="HPD17">
        <v>1138376</v>
      </c>
      <c r="HPE17">
        <v>1140030</v>
      </c>
      <c r="HPF17">
        <v>1136208</v>
      </c>
      <c r="HPG17">
        <v>1141448</v>
      </c>
      <c r="HPH17">
        <v>1143602</v>
      </c>
      <c r="HPI17">
        <v>1115867</v>
      </c>
      <c r="HPJ17">
        <v>1159103</v>
      </c>
      <c r="HPK17">
        <v>1120329</v>
      </c>
      <c r="HPL17">
        <v>1125822</v>
      </c>
      <c r="HPM17">
        <v>1116383</v>
      </c>
      <c r="HPN17">
        <v>1116383</v>
      </c>
      <c r="HPO17">
        <v>1103781</v>
      </c>
      <c r="HPP17">
        <v>1090384</v>
      </c>
      <c r="HPQ17">
        <v>1078959</v>
      </c>
      <c r="HPR17">
        <v>1058229</v>
      </c>
      <c r="HPS17">
        <v>1048043</v>
      </c>
      <c r="HPT17">
        <v>1006007</v>
      </c>
      <c r="HPU17">
        <v>994015</v>
      </c>
      <c r="HPV17">
        <v>977455</v>
      </c>
      <c r="HPW17">
        <v>972440</v>
      </c>
      <c r="HPX17">
        <v>961239</v>
      </c>
      <c r="HPY17">
        <v>939153</v>
      </c>
      <c r="HPZ17">
        <v>939153</v>
      </c>
      <c r="HQA17">
        <v>945459</v>
      </c>
      <c r="HQB17">
        <v>942928</v>
      </c>
      <c r="HQC17">
        <v>937411</v>
      </c>
      <c r="HQD17">
        <v>935019</v>
      </c>
      <c r="HQE17">
        <v>935019</v>
      </c>
      <c r="HQF17">
        <v>928020</v>
      </c>
      <c r="HQG17">
        <v>930183</v>
      </c>
      <c r="HQH17">
        <v>13508</v>
      </c>
      <c r="HQI17">
        <v>14778</v>
      </c>
      <c r="HQJ17">
        <v>25335</v>
      </c>
      <c r="HQK17">
        <v>29596</v>
      </c>
      <c r="HQL17">
        <v>37151</v>
      </c>
      <c r="HQM17">
        <v>45048</v>
      </c>
      <c r="HQN17">
        <v>53835</v>
      </c>
      <c r="HQO17">
        <v>78132</v>
      </c>
      <c r="HQP17">
        <v>115196</v>
      </c>
      <c r="HQQ17">
        <v>124740</v>
      </c>
      <c r="HQR17">
        <v>132251</v>
      </c>
      <c r="HQS17">
        <v>152583</v>
      </c>
      <c r="HQT17">
        <v>195830</v>
      </c>
      <c r="HQU17">
        <v>242402</v>
      </c>
      <c r="HQV17">
        <v>314520</v>
      </c>
      <c r="HQW17">
        <v>396649</v>
      </c>
      <c r="HQX17">
        <v>453107</v>
      </c>
      <c r="HQY17">
        <v>453107</v>
      </c>
      <c r="HQZ17">
        <v>589535</v>
      </c>
      <c r="HRA17">
        <v>697541</v>
      </c>
      <c r="HRB17">
        <v>771841</v>
      </c>
      <c r="HRC17">
        <v>896684</v>
      </c>
      <c r="HRD17">
        <v>904128</v>
      </c>
      <c r="HRE17">
        <v>914158</v>
      </c>
      <c r="HRF17">
        <v>939428</v>
      </c>
      <c r="HRG17">
        <v>954118</v>
      </c>
      <c r="HRH17">
        <v>955588</v>
      </c>
      <c r="HRI17">
        <v>960606</v>
      </c>
      <c r="HRJ17">
        <v>951213</v>
      </c>
      <c r="HRK17">
        <v>957796</v>
      </c>
      <c r="HRL17">
        <v>980918</v>
      </c>
      <c r="HRM17">
        <v>990309</v>
      </c>
      <c r="HRN17">
        <v>976848</v>
      </c>
      <c r="HRO17">
        <v>971902</v>
      </c>
      <c r="HRP17">
        <v>971026</v>
      </c>
      <c r="HRQ17">
        <v>962816</v>
      </c>
      <c r="HRR17">
        <v>976602</v>
      </c>
      <c r="HRS17">
        <v>960514</v>
      </c>
      <c r="HRT17">
        <v>971286</v>
      </c>
      <c r="HRU17">
        <v>952994</v>
      </c>
      <c r="HRV17">
        <v>956054</v>
      </c>
      <c r="HRW17">
        <v>934406</v>
      </c>
      <c r="HRX17">
        <v>954048</v>
      </c>
      <c r="HRY17">
        <v>951969</v>
      </c>
      <c r="HRZ17">
        <v>940018</v>
      </c>
      <c r="HSA17">
        <v>941549</v>
      </c>
      <c r="HSB17">
        <v>955171</v>
      </c>
      <c r="HSC17">
        <v>931670</v>
      </c>
      <c r="HSD17">
        <v>925417</v>
      </c>
      <c r="HSE17">
        <v>895119</v>
      </c>
      <c r="HSF17">
        <v>895119</v>
      </c>
      <c r="HSG17">
        <v>898505</v>
      </c>
      <c r="HSH17">
        <v>896783</v>
      </c>
      <c r="HSI17">
        <v>891295</v>
      </c>
      <c r="HSJ17">
        <v>863537</v>
      </c>
      <c r="HSK17">
        <v>877935</v>
      </c>
      <c r="HSL17">
        <v>835955</v>
      </c>
      <c r="HSM17">
        <v>820339</v>
      </c>
      <c r="HSN17">
        <v>819835</v>
      </c>
      <c r="HSO17">
        <v>813521</v>
      </c>
      <c r="HSP17">
        <v>834897</v>
      </c>
      <c r="HSQ17">
        <v>820305</v>
      </c>
      <c r="HSR17">
        <v>810941</v>
      </c>
      <c r="HSS17">
        <v>814227</v>
      </c>
      <c r="HST17">
        <v>811747</v>
      </c>
      <c r="HSU17">
        <v>28157</v>
      </c>
      <c r="HSV17">
        <v>29659</v>
      </c>
      <c r="HSW17">
        <v>32963</v>
      </c>
      <c r="HSX17">
        <v>39668</v>
      </c>
      <c r="HSY17">
        <v>48517</v>
      </c>
      <c r="HSZ17">
        <v>64851</v>
      </c>
      <c r="HTA17">
        <v>71354</v>
      </c>
      <c r="HTB17">
        <v>78632</v>
      </c>
      <c r="HTC17">
        <v>92964</v>
      </c>
      <c r="HTD17">
        <v>110457</v>
      </c>
      <c r="HTE17">
        <v>137246</v>
      </c>
      <c r="HTF17">
        <v>187598</v>
      </c>
      <c r="HTG17">
        <v>267330</v>
      </c>
      <c r="HTH17">
        <v>327700</v>
      </c>
      <c r="HTI17">
        <v>374185</v>
      </c>
      <c r="HTJ17">
        <v>374185</v>
      </c>
      <c r="HTK17">
        <v>438896</v>
      </c>
      <c r="HTL17">
        <v>561932</v>
      </c>
      <c r="HTM17">
        <v>652484</v>
      </c>
      <c r="HTN17">
        <v>754849</v>
      </c>
      <c r="HTO17">
        <v>818746</v>
      </c>
      <c r="HTP17">
        <v>885071</v>
      </c>
      <c r="HTQ17">
        <v>898797</v>
      </c>
      <c r="HTR17">
        <v>894930</v>
      </c>
      <c r="HTS17">
        <v>903512</v>
      </c>
      <c r="HTT17">
        <v>916960</v>
      </c>
      <c r="HTU17">
        <v>937765</v>
      </c>
      <c r="HTV17">
        <v>925067</v>
      </c>
      <c r="HTW17">
        <v>889740</v>
      </c>
      <c r="HTX17">
        <v>888365</v>
      </c>
      <c r="HTY17">
        <v>881549</v>
      </c>
      <c r="HTZ17">
        <v>926454</v>
      </c>
      <c r="HUA17">
        <v>936427</v>
      </c>
      <c r="HUB17">
        <v>969352</v>
      </c>
      <c r="HUC17">
        <v>967297</v>
      </c>
      <c r="HUD17">
        <v>986641</v>
      </c>
      <c r="HUE17">
        <v>983576</v>
      </c>
      <c r="HUF17">
        <v>957743</v>
      </c>
      <c r="HUG17">
        <v>975243</v>
      </c>
      <c r="HUH17">
        <v>966019</v>
      </c>
      <c r="HUI17">
        <v>962493</v>
      </c>
      <c r="HUJ17">
        <v>965785</v>
      </c>
      <c r="HUK17">
        <v>962194</v>
      </c>
      <c r="HUL17">
        <v>994964</v>
      </c>
      <c r="HUM17">
        <v>996102</v>
      </c>
      <c r="HUN17">
        <v>970812</v>
      </c>
      <c r="HUO17">
        <v>982468</v>
      </c>
      <c r="HUP17">
        <v>993129</v>
      </c>
      <c r="HUQ17">
        <v>1003642</v>
      </c>
      <c r="HUR17">
        <v>969843</v>
      </c>
      <c r="HUS17">
        <v>952287</v>
      </c>
      <c r="HUT17">
        <v>955719</v>
      </c>
      <c r="HUU17">
        <v>955216</v>
      </c>
      <c r="HUV17">
        <v>967738</v>
      </c>
      <c r="HUW17">
        <v>979413</v>
      </c>
      <c r="HUX17">
        <v>1004540</v>
      </c>
      <c r="HUY17">
        <v>1004540</v>
      </c>
      <c r="HUZ17">
        <v>968220</v>
      </c>
      <c r="HVA17">
        <v>951916</v>
      </c>
      <c r="HVB17">
        <v>949829</v>
      </c>
      <c r="HVC17">
        <v>974398</v>
      </c>
      <c r="HVD17">
        <v>966870</v>
      </c>
      <c r="HVE17">
        <v>968736</v>
      </c>
      <c r="HVF17">
        <v>951565</v>
      </c>
      <c r="HVG17">
        <v>955663</v>
      </c>
      <c r="HVH17">
        <v>976813</v>
      </c>
      <c r="HVI17">
        <v>12056</v>
      </c>
      <c r="HVJ17">
        <v>18848</v>
      </c>
      <c r="HVK17">
        <v>36121</v>
      </c>
      <c r="HVL17">
        <v>47485</v>
      </c>
      <c r="HVM17">
        <v>55749</v>
      </c>
      <c r="HVN17">
        <v>71633</v>
      </c>
      <c r="HVO17">
        <v>80316</v>
      </c>
      <c r="HVP17">
        <v>102766</v>
      </c>
      <c r="HVQ17">
        <v>120587</v>
      </c>
      <c r="HVR17">
        <v>135477</v>
      </c>
      <c r="HVS17">
        <v>150633</v>
      </c>
      <c r="HVT17">
        <v>183554</v>
      </c>
      <c r="HVU17">
        <v>225617</v>
      </c>
      <c r="HVV17">
        <v>276568</v>
      </c>
      <c r="HVW17">
        <v>318571</v>
      </c>
      <c r="HVX17">
        <v>362706</v>
      </c>
      <c r="HVY17">
        <v>503200</v>
      </c>
      <c r="HVZ17">
        <v>648128</v>
      </c>
      <c r="HWA17">
        <v>718303</v>
      </c>
      <c r="HWB17">
        <v>718303</v>
      </c>
      <c r="HWC17">
        <v>794763</v>
      </c>
      <c r="HWD17">
        <v>825668</v>
      </c>
      <c r="HWE17">
        <v>844183</v>
      </c>
      <c r="HWF17">
        <v>864700</v>
      </c>
      <c r="HWG17">
        <v>869501</v>
      </c>
      <c r="HWH17">
        <v>876130</v>
      </c>
      <c r="HWI17">
        <v>887949</v>
      </c>
      <c r="HWJ17">
        <v>884226</v>
      </c>
      <c r="HWK17">
        <v>873452</v>
      </c>
      <c r="HWL17">
        <v>887853</v>
      </c>
      <c r="HWM17">
        <v>893914</v>
      </c>
      <c r="HWN17">
        <v>885991</v>
      </c>
      <c r="HWO17">
        <v>865290</v>
      </c>
      <c r="HWP17">
        <v>860998</v>
      </c>
      <c r="HWQ17">
        <v>881098</v>
      </c>
      <c r="HWR17">
        <v>874242</v>
      </c>
      <c r="HWS17">
        <v>884943</v>
      </c>
      <c r="HWT17">
        <v>876931</v>
      </c>
      <c r="HWU17">
        <v>883830</v>
      </c>
      <c r="HWV17">
        <v>898368</v>
      </c>
      <c r="HWW17">
        <v>892810</v>
      </c>
      <c r="HWX17">
        <v>888878</v>
      </c>
      <c r="HWY17">
        <v>865612</v>
      </c>
      <c r="HWZ17">
        <v>871327</v>
      </c>
      <c r="HXA17">
        <v>871047</v>
      </c>
      <c r="HXB17">
        <v>871047</v>
      </c>
      <c r="HXC17">
        <v>882150</v>
      </c>
      <c r="HXD17">
        <v>871659</v>
      </c>
      <c r="HXE17">
        <v>880423</v>
      </c>
      <c r="HXF17">
        <v>872154</v>
      </c>
      <c r="HXG17">
        <v>853665</v>
      </c>
      <c r="HXH17">
        <v>854987</v>
      </c>
      <c r="HXI17">
        <v>864830</v>
      </c>
      <c r="HXJ17">
        <v>865510</v>
      </c>
      <c r="HXK17">
        <v>854822</v>
      </c>
      <c r="HXL17">
        <v>857642</v>
      </c>
      <c r="HXM17">
        <v>841406</v>
      </c>
      <c r="HXN17">
        <v>830554</v>
      </c>
      <c r="HXO17">
        <v>816760</v>
      </c>
      <c r="HXP17">
        <v>817352</v>
      </c>
      <c r="HXQ17">
        <v>836268</v>
      </c>
      <c r="HXR17">
        <v>839822</v>
      </c>
      <c r="HXS17">
        <v>847819</v>
      </c>
      <c r="HXT17">
        <v>848767</v>
      </c>
      <c r="HXU17">
        <v>849554</v>
      </c>
      <c r="HXV17">
        <v>21685</v>
      </c>
      <c r="HXW17">
        <v>32847</v>
      </c>
      <c r="HXX17">
        <v>43653</v>
      </c>
      <c r="HXY17">
        <v>55461</v>
      </c>
      <c r="HXZ17">
        <v>62945</v>
      </c>
      <c r="HYA17">
        <v>75515</v>
      </c>
      <c r="HYB17">
        <v>93785</v>
      </c>
      <c r="HYC17">
        <v>105342</v>
      </c>
      <c r="HYD17">
        <v>124997</v>
      </c>
      <c r="HYE17">
        <v>144506</v>
      </c>
      <c r="HYF17">
        <v>154765</v>
      </c>
      <c r="HYG17">
        <v>181130</v>
      </c>
      <c r="HYH17">
        <v>212179</v>
      </c>
      <c r="HYI17">
        <v>245330</v>
      </c>
      <c r="HYJ17">
        <v>290837</v>
      </c>
      <c r="HYK17">
        <v>332187</v>
      </c>
      <c r="HYL17">
        <v>461508</v>
      </c>
      <c r="HYM17">
        <v>556406</v>
      </c>
      <c r="HYN17">
        <v>593905</v>
      </c>
      <c r="HYO17">
        <v>674265</v>
      </c>
      <c r="HYP17">
        <v>670832</v>
      </c>
      <c r="HYQ17">
        <v>682515</v>
      </c>
      <c r="HYR17">
        <v>710376</v>
      </c>
      <c r="HYS17">
        <v>725481</v>
      </c>
      <c r="HYT17">
        <v>725481</v>
      </c>
      <c r="HYU17">
        <v>741264</v>
      </c>
      <c r="HYV17">
        <v>729554</v>
      </c>
      <c r="HYW17">
        <v>751275</v>
      </c>
      <c r="HYX17">
        <v>760841</v>
      </c>
      <c r="HYY17">
        <v>769112</v>
      </c>
      <c r="HYZ17">
        <v>760491</v>
      </c>
      <c r="HZA17">
        <v>763627</v>
      </c>
      <c r="HZB17">
        <v>757437</v>
      </c>
      <c r="HZC17">
        <v>761734</v>
      </c>
      <c r="HZD17">
        <v>756567</v>
      </c>
      <c r="HZE17">
        <v>758692</v>
      </c>
      <c r="HZF17">
        <v>746015</v>
      </c>
      <c r="HZG17">
        <v>737167</v>
      </c>
      <c r="HZH17">
        <v>747000</v>
      </c>
      <c r="HZI17">
        <v>755826</v>
      </c>
      <c r="HZJ17">
        <v>751438</v>
      </c>
      <c r="HZK17">
        <v>750798</v>
      </c>
      <c r="HZL17">
        <v>753560</v>
      </c>
      <c r="HZM17">
        <v>755003</v>
      </c>
      <c r="HZN17">
        <v>755003</v>
      </c>
      <c r="HZO17">
        <v>768070</v>
      </c>
      <c r="HZP17">
        <v>739706</v>
      </c>
      <c r="HZQ17">
        <v>733796</v>
      </c>
      <c r="HZR17">
        <v>721754</v>
      </c>
      <c r="HZS17">
        <v>722871</v>
      </c>
      <c r="HZT17">
        <v>712081</v>
      </c>
      <c r="HZU17">
        <v>707183</v>
      </c>
      <c r="HZV17">
        <v>695825</v>
      </c>
      <c r="HZW17">
        <v>688748</v>
      </c>
      <c r="HZX17">
        <v>680271</v>
      </c>
      <c r="HZY17">
        <v>689324</v>
      </c>
      <c r="HZZ17">
        <v>683501</v>
      </c>
      <c r="IAA17">
        <v>683501</v>
      </c>
      <c r="IAB17">
        <v>686943</v>
      </c>
      <c r="IAC17">
        <v>701225</v>
      </c>
      <c r="IAD17">
        <v>674561</v>
      </c>
      <c r="IAE17">
        <v>674084</v>
      </c>
      <c r="IAF17">
        <v>674084</v>
      </c>
      <c r="IAG17">
        <v>672133</v>
      </c>
      <c r="IAH17">
        <v>680878</v>
      </c>
      <c r="IAI17">
        <v>10064</v>
      </c>
      <c r="IAJ17">
        <v>19338</v>
      </c>
      <c r="IAK17">
        <v>29689</v>
      </c>
      <c r="IAL17">
        <v>44907</v>
      </c>
      <c r="IAM17">
        <v>50567</v>
      </c>
      <c r="IAN17">
        <v>65248</v>
      </c>
      <c r="IAO17">
        <v>81408</v>
      </c>
      <c r="IAP17">
        <v>105394</v>
      </c>
      <c r="IAQ17">
        <v>118825</v>
      </c>
      <c r="IAR17">
        <v>131178</v>
      </c>
      <c r="IAS17">
        <v>146134</v>
      </c>
      <c r="IAT17">
        <v>173234</v>
      </c>
      <c r="IAU17">
        <v>221896</v>
      </c>
      <c r="IAV17">
        <v>257450</v>
      </c>
      <c r="IAW17">
        <v>298948</v>
      </c>
      <c r="IAX17">
        <v>344875</v>
      </c>
      <c r="IAY17">
        <v>344875</v>
      </c>
      <c r="IAZ17">
        <v>479758</v>
      </c>
      <c r="IBA17">
        <v>577101</v>
      </c>
      <c r="IBB17">
        <v>726961</v>
      </c>
      <c r="IBC17">
        <v>706586</v>
      </c>
      <c r="IBD17">
        <v>743518</v>
      </c>
      <c r="IBE17">
        <v>754231</v>
      </c>
      <c r="IBF17">
        <v>774855</v>
      </c>
      <c r="IBG17">
        <v>792903</v>
      </c>
      <c r="IBH17">
        <v>811535</v>
      </c>
      <c r="IBI17">
        <v>809356</v>
      </c>
      <c r="IBJ17">
        <v>832448</v>
      </c>
      <c r="IBK17">
        <v>848551</v>
      </c>
      <c r="IBL17">
        <v>852734</v>
      </c>
      <c r="IBM17">
        <v>867638</v>
      </c>
      <c r="IBN17">
        <v>877833</v>
      </c>
      <c r="IBO17">
        <v>893141</v>
      </c>
      <c r="IBP17">
        <v>899496</v>
      </c>
      <c r="IBQ17">
        <v>906996</v>
      </c>
      <c r="IBR17">
        <v>906892</v>
      </c>
      <c r="IBS17">
        <v>892022</v>
      </c>
      <c r="IBT17">
        <v>895520</v>
      </c>
      <c r="IBU17">
        <v>880243</v>
      </c>
      <c r="IBV17">
        <v>875524</v>
      </c>
      <c r="IBW17">
        <v>854620</v>
      </c>
      <c r="IBX17">
        <v>854700</v>
      </c>
      <c r="IBY17">
        <v>865354</v>
      </c>
      <c r="IBZ17">
        <v>892767</v>
      </c>
      <c r="ICA17">
        <v>917951</v>
      </c>
      <c r="ICB17">
        <v>940099</v>
      </c>
      <c r="ICC17">
        <v>966257</v>
      </c>
      <c r="ICD17">
        <v>984403</v>
      </c>
      <c r="ICE17">
        <v>970566</v>
      </c>
      <c r="ICF17">
        <v>976749</v>
      </c>
      <c r="ICG17">
        <v>973991</v>
      </c>
      <c r="ICH17">
        <v>965573</v>
      </c>
      <c r="ICI17">
        <v>970005</v>
      </c>
      <c r="ICJ17">
        <v>965293</v>
      </c>
      <c r="ICK17">
        <v>958863</v>
      </c>
      <c r="ICL17">
        <v>941066</v>
      </c>
      <c r="ICM17">
        <v>937025</v>
      </c>
      <c r="ICN17">
        <v>927895</v>
      </c>
      <c r="ICO17">
        <v>917285</v>
      </c>
      <c r="ICP17">
        <v>889656</v>
      </c>
      <c r="ICQ17">
        <v>891671</v>
      </c>
      <c r="ICR17">
        <v>882931</v>
      </c>
      <c r="ICS17">
        <v>865349</v>
      </c>
      <c r="ICT17">
        <v>854906</v>
      </c>
      <c r="ICU17">
        <v>878262</v>
      </c>
      <c r="ICV17">
        <v>12495</v>
      </c>
      <c r="ICW17">
        <v>17783</v>
      </c>
      <c r="ICX17">
        <v>22398</v>
      </c>
      <c r="ICY17">
        <v>33658</v>
      </c>
      <c r="ICZ17">
        <v>37127</v>
      </c>
      <c r="IDA17">
        <v>47232</v>
      </c>
      <c r="IDB17">
        <v>64567</v>
      </c>
      <c r="IDC17">
        <v>82594</v>
      </c>
      <c r="IDD17">
        <v>111235</v>
      </c>
      <c r="IDE17">
        <v>137099</v>
      </c>
      <c r="IDF17">
        <v>159009</v>
      </c>
      <c r="IDG17">
        <v>199165</v>
      </c>
      <c r="IDH17">
        <v>227127</v>
      </c>
      <c r="IDI17">
        <v>283396</v>
      </c>
      <c r="IDJ17">
        <v>283396</v>
      </c>
      <c r="IDK17">
        <v>332034</v>
      </c>
      <c r="IDL17">
        <v>455800</v>
      </c>
      <c r="IDM17">
        <v>555732</v>
      </c>
      <c r="IDN17">
        <v>632187</v>
      </c>
      <c r="IDO17">
        <v>788890</v>
      </c>
      <c r="IDP17">
        <v>737238</v>
      </c>
      <c r="IDQ17">
        <v>764805</v>
      </c>
      <c r="IDR17">
        <v>769409</v>
      </c>
      <c r="IDS17">
        <v>784454</v>
      </c>
      <c r="IDT17">
        <v>786390</v>
      </c>
      <c r="IDU17">
        <v>792603</v>
      </c>
      <c r="IDV17">
        <v>816471</v>
      </c>
      <c r="IDW17">
        <v>800810</v>
      </c>
      <c r="IDX17">
        <v>799918</v>
      </c>
      <c r="IDY17">
        <v>836680</v>
      </c>
      <c r="IDZ17">
        <v>838654</v>
      </c>
      <c r="IEA17">
        <v>855825</v>
      </c>
      <c r="IEB17">
        <v>871824</v>
      </c>
      <c r="IEC17">
        <v>886438</v>
      </c>
      <c r="IED17">
        <v>894863</v>
      </c>
      <c r="IEE17">
        <v>885342</v>
      </c>
      <c r="IEF17">
        <v>890584</v>
      </c>
      <c r="IEG17">
        <v>890433</v>
      </c>
      <c r="IEH17">
        <v>914917</v>
      </c>
      <c r="IEI17">
        <v>904393</v>
      </c>
      <c r="IEJ17">
        <v>879281</v>
      </c>
      <c r="IEK17">
        <v>896857</v>
      </c>
      <c r="IEL17">
        <v>880890</v>
      </c>
      <c r="IEM17">
        <v>860586</v>
      </c>
      <c r="IEN17">
        <v>845318</v>
      </c>
      <c r="IEO17">
        <v>840309</v>
      </c>
      <c r="IEP17">
        <v>829012</v>
      </c>
      <c r="IEQ17">
        <v>819507</v>
      </c>
      <c r="IER17">
        <v>818557</v>
      </c>
      <c r="IES17">
        <v>813909</v>
      </c>
      <c r="IET17">
        <v>815562</v>
      </c>
      <c r="IEU17">
        <v>809305</v>
      </c>
      <c r="IEV17">
        <v>788259</v>
      </c>
      <c r="IEW17">
        <v>769332</v>
      </c>
      <c r="IEX17">
        <v>759702</v>
      </c>
      <c r="IEY17">
        <v>758011</v>
      </c>
      <c r="IEZ17">
        <v>758011</v>
      </c>
      <c r="IFA17">
        <v>740878</v>
      </c>
      <c r="IFB17">
        <v>726453</v>
      </c>
      <c r="IFC17">
        <v>725541</v>
      </c>
      <c r="IFD17">
        <v>727249</v>
      </c>
      <c r="IFE17">
        <v>743332</v>
      </c>
      <c r="IFF17">
        <v>736801</v>
      </c>
      <c r="IFG17">
        <v>728888</v>
      </c>
      <c r="IFH17">
        <v>751574</v>
      </c>
      <c r="IFI17">
        <v>743002</v>
      </c>
      <c r="IFJ17">
        <v>41179</v>
      </c>
      <c r="IFK17">
        <v>64475</v>
      </c>
      <c r="IFL17">
        <v>77734</v>
      </c>
      <c r="IFM17">
        <v>92835</v>
      </c>
      <c r="IFN17">
        <v>97769</v>
      </c>
      <c r="IFO17">
        <v>107320</v>
      </c>
      <c r="IFP17">
        <v>110030</v>
      </c>
      <c r="IFQ17">
        <v>118117</v>
      </c>
      <c r="IFR17">
        <v>140576</v>
      </c>
      <c r="IFS17">
        <v>163716</v>
      </c>
      <c r="IFT17">
        <v>181173</v>
      </c>
      <c r="IFU17">
        <v>213412</v>
      </c>
      <c r="IFV17">
        <v>246719</v>
      </c>
      <c r="IFW17">
        <v>291076</v>
      </c>
      <c r="IFX17">
        <v>350066</v>
      </c>
      <c r="IFY17">
        <v>422726</v>
      </c>
      <c r="IFZ17">
        <v>522250</v>
      </c>
      <c r="IGA17">
        <v>633666</v>
      </c>
      <c r="IGB17">
        <v>633666</v>
      </c>
      <c r="IGC17">
        <v>652798</v>
      </c>
      <c r="IGD17">
        <v>647494</v>
      </c>
      <c r="IGE17">
        <v>661482</v>
      </c>
      <c r="IGF17">
        <v>678702</v>
      </c>
      <c r="IGG17">
        <v>678086</v>
      </c>
      <c r="IGH17">
        <v>678207</v>
      </c>
      <c r="IGI17">
        <v>686791</v>
      </c>
      <c r="IGJ17">
        <v>685954</v>
      </c>
      <c r="IGK17">
        <v>686430</v>
      </c>
      <c r="IGL17">
        <v>690074</v>
      </c>
      <c r="IGM17">
        <v>685212</v>
      </c>
      <c r="IGN17">
        <v>692365</v>
      </c>
      <c r="IGO17">
        <v>693123</v>
      </c>
      <c r="IGP17">
        <v>693147</v>
      </c>
      <c r="IGQ17">
        <v>701401</v>
      </c>
      <c r="IGR17">
        <v>697401</v>
      </c>
      <c r="IGS17">
        <v>675674</v>
      </c>
      <c r="IGT17">
        <v>678598</v>
      </c>
      <c r="IGU17">
        <v>690126</v>
      </c>
      <c r="IGV17">
        <v>716629</v>
      </c>
      <c r="IGW17">
        <v>692695</v>
      </c>
      <c r="IGX17">
        <v>689089</v>
      </c>
      <c r="IGY17">
        <v>688741</v>
      </c>
      <c r="IGZ17">
        <v>672644</v>
      </c>
      <c r="IHA17">
        <v>673130</v>
      </c>
      <c r="IHB17">
        <v>675150</v>
      </c>
      <c r="IHC17">
        <v>664661</v>
      </c>
      <c r="IHD17">
        <v>660850</v>
      </c>
      <c r="IHE17">
        <v>654451</v>
      </c>
      <c r="IHF17">
        <v>653855</v>
      </c>
      <c r="IHG17">
        <v>658645</v>
      </c>
      <c r="IHH17">
        <v>655808</v>
      </c>
      <c r="IHI17">
        <v>652033</v>
      </c>
      <c r="IHJ17">
        <v>649620</v>
      </c>
      <c r="IHK17">
        <v>645400</v>
      </c>
      <c r="IHL17">
        <v>650206</v>
      </c>
      <c r="IHM17">
        <v>666068</v>
      </c>
      <c r="IHN17">
        <v>667395</v>
      </c>
      <c r="IHO17">
        <v>663960</v>
      </c>
      <c r="IHP17">
        <v>684209</v>
      </c>
      <c r="IHQ17">
        <v>684209</v>
      </c>
      <c r="IHR17">
        <v>661669</v>
      </c>
      <c r="IHS17">
        <v>663831</v>
      </c>
      <c r="IHT17">
        <v>666965</v>
      </c>
      <c r="IHU17">
        <v>683690</v>
      </c>
      <c r="IHV17">
        <v>665344</v>
      </c>
      <c r="IHW17">
        <v>662009</v>
      </c>
      <c r="IHX17">
        <v>14911</v>
      </c>
      <c r="IHY17">
        <v>22982</v>
      </c>
      <c r="IHZ17">
        <v>25318</v>
      </c>
      <c r="IIA17">
        <v>31247</v>
      </c>
      <c r="IIB17">
        <v>37128</v>
      </c>
      <c r="IIC17">
        <v>47452</v>
      </c>
      <c r="IID17">
        <v>55662</v>
      </c>
      <c r="IIE17">
        <v>74397</v>
      </c>
      <c r="IIF17">
        <v>94532</v>
      </c>
      <c r="IIG17">
        <v>108442</v>
      </c>
      <c r="IIH17">
        <v>152487</v>
      </c>
      <c r="III17">
        <v>184372</v>
      </c>
      <c r="IIJ17">
        <v>229821</v>
      </c>
      <c r="IIK17">
        <v>272247</v>
      </c>
      <c r="IIL17">
        <v>317707</v>
      </c>
      <c r="IIM17">
        <v>392461</v>
      </c>
      <c r="IIN17">
        <v>455766</v>
      </c>
      <c r="IIO17">
        <v>545265</v>
      </c>
      <c r="IIP17">
        <v>515673</v>
      </c>
      <c r="IIQ17">
        <v>538113</v>
      </c>
      <c r="IIR17">
        <v>540148</v>
      </c>
      <c r="IIS17">
        <v>548543</v>
      </c>
      <c r="IIT17">
        <v>548543</v>
      </c>
      <c r="IIU17">
        <v>551437</v>
      </c>
      <c r="IIV17">
        <v>556378</v>
      </c>
      <c r="IIW17">
        <v>547793</v>
      </c>
      <c r="IIX17">
        <v>542139</v>
      </c>
      <c r="IIY17">
        <v>541655</v>
      </c>
      <c r="IIZ17">
        <v>521569</v>
      </c>
      <c r="IJA17">
        <v>520294</v>
      </c>
      <c r="IJB17">
        <v>527476</v>
      </c>
      <c r="IJC17">
        <v>533660</v>
      </c>
      <c r="IJD17">
        <v>532232</v>
      </c>
      <c r="IJE17">
        <v>531702</v>
      </c>
      <c r="IJF17">
        <v>548030</v>
      </c>
      <c r="IJG17">
        <v>548350</v>
      </c>
      <c r="IJH17">
        <v>545749</v>
      </c>
      <c r="IJI17">
        <v>555887</v>
      </c>
      <c r="IJJ17">
        <v>542786</v>
      </c>
      <c r="IJK17">
        <v>536058</v>
      </c>
      <c r="IJL17">
        <v>533690</v>
      </c>
      <c r="IJM17">
        <v>534161</v>
      </c>
      <c r="IJN17">
        <v>534161</v>
      </c>
      <c r="IJO17">
        <v>530675</v>
      </c>
      <c r="IJP17">
        <v>528675</v>
      </c>
      <c r="IJQ17">
        <v>531167</v>
      </c>
      <c r="IJR17">
        <v>532528</v>
      </c>
      <c r="IJS17">
        <v>534942</v>
      </c>
      <c r="IJT17">
        <v>545271</v>
      </c>
      <c r="IJU17">
        <v>529055</v>
      </c>
      <c r="IJV17">
        <v>536443</v>
      </c>
      <c r="IJW17">
        <v>541353</v>
      </c>
      <c r="IJX17">
        <v>561146</v>
      </c>
      <c r="IJY17">
        <v>543671</v>
      </c>
      <c r="IJZ17">
        <v>544479</v>
      </c>
      <c r="IKA17">
        <v>534968</v>
      </c>
      <c r="IKB17">
        <v>534968</v>
      </c>
      <c r="IKC17">
        <v>538391</v>
      </c>
      <c r="IKD17">
        <v>533557</v>
      </c>
      <c r="IKE17">
        <v>533544</v>
      </c>
      <c r="IKF17">
        <v>532199</v>
      </c>
      <c r="IKG17">
        <v>532199</v>
      </c>
      <c r="IKH17">
        <v>541560</v>
      </c>
      <c r="IKI17">
        <v>524133</v>
      </c>
      <c r="IKJ17">
        <v>13079</v>
      </c>
      <c r="IKK17">
        <v>16368</v>
      </c>
      <c r="IKL17">
        <v>22827</v>
      </c>
      <c r="IKM17">
        <v>27575</v>
      </c>
      <c r="IKN17">
        <v>32244</v>
      </c>
      <c r="IKO17">
        <v>41146</v>
      </c>
      <c r="IKP17">
        <v>60451</v>
      </c>
      <c r="IKQ17">
        <v>68921</v>
      </c>
      <c r="IKR17">
        <v>77329</v>
      </c>
      <c r="IKS17">
        <v>91504</v>
      </c>
      <c r="IKT17">
        <v>116581</v>
      </c>
      <c r="IKU17">
        <v>135418</v>
      </c>
      <c r="IKV17">
        <v>155790</v>
      </c>
      <c r="IKW17">
        <v>193611</v>
      </c>
      <c r="IKX17">
        <v>251021</v>
      </c>
      <c r="IKY17">
        <v>384118</v>
      </c>
      <c r="IKZ17">
        <v>462136</v>
      </c>
      <c r="ILA17">
        <v>519522</v>
      </c>
      <c r="ILB17">
        <v>571546</v>
      </c>
      <c r="ILC17">
        <v>566817</v>
      </c>
      <c r="ILD17">
        <v>566817</v>
      </c>
      <c r="ILE17">
        <v>575421</v>
      </c>
      <c r="ILF17">
        <v>600294</v>
      </c>
      <c r="ILG17">
        <v>611919</v>
      </c>
      <c r="ILH17">
        <v>615755</v>
      </c>
      <c r="ILI17">
        <v>609513</v>
      </c>
      <c r="ILJ17">
        <v>605380</v>
      </c>
      <c r="ILK17">
        <v>596675</v>
      </c>
      <c r="ILL17">
        <v>603382</v>
      </c>
      <c r="ILM17">
        <v>604686</v>
      </c>
      <c r="ILN17">
        <v>595693</v>
      </c>
      <c r="ILO17">
        <v>601329</v>
      </c>
      <c r="ILP17">
        <v>608060</v>
      </c>
      <c r="ILQ17">
        <v>608856</v>
      </c>
      <c r="ILR17">
        <v>608286</v>
      </c>
      <c r="ILS17">
        <v>587216</v>
      </c>
      <c r="ILT17">
        <v>576465</v>
      </c>
      <c r="ILU17">
        <v>579324</v>
      </c>
      <c r="ILV17">
        <v>587215</v>
      </c>
      <c r="ILW17">
        <v>581495</v>
      </c>
      <c r="ILX17">
        <v>581803</v>
      </c>
      <c r="ILY17">
        <v>581560</v>
      </c>
      <c r="ILZ17">
        <v>570489</v>
      </c>
      <c r="IMA17">
        <v>574385</v>
      </c>
      <c r="IMB17">
        <v>565742</v>
      </c>
      <c r="IMC17">
        <v>567698</v>
      </c>
      <c r="IMD17">
        <v>564844</v>
      </c>
      <c r="IME17">
        <v>569701</v>
      </c>
      <c r="IMF17">
        <v>574118</v>
      </c>
      <c r="IMG17">
        <v>568545</v>
      </c>
      <c r="IMH17">
        <v>569093</v>
      </c>
      <c r="IMI17">
        <v>570829</v>
      </c>
      <c r="IMJ17">
        <v>564231</v>
      </c>
      <c r="IMK17">
        <v>570362</v>
      </c>
      <c r="IML17">
        <v>573774</v>
      </c>
      <c r="IMM17">
        <v>573408</v>
      </c>
      <c r="IMN17">
        <v>560897</v>
      </c>
      <c r="IMO17">
        <v>560210</v>
      </c>
      <c r="IMP17">
        <v>563338</v>
      </c>
      <c r="IMQ17">
        <v>558539</v>
      </c>
      <c r="IMR17">
        <v>557041</v>
      </c>
      <c r="IMS17">
        <v>554522</v>
      </c>
      <c r="IMT17">
        <v>559178</v>
      </c>
      <c r="IMU17">
        <v>575701</v>
      </c>
      <c r="IMV17">
        <v>559726</v>
      </c>
      <c r="IMW17">
        <v>20771</v>
      </c>
      <c r="IMX17">
        <v>41579</v>
      </c>
      <c r="IMY17">
        <v>59219</v>
      </c>
      <c r="IMZ17">
        <v>84388</v>
      </c>
      <c r="INA17">
        <v>86222</v>
      </c>
      <c r="INB17">
        <v>101334</v>
      </c>
      <c r="INC17">
        <v>101334</v>
      </c>
      <c r="IND17">
        <v>100743</v>
      </c>
      <c r="INE17">
        <v>108330</v>
      </c>
      <c r="INF17">
        <v>126532</v>
      </c>
      <c r="ING17">
        <v>148843</v>
      </c>
      <c r="INH17">
        <v>194772</v>
      </c>
      <c r="INI17">
        <v>213200</v>
      </c>
      <c r="INJ17">
        <v>213200</v>
      </c>
      <c r="INK17">
        <v>244813</v>
      </c>
      <c r="INL17">
        <v>320308</v>
      </c>
      <c r="INM17">
        <v>387780</v>
      </c>
      <c r="INN17">
        <v>458820</v>
      </c>
      <c r="INO17">
        <v>507567</v>
      </c>
      <c r="INP17">
        <v>502697</v>
      </c>
      <c r="INQ17">
        <v>521184</v>
      </c>
      <c r="INR17">
        <v>532232</v>
      </c>
      <c r="INS17">
        <v>543185</v>
      </c>
      <c r="INT17">
        <v>576191</v>
      </c>
      <c r="INU17">
        <v>564424</v>
      </c>
      <c r="INV17">
        <v>564627</v>
      </c>
      <c r="INW17">
        <v>562589</v>
      </c>
      <c r="INX17">
        <v>558615</v>
      </c>
      <c r="INY17">
        <v>561119</v>
      </c>
      <c r="INZ17">
        <v>560184</v>
      </c>
      <c r="IOA17">
        <v>545589</v>
      </c>
      <c r="IOB17">
        <v>537602</v>
      </c>
      <c r="IOC17">
        <v>534784</v>
      </c>
      <c r="IOD17">
        <v>539725</v>
      </c>
      <c r="IOE17">
        <v>544520</v>
      </c>
      <c r="IOF17">
        <v>548112</v>
      </c>
      <c r="IOG17">
        <v>549306</v>
      </c>
      <c r="IOH17">
        <v>537232</v>
      </c>
      <c r="IOI17">
        <v>543090</v>
      </c>
      <c r="IOJ17">
        <v>530160</v>
      </c>
      <c r="IOK17">
        <v>525217</v>
      </c>
      <c r="IOL17">
        <v>533841</v>
      </c>
      <c r="IOM17">
        <v>533629</v>
      </c>
      <c r="ION17">
        <v>540859</v>
      </c>
      <c r="IOO17">
        <v>531229</v>
      </c>
      <c r="IOP17">
        <v>535604</v>
      </c>
      <c r="IOQ17">
        <v>529032</v>
      </c>
      <c r="IOR17">
        <v>538672</v>
      </c>
      <c r="IOS17">
        <v>540849</v>
      </c>
      <c r="IOT17">
        <v>535507</v>
      </c>
      <c r="IOU17">
        <v>535178</v>
      </c>
      <c r="IOV17">
        <v>534983</v>
      </c>
      <c r="IOW17">
        <v>530287</v>
      </c>
      <c r="IOX17">
        <v>530634</v>
      </c>
      <c r="IOY17">
        <v>526846</v>
      </c>
      <c r="IOZ17">
        <v>524235</v>
      </c>
      <c r="IPA17">
        <v>524235</v>
      </c>
      <c r="IPB17">
        <v>522581</v>
      </c>
      <c r="IPC17">
        <v>509385</v>
      </c>
      <c r="IPD17">
        <v>490047</v>
      </c>
      <c r="IPE17">
        <v>488880</v>
      </c>
      <c r="IPF17">
        <v>485540</v>
      </c>
      <c r="IPG17">
        <v>479695</v>
      </c>
      <c r="IPH17">
        <v>479853</v>
      </c>
      <c r="IPI17">
        <v>472754</v>
      </c>
      <c r="IPJ17">
        <v>28769</v>
      </c>
      <c r="IPK17">
        <v>31733</v>
      </c>
      <c r="IPL17">
        <v>38498</v>
      </c>
      <c r="IPM17">
        <v>45774</v>
      </c>
      <c r="IPN17">
        <v>47691</v>
      </c>
      <c r="IPO17">
        <v>51847</v>
      </c>
      <c r="IPP17">
        <v>57434</v>
      </c>
      <c r="IPQ17">
        <v>64914</v>
      </c>
      <c r="IPR17">
        <v>73699</v>
      </c>
      <c r="IPS17">
        <v>80032</v>
      </c>
      <c r="IPT17">
        <v>97721</v>
      </c>
      <c r="IPU17">
        <v>111112</v>
      </c>
      <c r="IPV17">
        <v>128143</v>
      </c>
      <c r="IPW17">
        <v>161443</v>
      </c>
      <c r="IPX17">
        <v>189181</v>
      </c>
      <c r="IPY17">
        <v>225745</v>
      </c>
      <c r="IPZ17">
        <v>338163</v>
      </c>
      <c r="IQA17">
        <v>414864</v>
      </c>
      <c r="IQB17">
        <v>414864</v>
      </c>
      <c r="IQC17">
        <v>427257</v>
      </c>
      <c r="IQD17">
        <v>465432</v>
      </c>
      <c r="IQE17">
        <v>508603</v>
      </c>
      <c r="IQF17">
        <v>546090</v>
      </c>
      <c r="IQG17">
        <v>557240</v>
      </c>
      <c r="IQH17">
        <v>578577</v>
      </c>
      <c r="IQI17">
        <v>569946</v>
      </c>
      <c r="IQJ17">
        <v>572675</v>
      </c>
      <c r="IQK17">
        <v>578205</v>
      </c>
      <c r="IQL17">
        <v>588886</v>
      </c>
      <c r="IQM17">
        <v>579703</v>
      </c>
      <c r="IQN17">
        <v>581214</v>
      </c>
      <c r="IQO17">
        <v>592420</v>
      </c>
      <c r="IQP17">
        <v>591249</v>
      </c>
      <c r="IQQ17">
        <v>610149</v>
      </c>
      <c r="IQR17">
        <v>607921</v>
      </c>
      <c r="IQS17">
        <v>602119</v>
      </c>
      <c r="IQT17">
        <v>602430</v>
      </c>
      <c r="IQU17">
        <v>603147</v>
      </c>
      <c r="IQV17">
        <v>586914</v>
      </c>
      <c r="IQW17">
        <v>584042</v>
      </c>
      <c r="IQX17">
        <v>586112</v>
      </c>
      <c r="IQY17">
        <v>579237</v>
      </c>
      <c r="IQZ17">
        <v>577442</v>
      </c>
      <c r="IRA17">
        <v>590660</v>
      </c>
      <c r="IRB17">
        <v>602091</v>
      </c>
      <c r="IRC17">
        <v>584128</v>
      </c>
      <c r="IRD17">
        <v>572901</v>
      </c>
      <c r="IRE17">
        <v>575030</v>
      </c>
      <c r="IRF17">
        <v>578458</v>
      </c>
      <c r="IRG17">
        <v>578458</v>
      </c>
      <c r="IRH17">
        <v>577724</v>
      </c>
      <c r="IRI17">
        <v>580458</v>
      </c>
      <c r="IRJ17">
        <v>573823</v>
      </c>
      <c r="IRK17">
        <v>588676</v>
      </c>
      <c r="IRL17">
        <v>577347</v>
      </c>
      <c r="IRM17">
        <v>579792</v>
      </c>
      <c r="IRN17">
        <v>565886</v>
      </c>
      <c r="IRO17">
        <v>560653</v>
      </c>
      <c r="IRP17">
        <v>556236</v>
      </c>
      <c r="IRQ17">
        <v>556279</v>
      </c>
      <c r="IRR17">
        <v>559767</v>
      </c>
      <c r="IRS17">
        <v>563714</v>
      </c>
      <c r="IRT17">
        <v>552694</v>
      </c>
      <c r="IRU17">
        <v>550237</v>
      </c>
      <c r="IRV17">
        <v>547568</v>
      </c>
      <c r="IRW17">
        <v>19514</v>
      </c>
      <c r="IRX17">
        <v>24956</v>
      </c>
      <c r="IRY17">
        <v>34141</v>
      </c>
      <c r="IRZ17">
        <v>38398</v>
      </c>
      <c r="ISA17">
        <v>48135</v>
      </c>
      <c r="ISB17">
        <v>52833</v>
      </c>
      <c r="ISC17">
        <v>61351</v>
      </c>
      <c r="ISD17">
        <v>69299</v>
      </c>
      <c r="ISE17">
        <v>74684</v>
      </c>
      <c r="ISF17">
        <v>85023</v>
      </c>
      <c r="ISG17">
        <v>95323</v>
      </c>
      <c r="ISH17">
        <v>112398</v>
      </c>
      <c r="ISI17">
        <v>121735</v>
      </c>
      <c r="ISJ17">
        <v>142563</v>
      </c>
      <c r="ISK17">
        <v>162917</v>
      </c>
      <c r="ISL17">
        <v>187868</v>
      </c>
      <c r="ISM17">
        <v>253174</v>
      </c>
      <c r="ISN17">
        <v>306193</v>
      </c>
      <c r="ISO17">
        <v>358909</v>
      </c>
      <c r="ISP17">
        <v>426181</v>
      </c>
      <c r="ISQ17">
        <v>422400</v>
      </c>
      <c r="ISR17">
        <v>445089</v>
      </c>
      <c r="ISS17">
        <v>478677</v>
      </c>
      <c r="IST17">
        <v>478677</v>
      </c>
      <c r="ISU17">
        <v>492138</v>
      </c>
      <c r="ISV17">
        <v>495983</v>
      </c>
      <c r="ISW17">
        <v>504041</v>
      </c>
      <c r="ISX17">
        <v>491052</v>
      </c>
      <c r="ISY17">
        <v>498712</v>
      </c>
      <c r="ISZ17">
        <v>505762</v>
      </c>
      <c r="ITA17">
        <v>501152</v>
      </c>
      <c r="ITB17">
        <v>496788</v>
      </c>
      <c r="ITC17">
        <v>502566</v>
      </c>
      <c r="ITD17">
        <v>508713</v>
      </c>
      <c r="ITE17">
        <v>508091</v>
      </c>
      <c r="ITF17">
        <v>513066</v>
      </c>
      <c r="ITG17">
        <v>520672</v>
      </c>
      <c r="ITH17">
        <v>510327</v>
      </c>
      <c r="ITI17">
        <v>506434</v>
      </c>
      <c r="ITJ17">
        <v>509750</v>
      </c>
      <c r="ITK17">
        <v>508010</v>
      </c>
      <c r="ITL17">
        <v>518351</v>
      </c>
      <c r="ITM17">
        <v>529355</v>
      </c>
      <c r="ITN17">
        <v>532245</v>
      </c>
      <c r="ITO17">
        <v>542290</v>
      </c>
      <c r="ITP17">
        <v>545352</v>
      </c>
      <c r="ITQ17">
        <v>547113</v>
      </c>
      <c r="ITR17">
        <v>556930</v>
      </c>
      <c r="ITS17">
        <v>556930</v>
      </c>
      <c r="ITT17">
        <v>555847</v>
      </c>
      <c r="ITU17">
        <v>560230</v>
      </c>
      <c r="ITV17">
        <v>550760</v>
      </c>
      <c r="ITW17">
        <v>559659</v>
      </c>
      <c r="ITX17">
        <v>546731</v>
      </c>
      <c r="ITY17">
        <v>538420</v>
      </c>
      <c r="ITZ17">
        <v>542267</v>
      </c>
      <c r="IUA17">
        <v>530404</v>
      </c>
      <c r="IUB17">
        <v>517957</v>
      </c>
      <c r="IUC17">
        <v>517957</v>
      </c>
      <c r="IUD17">
        <v>519229</v>
      </c>
      <c r="IUE17">
        <v>518227</v>
      </c>
      <c r="IUF17">
        <v>518815</v>
      </c>
      <c r="IUG17">
        <v>519191</v>
      </c>
      <c r="IUH17">
        <v>519191</v>
      </c>
      <c r="IUI17">
        <v>524557</v>
      </c>
      <c r="IUJ17">
        <v>523675</v>
      </c>
      <c r="IUK17">
        <v>1238</v>
      </c>
      <c r="IUL17">
        <v>2005</v>
      </c>
      <c r="IUM17">
        <v>3878</v>
      </c>
      <c r="IUN17">
        <v>4442</v>
      </c>
      <c r="IUO17">
        <v>8104</v>
      </c>
      <c r="IUP17">
        <v>9561</v>
      </c>
      <c r="IUQ17">
        <v>10664</v>
      </c>
      <c r="IUR17">
        <v>14301</v>
      </c>
      <c r="IUS17">
        <v>23224</v>
      </c>
      <c r="IUT17">
        <v>33437</v>
      </c>
      <c r="IUU17">
        <v>56433</v>
      </c>
      <c r="IUV17">
        <v>71073</v>
      </c>
      <c r="IUW17">
        <v>93017</v>
      </c>
      <c r="IUX17">
        <v>126732</v>
      </c>
      <c r="IUY17">
        <v>195010</v>
      </c>
      <c r="IUZ17">
        <v>284769</v>
      </c>
      <c r="IVA17">
        <v>387754</v>
      </c>
      <c r="IVB17">
        <v>440259</v>
      </c>
      <c r="IVC17">
        <v>436682</v>
      </c>
      <c r="IVD17">
        <v>436682</v>
      </c>
      <c r="IVE17">
        <v>464183</v>
      </c>
      <c r="IVF17">
        <v>477831</v>
      </c>
      <c r="IVG17">
        <v>491220</v>
      </c>
      <c r="IVH17">
        <v>508166</v>
      </c>
      <c r="IVI17">
        <v>514043</v>
      </c>
      <c r="IVJ17">
        <v>529019</v>
      </c>
      <c r="IVK17">
        <v>521233</v>
      </c>
      <c r="IVL17">
        <v>530427</v>
      </c>
      <c r="IVM17">
        <v>534430</v>
      </c>
      <c r="IVN17">
        <v>549977</v>
      </c>
      <c r="IVO17">
        <v>556880</v>
      </c>
      <c r="IVP17">
        <v>563809</v>
      </c>
      <c r="IVQ17">
        <v>559961</v>
      </c>
      <c r="IVR17">
        <v>550384</v>
      </c>
      <c r="IVS17">
        <v>551257</v>
      </c>
      <c r="IVT17">
        <v>545023</v>
      </c>
      <c r="IVU17">
        <v>547931</v>
      </c>
      <c r="IVV17">
        <v>546815</v>
      </c>
      <c r="IVW17">
        <v>545193</v>
      </c>
      <c r="IVX17">
        <v>555760</v>
      </c>
      <c r="IVY17">
        <v>544937</v>
      </c>
      <c r="IVZ17">
        <v>547375</v>
      </c>
      <c r="IWA17">
        <v>543953</v>
      </c>
      <c r="IWB17">
        <v>562370</v>
      </c>
      <c r="IWC17">
        <v>564949</v>
      </c>
      <c r="IWD17">
        <v>553597</v>
      </c>
      <c r="IWE17">
        <v>551583</v>
      </c>
      <c r="IWF17">
        <v>554639</v>
      </c>
      <c r="IWG17">
        <v>560313</v>
      </c>
      <c r="IWH17">
        <v>552739</v>
      </c>
      <c r="IWI17">
        <v>549210</v>
      </c>
      <c r="IWJ17">
        <v>541665</v>
      </c>
      <c r="IWK17">
        <v>551361</v>
      </c>
      <c r="IWL17">
        <v>551892</v>
      </c>
      <c r="IWM17">
        <v>542152</v>
      </c>
      <c r="IWN17">
        <v>539756</v>
      </c>
      <c r="IWO17">
        <v>545204</v>
      </c>
      <c r="IWP17">
        <v>545104</v>
      </c>
      <c r="IWQ17">
        <v>537939</v>
      </c>
      <c r="IWR17">
        <v>529467</v>
      </c>
      <c r="IWS17">
        <v>533084</v>
      </c>
      <c r="IWT17">
        <v>521892</v>
      </c>
      <c r="IWU17">
        <v>520465</v>
      </c>
      <c r="IWV17">
        <v>517437</v>
      </c>
      <c r="IWW17">
        <v>15015</v>
      </c>
      <c r="IWX17">
        <v>18616</v>
      </c>
      <c r="IWY17">
        <v>23201</v>
      </c>
      <c r="IWZ17">
        <v>26051</v>
      </c>
      <c r="IXA17">
        <v>33191</v>
      </c>
      <c r="IXB17">
        <v>36322</v>
      </c>
      <c r="IXC17">
        <v>44875</v>
      </c>
      <c r="IXD17">
        <v>53024</v>
      </c>
      <c r="IXE17">
        <v>78204</v>
      </c>
      <c r="IXF17">
        <v>86847</v>
      </c>
      <c r="IXG17">
        <v>120124</v>
      </c>
      <c r="IXH17">
        <v>140108</v>
      </c>
      <c r="IXI17">
        <v>157384</v>
      </c>
      <c r="IXJ17">
        <v>157384</v>
      </c>
      <c r="IXK17">
        <v>183631</v>
      </c>
      <c r="IXL17">
        <v>222248</v>
      </c>
      <c r="IXM17">
        <v>291114</v>
      </c>
      <c r="IXN17">
        <v>325458</v>
      </c>
      <c r="IXO17">
        <v>395697</v>
      </c>
      <c r="IXP17">
        <v>430335</v>
      </c>
      <c r="IXQ17">
        <v>451634</v>
      </c>
      <c r="IXR17">
        <v>476849</v>
      </c>
      <c r="IXS17">
        <v>499752</v>
      </c>
      <c r="IXT17">
        <v>502779</v>
      </c>
      <c r="IXU17">
        <v>531112</v>
      </c>
      <c r="IXV17">
        <v>535310</v>
      </c>
      <c r="IXW17">
        <v>547155</v>
      </c>
      <c r="IXX17">
        <v>554153</v>
      </c>
      <c r="IXY17">
        <v>570928</v>
      </c>
      <c r="IXZ17">
        <v>562781</v>
      </c>
      <c r="IYA17">
        <v>567768</v>
      </c>
      <c r="IYB17">
        <v>571737</v>
      </c>
      <c r="IYC17">
        <v>578324</v>
      </c>
      <c r="IYD17">
        <v>586297</v>
      </c>
      <c r="IYE17">
        <v>596286</v>
      </c>
      <c r="IYF17">
        <v>601995</v>
      </c>
      <c r="IYG17">
        <v>594756</v>
      </c>
      <c r="IYH17">
        <v>596685</v>
      </c>
      <c r="IYI17">
        <v>597781</v>
      </c>
      <c r="IYJ17">
        <v>605539</v>
      </c>
      <c r="IYK17">
        <v>596291</v>
      </c>
      <c r="IYL17">
        <v>594951</v>
      </c>
      <c r="IYM17">
        <v>593635</v>
      </c>
      <c r="IYN17">
        <v>593506</v>
      </c>
      <c r="IYO17">
        <v>600249</v>
      </c>
      <c r="IYP17">
        <v>595449</v>
      </c>
      <c r="IYQ17">
        <v>595829</v>
      </c>
      <c r="IYR17">
        <v>599096</v>
      </c>
      <c r="IYS17">
        <v>596661</v>
      </c>
      <c r="IYT17">
        <v>593613</v>
      </c>
      <c r="IYU17">
        <v>597790</v>
      </c>
      <c r="IYV17">
        <v>596991</v>
      </c>
      <c r="IYW17">
        <v>593480</v>
      </c>
      <c r="IYX17">
        <v>600323</v>
      </c>
      <c r="IYY17">
        <v>602817</v>
      </c>
      <c r="IYZ17">
        <v>607620</v>
      </c>
      <c r="IZA17">
        <v>596717</v>
      </c>
      <c r="IZB17">
        <v>596717</v>
      </c>
      <c r="IZC17">
        <v>594380</v>
      </c>
      <c r="IZD17">
        <v>598016</v>
      </c>
      <c r="IZE17">
        <v>597764</v>
      </c>
      <c r="IZF17">
        <v>589874</v>
      </c>
      <c r="IZG17">
        <v>586233</v>
      </c>
      <c r="IZH17">
        <v>585064</v>
      </c>
      <c r="IZI17">
        <v>577667</v>
      </c>
      <c r="IZJ17">
        <v>10082</v>
      </c>
      <c r="IZK17">
        <v>17512</v>
      </c>
      <c r="IZL17">
        <v>22432</v>
      </c>
      <c r="IZM17">
        <v>24944</v>
      </c>
      <c r="IZN17">
        <v>29031</v>
      </c>
      <c r="IZO17">
        <v>34783</v>
      </c>
      <c r="IZP17">
        <v>45110</v>
      </c>
      <c r="IZQ17">
        <v>49784</v>
      </c>
      <c r="IZR17">
        <v>59368</v>
      </c>
      <c r="IZS17">
        <v>77880</v>
      </c>
      <c r="IZT17">
        <v>90046</v>
      </c>
      <c r="IZU17">
        <v>109165</v>
      </c>
      <c r="IZV17">
        <v>129650</v>
      </c>
      <c r="IZW17">
        <v>147747</v>
      </c>
      <c r="IZX17">
        <v>172769</v>
      </c>
      <c r="IZY17">
        <v>198506</v>
      </c>
      <c r="IZZ17">
        <v>223423</v>
      </c>
      <c r="JAA17">
        <v>283656</v>
      </c>
      <c r="JAB17">
        <v>283656</v>
      </c>
      <c r="JAC17">
        <v>328007</v>
      </c>
      <c r="JAD17">
        <v>407324</v>
      </c>
      <c r="JAE17">
        <v>442306</v>
      </c>
      <c r="JAF17">
        <v>489597</v>
      </c>
      <c r="JAG17">
        <v>516684</v>
      </c>
      <c r="JAH17">
        <v>546804</v>
      </c>
      <c r="JAI17">
        <v>551572</v>
      </c>
      <c r="JAJ17">
        <v>565888</v>
      </c>
      <c r="JAK17">
        <v>573085</v>
      </c>
      <c r="JAL17">
        <v>586759</v>
      </c>
      <c r="JAM17">
        <v>581922</v>
      </c>
      <c r="JAN17">
        <v>594111</v>
      </c>
      <c r="JAO17">
        <v>606251</v>
      </c>
      <c r="JAP17">
        <v>604076</v>
      </c>
      <c r="JAQ17">
        <v>610869</v>
      </c>
      <c r="JAR17">
        <v>600960</v>
      </c>
      <c r="JAS17">
        <v>593195</v>
      </c>
      <c r="JAT17">
        <v>606102</v>
      </c>
      <c r="JAU17">
        <v>612904</v>
      </c>
      <c r="JAV17">
        <v>618265</v>
      </c>
      <c r="JAW17">
        <v>616079</v>
      </c>
      <c r="JAX17">
        <v>609865</v>
      </c>
      <c r="JAY17">
        <v>610839</v>
      </c>
      <c r="JAZ17">
        <v>610542</v>
      </c>
      <c r="JBA17">
        <v>613543</v>
      </c>
      <c r="JBB17">
        <v>613543</v>
      </c>
      <c r="JBC17">
        <v>619937</v>
      </c>
      <c r="JBD17">
        <v>624719</v>
      </c>
      <c r="JBE17">
        <v>628651</v>
      </c>
      <c r="JBF17">
        <v>629861</v>
      </c>
      <c r="JBG17">
        <v>635155</v>
      </c>
      <c r="JBH17">
        <v>628944</v>
      </c>
      <c r="JBI17">
        <v>625323</v>
      </c>
      <c r="JBJ17">
        <v>603264</v>
      </c>
      <c r="JBK17">
        <v>594629</v>
      </c>
      <c r="JBL17">
        <v>588235</v>
      </c>
      <c r="JBM17">
        <v>591670</v>
      </c>
      <c r="JBN17">
        <v>594793</v>
      </c>
      <c r="JBO17">
        <v>569788</v>
      </c>
      <c r="JBP17">
        <v>570174</v>
      </c>
      <c r="JBQ17">
        <v>563059</v>
      </c>
      <c r="JBR17">
        <v>564886</v>
      </c>
      <c r="JBS17">
        <v>561924</v>
      </c>
      <c r="JBT17">
        <v>568936</v>
      </c>
      <c r="JBU17">
        <v>565801</v>
      </c>
      <c r="JBV17">
        <v>571404</v>
      </c>
      <c r="JBW17">
        <v>2701</v>
      </c>
      <c r="JBX17">
        <v>11867</v>
      </c>
      <c r="JBY17">
        <v>13762</v>
      </c>
      <c r="JBZ17">
        <v>15883</v>
      </c>
      <c r="JCA17">
        <v>18429</v>
      </c>
      <c r="JCB17">
        <v>20572</v>
      </c>
      <c r="JCC17">
        <v>28405</v>
      </c>
      <c r="JCD17">
        <v>34685</v>
      </c>
      <c r="JCE17">
        <v>36968</v>
      </c>
      <c r="JCF17">
        <v>42239</v>
      </c>
      <c r="JCG17">
        <v>48572</v>
      </c>
      <c r="JCH17">
        <v>61590</v>
      </c>
      <c r="JCI17">
        <v>73445</v>
      </c>
      <c r="JCJ17">
        <v>85155</v>
      </c>
      <c r="JCK17">
        <v>99335</v>
      </c>
      <c r="JCL17">
        <v>117115</v>
      </c>
      <c r="JCM17">
        <v>143979</v>
      </c>
      <c r="JCN17">
        <v>193247</v>
      </c>
      <c r="JCO17">
        <v>306075</v>
      </c>
      <c r="JCP17">
        <v>394026</v>
      </c>
      <c r="JCQ17">
        <v>439532</v>
      </c>
      <c r="JCR17">
        <v>495900</v>
      </c>
      <c r="JCS17">
        <v>535088</v>
      </c>
      <c r="JCT17">
        <v>535088</v>
      </c>
      <c r="JCU17">
        <v>552267</v>
      </c>
      <c r="JCV17">
        <v>561821</v>
      </c>
      <c r="JCW17">
        <v>565334</v>
      </c>
      <c r="JCX17">
        <v>567423</v>
      </c>
      <c r="JCY17">
        <v>569063</v>
      </c>
      <c r="JCZ17">
        <v>575466</v>
      </c>
      <c r="JDA17">
        <v>579606</v>
      </c>
      <c r="JDB17">
        <v>573110</v>
      </c>
      <c r="JDC17">
        <v>584380</v>
      </c>
      <c r="JDD17">
        <v>586484</v>
      </c>
      <c r="JDE17">
        <v>572009</v>
      </c>
      <c r="JDF17">
        <v>564823</v>
      </c>
      <c r="JDG17">
        <v>580464</v>
      </c>
      <c r="JDH17">
        <v>588785</v>
      </c>
      <c r="JDI17">
        <v>605749</v>
      </c>
      <c r="JDJ17">
        <v>608971</v>
      </c>
      <c r="JDK17">
        <v>588696</v>
      </c>
      <c r="JDL17">
        <v>603321</v>
      </c>
      <c r="JDM17">
        <v>604289</v>
      </c>
      <c r="JDN17">
        <v>598092</v>
      </c>
      <c r="JDO17">
        <v>582056</v>
      </c>
      <c r="JDP17">
        <v>572971</v>
      </c>
      <c r="JDQ17">
        <v>580830</v>
      </c>
      <c r="JDR17">
        <v>567863</v>
      </c>
      <c r="JDS17">
        <v>567863</v>
      </c>
      <c r="JDT17">
        <v>556486</v>
      </c>
      <c r="JDU17">
        <v>552847</v>
      </c>
      <c r="JDV17">
        <v>559591</v>
      </c>
      <c r="JDW17">
        <v>539212</v>
      </c>
      <c r="JDX17">
        <v>542207</v>
      </c>
      <c r="JDY17">
        <v>525212</v>
      </c>
      <c r="JDZ17">
        <v>522390</v>
      </c>
      <c r="JEA17">
        <v>513933</v>
      </c>
      <c r="JEB17">
        <v>503272</v>
      </c>
      <c r="JEC17">
        <v>484522</v>
      </c>
      <c r="JED17">
        <v>481598</v>
      </c>
      <c r="JEE17">
        <v>478560</v>
      </c>
      <c r="JEF17">
        <v>475690</v>
      </c>
      <c r="JEG17">
        <v>469839</v>
      </c>
      <c r="JEH17">
        <v>465266</v>
      </c>
      <c r="JEI17">
        <v>465266</v>
      </c>
      <c r="JEJ17">
        <v>460577</v>
      </c>
      <c r="JEK17">
        <v>7124</v>
      </c>
      <c r="JEL17">
        <v>15397</v>
      </c>
      <c r="JEM17">
        <v>20826</v>
      </c>
      <c r="JEN17">
        <v>23414</v>
      </c>
      <c r="JEO17">
        <v>30299</v>
      </c>
      <c r="JEP17">
        <v>34355</v>
      </c>
      <c r="JEQ17">
        <v>45391</v>
      </c>
      <c r="JER17">
        <v>45557</v>
      </c>
      <c r="JES17">
        <v>50674</v>
      </c>
      <c r="JET17">
        <v>58740</v>
      </c>
      <c r="JEU17">
        <v>67177</v>
      </c>
      <c r="JEV17">
        <v>94965</v>
      </c>
      <c r="JEW17">
        <v>116946</v>
      </c>
      <c r="JEX17">
        <v>139401</v>
      </c>
      <c r="JEY17">
        <v>163089</v>
      </c>
      <c r="JEZ17">
        <v>215930</v>
      </c>
      <c r="JFA17">
        <v>257709</v>
      </c>
      <c r="JFB17">
        <v>338271</v>
      </c>
      <c r="JFC17">
        <v>361954</v>
      </c>
      <c r="JFD17">
        <v>361954</v>
      </c>
      <c r="JFE17">
        <v>398121</v>
      </c>
      <c r="JFF17">
        <v>420836</v>
      </c>
      <c r="JFG17">
        <v>442638</v>
      </c>
      <c r="JFH17">
        <v>456539</v>
      </c>
      <c r="JFI17">
        <v>467513</v>
      </c>
      <c r="JFJ17">
        <v>481787</v>
      </c>
      <c r="JFK17">
        <v>489657</v>
      </c>
      <c r="JFL17">
        <v>499981</v>
      </c>
      <c r="JFM17">
        <v>505949</v>
      </c>
      <c r="JFN17">
        <v>507338</v>
      </c>
      <c r="JFO17">
        <v>517447</v>
      </c>
      <c r="JFP17">
        <v>533210</v>
      </c>
      <c r="JFQ17">
        <v>547440</v>
      </c>
      <c r="JFR17">
        <v>563152</v>
      </c>
      <c r="JFS17">
        <v>578413</v>
      </c>
      <c r="JFT17">
        <v>582177</v>
      </c>
      <c r="JFU17">
        <v>598262</v>
      </c>
      <c r="JFV17">
        <v>618285</v>
      </c>
      <c r="JFW17">
        <v>654167</v>
      </c>
      <c r="JFX17">
        <v>668970</v>
      </c>
      <c r="JFY17">
        <v>677670</v>
      </c>
      <c r="JFZ17">
        <v>676385</v>
      </c>
      <c r="JGA17">
        <v>664614</v>
      </c>
      <c r="JGB17">
        <v>655480</v>
      </c>
      <c r="JGC17">
        <v>654309</v>
      </c>
      <c r="JGD17">
        <v>645222</v>
      </c>
      <c r="JGE17">
        <v>647555</v>
      </c>
      <c r="JGF17">
        <v>648232</v>
      </c>
      <c r="JGG17">
        <v>643526</v>
      </c>
      <c r="JGH17">
        <v>628294</v>
      </c>
      <c r="JGI17">
        <v>613171</v>
      </c>
      <c r="JGJ17">
        <v>612738</v>
      </c>
      <c r="JGK17">
        <v>614553</v>
      </c>
      <c r="JGL17">
        <v>609784</v>
      </c>
      <c r="JGM17">
        <v>601272</v>
      </c>
      <c r="JGN17">
        <v>592962</v>
      </c>
      <c r="JGO17">
        <v>586202</v>
      </c>
      <c r="JGP17">
        <v>592598</v>
      </c>
      <c r="JGQ17">
        <v>589444</v>
      </c>
      <c r="JGR17">
        <v>588875</v>
      </c>
      <c r="JGS17">
        <v>585421</v>
      </c>
      <c r="JGT17">
        <v>584914</v>
      </c>
      <c r="JGU17">
        <v>594652</v>
      </c>
      <c r="JGV17">
        <v>591041</v>
      </c>
      <c r="JGW17">
        <v>588501</v>
      </c>
      <c r="JGX17">
        <v>8888</v>
      </c>
      <c r="JGY17">
        <v>12724</v>
      </c>
      <c r="JGZ17">
        <v>17867</v>
      </c>
      <c r="JHA17">
        <v>22302</v>
      </c>
      <c r="JHB17">
        <v>26409</v>
      </c>
      <c r="JHC17">
        <v>35212</v>
      </c>
      <c r="JHD17">
        <v>39966</v>
      </c>
      <c r="JHE17">
        <v>47036</v>
      </c>
      <c r="JHF17">
        <v>58054</v>
      </c>
      <c r="JHG17">
        <v>69388</v>
      </c>
      <c r="JHH17">
        <v>86342</v>
      </c>
      <c r="JHI17">
        <v>105690</v>
      </c>
      <c r="JHJ17">
        <v>105690</v>
      </c>
      <c r="JHK17">
        <v>118011</v>
      </c>
      <c r="JHL17">
        <v>139051</v>
      </c>
      <c r="JHM17">
        <v>158610</v>
      </c>
      <c r="JHN17">
        <v>177759</v>
      </c>
      <c r="JHO17">
        <v>218017</v>
      </c>
      <c r="JHP17">
        <v>281411</v>
      </c>
      <c r="JHQ17">
        <v>335855</v>
      </c>
      <c r="JHR17">
        <v>368280</v>
      </c>
      <c r="JHS17">
        <v>406856</v>
      </c>
      <c r="JHT17">
        <v>442959</v>
      </c>
      <c r="JHU17">
        <v>456316</v>
      </c>
      <c r="JHV17">
        <v>475701</v>
      </c>
      <c r="JHW17">
        <v>494859</v>
      </c>
      <c r="JHX17">
        <v>526886</v>
      </c>
      <c r="JHY17">
        <v>554304</v>
      </c>
      <c r="JHZ17">
        <v>577988</v>
      </c>
      <c r="JIA17">
        <v>592649</v>
      </c>
      <c r="JIB17">
        <v>600460</v>
      </c>
      <c r="JIC17">
        <v>603298</v>
      </c>
      <c r="JID17">
        <v>603958</v>
      </c>
      <c r="JIE17">
        <v>599265</v>
      </c>
      <c r="JIF17">
        <v>597951</v>
      </c>
      <c r="JIG17">
        <v>594151</v>
      </c>
      <c r="JIH17">
        <v>598557</v>
      </c>
      <c r="JII17">
        <v>597504</v>
      </c>
      <c r="JIJ17">
        <v>593277</v>
      </c>
      <c r="JIK17">
        <v>584937</v>
      </c>
      <c r="JIL17">
        <v>599304</v>
      </c>
      <c r="JIM17">
        <v>594993</v>
      </c>
      <c r="JIN17">
        <v>592517</v>
      </c>
      <c r="JIO17">
        <v>589718</v>
      </c>
      <c r="JIP17">
        <v>585914</v>
      </c>
      <c r="JIQ17">
        <v>581393</v>
      </c>
      <c r="JIR17">
        <v>572351</v>
      </c>
      <c r="JIS17">
        <v>574216</v>
      </c>
      <c r="JIT17">
        <v>572464</v>
      </c>
      <c r="JIU17">
        <v>569463</v>
      </c>
      <c r="JIV17">
        <v>559965</v>
      </c>
      <c r="JIW17">
        <v>562884</v>
      </c>
      <c r="JIX17">
        <v>569040</v>
      </c>
      <c r="JIY17">
        <v>573562</v>
      </c>
      <c r="JIZ17">
        <v>563648</v>
      </c>
      <c r="JJA17">
        <v>561642</v>
      </c>
      <c r="JJB17">
        <v>564161</v>
      </c>
      <c r="JJC17">
        <v>564161</v>
      </c>
      <c r="JJD17">
        <v>576266</v>
      </c>
      <c r="JJE17">
        <v>564703</v>
      </c>
      <c r="JJF17">
        <v>570849</v>
      </c>
      <c r="JJG17">
        <v>570775</v>
      </c>
      <c r="JJH17">
        <v>578390</v>
      </c>
      <c r="JJI17">
        <v>581810</v>
      </c>
      <c r="JJJ17">
        <v>566101</v>
      </c>
      <c r="JJK17">
        <v>562828</v>
      </c>
      <c r="JJL17">
        <v>9782</v>
      </c>
      <c r="JJM17">
        <v>14105</v>
      </c>
      <c r="JJN17">
        <v>21815</v>
      </c>
      <c r="JJO17">
        <v>28673</v>
      </c>
      <c r="JJP17">
        <v>40801</v>
      </c>
      <c r="JJQ17">
        <v>52086</v>
      </c>
      <c r="JJR17">
        <v>60077</v>
      </c>
      <c r="JJS17">
        <v>67937</v>
      </c>
      <c r="JJT17">
        <v>77923</v>
      </c>
      <c r="JJU17">
        <v>86530</v>
      </c>
      <c r="JJV17">
        <v>101271</v>
      </c>
      <c r="JJW17">
        <v>114251</v>
      </c>
      <c r="JJX17">
        <v>129239</v>
      </c>
      <c r="JJY17">
        <v>145797</v>
      </c>
      <c r="JJZ17">
        <v>182354</v>
      </c>
      <c r="JKA17">
        <v>213103</v>
      </c>
      <c r="JKB17">
        <v>213103</v>
      </c>
      <c r="JKC17">
        <v>249260</v>
      </c>
      <c r="JKD17">
        <v>320820</v>
      </c>
      <c r="JKE17">
        <v>362624</v>
      </c>
      <c r="JKF17">
        <v>417186</v>
      </c>
      <c r="JKG17">
        <v>452017</v>
      </c>
      <c r="JKH17">
        <v>472283</v>
      </c>
      <c r="JKI17">
        <v>492714</v>
      </c>
      <c r="JKJ17">
        <v>490200</v>
      </c>
      <c r="JKK17">
        <v>487944</v>
      </c>
      <c r="JKL17">
        <v>503413</v>
      </c>
      <c r="JKM17">
        <v>494137</v>
      </c>
      <c r="JKN17">
        <v>501887</v>
      </c>
      <c r="JKO17">
        <v>511079</v>
      </c>
      <c r="JKP17">
        <v>509813</v>
      </c>
      <c r="JKQ17">
        <v>510854</v>
      </c>
      <c r="JKR17">
        <v>503171</v>
      </c>
      <c r="JKS17">
        <v>494519</v>
      </c>
      <c r="JKT17">
        <v>494532</v>
      </c>
      <c r="JKU17">
        <v>491221</v>
      </c>
      <c r="JKV17">
        <v>486955</v>
      </c>
      <c r="JKW17">
        <v>486955</v>
      </c>
      <c r="JKX17">
        <v>486592</v>
      </c>
      <c r="JKY17">
        <v>490317</v>
      </c>
      <c r="JKZ17">
        <v>493786</v>
      </c>
      <c r="JLA17">
        <v>494181</v>
      </c>
      <c r="JLB17">
        <v>486955</v>
      </c>
      <c r="JLC17">
        <v>482892</v>
      </c>
      <c r="JLD17">
        <v>483717</v>
      </c>
      <c r="JLE17">
        <v>487044</v>
      </c>
      <c r="JLF17">
        <v>486804</v>
      </c>
      <c r="JLG17">
        <v>489001</v>
      </c>
      <c r="JLH17">
        <v>487409</v>
      </c>
      <c r="JLI17">
        <v>487090</v>
      </c>
      <c r="JLJ17">
        <v>487387</v>
      </c>
      <c r="JLK17">
        <v>487762</v>
      </c>
      <c r="JLL17">
        <v>496131</v>
      </c>
      <c r="JLM17">
        <v>499724</v>
      </c>
      <c r="JLN17">
        <v>509266</v>
      </c>
      <c r="JLO17">
        <v>514958</v>
      </c>
      <c r="JLP17">
        <v>520115</v>
      </c>
      <c r="JLQ17">
        <v>520115</v>
      </c>
      <c r="JLR17">
        <v>520405</v>
      </c>
      <c r="JLS17">
        <v>511628</v>
      </c>
      <c r="JLT17">
        <v>511348</v>
      </c>
      <c r="JLU17">
        <v>496852</v>
      </c>
      <c r="JLV17">
        <v>491885</v>
      </c>
      <c r="JLW17">
        <v>484771</v>
      </c>
      <c r="JLX17">
        <v>481143</v>
      </c>
      <c r="JLY17">
        <v>5610</v>
      </c>
      <c r="JLZ17">
        <v>8268</v>
      </c>
      <c r="JMA17">
        <v>11103</v>
      </c>
      <c r="JMB17">
        <v>15908</v>
      </c>
      <c r="JMC17">
        <v>23152</v>
      </c>
      <c r="JMD17">
        <v>39070</v>
      </c>
      <c r="JME17">
        <v>49313</v>
      </c>
      <c r="JMF17">
        <v>57293</v>
      </c>
      <c r="JMG17">
        <v>66910</v>
      </c>
      <c r="JMH17">
        <v>78707</v>
      </c>
      <c r="JMI17">
        <v>91385</v>
      </c>
      <c r="JMJ17">
        <v>102606</v>
      </c>
      <c r="JMK17">
        <v>124006</v>
      </c>
      <c r="JML17">
        <v>155449</v>
      </c>
      <c r="JMM17">
        <v>186181</v>
      </c>
      <c r="JMN17">
        <v>215848</v>
      </c>
      <c r="JMO17">
        <v>258323</v>
      </c>
      <c r="JMP17">
        <v>284751</v>
      </c>
      <c r="JMQ17">
        <v>323239</v>
      </c>
      <c r="JMR17">
        <v>385560</v>
      </c>
      <c r="JMS17">
        <v>411102</v>
      </c>
      <c r="JMT17">
        <v>453315</v>
      </c>
      <c r="JMU17">
        <v>470255</v>
      </c>
      <c r="JMV17">
        <v>488531</v>
      </c>
      <c r="JMW17">
        <v>491737</v>
      </c>
      <c r="JMX17">
        <v>492733</v>
      </c>
      <c r="JMY17">
        <v>492733</v>
      </c>
      <c r="JMZ17">
        <v>482155</v>
      </c>
      <c r="JNA17">
        <v>477978</v>
      </c>
      <c r="JNB17">
        <v>498642</v>
      </c>
      <c r="JNC17">
        <v>495251</v>
      </c>
      <c r="JND17">
        <v>502004</v>
      </c>
      <c r="JNE17">
        <v>504379</v>
      </c>
      <c r="JNF17">
        <v>506367</v>
      </c>
      <c r="JNG17">
        <v>507453</v>
      </c>
      <c r="JNH17">
        <v>515755</v>
      </c>
      <c r="JNI17">
        <v>512466</v>
      </c>
      <c r="JNJ17">
        <v>511654</v>
      </c>
      <c r="JNK17">
        <v>507379</v>
      </c>
      <c r="JNL17">
        <v>511039</v>
      </c>
      <c r="JNM17">
        <v>520729</v>
      </c>
      <c r="JNN17">
        <v>525625</v>
      </c>
      <c r="JNO17">
        <v>522878</v>
      </c>
      <c r="JNP17">
        <v>517005</v>
      </c>
      <c r="JNQ17">
        <v>516140</v>
      </c>
      <c r="JNR17">
        <v>516339</v>
      </c>
      <c r="JNS17">
        <v>516339</v>
      </c>
      <c r="JNT17">
        <v>517185</v>
      </c>
      <c r="JNU17">
        <v>527284</v>
      </c>
      <c r="JNV17">
        <v>528559</v>
      </c>
      <c r="JNW17">
        <v>535007</v>
      </c>
      <c r="JNX17">
        <v>523768</v>
      </c>
      <c r="JNY17">
        <v>520835</v>
      </c>
      <c r="JNZ17">
        <v>513652</v>
      </c>
      <c r="JOA17">
        <v>512301</v>
      </c>
      <c r="JOB17">
        <v>500420</v>
      </c>
      <c r="JOC17">
        <v>495033</v>
      </c>
      <c r="JOD17">
        <v>495033</v>
      </c>
      <c r="JOE17">
        <v>496489</v>
      </c>
      <c r="JOF17">
        <v>498376</v>
      </c>
      <c r="JOG17">
        <v>498211</v>
      </c>
      <c r="JOH17">
        <v>496354</v>
      </c>
      <c r="JOI17">
        <v>496354</v>
      </c>
      <c r="JOJ17">
        <v>495359</v>
      </c>
      <c r="JOK17">
        <v>491880</v>
      </c>
      <c r="JOL17">
        <v>11553</v>
      </c>
      <c r="JOM17">
        <v>12197</v>
      </c>
      <c r="JON17">
        <v>15007</v>
      </c>
      <c r="JOO17">
        <v>18219</v>
      </c>
      <c r="JOP17">
        <v>22663</v>
      </c>
      <c r="JOQ17">
        <v>32933</v>
      </c>
      <c r="JOR17">
        <v>42355</v>
      </c>
      <c r="JOS17">
        <v>47113</v>
      </c>
      <c r="JOT17">
        <v>56173</v>
      </c>
      <c r="JOU17">
        <v>59527</v>
      </c>
      <c r="JOV17">
        <v>70123</v>
      </c>
      <c r="JOW17">
        <v>81565</v>
      </c>
      <c r="JOX17">
        <v>97306</v>
      </c>
      <c r="JOY17">
        <v>135630</v>
      </c>
      <c r="JOZ17">
        <v>182384</v>
      </c>
      <c r="JPA17">
        <v>213121</v>
      </c>
      <c r="JPB17">
        <v>245569</v>
      </c>
      <c r="JPC17">
        <v>280468</v>
      </c>
      <c r="JPD17">
        <v>280468</v>
      </c>
      <c r="JPE17">
        <v>315744</v>
      </c>
      <c r="JPF17">
        <v>342378</v>
      </c>
      <c r="JPG17">
        <v>365399</v>
      </c>
      <c r="JPH17">
        <v>385513</v>
      </c>
      <c r="JPI17">
        <v>394400</v>
      </c>
      <c r="JPJ17">
        <v>410967</v>
      </c>
      <c r="JPK17">
        <v>421183</v>
      </c>
      <c r="JPL17">
        <v>421057</v>
      </c>
      <c r="JPM17">
        <v>438219</v>
      </c>
      <c r="JPN17">
        <v>442589</v>
      </c>
      <c r="JPO17">
        <v>445785</v>
      </c>
      <c r="JPP17">
        <v>455664</v>
      </c>
      <c r="JPQ17">
        <v>456581</v>
      </c>
      <c r="JPR17">
        <v>464058</v>
      </c>
      <c r="JPS17">
        <v>469214</v>
      </c>
      <c r="JPT17">
        <v>470918</v>
      </c>
      <c r="JPU17">
        <v>468328</v>
      </c>
      <c r="JPV17">
        <v>463320</v>
      </c>
      <c r="JPW17">
        <v>460623</v>
      </c>
      <c r="JPX17">
        <v>463192</v>
      </c>
      <c r="JPY17">
        <v>461861</v>
      </c>
      <c r="JPZ17">
        <v>465687</v>
      </c>
      <c r="JQA17">
        <v>460462</v>
      </c>
      <c r="JQB17">
        <v>460291</v>
      </c>
      <c r="JQC17">
        <v>460945</v>
      </c>
      <c r="JQD17">
        <v>453578</v>
      </c>
      <c r="JQE17">
        <v>451651</v>
      </c>
      <c r="JQF17">
        <v>451926</v>
      </c>
      <c r="JQG17">
        <v>450475</v>
      </c>
      <c r="JQH17">
        <v>450453</v>
      </c>
      <c r="JQI17">
        <v>449786</v>
      </c>
      <c r="JQJ17">
        <v>458853</v>
      </c>
      <c r="JQK17">
        <v>458164</v>
      </c>
      <c r="JQL17">
        <v>460117</v>
      </c>
      <c r="JQM17">
        <v>460054</v>
      </c>
      <c r="JQN17">
        <v>464829</v>
      </c>
      <c r="JQO17">
        <v>463013</v>
      </c>
      <c r="JQP17">
        <v>467916</v>
      </c>
      <c r="JQQ17">
        <v>480132</v>
      </c>
      <c r="JQR17">
        <v>480411</v>
      </c>
      <c r="JQS17">
        <v>482307</v>
      </c>
      <c r="JQT17">
        <v>485000</v>
      </c>
      <c r="JQU17">
        <v>487354</v>
      </c>
      <c r="JQV17">
        <v>494366</v>
      </c>
      <c r="JQW17">
        <v>494764</v>
      </c>
      <c r="JQX17">
        <v>491361</v>
      </c>
      <c r="JQY17">
        <v>10159</v>
      </c>
      <c r="JQZ17">
        <v>12978</v>
      </c>
      <c r="JRA17">
        <v>20810</v>
      </c>
      <c r="JRB17">
        <v>42231</v>
      </c>
      <c r="JRC17">
        <v>53784</v>
      </c>
      <c r="JRD17">
        <v>68154</v>
      </c>
      <c r="JRE17">
        <v>83124</v>
      </c>
      <c r="JRF17">
        <v>93207</v>
      </c>
      <c r="JRG17">
        <v>110853</v>
      </c>
      <c r="JRH17">
        <v>134994</v>
      </c>
      <c r="JRI17">
        <v>151700</v>
      </c>
      <c r="JRJ17">
        <v>151700</v>
      </c>
      <c r="JRK17">
        <v>158197</v>
      </c>
      <c r="JRL17">
        <v>179355</v>
      </c>
      <c r="JRM17">
        <v>220541</v>
      </c>
      <c r="JRN17">
        <v>265359</v>
      </c>
      <c r="JRO17">
        <v>309128</v>
      </c>
      <c r="JRP17">
        <v>359260</v>
      </c>
      <c r="JRQ17">
        <v>390014</v>
      </c>
      <c r="JRR17">
        <v>435729</v>
      </c>
      <c r="JRS17">
        <v>458568</v>
      </c>
      <c r="JRT17">
        <v>485431</v>
      </c>
      <c r="JRU17">
        <v>479417</v>
      </c>
      <c r="JRV17">
        <v>479116</v>
      </c>
      <c r="JRW17">
        <v>495129</v>
      </c>
      <c r="JRX17">
        <v>497132</v>
      </c>
      <c r="JRY17">
        <v>499411</v>
      </c>
      <c r="JRZ17">
        <v>493042</v>
      </c>
      <c r="JSA17">
        <v>491528</v>
      </c>
      <c r="JSB17">
        <v>490890</v>
      </c>
      <c r="JSC17">
        <v>479391</v>
      </c>
      <c r="JSD17">
        <v>483422</v>
      </c>
      <c r="JSE17">
        <v>473611</v>
      </c>
      <c r="JSF17">
        <v>473028</v>
      </c>
      <c r="JSG17">
        <v>475914</v>
      </c>
      <c r="JSH17">
        <v>473591</v>
      </c>
      <c r="JSI17">
        <v>472236</v>
      </c>
      <c r="JSJ17">
        <v>471547</v>
      </c>
      <c r="JSK17">
        <v>474001</v>
      </c>
      <c r="JSL17">
        <v>473333</v>
      </c>
      <c r="JSM17">
        <v>475100</v>
      </c>
    </row>
    <row r="18" spans="1:7267" x14ac:dyDescent="0.25">
      <c r="A18" t="s">
        <v>7200</v>
      </c>
      <c r="B18">
        <v>5355331</v>
      </c>
      <c r="C18">
        <v>5355331</v>
      </c>
      <c r="D18">
        <v>5344252</v>
      </c>
      <c r="E18">
        <v>5297529</v>
      </c>
      <c r="F18">
        <v>4728793</v>
      </c>
      <c r="G18">
        <v>2946245</v>
      </c>
      <c r="H18">
        <v>2946245</v>
      </c>
      <c r="I18">
        <v>2111881</v>
      </c>
      <c r="J18">
        <v>1077698</v>
      </c>
      <c r="K18">
        <v>609057</v>
      </c>
      <c r="L18">
        <v>495990</v>
      </c>
      <c r="M18">
        <v>445720</v>
      </c>
      <c r="N18">
        <v>420583</v>
      </c>
      <c r="O18">
        <v>434183</v>
      </c>
      <c r="P18">
        <v>379260</v>
      </c>
      <c r="Q18">
        <v>242593</v>
      </c>
      <c r="R18">
        <v>133988</v>
      </c>
      <c r="S18">
        <v>125220</v>
      </c>
      <c r="T18">
        <v>82700</v>
      </c>
      <c r="U18">
        <v>69548</v>
      </c>
      <c r="V18">
        <v>58166</v>
      </c>
      <c r="W18">
        <v>51485</v>
      </c>
      <c r="X18">
        <v>45080</v>
      </c>
      <c r="Y18">
        <v>35737</v>
      </c>
      <c r="Z18">
        <v>31236</v>
      </c>
      <c r="AA18">
        <v>27521</v>
      </c>
      <c r="AB18">
        <v>26834</v>
      </c>
      <c r="AC18">
        <v>25460</v>
      </c>
      <c r="AD18">
        <v>23744</v>
      </c>
      <c r="AE18">
        <v>21288</v>
      </c>
      <c r="AF18">
        <v>18971</v>
      </c>
      <c r="AG18">
        <v>15200</v>
      </c>
      <c r="AH18">
        <v>7547</v>
      </c>
      <c r="AI18">
        <v>7190</v>
      </c>
      <c r="AJ18">
        <v>5734</v>
      </c>
      <c r="AK18">
        <v>4962</v>
      </c>
      <c r="AL18">
        <v>4777</v>
      </c>
      <c r="AM18">
        <v>4737</v>
      </c>
      <c r="AN18">
        <v>4738</v>
      </c>
      <c r="AO18">
        <v>4576</v>
      </c>
      <c r="AP18">
        <v>3557</v>
      </c>
      <c r="AQ18">
        <v>3360</v>
      </c>
      <c r="AR18">
        <v>3151</v>
      </c>
      <c r="AS18">
        <v>2233</v>
      </c>
      <c r="AT18">
        <v>2149</v>
      </c>
      <c r="AU18">
        <v>1077</v>
      </c>
      <c r="AV18">
        <v>1073</v>
      </c>
      <c r="AW18">
        <v>1096</v>
      </c>
      <c r="AX18">
        <v>1228</v>
      </c>
      <c r="AY18">
        <v>1211</v>
      </c>
      <c r="AZ18">
        <v>1162</v>
      </c>
      <c r="BA18">
        <v>5203363</v>
      </c>
      <c r="BB18">
        <v>5247090</v>
      </c>
      <c r="BC18">
        <v>5241691</v>
      </c>
      <c r="BD18">
        <v>5272677</v>
      </c>
      <c r="BE18">
        <v>5271850</v>
      </c>
      <c r="BF18">
        <v>5282481</v>
      </c>
      <c r="BG18">
        <v>5323531</v>
      </c>
      <c r="BH18">
        <v>5371475</v>
      </c>
      <c r="BI18">
        <v>5313234</v>
      </c>
      <c r="BJ18">
        <v>5381540</v>
      </c>
      <c r="BK18">
        <v>5414182</v>
      </c>
      <c r="BL18">
        <v>5459580</v>
      </c>
      <c r="BM18">
        <v>5422166</v>
      </c>
      <c r="BN18">
        <v>5442987</v>
      </c>
      <c r="BO18">
        <v>5486998</v>
      </c>
      <c r="BP18">
        <v>5598256</v>
      </c>
      <c r="BQ18">
        <v>5611437</v>
      </c>
      <c r="BR18">
        <v>5405960</v>
      </c>
      <c r="BS18">
        <v>4805270</v>
      </c>
      <c r="BT18">
        <v>3187971</v>
      </c>
      <c r="BU18">
        <v>1273101</v>
      </c>
      <c r="BV18">
        <v>513741</v>
      </c>
      <c r="BW18">
        <v>345382</v>
      </c>
      <c r="BX18">
        <v>267626</v>
      </c>
      <c r="BY18">
        <v>183341</v>
      </c>
      <c r="BZ18">
        <v>183341</v>
      </c>
      <c r="CA18">
        <v>132042</v>
      </c>
      <c r="CB18">
        <v>97036</v>
      </c>
      <c r="CC18">
        <v>80775</v>
      </c>
      <c r="CD18">
        <v>69409</v>
      </c>
      <c r="CE18">
        <v>64726</v>
      </c>
      <c r="CF18">
        <v>62522</v>
      </c>
      <c r="CG18">
        <v>45155</v>
      </c>
      <c r="CH18">
        <v>45814</v>
      </c>
      <c r="CI18">
        <v>44385</v>
      </c>
      <c r="CJ18">
        <v>43216</v>
      </c>
      <c r="CK18">
        <v>41327</v>
      </c>
      <c r="CL18">
        <v>40799</v>
      </c>
      <c r="CM18">
        <v>38445</v>
      </c>
      <c r="CN18">
        <v>37013</v>
      </c>
      <c r="CO18">
        <v>34446</v>
      </c>
      <c r="CP18">
        <v>33845</v>
      </c>
      <c r="CQ18">
        <v>31675</v>
      </c>
      <c r="CR18">
        <v>29039</v>
      </c>
      <c r="CS18">
        <v>21480</v>
      </c>
      <c r="CT18">
        <v>21480</v>
      </c>
      <c r="CU18">
        <v>20287</v>
      </c>
      <c r="CV18">
        <v>19429</v>
      </c>
      <c r="CW18">
        <v>16297</v>
      </c>
      <c r="CX18">
        <v>6542</v>
      </c>
      <c r="CY18">
        <v>6514</v>
      </c>
      <c r="CZ18">
        <v>6167</v>
      </c>
      <c r="DA18">
        <v>5670</v>
      </c>
      <c r="DB18">
        <v>5559</v>
      </c>
      <c r="DC18">
        <v>4830</v>
      </c>
      <c r="DD18">
        <v>4296</v>
      </c>
      <c r="DE18">
        <v>1572</v>
      </c>
      <c r="DF18">
        <v>1572</v>
      </c>
      <c r="DG18">
        <v>1153</v>
      </c>
      <c r="DH18">
        <v>1136</v>
      </c>
      <c r="DI18">
        <v>1085</v>
      </c>
      <c r="DJ18">
        <v>1086</v>
      </c>
      <c r="DK18">
        <v>1086</v>
      </c>
      <c r="DL18">
        <v>1083</v>
      </c>
      <c r="DM18">
        <v>1033</v>
      </c>
      <c r="DN18">
        <v>5497463</v>
      </c>
      <c r="DO18">
        <v>5479934</v>
      </c>
      <c r="DP18">
        <v>5434210</v>
      </c>
      <c r="DQ18">
        <v>5418646</v>
      </c>
      <c r="DR18">
        <v>5425920</v>
      </c>
      <c r="DS18">
        <v>5396175</v>
      </c>
      <c r="DT18">
        <v>5434104</v>
      </c>
      <c r="DU18">
        <v>5478460</v>
      </c>
      <c r="DV18">
        <v>5484293</v>
      </c>
      <c r="DW18">
        <v>5504431</v>
      </c>
      <c r="DX18">
        <v>5527284</v>
      </c>
      <c r="DY18">
        <v>5550380</v>
      </c>
      <c r="DZ18">
        <v>5540650</v>
      </c>
      <c r="EA18">
        <v>5571138</v>
      </c>
      <c r="EB18">
        <v>5597853</v>
      </c>
      <c r="EC18">
        <v>5659525</v>
      </c>
      <c r="ED18">
        <v>5730177</v>
      </c>
      <c r="EE18">
        <v>5730177</v>
      </c>
      <c r="EF18">
        <v>5600437</v>
      </c>
      <c r="EG18">
        <v>4571138</v>
      </c>
      <c r="EH18">
        <v>3260991</v>
      </c>
      <c r="EI18">
        <v>1865572</v>
      </c>
      <c r="EJ18">
        <v>1004818</v>
      </c>
      <c r="EK18">
        <v>687702</v>
      </c>
      <c r="EL18">
        <v>390083</v>
      </c>
      <c r="EM18">
        <v>264057</v>
      </c>
      <c r="EN18">
        <v>214310</v>
      </c>
      <c r="EO18">
        <v>206257</v>
      </c>
      <c r="EP18">
        <v>174260</v>
      </c>
      <c r="EQ18">
        <v>136706</v>
      </c>
      <c r="ER18">
        <v>102997</v>
      </c>
      <c r="ES18">
        <v>97352</v>
      </c>
      <c r="ET18">
        <v>51511</v>
      </c>
      <c r="EU18">
        <v>36058</v>
      </c>
      <c r="EV18">
        <v>32875</v>
      </c>
      <c r="EW18">
        <v>32963</v>
      </c>
      <c r="EX18">
        <v>32318</v>
      </c>
      <c r="EY18">
        <v>28239</v>
      </c>
      <c r="EZ18">
        <v>26501</v>
      </c>
      <c r="FA18">
        <v>27094</v>
      </c>
      <c r="FB18">
        <v>24437</v>
      </c>
      <c r="FC18">
        <v>21709</v>
      </c>
      <c r="FD18">
        <v>21216</v>
      </c>
      <c r="FE18">
        <v>18382</v>
      </c>
      <c r="FF18">
        <v>15694</v>
      </c>
      <c r="FG18">
        <v>16144</v>
      </c>
      <c r="FH18">
        <v>14418</v>
      </c>
      <c r="FI18">
        <v>11259</v>
      </c>
      <c r="FJ18">
        <v>10120</v>
      </c>
      <c r="FK18">
        <v>10216</v>
      </c>
      <c r="FL18">
        <v>10061</v>
      </c>
      <c r="FM18">
        <v>7641</v>
      </c>
      <c r="FN18">
        <v>5295</v>
      </c>
      <c r="FO18">
        <v>5399</v>
      </c>
      <c r="FP18">
        <v>5365</v>
      </c>
      <c r="FQ18">
        <v>4355</v>
      </c>
      <c r="FR18">
        <v>4298</v>
      </c>
      <c r="FS18">
        <v>4406</v>
      </c>
      <c r="FT18">
        <v>4452</v>
      </c>
      <c r="FU18">
        <v>4674</v>
      </c>
      <c r="FV18">
        <v>4499</v>
      </c>
      <c r="FW18">
        <v>3755</v>
      </c>
      <c r="FX18">
        <v>3125</v>
      </c>
      <c r="FY18">
        <v>3083</v>
      </c>
      <c r="FZ18">
        <v>3085</v>
      </c>
      <c r="GA18">
        <v>5391626</v>
      </c>
      <c r="GB18">
        <v>5396323</v>
      </c>
      <c r="GC18">
        <v>5400033</v>
      </c>
      <c r="GD18">
        <v>5408626</v>
      </c>
      <c r="GE18">
        <v>5376498</v>
      </c>
      <c r="GF18">
        <v>5372264</v>
      </c>
      <c r="GG18">
        <v>5367855</v>
      </c>
      <c r="GH18">
        <v>5288243</v>
      </c>
      <c r="GI18">
        <v>5264095</v>
      </c>
      <c r="GJ18">
        <v>5282797</v>
      </c>
      <c r="GK18">
        <v>5295907</v>
      </c>
      <c r="GL18">
        <v>5268501</v>
      </c>
      <c r="GM18">
        <v>5187934</v>
      </c>
      <c r="GN18">
        <v>5186422</v>
      </c>
      <c r="GO18">
        <v>5220391</v>
      </c>
      <c r="GP18">
        <v>5212424</v>
      </c>
      <c r="GQ18">
        <v>5208502</v>
      </c>
      <c r="GR18">
        <v>5110047</v>
      </c>
      <c r="GS18">
        <v>4547507</v>
      </c>
      <c r="GT18">
        <v>3257626</v>
      </c>
      <c r="GU18">
        <v>2061252</v>
      </c>
      <c r="GV18">
        <v>1247845</v>
      </c>
      <c r="GW18">
        <v>612097</v>
      </c>
      <c r="GX18">
        <v>278907</v>
      </c>
      <c r="GY18">
        <v>224454</v>
      </c>
      <c r="GZ18">
        <v>212543</v>
      </c>
      <c r="HA18">
        <v>148575</v>
      </c>
      <c r="HB18">
        <v>128684</v>
      </c>
      <c r="HC18">
        <v>112967</v>
      </c>
      <c r="HD18">
        <v>104101</v>
      </c>
      <c r="HE18">
        <v>41376</v>
      </c>
      <c r="HF18">
        <v>39943</v>
      </c>
      <c r="HG18">
        <v>37991</v>
      </c>
      <c r="HH18">
        <v>33277</v>
      </c>
      <c r="HI18">
        <v>30615</v>
      </c>
      <c r="HJ18">
        <v>27945</v>
      </c>
      <c r="HK18">
        <v>25642</v>
      </c>
      <c r="HL18">
        <v>24712</v>
      </c>
      <c r="HM18">
        <v>22356</v>
      </c>
      <c r="HN18">
        <v>22023</v>
      </c>
      <c r="HO18">
        <v>18442</v>
      </c>
      <c r="HP18">
        <v>18680</v>
      </c>
      <c r="HQ18">
        <v>17932</v>
      </c>
      <c r="HR18">
        <v>17245</v>
      </c>
      <c r="HS18">
        <v>16565</v>
      </c>
      <c r="HT18">
        <v>15444</v>
      </c>
      <c r="HU18">
        <v>7778</v>
      </c>
      <c r="HV18">
        <v>7849</v>
      </c>
      <c r="HW18">
        <v>6631</v>
      </c>
      <c r="HX18">
        <v>5381</v>
      </c>
      <c r="HY18">
        <v>5148</v>
      </c>
      <c r="HZ18">
        <v>5132</v>
      </c>
      <c r="IA18">
        <v>4780</v>
      </c>
      <c r="IB18">
        <v>4911</v>
      </c>
      <c r="IC18">
        <v>4624</v>
      </c>
      <c r="ID18">
        <v>4508</v>
      </c>
      <c r="IE18">
        <v>4508</v>
      </c>
      <c r="IF18">
        <v>4508</v>
      </c>
      <c r="IG18">
        <v>4442</v>
      </c>
      <c r="IH18">
        <v>4396</v>
      </c>
      <c r="II18">
        <v>4314</v>
      </c>
      <c r="IJ18">
        <v>4333</v>
      </c>
      <c r="IK18">
        <v>3962</v>
      </c>
      <c r="IL18">
        <v>3931</v>
      </c>
      <c r="IM18">
        <v>3962</v>
      </c>
      <c r="IN18">
        <v>3882</v>
      </c>
      <c r="IO18">
        <v>4787349</v>
      </c>
      <c r="IP18">
        <v>4787349</v>
      </c>
      <c r="IQ18">
        <v>4819380</v>
      </c>
      <c r="IR18">
        <v>4828930</v>
      </c>
      <c r="IS18">
        <v>4809088</v>
      </c>
      <c r="IT18">
        <v>4803391</v>
      </c>
      <c r="IU18">
        <v>4741625</v>
      </c>
      <c r="IV18">
        <v>4718987</v>
      </c>
      <c r="IW18">
        <v>4770026</v>
      </c>
      <c r="IX18">
        <v>4812773</v>
      </c>
      <c r="IY18">
        <v>4790937</v>
      </c>
      <c r="IZ18">
        <v>4791501</v>
      </c>
      <c r="JA18">
        <v>4752447</v>
      </c>
      <c r="JB18">
        <v>4775399</v>
      </c>
      <c r="JC18">
        <v>4811827</v>
      </c>
      <c r="JD18">
        <v>4850090</v>
      </c>
      <c r="JE18">
        <v>4696321</v>
      </c>
      <c r="JF18">
        <v>4278009</v>
      </c>
      <c r="JG18">
        <v>2915078</v>
      </c>
      <c r="JH18">
        <v>2915078</v>
      </c>
      <c r="JI18">
        <v>2090596</v>
      </c>
      <c r="JJ18">
        <v>1058766</v>
      </c>
      <c r="JK18">
        <v>597095</v>
      </c>
      <c r="JL18">
        <v>344586</v>
      </c>
      <c r="JM18">
        <v>280320</v>
      </c>
      <c r="JN18">
        <v>254131</v>
      </c>
      <c r="JO18">
        <v>239704</v>
      </c>
      <c r="JP18">
        <v>210933</v>
      </c>
      <c r="JQ18">
        <v>172206</v>
      </c>
      <c r="JR18">
        <v>69224</v>
      </c>
      <c r="JS18">
        <v>62426</v>
      </c>
      <c r="JT18">
        <v>48721</v>
      </c>
      <c r="JU18">
        <v>39865</v>
      </c>
      <c r="JV18">
        <v>37060</v>
      </c>
      <c r="JW18">
        <v>30967</v>
      </c>
      <c r="JX18">
        <v>28888</v>
      </c>
      <c r="JY18">
        <v>26149</v>
      </c>
      <c r="JZ18">
        <v>16598</v>
      </c>
      <c r="KA18">
        <v>10891</v>
      </c>
      <c r="KB18">
        <v>10468</v>
      </c>
      <c r="KC18">
        <v>8751</v>
      </c>
      <c r="KD18">
        <v>7437</v>
      </c>
      <c r="KE18">
        <v>7119</v>
      </c>
      <c r="KF18">
        <v>6514</v>
      </c>
      <c r="KG18">
        <v>5996</v>
      </c>
      <c r="KH18">
        <v>5996</v>
      </c>
      <c r="KI18">
        <v>5721</v>
      </c>
      <c r="KJ18">
        <v>5382</v>
      </c>
      <c r="KK18">
        <v>5892</v>
      </c>
      <c r="KL18">
        <v>6356</v>
      </c>
      <c r="KM18">
        <v>6256</v>
      </c>
      <c r="KN18">
        <v>6186</v>
      </c>
      <c r="KO18">
        <v>5656</v>
      </c>
      <c r="KP18">
        <v>4839</v>
      </c>
      <c r="KQ18">
        <v>4096</v>
      </c>
      <c r="KR18">
        <v>3744</v>
      </c>
      <c r="KS18">
        <v>3308</v>
      </c>
      <c r="KT18">
        <v>2284</v>
      </c>
      <c r="KU18">
        <v>2010</v>
      </c>
      <c r="KV18">
        <v>1501</v>
      </c>
      <c r="KW18">
        <v>1506</v>
      </c>
      <c r="KX18">
        <v>1455</v>
      </c>
      <c r="KY18">
        <v>1455</v>
      </c>
      <c r="KZ18">
        <v>1330</v>
      </c>
      <c r="LA18">
        <v>1296</v>
      </c>
      <c r="LB18">
        <v>4932732</v>
      </c>
      <c r="LC18">
        <v>4888633</v>
      </c>
      <c r="LD18">
        <v>4863620</v>
      </c>
      <c r="LE18">
        <v>4807070</v>
      </c>
      <c r="LF18">
        <v>4789614</v>
      </c>
      <c r="LG18">
        <v>4763065</v>
      </c>
      <c r="LH18">
        <v>4721708</v>
      </c>
      <c r="LI18">
        <v>4692330</v>
      </c>
      <c r="LJ18">
        <v>4698104</v>
      </c>
      <c r="LK18">
        <v>4684632</v>
      </c>
      <c r="LL18">
        <v>4675273</v>
      </c>
      <c r="LM18">
        <v>4672089</v>
      </c>
      <c r="LN18">
        <v>4700580</v>
      </c>
      <c r="LO18">
        <v>4817605</v>
      </c>
      <c r="LP18">
        <v>4818197</v>
      </c>
      <c r="LQ18">
        <v>4781941</v>
      </c>
      <c r="LR18">
        <v>4750947</v>
      </c>
      <c r="LS18">
        <v>4339613</v>
      </c>
      <c r="LT18">
        <v>3201752</v>
      </c>
      <c r="LU18">
        <v>1987018</v>
      </c>
      <c r="LV18">
        <v>1235744</v>
      </c>
      <c r="LW18">
        <v>774556</v>
      </c>
      <c r="LX18">
        <v>335256</v>
      </c>
      <c r="LY18">
        <v>260811</v>
      </c>
      <c r="LZ18">
        <v>260811</v>
      </c>
      <c r="MA18">
        <v>250021</v>
      </c>
      <c r="MB18">
        <v>133325</v>
      </c>
      <c r="MC18">
        <v>62856</v>
      </c>
      <c r="MD18">
        <v>46068</v>
      </c>
      <c r="ME18">
        <v>31982</v>
      </c>
      <c r="MF18">
        <v>32048</v>
      </c>
      <c r="MG18">
        <v>29966</v>
      </c>
      <c r="MH18">
        <v>23070</v>
      </c>
      <c r="MI18">
        <v>22188</v>
      </c>
      <c r="MJ18">
        <v>21835</v>
      </c>
      <c r="MK18">
        <v>21308</v>
      </c>
      <c r="ML18">
        <v>21551</v>
      </c>
      <c r="MM18">
        <v>20794</v>
      </c>
      <c r="MN18">
        <v>20102</v>
      </c>
      <c r="MO18">
        <v>13928</v>
      </c>
      <c r="MP18">
        <v>14799</v>
      </c>
      <c r="MQ18">
        <v>13079</v>
      </c>
      <c r="MR18">
        <v>7857</v>
      </c>
      <c r="MS18">
        <v>6581</v>
      </c>
      <c r="MT18">
        <v>6581</v>
      </c>
      <c r="MU18">
        <v>6348</v>
      </c>
      <c r="MV18">
        <v>6343</v>
      </c>
      <c r="MW18">
        <v>5870</v>
      </c>
      <c r="MX18">
        <v>3913</v>
      </c>
      <c r="MY18">
        <v>2954</v>
      </c>
      <c r="MZ18">
        <v>2148</v>
      </c>
      <c r="NA18">
        <v>2100</v>
      </c>
      <c r="NB18">
        <v>2022</v>
      </c>
      <c r="NC18">
        <v>638</v>
      </c>
      <c r="ND18">
        <v>492</v>
      </c>
      <c r="NE18">
        <v>425</v>
      </c>
      <c r="NF18">
        <v>387</v>
      </c>
      <c r="NG18">
        <v>387</v>
      </c>
      <c r="NH18">
        <v>387</v>
      </c>
      <c r="NI18">
        <v>389</v>
      </c>
      <c r="NJ18">
        <v>397</v>
      </c>
      <c r="NK18">
        <v>384</v>
      </c>
      <c r="NL18">
        <v>384</v>
      </c>
      <c r="NM18">
        <v>381</v>
      </c>
      <c r="NN18">
        <v>384</v>
      </c>
      <c r="NO18">
        <v>4453126</v>
      </c>
      <c r="NP18">
        <v>4454886</v>
      </c>
      <c r="NQ18">
        <v>4453385</v>
      </c>
      <c r="NR18">
        <v>4478215</v>
      </c>
      <c r="NS18">
        <v>4488374</v>
      </c>
      <c r="NT18">
        <v>4461757</v>
      </c>
      <c r="NU18">
        <v>4471665</v>
      </c>
      <c r="NV18">
        <v>4432020</v>
      </c>
      <c r="NW18">
        <v>4450684</v>
      </c>
      <c r="NX18">
        <v>4465339</v>
      </c>
      <c r="NY18">
        <v>4463120</v>
      </c>
      <c r="NZ18">
        <v>4487469</v>
      </c>
      <c r="OA18">
        <v>4481803</v>
      </c>
      <c r="OB18">
        <v>4482644</v>
      </c>
      <c r="OC18">
        <v>4517078</v>
      </c>
      <c r="OD18">
        <v>4537625</v>
      </c>
      <c r="OE18">
        <v>4537625</v>
      </c>
      <c r="OF18">
        <v>4556159</v>
      </c>
      <c r="OG18">
        <v>4058846</v>
      </c>
      <c r="OH18">
        <v>2453698</v>
      </c>
      <c r="OI18">
        <v>1298677</v>
      </c>
      <c r="OJ18">
        <v>565404</v>
      </c>
      <c r="OK18">
        <v>335416</v>
      </c>
      <c r="OL18">
        <v>210526</v>
      </c>
      <c r="OM18">
        <v>164414</v>
      </c>
      <c r="ON18">
        <v>133178</v>
      </c>
      <c r="OO18">
        <v>108435</v>
      </c>
      <c r="OP18">
        <v>62730</v>
      </c>
      <c r="OQ18">
        <v>37207</v>
      </c>
      <c r="OR18">
        <v>36626</v>
      </c>
      <c r="OS18">
        <v>29234</v>
      </c>
      <c r="OT18">
        <v>24946</v>
      </c>
      <c r="OU18">
        <v>21374</v>
      </c>
      <c r="OV18">
        <v>18692</v>
      </c>
      <c r="OW18">
        <v>15662</v>
      </c>
      <c r="OX18">
        <v>13745</v>
      </c>
      <c r="OY18">
        <v>13146</v>
      </c>
      <c r="OZ18">
        <v>13174</v>
      </c>
      <c r="PA18">
        <v>11227</v>
      </c>
      <c r="PB18">
        <v>10382</v>
      </c>
      <c r="PC18">
        <v>9500</v>
      </c>
      <c r="PD18">
        <v>8734</v>
      </c>
      <c r="PE18">
        <v>8233</v>
      </c>
      <c r="PF18">
        <v>7509</v>
      </c>
      <c r="PG18">
        <v>6948</v>
      </c>
      <c r="PH18">
        <v>6593</v>
      </c>
      <c r="PI18">
        <v>5999</v>
      </c>
      <c r="PJ18">
        <v>3876</v>
      </c>
      <c r="PK18">
        <v>3043</v>
      </c>
      <c r="PL18">
        <v>2987</v>
      </c>
      <c r="PM18">
        <v>2833</v>
      </c>
      <c r="PN18">
        <v>2704</v>
      </c>
      <c r="PO18">
        <v>2711</v>
      </c>
      <c r="PP18">
        <v>3237</v>
      </c>
      <c r="PQ18">
        <v>1822</v>
      </c>
      <c r="PR18">
        <v>1772</v>
      </c>
      <c r="PS18">
        <v>1760</v>
      </c>
      <c r="PT18">
        <v>1120</v>
      </c>
      <c r="PU18">
        <v>586</v>
      </c>
      <c r="PV18">
        <v>575</v>
      </c>
      <c r="PW18">
        <v>569</v>
      </c>
      <c r="PX18">
        <v>563</v>
      </c>
      <c r="PY18">
        <v>556</v>
      </c>
      <c r="PZ18">
        <v>553</v>
      </c>
      <c r="QA18">
        <v>535</v>
      </c>
      <c r="QB18">
        <v>4905740</v>
      </c>
      <c r="QC18">
        <v>4914180</v>
      </c>
      <c r="QD18">
        <v>4897252</v>
      </c>
      <c r="QE18">
        <v>4889492</v>
      </c>
      <c r="QF18">
        <v>4850898</v>
      </c>
      <c r="QG18">
        <v>4859113</v>
      </c>
      <c r="QH18">
        <v>4798317</v>
      </c>
      <c r="QI18">
        <v>4774282</v>
      </c>
      <c r="QJ18">
        <v>4729408</v>
      </c>
      <c r="QK18">
        <v>4678422</v>
      </c>
      <c r="QL18">
        <v>4751921</v>
      </c>
      <c r="QM18">
        <v>4765288</v>
      </c>
      <c r="QN18">
        <v>4791917</v>
      </c>
      <c r="QO18">
        <v>4754224</v>
      </c>
      <c r="QP18">
        <v>4754224</v>
      </c>
      <c r="QQ18">
        <v>4754331</v>
      </c>
      <c r="QR18">
        <v>4616340</v>
      </c>
      <c r="QS18">
        <v>4263184</v>
      </c>
      <c r="QT18">
        <v>2976648</v>
      </c>
      <c r="QU18">
        <v>1780204</v>
      </c>
      <c r="QV18">
        <v>1232606</v>
      </c>
      <c r="QW18">
        <v>567741</v>
      </c>
      <c r="QX18">
        <v>291000</v>
      </c>
      <c r="QY18">
        <v>203125</v>
      </c>
      <c r="QZ18">
        <v>153493</v>
      </c>
      <c r="RA18">
        <v>131808</v>
      </c>
      <c r="RB18">
        <v>97932</v>
      </c>
      <c r="RC18">
        <v>70065</v>
      </c>
      <c r="RD18">
        <v>57978</v>
      </c>
      <c r="RE18">
        <v>49663</v>
      </c>
      <c r="RF18">
        <v>44115</v>
      </c>
      <c r="RG18">
        <v>40190</v>
      </c>
      <c r="RH18">
        <v>33481</v>
      </c>
      <c r="RI18">
        <v>29469</v>
      </c>
      <c r="RJ18">
        <v>22906</v>
      </c>
      <c r="RK18">
        <v>18306</v>
      </c>
      <c r="RL18">
        <v>15872</v>
      </c>
      <c r="RM18">
        <v>13726</v>
      </c>
      <c r="RN18">
        <v>11602</v>
      </c>
      <c r="RO18">
        <v>8505</v>
      </c>
      <c r="RP18">
        <v>8394</v>
      </c>
      <c r="RQ18">
        <v>8214</v>
      </c>
      <c r="RR18">
        <v>6967</v>
      </c>
      <c r="RS18">
        <v>6149</v>
      </c>
      <c r="RT18">
        <v>6048</v>
      </c>
      <c r="RU18">
        <v>5990</v>
      </c>
      <c r="RV18">
        <v>5792</v>
      </c>
      <c r="RW18">
        <v>5375</v>
      </c>
      <c r="RX18">
        <v>3760</v>
      </c>
      <c r="RY18">
        <v>3361</v>
      </c>
      <c r="RZ18">
        <v>3352</v>
      </c>
      <c r="SA18">
        <v>3115</v>
      </c>
      <c r="SB18">
        <v>2369</v>
      </c>
      <c r="SC18">
        <v>1738</v>
      </c>
      <c r="SD18">
        <v>1622</v>
      </c>
      <c r="SE18">
        <v>1371</v>
      </c>
      <c r="SF18">
        <v>1371</v>
      </c>
      <c r="SG18">
        <v>1254</v>
      </c>
      <c r="SH18">
        <v>1206</v>
      </c>
      <c r="SI18">
        <v>1137</v>
      </c>
      <c r="SJ18">
        <v>697</v>
      </c>
      <c r="SK18">
        <v>694</v>
      </c>
      <c r="SL18">
        <v>671</v>
      </c>
      <c r="SM18">
        <v>425</v>
      </c>
      <c r="SN18">
        <v>337</v>
      </c>
      <c r="SO18">
        <v>197</v>
      </c>
      <c r="SP18">
        <v>4345297</v>
      </c>
      <c r="SQ18">
        <v>4345297</v>
      </c>
      <c r="SR18">
        <v>4345912</v>
      </c>
      <c r="SS18">
        <v>4382970</v>
      </c>
      <c r="ST18">
        <v>4423335</v>
      </c>
      <c r="SU18">
        <v>4377465</v>
      </c>
      <c r="SV18">
        <v>4306659</v>
      </c>
      <c r="SW18">
        <v>4317189</v>
      </c>
      <c r="SX18">
        <v>4354237</v>
      </c>
      <c r="SY18">
        <v>4397307</v>
      </c>
      <c r="SZ18">
        <v>4377552</v>
      </c>
      <c r="TA18">
        <v>4403715</v>
      </c>
      <c r="TB18">
        <v>4380663</v>
      </c>
      <c r="TC18">
        <v>4401887</v>
      </c>
      <c r="TD18">
        <v>4383505</v>
      </c>
      <c r="TE18">
        <v>4347695</v>
      </c>
      <c r="TF18">
        <v>3873510</v>
      </c>
      <c r="TG18">
        <v>2356353</v>
      </c>
      <c r="TH18">
        <v>2356353</v>
      </c>
      <c r="TI18">
        <v>1546053</v>
      </c>
      <c r="TJ18">
        <v>640729</v>
      </c>
      <c r="TK18">
        <v>295891</v>
      </c>
      <c r="TL18">
        <v>127482</v>
      </c>
      <c r="TM18">
        <v>88107</v>
      </c>
      <c r="TN18">
        <v>77683</v>
      </c>
      <c r="TO18">
        <v>65476</v>
      </c>
      <c r="TP18">
        <v>46475</v>
      </c>
      <c r="TQ18">
        <v>42244</v>
      </c>
      <c r="TR18">
        <v>36299</v>
      </c>
      <c r="TS18">
        <v>34530</v>
      </c>
      <c r="TT18">
        <v>31514</v>
      </c>
      <c r="TU18">
        <v>30050</v>
      </c>
      <c r="TV18">
        <v>23017</v>
      </c>
      <c r="TW18">
        <v>20845</v>
      </c>
      <c r="TX18">
        <v>17873</v>
      </c>
      <c r="TY18">
        <v>16876</v>
      </c>
      <c r="TZ18">
        <v>8809</v>
      </c>
      <c r="UA18">
        <v>5469</v>
      </c>
      <c r="UB18">
        <v>5015</v>
      </c>
      <c r="UC18">
        <v>4563</v>
      </c>
      <c r="UD18">
        <v>2998</v>
      </c>
      <c r="UE18">
        <v>2903</v>
      </c>
      <c r="UF18">
        <v>2484</v>
      </c>
      <c r="UG18">
        <v>2471</v>
      </c>
      <c r="UH18">
        <v>1679</v>
      </c>
      <c r="UI18">
        <v>1603</v>
      </c>
      <c r="UJ18">
        <v>1562</v>
      </c>
      <c r="UK18">
        <v>1528</v>
      </c>
      <c r="UL18">
        <v>1316</v>
      </c>
      <c r="UM18">
        <v>1266</v>
      </c>
      <c r="UN18">
        <v>1231</v>
      </c>
      <c r="UO18">
        <v>886</v>
      </c>
      <c r="UP18">
        <v>811</v>
      </c>
      <c r="UQ18">
        <v>694</v>
      </c>
      <c r="UR18">
        <v>690</v>
      </c>
      <c r="US18">
        <v>686</v>
      </c>
      <c r="UT18">
        <v>628</v>
      </c>
      <c r="UU18">
        <v>586</v>
      </c>
      <c r="UV18">
        <v>573</v>
      </c>
      <c r="UW18">
        <v>573</v>
      </c>
      <c r="UX18">
        <v>591</v>
      </c>
      <c r="UY18">
        <v>558</v>
      </c>
      <c r="UZ18">
        <v>557</v>
      </c>
      <c r="VA18">
        <v>540</v>
      </c>
      <c r="VB18">
        <v>539</v>
      </c>
      <c r="VC18">
        <v>541</v>
      </c>
      <c r="VD18">
        <v>4285706</v>
      </c>
      <c r="VE18">
        <v>4289479</v>
      </c>
      <c r="VF18">
        <v>4297865</v>
      </c>
      <c r="VG18">
        <v>4313060</v>
      </c>
      <c r="VH18">
        <v>4299240</v>
      </c>
      <c r="VI18">
        <v>4250898</v>
      </c>
      <c r="VJ18">
        <v>4293478</v>
      </c>
      <c r="VK18">
        <v>4261985</v>
      </c>
      <c r="VL18">
        <v>4271806</v>
      </c>
      <c r="VM18">
        <v>4244751</v>
      </c>
      <c r="VN18">
        <v>4271775</v>
      </c>
      <c r="VO18">
        <v>4262002</v>
      </c>
      <c r="VP18">
        <v>4258249</v>
      </c>
      <c r="VQ18">
        <v>4284145</v>
      </c>
      <c r="VR18">
        <v>4377686</v>
      </c>
      <c r="VS18">
        <v>4305697</v>
      </c>
      <c r="VT18">
        <v>3796408</v>
      </c>
      <c r="VU18">
        <v>2581893</v>
      </c>
      <c r="VV18">
        <v>1551515</v>
      </c>
      <c r="VW18">
        <v>594480</v>
      </c>
      <c r="VX18">
        <v>275152</v>
      </c>
      <c r="VY18">
        <v>142672</v>
      </c>
      <c r="VZ18">
        <v>142672</v>
      </c>
      <c r="WA18">
        <v>125506</v>
      </c>
      <c r="WB18">
        <v>102401</v>
      </c>
      <c r="WC18">
        <v>65139</v>
      </c>
      <c r="WD18">
        <v>47963</v>
      </c>
      <c r="WE18">
        <v>46724</v>
      </c>
      <c r="WF18">
        <v>43354</v>
      </c>
      <c r="WG18">
        <v>35438</v>
      </c>
      <c r="WH18">
        <v>30650</v>
      </c>
      <c r="WI18">
        <v>28305</v>
      </c>
      <c r="WJ18">
        <v>26674</v>
      </c>
      <c r="WK18">
        <v>26351</v>
      </c>
      <c r="WL18">
        <v>19211</v>
      </c>
      <c r="WM18">
        <v>13675</v>
      </c>
      <c r="WN18">
        <v>10835</v>
      </c>
      <c r="WO18">
        <v>9835</v>
      </c>
      <c r="WP18">
        <v>7850</v>
      </c>
      <c r="WQ18">
        <v>6761</v>
      </c>
      <c r="WR18">
        <v>6678</v>
      </c>
      <c r="WS18">
        <v>5727</v>
      </c>
      <c r="WT18">
        <v>5156</v>
      </c>
      <c r="WU18">
        <v>4581</v>
      </c>
      <c r="WV18">
        <v>4551</v>
      </c>
      <c r="WW18">
        <v>4331</v>
      </c>
      <c r="WX18">
        <v>3437</v>
      </c>
      <c r="WY18">
        <v>3437</v>
      </c>
      <c r="WZ18">
        <v>2708</v>
      </c>
      <c r="XA18">
        <v>2485</v>
      </c>
      <c r="XB18">
        <v>2464</v>
      </c>
      <c r="XC18">
        <v>2393</v>
      </c>
      <c r="XD18">
        <v>2089</v>
      </c>
      <c r="XE18">
        <v>1943</v>
      </c>
      <c r="XF18">
        <v>1729</v>
      </c>
      <c r="XG18">
        <v>1111</v>
      </c>
      <c r="XH18">
        <v>1035</v>
      </c>
      <c r="XI18">
        <v>1035</v>
      </c>
      <c r="XJ18">
        <v>359</v>
      </c>
      <c r="XK18">
        <v>687</v>
      </c>
      <c r="XL18">
        <v>355</v>
      </c>
      <c r="XM18">
        <v>267</v>
      </c>
      <c r="XN18">
        <v>267</v>
      </c>
      <c r="XO18">
        <v>207</v>
      </c>
      <c r="XP18">
        <v>202</v>
      </c>
      <c r="XQ18">
        <v>4553224</v>
      </c>
      <c r="XR18">
        <v>4494704</v>
      </c>
      <c r="XS18">
        <v>4489948</v>
      </c>
      <c r="XT18">
        <v>4507969</v>
      </c>
      <c r="XU18">
        <v>4492507</v>
      </c>
      <c r="XV18">
        <v>4473151</v>
      </c>
      <c r="XW18">
        <v>4436676</v>
      </c>
      <c r="XX18">
        <v>4414541</v>
      </c>
      <c r="XY18">
        <v>4473498</v>
      </c>
      <c r="XZ18">
        <v>4500894</v>
      </c>
      <c r="YA18">
        <v>4529912</v>
      </c>
      <c r="YB18">
        <v>4513707</v>
      </c>
      <c r="YC18">
        <v>4535819</v>
      </c>
      <c r="YD18">
        <v>4561765</v>
      </c>
      <c r="YE18">
        <v>4604212</v>
      </c>
      <c r="YF18">
        <v>4556661</v>
      </c>
      <c r="YG18">
        <v>4074700</v>
      </c>
      <c r="YH18">
        <v>2627202</v>
      </c>
      <c r="YI18">
        <v>1979874</v>
      </c>
      <c r="YJ18">
        <v>1979874</v>
      </c>
      <c r="YK18">
        <v>1037340</v>
      </c>
      <c r="YL18">
        <v>297743</v>
      </c>
      <c r="YM18">
        <v>136095</v>
      </c>
      <c r="YN18">
        <v>94899</v>
      </c>
      <c r="YO18">
        <v>67622</v>
      </c>
      <c r="YP18">
        <v>60085</v>
      </c>
      <c r="YQ18">
        <v>41435</v>
      </c>
      <c r="YR18">
        <v>36237</v>
      </c>
      <c r="YS18">
        <v>33015</v>
      </c>
      <c r="YT18">
        <v>26250</v>
      </c>
      <c r="YU18">
        <v>20267</v>
      </c>
      <c r="YV18">
        <v>15657</v>
      </c>
      <c r="YW18">
        <v>14412</v>
      </c>
      <c r="YX18">
        <v>13669</v>
      </c>
      <c r="YY18">
        <v>11503</v>
      </c>
      <c r="YZ18">
        <v>9755</v>
      </c>
      <c r="ZA18">
        <v>8929</v>
      </c>
      <c r="ZB18">
        <v>6512</v>
      </c>
      <c r="ZC18">
        <v>6141</v>
      </c>
      <c r="ZD18">
        <v>2839</v>
      </c>
      <c r="ZE18">
        <v>2695</v>
      </c>
      <c r="ZF18">
        <v>2579</v>
      </c>
      <c r="ZG18">
        <v>2464</v>
      </c>
      <c r="ZH18">
        <v>2456</v>
      </c>
      <c r="ZI18">
        <v>2325</v>
      </c>
      <c r="ZJ18">
        <v>2236</v>
      </c>
      <c r="ZK18">
        <v>2092</v>
      </c>
      <c r="ZL18">
        <v>2089</v>
      </c>
      <c r="ZM18">
        <v>2019</v>
      </c>
      <c r="ZN18">
        <v>1893</v>
      </c>
      <c r="ZO18">
        <v>1790</v>
      </c>
      <c r="ZP18">
        <v>1749</v>
      </c>
      <c r="ZQ18">
        <v>1751</v>
      </c>
      <c r="ZR18">
        <v>1665</v>
      </c>
      <c r="ZS18">
        <v>1668</v>
      </c>
      <c r="ZT18">
        <v>1608</v>
      </c>
      <c r="ZU18">
        <v>672</v>
      </c>
      <c r="ZV18">
        <v>576</v>
      </c>
      <c r="ZW18">
        <v>291</v>
      </c>
      <c r="ZX18">
        <v>183</v>
      </c>
      <c r="ZY18">
        <v>190</v>
      </c>
      <c r="ZZ18">
        <v>183</v>
      </c>
      <c r="AAA18">
        <v>169</v>
      </c>
      <c r="AAB18">
        <v>169</v>
      </c>
      <c r="AAC18">
        <v>4726628</v>
      </c>
      <c r="AAD18">
        <v>4697001</v>
      </c>
      <c r="AAE18">
        <v>4701787</v>
      </c>
      <c r="AAF18">
        <v>4716079</v>
      </c>
      <c r="AAG18">
        <v>4708815</v>
      </c>
      <c r="AAH18">
        <v>4718743</v>
      </c>
      <c r="AAI18">
        <v>4678715</v>
      </c>
      <c r="AAJ18">
        <v>4649643</v>
      </c>
      <c r="AAK18">
        <v>4666870</v>
      </c>
      <c r="AAL18">
        <v>4683727</v>
      </c>
      <c r="AAM18">
        <v>4699078</v>
      </c>
      <c r="AAN18">
        <v>4702451</v>
      </c>
      <c r="AAO18">
        <v>4714738</v>
      </c>
      <c r="AAP18">
        <v>4714738</v>
      </c>
      <c r="AAQ18">
        <v>4711499</v>
      </c>
      <c r="AAR18">
        <v>4707131</v>
      </c>
      <c r="AAS18">
        <v>4635414</v>
      </c>
      <c r="AAT18">
        <v>4225209</v>
      </c>
      <c r="AAU18">
        <v>3063569</v>
      </c>
      <c r="AAV18">
        <v>1896769</v>
      </c>
      <c r="AAW18">
        <v>856284</v>
      </c>
      <c r="AAX18">
        <v>382472</v>
      </c>
      <c r="AAY18">
        <v>300163</v>
      </c>
      <c r="AAZ18">
        <v>167041</v>
      </c>
      <c r="ABA18">
        <v>148096</v>
      </c>
      <c r="ABB18">
        <v>124442</v>
      </c>
      <c r="ABC18">
        <v>83987</v>
      </c>
      <c r="ABD18">
        <v>59515</v>
      </c>
      <c r="ABE18">
        <v>50131</v>
      </c>
      <c r="ABF18">
        <v>43999</v>
      </c>
      <c r="ABG18">
        <v>37662</v>
      </c>
      <c r="ABH18">
        <v>36712</v>
      </c>
      <c r="ABI18">
        <v>33322</v>
      </c>
      <c r="ABJ18">
        <v>33029</v>
      </c>
      <c r="ABK18">
        <v>29439</v>
      </c>
      <c r="ABL18">
        <v>23311</v>
      </c>
      <c r="ABM18">
        <v>18034</v>
      </c>
      <c r="ABN18">
        <v>15516</v>
      </c>
      <c r="ABO18">
        <v>15001</v>
      </c>
      <c r="ABP18">
        <v>14261</v>
      </c>
      <c r="ABQ18">
        <v>13897</v>
      </c>
      <c r="ABR18">
        <v>13226</v>
      </c>
      <c r="ABS18">
        <v>12379</v>
      </c>
      <c r="ABT18">
        <v>11958</v>
      </c>
      <c r="ABU18">
        <v>11436</v>
      </c>
      <c r="ABV18">
        <v>9479</v>
      </c>
      <c r="ABW18">
        <v>6500</v>
      </c>
      <c r="ABX18">
        <v>5626</v>
      </c>
      <c r="ABY18">
        <v>5444</v>
      </c>
      <c r="ABZ18">
        <v>5227</v>
      </c>
      <c r="ACA18">
        <v>2993</v>
      </c>
      <c r="ACB18">
        <v>2959</v>
      </c>
      <c r="ACC18">
        <v>2960</v>
      </c>
      <c r="ACD18">
        <v>1670</v>
      </c>
      <c r="ACE18">
        <v>667</v>
      </c>
      <c r="ACF18">
        <v>583</v>
      </c>
      <c r="ACG18">
        <v>574</v>
      </c>
      <c r="ACH18">
        <v>574</v>
      </c>
      <c r="ACI18">
        <v>573</v>
      </c>
      <c r="ACJ18">
        <v>561</v>
      </c>
      <c r="ACK18">
        <v>518</v>
      </c>
      <c r="ACL18">
        <v>154</v>
      </c>
      <c r="ACM18">
        <v>152</v>
      </c>
      <c r="ACN18">
        <v>123</v>
      </c>
      <c r="ACO18">
        <v>123</v>
      </c>
      <c r="ACP18">
        <v>4641402</v>
      </c>
      <c r="ACQ18">
        <v>4640506</v>
      </c>
      <c r="ACR18">
        <v>4638855</v>
      </c>
      <c r="ACS18">
        <v>4638855</v>
      </c>
      <c r="ACT18">
        <v>4615128</v>
      </c>
      <c r="ACU18">
        <v>4595090</v>
      </c>
      <c r="ACV18">
        <v>4615278</v>
      </c>
      <c r="ACW18">
        <v>4605546</v>
      </c>
      <c r="ACX18">
        <v>4577661</v>
      </c>
      <c r="ACY18">
        <v>4568175</v>
      </c>
      <c r="ACZ18">
        <v>4587385</v>
      </c>
      <c r="ADA18">
        <v>4559586</v>
      </c>
      <c r="ADB18">
        <v>4559783</v>
      </c>
      <c r="ADC18">
        <v>4577442</v>
      </c>
      <c r="ADD18">
        <v>4617710</v>
      </c>
      <c r="ADE18">
        <v>4650136</v>
      </c>
      <c r="ADF18">
        <v>4657320</v>
      </c>
      <c r="ADG18">
        <v>4402427</v>
      </c>
      <c r="ADH18">
        <v>4402427</v>
      </c>
      <c r="ADI18">
        <v>3926235</v>
      </c>
      <c r="ADJ18">
        <v>2962142</v>
      </c>
      <c r="ADK18">
        <v>1477892</v>
      </c>
      <c r="ADL18">
        <v>781061</v>
      </c>
      <c r="ADM18">
        <v>493593</v>
      </c>
      <c r="ADN18">
        <v>383012</v>
      </c>
      <c r="ADO18">
        <v>253109</v>
      </c>
      <c r="ADP18">
        <v>164442</v>
      </c>
      <c r="ADQ18">
        <v>115705</v>
      </c>
      <c r="ADR18">
        <v>102878</v>
      </c>
      <c r="ADS18">
        <v>83517</v>
      </c>
      <c r="ADT18">
        <v>65442</v>
      </c>
      <c r="ADU18">
        <v>51646</v>
      </c>
      <c r="ADV18">
        <v>47546</v>
      </c>
      <c r="ADW18">
        <v>37176</v>
      </c>
      <c r="ADX18">
        <v>34466</v>
      </c>
      <c r="ADY18">
        <v>25330</v>
      </c>
      <c r="ADZ18">
        <v>22895</v>
      </c>
      <c r="AEA18">
        <v>18971</v>
      </c>
      <c r="AEB18">
        <v>14963</v>
      </c>
      <c r="AEC18">
        <v>13504</v>
      </c>
      <c r="AED18">
        <v>10932</v>
      </c>
      <c r="AEE18">
        <v>9255</v>
      </c>
      <c r="AEF18">
        <v>7746</v>
      </c>
      <c r="AEG18">
        <v>7574</v>
      </c>
      <c r="AEH18">
        <v>7239</v>
      </c>
      <c r="AEI18">
        <v>5582</v>
      </c>
      <c r="AEJ18">
        <v>5262</v>
      </c>
      <c r="AEK18">
        <v>4997</v>
      </c>
      <c r="AEL18">
        <v>4764</v>
      </c>
      <c r="AEM18">
        <v>4561</v>
      </c>
      <c r="AEN18">
        <v>4524</v>
      </c>
      <c r="AEO18">
        <v>4132</v>
      </c>
      <c r="AEP18">
        <v>3920</v>
      </c>
      <c r="AEQ18">
        <v>2974</v>
      </c>
      <c r="AER18">
        <v>2969</v>
      </c>
      <c r="AES18">
        <v>2869</v>
      </c>
      <c r="AET18">
        <v>2289</v>
      </c>
      <c r="AEU18">
        <v>1630</v>
      </c>
      <c r="AEV18">
        <v>1611</v>
      </c>
      <c r="AEW18">
        <v>1173</v>
      </c>
      <c r="AEX18">
        <v>689</v>
      </c>
      <c r="AEY18">
        <v>158</v>
      </c>
      <c r="AEZ18">
        <v>156</v>
      </c>
      <c r="AFA18">
        <v>155</v>
      </c>
      <c r="AFB18">
        <v>134</v>
      </c>
      <c r="AFC18">
        <v>4139959</v>
      </c>
      <c r="AFD18">
        <v>4155294</v>
      </c>
      <c r="AFE18">
        <v>4150488</v>
      </c>
      <c r="AFF18">
        <v>4161724</v>
      </c>
      <c r="AFG18">
        <v>4178940</v>
      </c>
      <c r="AFH18">
        <v>4180278</v>
      </c>
      <c r="AFI18">
        <v>4197654</v>
      </c>
      <c r="AFJ18">
        <v>4207742</v>
      </c>
      <c r="AFK18">
        <v>4305264</v>
      </c>
      <c r="AFL18">
        <v>4295915</v>
      </c>
      <c r="AFM18">
        <v>4297989</v>
      </c>
      <c r="AFN18">
        <v>4258902</v>
      </c>
      <c r="AFO18">
        <v>4253357</v>
      </c>
      <c r="AFP18">
        <v>4255251</v>
      </c>
      <c r="AFQ18">
        <v>4265498</v>
      </c>
      <c r="AFR18">
        <v>4315989</v>
      </c>
      <c r="AFS18">
        <v>4274026</v>
      </c>
      <c r="AFT18">
        <v>4217863</v>
      </c>
      <c r="AFU18">
        <v>4050048</v>
      </c>
      <c r="AFV18">
        <v>3571352</v>
      </c>
      <c r="AFW18">
        <v>2368674</v>
      </c>
      <c r="AFX18">
        <v>836849</v>
      </c>
      <c r="AFY18">
        <v>225268</v>
      </c>
      <c r="AFZ18">
        <v>225268</v>
      </c>
      <c r="AGA18">
        <v>158064</v>
      </c>
      <c r="AGB18">
        <v>106386</v>
      </c>
      <c r="AGC18">
        <v>83793</v>
      </c>
      <c r="AGD18">
        <v>59643</v>
      </c>
      <c r="AGE18">
        <v>51124</v>
      </c>
      <c r="AGF18">
        <v>48529</v>
      </c>
      <c r="AGG18">
        <v>46907</v>
      </c>
      <c r="AGH18">
        <v>39308</v>
      </c>
      <c r="AGI18">
        <v>34694</v>
      </c>
      <c r="AGJ18">
        <v>33012</v>
      </c>
      <c r="AGK18">
        <v>31972</v>
      </c>
      <c r="AGL18">
        <v>29339</v>
      </c>
      <c r="AGM18">
        <v>26593</v>
      </c>
      <c r="AGN18">
        <v>23444</v>
      </c>
      <c r="AGO18">
        <v>21115</v>
      </c>
      <c r="AGP18">
        <v>19205</v>
      </c>
      <c r="AGQ18">
        <v>12929</v>
      </c>
      <c r="AGR18">
        <v>12030</v>
      </c>
      <c r="AGS18">
        <v>10429</v>
      </c>
      <c r="AGT18">
        <v>10117</v>
      </c>
      <c r="AGU18">
        <v>9289</v>
      </c>
      <c r="AGV18">
        <v>6308</v>
      </c>
      <c r="AGW18">
        <v>4545</v>
      </c>
      <c r="AGX18">
        <v>4548</v>
      </c>
      <c r="AGY18">
        <v>4548</v>
      </c>
      <c r="AGZ18">
        <v>3137</v>
      </c>
      <c r="AHA18">
        <v>821</v>
      </c>
      <c r="AHB18">
        <v>705</v>
      </c>
      <c r="AHC18">
        <v>679</v>
      </c>
      <c r="AHD18">
        <v>266</v>
      </c>
      <c r="AHE18">
        <v>256</v>
      </c>
      <c r="AHF18">
        <v>249</v>
      </c>
      <c r="AHG18">
        <v>209</v>
      </c>
      <c r="AHH18">
        <v>184</v>
      </c>
      <c r="AHI18">
        <v>184</v>
      </c>
      <c r="AHJ18">
        <v>174</v>
      </c>
      <c r="AHK18">
        <v>162</v>
      </c>
      <c r="AHL18">
        <v>156</v>
      </c>
      <c r="AHM18">
        <v>145</v>
      </c>
      <c r="AHN18">
        <v>145</v>
      </c>
      <c r="AHO18">
        <v>197</v>
      </c>
      <c r="AHP18">
        <v>109</v>
      </c>
      <c r="AHQ18">
        <v>3751026</v>
      </c>
      <c r="AHR18">
        <v>3729654</v>
      </c>
      <c r="AHS18">
        <v>3750822</v>
      </c>
      <c r="AHT18">
        <v>3809590</v>
      </c>
      <c r="AHU18">
        <v>3821541</v>
      </c>
      <c r="AHV18">
        <v>3816098</v>
      </c>
      <c r="AHW18">
        <v>3778543</v>
      </c>
      <c r="AHX18">
        <v>3738615</v>
      </c>
      <c r="AHY18">
        <v>3719212</v>
      </c>
      <c r="AHZ18">
        <v>3739604</v>
      </c>
      <c r="AIA18">
        <v>3761077</v>
      </c>
      <c r="AIB18">
        <v>3781952</v>
      </c>
      <c r="AIC18">
        <v>3798053</v>
      </c>
      <c r="AID18">
        <v>3777417</v>
      </c>
      <c r="AIE18">
        <v>3758087</v>
      </c>
      <c r="AIF18">
        <v>3797778</v>
      </c>
      <c r="AIG18">
        <v>3803642</v>
      </c>
      <c r="AIH18">
        <v>3242151</v>
      </c>
      <c r="AII18">
        <v>2929737</v>
      </c>
      <c r="AIJ18">
        <v>2929737</v>
      </c>
      <c r="AIK18">
        <v>1913560</v>
      </c>
      <c r="AIL18">
        <v>701702</v>
      </c>
      <c r="AIM18">
        <v>289455</v>
      </c>
      <c r="AIN18">
        <v>158484</v>
      </c>
      <c r="AIO18">
        <v>134495</v>
      </c>
      <c r="AIP18">
        <v>109685</v>
      </c>
      <c r="AIQ18">
        <v>97188</v>
      </c>
      <c r="AIR18">
        <v>72639</v>
      </c>
      <c r="AIS18">
        <v>71064</v>
      </c>
      <c r="AIT18">
        <v>60151</v>
      </c>
      <c r="AIU18">
        <v>52394</v>
      </c>
      <c r="AIV18">
        <v>45054</v>
      </c>
      <c r="AIW18">
        <v>30300</v>
      </c>
      <c r="AIX18">
        <v>22927</v>
      </c>
      <c r="AIY18">
        <v>18171</v>
      </c>
      <c r="AIZ18">
        <v>17510</v>
      </c>
      <c r="AJA18">
        <v>15304</v>
      </c>
      <c r="AJB18">
        <v>14469</v>
      </c>
      <c r="AJC18">
        <v>13794</v>
      </c>
      <c r="AJD18">
        <v>10600</v>
      </c>
      <c r="AJE18">
        <v>8979</v>
      </c>
      <c r="AJF18">
        <v>6403</v>
      </c>
      <c r="AJG18">
        <v>6018</v>
      </c>
      <c r="AJH18">
        <v>3524</v>
      </c>
      <c r="AJI18">
        <v>2602</v>
      </c>
      <c r="AJJ18">
        <v>1100</v>
      </c>
      <c r="AJK18">
        <v>1227</v>
      </c>
      <c r="AJL18">
        <v>1252</v>
      </c>
      <c r="AJM18">
        <v>851</v>
      </c>
      <c r="AJN18">
        <v>833</v>
      </c>
      <c r="AJO18">
        <v>775</v>
      </c>
      <c r="AJP18">
        <v>576</v>
      </c>
      <c r="AJQ18">
        <v>574</v>
      </c>
      <c r="AJR18">
        <v>578</v>
      </c>
      <c r="AJS18">
        <v>435</v>
      </c>
      <c r="AJT18">
        <v>345</v>
      </c>
      <c r="AJU18">
        <v>348</v>
      </c>
      <c r="AJV18">
        <v>327</v>
      </c>
      <c r="AJW18">
        <v>312</v>
      </c>
      <c r="AJX18">
        <v>267</v>
      </c>
      <c r="AJY18">
        <v>286</v>
      </c>
      <c r="AJZ18">
        <v>196</v>
      </c>
      <c r="AKA18">
        <v>175</v>
      </c>
      <c r="AKB18">
        <v>165</v>
      </c>
      <c r="AKC18">
        <v>3664390</v>
      </c>
      <c r="AKD18">
        <v>3682157</v>
      </c>
      <c r="AKE18">
        <v>3700360</v>
      </c>
      <c r="AKF18">
        <v>3686430</v>
      </c>
      <c r="AKG18">
        <v>3647863</v>
      </c>
      <c r="AKH18">
        <v>3634989</v>
      </c>
      <c r="AKI18">
        <v>3612935</v>
      </c>
      <c r="AKJ18">
        <v>3594327</v>
      </c>
      <c r="AKK18">
        <v>3563093</v>
      </c>
      <c r="AKL18">
        <v>3573713</v>
      </c>
      <c r="AKM18">
        <v>3569399</v>
      </c>
      <c r="AKN18">
        <v>3513132</v>
      </c>
      <c r="AKO18">
        <v>3513014</v>
      </c>
      <c r="AKP18">
        <v>3513014</v>
      </c>
      <c r="AKQ18">
        <v>3519528</v>
      </c>
      <c r="AKR18">
        <v>3470848</v>
      </c>
      <c r="AKS18">
        <v>3445260</v>
      </c>
      <c r="AKT18">
        <v>3365811</v>
      </c>
      <c r="AKU18">
        <v>3107236</v>
      </c>
      <c r="AKV18">
        <v>2613125</v>
      </c>
      <c r="AKW18">
        <v>1491749</v>
      </c>
      <c r="AKX18">
        <v>664759</v>
      </c>
      <c r="AKY18">
        <v>382959</v>
      </c>
      <c r="AKZ18">
        <v>231755</v>
      </c>
      <c r="ALA18">
        <v>165705</v>
      </c>
      <c r="ALB18">
        <v>137125</v>
      </c>
      <c r="ALC18">
        <v>104271</v>
      </c>
      <c r="ALD18">
        <v>86287</v>
      </c>
      <c r="ALE18">
        <v>71581</v>
      </c>
      <c r="ALF18">
        <v>65207</v>
      </c>
      <c r="ALG18">
        <v>57456</v>
      </c>
      <c r="ALH18">
        <v>46005</v>
      </c>
      <c r="ALI18">
        <v>39975</v>
      </c>
      <c r="ALJ18">
        <v>32777</v>
      </c>
      <c r="ALK18">
        <v>25573</v>
      </c>
      <c r="ALL18">
        <v>23087</v>
      </c>
      <c r="ALM18">
        <v>16213</v>
      </c>
      <c r="ALN18">
        <v>13091</v>
      </c>
      <c r="ALO18">
        <v>10576</v>
      </c>
      <c r="ALP18">
        <v>9450</v>
      </c>
      <c r="ALQ18">
        <v>8499</v>
      </c>
      <c r="ALR18">
        <v>7275</v>
      </c>
      <c r="ALS18">
        <v>3432</v>
      </c>
      <c r="ALT18">
        <v>2303</v>
      </c>
      <c r="ALU18">
        <v>1740</v>
      </c>
      <c r="ALV18">
        <v>1472</v>
      </c>
      <c r="ALW18">
        <v>594</v>
      </c>
      <c r="ALX18">
        <v>348</v>
      </c>
      <c r="ALY18">
        <v>335</v>
      </c>
      <c r="ALZ18">
        <v>331</v>
      </c>
      <c r="AMA18">
        <v>338</v>
      </c>
      <c r="AMB18">
        <v>192</v>
      </c>
      <c r="AMC18">
        <v>166</v>
      </c>
      <c r="AMD18">
        <v>167</v>
      </c>
      <c r="AME18">
        <v>174</v>
      </c>
      <c r="AMF18">
        <v>132</v>
      </c>
      <c r="AMG18">
        <v>124</v>
      </c>
      <c r="AMH18">
        <v>104</v>
      </c>
      <c r="AMI18">
        <v>104</v>
      </c>
      <c r="AMJ18">
        <v>106</v>
      </c>
      <c r="AMK18">
        <v>113</v>
      </c>
      <c r="AML18">
        <v>109</v>
      </c>
      <c r="AMM18">
        <v>108</v>
      </c>
      <c r="AMN18">
        <v>105</v>
      </c>
      <c r="AMO18">
        <v>102</v>
      </c>
      <c r="AMP18">
        <v>106</v>
      </c>
      <c r="AMQ18">
        <v>3439228</v>
      </c>
      <c r="AMR18">
        <v>3447171</v>
      </c>
      <c r="AMS18">
        <v>3447171</v>
      </c>
      <c r="AMT18">
        <v>3461884</v>
      </c>
      <c r="AMU18">
        <v>3498949</v>
      </c>
      <c r="AMV18">
        <v>3497415</v>
      </c>
      <c r="AMW18">
        <v>3509161</v>
      </c>
      <c r="AMX18">
        <v>3500649</v>
      </c>
      <c r="AMY18">
        <v>3471976</v>
      </c>
      <c r="AMZ18">
        <v>3476906</v>
      </c>
      <c r="ANA18">
        <v>3454664</v>
      </c>
      <c r="ANB18">
        <v>3453092</v>
      </c>
      <c r="ANC18">
        <v>3443013</v>
      </c>
      <c r="AND18">
        <v>3445466</v>
      </c>
      <c r="ANE18">
        <v>3462298</v>
      </c>
      <c r="ANF18">
        <v>3421979</v>
      </c>
      <c r="ANG18">
        <v>3389728</v>
      </c>
      <c r="ANH18">
        <v>3389728</v>
      </c>
      <c r="ANI18">
        <v>3260956</v>
      </c>
      <c r="ANJ18">
        <v>2794317</v>
      </c>
      <c r="ANK18">
        <v>1658952</v>
      </c>
      <c r="ANL18">
        <v>657339</v>
      </c>
      <c r="ANM18">
        <v>398886</v>
      </c>
      <c r="ANN18">
        <v>255952</v>
      </c>
      <c r="ANO18">
        <v>141250</v>
      </c>
      <c r="ANP18">
        <v>93388</v>
      </c>
      <c r="ANQ18">
        <v>86916</v>
      </c>
      <c r="ANR18">
        <v>82817</v>
      </c>
      <c r="ANS18">
        <v>82109</v>
      </c>
      <c r="ANT18">
        <v>59355</v>
      </c>
      <c r="ANU18">
        <v>52115</v>
      </c>
      <c r="ANV18">
        <v>45245</v>
      </c>
      <c r="ANW18">
        <v>41023</v>
      </c>
      <c r="ANX18">
        <v>31343</v>
      </c>
      <c r="ANY18">
        <v>18677</v>
      </c>
      <c r="ANZ18">
        <v>14852</v>
      </c>
      <c r="AOA18">
        <v>14441</v>
      </c>
      <c r="AOB18">
        <v>13366</v>
      </c>
      <c r="AOC18">
        <v>12693</v>
      </c>
      <c r="AOD18">
        <v>11245</v>
      </c>
      <c r="AOE18">
        <v>9377</v>
      </c>
      <c r="AOF18">
        <v>7377</v>
      </c>
      <c r="AOG18">
        <v>6133</v>
      </c>
      <c r="AOH18">
        <v>2611</v>
      </c>
      <c r="AOI18">
        <v>2288</v>
      </c>
      <c r="AOJ18">
        <v>846</v>
      </c>
      <c r="AOK18">
        <v>378</v>
      </c>
      <c r="AOL18">
        <v>356</v>
      </c>
      <c r="AOM18">
        <v>356</v>
      </c>
      <c r="AON18">
        <v>242</v>
      </c>
      <c r="AOO18">
        <v>213</v>
      </c>
      <c r="AOP18">
        <v>195</v>
      </c>
      <c r="AOQ18">
        <v>161</v>
      </c>
      <c r="AOR18">
        <v>131</v>
      </c>
      <c r="AOS18">
        <v>124</v>
      </c>
      <c r="AOT18">
        <v>106</v>
      </c>
      <c r="AOU18">
        <v>98</v>
      </c>
      <c r="AOV18">
        <v>97</v>
      </c>
      <c r="AOW18">
        <v>107</v>
      </c>
      <c r="AOX18">
        <v>112</v>
      </c>
      <c r="AOY18">
        <v>134</v>
      </c>
      <c r="AOZ18">
        <v>94</v>
      </c>
      <c r="APA18">
        <v>75</v>
      </c>
      <c r="APB18">
        <v>70</v>
      </c>
      <c r="APC18">
        <v>70</v>
      </c>
      <c r="APD18">
        <v>3801315</v>
      </c>
      <c r="APE18">
        <v>3757910</v>
      </c>
      <c r="APF18">
        <v>3709530</v>
      </c>
      <c r="APG18">
        <v>3672478</v>
      </c>
      <c r="APH18">
        <v>3611181</v>
      </c>
      <c r="API18">
        <v>3555649</v>
      </c>
      <c r="APJ18">
        <v>3577101</v>
      </c>
      <c r="APK18">
        <v>3553005</v>
      </c>
      <c r="APL18">
        <v>3571994</v>
      </c>
      <c r="APM18">
        <v>3568685</v>
      </c>
      <c r="APN18">
        <v>3613890</v>
      </c>
      <c r="APO18">
        <v>3639764</v>
      </c>
      <c r="APP18">
        <v>3671606</v>
      </c>
      <c r="APQ18">
        <v>3679116</v>
      </c>
      <c r="APR18">
        <v>3672324</v>
      </c>
      <c r="APS18">
        <v>3727457</v>
      </c>
      <c r="APT18">
        <v>3631012</v>
      </c>
      <c r="APU18">
        <v>3612325</v>
      </c>
      <c r="APV18">
        <v>3493408</v>
      </c>
      <c r="APW18">
        <v>2789126</v>
      </c>
      <c r="APX18">
        <v>1574627</v>
      </c>
      <c r="APY18">
        <v>412751</v>
      </c>
      <c r="APZ18">
        <v>412751</v>
      </c>
      <c r="AQA18">
        <v>187477</v>
      </c>
      <c r="AQB18">
        <v>147299</v>
      </c>
      <c r="AQC18">
        <v>130494</v>
      </c>
      <c r="AQD18">
        <v>109860</v>
      </c>
      <c r="AQE18">
        <v>103932</v>
      </c>
      <c r="AQF18">
        <v>88430</v>
      </c>
      <c r="AQG18">
        <v>67641</v>
      </c>
      <c r="AQH18">
        <v>65518</v>
      </c>
      <c r="AQI18">
        <v>51544</v>
      </c>
      <c r="AQJ18">
        <v>47881</v>
      </c>
      <c r="AQK18">
        <v>44991</v>
      </c>
      <c r="AQL18">
        <v>41317</v>
      </c>
      <c r="AQM18">
        <v>38681</v>
      </c>
      <c r="AQN18">
        <v>37180</v>
      </c>
      <c r="AQO18">
        <v>32461</v>
      </c>
      <c r="AQP18">
        <v>24410</v>
      </c>
      <c r="AQQ18">
        <v>17160</v>
      </c>
      <c r="AQR18">
        <v>13470</v>
      </c>
      <c r="AQS18">
        <v>12738</v>
      </c>
      <c r="AQT18">
        <v>10069</v>
      </c>
      <c r="AQU18">
        <v>7971</v>
      </c>
      <c r="AQV18">
        <v>7464</v>
      </c>
      <c r="AQW18">
        <v>6338</v>
      </c>
      <c r="AQX18">
        <v>2514</v>
      </c>
      <c r="AQY18">
        <v>2514</v>
      </c>
      <c r="AQZ18">
        <v>2507</v>
      </c>
      <c r="ARA18">
        <v>2550</v>
      </c>
      <c r="ARB18">
        <v>1839</v>
      </c>
      <c r="ARC18">
        <v>757</v>
      </c>
      <c r="ARD18">
        <v>680</v>
      </c>
      <c r="ARE18">
        <v>692</v>
      </c>
      <c r="ARF18">
        <v>693</v>
      </c>
      <c r="ARG18">
        <v>239</v>
      </c>
      <c r="ARH18">
        <v>218</v>
      </c>
      <c r="ARI18">
        <v>229</v>
      </c>
      <c r="ARJ18">
        <v>236</v>
      </c>
      <c r="ARK18">
        <v>233</v>
      </c>
      <c r="ARL18">
        <v>228</v>
      </c>
      <c r="ARM18">
        <v>223</v>
      </c>
      <c r="ARN18">
        <v>222</v>
      </c>
      <c r="ARO18">
        <v>222</v>
      </c>
      <c r="ARP18">
        <v>222</v>
      </c>
      <c r="ARQ18">
        <v>3788890</v>
      </c>
      <c r="ARR18">
        <v>3793781</v>
      </c>
      <c r="ARS18">
        <v>3793809</v>
      </c>
      <c r="ART18">
        <v>3790465</v>
      </c>
      <c r="ARU18">
        <v>3753781</v>
      </c>
      <c r="ARV18">
        <v>3755536</v>
      </c>
      <c r="ARW18">
        <v>3766165</v>
      </c>
      <c r="ARX18">
        <v>3754250</v>
      </c>
      <c r="ARY18">
        <v>3774842</v>
      </c>
      <c r="ARZ18">
        <v>3794247</v>
      </c>
      <c r="ASA18">
        <v>3766219</v>
      </c>
      <c r="ASB18">
        <v>3792760</v>
      </c>
      <c r="ASC18">
        <v>3776970</v>
      </c>
      <c r="ASD18">
        <v>3780202</v>
      </c>
      <c r="ASE18">
        <v>3756351</v>
      </c>
      <c r="ASF18">
        <v>3747802</v>
      </c>
      <c r="ASG18">
        <v>3715067</v>
      </c>
      <c r="ASH18">
        <v>3530225</v>
      </c>
      <c r="ASI18">
        <v>3307916</v>
      </c>
      <c r="ASJ18">
        <v>3307916</v>
      </c>
      <c r="ASK18">
        <v>2333725</v>
      </c>
      <c r="ASL18">
        <v>1305825</v>
      </c>
      <c r="ASM18">
        <v>464058</v>
      </c>
      <c r="ASN18">
        <v>193883</v>
      </c>
      <c r="ASO18">
        <v>116018</v>
      </c>
      <c r="ASP18">
        <v>80289</v>
      </c>
      <c r="ASQ18">
        <v>72986</v>
      </c>
      <c r="ASR18">
        <v>65423</v>
      </c>
      <c r="ASS18">
        <v>50860</v>
      </c>
      <c r="AST18">
        <v>51031</v>
      </c>
      <c r="ASU18">
        <v>44591</v>
      </c>
      <c r="ASV18">
        <v>35003</v>
      </c>
      <c r="ASW18">
        <v>33168</v>
      </c>
      <c r="ASX18">
        <v>31627</v>
      </c>
      <c r="ASY18">
        <v>29417</v>
      </c>
      <c r="ASZ18">
        <v>20923</v>
      </c>
      <c r="ATA18">
        <v>20191</v>
      </c>
      <c r="ATB18">
        <v>19651</v>
      </c>
      <c r="ATC18">
        <v>17064</v>
      </c>
      <c r="ATD18">
        <v>14081</v>
      </c>
      <c r="ATE18">
        <v>10277</v>
      </c>
      <c r="ATF18">
        <v>9393</v>
      </c>
      <c r="ATG18">
        <v>6969</v>
      </c>
      <c r="ATH18">
        <v>5293</v>
      </c>
      <c r="ATI18">
        <v>3575</v>
      </c>
      <c r="ATJ18">
        <v>3092</v>
      </c>
      <c r="ATK18">
        <v>1823</v>
      </c>
      <c r="ATL18">
        <v>1314</v>
      </c>
      <c r="ATM18">
        <v>1297</v>
      </c>
      <c r="ATN18">
        <v>1219</v>
      </c>
      <c r="ATO18">
        <v>1189</v>
      </c>
      <c r="ATP18">
        <v>1132</v>
      </c>
      <c r="ATQ18">
        <v>1125</v>
      </c>
      <c r="ATR18">
        <v>566</v>
      </c>
      <c r="ATS18">
        <v>545</v>
      </c>
      <c r="ATT18">
        <v>455</v>
      </c>
      <c r="ATU18">
        <v>369</v>
      </c>
      <c r="ATV18">
        <v>238</v>
      </c>
      <c r="ATW18">
        <v>244</v>
      </c>
      <c r="ATX18">
        <v>220</v>
      </c>
      <c r="ATY18">
        <v>228</v>
      </c>
      <c r="ATZ18">
        <v>228</v>
      </c>
      <c r="AUA18">
        <v>219</v>
      </c>
      <c r="AUB18">
        <v>212</v>
      </c>
      <c r="AUC18">
        <v>225</v>
      </c>
      <c r="AUD18">
        <v>3920906</v>
      </c>
      <c r="AUE18">
        <v>3939186</v>
      </c>
      <c r="AUF18">
        <v>4001259</v>
      </c>
      <c r="AUG18">
        <v>3993197</v>
      </c>
      <c r="AUH18">
        <v>3928921</v>
      </c>
      <c r="AUI18">
        <v>3912236</v>
      </c>
      <c r="AUJ18">
        <v>3876800</v>
      </c>
      <c r="AUK18">
        <v>3851643</v>
      </c>
      <c r="AUL18">
        <v>3858685</v>
      </c>
      <c r="AUM18">
        <v>3848813</v>
      </c>
      <c r="AUN18">
        <v>3849014</v>
      </c>
      <c r="AUO18">
        <v>3869761</v>
      </c>
      <c r="AUP18">
        <v>3869761</v>
      </c>
      <c r="AUQ18">
        <v>3873108</v>
      </c>
      <c r="AUR18">
        <v>3865385</v>
      </c>
      <c r="AUS18">
        <v>3828423</v>
      </c>
      <c r="AUT18">
        <v>3802255</v>
      </c>
      <c r="AUU18">
        <v>3661594</v>
      </c>
      <c r="AUV18">
        <v>3198738</v>
      </c>
      <c r="AUW18">
        <v>2087263</v>
      </c>
      <c r="AUX18">
        <v>946392</v>
      </c>
      <c r="AUY18">
        <v>385163</v>
      </c>
      <c r="AUZ18">
        <v>147947</v>
      </c>
      <c r="AVA18">
        <v>123825</v>
      </c>
      <c r="AVB18">
        <v>94564</v>
      </c>
      <c r="AVC18">
        <v>60279</v>
      </c>
      <c r="AVD18">
        <v>50231</v>
      </c>
      <c r="AVE18">
        <v>33261</v>
      </c>
      <c r="AVF18">
        <v>30047</v>
      </c>
      <c r="AVG18">
        <v>27588</v>
      </c>
      <c r="AVH18">
        <v>22974</v>
      </c>
      <c r="AVI18">
        <v>22140</v>
      </c>
      <c r="AVJ18">
        <v>17888</v>
      </c>
      <c r="AVK18">
        <v>15068</v>
      </c>
      <c r="AVL18">
        <v>12554</v>
      </c>
      <c r="AVM18">
        <v>11718</v>
      </c>
      <c r="AVN18">
        <v>11556</v>
      </c>
      <c r="AVO18">
        <v>10063</v>
      </c>
      <c r="AVP18">
        <v>9410</v>
      </c>
      <c r="AVQ18">
        <v>7918</v>
      </c>
      <c r="AVR18">
        <v>8160</v>
      </c>
      <c r="AVS18">
        <v>8664</v>
      </c>
      <c r="AVT18">
        <v>8151</v>
      </c>
      <c r="AVU18">
        <v>6202</v>
      </c>
      <c r="AVV18">
        <v>5704</v>
      </c>
      <c r="AVW18">
        <v>5657</v>
      </c>
      <c r="AVX18">
        <v>1569</v>
      </c>
      <c r="AVY18">
        <v>695</v>
      </c>
      <c r="AVZ18">
        <v>691</v>
      </c>
      <c r="AWA18">
        <v>648</v>
      </c>
      <c r="AWB18">
        <v>635</v>
      </c>
      <c r="AWC18">
        <v>630</v>
      </c>
      <c r="AWD18">
        <v>585</v>
      </c>
      <c r="AWE18">
        <v>576</v>
      </c>
      <c r="AWF18">
        <v>500</v>
      </c>
      <c r="AWG18">
        <v>550</v>
      </c>
      <c r="AWH18">
        <v>422</v>
      </c>
      <c r="AWI18">
        <v>422</v>
      </c>
      <c r="AWJ18">
        <v>396</v>
      </c>
      <c r="AWK18">
        <v>363</v>
      </c>
      <c r="AWL18">
        <v>255</v>
      </c>
      <c r="AWM18">
        <v>256</v>
      </c>
      <c r="AWN18">
        <v>198</v>
      </c>
      <c r="AWO18">
        <v>221</v>
      </c>
      <c r="AWP18">
        <v>179</v>
      </c>
      <c r="AWQ18">
        <v>161</v>
      </c>
      <c r="AWR18">
        <v>4250904</v>
      </c>
      <c r="AWS18">
        <v>4297081</v>
      </c>
      <c r="AWT18">
        <v>4356141</v>
      </c>
      <c r="AWU18">
        <v>4421792</v>
      </c>
      <c r="AWV18">
        <v>4384170</v>
      </c>
      <c r="AWW18">
        <v>4339875</v>
      </c>
      <c r="AWX18">
        <v>4314934</v>
      </c>
      <c r="AWY18">
        <v>4312468</v>
      </c>
      <c r="AWZ18">
        <v>4306226</v>
      </c>
      <c r="AXA18">
        <v>4384691</v>
      </c>
      <c r="AXB18">
        <v>4359013</v>
      </c>
      <c r="AXC18">
        <v>4356735</v>
      </c>
      <c r="AXD18">
        <v>4394610</v>
      </c>
      <c r="AXE18">
        <v>4351216</v>
      </c>
      <c r="AXF18">
        <v>4317278</v>
      </c>
      <c r="AXG18">
        <v>4265476</v>
      </c>
      <c r="AXH18">
        <v>4265476</v>
      </c>
      <c r="AXI18">
        <v>4134625</v>
      </c>
      <c r="AXJ18">
        <v>3860493</v>
      </c>
      <c r="AXK18">
        <v>2932890</v>
      </c>
      <c r="AXL18">
        <v>1448978</v>
      </c>
      <c r="AXM18">
        <v>589493</v>
      </c>
      <c r="AXN18">
        <v>310706</v>
      </c>
      <c r="AXO18">
        <v>189581</v>
      </c>
      <c r="AXP18">
        <v>123982</v>
      </c>
      <c r="AXQ18">
        <v>92966</v>
      </c>
      <c r="AXR18">
        <v>78130</v>
      </c>
      <c r="AXS18">
        <v>71583</v>
      </c>
      <c r="AXT18">
        <v>63428</v>
      </c>
      <c r="AXU18">
        <v>54273</v>
      </c>
      <c r="AXV18">
        <v>52813</v>
      </c>
      <c r="AXW18">
        <v>50190</v>
      </c>
      <c r="AXX18">
        <v>44372</v>
      </c>
      <c r="AXY18">
        <v>43965</v>
      </c>
      <c r="AXZ18">
        <v>43687</v>
      </c>
      <c r="AYA18">
        <v>29486</v>
      </c>
      <c r="AYB18">
        <v>22966</v>
      </c>
      <c r="AYC18">
        <v>22116</v>
      </c>
      <c r="AYD18">
        <v>17364</v>
      </c>
      <c r="AYE18">
        <v>12126</v>
      </c>
      <c r="AYF18">
        <v>10367</v>
      </c>
      <c r="AYG18">
        <v>8771</v>
      </c>
      <c r="AYH18">
        <v>8188</v>
      </c>
      <c r="AYI18">
        <v>6622</v>
      </c>
      <c r="AYJ18">
        <v>5633</v>
      </c>
      <c r="AYK18">
        <v>4683</v>
      </c>
      <c r="AYL18">
        <v>4284</v>
      </c>
      <c r="AYM18">
        <v>3752</v>
      </c>
      <c r="AYN18">
        <v>2148</v>
      </c>
      <c r="AYO18">
        <v>665</v>
      </c>
      <c r="AYP18">
        <v>651</v>
      </c>
      <c r="AYQ18">
        <v>636</v>
      </c>
      <c r="AYR18">
        <v>613</v>
      </c>
      <c r="AYS18">
        <v>603</v>
      </c>
      <c r="AYT18">
        <v>604</v>
      </c>
      <c r="AYU18">
        <v>608</v>
      </c>
      <c r="AYV18">
        <v>626</v>
      </c>
      <c r="AYW18">
        <v>630</v>
      </c>
      <c r="AYX18">
        <v>712</v>
      </c>
      <c r="AYY18">
        <v>510</v>
      </c>
      <c r="AYZ18">
        <v>128</v>
      </c>
      <c r="AZA18">
        <v>123</v>
      </c>
      <c r="AZB18">
        <v>122</v>
      </c>
      <c r="AZC18">
        <v>15</v>
      </c>
      <c r="AZD18">
        <v>16</v>
      </c>
      <c r="AZE18">
        <v>3938227</v>
      </c>
      <c r="AZF18">
        <v>3979190</v>
      </c>
      <c r="AZG18">
        <v>3919957</v>
      </c>
      <c r="AZH18">
        <v>3776648</v>
      </c>
      <c r="AZI18">
        <v>3768070</v>
      </c>
      <c r="AZJ18">
        <v>3741320</v>
      </c>
      <c r="AZK18">
        <v>3702555</v>
      </c>
      <c r="AZL18">
        <v>3611319</v>
      </c>
      <c r="AZM18">
        <v>3645480</v>
      </c>
      <c r="AZN18">
        <v>3620171</v>
      </c>
      <c r="AZO18">
        <v>3639649</v>
      </c>
      <c r="AZP18">
        <v>3608668</v>
      </c>
      <c r="AZQ18">
        <v>3566811</v>
      </c>
      <c r="AZR18">
        <v>3504299</v>
      </c>
      <c r="AZS18">
        <v>3463731</v>
      </c>
      <c r="AZT18">
        <v>3482936</v>
      </c>
      <c r="AZU18">
        <v>3482123</v>
      </c>
      <c r="AZV18">
        <v>3562962</v>
      </c>
      <c r="AZW18">
        <v>3350367</v>
      </c>
      <c r="AZX18">
        <v>2609580</v>
      </c>
      <c r="AZY18">
        <v>1161721</v>
      </c>
      <c r="AZZ18">
        <v>552865</v>
      </c>
      <c r="BAA18">
        <v>263826</v>
      </c>
      <c r="BAB18">
        <v>191828</v>
      </c>
      <c r="BAC18">
        <v>157491</v>
      </c>
      <c r="BAD18">
        <v>126422</v>
      </c>
      <c r="BAE18">
        <v>126422</v>
      </c>
      <c r="BAF18">
        <v>109931</v>
      </c>
      <c r="BAG18">
        <v>104497</v>
      </c>
      <c r="BAH18">
        <v>87528</v>
      </c>
      <c r="BAI18">
        <v>84426</v>
      </c>
      <c r="BAJ18">
        <v>80492</v>
      </c>
      <c r="BAK18">
        <v>75474</v>
      </c>
      <c r="BAL18">
        <v>70384</v>
      </c>
      <c r="BAM18">
        <v>68411</v>
      </c>
      <c r="BAN18">
        <v>64179</v>
      </c>
      <c r="BAO18">
        <v>61483</v>
      </c>
      <c r="BAP18">
        <v>45043</v>
      </c>
      <c r="BAQ18">
        <v>38293</v>
      </c>
      <c r="BAR18">
        <v>35730</v>
      </c>
      <c r="BAS18">
        <v>30556</v>
      </c>
      <c r="BAT18">
        <v>23919</v>
      </c>
      <c r="BAU18">
        <v>16855</v>
      </c>
      <c r="BAV18">
        <v>14159</v>
      </c>
      <c r="BAW18">
        <v>8362</v>
      </c>
      <c r="BAX18">
        <v>6201</v>
      </c>
      <c r="BAY18">
        <v>6201</v>
      </c>
      <c r="BAZ18">
        <v>5233</v>
      </c>
      <c r="BBA18">
        <v>1046</v>
      </c>
      <c r="BBB18">
        <v>575</v>
      </c>
      <c r="BBC18">
        <v>214</v>
      </c>
      <c r="BBD18">
        <v>206</v>
      </c>
      <c r="BBE18">
        <v>191</v>
      </c>
      <c r="BBF18">
        <v>183</v>
      </c>
      <c r="BBG18">
        <v>172</v>
      </c>
      <c r="BBH18">
        <v>142</v>
      </c>
      <c r="BBI18">
        <v>140</v>
      </c>
      <c r="BBJ18">
        <v>140</v>
      </c>
      <c r="BBK18">
        <v>139</v>
      </c>
      <c r="BBL18">
        <v>138</v>
      </c>
      <c r="BBM18">
        <v>52</v>
      </c>
      <c r="BBN18">
        <v>52</v>
      </c>
      <c r="BBO18">
        <v>52</v>
      </c>
      <c r="BBP18">
        <v>51</v>
      </c>
      <c r="BBQ18">
        <v>31</v>
      </c>
      <c r="BBR18">
        <v>3119441</v>
      </c>
      <c r="BBS18">
        <v>3128891</v>
      </c>
      <c r="BBT18">
        <v>3131986</v>
      </c>
      <c r="BBU18">
        <v>3136549</v>
      </c>
      <c r="BBV18">
        <v>3147937</v>
      </c>
      <c r="BBW18">
        <v>3174275</v>
      </c>
      <c r="BBX18">
        <v>3171447</v>
      </c>
      <c r="BBY18">
        <v>3171108</v>
      </c>
      <c r="BBZ18">
        <v>3147025</v>
      </c>
      <c r="BCA18">
        <v>3141840</v>
      </c>
      <c r="BCB18">
        <v>3116499</v>
      </c>
      <c r="BCC18">
        <v>3100068</v>
      </c>
      <c r="BCD18">
        <v>3101724</v>
      </c>
      <c r="BCE18">
        <v>3107347</v>
      </c>
      <c r="BCF18">
        <v>3106748</v>
      </c>
      <c r="BCG18">
        <v>3154102</v>
      </c>
      <c r="BCH18">
        <v>3201384</v>
      </c>
      <c r="BCI18">
        <v>3070342</v>
      </c>
      <c r="BCJ18">
        <v>3070342</v>
      </c>
      <c r="BCK18">
        <v>2467396</v>
      </c>
      <c r="BCL18">
        <v>1522902</v>
      </c>
      <c r="BCM18">
        <v>603141</v>
      </c>
      <c r="BCN18">
        <v>373678</v>
      </c>
      <c r="BCO18">
        <v>152448</v>
      </c>
      <c r="BCP18">
        <v>59462</v>
      </c>
      <c r="BCQ18">
        <v>47883</v>
      </c>
      <c r="BCR18">
        <v>41745</v>
      </c>
      <c r="BCS18">
        <v>39180</v>
      </c>
      <c r="BCT18">
        <v>35348</v>
      </c>
      <c r="BCU18">
        <v>32903</v>
      </c>
      <c r="BCV18">
        <v>30025</v>
      </c>
      <c r="BCW18">
        <v>25374</v>
      </c>
      <c r="BCX18">
        <v>22716</v>
      </c>
      <c r="BCY18">
        <v>20574</v>
      </c>
      <c r="BCZ18">
        <v>20216</v>
      </c>
      <c r="BDA18">
        <v>18725</v>
      </c>
      <c r="BDB18">
        <v>18301</v>
      </c>
      <c r="BDC18">
        <v>15677</v>
      </c>
      <c r="BDD18">
        <v>13778</v>
      </c>
      <c r="BDE18">
        <v>10784</v>
      </c>
      <c r="BDF18">
        <v>10193</v>
      </c>
      <c r="BDG18">
        <v>10164</v>
      </c>
      <c r="BDH18">
        <v>5971</v>
      </c>
      <c r="BDI18">
        <v>5443</v>
      </c>
      <c r="BDJ18">
        <v>4098</v>
      </c>
      <c r="BDK18">
        <v>4019</v>
      </c>
      <c r="BDL18">
        <v>3919</v>
      </c>
      <c r="BDM18">
        <v>3290</v>
      </c>
      <c r="BDN18">
        <v>2192</v>
      </c>
      <c r="BDO18">
        <v>2099</v>
      </c>
      <c r="BDP18">
        <v>1691</v>
      </c>
      <c r="BDQ18">
        <v>1690</v>
      </c>
      <c r="BDR18">
        <v>1686</v>
      </c>
      <c r="BDS18">
        <v>1664</v>
      </c>
      <c r="BDT18">
        <v>1282</v>
      </c>
      <c r="BDU18">
        <v>1267</v>
      </c>
      <c r="BDV18">
        <v>1109</v>
      </c>
      <c r="BDW18">
        <v>587</v>
      </c>
      <c r="BDX18">
        <v>577</v>
      </c>
      <c r="BDY18">
        <v>576</v>
      </c>
      <c r="BDZ18">
        <v>576</v>
      </c>
      <c r="BEA18">
        <v>576</v>
      </c>
      <c r="BEB18">
        <v>576</v>
      </c>
      <c r="BEC18">
        <v>576</v>
      </c>
      <c r="BED18">
        <v>526</v>
      </c>
      <c r="BEE18">
        <v>3237218</v>
      </c>
      <c r="BEF18">
        <v>3231651</v>
      </c>
      <c r="BEG18">
        <v>3229285</v>
      </c>
      <c r="BEH18">
        <v>3224078</v>
      </c>
      <c r="BEI18">
        <v>3247069</v>
      </c>
      <c r="BEJ18">
        <v>3288275</v>
      </c>
      <c r="BEK18">
        <v>3280966</v>
      </c>
      <c r="BEL18">
        <v>3283465</v>
      </c>
      <c r="BEM18">
        <v>3290068</v>
      </c>
      <c r="BEN18">
        <v>3305015</v>
      </c>
      <c r="BEO18">
        <v>3307106</v>
      </c>
      <c r="BEP18">
        <v>3307106</v>
      </c>
      <c r="BEQ18">
        <v>3325921</v>
      </c>
      <c r="BER18">
        <v>3324968</v>
      </c>
      <c r="BES18">
        <v>3304752</v>
      </c>
      <c r="BET18">
        <v>3298340</v>
      </c>
      <c r="BEU18">
        <v>3329548</v>
      </c>
      <c r="BEV18">
        <v>3207987</v>
      </c>
      <c r="BEW18">
        <v>2626682</v>
      </c>
      <c r="BEX18">
        <v>1627795</v>
      </c>
      <c r="BEY18">
        <v>692561</v>
      </c>
      <c r="BEZ18">
        <v>254059</v>
      </c>
      <c r="BFA18">
        <v>189792</v>
      </c>
      <c r="BFB18">
        <v>142904</v>
      </c>
      <c r="BFC18">
        <v>102872</v>
      </c>
      <c r="BFD18">
        <v>84378</v>
      </c>
      <c r="BFE18">
        <v>72877</v>
      </c>
      <c r="BFF18">
        <v>56618</v>
      </c>
      <c r="BFG18">
        <v>49079</v>
      </c>
      <c r="BFH18">
        <v>44466</v>
      </c>
      <c r="BFI18">
        <v>36292</v>
      </c>
      <c r="BFJ18">
        <v>35305</v>
      </c>
      <c r="BFK18">
        <v>33612</v>
      </c>
      <c r="BFL18">
        <v>30881</v>
      </c>
      <c r="BFM18">
        <v>28760</v>
      </c>
      <c r="BFN18">
        <v>24741</v>
      </c>
      <c r="BFO18">
        <v>19679</v>
      </c>
      <c r="BFP18">
        <v>16470</v>
      </c>
      <c r="BFQ18">
        <v>13658</v>
      </c>
      <c r="BFR18">
        <v>9958</v>
      </c>
      <c r="BFS18">
        <v>8676</v>
      </c>
      <c r="BFT18">
        <v>7410</v>
      </c>
      <c r="BFU18">
        <v>6891</v>
      </c>
      <c r="BFV18">
        <v>5578</v>
      </c>
      <c r="BFW18">
        <v>4977</v>
      </c>
      <c r="BFX18">
        <v>3437</v>
      </c>
      <c r="BFY18">
        <v>2900</v>
      </c>
      <c r="BFZ18">
        <v>2501</v>
      </c>
      <c r="BGA18">
        <v>683</v>
      </c>
      <c r="BGB18">
        <v>382</v>
      </c>
      <c r="BGC18">
        <v>177</v>
      </c>
      <c r="BGD18">
        <v>174</v>
      </c>
      <c r="BGE18">
        <v>170</v>
      </c>
      <c r="BGF18">
        <v>167</v>
      </c>
      <c r="BGG18">
        <v>167</v>
      </c>
      <c r="BGH18">
        <v>167</v>
      </c>
      <c r="BGI18">
        <v>167</v>
      </c>
      <c r="BGJ18">
        <v>167</v>
      </c>
      <c r="BGK18">
        <v>1</v>
      </c>
      <c r="BGL18">
        <v>3302975</v>
      </c>
      <c r="BGM18">
        <v>3302975</v>
      </c>
      <c r="BGN18">
        <v>3302975</v>
      </c>
      <c r="BGO18">
        <v>3302975</v>
      </c>
      <c r="BGP18">
        <v>3302975</v>
      </c>
      <c r="BGQ18">
        <v>3302975</v>
      </c>
      <c r="BGR18">
        <v>3302975</v>
      </c>
      <c r="BGS18">
        <v>3302975</v>
      </c>
      <c r="BGT18">
        <v>3278709</v>
      </c>
      <c r="BGU18">
        <v>3272164</v>
      </c>
      <c r="BGV18">
        <v>3260059</v>
      </c>
      <c r="BGW18">
        <v>3241189</v>
      </c>
      <c r="BGX18">
        <v>3212554</v>
      </c>
      <c r="BGY18">
        <v>3232338</v>
      </c>
      <c r="BGZ18">
        <v>3293040</v>
      </c>
      <c r="BHA18">
        <v>3286427</v>
      </c>
      <c r="BHB18">
        <v>3306430</v>
      </c>
      <c r="BHC18">
        <v>3320316</v>
      </c>
      <c r="BHD18">
        <v>3259457</v>
      </c>
      <c r="BHE18">
        <v>3253407</v>
      </c>
      <c r="BHF18">
        <v>3259179</v>
      </c>
      <c r="BHG18">
        <v>3279803</v>
      </c>
      <c r="BHH18">
        <v>3305424</v>
      </c>
      <c r="BHI18">
        <v>3291817</v>
      </c>
      <c r="BHJ18">
        <v>3141083</v>
      </c>
      <c r="BHK18">
        <v>2356336</v>
      </c>
      <c r="BHL18">
        <v>989051</v>
      </c>
      <c r="BHM18">
        <v>989051</v>
      </c>
      <c r="BHN18">
        <v>594564</v>
      </c>
      <c r="BHO18">
        <v>343363</v>
      </c>
      <c r="BHP18">
        <v>254565</v>
      </c>
      <c r="BHQ18">
        <v>199424</v>
      </c>
      <c r="BHR18">
        <v>160418</v>
      </c>
      <c r="BHS18">
        <v>149027</v>
      </c>
      <c r="BHT18">
        <v>140206</v>
      </c>
      <c r="BHU18">
        <v>128013</v>
      </c>
      <c r="BHV18">
        <v>115226</v>
      </c>
      <c r="BHW18">
        <v>104994</v>
      </c>
      <c r="BHX18">
        <v>93395</v>
      </c>
      <c r="BHY18">
        <v>88358</v>
      </c>
      <c r="BHZ18">
        <v>81179</v>
      </c>
      <c r="BIA18">
        <v>76234</v>
      </c>
      <c r="BIB18">
        <v>68208</v>
      </c>
      <c r="BIC18">
        <v>63142</v>
      </c>
      <c r="BID18">
        <v>58288</v>
      </c>
      <c r="BIE18">
        <v>56869</v>
      </c>
      <c r="BIF18">
        <v>53819</v>
      </c>
      <c r="BIG18">
        <v>53159</v>
      </c>
      <c r="BIH18">
        <v>52737</v>
      </c>
      <c r="BII18">
        <v>51282</v>
      </c>
      <c r="BIJ18">
        <v>46750</v>
      </c>
      <c r="BIK18">
        <v>45933</v>
      </c>
      <c r="BIL18">
        <v>44633</v>
      </c>
      <c r="BIM18">
        <v>41260</v>
      </c>
      <c r="BIN18">
        <v>36067</v>
      </c>
      <c r="BIO18">
        <v>19387</v>
      </c>
      <c r="BIP18">
        <v>76</v>
      </c>
      <c r="BIQ18">
        <v>73</v>
      </c>
      <c r="BIR18">
        <v>73</v>
      </c>
      <c r="BIS18">
        <v>72</v>
      </c>
      <c r="BIT18">
        <v>71</v>
      </c>
      <c r="BIU18">
        <v>69</v>
      </c>
      <c r="BIV18">
        <v>67</v>
      </c>
      <c r="BIW18">
        <v>67</v>
      </c>
      <c r="BIX18">
        <v>68</v>
      </c>
      <c r="BIY18">
        <v>68</v>
      </c>
      <c r="BIZ18">
        <v>68</v>
      </c>
      <c r="BJA18">
        <v>5</v>
      </c>
      <c r="BJB18">
        <v>4</v>
      </c>
      <c r="BJC18">
        <v>4</v>
      </c>
      <c r="BJD18">
        <v>3</v>
      </c>
      <c r="BJE18">
        <v>3</v>
      </c>
      <c r="BJF18">
        <v>3511539</v>
      </c>
      <c r="BJG18">
        <v>3527388</v>
      </c>
      <c r="BJH18">
        <v>3562047</v>
      </c>
      <c r="BJI18">
        <v>3653178</v>
      </c>
      <c r="BJJ18">
        <v>3689076</v>
      </c>
      <c r="BJK18">
        <v>3693105</v>
      </c>
      <c r="BJL18">
        <v>3782559</v>
      </c>
      <c r="BJM18">
        <v>3757962</v>
      </c>
      <c r="BJN18">
        <v>3739511</v>
      </c>
      <c r="BJO18">
        <v>3797816</v>
      </c>
      <c r="BJP18">
        <v>3848742</v>
      </c>
      <c r="BJQ18">
        <v>3821313</v>
      </c>
      <c r="BJR18">
        <v>3839746</v>
      </c>
      <c r="BJS18">
        <v>3866127</v>
      </c>
      <c r="BJT18">
        <v>3887139</v>
      </c>
      <c r="BJU18">
        <v>3878597</v>
      </c>
      <c r="BJV18">
        <v>3822639</v>
      </c>
      <c r="BJW18">
        <v>3597892</v>
      </c>
      <c r="BJX18">
        <v>2890775</v>
      </c>
      <c r="BJY18">
        <v>1718486</v>
      </c>
      <c r="BJZ18">
        <v>959143</v>
      </c>
      <c r="BKA18">
        <v>555726</v>
      </c>
      <c r="BKB18">
        <v>386309</v>
      </c>
      <c r="BKC18">
        <v>295158</v>
      </c>
      <c r="BKD18">
        <v>251023</v>
      </c>
      <c r="BKE18">
        <v>251023</v>
      </c>
      <c r="BKF18">
        <v>239686</v>
      </c>
      <c r="BKG18">
        <v>236407</v>
      </c>
      <c r="BKH18">
        <v>214880</v>
      </c>
      <c r="BKI18">
        <v>197103</v>
      </c>
      <c r="BKJ18">
        <v>183872</v>
      </c>
      <c r="BKK18">
        <v>184109</v>
      </c>
      <c r="BKL18">
        <v>171394</v>
      </c>
      <c r="BKM18">
        <v>160272</v>
      </c>
      <c r="BKN18">
        <v>152276</v>
      </c>
      <c r="BKO18">
        <v>142146</v>
      </c>
      <c r="BKP18">
        <v>120691</v>
      </c>
      <c r="BKQ18">
        <v>99244</v>
      </c>
      <c r="BKR18">
        <v>89040</v>
      </c>
      <c r="BKS18">
        <v>85519</v>
      </c>
      <c r="BKT18">
        <v>78076</v>
      </c>
      <c r="BKU18">
        <v>70932</v>
      </c>
      <c r="BKV18">
        <v>65494</v>
      </c>
      <c r="BKW18">
        <v>56532</v>
      </c>
      <c r="BKX18">
        <v>43051</v>
      </c>
      <c r="BKY18">
        <v>43051</v>
      </c>
      <c r="BKZ18">
        <v>40571</v>
      </c>
      <c r="BLA18">
        <v>39083</v>
      </c>
      <c r="BLB18">
        <v>34788</v>
      </c>
      <c r="BLC18">
        <v>32568</v>
      </c>
      <c r="BLD18">
        <v>32512</v>
      </c>
      <c r="BLE18">
        <v>32398</v>
      </c>
      <c r="BLF18">
        <v>30461</v>
      </c>
      <c r="BLG18">
        <v>28424</v>
      </c>
      <c r="BLH18">
        <v>28417</v>
      </c>
      <c r="BLI18">
        <v>26870</v>
      </c>
      <c r="BLJ18">
        <v>22418</v>
      </c>
      <c r="BLK18">
        <v>19763</v>
      </c>
      <c r="BLL18">
        <v>19763</v>
      </c>
      <c r="BLM18">
        <v>19198</v>
      </c>
      <c r="BLN18">
        <v>4456</v>
      </c>
      <c r="BLO18">
        <v>52</v>
      </c>
      <c r="BLP18">
        <v>41</v>
      </c>
      <c r="BLQ18">
        <v>41</v>
      </c>
      <c r="BLR18">
        <v>41</v>
      </c>
      <c r="BLS18">
        <v>41</v>
      </c>
      <c r="BLT18">
        <v>3657577</v>
      </c>
      <c r="BLU18">
        <v>3649430</v>
      </c>
      <c r="BLV18">
        <v>3636065</v>
      </c>
      <c r="BLW18">
        <v>3652684</v>
      </c>
      <c r="BLX18">
        <v>3661463</v>
      </c>
      <c r="BLY18">
        <v>3658220</v>
      </c>
      <c r="BLZ18">
        <v>3600378</v>
      </c>
      <c r="BMA18">
        <v>3630395</v>
      </c>
      <c r="BMB18">
        <v>3596230</v>
      </c>
      <c r="BMC18">
        <v>3558684</v>
      </c>
      <c r="BMD18">
        <v>3582973</v>
      </c>
      <c r="BME18">
        <v>3682586</v>
      </c>
      <c r="BMF18">
        <v>3674214</v>
      </c>
      <c r="BMG18">
        <v>3671995</v>
      </c>
      <c r="BMH18">
        <v>3674919</v>
      </c>
      <c r="BMI18">
        <v>3659832</v>
      </c>
      <c r="BMJ18">
        <v>3659832</v>
      </c>
      <c r="BMK18">
        <v>3444221</v>
      </c>
      <c r="BML18">
        <v>2658794</v>
      </c>
      <c r="BMM18">
        <v>1447138</v>
      </c>
      <c r="BMN18">
        <v>996935</v>
      </c>
      <c r="BMO18">
        <v>500654</v>
      </c>
      <c r="BMP18">
        <v>381995</v>
      </c>
      <c r="BMQ18">
        <v>336293</v>
      </c>
      <c r="BMR18">
        <v>310116</v>
      </c>
      <c r="BMS18">
        <v>289434</v>
      </c>
      <c r="BMT18">
        <v>257603</v>
      </c>
      <c r="BMU18">
        <v>242700</v>
      </c>
      <c r="BMV18">
        <v>228148</v>
      </c>
      <c r="BMW18">
        <v>227658</v>
      </c>
      <c r="BMX18">
        <v>210115</v>
      </c>
      <c r="BMY18">
        <v>188346</v>
      </c>
      <c r="BMZ18">
        <v>179133</v>
      </c>
      <c r="BNA18">
        <v>156162</v>
      </c>
      <c r="BNB18">
        <v>150024</v>
      </c>
      <c r="BNC18">
        <v>141700</v>
      </c>
      <c r="BND18">
        <v>132837</v>
      </c>
      <c r="BNE18">
        <v>124692</v>
      </c>
      <c r="BNF18">
        <v>116943</v>
      </c>
      <c r="BNG18">
        <v>111490</v>
      </c>
      <c r="BNH18">
        <v>98667</v>
      </c>
      <c r="BNI18">
        <v>85574</v>
      </c>
      <c r="BNJ18">
        <v>82039</v>
      </c>
      <c r="BNK18">
        <v>75623</v>
      </c>
      <c r="BNL18">
        <v>71882</v>
      </c>
      <c r="BNM18">
        <v>68455</v>
      </c>
      <c r="BNN18">
        <v>63227</v>
      </c>
      <c r="BNO18">
        <v>58135</v>
      </c>
      <c r="BNP18">
        <v>58016</v>
      </c>
      <c r="BNQ18">
        <v>58004</v>
      </c>
      <c r="BNR18">
        <v>52181</v>
      </c>
      <c r="BNS18">
        <v>51472</v>
      </c>
      <c r="BNT18">
        <v>43388</v>
      </c>
      <c r="BNU18">
        <v>31200</v>
      </c>
      <c r="BNV18">
        <v>19371</v>
      </c>
      <c r="BNW18">
        <v>14001</v>
      </c>
      <c r="BNX18">
        <v>10662</v>
      </c>
      <c r="BNY18">
        <v>7724</v>
      </c>
      <c r="BNZ18">
        <v>1126</v>
      </c>
      <c r="BOA18">
        <v>316</v>
      </c>
      <c r="BOB18">
        <v>116</v>
      </c>
      <c r="BOC18">
        <v>110</v>
      </c>
      <c r="BOD18">
        <v>120</v>
      </c>
      <c r="BOE18">
        <v>81</v>
      </c>
      <c r="BOF18">
        <v>55</v>
      </c>
      <c r="BOG18">
        <v>3541295</v>
      </c>
      <c r="BOH18">
        <v>3490762</v>
      </c>
      <c r="BOI18">
        <v>3516747</v>
      </c>
      <c r="BOJ18">
        <v>3564079</v>
      </c>
      <c r="BOK18">
        <v>3613073</v>
      </c>
      <c r="BOL18">
        <v>3591182</v>
      </c>
      <c r="BOM18">
        <v>3555815</v>
      </c>
      <c r="BON18">
        <v>3569817</v>
      </c>
      <c r="BOO18">
        <v>3534205</v>
      </c>
      <c r="BOP18">
        <v>3576989</v>
      </c>
      <c r="BOQ18">
        <v>3596683</v>
      </c>
      <c r="BOR18">
        <v>3617590</v>
      </c>
      <c r="BOS18">
        <v>3584752</v>
      </c>
      <c r="BOT18">
        <v>3565003</v>
      </c>
      <c r="BOU18">
        <v>3565003</v>
      </c>
      <c r="BOV18">
        <v>3561703</v>
      </c>
      <c r="BOW18">
        <v>3390241</v>
      </c>
      <c r="BOX18">
        <v>2716265</v>
      </c>
      <c r="BOY18">
        <v>1614346</v>
      </c>
      <c r="BOZ18">
        <v>924721</v>
      </c>
      <c r="BPA18">
        <v>506230</v>
      </c>
      <c r="BPB18">
        <v>360267</v>
      </c>
      <c r="BPC18">
        <v>277546</v>
      </c>
      <c r="BPD18">
        <v>251949</v>
      </c>
      <c r="BPE18">
        <v>228375</v>
      </c>
      <c r="BPF18">
        <v>214975</v>
      </c>
      <c r="BPG18">
        <v>196471</v>
      </c>
      <c r="BPH18">
        <v>189094</v>
      </c>
      <c r="BPI18">
        <v>184334</v>
      </c>
      <c r="BPJ18">
        <v>178516</v>
      </c>
      <c r="BPK18">
        <v>173042</v>
      </c>
      <c r="BPL18">
        <v>169125</v>
      </c>
      <c r="BPM18">
        <v>159005</v>
      </c>
      <c r="BPN18">
        <v>150205</v>
      </c>
      <c r="BPO18">
        <v>136229</v>
      </c>
      <c r="BPP18">
        <v>128236</v>
      </c>
      <c r="BPQ18">
        <v>119094</v>
      </c>
      <c r="BPR18">
        <v>108264</v>
      </c>
      <c r="BPS18">
        <v>99404</v>
      </c>
      <c r="BPT18">
        <v>87397</v>
      </c>
      <c r="BPU18">
        <v>81512</v>
      </c>
      <c r="BPV18">
        <v>77610</v>
      </c>
      <c r="BPW18">
        <v>72930</v>
      </c>
      <c r="BPX18">
        <v>52001</v>
      </c>
      <c r="BPY18">
        <v>49150</v>
      </c>
      <c r="BPZ18">
        <v>46763</v>
      </c>
      <c r="BQA18">
        <v>40433</v>
      </c>
      <c r="BQB18">
        <v>32529</v>
      </c>
      <c r="BQC18">
        <v>29952</v>
      </c>
      <c r="BQD18">
        <v>28827</v>
      </c>
      <c r="BQE18">
        <v>24532</v>
      </c>
      <c r="BQF18">
        <v>12876</v>
      </c>
      <c r="BQG18">
        <v>8493</v>
      </c>
      <c r="BQH18">
        <v>5953</v>
      </c>
      <c r="BQI18">
        <v>5269</v>
      </c>
      <c r="BQJ18">
        <v>5226</v>
      </c>
      <c r="BQK18">
        <v>5226</v>
      </c>
      <c r="BQL18">
        <v>3503</v>
      </c>
      <c r="BQM18">
        <v>2863</v>
      </c>
      <c r="BQN18">
        <v>757</v>
      </c>
      <c r="BQO18">
        <v>47</v>
      </c>
      <c r="BQP18">
        <v>43</v>
      </c>
      <c r="BQQ18">
        <v>42</v>
      </c>
      <c r="BQR18">
        <v>39</v>
      </c>
      <c r="BQS18">
        <v>7</v>
      </c>
      <c r="BQT18">
        <v>3</v>
      </c>
      <c r="BQU18">
        <v>3785985</v>
      </c>
      <c r="BQV18">
        <v>3841424</v>
      </c>
      <c r="BQW18">
        <v>3879059</v>
      </c>
      <c r="BQX18">
        <v>3912446</v>
      </c>
      <c r="BQY18">
        <v>3933855</v>
      </c>
      <c r="BQZ18">
        <v>3926147</v>
      </c>
      <c r="BRA18">
        <v>3885829</v>
      </c>
      <c r="BRB18">
        <v>3919190</v>
      </c>
      <c r="BRC18">
        <v>3933841</v>
      </c>
      <c r="BRD18">
        <v>3922367</v>
      </c>
      <c r="BRE18">
        <v>3886073</v>
      </c>
      <c r="BRF18">
        <v>3857240</v>
      </c>
      <c r="BRG18">
        <v>3882395</v>
      </c>
      <c r="BRH18">
        <v>3881176</v>
      </c>
      <c r="BRI18">
        <v>3835165</v>
      </c>
      <c r="BRJ18">
        <v>3651615</v>
      </c>
      <c r="BRK18">
        <v>2970410</v>
      </c>
      <c r="BRL18">
        <v>1783506</v>
      </c>
      <c r="BRM18">
        <v>1783506</v>
      </c>
      <c r="BRN18">
        <v>1127647</v>
      </c>
      <c r="BRO18">
        <v>487315</v>
      </c>
      <c r="BRP18">
        <v>353546</v>
      </c>
      <c r="BRQ18">
        <v>274587</v>
      </c>
      <c r="BRR18">
        <v>215610</v>
      </c>
      <c r="BRS18">
        <v>190010</v>
      </c>
      <c r="BRT18">
        <v>157671</v>
      </c>
      <c r="BRU18">
        <v>129428</v>
      </c>
      <c r="BRV18">
        <v>124694</v>
      </c>
      <c r="BRW18">
        <v>91441</v>
      </c>
      <c r="BRX18">
        <v>85682</v>
      </c>
      <c r="BRY18">
        <v>77473</v>
      </c>
      <c r="BRZ18">
        <v>65289</v>
      </c>
      <c r="BSA18">
        <v>60561</v>
      </c>
      <c r="BSB18">
        <v>57575</v>
      </c>
      <c r="BSC18">
        <v>54158</v>
      </c>
      <c r="BSD18">
        <v>48647</v>
      </c>
      <c r="BSE18">
        <v>38804</v>
      </c>
      <c r="BSF18">
        <v>33425</v>
      </c>
      <c r="BSG18">
        <v>28527</v>
      </c>
      <c r="BSH18">
        <v>28574</v>
      </c>
      <c r="BSI18">
        <v>25438</v>
      </c>
      <c r="BSJ18">
        <v>22572</v>
      </c>
      <c r="BSK18">
        <v>13276</v>
      </c>
      <c r="BSL18">
        <v>11739</v>
      </c>
      <c r="BSM18">
        <v>11739</v>
      </c>
      <c r="BSN18">
        <v>9636</v>
      </c>
      <c r="BSO18">
        <v>7768</v>
      </c>
      <c r="BSP18">
        <v>3940</v>
      </c>
      <c r="BSQ18">
        <v>3838</v>
      </c>
      <c r="BSR18">
        <v>3589</v>
      </c>
      <c r="BSS18">
        <v>3207</v>
      </c>
      <c r="BST18">
        <v>2121</v>
      </c>
      <c r="BSU18">
        <v>1381</v>
      </c>
      <c r="BSV18">
        <v>1138</v>
      </c>
      <c r="BSW18">
        <v>567</v>
      </c>
      <c r="BSX18">
        <v>340</v>
      </c>
      <c r="BSY18">
        <v>219</v>
      </c>
      <c r="BSZ18">
        <v>117</v>
      </c>
      <c r="BTA18">
        <v>117</v>
      </c>
      <c r="BTB18">
        <v>117</v>
      </c>
      <c r="BTC18">
        <v>100</v>
      </c>
      <c r="BTD18">
        <v>88</v>
      </c>
      <c r="BTE18">
        <v>53</v>
      </c>
      <c r="BTF18">
        <v>23</v>
      </c>
      <c r="BTG18">
        <v>11</v>
      </c>
      <c r="BTH18">
        <v>3908008</v>
      </c>
      <c r="BTI18">
        <v>3840810</v>
      </c>
      <c r="BTJ18">
        <v>3881572</v>
      </c>
      <c r="BTK18">
        <v>3871510</v>
      </c>
      <c r="BTL18">
        <v>3850603</v>
      </c>
      <c r="BTM18">
        <v>3818683</v>
      </c>
      <c r="BTN18">
        <v>3780651</v>
      </c>
      <c r="BTO18">
        <v>3778514</v>
      </c>
      <c r="BTP18">
        <v>3780214</v>
      </c>
      <c r="BTQ18">
        <v>3783333</v>
      </c>
      <c r="BTR18">
        <v>3752367</v>
      </c>
      <c r="BTS18">
        <v>3693884</v>
      </c>
      <c r="BTT18">
        <v>3742674</v>
      </c>
      <c r="BTU18">
        <v>3744512</v>
      </c>
      <c r="BTV18">
        <v>3817784</v>
      </c>
      <c r="BTW18">
        <v>3852932</v>
      </c>
      <c r="BTX18">
        <v>3596982</v>
      </c>
      <c r="BTY18">
        <v>2688213</v>
      </c>
      <c r="BTZ18">
        <v>1471102</v>
      </c>
      <c r="BUA18">
        <v>1040936</v>
      </c>
      <c r="BUB18">
        <v>501456</v>
      </c>
      <c r="BUC18">
        <v>280486</v>
      </c>
      <c r="BUD18">
        <v>228089</v>
      </c>
      <c r="BUE18">
        <v>228089</v>
      </c>
      <c r="BUF18">
        <v>199507</v>
      </c>
      <c r="BUG18">
        <v>147527</v>
      </c>
      <c r="BUH18">
        <v>135175</v>
      </c>
      <c r="BUI18">
        <v>120096</v>
      </c>
      <c r="BUJ18">
        <v>109014</v>
      </c>
      <c r="BUK18">
        <v>106218</v>
      </c>
      <c r="BUL18">
        <v>91870</v>
      </c>
      <c r="BUM18">
        <v>83197</v>
      </c>
      <c r="BUN18">
        <v>74832</v>
      </c>
      <c r="BUO18">
        <v>74674</v>
      </c>
      <c r="BUP18">
        <v>72918</v>
      </c>
      <c r="BUQ18">
        <v>62167</v>
      </c>
      <c r="BUR18">
        <v>60436</v>
      </c>
      <c r="BUS18">
        <v>50773</v>
      </c>
      <c r="BUT18">
        <v>48828</v>
      </c>
      <c r="BUU18">
        <v>47625</v>
      </c>
      <c r="BUV18">
        <v>29262</v>
      </c>
      <c r="BUW18">
        <v>27842</v>
      </c>
      <c r="BUX18">
        <v>26825</v>
      </c>
      <c r="BUY18">
        <v>26825</v>
      </c>
      <c r="BUZ18">
        <v>22497</v>
      </c>
      <c r="BVA18">
        <v>20261</v>
      </c>
      <c r="BVB18">
        <v>18478</v>
      </c>
      <c r="BVC18">
        <v>15864</v>
      </c>
      <c r="BVD18">
        <v>14584</v>
      </c>
      <c r="BVE18">
        <v>11095</v>
      </c>
      <c r="BVF18">
        <v>7409</v>
      </c>
      <c r="BVG18">
        <v>3790</v>
      </c>
      <c r="BVH18">
        <v>3226</v>
      </c>
      <c r="BVI18">
        <v>2418</v>
      </c>
      <c r="BVJ18">
        <v>2260</v>
      </c>
      <c r="BVK18">
        <v>1742</v>
      </c>
      <c r="BVL18">
        <v>1737</v>
      </c>
      <c r="BVM18">
        <v>1737</v>
      </c>
      <c r="BVN18">
        <v>1608</v>
      </c>
      <c r="BVO18">
        <v>1296</v>
      </c>
      <c r="BVP18">
        <v>1295</v>
      </c>
      <c r="BVQ18">
        <v>1295</v>
      </c>
      <c r="BVR18">
        <v>1295</v>
      </c>
      <c r="BVS18">
        <v>1300</v>
      </c>
      <c r="BVT18">
        <v>2141</v>
      </c>
      <c r="BVU18">
        <v>4088274</v>
      </c>
      <c r="BVV18">
        <v>4106748</v>
      </c>
      <c r="BVW18">
        <v>4139863</v>
      </c>
      <c r="BVX18">
        <v>4153361</v>
      </c>
      <c r="BVY18">
        <v>4161803</v>
      </c>
      <c r="BVZ18">
        <v>4178182</v>
      </c>
      <c r="BWA18">
        <v>4180665</v>
      </c>
      <c r="BWB18">
        <v>4144241</v>
      </c>
      <c r="BWC18">
        <v>4169650</v>
      </c>
      <c r="BWD18">
        <v>4152107</v>
      </c>
      <c r="BWE18">
        <v>4138224</v>
      </c>
      <c r="BWF18">
        <v>4175334</v>
      </c>
      <c r="BWG18">
        <v>4114737</v>
      </c>
      <c r="BWH18">
        <v>4050443</v>
      </c>
      <c r="BWI18">
        <v>4037676</v>
      </c>
      <c r="BWJ18">
        <v>3507399</v>
      </c>
      <c r="BWK18">
        <v>2414842</v>
      </c>
      <c r="BWL18">
        <v>1250862</v>
      </c>
      <c r="BWM18">
        <v>500911</v>
      </c>
      <c r="BWN18">
        <v>361887</v>
      </c>
      <c r="BWO18">
        <v>361887</v>
      </c>
      <c r="BWP18">
        <v>287262</v>
      </c>
      <c r="BWQ18">
        <v>219374</v>
      </c>
      <c r="BWR18">
        <v>183055</v>
      </c>
      <c r="BWS18">
        <v>161237</v>
      </c>
      <c r="BWT18">
        <v>142213</v>
      </c>
      <c r="BWU18">
        <v>110976</v>
      </c>
      <c r="BWV18">
        <v>102120</v>
      </c>
      <c r="BWW18">
        <v>100185</v>
      </c>
      <c r="BWX18">
        <v>94729</v>
      </c>
      <c r="BWY18">
        <v>91704</v>
      </c>
      <c r="BWZ18">
        <v>74691</v>
      </c>
      <c r="BXA18">
        <v>81490</v>
      </c>
      <c r="BXB18">
        <v>82674</v>
      </c>
      <c r="BXC18">
        <v>73242</v>
      </c>
      <c r="BXD18">
        <v>70488</v>
      </c>
      <c r="BXE18">
        <v>64433</v>
      </c>
      <c r="BXF18">
        <v>63264</v>
      </c>
      <c r="BXG18">
        <v>62828</v>
      </c>
      <c r="BXH18">
        <v>58870</v>
      </c>
      <c r="BXI18">
        <v>54903</v>
      </c>
      <c r="BXJ18">
        <v>48993</v>
      </c>
      <c r="BXK18">
        <v>40139</v>
      </c>
      <c r="BXL18">
        <v>32525</v>
      </c>
      <c r="BXM18">
        <v>32092</v>
      </c>
      <c r="BXN18">
        <v>29096</v>
      </c>
      <c r="BXO18">
        <v>27826</v>
      </c>
      <c r="BXP18">
        <v>26516</v>
      </c>
      <c r="BXQ18">
        <v>23368</v>
      </c>
      <c r="BXR18">
        <v>22451</v>
      </c>
      <c r="BXS18">
        <v>20711</v>
      </c>
      <c r="BXT18">
        <v>19621</v>
      </c>
      <c r="BXU18">
        <v>14582</v>
      </c>
      <c r="BXV18">
        <v>14581</v>
      </c>
      <c r="BXW18">
        <v>11024</v>
      </c>
      <c r="BXX18">
        <v>4011</v>
      </c>
      <c r="BXY18">
        <v>3614</v>
      </c>
      <c r="BXZ18">
        <v>3333</v>
      </c>
      <c r="BYA18">
        <v>2931</v>
      </c>
      <c r="BYB18">
        <v>1773</v>
      </c>
      <c r="BYC18">
        <v>906</v>
      </c>
      <c r="BYD18">
        <v>81</v>
      </c>
      <c r="BYE18">
        <v>25</v>
      </c>
      <c r="BYF18">
        <v>27</v>
      </c>
      <c r="BYG18">
        <v>27</v>
      </c>
      <c r="BYH18">
        <v>4043246</v>
      </c>
      <c r="BYI18">
        <v>3959515</v>
      </c>
      <c r="BYJ18">
        <v>3943604</v>
      </c>
      <c r="BYK18">
        <v>3900111</v>
      </c>
      <c r="BYL18">
        <v>3890893</v>
      </c>
      <c r="BYM18">
        <v>3839017</v>
      </c>
      <c r="BYN18">
        <v>3814997</v>
      </c>
      <c r="BYO18">
        <v>3794468</v>
      </c>
      <c r="BYP18">
        <v>3836446</v>
      </c>
      <c r="BYQ18">
        <v>3840275</v>
      </c>
      <c r="BYR18">
        <v>3824229</v>
      </c>
      <c r="BYS18">
        <v>3839179</v>
      </c>
      <c r="BYT18">
        <v>3843171</v>
      </c>
      <c r="BYU18">
        <v>3843171</v>
      </c>
      <c r="BYV18">
        <v>3776173</v>
      </c>
      <c r="BYW18">
        <v>3441165</v>
      </c>
      <c r="BYX18">
        <v>2600249</v>
      </c>
      <c r="BYY18">
        <v>1390807</v>
      </c>
      <c r="BYZ18">
        <v>864315</v>
      </c>
      <c r="BZA18">
        <v>430924</v>
      </c>
      <c r="BZB18">
        <v>258027</v>
      </c>
      <c r="BZC18">
        <v>209863</v>
      </c>
      <c r="BZD18">
        <v>144450</v>
      </c>
      <c r="BZE18">
        <v>102678</v>
      </c>
      <c r="BZF18">
        <v>68376</v>
      </c>
      <c r="BZG18">
        <v>63263</v>
      </c>
      <c r="BZH18">
        <v>50275</v>
      </c>
      <c r="BZI18">
        <v>50303</v>
      </c>
      <c r="BZJ18">
        <v>41498</v>
      </c>
      <c r="BZK18">
        <v>32393</v>
      </c>
      <c r="BZL18">
        <v>27425</v>
      </c>
      <c r="BZM18">
        <v>22675</v>
      </c>
      <c r="BZN18">
        <v>21499</v>
      </c>
      <c r="BZO18">
        <v>19655</v>
      </c>
      <c r="BZP18">
        <v>16312</v>
      </c>
      <c r="BZQ18">
        <v>13065</v>
      </c>
      <c r="BZR18">
        <v>11823</v>
      </c>
      <c r="BZS18">
        <v>10426</v>
      </c>
      <c r="BZT18">
        <v>9875</v>
      </c>
      <c r="BZU18">
        <v>7461</v>
      </c>
      <c r="BZV18">
        <v>5713</v>
      </c>
      <c r="BZW18">
        <v>5248</v>
      </c>
      <c r="BZX18">
        <v>3648</v>
      </c>
      <c r="BZY18">
        <v>2614</v>
      </c>
      <c r="BZZ18">
        <v>2477</v>
      </c>
      <c r="CAA18">
        <v>1901</v>
      </c>
      <c r="CAB18">
        <v>1795</v>
      </c>
      <c r="CAC18">
        <v>1753</v>
      </c>
      <c r="CAD18">
        <v>1741</v>
      </c>
      <c r="CAE18">
        <v>1733</v>
      </c>
      <c r="CAF18">
        <v>1804</v>
      </c>
      <c r="CAG18">
        <v>1804</v>
      </c>
      <c r="CAH18">
        <v>1799</v>
      </c>
      <c r="CAI18">
        <v>1721</v>
      </c>
      <c r="CAJ18">
        <v>1550</v>
      </c>
      <c r="CAK18">
        <v>1193</v>
      </c>
      <c r="CAL18">
        <v>1193</v>
      </c>
      <c r="CAM18">
        <v>992</v>
      </c>
      <c r="CAN18">
        <v>987</v>
      </c>
      <c r="CAO18">
        <v>535</v>
      </c>
      <c r="CAP18">
        <v>123</v>
      </c>
      <c r="CAQ18">
        <v>98</v>
      </c>
      <c r="CAR18">
        <v>22</v>
      </c>
      <c r="CAS18">
        <v>22</v>
      </c>
      <c r="CAT18">
        <v>10</v>
      </c>
      <c r="CAU18">
        <v>3447614</v>
      </c>
      <c r="CAV18">
        <v>3443747</v>
      </c>
      <c r="CAW18">
        <v>3418762</v>
      </c>
      <c r="CAX18">
        <v>3394927</v>
      </c>
      <c r="CAY18">
        <v>3395715</v>
      </c>
      <c r="CAZ18">
        <v>3361893</v>
      </c>
      <c r="CBA18">
        <v>3382075</v>
      </c>
      <c r="CBB18">
        <v>3380050</v>
      </c>
      <c r="CBC18">
        <v>3407380</v>
      </c>
      <c r="CBD18">
        <v>3393530</v>
      </c>
      <c r="CBE18">
        <v>3417936</v>
      </c>
      <c r="CBF18">
        <v>3454987</v>
      </c>
      <c r="CBG18">
        <v>3484136</v>
      </c>
      <c r="CBH18">
        <v>3476905</v>
      </c>
      <c r="CBI18">
        <v>3516939</v>
      </c>
      <c r="CBJ18">
        <v>3528615</v>
      </c>
      <c r="CBK18">
        <v>3272508</v>
      </c>
      <c r="CBL18">
        <v>2286903</v>
      </c>
      <c r="CBM18">
        <v>2286903</v>
      </c>
      <c r="CBN18">
        <v>1753532</v>
      </c>
      <c r="CBO18">
        <v>839144</v>
      </c>
      <c r="CBP18">
        <v>628684</v>
      </c>
      <c r="CBQ18">
        <v>483963</v>
      </c>
      <c r="CBR18">
        <v>273596</v>
      </c>
      <c r="CBS18">
        <v>238866</v>
      </c>
      <c r="CBT18">
        <v>202625</v>
      </c>
      <c r="CBU18">
        <v>164259</v>
      </c>
      <c r="CBV18">
        <v>65088</v>
      </c>
      <c r="CBW18">
        <v>58498</v>
      </c>
      <c r="CBX18">
        <v>45427</v>
      </c>
      <c r="CBY18">
        <v>40628</v>
      </c>
      <c r="CBZ18">
        <v>35552</v>
      </c>
      <c r="CCA18">
        <v>36070</v>
      </c>
      <c r="CCB18">
        <v>33709</v>
      </c>
      <c r="CCC18">
        <v>31938</v>
      </c>
      <c r="CCD18">
        <v>29985</v>
      </c>
      <c r="CCE18">
        <v>27667</v>
      </c>
      <c r="CCF18">
        <v>25766</v>
      </c>
      <c r="CCG18">
        <v>23700</v>
      </c>
      <c r="CCH18">
        <v>19867</v>
      </c>
      <c r="CCI18">
        <v>19569</v>
      </c>
      <c r="CCJ18">
        <v>17308</v>
      </c>
      <c r="CCK18">
        <v>16184</v>
      </c>
      <c r="CCL18">
        <v>12329</v>
      </c>
      <c r="CCM18">
        <v>8575</v>
      </c>
      <c r="CCN18">
        <v>6146</v>
      </c>
      <c r="CCO18">
        <v>4135</v>
      </c>
      <c r="CCP18">
        <v>3306</v>
      </c>
      <c r="CCQ18">
        <v>2833</v>
      </c>
      <c r="CCR18">
        <v>2793</v>
      </c>
      <c r="CCS18">
        <v>2580</v>
      </c>
      <c r="CCT18">
        <v>2569</v>
      </c>
      <c r="CCU18">
        <v>2336</v>
      </c>
      <c r="CCV18">
        <v>2250</v>
      </c>
      <c r="CCW18">
        <v>1607</v>
      </c>
      <c r="CCX18">
        <v>1451</v>
      </c>
      <c r="CCY18">
        <v>1230</v>
      </c>
      <c r="CCZ18">
        <v>499</v>
      </c>
      <c r="CDA18">
        <v>497</v>
      </c>
      <c r="CDB18">
        <v>497</v>
      </c>
      <c r="CDC18">
        <v>504</v>
      </c>
      <c r="CDD18">
        <v>454</v>
      </c>
      <c r="CDE18">
        <v>454</v>
      </c>
      <c r="CDF18">
        <v>454</v>
      </c>
      <c r="CDG18">
        <v>457</v>
      </c>
      <c r="CDH18">
        <v>463</v>
      </c>
      <c r="CDI18">
        <v>3522542</v>
      </c>
      <c r="CDJ18">
        <v>3498906</v>
      </c>
      <c r="CDK18">
        <v>3439349</v>
      </c>
      <c r="CDL18">
        <v>3388487</v>
      </c>
      <c r="CDM18">
        <v>3387679</v>
      </c>
      <c r="CDN18">
        <v>3369198</v>
      </c>
      <c r="CDO18">
        <v>3399266</v>
      </c>
      <c r="CDP18">
        <v>3384866</v>
      </c>
      <c r="CDQ18">
        <v>3394364</v>
      </c>
      <c r="CDR18">
        <v>3397172</v>
      </c>
      <c r="CDS18">
        <v>3423474</v>
      </c>
      <c r="CDT18">
        <v>3457562</v>
      </c>
      <c r="CDU18">
        <v>3469941</v>
      </c>
      <c r="CDV18">
        <v>3425098</v>
      </c>
      <c r="CDW18">
        <v>3439122</v>
      </c>
      <c r="CDX18">
        <v>3296344</v>
      </c>
      <c r="CDY18">
        <v>2852828</v>
      </c>
      <c r="CDZ18">
        <v>1777393</v>
      </c>
      <c r="CEA18">
        <v>1022299</v>
      </c>
      <c r="CEB18">
        <v>511982</v>
      </c>
      <c r="CEC18">
        <v>276545</v>
      </c>
      <c r="CED18">
        <v>188085</v>
      </c>
      <c r="CEE18">
        <v>188085</v>
      </c>
      <c r="CEF18">
        <v>168721</v>
      </c>
      <c r="CEG18">
        <v>125173</v>
      </c>
      <c r="CEH18">
        <v>103452</v>
      </c>
      <c r="CEI18">
        <v>86610</v>
      </c>
      <c r="CEJ18">
        <v>76204</v>
      </c>
      <c r="CEK18">
        <v>72189</v>
      </c>
      <c r="CEL18">
        <v>66023</v>
      </c>
      <c r="CEM18">
        <v>63193</v>
      </c>
      <c r="CEN18">
        <v>60231</v>
      </c>
      <c r="CEO18">
        <v>53160</v>
      </c>
      <c r="CEP18">
        <v>49737</v>
      </c>
      <c r="CEQ18">
        <v>44492</v>
      </c>
      <c r="CER18">
        <v>42069</v>
      </c>
      <c r="CES18">
        <v>39901</v>
      </c>
      <c r="CET18">
        <v>37586</v>
      </c>
      <c r="CEU18">
        <v>32030</v>
      </c>
      <c r="CEV18">
        <v>26968</v>
      </c>
      <c r="CEW18">
        <v>26533</v>
      </c>
      <c r="CEX18">
        <v>27156</v>
      </c>
      <c r="CEY18">
        <v>26407</v>
      </c>
      <c r="CEZ18">
        <v>24532</v>
      </c>
      <c r="CFA18">
        <v>22975</v>
      </c>
      <c r="CFB18">
        <v>21819</v>
      </c>
      <c r="CFC18">
        <v>20601</v>
      </c>
      <c r="CFD18">
        <v>20601</v>
      </c>
      <c r="CFE18">
        <v>14882</v>
      </c>
      <c r="CFF18">
        <v>13658</v>
      </c>
      <c r="CFG18">
        <v>11782</v>
      </c>
      <c r="CFH18">
        <v>7997</v>
      </c>
      <c r="CFI18">
        <v>7465</v>
      </c>
      <c r="CFJ18">
        <v>6403</v>
      </c>
      <c r="CFK18">
        <v>6139</v>
      </c>
      <c r="CFL18">
        <v>4892</v>
      </c>
      <c r="CFM18">
        <v>3650</v>
      </c>
      <c r="CFN18">
        <v>3650</v>
      </c>
      <c r="CFO18">
        <v>3549</v>
      </c>
      <c r="CFP18">
        <v>766</v>
      </c>
      <c r="CFQ18">
        <v>765</v>
      </c>
      <c r="CFR18">
        <v>762</v>
      </c>
      <c r="CFS18">
        <v>762</v>
      </c>
      <c r="CFT18">
        <v>718</v>
      </c>
      <c r="CFU18">
        <v>330</v>
      </c>
      <c r="CFV18">
        <v>3253948</v>
      </c>
      <c r="CFW18">
        <v>3199995</v>
      </c>
      <c r="CFX18">
        <v>3202402</v>
      </c>
      <c r="CFY18">
        <v>3192095</v>
      </c>
      <c r="CFZ18">
        <v>3231279</v>
      </c>
      <c r="CGA18">
        <v>3239401</v>
      </c>
      <c r="CGB18">
        <v>3201109</v>
      </c>
      <c r="CGC18">
        <v>3218431</v>
      </c>
      <c r="CGD18">
        <v>3212410</v>
      </c>
      <c r="CGE18">
        <v>3201686</v>
      </c>
      <c r="CGF18">
        <v>3162058</v>
      </c>
      <c r="CGG18">
        <v>3167093</v>
      </c>
      <c r="CGH18">
        <v>3190546</v>
      </c>
      <c r="CGI18">
        <v>3271530</v>
      </c>
      <c r="CGJ18">
        <v>3236912</v>
      </c>
      <c r="CGK18">
        <v>2816304</v>
      </c>
      <c r="CGL18">
        <v>2119951</v>
      </c>
      <c r="CGM18">
        <v>1101132</v>
      </c>
      <c r="CGN18">
        <v>936517</v>
      </c>
      <c r="CGO18">
        <v>936517</v>
      </c>
      <c r="CGP18">
        <v>602696</v>
      </c>
      <c r="CGQ18">
        <v>304062</v>
      </c>
      <c r="CGR18">
        <v>196713</v>
      </c>
      <c r="CGS18">
        <v>148492</v>
      </c>
      <c r="CGT18">
        <v>119897</v>
      </c>
      <c r="CGU18">
        <v>105203</v>
      </c>
      <c r="CGV18">
        <v>74646</v>
      </c>
      <c r="CGW18">
        <v>57556</v>
      </c>
      <c r="CGX18">
        <v>50305</v>
      </c>
      <c r="CGY18">
        <v>41937</v>
      </c>
      <c r="CGZ18">
        <v>38633</v>
      </c>
      <c r="CHA18">
        <v>35147</v>
      </c>
      <c r="CHB18">
        <v>33480</v>
      </c>
      <c r="CHC18">
        <v>30018</v>
      </c>
      <c r="CHD18">
        <v>27899</v>
      </c>
      <c r="CHE18">
        <v>24552</v>
      </c>
      <c r="CHF18">
        <v>21463</v>
      </c>
      <c r="CHG18">
        <v>17701</v>
      </c>
      <c r="CHH18">
        <v>17266</v>
      </c>
      <c r="CHI18">
        <v>16883</v>
      </c>
      <c r="CHJ18">
        <v>15143</v>
      </c>
      <c r="CHK18">
        <v>13467</v>
      </c>
      <c r="CHL18">
        <v>11559</v>
      </c>
      <c r="CHM18">
        <v>11095</v>
      </c>
      <c r="CHN18">
        <v>10279</v>
      </c>
      <c r="CHO18">
        <v>10381</v>
      </c>
      <c r="CHP18">
        <v>7112</v>
      </c>
      <c r="CHQ18">
        <v>5405</v>
      </c>
      <c r="CHR18">
        <v>4122</v>
      </c>
      <c r="CHS18">
        <v>4034</v>
      </c>
      <c r="CHT18">
        <v>3897</v>
      </c>
      <c r="CHU18">
        <v>3892</v>
      </c>
      <c r="CHV18">
        <v>3892</v>
      </c>
      <c r="CHW18">
        <v>3454</v>
      </c>
      <c r="CHX18">
        <v>2493</v>
      </c>
      <c r="CHY18">
        <v>2469</v>
      </c>
      <c r="CHZ18">
        <v>2122</v>
      </c>
      <c r="CIA18">
        <v>1546</v>
      </c>
      <c r="CIB18">
        <v>1292</v>
      </c>
      <c r="CIC18">
        <v>913</v>
      </c>
      <c r="CID18">
        <v>395</v>
      </c>
      <c r="CIE18">
        <v>311</v>
      </c>
      <c r="CIF18">
        <v>243</v>
      </c>
      <c r="CIG18">
        <v>216</v>
      </c>
      <c r="CIH18">
        <v>3226333</v>
      </c>
      <c r="CII18">
        <v>3221634</v>
      </c>
      <c r="CIJ18">
        <v>3253861</v>
      </c>
      <c r="CIK18">
        <v>3247730</v>
      </c>
      <c r="CIL18">
        <v>3270467</v>
      </c>
      <c r="CIM18">
        <v>3258319</v>
      </c>
      <c r="CIN18">
        <v>3228904</v>
      </c>
      <c r="CIO18">
        <v>3252582</v>
      </c>
      <c r="CIP18">
        <v>3267438</v>
      </c>
      <c r="CIQ18">
        <v>3243424</v>
      </c>
      <c r="CIR18">
        <v>3306776</v>
      </c>
      <c r="CIS18">
        <v>3282967</v>
      </c>
      <c r="CIT18">
        <v>3276777</v>
      </c>
      <c r="CIU18">
        <v>3276777</v>
      </c>
      <c r="CIV18">
        <v>3235554</v>
      </c>
      <c r="CIW18">
        <v>3234592</v>
      </c>
      <c r="CIX18">
        <v>3036440</v>
      </c>
      <c r="CIY18">
        <v>2360139</v>
      </c>
      <c r="CIZ18">
        <v>1637588</v>
      </c>
      <c r="CJA18">
        <v>1034677</v>
      </c>
      <c r="CJB18">
        <v>481951</v>
      </c>
      <c r="CJC18">
        <v>299222</v>
      </c>
      <c r="CJD18">
        <v>176878</v>
      </c>
      <c r="CJE18">
        <v>158028</v>
      </c>
      <c r="CJF18">
        <v>136642</v>
      </c>
      <c r="CJG18">
        <v>107455</v>
      </c>
      <c r="CJH18">
        <v>92943</v>
      </c>
      <c r="CJI18">
        <v>82900</v>
      </c>
      <c r="CJJ18">
        <v>73438</v>
      </c>
      <c r="CJK18">
        <v>62770</v>
      </c>
      <c r="CJL18">
        <v>54473</v>
      </c>
      <c r="CJM18">
        <v>49850</v>
      </c>
      <c r="CJN18">
        <v>48000</v>
      </c>
      <c r="CJO18">
        <v>43104</v>
      </c>
      <c r="CJP18">
        <v>40545</v>
      </c>
      <c r="CJQ18">
        <v>33425</v>
      </c>
      <c r="CJR18">
        <v>31797</v>
      </c>
      <c r="CJS18">
        <v>28645</v>
      </c>
      <c r="CJT18">
        <v>28024</v>
      </c>
      <c r="CJU18">
        <v>26104</v>
      </c>
      <c r="CJV18">
        <v>24405</v>
      </c>
      <c r="CJW18">
        <v>23595</v>
      </c>
      <c r="CJX18">
        <v>22254</v>
      </c>
      <c r="CJY18">
        <v>21624</v>
      </c>
      <c r="CJZ18">
        <v>20403</v>
      </c>
      <c r="CKA18">
        <v>19458</v>
      </c>
      <c r="CKB18">
        <v>17556</v>
      </c>
      <c r="CKC18">
        <v>16981</v>
      </c>
      <c r="CKD18">
        <v>16888</v>
      </c>
      <c r="CKE18">
        <v>16129</v>
      </c>
      <c r="CKF18">
        <v>15707</v>
      </c>
      <c r="CKG18">
        <v>13338</v>
      </c>
      <c r="CKH18">
        <v>11535</v>
      </c>
      <c r="CKI18">
        <v>10120</v>
      </c>
      <c r="CKJ18">
        <v>8986</v>
      </c>
      <c r="CKK18">
        <v>5621</v>
      </c>
      <c r="CKL18">
        <v>4491</v>
      </c>
      <c r="CKM18">
        <v>4491</v>
      </c>
      <c r="CKN18">
        <v>4447</v>
      </c>
      <c r="CKO18">
        <v>4281</v>
      </c>
      <c r="CKP18">
        <v>3686</v>
      </c>
      <c r="CKQ18">
        <v>2156</v>
      </c>
      <c r="CKR18">
        <v>1934</v>
      </c>
      <c r="CKS18">
        <v>1932</v>
      </c>
      <c r="CKT18">
        <v>1931</v>
      </c>
      <c r="CKU18">
        <v>3197416</v>
      </c>
      <c r="CKV18">
        <v>3188080</v>
      </c>
      <c r="CKW18">
        <v>3189538</v>
      </c>
      <c r="CKX18">
        <v>3177423</v>
      </c>
      <c r="CKY18">
        <v>3182393</v>
      </c>
      <c r="CKZ18">
        <v>3176247</v>
      </c>
      <c r="CLA18">
        <v>3131656</v>
      </c>
      <c r="CLB18">
        <v>3100268</v>
      </c>
      <c r="CLC18">
        <v>3086105</v>
      </c>
      <c r="CLD18">
        <v>3118925</v>
      </c>
      <c r="CLE18">
        <v>3145628</v>
      </c>
      <c r="CLF18">
        <v>3134096</v>
      </c>
      <c r="CLG18">
        <v>3110710</v>
      </c>
      <c r="CLH18">
        <v>3106586</v>
      </c>
      <c r="CLI18">
        <v>3105240</v>
      </c>
      <c r="CLJ18">
        <v>3070923</v>
      </c>
      <c r="CLK18">
        <v>3012488</v>
      </c>
      <c r="CLL18">
        <v>2546131</v>
      </c>
      <c r="CLM18">
        <v>2546131</v>
      </c>
      <c r="CLN18">
        <v>1964471</v>
      </c>
      <c r="CLO18">
        <v>1187296</v>
      </c>
      <c r="CLP18">
        <v>648822</v>
      </c>
      <c r="CLQ18">
        <v>378296</v>
      </c>
      <c r="CLR18">
        <v>206829</v>
      </c>
      <c r="CLS18">
        <v>142689</v>
      </c>
      <c r="CLT18">
        <v>112361</v>
      </c>
      <c r="CLU18">
        <v>83399</v>
      </c>
      <c r="CLV18">
        <v>67941</v>
      </c>
      <c r="CLW18">
        <v>52611</v>
      </c>
      <c r="CLX18">
        <v>49762</v>
      </c>
      <c r="CLY18">
        <v>37923</v>
      </c>
      <c r="CLZ18">
        <v>34187</v>
      </c>
      <c r="CMA18">
        <v>21734</v>
      </c>
      <c r="CMB18">
        <v>19718</v>
      </c>
      <c r="CMC18">
        <v>17039</v>
      </c>
      <c r="CMD18">
        <v>16692</v>
      </c>
      <c r="CME18">
        <v>14212</v>
      </c>
      <c r="CMF18">
        <v>11379</v>
      </c>
      <c r="CMG18">
        <v>11399</v>
      </c>
      <c r="CMH18">
        <v>10500</v>
      </c>
      <c r="CMI18">
        <v>9802</v>
      </c>
      <c r="CMJ18">
        <v>9019</v>
      </c>
      <c r="CMK18">
        <v>8583</v>
      </c>
      <c r="CML18">
        <v>10995</v>
      </c>
      <c r="CMM18">
        <v>4987</v>
      </c>
      <c r="CMN18">
        <v>4797</v>
      </c>
      <c r="CMO18">
        <v>4813</v>
      </c>
      <c r="CMP18">
        <v>3123</v>
      </c>
      <c r="CMQ18">
        <v>2681</v>
      </c>
      <c r="CMR18">
        <v>2681</v>
      </c>
      <c r="CMS18">
        <v>2617</v>
      </c>
      <c r="CMT18">
        <v>2132</v>
      </c>
      <c r="CMU18">
        <v>2125</v>
      </c>
      <c r="CMV18">
        <v>1834</v>
      </c>
      <c r="CMW18">
        <v>1577</v>
      </c>
      <c r="CMX18">
        <v>1477</v>
      </c>
      <c r="CMY18">
        <v>1116</v>
      </c>
      <c r="CMZ18">
        <v>775</v>
      </c>
      <c r="CNA18">
        <v>361</v>
      </c>
      <c r="CNB18">
        <v>359</v>
      </c>
      <c r="CNC18">
        <v>356</v>
      </c>
      <c r="CND18">
        <v>356</v>
      </c>
      <c r="CNE18">
        <v>344</v>
      </c>
      <c r="CNF18">
        <v>340</v>
      </c>
      <c r="CNG18">
        <v>342</v>
      </c>
      <c r="CNH18">
        <v>3048179</v>
      </c>
      <c r="CNI18">
        <v>3048684</v>
      </c>
      <c r="CNJ18">
        <v>3060630</v>
      </c>
      <c r="CNK18">
        <v>3068155</v>
      </c>
      <c r="CNL18">
        <v>3091334</v>
      </c>
      <c r="CNM18">
        <v>3094388</v>
      </c>
      <c r="CNN18">
        <v>3132945</v>
      </c>
      <c r="CNO18">
        <v>3161293</v>
      </c>
      <c r="CNP18">
        <v>3186234</v>
      </c>
      <c r="CNQ18">
        <v>3232683</v>
      </c>
      <c r="CNR18">
        <v>3237362</v>
      </c>
      <c r="CNS18">
        <v>3211071</v>
      </c>
      <c r="CNT18">
        <v>3226417</v>
      </c>
      <c r="CNU18">
        <v>3224101</v>
      </c>
      <c r="CNV18">
        <v>3242296</v>
      </c>
      <c r="CNW18">
        <v>3220942</v>
      </c>
      <c r="CNX18">
        <v>3134817</v>
      </c>
      <c r="CNY18">
        <v>3047238</v>
      </c>
      <c r="CNZ18">
        <v>2857020</v>
      </c>
      <c r="COA18">
        <v>2229288</v>
      </c>
      <c r="COB18">
        <v>1109046</v>
      </c>
      <c r="COC18">
        <v>536063</v>
      </c>
      <c r="COD18">
        <v>306486</v>
      </c>
      <c r="COE18">
        <v>306486</v>
      </c>
      <c r="COF18">
        <v>233019</v>
      </c>
      <c r="COG18">
        <v>193213</v>
      </c>
      <c r="COH18">
        <v>145840</v>
      </c>
      <c r="COI18">
        <v>106038</v>
      </c>
      <c r="COJ18">
        <v>91139</v>
      </c>
      <c r="COK18">
        <v>87285</v>
      </c>
      <c r="COL18">
        <v>68648</v>
      </c>
      <c r="COM18">
        <v>55944</v>
      </c>
      <c r="CON18">
        <v>43824</v>
      </c>
      <c r="COO18">
        <v>43240</v>
      </c>
      <c r="COP18">
        <v>42536</v>
      </c>
      <c r="COQ18">
        <v>41484</v>
      </c>
      <c r="COR18">
        <v>36338</v>
      </c>
      <c r="COS18">
        <v>28233</v>
      </c>
      <c r="COT18">
        <v>24512</v>
      </c>
      <c r="COU18">
        <v>24048</v>
      </c>
      <c r="COV18">
        <v>18408</v>
      </c>
      <c r="COW18">
        <v>14004</v>
      </c>
      <c r="COX18">
        <v>12846</v>
      </c>
      <c r="COY18">
        <v>11315</v>
      </c>
      <c r="COZ18">
        <v>10830</v>
      </c>
      <c r="CPA18">
        <v>9834</v>
      </c>
      <c r="CPB18">
        <v>8697</v>
      </c>
      <c r="CPC18">
        <v>7866</v>
      </c>
      <c r="CPD18">
        <v>7866</v>
      </c>
      <c r="CPE18">
        <v>7707</v>
      </c>
      <c r="CPF18">
        <v>5684</v>
      </c>
      <c r="CPG18">
        <v>2863</v>
      </c>
      <c r="CPH18">
        <v>2767</v>
      </c>
      <c r="CPI18">
        <v>1691</v>
      </c>
      <c r="CPJ18">
        <v>1631</v>
      </c>
      <c r="CPK18">
        <v>71</v>
      </c>
      <c r="CPL18">
        <v>23</v>
      </c>
      <c r="CPM18">
        <v>12</v>
      </c>
      <c r="CPN18">
        <v>12</v>
      </c>
      <c r="CPO18">
        <v>12</v>
      </c>
      <c r="CPP18">
        <v>12</v>
      </c>
      <c r="CPQ18">
        <v>7</v>
      </c>
      <c r="CPR18">
        <v>7</v>
      </c>
      <c r="CPS18">
        <v>7</v>
      </c>
      <c r="CPT18">
        <v>7</v>
      </c>
      <c r="CPU18">
        <v>6</v>
      </c>
      <c r="CPV18">
        <v>3044818</v>
      </c>
      <c r="CPW18">
        <v>3033456</v>
      </c>
      <c r="CPX18">
        <v>3042729</v>
      </c>
      <c r="CPY18">
        <v>3063550</v>
      </c>
      <c r="CPZ18">
        <v>2971764</v>
      </c>
      <c r="CQA18">
        <v>2981954</v>
      </c>
      <c r="CQB18">
        <v>2965160</v>
      </c>
      <c r="CQC18">
        <v>2951170</v>
      </c>
      <c r="CQD18">
        <v>2954449</v>
      </c>
      <c r="CQE18">
        <v>2930926</v>
      </c>
      <c r="CQF18">
        <v>2926134</v>
      </c>
      <c r="CQG18">
        <v>2940579</v>
      </c>
      <c r="CQH18">
        <v>2916507</v>
      </c>
      <c r="CQI18">
        <v>2950895</v>
      </c>
      <c r="CQJ18">
        <v>2901074</v>
      </c>
      <c r="CQK18">
        <v>2835950</v>
      </c>
      <c r="CQL18">
        <v>2591898</v>
      </c>
      <c r="CQM18">
        <v>1688530</v>
      </c>
      <c r="CQN18">
        <v>1311166</v>
      </c>
      <c r="CQO18">
        <v>1311166</v>
      </c>
      <c r="CQP18">
        <v>763246</v>
      </c>
      <c r="CQQ18">
        <v>422666</v>
      </c>
      <c r="CQR18">
        <v>193467</v>
      </c>
      <c r="CQS18">
        <v>156565</v>
      </c>
      <c r="CQT18">
        <v>116663</v>
      </c>
      <c r="CQU18">
        <v>86387</v>
      </c>
      <c r="CQV18">
        <v>65796</v>
      </c>
      <c r="CQW18">
        <v>58895</v>
      </c>
      <c r="CQX18">
        <v>53208</v>
      </c>
      <c r="CQY18">
        <v>39272</v>
      </c>
      <c r="CQZ18">
        <v>31750</v>
      </c>
      <c r="CRA18">
        <v>27051</v>
      </c>
      <c r="CRB18">
        <v>24114</v>
      </c>
      <c r="CRC18">
        <v>21378</v>
      </c>
      <c r="CRD18">
        <v>18461</v>
      </c>
      <c r="CRE18">
        <v>15671</v>
      </c>
      <c r="CRF18">
        <v>14067</v>
      </c>
      <c r="CRG18">
        <v>12976</v>
      </c>
      <c r="CRH18">
        <v>11236</v>
      </c>
      <c r="CRI18">
        <v>10311</v>
      </c>
      <c r="CRJ18">
        <v>10290</v>
      </c>
      <c r="CRK18">
        <v>9318</v>
      </c>
      <c r="CRL18">
        <v>8882</v>
      </c>
      <c r="CRM18">
        <v>7310</v>
      </c>
      <c r="CRN18">
        <v>5522</v>
      </c>
      <c r="CRO18">
        <v>4977</v>
      </c>
      <c r="CRP18">
        <v>4222</v>
      </c>
      <c r="CRQ18">
        <v>3049</v>
      </c>
      <c r="CRR18">
        <v>2719</v>
      </c>
      <c r="CRS18">
        <v>1792</v>
      </c>
      <c r="CRT18">
        <v>1681</v>
      </c>
      <c r="CRU18">
        <v>1187</v>
      </c>
      <c r="CRV18">
        <v>1186</v>
      </c>
      <c r="CRW18">
        <v>1080</v>
      </c>
      <c r="CRX18">
        <v>1074</v>
      </c>
      <c r="CRY18">
        <v>943</v>
      </c>
      <c r="CRZ18">
        <v>169</v>
      </c>
      <c r="CSA18">
        <v>161</v>
      </c>
      <c r="CSB18">
        <v>92</v>
      </c>
      <c r="CSC18">
        <v>50</v>
      </c>
      <c r="CSD18">
        <v>5</v>
      </c>
      <c r="CSE18">
        <v>5</v>
      </c>
      <c r="CSF18">
        <v>4</v>
      </c>
      <c r="CSG18">
        <v>4</v>
      </c>
      <c r="CSH18">
        <v>2743189</v>
      </c>
      <c r="CSI18">
        <v>2740787</v>
      </c>
      <c r="CSJ18">
        <v>2708308</v>
      </c>
      <c r="CSK18">
        <v>2718016</v>
      </c>
      <c r="CSL18">
        <v>2730571</v>
      </c>
      <c r="CSM18">
        <v>2757715</v>
      </c>
      <c r="CSN18">
        <v>2794840</v>
      </c>
      <c r="CSO18">
        <v>2785401</v>
      </c>
      <c r="CSP18">
        <v>2798964</v>
      </c>
      <c r="CSQ18">
        <v>2782293</v>
      </c>
      <c r="CSR18">
        <v>2787974</v>
      </c>
      <c r="CSS18">
        <v>2753439</v>
      </c>
      <c r="CST18">
        <v>2722184</v>
      </c>
      <c r="CSU18">
        <v>2722184</v>
      </c>
      <c r="CSV18">
        <v>2689797</v>
      </c>
      <c r="CSW18">
        <v>2672573</v>
      </c>
      <c r="CSX18">
        <v>2641861</v>
      </c>
      <c r="CSY18">
        <v>2410765</v>
      </c>
      <c r="CSZ18">
        <v>1921250</v>
      </c>
      <c r="CTA18">
        <v>1307066</v>
      </c>
      <c r="CTB18">
        <v>620070</v>
      </c>
      <c r="CTC18">
        <v>243506</v>
      </c>
      <c r="CTD18">
        <v>128685</v>
      </c>
      <c r="CTE18">
        <v>111270</v>
      </c>
      <c r="CTF18">
        <v>83400</v>
      </c>
      <c r="CTG18">
        <v>84273</v>
      </c>
      <c r="CTH18">
        <v>73910</v>
      </c>
      <c r="CTI18">
        <v>64018</v>
      </c>
      <c r="CTJ18">
        <v>53995</v>
      </c>
      <c r="CTK18">
        <v>45594</v>
      </c>
      <c r="CTL18">
        <v>41108</v>
      </c>
      <c r="CTM18">
        <v>40291</v>
      </c>
      <c r="CTN18">
        <v>30618</v>
      </c>
      <c r="CTO18">
        <v>28768</v>
      </c>
      <c r="CTP18">
        <v>26805</v>
      </c>
      <c r="CTQ18">
        <v>14114</v>
      </c>
      <c r="CTR18">
        <v>13059</v>
      </c>
      <c r="CTS18">
        <v>12343</v>
      </c>
      <c r="CTT18">
        <v>11313</v>
      </c>
      <c r="CTU18">
        <v>10129</v>
      </c>
      <c r="CTV18">
        <v>9151</v>
      </c>
      <c r="CTW18">
        <v>7071</v>
      </c>
      <c r="CTX18">
        <v>7192</v>
      </c>
      <c r="CTY18">
        <v>6425</v>
      </c>
      <c r="CTZ18">
        <v>6222</v>
      </c>
      <c r="CUA18">
        <v>5275</v>
      </c>
      <c r="CUB18">
        <v>5352</v>
      </c>
      <c r="CUC18">
        <v>5412</v>
      </c>
      <c r="CUD18">
        <v>5214</v>
      </c>
      <c r="CUE18">
        <v>4891</v>
      </c>
      <c r="CUF18">
        <v>4605</v>
      </c>
      <c r="CUG18">
        <v>4606</v>
      </c>
      <c r="CUH18">
        <v>3308</v>
      </c>
      <c r="CUI18">
        <v>2811</v>
      </c>
      <c r="CUJ18">
        <v>2816</v>
      </c>
      <c r="CUK18">
        <v>2815</v>
      </c>
      <c r="CUL18">
        <v>3058</v>
      </c>
      <c r="CUM18">
        <v>2637</v>
      </c>
      <c r="CUN18">
        <v>2637</v>
      </c>
      <c r="CUO18">
        <v>174</v>
      </c>
      <c r="CUP18">
        <v>170</v>
      </c>
      <c r="CUQ18">
        <v>69</v>
      </c>
      <c r="CUR18">
        <v>19</v>
      </c>
      <c r="CUS18">
        <v>19</v>
      </c>
      <c r="CUT18">
        <v>19</v>
      </c>
      <c r="CUU18">
        <v>17</v>
      </c>
      <c r="CUV18">
        <v>2803744</v>
      </c>
      <c r="CUW18">
        <v>2779009</v>
      </c>
      <c r="CUX18">
        <v>2777341</v>
      </c>
      <c r="CUY18">
        <v>2751570</v>
      </c>
      <c r="CUZ18">
        <v>2712149</v>
      </c>
      <c r="CVA18">
        <v>2693528</v>
      </c>
      <c r="CVB18">
        <v>2670249</v>
      </c>
      <c r="CVC18">
        <v>2671237</v>
      </c>
      <c r="CVD18">
        <v>2651158</v>
      </c>
      <c r="CVE18">
        <v>2656850</v>
      </c>
      <c r="CVF18">
        <v>2615070</v>
      </c>
      <c r="CVG18">
        <v>2586632</v>
      </c>
      <c r="CVH18">
        <v>2564422</v>
      </c>
      <c r="CVI18">
        <v>2518635</v>
      </c>
      <c r="CVJ18">
        <v>2473184</v>
      </c>
      <c r="CVK18">
        <v>2411831</v>
      </c>
      <c r="CVL18">
        <v>2299416</v>
      </c>
      <c r="CVM18">
        <v>2299416</v>
      </c>
      <c r="CVN18">
        <v>2110138</v>
      </c>
      <c r="CVO18">
        <v>1572808</v>
      </c>
      <c r="CVP18">
        <v>956808</v>
      </c>
      <c r="CVQ18">
        <v>419011</v>
      </c>
      <c r="CVR18">
        <v>206285</v>
      </c>
      <c r="CVS18">
        <v>183407</v>
      </c>
      <c r="CVT18">
        <v>132623</v>
      </c>
      <c r="CVU18">
        <v>84646</v>
      </c>
      <c r="CVV18">
        <v>66151</v>
      </c>
      <c r="CVW18">
        <v>52969</v>
      </c>
      <c r="CVX18">
        <v>44528</v>
      </c>
      <c r="CVY18">
        <v>40371</v>
      </c>
      <c r="CVZ18">
        <v>36277</v>
      </c>
      <c r="CWA18">
        <v>35529</v>
      </c>
      <c r="CWB18">
        <v>30766</v>
      </c>
      <c r="CWC18">
        <v>26260</v>
      </c>
      <c r="CWD18">
        <v>25593</v>
      </c>
      <c r="CWE18">
        <v>23438</v>
      </c>
      <c r="CWF18">
        <v>19229</v>
      </c>
      <c r="CWG18">
        <v>15782</v>
      </c>
      <c r="CWH18">
        <v>14694</v>
      </c>
      <c r="CWI18">
        <v>12992</v>
      </c>
      <c r="CWJ18">
        <v>11168</v>
      </c>
      <c r="CWK18">
        <v>9382</v>
      </c>
      <c r="CWL18">
        <v>10336</v>
      </c>
      <c r="CWM18">
        <v>10174</v>
      </c>
      <c r="CWN18">
        <v>9611</v>
      </c>
      <c r="CWO18">
        <v>8996</v>
      </c>
      <c r="CWP18">
        <v>8849</v>
      </c>
      <c r="CWQ18">
        <v>8805</v>
      </c>
      <c r="CWR18">
        <v>8471</v>
      </c>
      <c r="CWS18">
        <v>8152</v>
      </c>
      <c r="CWT18">
        <v>7503</v>
      </c>
      <c r="CWU18">
        <v>6845</v>
      </c>
      <c r="CWV18">
        <v>6171</v>
      </c>
      <c r="CWW18">
        <v>5950</v>
      </c>
      <c r="CWX18">
        <v>3044</v>
      </c>
      <c r="CWY18">
        <v>889</v>
      </c>
      <c r="CWZ18">
        <v>606</v>
      </c>
      <c r="CXA18">
        <v>592</v>
      </c>
      <c r="CXB18">
        <v>578</v>
      </c>
      <c r="CXC18">
        <v>563</v>
      </c>
      <c r="CXD18">
        <v>563</v>
      </c>
      <c r="CXE18">
        <v>196</v>
      </c>
      <c r="CXF18">
        <v>119</v>
      </c>
      <c r="CXG18">
        <v>119</v>
      </c>
      <c r="CXH18">
        <v>103</v>
      </c>
      <c r="CXI18">
        <v>102</v>
      </c>
      <c r="CXJ18">
        <v>2647232</v>
      </c>
      <c r="CXK18">
        <v>2628765</v>
      </c>
      <c r="CXL18">
        <v>2580675</v>
      </c>
      <c r="CXM18">
        <v>2599108</v>
      </c>
      <c r="CXN18">
        <v>2633303</v>
      </c>
      <c r="CXO18">
        <v>2643835</v>
      </c>
      <c r="CXP18">
        <v>2668760</v>
      </c>
      <c r="CXQ18">
        <v>2687321</v>
      </c>
      <c r="CXR18">
        <v>2734027</v>
      </c>
      <c r="CXS18">
        <v>2737248</v>
      </c>
      <c r="CXT18">
        <v>2761408</v>
      </c>
      <c r="CXU18">
        <v>2768669</v>
      </c>
      <c r="CXV18">
        <v>2773276</v>
      </c>
      <c r="CXW18">
        <v>2787597</v>
      </c>
      <c r="CXX18">
        <v>2770931</v>
      </c>
      <c r="CXY18">
        <v>2847335</v>
      </c>
      <c r="CXZ18">
        <v>2793075</v>
      </c>
      <c r="CYA18">
        <v>2563352</v>
      </c>
      <c r="CYB18">
        <v>1893499</v>
      </c>
      <c r="CYC18">
        <v>1194494</v>
      </c>
      <c r="CYD18">
        <v>564932</v>
      </c>
      <c r="CYE18">
        <v>314591</v>
      </c>
      <c r="CYF18">
        <v>251743</v>
      </c>
      <c r="CYG18">
        <v>206316</v>
      </c>
      <c r="CYH18">
        <v>188719</v>
      </c>
      <c r="CYI18">
        <v>168445</v>
      </c>
      <c r="CYJ18">
        <v>168445</v>
      </c>
      <c r="CYK18">
        <v>163241</v>
      </c>
      <c r="CYL18">
        <v>124715</v>
      </c>
      <c r="CYM18">
        <v>110882</v>
      </c>
      <c r="CYN18">
        <v>91545</v>
      </c>
      <c r="CYO18">
        <v>87974</v>
      </c>
      <c r="CYP18">
        <v>83638</v>
      </c>
      <c r="CYQ18">
        <v>78189</v>
      </c>
      <c r="CYR18">
        <v>71249</v>
      </c>
      <c r="CYS18">
        <v>55190</v>
      </c>
      <c r="CYT18">
        <v>52539</v>
      </c>
      <c r="CYU18">
        <v>47115</v>
      </c>
      <c r="CYV18">
        <v>37296</v>
      </c>
      <c r="CYW18">
        <v>31045</v>
      </c>
      <c r="CYX18">
        <v>29170</v>
      </c>
    </row>
    <row r="19" spans="1:7267" x14ac:dyDescent="0.25">
      <c r="A19" t="s">
        <v>7194</v>
      </c>
      <c r="B19">
        <v>5393744</v>
      </c>
      <c r="C19">
        <v>5393744</v>
      </c>
      <c r="D19">
        <v>5529657</v>
      </c>
      <c r="E19">
        <v>5774873</v>
      </c>
      <c r="F19">
        <v>6254054</v>
      </c>
      <c r="G19">
        <v>6307009</v>
      </c>
      <c r="H19">
        <v>6307009</v>
      </c>
      <c r="I19">
        <v>6417692</v>
      </c>
      <c r="J19">
        <v>5954022</v>
      </c>
      <c r="K19">
        <v>5833070</v>
      </c>
      <c r="L19">
        <v>5913015</v>
      </c>
      <c r="M19">
        <v>5913032</v>
      </c>
      <c r="N19">
        <v>5907689</v>
      </c>
      <c r="O19">
        <v>5951837</v>
      </c>
      <c r="P19">
        <v>5866326</v>
      </c>
      <c r="Q19">
        <v>5672386</v>
      </c>
      <c r="R19">
        <v>5471116</v>
      </c>
      <c r="S19">
        <v>5451188</v>
      </c>
      <c r="T19">
        <v>5346081</v>
      </c>
      <c r="U19">
        <v>5369013</v>
      </c>
      <c r="V19">
        <v>5375043</v>
      </c>
      <c r="W19">
        <v>5349146</v>
      </c>
      <c r="X19">
        <v>5359489</v>
      </c>
      <c r="Y19">
        <v>5383417</v>
      </c>
      <c r="Z19">
        <v>5374509</v>
      </c>
      <c r="AA19">
        <v>5311739</v>
      </c>
      <c r="AB19">
        <v>5278538</v>
      </c>
      <c r="AC19">
        <v>5258791</v>
      </c>
      <c r="AD19">
        <v>5209452</v>
      </c>
      <c r="AE19">
        <v>5213871</v>
      </c>
      <c r="AF19">
        <v>5221949</v>
      </c>
      <c r="AG19">
        <v>5245465</v>
      </c>
      <c r="AH19">
        <v>5205855</v>
      </c>
      <c r="AI19">
        <v>5226197</v>
      </c>
      <c r="AJ19">
        <v>5187439</v>
      </c>
      <c r="AK19">
        <v>5144237</v>
      </c>
      <c r="AL19">
        <v>5160562</v>
      </c>
      <c r="AM19">
        <v>5170898</v>
      </c>
      <c r="AN19">
        <v>5150889</v>
      </c>
      <c r="AO19">
        <v>5123122</v>
      </c>
      <c r="AP19">
        <v>5024089</v>
      </c>
      <c r="AQ19">
        <v>5127532</v>
      </c>
      <c r="AR19">
        <v>5119627</v>
      </c>
      <c r="AS19">
        <v>5129045</v>
      </c>
      <c r="AT19">
        <v>5152796</v>
      </c>
      <c r="AU19">
        <v>5160151</v>
      </c>
      <c r="AV19">
        <v>5141786</v>
      </c>
      <c r="AW19">
        <v>5166105</v>
      </c>
      <c r="AX19">
        <v>5113747</v>
      </c>
      <c r="AY19">
        <v>5163104</v>
      </c>
      <c r="AZ19">
        <v>5150407</v>
      </c>
      <c r="BA19">
        <v>5204188</v>
      </c>
      <c r="BB19">
        <v>5252071</v>
      </c>
      <c r="BC19">
        <v>5246900</v>
      </c>
      <c r="BD19">
        <v>5278045</v>
      </c>
      <c r="BE19">
        <v>5277165</v>
      </c>
      <c r="BF19">
        <v>5288062</v>
      </c>
      <c r="BG19">
        <v>5330942</v>
      </c>
      <c r="BH19">
        <v>5380347</v>
      </c>
      <c r="BI19">
        <v>5323219</v>
      </c>
      <c r="BJ19">
        <v>5395148</v>
      </c>
      <c r="BK19">
        <v>5428513</v>
      </c>
      <c r="BL19">
        <v>5475708</v>
      </c>
      <c r="BM19">
        <v>5441171</v>
      </c>
      <c r="BN19">
        <v>5465927</v>
      </c>
      <c r="BO19">
        <v>5515997</v>
      </c>
      <c r="BP19">
        <v>5638020</v>
      </c>
      <c r="BQ19">
        <v>5669362</v>
      </c>
      <c r="BR19">
        <v>5656801</v>
      </c>
      <c r="BS19">
        <v>5967577</v>
      </c>
      <c r="BT19">
        <v>6454543</v>
      </c>
      <c r="BU19">
        <v>6018713</v>
      </c>
      <c r="BV19">
        <v>5928312</v>
      </c>
      <c r="BW19">
        <v>5799950</v>
      </c>
      <c r="BX19">
        <v>5721173</v>
      </c>
      <c r="BY19">
        <v>5692139</v>
      </c>
      <c r="BZ19">
        <v>5692139</v>
      </c>
      <c r="CA19">
        <v>5586492</v>
      </c>
      <c r="CB19">
        <v>5534617</v>
      </c>
      <c r="CC19">
        <v>5500569</v>
      </c>
      <c r="CD19">
        <v>5538025</v>
      </c>
      <c r="CE19">
        <v>5510088</v>
      </c>
      <c r="CF19">
        <v>5524534</v>
      </c>
      <c r="CG19">
        <v>5505893</v>
      </c>
      <c r="CH19">
        <v>5494980</v>
      </c>
      <c r="CI19">
        <v>5580744</v>
      </c>
      <c r="CJ19">
        <v>5603143</v>
      </c>
      <c r="CK19">
        <v>5643023</v>
      </c>
      <c r="CL19">
        <v>5654087</v>
      </c>
      <c r="CM19">
        <v>5690713</v>
      </c>
      <c r="CN19">
        <v>5672109</v>
      </c>
      <c r="CO19">
        <v>5684713</v>
      </c>
      <c r="CP19">
        <v>5780099</v>
      </c>
      <c r="CQ19">
        <v>5745076</v>
      </c>
      <c r="CR19">
        <v>5749727</v>
      </c>
      <c r="CS19">
        <v>5766050</v>
      </c>
      <c r="CT19">
        <v>5766050</v>
      </c>
      <c r="CU19">
        <v>5669578</v>
      </c>
      <c r="CV19">
        <v>5656604</v>
      </c>
      <c r="CW19">
        <v>5709182</v>
      </c>
      <c r="CX19">
        <v>5622254</v>
      </c>
      <c r="CY19">
        <v>5571745</v>
      </c>
      <c r="CZ19">
        <v>5581551</v>
      </c>
      <c r="DA19">
        <v>5580628</v>
      </c>
      <c r="DB19">
        <v>5536100</v>
      </c>
      <c r="DC19">
        <v>5517995</v>
      </c>
      <c r="DD19">
        <v>5500636</v>
      </c>
      <c r="DE19">
        <v>5462919</v>
      </c>
      <c r="DF19">
        <v>5462919</v>
      </c>
      <c r="DG19">
        <v>5500186</v>
      </c>
      <c r="DH19">
        <v>5526524</v>
      </c>
      <c r="DI19">
        <v>5513294</v>
      </c>
      <c r="DJ19">
        <v>5583169</v>
      </c>
      <c r="DK19">
        <v>5583169</v>
      </c>
      <c r="DL19">
        <v>5569450</v>
      </c>
      <c r="DM19">
        <v>5524227</v>
      </c>
      <c r="DN19">
        <v>5503010</v>
      </c>
      <c r="DO19">
        <v>5485855</v>
      </c>
      <c r="DP19">
        <v>5440854</v>
      </c>
      <c r="DQ19">
        <v>5425434</v>
      </c>
      <c r="DR19">
        <v>5434778</v>
      </c>
      <c r="DS19">
        <v>5405107</v>
      </c>
      <c r="DT19">
        <v>5442888</v>
      </c>
      <c r="DU19">
        <v>5505252</v>
      </c>
      <c r="DV19">
        <v>5512997</v>
      </c>
      <c r="DW19">
        <v>5539405</v>
      </c>
      <c r="DX19">
        <v>5562473</v>
      </c>
      <c r="DY19">
        <v>5599636</v>
      </c>
      <c r="DZ19">
        <v>5600663</v>
      </c>
      <c r="EA19">
        <v>5637194</v>
      </c>
      <c r="EB19">
        <v>5675961</v>
      </c>
      <c r="EC19">
        <v>5747307</v>
      </c>
      <c r="ED19">
        <v>5910831</v>
      </c>
      <c r="EE19">
        <v>5910831</v>
      </c>
      <c r="EF19">
        <v>6045004</v>
      </c>
      <c r="EG19">
        <v>6392211</v>
      </c>
      <c r="EH19">
        <v>6342375</v>
      </c>
      <c r="EI19">
        <v>6009226</v>
      </c>
      <c r="EJ19">
        <v>5826848</v>
      </c>
      <c r="EK19">
        <v>5779666</v>
      </c>
      <c r="EL19">
        <v>5745816</v>
      </c>
      <c r="EM19">
        <v>5657601</v>
      </c>
      <c r="EN19">
        <v>5663609</v>
      </c>
      <c r="EO19">
        <v>5664389</v>
      </c>
      <c r="EP19">
        <v>5603185</v>
      </c>
      <c r="EQ19">
        <v>5558067</v>
      </c>
      <c r="ER19">
        <v>5531845</v>
      </c>
      <c r="ES19">
        <v>5545311</v>
      </c>
      <c r="ET19">
        <v>5501385</v>
      </c>
      <c r="EU19">
        <v>5470570</v>
      </c>
      <c r="EV19">
        <v>5478014</v>
      </c>
      <c r="EW19">
        <v>5511499</v>
      </c>
      <c r="EX19">
        <v>5541511</v>
      </c>
      <c r="EY19">
        <v>5600688</v>
      </c>
      <c r="EZ19">
        <v>5564174</v>
      </c>
      <c r="FA19">
        <v>5523260</v>
      </c>
      <c r="FB19">
        <v>5508517</v>
      </c>
      <c r="FC19">
        <v>5507890</v>
      </c>
      <c r="FD19">
        <v>5519462</v>
      </c>
      <c r="FE19">
        <v>5500344</v>
      </c>
      <c r="FF19">
        <v>5485999</v>
      </c>
      <c r="FG19">
        <v>5452042</v>
      </c>
      <c r="FH19">
        <v>5483493</v>
      </c>
      <c r="FI19">
        <v>5421206</v>
      </c>
      <c r="FJ19">
        <v>5419989</v>
      </c>
      <c r="FK19">
        <v>5405476</v>
      </c>
      <c r="FL19">
        <v>5405366</v>
      </c>
      <c r="FM19">
        <v>5396069</v>
      </c>
      <c r="FN19">
        <v>5360131</v>
      </c>
      <c r="FO19">
        <v>5399662</v>
      </c>
      <c r="FP19">
        <v>5434421</v>
      </c>
      <c r="FQ19">
        <v>5479448</v>
      </c>
      <c r="FR19">
        <v>5484385</v>
      </c>
      <c r="FS19">
        <v>5471112</v>
      </c>
      <c r="FT19">
        <v>5462258</v>
      </c>
      <c r="FU19">
        <v>5440694</v>
      </c>
      <c r="FV19">
        <v>5456588</v>
      </c>
      <c r="FW19">
        <v>5487928</v>
      </c>
      <c r="FX19">
        <v>5450807</v>
      </c>
      <c r="FY19">
        <v>5478034</v>
      </c>
      <c r="FZ19">
        <v>5445500</v>
      </c>
      <c r="GA19">
        <v>5393334</v>
      </c>
      <c r="GB19">
        <v>5398088</v>
      </c>
      <c r="GC19">
        <v>5401975</v>
      </c>
      <c r="GD19">
        <v>5410626</v>
      </c>
      <c r="GE19">
        <v>5378829</v>
      </c>
      <c r="GF19">
        <v>5374827</v>
      </c>
      <c r="GG19">
        <v>5370567</v>
      </c>
      <c r="GH19">
        <v>5290972</v>
      </c>
      <c r="GI19">
        <v>5267102</v>
      </c>
      <c r="GJ19">
        <v>5285691</v>
      </c>
      <c r="GK19">
        <v>5299510</v>
      </c>
      <c r="GL19">
        <v>5272957</v>
      </c>
      <c r="GM19">
        <v>5193963</v>
      </c>
      <c r="GN19">
        <v>5208307</v>
      </c>
      <c r="GO19">
        <v>5253136</v>
      </c>
      <c r="GP19">
        <v>5245169</v>
      </c>
      <c r="GQ19">
        <v>5256467</v>
      </c>
      <c r="GR19">
        <v>5370005</v>
      </c>
      <c r="GS19">
        <v>5639636</v>
      </c>
      <c r="GT19">
        <v>5575255</v>
      </c>
      <c r="GU19">
        <v>5706145</v>
      </c>
      <c r="GV19">
        <v>5566788</v>
      </c>
      <c r="GW19">
        <v>5409239</v>
      </c>
      <c r="GX19">
        <v>5339822</v>
      </c>
      <c r="GY19">
        <v>5277233</v>
      </c>
      <c r="GZ19">
        <v>5371077</v>
      </c>
      <c r="HA19">
        <v>5388535</v>
      </c>
      <c r="HB19">
        <v>5413978</v>
      </c>
      <c r="HC19">
        <v>5338936</v>
      </c>
      <c r="HD19">
        <v>5309743</v>
      </c>
      <c r="HE19">
        <v>5193998</v>
      </c>
      <c r="HF19">
        <v>5179541</v>
      </c>
      <c r="HG19">
        <v>5146677</v>
      </c>
      <c r="HH19">
        <v>5127569</v>
      </c>
      <c r="HI19">
        <v>5105790</v>
      </c>
      <c r="HJ19">
        <v>4999846</v>
      </c>
      <c r="HK19">
        <v>4956404</v>
      </c>
      <c r="HL19">
        <v>4978371</v>
      </c>
      <c r="HM19">
        <v>4958436</v>
      </c>
      <c r="HN19">
        <v>4864057</v>
      </c>
      <c r="HO19">
        <v>4825220</v>
      </c>
      <c r="HP19">
        <v>4829771</v>
      </c>
      <c r="HQ19">
        <v>4824724</v>
      </c>
      <c r="HR19">
        <v>4823382</v>
      </c>
      <c r="HS19">
        <v>4805611</v>
      </c>
      <c r="HT19">
        <v>4794802</v>
      </c>
      <c r="HU19">
        <v>4802816</v>
      </c>
      <c r="HV19">
        <v>4841948</v>
      </c>
      <c r="HW19">
        <v>4896501</v>
      </c>
      <c r="HX19">
        <v>4849351</v>
      </c>
      <c r="HY19">
        <v>4886287</v>
      </c>
      <c r="HZ19">
        <v>4901779</v>
      </c>
      <c r="IA19">
        <v>4921034</v>
      </c>
      <c r="IB19">
        <v>4920576</v>
      </c>
      <c r="IC19">
        <v>4937711</v>
      </c>
      <c r="ID19">
        <v>4950831</v>
      </c>
      <c r="IE19">
        <v>4962452</v>
      </c>
      <c r="IF19">
        <v>5038008</v>
      </c>
      <c r="IG19">
        <v>5050377</v>
      </c>
      <c r="IH19">
        <v>5044544</v>
      </c>
      <c r="II19">
        <v>5046255</v>
      </c>
      <c r="IJ19">
        <v>5021283</v>
      </c>
      <c r="IK19">
        <v>4943403</v>
      </c>
      <c r="IL19">
        <v>4918411</v>
      </c>
      <c r="IM19">
        <v>4854379</v>
      </c>
      <c r="IN19">
        <v>4810451</v>
      </c>
      <c r="IO19">
        <v>4788519</v>
      </c>
      <c r="IP19">
        <v>4788519</v>
      </c>
      <c r="IQ19">
        <v>4822724</v>
      </c>
      <c r="IR19">
        <v>4834646</v>
      </c>
      <c r="IS19">
        <v>4817261</v>
      </c>
      <c r="IT19">
        <v>4812040</v>
      </c>
      <c r="IU19">
        <v>4753143</v>
      </c>
      <c r="IV19">
        <v>4731298</v>
      </c>
      <c r="IW19">
        <v>4782670</v>
      </c>
      <c r="IX19">
        <v>4825814</v>
      </c>
      <c r="IY19">
        <v>4804800</v>
      </c>
      <c r="IZ19">
        <v>4808979</v>
      </c>
      <c r="JA19">
        <v>4772056</v>
      </c>
      <c r="JB19">
        <v>4807949</v>
      </c>
      <c r="JC19">
        <v>4855177</v>
      </c>
      <c r="JD19">
        <v>4925734</v>
      </c>
      <c r="JE19">
        <v>4998271</v>
      </c>
      <c r="JF19">
        <v>5251975</v>
      </c>
      <c r="JG19">
        <v>5414612</v>
      </c>
      <c r="JH19">
        <v>5414612</v>
      </c>
      <c r="JI19">
        <v>5259711</v>
      </c>
      <c r="JJ19">
        <v>5322985</v>
      </c>
      <c r="JK19">
        <v>5230771</v>
      </c>
      <c r="JL19">
        <v>5213558</v>
      </c>
      <c r="JM19">
        <v>5193990</v>
      </c>
      <c r="JN19">
        <v>5171572</v>
      </c>
      <c r="JO19">
        <v>5145295</v>
      </c>
      <c r="JP19">
        <v>5157265</v>
      </c>
      <c r="JQ19">
        <v>5134045</v>
      </c>
      <c r="JR19">
        <v>5012045</v>
      </c>
      <c r="JS19">
        <v>5027386</v>
      </c>
      <c r="JT19">
        <v>4981050</v>
      </c>
      <c r="JU19">
        <v>4996053</v>
      </c>
      <c r="JV19">
        <v>4997901</v>
      </c>
      <c r="JW19">
        <v>4962050</v>
      </c>
      <c r="JX19">
        <v>4949921</v>
      </c>
      <c r="JY19">
        <v>4936395</v>
      </c>
      <c r="JZ19">
        <v>4879952</v>
      </c>
      <c r="KA19">
        <v>4877050</v>
      </c>
      <c r="KB19">
        <v>4878963</v>
      </c>
      <c r="KC19">
        <v>4823691</v>
      </c>
      <c r="KD19">
        <v>4743108</v>
      </c>
      <c r="KE19">
        <v>4730317</v>
      </c>
      <c r="KF19">
        <v>4756627</v>
      </c>
      <c r="KG19">
        <v>4742824</v>
      </c>
      <c r="KH19">
        <v>4742824</v>
      </c>
      <c r="KI19">
        <v>4786142</v>
      </c>
      <c r="KJ19">
        <v>4760875</v>
      </c>
      <c r="KK19">
        <v>4771860</v>
      </c>
      <c r="KL19">
        <v>4776237</v>
      </c>
      <c r="KM19">
        <v>4850386</v>
      </c>
      <c r="KN19">
        <v>4853592</v>
      </c>
      <c r="KO19">
        <v>4891163</v>
      </c>
      <c r="KP19">
        <v>4939620</v>
      </c>
      <c r="KQ19">
        <v>4952642</v>
      </c>
      <c r="KR19">
        <v>5006040</v>
      </c>
      <c r="KS19">
        <v>4925803</v>
      </c>
      <c r="KT19">
        <v>4893505</v>
      </c>
      <c r="KU19">
        <v>4901410</v>
      </c>
      <c r="KV19">
        <v>4940815</v>
      </c>
      <c r="KW19">
        <v>4953621</v>
      </c>
      <c r="KX19">
        <v>4931482</v>
      </c>
      <c r="KY19">
        <v>4922788</v>
      </c>
      <c r="KZ19">
        <v>4879238</v>
      </c>
      <c r="LA19">
        <v>4890074</v>
      </c>
      <c r="LB19">
        <v>4933331</v>
      </c>
      <c r="LC19">
        <v>4891139</v>
      </c>
      <c r="LD19">
        <v>4867219</v>
      </c>
      <c r="LE19">
        <v>4811141</v>
      </c>
      <c r="LF19">
        <v>4794373</v>
      </c>
      <c r="LG19">
        <v>4768147</v>
      </c>
      <c r="LH19">
        <v>4726961</v>
      </c>
      <c r="LI19">
        <v>4697763</v>
      </c>
      <c r="LJ19">
        <v>4703676</v>
      </c>
      <c r="LK19">
        <v>4690775</v>
      </c>
      <c r="LL19">
        <v>4681301</v>
      </c>
      <c r="LM19">
        <v>4678328</v>
      </c>
      <c r="LN19">
        <v>4707579</v>
      </c>
      <c r="LO19">
        <v>4833946</v>
      </c>
      <c r="LP19">
        <v>4853580</v>
      </c>
      <c r="LQ19">
        <v>4840702</v>
      </c>
      <c r="LR19">
        <v>4951816</v>
      </c>
      <c r="LS19">
        <v>5211959</v>
      </c>
      <c r="LT19">
        <v>5643426</v>
      </c>
      <c r="LU19">
        <v>5709839</v>
      </c>
      <c r="LV19">
        <v>5619702</v>
      </c>
      <c r="LW19">
        <v>5503697</v>
      </c>
      <c r="LX19">
        <v>5238877</v>
      </c>
      <c r="LY19">
        <v>5134962</v>
      </c>
      <c r="LZ19">
        <v>5134962</v>
      </c>
      <c r="MA19">
        <v>5128078</v>
      </c>
      <c r="MB19">
        <v>4950710</v>
      </c>
      <c r="MC19">
        <v>4935753</v>
      </c>
      <c r="MD19">
        <v>4931888</v>
      </c>
      <c r="ME19">
        <v>4943733</v>
      </c>
      <c r="MF19">
        <v>4914003</v>
      </c>
      <c r="MG19">
        <v>4929886</v>
      </c>
      <c r="MH19">
        <v>4900870</v>
      </c>
      <c r="MI19">
        <v>4877731</v>
      </c>
      <c r="MJ19">
        <v>4899780</v>
      </c>
      <c r="MK19">
        <v>4990668</v>
      </c>
      <c r="ML19">
        <v>4936535</v>
      </c>
      <c r="MM19">
        <v>4883906</v>
      </c>
      <c r="MN19">
        <v>4884160</v>
      </c>
      <c r="MO19">
        <v>4832658</v>
      </c>
      <c r="MP19">
        <v>4779855</v>
      </c>
      <c r="MQ19">
        <v>4767652</v>
      </c>
      <c r="MR19">
        <v>4750425</v>
      </c>
      <c r="MS19">
        <v>4701174</v>
      </c>
      <c r="MT19">
        <v>4701174</v>
      </c>
      <c r="MU19">
        <v>4747190</v>
      </c>
      <c r="MV19">
        <v>4740324</v>
      </c>
      <c r="MW19">
        <v>4707226</v>
      </c>
      <c r="MX19">
        <v>4661613</v>
      </c>
      <c r="MY19">
        <v>4680647</v>
      </c>
      <c r="MZ19">
        <v>4664317</v>
      </c>
      <c r="NA19">
        <v>4695597</v>
      </c>
      <c r="NB19">
        <v>4642754</v>
      </c>
      <c r="NC19">
        <v>4576205</v>
      </c>
      <c r="ND19">
        <v>4559784</v>
      </c>
      <c r="NE19">
        <v>4546314</v>
      </c>
      <c r="NF19">
        <v>4514560</v>
      </c>
      <c r="NG19">
        <v>4514560</v>
      </c>
      <c r="NH19">
        <v>4540185</v>
      </c>
      <c r="NI19">
        <v>4513338</v>
      </c>
      <c r="NJ19">
        <v>4530248</v>
      </c>
      <c r="NK19">
        <v>4476453</v>
      </c>
      <c r="NL19">
        <v>4476453</v>
      </c>
      <c r="NM19">
        <v>4442837</v>
      </c>
      <c r="NN19">
        <v>4434401</v>
      </c>
      <c r="NO19">
        <v>4466922</v>
      </c>
      <c r="NP19">
        <v>4468626</v>
      </c>
      <c r="NQ19">
        <v>4467249</v>
      </c>
      <c r="NR19">
        <v>4492332</v>
      </c>
      <c r="NS19">
        <v>4502685</v>
      </c>
      <c r="NT19">
        <v>4476261</v>
      </c>
      <c r="NU19">
        <v>4486713</v>
      </c>
      <c r="NV19">
        <v>4447305</v>
      </c>
      <c r="NW19">
        <v>4466048</v>
      </c>
      <c r="NX19">
        <v>4481331</v>
      </c>
      <c r="NY19">
        <v>4479638</v>
      </c>
      <c r="NZ19">
        <v>4504537</v>
      </c>
      <c r="OA19">
        <v>4499808</v>
      </c>
      <c r="OB19">
        <v>4514465</v>
      </c>
      <c r="OC19">
        <v>4607182</v>
      </c>
      <c r="OD19">
        <v>4639584</v>
      </c>
      <c r="OE19">
        <v>4639584</v>
      </c>
      <c r="OF19">
        <v>4875235</v>
      </c>
      <c r="OG19">
        <v>5180661</v>
      </c>
      <c r="OH19">
        <v>4958147</v>
      </c>
      <c r="OI19">
        <v>4837551</v>
      </c>
      <c r="OJ19">
        <v>4794523</v>
      </c>
      <c r="OK19">
        <v>4749010</v>
      </c>
      <c r="OL19">
        <v>4735711</v>
      </c>
      <c r="OM19">
        <v>4702906</v>
      </c>
      <c r="ON19">
        <v>4674838</v>
      </c>
      <c r="OO19">
        <v>4640457</v>
      </c>
      <c r="OP19">
        <v>4596562</v>
      </c>
      <c r="OQ19">
        <v>4603080</v>
      </c>
      <c r="OR19">
        <v>4607113</v>
      </c>
      <c r="OS19">
        <v>4594742</v>
      </c>
      <c r="OT19">
        <v>4616144</v>
      </c>
      <c r="OU19">
        <v>4566373</v>
      </c>
      <c r="OV19">
        <v>4607845</v>
      </c>
      <c r="OW19">
        <v>4595868</v>
      </c>
      <c r="OX19">
        <v>4566423</v>
      </c>
      <c r="OY19">
        <v>4639414</v>
      </c>
      <c r="OZ19">
        <v>4602701</v>
      </c>
      <c r="PA19">
        <v>4651506</v>
      </c>
      <c r="PB19">
        <v>4607926</v>
      </c>
      <c r="PC19">
        <v>4628507</v>
      </c>
      <c r="PD19">
        <v>4633853</v>
      </c>
      <c r="PE19">
        <v>4660921</v>
      </c>
      <c r="PF19">
        <v>4658351</v>
      </c>
      <c r="PG19">
        <v>4698343</v>
      </c>
      <c r="PH19">
        <v>4654710</v>
      </c>
      <c r="PI19">
        <v>4700731</v>
      </c>
      <c r="PJ19">
        <v>4704588</v>
      </c>
      <c r="PK19">
        <v>4714958</v>
      </c>
      <c r="PL19">
        <v>4739083</v>
      </c>
      <c r="PM19">
        <v>4742149</v>
      </c>
      <c r="PN19">
        <v>4764329</v>
      </c>
      <c r="PO19">
        <v>4829995</v>
      </c>
      <c r="PP19">
        <v>4871072</v>
      </c>
      <c r="PQ19">
        <v>4894174</v>
      </c>
      <c r="PR19">
        <v>4859457</v>
      </c>
      <c r="PS19">
        <v>4929636</v>
      </c>
      <c r="PT19">
        <v>4969440</v>
      </c>
      <c r="PU19">
        <v>4952163</v>
      </c>
      <c r="PV19">
        <v>4997011</v>
      </c>
      <c r="PW19">
        <v>4960229</v>
      </c>
      <c r="PX19">
        <v>4933648</v>
      </c>
      <c r="PY19">
        <v>4942174</v>
      </c>
      <c r="PZ19">
        <v>4895677</v>
      </c>
      <c r="QA19">
        <v>4883538</v>
      </c>
      <c r="QB19">
        <v>4905799</v>
      </c>
      <c r="QC19">
        <v>4914383</v>
      </c>
      <c r="QD19">
        <v>4899080</v>
      </c>
      <c r="QE19">
        <v>4892105</v>
      </c>
      <c r="QF19">
        <v>4854167</v>
      </c>
      <c r="QG19">
        <v>4862523</v>
      </c>
      <c r="QH19">
        <v>4801980</v>
      </c>
      <c r="QI19">
        <v>4778911</v>
      </c>
      <c r="QJ19">
        <v>4733344</v>
      </c>
      <c r="QK19">
        <v>4682443</v>
      </c>
      <c r="QL19">
        <v>4756058</v>
      </c>
      <c r="QM19">
        <v>4772718</v>
      </c>
      <c r="QN19">
        <v>4805542</v>
      </c>
      <c r="QO19">
        <v>4774697</v>
      </c>
      <c r="QP19">
        <v>4774697</v>
      </c>
      <c r="QQ19">
        <v>4810619</v>
      </c>
      <c r="QR19">
        <v>4844845</v>
      </c>
      <c r="QS19">
        <v>5451430</v>
      </c>
      <c r="QT19">
        <v>5516474</v>
      </c>
      <c r="QU19">
        <v>5430181</v>
      </c>
      <c r="QV19">
        <v>5468713</v>
      </c>
      <c r="QW19">
        <v>5457009</v>
      </c>
      <c r="QX19">
        <v>5283780</v>
      </c>
      <c r="QY19">
        <v>5184617</v>
      </c>
      <c r="QZ19">
        <v>5132450</v>
      </c>
      <c r="RA19">
        <v>5108576</v>
      </c>
      <c r="RB19">
        <v>5094882</v>
      </c>
      <c r="RC19">
        <v>5028427</v>
      </c>
      <c r="RD19">
        <v>4958088</v>
      </c>
      <c r="RE19">
        <v>4954864</v>
      </c>
      <c r="RF19">
        <v>4922607</v>
      </c>
      <c r="RG19">
        <v>4933933</v>
      </c>
      <c r="RH19">
        <v>4887707</v>
      </c>
      <c r="RI19">
        <v>4899486</v>
      </c>
      <c r="RJ19">
        <v>4918502</v>
      </c>
      <c r="RK19">
        <v>4845181</v>
      </c>
      <c r="RL19">
        <v>4806952</v>
      </c>
      <c r="RM19">
        <v>4754113</v>
      </c>
      <c r="RN19">
        <v>4717649</v>
      </c>
      <c r="RO19">
        <v>4698779</v>
      </c>
      <c r="RP19">
        <v>4651678</v>
      </c>
      <c r="RQ19">
        <v>4610998</v>
      </c>
      <c r="RR19">
        <v>4585511</v>
      </c>
      <c r="RS19">
        <v>4564360</v>
      </c>
      <c r="RT19">
        <v>4577212</v>
      </c>
      <c r="RU19">
        <v>4579812</v>
      </c>
      <c r="RV19">
        <v>4564502</v>
      </c>
      <c r="RW19">
        <v>4556483</v>
      </c>
      <c r="RX19">
        <v>4516014</v>
      </c>
      <c r="RY19">
        <v>4555738</v>
      </c>
      <c r="RZ19">
        <v>4589563</v>
      </c>
      <c r="SA19">
        <v>4507285</v>
      </c>
      <c r="SB19">
        <v>4502656</v>
      </c>
      <c r="SC19">
        <v>4488023</v>
      </c>
      <c r="SD19">
        <v>4468713</v>
      </c>
      <c r="SE19">
        <v>4438457</v>
      </c>
      <c r="SF19">
        <v>4438457</v>
      </c>
      <c r="SG19">
        <v>4374310</v>
      </c>
      <c r="SH19">
        <v>4372296</v>
      </c>
      <c r="SI19">
        <v>4328027</v>
      </c>
      <c r="SJ19">
        <v>4352263</v>
      </c>
      <c r="SK19">
        <v>4343291</v>
      </c>
      <c r="SL19">
        <v>4329856</v>
      </c>
      <c r="SM19">
        <v>4333772</v>
      </c>
      <c r="SN19">
        <v>4291024</v>
      </c>
      <c r="SO19">
        <v>4324308</v>
      </c>
      <c r="SP19">
        <v>4345348</v>
      </c>
      <c r="SQ19">
        <v>4345348</v>
      </c>
      <c r="SR19">
        <v>4346095</v>
      </c>
      <c r="SS19">
        <v>4383692</v>
      </c>
      <c r="ST19">
        <v>4425071</v>
      </c>
      <c r="SU19">
        <v>4379226</v>
      </c>
      <c r="SV19">
        <v>4308141</v>
      </c>
      <c r="SW19">
        <v>4320692</v>
      </c>
      <c r="SX19">
        <v>4357938</v>
      </c>
      <c r="SY19">
        <v>4404711</v>
      </c>
      <c r="SZ19">
        <v>4385626</v>
      </c>
      <c r="TA19">
        <v>4413887</v>
      </c>
      <c r="TB19">
        <v>4392270</v>
      </c>
      <c r="TC19">
        <v>4493918</v>
      </c>
      <c r="TD19">
        <v>4494787</v>
      </c>
      <c r="TE19">
        <v>4706197</v>
      </c>
      <c r="TF19">
        <v>4901822</v>
      </c>
      <c r="TG19">
        <v>4791629</v>
      </c>
      <c r="TH19">
        <v>4791629</v>
      </c>
      <c r="TI19">
        <v>4764735</v>
      </c>
      <c r="TJ19">
        <v>4759604</v>
      </c>
      <c r="TK19">
        <v>4560163</v>
      </c>
      <c r="TL19">
        <v>4420894</v>
      </c>
      <c r="TM19">
        <v>4416966</v>
      </c>
      <c r="TN19">
        <v>4448176</v>
      </c>
      <c r="TO19">
        <v>4458904</v>
      </c>
      <c r="TP19">
        <v>4442216</v>
      </c>
      <c r="TQ19">
        <v>4428582</v>
      </c>
      <c r="TR19">
        <v>4418979</v>
      </c>
      <c r="TS19">
        <v>4426379</v>
      </c>
      <c r="TT19">
        <v>4407635</v>
      </c>
      <c r="TU19">
        <v>4412214</v>
      </c>
      <c r="TV19">
        <v>4438173</v>
      </c>
      <c r="TW19">
        <v>4428816</v>
      </c>
      <c r="TX19">
        <v>4456596</v>
      </c>
      <c r="TY19">
        <v>4399526</v>
      </c>
      <c r="TZ19">
        <v>4415392</v>
      </c>
      <c r="UA19">
        <v>4457005</v>
      </c>
      <c r="UB19">
        <v>4437995</v>
      </c>
      <c r="UC19">
        <v>4545183</v>
      </c>
      <c r="UD19">
        <v>4504764</v>
      </c>
      <c r="UE19">
        <v>4487282</v>
      </c>
      <c r="UF19">
        <v>4478507</v>
      </c>
      <c r="UG19">
        <v>4470386</v>
      </c>
      <c r="UH19">
        <v>4441587</v>
      </c>
      <c r="UI19">
        <v>4442325</v>
      </c>
      <c r="UJ19">
        <v>4435697</v>
      </c>
      <c r="UK19">
        <v>4418953</v>
      </c>
      <c r="UL19">
        <v>4418485</v>
      </c>
      <c r="UM19">
        <v>4417374</v>
      </c>
      <c r="UN19">
        <v>4448303</v>
      </c>
      <c r="UO19">
        <v>4361513</v>
      </c>
      <c r="UP19">
        <v>4381173</v>
      </c>
      <c r="UQ19">
        <v>4374528</v>
      </c>
      <c r="UR19">
        <v>4347626</v>
      </c>
      <c r="US19">
        <v>4344439</v>
      </c>
      <c r="UT19">
        <v>4384695</v>
      </c>
      <c r="UU19">
        <v>4374426</v>
      </c>
      <c r="UV19">
        <v>4350564</v>
      </c>
      <c r="UW19">
        <v>4350564</v>
      </c>
      <c r="UX19">
        <v>4382756</v>
      </c>
      <c r="UY19">
        <v>4328921</v>
      </c>
      <c r="UZ19">
        <v>4303302</v>
      </c>
      <c r="VA19">
        <v>4306143</v>
      </c>
      <c r="VB19">
        <v>4302875</v>
      </c>
      <c r="VC19">
        <v>4315843</v>
      </c>
      <c r="VD19">
        <v>4285736</v>
      </c>
      <c r="VE19">
        <v>4289555</v>
      </c>
      <c r="VF19">
        <v>4298047</v>
      </c>
      <c r="VG19">
        <v>4314072</v>
      </c>
      <c r="VH19">
        <v>4300908</v>
      </c>
      <c r="VI19">
        <v>4252732</v>
      </c>
      <c r="VJ19">
        <v>4295610</v>
      </c>
      <c r="VK19">
        <v>4264660</v>
      </c>
      <c r="VL19">
        <v>4275810</v>
      </c>
      <c r="VM19">
        <v>4249336</v>
      </c>
      <c r="VN19">
        <v>4277433</v>
      </c>
      <c r="VO19">
        <v>4270028</v>
      </c>
      <c r="VP19">
        <v>4271176</v>
      </c>
      <c r="VQ19">
        <v>4303803</v>
      </c>
      <c r="VR19">
        <v>4438932</v>
      </c>
      <c r="VS19">
        <v>4531852</v>
      </c>
      <c r="VT19">
        <v>4644245</v>
      </c>
      <c r="VU19">
        <v>4890753</v>
      </c>
      <c r="VV19">
        <v>4967062</v>
      </c>
      <c r="VW19">
        <v>4887925</v>
      </c>
      <c r="VX19">
        <v>4819277</v>
      </c>
      <c r="VY19">
        <v>4744023</v>
      </c>
      <c r="VZ19">
        <v>4744023</v>
      </c>
      <c r="WA19">
        <v>4726758</v>
      </c>
      <c r="WB19">
        <v>4732292</v>
      </c>
      <c r="WC19">
        <v>4735047</v>
      </c>
      <c r="WD19">
        <v>4761474</v>
      </c>
      <c r="WE19">
        <v>4745789</v>
      </c>
      <c r="WF19">
        <v>4720012</v>
      </c>
      <c r="WG19">
        <v>4705698</v>
      </c>
      <c r="WH19">
        <v>4707748</v>
      </c>
      <c r="WI19">
        <v>4721527</v>
      </c>
      <c r="WJ19">
        <v>4751732</v>
      </c>
      <c r="WK19">
        <v>4811987</v>
      </c>
      <c r="WL19">
        <v>4793528</v>
      </c>
      <c r="WM19">
        <v>4732922</v>
      </c>
      <c r="WN19">
        <v>4731458</v>
      </c>
      <c r="WO19">
        <v>4716681</v>
      </c>
      <c r="WP19">
        <v>4724138</v>
      </c>
      <c r="WQ19">
        <v>4665377</v>
      </c>
      <c r="WR19">
        <v>4644717</v>
      </c>
      <c r="WS19">
        <v>4647476</v>
      </c>
      <c r="WT19">
        <v>4637205</v>
      </c>
      <c r="WU19">
        <v>4653639</v>
      </c>
      <c r="WV19">
        <v>4696925</v>
      </c>
      <c r="WW19">
        <v>4744711</v>
      </c>
      <c r="WX19">
        <v>4726805</v>
      </c>
      <c r="WY19">
        <v>4726805</v>
      </c>
      <c r="WZ19">
        <v>4718805</v>
      </c>
      <c r="XA19">
        <v>4680149</v>
      </c>
      <c r="XB19">
        <v>4652295</v>
      </c>
      <c r="XC19">
        <v>4615021</v>
      </c>
      <c r="XD19">
        <v>4616531</v>
      </c>
      <c r="XE19">
        <v>4613269</v>
      </c>
      <c r="XF19">
        <v>4612049</v>
      </c>
      <c r="XG19">
        <v>4620698</v>
      </c>
      <c r="XH19">
        <v>4610253</v>
      </c>
      <c r="XI19">
        <v>4610253</v>
      </c>
      <c r="XJ19">
        <v>4630209</v>
      </c>
      <c r="XK19">
        <v>4609555</v>
      </c>
      <c r="XL19">
        <v>4589883</v>
      </c>
      <c r="XM19">
        <v>4601485</v>
      </c>
      <c r="XN19">
        <v>4601485</v>
      </c>
      <c r="XO19">
        <v>4567524</v>
      </c>
      <c r="XP19">
        <v>4549385</v>
      </c>
      <c r="XQ19">
        <v>4553309</v>
      </c>
      <c r="XR19">
        <v>4495246</v>
      </c>
      <c r="XS19">
        <v>4490544</v>
      </c>
      <c r="XT19">
        <v>4509400</v>
      </c>
      <c r="XU19">
        <v>4494928</v>
      </c>
      <c r="XV19">
        <v>4475647</v>
      </c>
      <c r="XW19">
        <v>4439322</v>
      </c>
      <c r="XX19">
        <v>4417738</v>
      </c>
      <c r="XY19">
        <v>4476944</v>
      </c>
      <c r="XZ19">
        <v>4505122</v>
      </c>
      <c r="YA19">
        <v>4536358</v>
      </c>
      <c r="YB19">
        <v>4524975</v>
      </c>
      <c r="YC19">
        <v>4548276</v>
      </c>
      <c r="YD19">
        <v>4586477</v>
      </c>
      <c r="YE19">
        <v>4652884</v>
      </c>
      <c r="YF19">
        <v>4775087</v>
      </c>
      <c r="YG19">
        <v>5158147</v>
      </c>
      <c r="YH19">
        <v>5180327</v>
      </c>
      <c r="YI19">
        <v>5037499</v>
      </c>
      <c r="YJ19">
        <v>5037499</v>
      </c>
      <c r="YK19">
        <v>4958132</v>
      </c>
      <c r="YL19">
        <v>4909230</v>
      </c>
      <c r="YM19">
        <v>4791526</v>
      </c>
      <c r="YN19">
        <v>4764279</v>
      </c>
      <c r="YO19">
        <v>4703808</v>
      </c>
      <c r="YP19">
        <v>4743208</v>
      </c>
      <c r="YQ19">
        <v>4621171</v>
      </c>
      <c r="YR19">
        <v>4632644</v>
      </c>
      <c r="YS19">
        <v>4632356</v>
      </c>
      <c r="YT19">
        <v>4663456</v>
      </c>
      <c r="YU19">
        <v>4626228</v>
      </c>
      <c r="YV19">
        <v>4623762</v>
      </c>
      <c r="YW19">
        <v>4679106</v>
      </c>
      <c r="YX19">
        <v>4690995</v>
      </c>
      <c r="YY19">
        <v>4696441</v>
      </c>
      <c r="YZ19">
        <v>4691529</v>
      </c>
      <c r="ZA19">
        <v>4681187</v>
      </c>
      <c r="ZB19">
        <v>4676254</v>
      </c>
      <c r="ZC19">
        <v>4691759</v>
      </c>
      <c r="ZD19">
        <v>4657226</v>
      </c>
      <c r="ZE19">
        <v>4626645</v>
      </c>
      <c r="ZF19">
        <v>4639532</v>
      </c>
      <c r="ZG19">
        <v>4658008</v>
      </c>
      <c r="ZH19">
        <v>4695748</v>
      </c>
      <c r="ZI19">
        <v>4690400</v>
      </c>
      <c r="ZJ19">
        <v>4670993</v>
      </c>
      <c r="ZK19">
        <v>4689086</v>
      </c>
      <c r="ZL19">
        <v>4701589</v>
      </c>
      <c r="ZM19">
        <v>4697953</v>
      </c>
      <c r="ZN19">
        <v>4718949</v>
      </c>
      <c r="ZO19">
        <v>4745314</v>
      </c>
      <c r="ZP19">
        <v>4757271</v>
      </c>
      <c r="ZQ19">
        <v>4750105</v>
      </c>
      <c r="ZR19">
        <v>4764243</v>
      </c>
      <c r="ZS19">
        <v>4763337</v>
      </c>
      <c r="ZT19">
        <v>4782725</v>
      </c>
      <c r="ZU19">
        <v>4766583</v>
      </c>
      <c r="ZV19">
        <v>4742137</v>
      </c>
      <c r="ZW19">
        <v>4792627</v>
      </c>
      <c r="ZX19">
        <v>4775741</v>
      </c>
      <c r="ZY19">
        <v>4767696</v>
      </c>
      <c r="ZZ19">
        <v>4726360</v>
      </c>
      <c r="AAA19">
        <v>4724832</v>
      </c>
      <c r="AAB19">
        <v>4754012</v>
      </c>
      <c r="AAC19">
        <v>4726651</v>
      </c>
      <c r="AAD19">
        <v>4697090</v>
      </c>
      <c r="AAE19">
        <v>4702166</v>
      </c>
      <c r="AAF19">
        <v>4716483</v>
      </c>
      <c r="AAG19">
        <v>4710116</v>
      </c>
      <c r="AAH19">
        <v>4720219</v>
      </c>
      <c r="AAI19">
        <v>4680987</v>
      </c>
      <c r="AAJ19">
        <v>4652225</v>
      </c>
      <c r="AAK19">
        <v>4669612</v>
      </c>
      <c r="AAL19">
        <v>4686536</v>
      </c>
      <c r="AAM19">
        <v>4706020</v>
      </c>
      <c r="AAN19">
        <v>4718739</v>
      </c>
      <c r="AAO19">
        <v>4732514</v>
      </c>
      <c r="AAP19">
        <v>4732514</v>
      </c>
      <c r="AAQ19">
        <v>4742538</v>
      </c>
      <c r="AAR19">
        <v>4767721</v>
      </c>
      <c r="AAS19">
        <v>4825233</v>
      </c>
      <c r="AAT19">
        <v>4915877</v>
      </c>
      <c r="AAU19">
        <v>4965862</v>
      </c>
      <c r="AAV19">
        <v>5016322</v>
      </c>
      <c r="AAW19">
        <v>5019315</v>
      </c>
      <c r="AAX19">
        <v>4911166</v>
      </c>
      <c r="AAY19">
        <v>4884054</v>
      </c>
      <c r="AAZ19">
        <v>4868162</v>
      </c>
      <c r="ABA19">
        <v>4886449</v>
      </c>
      <c r="ABB19">
        <v>4864168</v>
      </c>
      <c r="ABC19">
        <v>4857411</v>
      </c>
      <c r="ABD19">
        <v>4848797</v>
      </c>
      <c r="ABE19">
        <v>4873169</v>
      </c>
      <c r="ABF19">
        <v>4859978</v>
      </c>
      <c r="ABG19">
        <v>4883895</v>
      </c>
      <c r="ABH19">
        <v>4872424</v>
      </c>
      <c r="ABI19">
        <v>4852879</v>
      </c>
      <c r="ABJ19">
        <v>4874162</v>
      </c>
      <c r="ABK19">
        <v>4845557</v>
      </c>
      <c r="ABL19">
        <v>4840793</v>
      </c>
      <c r="ABM19">
        <v>4830147</v>
      </c>
      <c r="ABN19">
        <v>4817306</v>
      </c>
      <c r="ABO19">
        <v>4838388</v>
      </c>
      <c r="ABP19">
        <v>4824077</v>
      </c>
      <c r="ABQ19">
        <v>4773203</v>
      </c>
      <c r="ABR19">
        <v>4733678</v>
      </c>
      <c r="ABS19">
        <v>4728378</v>
      </c>
      <c r="ABT19">
        <v>4729371</v>
      </c>
      <c r="ABU19">
        <v>4750709</v>
      </c>
      <c r="ABV19">
        <v>4768344</v>
      </c>
      <c r="ABW19">
        <v>4746655</v>
      </c>
      <c r="ABX19">
        <v>4756838</v>
      </c>
      <c r="ABY19">
        <v>4756425</v>
      </c>
      <c r="ABZ19">
        <v>4780678</v>
      </c>
      <c r="ACA19">
        <v>4789946</v>
      </c>
      <c r="ACB19">
        <v>4800089</v>
      </c>
      <c r="ACC19">
        <v>4811207</v>
      </c>
      <c r="ACD19">
        <v>4834851</v>
      </c>
      <c r="ACE19">
        <v>4800337</v>
      </c>
      <c r="ACF19">
        <v>4752034</v>
      </c>
      <c r="ACG19">
        <v>4739073</v>
      </c>
      <c r="ACH19">
        <v>4739073</v>
      </c>
      <c r="ACI19">
        <v>4724880</v>
      </c>
      <c r="ACJ19">
        <v>4727361</v>
      </c>
      <c r="ACK19">
        <v>4680607</v>
      </c>
      <c r="ACL19">
        <v>4663919</v>
      </c>
      <c r="ACM19">
        <v>4663766</v>
      </c>
      <c r="ACN19">
        <v>4639702</v>
      </c>
      <c r="ACO19">
        <v>4653005</v>
      </c>
      <c r="ACP19">
        <v>4642310</v>
      </c>
      <c r="ACQ19">
        <v>4641644</v>
      </c>
      <c r="ACR19">
        <v>4641718</v>
      </c>
      <c r="ACS19">
        <v>4641718</v>
      </c>
      <c r="ACT19">
        <v>4619273</v>
      </c>
      <c r="ACU19">
        <v>4599303</v>
      </c>
      <c r="ACV19">
        <v>4619605</v>
      </c>
      <c r="ACW19">
        <v>4610676</v>
      </c>
      <c r="ACX19">
        <v>4583831</v>
      </c>
      <c r="ACY19">
        <v>4574327</v>
      </c>
      <c r="ACZ19">
        <v>4593843</v>
      </c>
      <c r="ADA19">
        <v>4578927</v>
      </c>
      <c r="ADB19">
        <v>4581090</v>
      </c>
      <c r="ADC19">
        <v>4602338</v>
      </c>
      <c r="ADD19">
        <v>4658974</v>
      </c>
      <c r="ADE19">
        <v>4698982</v>
      </c>
      <c r="ADF19">
        <v>4728271</v>
      </c>
      <c r="ADG19">
        <v>4829134</v>
      </c>
      <c r="ADH19">
        <v>4829134</v>
      </c>
      <c r="ADI19">
        <v>4835200</v>
      </c>
      <c r="ADJ19">
        <v>4928714</v>
      </c>
      <c r="ADK19">
        <v>4902287</v>
      </c>
      <c r="ADL19">
        <v>4838128</v>
      </c>
      <c r="ADM19">
        <v>4765563</v>
      </c>
      <c r="ADN19">
        <v>4817038</v>
      </c>
      <c r="ADO19">
        <v>4764857</v>
      </c>
      <c r="ADP19">
        <v>4718098</v>
      </c>
      <c r="ADQ19">
        <v>4680337</v>
      </c>
      <c r="ADR19">
        <v>4654692</v>
      </c>
      <c r="ADS19">
        <v>4629096</v>
      </c>
      <c r="ADT19">
        <v>4567407</v>
      </c>
      <c r="ADU19">
        <v>4510017</v>
      </c>
      <c r="ADV19">
        <v>4481634</v>
      </c>
      <c r="ADW19">
        <v>4454879</v>
      </c>
      <c r="ADX19">
        <v>4448220</v>
      </c>
      <c r="ADY19">
        <v>4426358</v>
      </c>
      <c r="ADZ19">
        <v>4396673</v>
      </c>
      <c r="AEA19">
        <v>4395064</v>
      </c>
      <c r="AEB19">
        <v>4377107</v>
      </c>
      <c r="AEC19">
        <v>4352941</v>
      </c>
      <c r="AED19">
        <v>4339681</v>
      </c>
      <c r="AEE19">
        <v>4362222</v>
      </c>
      <c r="AEF19">
        <v>4390290</v>
      </c>
      <c r="AEG19">
        <v>4369417</v>
      </c>
      <c r="AEH19">
        <v>4381625</v>
      </c>
      <c r="AEI19">
        <v>4393065</v>
      </c>
      <c r="AEJ19">
        <v>4393559</v>
      </c>
      <c r="AEK19">
        <v>4384409</v>
      </c>
      <c r="AEL19">
        <v>4368920</v>
      </c>
      <c r="AEM19">
        <v>4325538</v>
      </c>
      <c r="AEN19">
        <v>4310004</v>
      </c>
      <c r="AEO19">
        <v>4275293</v>
      </c>
      <c r="AEP19">
        <v>4268744</v>
      </c>
      <c r="AEQ19">
        <v>4244496</v>
      </c>
      <c r="AER19">
        <v>4229119</v>
      </c>
      <c r="AES19">
        <v>4242740</v>
      </c>
      <c r="AET19">
        <v>4263195</v>
      </c>
      <c r="AEU19">
        <v>4262000</v>
      </c>
      <c r="AEV19">
        <v>4248005</v>
      </c>
      <c r="AEW19">
        <v>4231130</v>
      </c>
      <c r="AEX19">
        <v>4187626</v>
      </c>
      <c r="AEY19">
        <v>4127917</v>
      </c>
      <c r="AEZ19">
        <v>4122789</v>
      </c>
      <c r="AFA19">
        <v>4116641</v>
      </c>
      <c r="AFB19">
        <v>4167195</v>
      </c>
      <c r="AFC19">
        <v>4140174</v>
      </c>
      <c r="AFD19">
        <v>4155635</v>
      </c>
      <c r="AFE19">
        <v>4150988</v>
      </c>
      <c r="AFF19">
        <v>4162274</v>
      </c>
      <c r="AFG19">
        <v>4181578</v>
      </c>
      <c r="AFH19">
        <v>4183564</v>
      </c>
      <c r="AFI19">
        <v>4202525</v>
      </c>
      <c r="AFJ19">
        <v>4212974</v>
      </c>
      <c r="AFK19">
        <v>4311262</v>
      </c>
      <c r="AFL19">
        <v>4303558</v>
      </c>
      <c r="AFM19">
        <v>4308050</v>
      </c>
      <c r="AFN19">
        <v>4270519</v>
      </c>
      <c r="AFO19">
        <v>4266204</v>
      </c>
      <c r="AFP19">
        <v>4272044</v>
      </c>
      <c r="AFQ19">
        <v>4285232</v>
      </c>
      <c r="AFR19">
        <v>4338905</v>
      </c>
      <c r="AFS19">
        <v>4304452</v>
      </c>
      <c r="AFT19">
        <v>4281562</v>
      </c>
      <c r="AFU19">
        <v>4356647</v>
      </c>
      <c r="AFV19">
        <v>4458275</v>
      </c>
      <c r="AFW19">
        <v>4431830</v>
      </c>
      <c r="AFX19">
        <v>4335608</v>
      </c>
      <c r="AFY19">
        <v>4289856</v>
      </c>
      <c r="AFZ19">
        <v>4289856</v>
      </c>
      <c r="AGA19">
        <v>4292881</v>
      </c>
      <c r="AGB19">
        <v>4225728</v>
      </c>
      <c r="AGC19">
        <v>4236498</v>
      </c>
      <c r="AGD19">
        <v>4213535</v>
      </c>
      <c r="AGE19">
        <v>4219256</v>
      </c>
      <c r="AGF19">
        <v>4215646</v>
      </c>
      <c r="AGG19">
        <v>4234093</v>
      </c>
      <c r="AGH19">
        <v>4222825</v>
      </c>
      <c r="AGI19">
        <v>4216500</v>
      </c>
      <c r="AGJ19">
        <v>4250280</v>
      </c>
      <c r="AGK19">
        <v>4208388</v>
      </c>
      <c r="AGL19">
        <v>4187759</v>
      </c>
      <c r="AGM19">
        <v>4151840</v>
      </c>
      <c r="AGN19">
        <v>4199086</v>
      </c>
      <c r="AGO19">
        <v>4212809</v>
      </c>
      <c r="AGP19">
        <v>4200241</v>
      </c>
      <c r="AGQ19">
        <v>4176988</v>
      </c>
      <c r="AGR19">
        <v>4124380</v>
      </c>
      <c r="AGS19">
        <v>4114032</v>
      </c>
      <c r="AGT19">
        <v>4133108</v>
      </c>
      <c r="AGU19">
        <v>4145118</v>
      </c>
      <c r="AGV19">
        <v>4119255</v>
      </c>
      <c r="AGW19">
        <v>4018106</v>
      </c>
      <c r="AGX19">
        <v>4005893</v>
      </c>
      <c r="AGY19">
        <v>4005893</v>
      </c>
      <c r="AGZ19">
        <v>4014244</v>
      </c>
      <c r="AHA19">
        <v>3915958</v>
      </c>
      <c r="AHB19">
        <v>3894937</v>
      </c>
      <c r="AHC19">
        <v>3900140</v>
      </c>
      <c r="AHD19">
        <v>3883593</v>
      </c>
      <c r="AHE19">
        <v>3904437</v>
      </c>
      <c r="AHF19">
        <v>3900307</v>
      </c>
      <c r="AHG19">
        <v>3851091</v>
      </c>
      <c r="AHH19">
        <v>3834230</v>
      </c>
      <c r="AHI19">
        <v>3834230</v>
      </c>
      <c r="AHJ19">
        <v>3841055</v>
      </c>
      <c r="AHK19">
        <v>3789000</v>
      </c>
      <c r="AHL19">
        <v>3780914</v>
      </c>
      <c r="AHM19">
        <v>3787966</v>
      </c>
      <c r="AHN19">
        <v>3787966</v>
      </c>
      <c r="AHO19">
        <v>3780314</v>
      </c>
      <c r="AHP19">
        <v>3755147</v>
      </c>
      <c r="AHQ19">
        <v>3751056</v>
      </c>
      <c r="AHR19">
        <v>3729910</v>
      </c>
      <c r="AHS19">
        <v>3751158</v>
      </c>
      <c r="AHT19">
        <v>3810399</v>
      </c>
      <c r="AHU19">
        <v>3826487</v>
      </c>
      <c r="AHV19">
        <v>3822175</v>
      </c>
      <c r="AHW19">
        <v>3785989</v>
      </c>
      <c r="AHX19">
        <v>3748324</v>
      </c>
      <c r="AHY19">
        <v>3728525</v>
      </c>
      <c r="AHZ19">
        <v>3750840</v>
      </c>
      <c r="AIA19">
        <v>3775404</v>
      </c>
      <c r="AIB19">
        <v>3799576</v>
      </c>
      <c r="AIC19">
        <v>3822645</v>
      </c>
      <c r="AID19">
        <v>3808664</v>
      </c>
      <c r="AIE19">
        <v>3826828</v>
      </c>
      <c r="AIF19">
        <v>3897373</v>
      </c>
      <c r="AIG19">
        <v>4076441</v>
      </c>
      <c r="AIH19">
        <v>4063783</v>
      </c>
      <c r="AII19">
        <v>4111268</v>
      </c>
      <c r="AIJ19">
        <v>4111268</v>
      </c>
      <c r="AIK19">
        <v>4066868</v>
      </c>
      <c r="AIL19">
        <v>4066955</v>
      </c>
      <c r="AIM19">
        <v>4015437</v>
      </c>
      <c r="AIN19">
        <v>3990200</v>
      </c>
      <c r="AIO19">
        <v>4007646</v>
      </c>
      <c r="AIP19">
        <v>4015807</v>
      </c>
      <c r="AIQ19">
        <v>4042326</v>
      </c>
      <c r="AIR19">
        <v>4091489</v>
      </c>
      <c r="AIS19">
        <v>4076556</v>
      </c>
      <c r="AIT19">
        <v>4061069</v>
      </c>
      <c r="AIU19">
        <v>4030744</v>
      </c>
      <c r="AIV19">
        <v>3961664</v>
      </c>
      <c r="AIW19">
        <v>3945882</v>
      </c>
      <c r="AIX19">
        <v>3950103</v>
      </c>
      <c r="AIY19">
        <v>3945916</v>
      </c>
      <c r="AIZ19">
        <v>3952179</v>
      </c>
      <c r="AJA19">
        <v>3972124</v>
      </c>
      <c r="AJB19">
        <v>3991763</v>
      </c>
      <c r="AJC19">
        <v>4020298</v>
      </c>
      <c r="AJD19">
        <v>3948222</v>
      </c>
      <c r="AJE19">
        <v>3928999</v>
      </c>
      <c r="AJF19">
        <v>3834130</v>
      </c>
      <c r="AJG19">
        <v>3836998</v>
      </c>
      <c r="AJH19">
        <v>3864964</v>
      </c>
      <c r="AJI19">
        <v>3858875</v>
      </c>
      <c r="AJJ19">
        <v>3843160</v>
      </c>
      <c r="AJK19">
        <v>3856256</v>
      </c>
      <c r="AJL19">
        <v>3857747</v>
      </c>
      <c r="AJM19">
        <v>3889903</v>
      </c>
      <c r="AJN19">
        <v>3891656</v>
      </c>
      <c r="AJO19">
        <v>3873982</v>
      </c>
      <c r="AJP19">
        <v>3785637</v>
      </c>
      <c r="AJQ19">
        <v>3792276</v>
      </c>
      <c r="AJR19">
        <v>3771318</v>
      </c>
      <c r="AJS19">
        <v>3786961</v>
      </c>
      <c r="AJT19">
        <v>3850491</v>
      </c>
      <c r="AJU19">
        <v>3880297</v>
      </c>
      <c r="AJV19">
        <v>3834679</v>
      </c>
      <c r="AJW19">
        <v>3829635</v>
      </c>
      <c r="AJX19">
        <v>3820841</v>
      </c>
      <c r="AJY19">
        <v>3766766</v>
      </c>
      <c r="AJZ19">
        <v>3755561</v>
      </c>
      <c r="AKA19">
        <v>3736943</v>
      </c>
      <c r="AKB19">
        <v>3711675</v>
      </c>
      <c r="AKC19">
        <v>3672494</v>
      </c>
      <c r="AKD19">
        <v>3700822</v>
      </c>
      <c r="AKE19">
        <v>3720656</v>
      </c>
      <c r="AKF19">
        <v>3707350</v>
      </c>
      <c r="AKG19">
        <v>3669864</v>
      </c>
      <c r="AKH19">
        <v>3659388</v>
      </c>
      <c r="AKI19">
        <v>3639592</v>
      </c>
      <c r="AKJ19">
        <v>3621352</v>
      </c>
      <c r="AKK19">
        <v>3592211</v>
      </c>
      <c r="AKL19">
        <v>3604033</v>
      </c>
      <c r="AKM19">
        <v>3601324</v>
      </c>
      <c r="AKN19">
        <v>3545974</v>
      </c>
      <c r="AKO19">
        <v>3553119</v>
      </c>
      <c r="AKP19">
        <v>3553119</v>
      </c>
      <c r="AKQ19">
        <v>3569943</v>
      </c>
      <c r="AKR19">
        <v>3532518</v>
      </c>
      <c r="AKS19">
        <v>3559425</v>
      </c>
      <c r="AKT19">
        <v>3663472</v>
      </c>
      <c r="AKU19">
        <v>3677404</v>
      </c>
      <c r="AKV19">
        <v>3720176</v>
      </c>
      <c r="AKW19">
        <v>3610928</v>
      </c>
      <c r="AKX19">
        <v>3599845</v>
      </c>
      <c r="AKY19">
        <v>3601667</v>
      </c>
      <c r="AKZ19">
        <v>3563775</v>
      </c>
      <c r="ALA19">
        <v>3564417</v>
      </c>
      <c r="ALB19">
        <v>3537752</v>
      </c>
      <c r="ALC19">
        <v>3520458</v>
      </c>
      <c r="ALD19">
        <v>3523905</v>
      </c>
      <c r="ALE19">
        <v>3504624</v>
      </c>
      <c r="ALF19">
        <v>3515448</v>
      </c>
      <c r="ALG19">
        <v>3523574</v>
      </c>
      <c r="ALH19">
        <v>3541734</v>
      </c>
      <c r="ALI19">
        <v>3539544</v>
      </c>
      <c r="ALJ19">
        <v>3533900</v>
      </c>
      <c r="ALK19">
        <v>3546060</v>
      </c>
      <c r="ALL19">
        <v>3544608</v>
      </c>
      <c r="ALM19">
        <v>3540066</v>
      </c>
      <c r="ALN19">
        <v>3542019</v>
      </c>
      <c r="ALO19">
        <v>3539214</v>
      </c>
      <c r="ALP19">
        <v>3554506</v>
      </c>
      <c r="ALQ19">
        <v>3519444</v>
      </c>
      <c r="ALR19">
        <v>3504780</v>
      </c>
      <c r="ALS19">
        <v>3512950</v>
      </c>
      <c r="ALT19">
        <v>3520607</v>
      </c>
      <c r="ALU19">
        <v>3525854</v>
      </c>
      <c r="ALV19">
        <v>3416586</v>
      </c>
      <c r="ALW19">
        <v>3431246</v>
      </c>
      <c r="ALX19">
        <v>3419356</v>
      </c>
      <c r="ALY19">
        <v>3430179</v>
      </c>
      <c r="ALZ19">
        <v>3446839</v>
      </c>
      <c r="AMA19">
        <v>3474337</v>
      </c>
      <c r="AMB19">
        <v>3459761</v>
      </c>
      <c r="AMC19">
        <v>3502280</v>
      </c>
      <c r="AMD19">
        <v>3493398</v>
      </c>
      <c r="AME19">
        <v>3507129</v>
      </c>
      <c r="AMF19">
        <v>3493461</v>
      </c>
      <c r="AMG19">
        <v>3469680</v>
      </c>
      <c r="AMH19">
        <v>3475859</v>
      </c>
      <c r="AMI19">
        <v>3475859</v>
      </c>
      <c r="AMJ19">
        <v>3416296</v>
      </c>
      <c r="AMK19">
        <v>3417626</v>
      </c>
      <c r="AML19">
        <v>3402590</v>
      </c>
      <c r="AMM19">
        <v>3371941</v>
      </c>
      <c r="AMN19">
        <v>3376726</v>
      </c>
      <c r="AMO19">
        <v>3400746</v>
      </c>
      <c r="AMP19">
        <v>3381278</v>
      </c>
      <c r="AMQ19">
        <v>3439982</v>
      </c>
      <c r="AMR19">
        <v>3447922</v>
      </c>
      <c r="AMS19">
        <v>3447922</v>
      </c>
      <c r="AMT19">
        <v>3464940</v>
      </c>
      <c r="AMU19">
        <v>3510588</v>
      </c>
      <c r="AMV19">
        <v>3509562</v>
      </c>
      <c r="AMW19">
        <v>3522265</v>
      </c>
      <c r="AMX19">
        <v>3514301</v>
      </c>
      <c r="AMY19">
        <v>3486371</v>
      </c>
      <c r="AMZ19">
        <v>3491190</v>
      </c>
      <c r="ANA19">
        <v>3469894</v>
      </c>
      <c r="ANB19">
        <v>3469477</v>
      </c>
      <c r="ANC19">
        <v>3462951</v>
      </c>
      <c r="AND19">
        <v>3469473</v>
      </c>
      <c r="ANE19">
        <v>3491464</v>
      </c>
      <c r="ANF19">
        <v>3470753</v>
      </c>
      <c r="ANG19">
        <v>3485482</v>
      </c>
      <c r="ANH19">
        <v>3485482</v>
      </c>
      <c r="ANI19">
        <v>3558488</v>
      </c>
      <c r="ANJ19">
        <v>3608308</v>
      </c>
      <c r="ANK19">
        <v>3662585</v>
      </c>
      <c r="ANL19">
        <v>3681792</v>
      </c>
      <c r="ANM19">
        <v>3705980</v>
      </c>
      <c r="ANN19">
        <v>3760125</v>
      </c>
      <c r="ANO19">
        <v>3718865</v>
      </c>
      <c r="ANP19">
        <v>3666382</v>
      </c>
      <c r="ANQ19">
        <v>3682955</v>
      </c>
      <c r="ANR19">
        <v>3684883</v>
      </c>
      <c r="ANS19">
        <v>3696000</v>
      </c>
      <c r="ANT19">
        <v>3717274</v>
      </c>
      <c r="ANU19">
        <v>3722671</v>
      </c>
      <c r="ANV19">
        <v>3758651</v>
      </c>
      <c r="ANW19">
        <v>3735523</v>
      </c>
      <c r="ANX19">
        <v>3692044</v>
      </c>
      <c r="ANY19">
        <v>3655400</v>
      </c>
      <c r="ANZ19">
        <v>3680755</v>
      </c>
      <c r="AOA19">
        <v>3701557</v>
      </c>
      <c r="AOB19">
        <v>3666612</v>
      </c>
      <c r="AOC19">
        <v>3675627</v>
      </c>
      <c r="AOD19">
        <v>3653855</v>
      </c>
      <c r="AOE19">
        <v>3647623</v>
      </c>
      <c r="AOF19">
        <v>3671013</v>
      </c>
      <c r="AOG19">
        <v>3670411</v>
      </c>
      <c r="AOH19">
        <v>3695668</v>
      </c>
      <c r="AOI19">
        <v>3707350</v>
      </c>
      <c r="AOJ19">
        <v>3680703</v>
      </c>
      <c r="AOK19">
        <v>3663830</v>
      </c>
      <c r="AOL19">
        <v>3675664</v>
      </c>
      <c r="AOM19">
        <v>3675664</v>
      </c>
      <c r="AON19">
        <v>3698476</v>
      </c>
      <c r="AOO19">
        <v>3728260</v>
      </c>
      <c r="AOP19">
        <v>3738664</v>
      </c>
      <c r="AOQ19">
        <v>3728389</v>
      </c>
      <c r="AOR19">
        <v>3733852</v>
      </c>
      <c r="AOS19">
        <v>3684560</v>
      </c>
      <c r="AOT19">
        <v>3722365</v>
      </c>
      <c r="AOU19">
        <v>3649508</v>
      </c>
      <c r="AOV19">
        <v>3680715</v>
      </c>
      <c r="AOW19">
        <v>3708554</v>
      </c>
      <c r="AOX19">
        <v>3694352</v>
      </c>
      <c r="AOY19">
        <v>3664976</v>
      </c>
      <c r="AOZ19">
        <v>3654930</v>
      </c>
      <c r="APA19">
        <v>3714701</v>
      </c>
      <c r="APB19">
        <v>3791631</v>
      </c>
      <c r="APC19">
        <v>3776771</v>
      </c>
      <c r="APD19">
        <v>3807488</v>
      </c>
      <c r="APE19">
        <v>3762462</v>
      </c>
      <c r="APF19">
        <v>3714284</v>
      </c>
      <c r="APG19">
        <v>3677528</v>
      </c>
      <c r="APH19">
        <v>3616354</v>
      </c>
      <c r="API19">
        <v>3561388</v>
      </c>
      <c r="APJ19">
        <v>3583820</v>
      </c>
      <c r="APK19">
        <v>3561096</v>
      </c>
      <c r="APL19">
        <v>3580768</v>
      </c>
      <c r="APM19">
        <v>3581071</v>
      </c>
      <c r="APN19">
        <v>3627485</v>
      </c>
      <c r="APO19">
        <v>3658166</v>
      </c>
      <c r="APP19">
        <v>3692907</v>
      </c>
      <c r="APQ19">
        <v>3703279</v>
      </c>
      <c r="APR19">
        <v>3705381</v>
      </c>
      <c r="APS19">
        <v>3772040</v>
      </c>
      <c r="APT19">
        <v>3702092</v>
      </c>
      <c r="APU19">
        <v>3729546</v>
      </c>
      <c r="APV19">
        <v>3858272</v>
      </c>
      <c r="APW19">
        <v>3991447</v>
      </c>
      <c r="APX19">
        <v>4083453</v>
      </c>
      <c r="APY19">
        <v>4100528</v>
      </c>
      <c r="APZ19">
        <v>4100528</v>
      </c>
      <c r="AQA19">
        <v>4133398</v>
      </c>
      <c r="AQB19">
        <v>4127593</v>
      </c>
      <c r="AQC19">
        <v>4123744</v>
      </c>
      <c r="AQD19">
        <v>4103092</v>
      </c>
      <c r="AQE19">
        <v>4110863</v>
      </c>
      <c r="AQF19">
        <v>4165015</v>
      </c>
      <c r="AQG19">
        <v>4048857</v>
      </c>
      <c r="AQH19">
        <v>4048525</v>
      </c>
      <c r="AQI19">
        <v>4008497</v>
      </c>
      <c r="AQJ19">
        <v>4001819</v>
      </c>
      <c r="AQK19">
        <v>3984073</v>
      </c>
      <c r="AQL19">
        <v>3927991</v>
      </c>
      <c r="AQM19">
        <v>3932501</v>
      </c>
      <c r="AQN19">
        <v>3885459</v>
      </c>
      <c r="AQO19">
        <v>3846215</v>
      </c>
      <c r="AQP19">
        <v>3814908</v>
      </c>
      <c r="AQQ19">
        <v>3808317</v>
      </c>
      <c r="AQR19">
        <v>3750564</v>
      </c>
      <c r="AQS19">
        <v>3798035</v>
      </c>
      <c r="AQT19">
        <v>3782800</v>
      </c>
      <c r="AQU19">
        <v>3826993</v>
      </c>
      <c r="AQV19">
        <v>3882822</v>
      </c>
      <c r="AQW19">
        <v>3890037</v>
      </c>
      <c r="AQX19">
        <v>3813537</v>
      </c>
      <c r="AQY19">
        <v>3813537</v>
      </c>
      <c r="AQZ19">
        <v>3779860</v>
      </c>
      <c r="ARA19">
        <v>3788404</v>
      </c>
      <c r="ARB19">
        <v>3809163</v>
      </c>
      <c r="ARC19">
        <v>3839090</v>
      </c>
      <c r="ARD19">
        <v>3850757</v>
      </c>
      <c r="ARE19">
        <v>3858900</v>
      </c>
      <c r="ARF19">
        <v>3850717</v>
      </c>
      <c r="ARG19">
        <v>3875093</v>
      </c>
      <c r="ARH19">
        <v>3846445</v>
      </c>
      <c r="ARI19">
        <v>3892557</v>
      </c>
      <c r="ARJ19">
        <v>3906610</v>
      </c>
      <c r="ARK19">
        <v>3901252</v>
      </c>
      <c r="ARL19">
        <v>3837216</v>
      </c>
      <c r="ARM19">
        <v>3797331</v>
      </c>
      <c r="ARN19">
        <v>3770770</v>
      </c>
      <c r="ARO19">
        <v>3770770</v>
      </c>
      <c r="ARP19">
        <v>3792213</v>
      </c>
      <c r="ARQ19">
        <v>3798056</v>
      </c>
      <c r="ARR19">
        <v>3803048</v>
      </c>
      <c r="ARS19">
        <v>3803830</v>
      </c>
      <c r="ART19">
        <v>3801135</v>
      </c>
      <c r="ARU19">
        <v>3766568</v>
      </c>
      <c r="ARV19">
        <v>3769542</v>
      </c>
      <c r="ARW19">
        <v>3780995</v>
      </c>
      <c r="ARX19">
        <v>3770853</v>
      </c>
      <c r="ARY19">
        <v>3792089</v>
      </c>
      <c r="ARZ19">
        <v>3813473</v>
      </c>
      <c r="ASA19">
        <v>3788342</v>
      </c>
      <c r="ASB19">
        <v>3818625</v>
      </c>
      <c r="ASC19">
        <v>3803342</v>
      </c>
      <c r="ASD19">
        <v>3809832</v>
      </c>
      <c r="ASE19">
        <v>3795352</v>
      </c>
      <c r="ASF19">
        <v>3803105</v>
      </c>
      <c r="ASG19">
        <v>3836576</v>
      </c>
      <c r="ASH19">
        <v>3942414</v>
      </c>
      <c r="ASI19">
        <v>4143908</v>
      </c>
      <c r="ASJ19">
        <v>4143908</v>
      </c>
      <c r="ASK19">
        <v>4124873</v>
      </c>
      <c r="ASL19">
        <v>4220688</v>
      </c>
      <c r="ASM19">
        <v>4094702</v>
      </c>
      <c r="ASN19">
        <v>4012562</v>
      </c>
      <c r="ASO19">
        <v>4011152</v>
      </c>
      <c r="ASP19">
        <v>3972384</v>
      </c>
      <c r="ASQ19">
        <v>3940611</v>
      </c>
      <c r="ASR19">
        <v>3910458</v>
      </c>
      <c r="ASS19">
        <v>3875674</v>
      </c>
      <c r="AST19">
        <v>3884413</v>
      </c>
      <c r="ASU19">
        <v>3883477</v>
      </c>
      <c r="ASV19">
        <v>3915564</v>
      </c>
      <c r="ASW19">
        <v>3886893</v>
      </c>
      <c r="ASX19">
        <v>3905029</v>
      </c>
      <c r="ASY19">
        <v>3915506</v>
      </c>
      <c r="ASZ19">
        <v>3973983</v>
      </c>
      <c r="ATA19">
        <v>3950421</v>
      </c>
      <c r="ATB19">
        <v>3950214</v>
      </c>
      <c r="ATC19">
        <v>3950912</v>
      </c>
      <c r="ATD19">
        <v>3962157</v>
      </c>
      <c r="ATE19">
        <v>4000227</v>
      </c>
      <c r="ATF19">
        <v>3979304</v>
      </c>
      <c r="ATG19">
        <v>4040381</v>
      </c>
      <c r="ATH19">
        <v>4098551</v>
      </c>
      <c r="ATI19">
        <v>4084659</v>
      </c>
      <c r="ATJ19">
        <v>4095300</v>
      </c>
      <c r="ATK19">
        <v>4095460</v>
      </c>
      <c r="ATL19">
        <v>4051443</v>
      </c>
      <c r="ATM19">
        <v>4036032</v>
      </c>
      <c r="ATN19">
        <v>4074501</v>
      </c>
      <c r="ATO19">
        <v>4102714</v>
      </c>
      <c r="ATP19">
        <v>4142095</v>
      </c>
      <c r="ATQ19">
        <v>4138156</v>
      </c>
      <c r="ATR19">
        <v>4108872</v>
      </c>
      <c r="ATS19">
        <v>4072995</v>
      </c>
      <c r="ATT19">
        <v>4063952</v>
      </c>
      <c r="ATU19">
        <v>4021481</v>
      </c>
      <c r="ATV19">
        <v>4015302</v>
      </c>
      <c r="ATW19">
        <v>4049634</v>
      </c>
      <c r="ATX19">
        <v>4011784</v>
      </c>
      <c r="ATY19">
        <v>4041742</v>
      </c>
      <c r="ATZ19">
        <v>4025108</v>
      </c>
      <c r="AUA19">
        <v>4004772</v>
      </c>
      <c r="AUB19">
        <v>4004862</v>
      </c>
      <c r="AUC19">
        <v>3952979</v>
      </c>
      <c r="AUD19">
        <v>3934277</v>
      </c>
      <c r="AUE19">
        <v>3954869</v>
      </c>
      <c r="AUF19">
        <v>4017675</v>
      </c>
      <c r="AUG19">
        <v>4015651</v>
      </c>
      <c r="AUH19">
        <v>3955659</v>
      </c>
      <c r="AUI19">
        <v>3942889</v>
      </c>
      <c r="AUJ19">
        <v>3912740</v>
      </c>
      <c r="AUK19">
        <v>3889404</v>
      </c>
      <c r="AUL19">
        <v>3908404</v>
      </c>
      <c r="AUM19">
        <v>3901494</v>
      </c>
      <c r="AUN19">
        <v>3904823</v>
      </c>
      <c r="AUO19">
        <v>3932114</v>
      </c>
      <c r="AUP19">
        <v>3932114</v>
      </c>
      <c r="AUQ19">
        <v>3946013</v>
      </c>
      <c r="AUR19">
        <v>3952503</v>
      </c>
      <c r="AUS19">
        <v>3946445</v>
      </c>
      <c r="AUT19">
        <v>3979078</v>
      </c>
      <c r="AUU19">
        <v>4118044</v>
      </c>
      <c r="AUV19">
        <v>4343120</v>
      </c>
      <c r="AUW19">
        <v>4292162</v>
      </c>
      <c r="AUX19">
        <v>4175531</v>
      </c>
      <c r="AUY19">
        <v>4096093</v>
      </c>
      <c r="AUZ19">
        <v>4045407</v>
      </c>
      <c r="AVA19">
        <v>4046722</v>
      </c>
      <c r="AVB19">
        <v>4077804</v>
      </c>
      <c r="AVC19">
        <v>4067728</v>
      </c>
      <c r="AVD19">
        <v>4084478</v>
      </c>
      <c r="AVE19">
        <v>4058240</v>
      </c>
      <c r="AVF19">
        <v>4037861</v>
      </c>
      <c r="AVG19">
        <v>4037449</v>
      </c>
      <c r="AVH19">
        <v>4076396</v>
      </c>
      <c r="AVI19">
        <v>4092407</v>
      </c>
      <c r="AVJ19">
        <v>4099412</v>
      </c>
      <c r="AVK19">
        <v>4102887</v>
      </c>
      <c r="AVL19">
        <v>4117051</v>
      </c>
      <c r="AVM19">
        <v>4097814</v>
      </c>
      <c r="AVN19">
        <v>4084634</v>
      </c>
      <c r="AVO19">
        <v>4075330</v>
      </c>
      <c r="AVP19">
        <v>4085591</v>
      </c>
      <c r="AVQ19">
        <v>4081446</v>
      </c>
      <c r="AVR19">
        <v>4071737</v>
      </c>
      <c r="AVS19">
        <v>4050257</v>
      </c>
      <c r="AVT19">
        <v>4047022</v>
      </c>
      <c r="AVU19">
        <v>4113090</v>
      </c>
      <c r="AVV19">
        <v>4159611</v>
      </c>
      <c r="AVW19">
        <v>4150686</v>
      </c>
      <c r="AVX19">
        <v>4144645</v>
      </c>
      <c r="AVY19">
        <v>4114005</v>
      </c>
      <c r="AVZ19">
        <v>4115726</v>
      </c>
      <c r="AWA19">
        <v>4130482</v>
      </c>
      <c r="AWB19">
        <v>4155272</v>
      </c>
      <c r="AWC19">
        <v>4209338</v>
      </c>
      <c r="AWD19">
        <v>4193394</v>
      </c>
      <c r="AWE19">
        <v>4242607</v>
      </c>
      <c r="AWF19">
        <v>4257694</v>
      </c>
      <c r="AWG19">
        <v>4271063</v>
      </c>
      <c r="AWH19">
        <v>4256829</v>
      </c>
      <c r="AWI19">
        <v>4256829</v>
      </c>
      <c r="AWJ19">
        <v>4292980</v>
      </c>
      <c r="AWK19">
        <v>4288334</v>
      </c>
      <c r="AWL19">
        <v>4296288</v>
      </c>
      <c r="AWM19">
        <v>4270856</v>
      </c>
      <c r="AWN19">
        <v>4252179</v>
      </c>
      <c r="AWO19">
        <v>4227035</v>
      </c>
      <c r="AWP19">
        <v>4237094</v>
      </c>
      <c r="AWQ19">
        <v>4255316</v>
      </c>
      <c r="AWR19">
        <v>4264155</v>
      </c>
      <c r="AWS19">
        <v>4307514</v>
      </c>
      <c r="AWT19">
        <v>4366840</v>
      </c>
      <c r="AWU19">
        <v>4434410</v>
      </c>
      <c r="AWV19">
        <v>4398906</v>
      </c>
      <c r="AWW19">
        <v>4355097</v>
      </c>
      <c r="AWX19">
        <v>4332151</v>
      </c>
      <c r="AWY19">
        <v>4340339</v>
      </c>
      <c r="AWZ19">
        <v>4336066</v>
      </c>
      <c r="AXA19">
        <v>4421218</v>
      </c>
      <c r="AXB19">
        <v>4401630</v>
      </c>
      <c r="AXC19">
        <v>4401198</v>
      </c>
      <c r="AXD19">
        <v>4443380</v>
      </c>
      <c r="AXE19">
        <v>4404863</v>
      </c>
      <c r="AXF19">
        <v>4376000</v>
      </c>
      <c r="AXG19">
        <v>4347729</v>
      </c>
      <c r="AXH19">
        <v>4347729</v>
      </c>
      <c r="AXI19">
        <v>4291869</v>
      </c>
      <c r="AXJ19">
        <v>4331177</v>
      </c>
      <c r="AXK19">
        <v>4502769</v>
      </c>
      <c r="AXL19">
        <v>4528465</v>
      </c>
      <c r="AXM19">
        <v>4438596</v>
      </c>
      <c r="AXN19">
        <v>4373605</v>
      </c>
      <c r="AXO19">
        <v>4336096</v>
      </c>
      <c r="AXP19">
        <v>4222712</v>
      </c>
      <c r="AXQ19">
        <v>4198572</v>
      </c>
      <c r="AXR19">
        <v>4190746</v>
      </c>
      <c r="AXS19">
        <v>4242009</v>
      </c>
      <c r="AXT19">
        <v>4275137</v>
      </c>
      <c r="AXU19">
        <v>4294767</v>
      </c>
      <c r="AXV19">
        <v>4301455</v>
      </c>
      <c r="AXW19">
        <v>4270612</v>
      </c>
      <c r="AXX19">
        <v>4281919</v>
      </c>
      <c r="AXY19">
        <v>4271043</v>
      </c>
      <c r="AXZ19">
        <v>4259749</v>
      </c>
      <c r="AYA19">
        <v>4225450</v>
      </c>
      <c r="AYB19">
        <v>4199069</v>
      </c>
      <c r="AYC19">
        <v>4130038</v>
      </c>
      <c r="AYD19">
        <v>4052966</v>
      </c>
      <c r="AYE19">
        <v>3994594</v>
      </c>
      <c r="AYF19">
        <v>3957580</v>
      </c>
      <c r="AYG19">
        <v>3947250</v>
      </c>
      <c r="AYH19">
        <v>3956506</v>
      </c>
      <c r="AYI19">
        <v>3925766</v>
      </c>
      <c r="AYJ19">
        <v>3893507</v>
      </c>
      <c r="AYK19">
        <v>3923238</v>
      </c>
      <c r="AYL19">
        <v>3902658</v>
      </c>
      <c r="AYM19">
        <v>3896492</v>
      </c>
      <c r="AYN19">
        <v>3894453</v>
      </c>
      <c r="AYO19">
        <v>3896946</v>
      </c>
      <c r="AYP19">
        <v>3854877</v>
      </c>
      <c r="AYQ19">
        <v>3878300</v>
      </c>
      <c r="AYR19">
        <v>3841721</v>
      </c>
      <c r="AYS19">
        <v>3875298</v>
      </c>
      <c r="AYT19">
        <v>3920974</v>
      </c>
      <c r="AYU19">
        <v>3908056</v>
      </c>
      <c r="AYV19">
        <v>3872230</v>
      </c>
      <c r="AYW19">
        <v>3907021</v>
      </c>
      <c r="AYX19">
        <v>3892960</v>
      </c>
      <c r="AYY19">
        <v>3932607</v>
      </c>
      <c r="AYZ19">
        <v>3895172</v>
      </c>
      <c r="AZA19">
        <v>3842485</v>
      </c>
      <c r="AZB19">
        <v>3848441</v>
      </c>
      <c r="AZC19">
        <v>3847311</v>
      </c>
      <c r="AZD19">
        <v>3857524</v>
      </c>
      <c r="AZE19">
        <v>3962518</v>
      </c>
      <c r="AZF19">
        <v>4003619</v>
      </c>
      <c r="AZG19">
        <v>3954703</v>
      </c>
      <c r="AZH19">
        <v>3811644</v>
      </c>
      <c r="AZI19">
        <v>3805711</v>
      </c>
      <c r="AZJ19">
        <v>3780228</v>
      </c>
      <c r="AZK19">
        <v>3743927</v>
      </c>
      <c r="AZL19">
        <v>3657308</v>
      </c>
      <c r="AZM19">
        <v>3702132</v>
      </c>
      <c r="AZN19">
        <v>3678118</v>
      </c>
      <c r="AZO19">
        <v>3698320</v>
      </c>
      <c r="AZP19">
        <v>3677712</v>
      </c>
      <c r="AZQ19">
        <v>3639325</v>
      </c>
      <c r="AZR19">
        <v>3592270</v>
      </c>
      <c r="AZS19">
        <v>3556876</v>
      </c>
      <c r="AZT19">
        <v>3586145</v>
      </c>
      <c r="AZU19">
        <v>3598393</v>
      </c>
      <c r="AZV19">
        <v>3737797</v>
      </c>
      <c r="AZW19">
        <v>3917786</v>
      </c>
      <c r="AZX19">
        <v>4049360</v>
      </c>
      <c r="AZY19">
        <v>3872921</v>
      </c>
      <c r="AZZ19">
        <v>3782946</v>
      </c>
      <c r="BAA19">
        <v>3641926</v>
      </c>
      <c r="BAB19">
        <v>3629147</v>
      </c>
      <c r="BAC19">
        <v>3604844</v>
      </c>
      <c r="BAD19">
        <v>3560540</v>
      </c>
      <c r="BAE19">
        <v>3560540</v>
      </c>
      <c r="BAF19">
        <v>3579230</v>
      </c>
      <c r="BAG19">
        <v>3610824</v>
      </c>
      <c r="BAH19">
        <v>3616655</v>
      </c>
      <c r="BAI19">
        <v>3631793</v>
      </c>
      <c r="BAJ19">
        <v>3590551</v>
      </c>
      <c r="BAK19">
        <v>3611523</v>
      </c>
      <c r="BAL19">
        <v>3596579</v>
      </c>
      <c r="BAM19">
        <v>3570188</v>
      </c>
      <c r="BAN19">
        <v>3566031</v>
      </c>
      <c r="BAO19">
        <v>3560795</v>
      </c>
      <c r="BAP19">
        <v>3583344</v>
      </c>
      <c r="BAQ19">
        <v>3482190</v>
      </c>
      <c r="BAR19">
        <v>3447076</v>
      </c>
      <c r="BAS19">
        <v>3416706</v>
      </c>
      <c r="BAT19">
        <v>3410124</v>
      </c>
      <c r="BAU19">
        <v>3444855</v>
      </c>
      <c r="BAV19">
        <v>3414533</v>
      </c>
      <c r="BAW19">
        <v>3369237</v>
      </c>
      <c r="BAX19">
        <v>3331597</v>
      </c>
      <c r="BAY19">
        <v>3331597</v>
      </c>
      <c r="BAZ19">
        <v>3332517</v>
      </c>
      <c r="BBA19">
        <v>3342082</v>
      </c>
      <c r="BBB19">
        <v>3360477</v>
      </c>
      <c r="BBC19">
        <v>3339042</v>
      </c>
      <c r="BBD19">
        <v>3305465</v>
      </c>
      <c r="BBE19">
        <v>3295904</v>
      </c>
      <c r="BBF19">
        <v>3283569</v>
      </c>
      <c r="BBG19">
        <v>3221183</v>
      </c>
      <c r="BBH19">
        <v>3247165</v>
      </c>
      <c r="BBI19">
        <v>3229739</v>
      </c>
      <c r="BBJ19">
        <v>3229739</v>
      </c>
      <c r="BBK19">
        <v>3238840</v>
      </c>
      <c r="BBL19">
        <v>3227191</v>
      </c>
      <c r="BBM19">
        <v>3184036</v>
      </c>
      <c r="BBN19">
        <v>3164514</v>
      </c>
      <c r="BBO19">
        <v>3164514</v>
      </c>
      <c r="BBP19">
        <v>3143197</v>
      </c>
      <c r="BBQ19">
        <v>3130664</v>
      </c>
      <c r="BBR19">
        <v>3152992</v>
      </c>
      <c r="BBS19">
        <v>3172584</v>
      </c>
      <c r="BBT19">
        <v>3176718</v>
      </c>
      <c r="BBU19">
        <v>3182684</v>
      </c>
      <c r="BBV19">
        <v>3195228</v>
      </c>
      <c r="BBW19">
        <v>3224528</v>
      </c>
      <c r="BBX19">
        <v>3227677</v>
      </c>
      <c r="BBY19">
        <v>3228485</v>
      </c>
      <c r="BBZ19">
        <v>3207179</v>
      </c>
      <c r="BCA19">
        <v>3203560</v>
      </c>
      <c r="BCB19">
        <v>3182880</v>
      </c>
      <c r="BCC19">
        <v>3168243</v>
      </c>
      <c r="BCD19">
        <v>3174609</v>
      </c>
      <c r="BCE19">
        <v>3186722</v>
      </c>
      <c r="BCF19">
        <v>3201302</v>
      </c>
      <c r="BCG19">
        <v>3268599</v>
      </c>
      <c r="BCH19">
        <v>3344694</v>
      </c>
      <c r="BCI19">
        <v>3420429</v>
      </c>
      <c r="BCJ19">
        <v>3420429</v>
      </c>
      <c r="BCK19">
        <v>3471861</v>
      </c>
      <c r="BCL19">
        <v>3598499</v>
      </c>
      <c r="BCM19">
        <v>3521633</v>
      </c>
      <c r="BCN19">
        <v>3457941</v>
      </c>
      <c r="BCO19">
        <v>3281866</v>
      </c>
      <c r="BCP19">
        <v>3249449</v>
      </c>
      <c r="BCQ19">
        <v>3226749</v>
      </c>
      <c r="BCR19">
        <v>3202726</v>
      </c>
      <c r="BCS19">
        <v>3217944</v>
      </c>
      <c r="BCT19">
        <v>3226010</v>
      </c>
      <c r="BCU19">
        <v>3207215</v>
      </c>
      <c r="BCV19">
        <v>3207671</v>
      </c>
      <c r="BCW19">
        <v>3117722</v>
      </c>
      <c r="BCX19">
        <v>3127523</v>
      </c>
      <c r="BCY19">
        <v>3131452</v>
      </c>
      <c r="BCZ19">
        <v>3077241</v>
      </c>
      <c r="BDA19">
        <v>3079924</v>
      </c>
      <c r="BDB19">
        <v>3098527</v>
      </c>
      <c r="BDC19">
        <v>3166569</v>
      </c>
      <c r="BDD19">
        <v>3132514</v>
      </c>
      <c r="BDE19">
        <v>3153365</v>
      </c>
      <c r="BDF19">
        <v>3143791</v>
      </c>
      <c r="BDG19">
        <v>3183709</v>
      </c>
      <c r="BDH19">
        <v>3164573</v>
      </c>
      <c r="BDI19">
        <v>3183549</v>
      </c>
      <c r="BDJ19">
        <v>3206874</v>
      </c>
      <c r="BDK19">
        <v>3229329</v>
      </c>
      <c r="BDL19">
        <v>3243773</v>
      </c>
      <c r="BDM19">
        <v>3245398</v>
      </c>
      <c r="BDN19">
        <v>3231221</v>
      </c>
      <c r="BDO19">
        <v>3246095</v>
      </c>
      <c r="BDP19">
        <v>3257287</v>
      </c>
      <c r="BDQ19">
        <v>3243894</v>
      </c>
      <c r="BDR19">
        <v>3260850</v>
      </c>
      <c r="BDS19">
        <v>3269043</v>
      </c>
      <c r="BDT19">
        <v>3249451</v>
      </c>
      <c r="BDU19">
        <v>3250037</v>
      </c>
      <c r="BDV19">
        <v>3280699</v>
      </c>
      <c r="BDW19">
        <v>3282961</v>
      </c>
      <c r="BDX19">
        <v>3240331</v>
      </c>
      <c r="BDY19">
        <v>3287420</v>
      </c>
      <c r="BDZ19">
        <v>3273474</v>
      </c>
      <c r="BEA19">
        <v>3247500</v>
      </c>
      <c r="BEB19">
        <v>3235242</v>
      </c>
      <c r="BEC19">
        <v>3245943</v>
      </c>
      <c r="BED19">
        <v>3244472</v>
      </c>
      <c r="BEE19">
        <v>3255142</v>
      </c>
      <c r="BEF19">
        <v>3250055</v>
      </c>
      <c r="BEG19">
        <v>3247830</v>
      </c>
      <c r="BEH19">
        <v>3243224</v>
      </c>
      <c r="BEI19">
        <v>3267812</v>
      </c>
      <c r="BEJ19">
        <v>3310826</v>
      </c>
      <c r="BEK19">
        <v>3305355</v>
      </c>
      <c r="BEL19">
        <v>3309268</v>
      </c>
      <c r="BEM19">
        <v>3317203</v>
      </c>
      <c r="BEN19">
        <v>3333511</v>
      </c>
      <c r="BEO19">
        <v>3338182</v>
      </c>
      <c r="BEP19">
        <v>3338182</v>
      </c>
      <c r="BEQ19">
        <v>3359517</v>
      </c>
      <c r="BER19">
        <v>3374018</v>
      </c>
      <c r="BES19">
        <v>3363599</v>
      </c>
      <c r="BET19">
        <v>3379724</v>
      </c>
      <c r="BEU19">
        <v>3438796</v>
      </c>
      <c r="BEV19">
        <v>3493466</v>
      </c>
      <c r="BEW19">
        <v>3577241</v>
      </c>
      <c r="BEX19">
        <v>3570255</v>
      </c>
      <c r="BEY19">
        <v>3527107</v>
      </c>
      <c r="BEZ19">
        <v>3496121</v>
      </c>
      <c r="BFA19">
        <v>3509553</v>
      </c>
      <c r="BFB19">
        <v>3518257</v>
      </c>
      <c r="BFC19">
        <v>3510493</v>
      </c>
      <c r="BFD19">
        <v>3518557</v>
      </c>
      <c r="BFE19">
        <v>3487022</v>
      </c>
      <c r="BFF19">
        <v>3470255</v>
      </c>
      <c r="BFG19">
        <v>3467808</v>
      </c>
      <c r="BFH19">
        <v>3509822</v>
      </c>
      <c r="BFI19">
        <v>3493723</v>
      </c>
      <c r="BFJ19">
        <v>3478995</v>
      </c>
      <c r="BFK19">
        <v>3485892</v>
      </c>
      <c r="BFL19">
        <v>3466012</v>
      </c>
      <c r="BFM19">
        <v>3480234</v>
      </c>
      <c r="BFN19">
        <v>3442498</v>
      </c>
      <c r="BFO19">
        <v>3429128</v>
      </c>
      <c r="BFP19">
        <v>3489517</v>
      </c>
      <c r="BFQ19">
        <v>3519286</v>
      </c>
      <c r="BFR19">
        <v>3503915</v>
      </c>
      <c r="BFS19">
        <v>3496113</v>
      </c>
      <c r="BFT19">
        <v>3466366</v>
      </c>
      <c r="BFU19">
        <v>3474435</v>
      </c>
      <c r="BFV19">
        <v>3449396</v>
      </c>
      <c r="BFW19">
        <v>3424335</v>
      </c>
      <c r="BFX19">
        <v>3415931</v>
      </c>
      <c r="BFY19">
        <v>3412591</v>
      </c>
      <c r="BFZ19">
        <v>3431968</v>
      </c>
      <c r="BGA19">
        <v>3417974</v>
      </c>
      <c r="BGB19">
        <v>3420575</v>
      </c>
      <c r="BGC19">
        <v>3400668</v>
      </c>
      <c r="BGD19">
        <v>3408066</v>
      </c>
      <c r="BGE19">
        <v>3427251</v>
      </c>
      <c r="BGF19">
        <v>3407460</v>
      </c>
      <c r="BGG19">
        <v>3428085</v>
      </c>
      <c r="BGH19">
        <v>3435413</v>
      </c>
      <c r="BGI19">
        <v>3438174</v>
      </c>
      <c r="BGJ19">
        <v>3438174</v>
      </c>
      <c r="BGK19">
        <v>3436016</v>
      </c>
      <c r="BGL19">
        <v>6744099</v>
      </c>
      <c r="BGM19">
        <v>6767567</v>
      </c>
      <c r="BGN19">
        <v>6711408</v>
      </c>
      <c r="BGO19">
        <v>6674542</v>
      </c>
      <c r="BGP19">
        <v>6594284</v>
      </c>
      <c r="BGQ19">
        <v>6600753</v>
      </c>
      <c r="BGR19">
        <v>6589862</v>
      </c>
      <c r="BGS19">
        <v>3308095</v>
      </c>
      <c r="BGT19">
        <v>3283896</v>
      </c>
      <c r="BGU19">
        <v>3278164</v>
      </c>
      <c r="BGV19">
        <v>3266592</v>
      </c>
      <c r="BGW19">
        <v>3249587</v>
      </c>
      <c r="BGX19">
        <v>3223705</v>
      </c>
      <c r="BGY19">
        <v>3244915</v>
      </c>
      <c r="BGZ19">
        <v>3308284</v>
      </c>
      <c r="BHA19">
        <v>3306051</v>
      </c>
      <c r="BHB19">
        <v>3331513</v>
      </c>
      <c r="BHC19">
        <v>3347866</v>
      </c>
      <c r="BHD19">
        <v>3298158</v>
      </c>
      <c r="BHE19">
        <v>3305564</v>
      </c>
      <c r="BHF19">
        <v>3330248</v>
      </c>
      <c r="BHG19">
        <v>3357816</v>
      </c>
      <c r="BHH19">
        <v>3399671</v>
      </c>
      <c r="BHI19">
        <v>3428400</v>
      </c>
      <c r="BHJ19">
        <v>3556419</v>
      </c>
      <c r="BHK19">
        <v>3628936</v>
      </c>
      <c r="BHL19">
        <v>3584843</v>
      </c>
      <c r="BHM19">
        <v>3584843</v>
      </c>
      <c r="BHN19">
        <v>3582780</v>
      </c>
      <c r="BHO19">
        <v>3525098</v>
      </c>
      <c r="BHP19">
        <v>3495960</v>
      </c>
      <c r="BHQ19">
        <v>3483725</v>
      </c>
      <c r="BHR19">
        <v>3425819</v>
      </c>
      <c r="BHS19">
        <v>3417432</v>
      </c>
      <c r="BHT19">
        <v>3409552</v>
      </c>
      <c r="BHU19">
        <v>3422881</v>
      </c>
      <c r="BHV19">
        <v>3421265</v>
      </c>
      <c r="BHW19">
        <v>3391115</v>
      </c>
      <c r="BHX19">
        <v>3393675</v>
      </c>
      <c r="BHY19">
        <v>3391470</v>
      </c>
      <c r="BHZ19">
        <v>3385230</v>
      </c>
      <c r="BIA19">
        <v>3367503</v>
      </c>
      <c r="BIB19">
        <v>3328623</v>
      </c>
      <c r="BIC19">
        <v>3317284</v>
      </c>
      <c r="BID19">
        <v>3260075</v>
      </c>
      <c r="BIE19">
        <v>3284915</v>
      </c>
      <c r="BIF19">
        <v>3250282</v>
      </c>
      <c r="BIG19">
        <v>3250199</v>
      </c>
      <c r="BIH19">
        <v>3248557</v>
      </c>
      <c r="BII19">
        <v>3238125</v>
      </c>
      <c r="BIJ19">
        <v>3231814</v>
      </c>
      <c r="BIK19">
        <v>3250414</v>
      </c>
      <c r="BIL19">
        <v>3255210</v>
      </c>
      <c r="BIM19">
        <v>3251889</v>
      </c>
      <c r="BIN19">
        <v>3261841</v>
      </c>
      <c r="BIO19">
        <v>3235198</v>
      </c>
      <c r="BIP19">
        <v>3184585</v>
      </c>
      <c r="BIQ19">
        <v>3177010</v>
      </c>
      <c r="BIR19">
        <v>3177010</v>
      </c>
      <c r="BIS19">
        <v>3203319</v>
      </c>
      <c r="BIT19">
        <v>3218062</v>
      </c>
      <c r="BIU19">
        <v>3236135</v>
      </c>
      <c r="BIV19">
        <v>3243169</v>
      </c>
      <c r="BIW19">
        <v>3266471</v>
      </c>
      <c r="BIX19">
        <v>3257270</v>
      </c>
      <c r="BIY19">
        <v>3258687</v>
      </c>
      <c r="BIZ19">
        <v>3265562</v>
      </c>
      <c r="BJA19">
        <v>3317180</v>
      </c>
      <c r="BJB19">
        <v>3416432</v>
      </c>
      <c r="BJC19">
        <v>3419755</v>
      </c>
      <c r="BJD19">
        <v>3414454</v>
      </c>
      <c r="BJE19">
        <v>3453903</v>
      </c>
      <c r="BJF19">
        <v>3511616</v>
      </c>
      <c r="BJG19">
        <v>3527663</v>
      </c>
      <c r="BJH19">
        <v>3565173</v>
      </c>
      <c r="BJI19">
        <v>3659030</v>
      </c>
      <c r="BJJ19">
        <v>3698416</v>
      </c>
      <c r="BJK19">
        <v>3703371</v>
      </c>
      <c r="BJL19">
        <v>3804586</v>
      </c>
      <c r="BJM19">
        <v>3781020</v>
      </c>
      <c r="BJN19">
        <v>3765091</v>
      </c>
      <c r="BJO19">
        <v>3823407</v>
      </c>
      <c r="BJP19">
        <v>3874032</v>
      </c>
      <c r="BJQ19">
        <v>3847647</v>
      </c>
      <c r="BJR19">
        <v>3874629</v>
      </c>
      <c r="BJS19">
        <v>3913106</v>
      </c>
      <c r="BJT19">
        <v>3946379</v>
      </c>
      <c r="BJU19">
        <v>3959866</v>
      </c>
      <c r="BJV19">
        <v>3943700</v>
      </c>
      <c r="BJW19">
        <v>4061463</v>
      </c>
      <c r="BJX19">
        <v>4207982</v>
      </c>
      <c r="BJY19">
        <v>4214905</v>
      </c>
      <c r="BJZ19">
        <v>4317056</v>
      </c>
      <c r="BKA19">
        <v>4328507</v>
      </c>
      <c r="BKB19">
        <v>4325972</v>
      </c>
      <c r="BKC19">
        <v>4284498</v>
      </c>
      <c r="BKD19">
        <v>4260706</v>
      </c>
      <c r="BKE19">
        <v>4260706</v>
      </c>
      <c r="BKF19">
        <v>4236533</v>
      </c>
      <c r="BKG19">
        <v>4219407</v>
      </c>
      <c r="BKH19">
        <v>4160257</v>
      </c>
      <c r="BKI19">
        <v>4121688</v>
      </c>
      <c r="BKJ19">
        <v>4101370</v>
      </c>
      <c r="BKK19">
        <v>4100934</v>
      </c>
      <c r="BKL19">
        <v>4088224</v>
      </c>
      <c r="BKM19">
        <v>4074292</v>
      </c>
      <c r="BKN19">
        <v>4061736</v>
      </c>
      <c r="BKO19">
        <v>4021712</v>
      </c>
      <c r="BKP19">
        <v>3953130</v>
      </c>
      <c r="BKQ19">
        <v>3902950</v>
      </c>
      <c r="BKR19">
        <v>3891587</v>
      </c>
      <c r="BKS19">
        <v>3880470</v>
      </c>
      <c r="BKT19">
        <v>3854414</v>
      </c>
      <c r="BKU19">
        <v>3848418</v>
      </c>
      <c r="BKV19">
        <v>3787520</v>
      </c>
      <c r="BKW19">
        <v>3771582</v>
      </c>
      <c r="BKX19">
        <v>3698639</v>
      </c>
      <c r="BKY19">
        <v>3698639</v>
      </c>
      <c r="BKZ19">
        <v>3693846</v>
      </c>
      <c r="BLA19">
        <v>3700994</v>
      </c>
      <c r="BLB19">
        <v>3687989</v>
      </c>
      <c r="BLC19">
        <v>3673640</v>
      </c>
      <c r="BLD19">
        <v>3710382</v>
      </c>
      <c r="BLE19">
        <v>3732855</v>
      </c>
      <c r="BLF19">
        <v>3725373</v>
      </c>
      <c r="BLG19">
        <v>3753965</v>
      </c>
      <c r="BLH19">
        <v>3723579</v>
      </c>
      <c r="BLI19">
        <v>3691488</v>
      </c>
      <c r="BLJ19">
        <v>3666420</v>
      </c>
      <c r="BLK19">
        <v>3623839</v>
      </c>
      <c r="BLL19">
        <v>3623839</v>
      </c>
      <c r="BLM19">
        <v>3653720</v>
      </c>
      <c r="BLN19">
        <v>3667317</v>
      </c>
      <c r="BLO19">
        <v>3658437</v>
      </c>
      <c r="BLP19">
        <v>3653681</v>
      </c>
      <c r="BLQ19">
        <v>3653681</v>
      </c>
      <c r="BLR19">
        <v>3644174</v>
      </c>
      <c r="BLS19">
        <v>3762240</v>
      </c>
      <c r="BLT19">
        <v>3657993</v>
      </c>
      <c r="BLU19">
        <v>3650166</v>
      </c>
      <c r="BLV19">
        <v>3637724</v>
      </c>
      <c r="BLW19">
        <v>3669260</v>
      </c>
      <c r="BLX19">
        <v>3680433</v>
      </c>
      <c r="BLY19">
        <v>3679234</v>
      </c>
      <c r="BLZ19">
        <v>3622660</v>
      </c>
      <c r="BMA19">
        <v>3653772</v>
      </c>
      <c r="BMB19">
        <v>3620860</v>
      </c>
      <c r="BMC19">
        <v>3583598</v>
      </c>
      <c r="BMD19">
        <v>3613273</v>
      </c>
      <c r="BME19">
        <v>3718381</v>
      </c>
      <c r="BMF19">
        <v>3717830</v>
      </c>
      <c r="BMG19">
        <v>3756377</v>
      </c>
      <c r="BMH19">
        <v>3789186</v>
      </c>
      <c r="BMI19">
        <v>3823164</v>
      </c>
      <c r="BMJ19">
        <v>3823164</v>
      </c>
      <c r="BMK19">
        <v>3953578</v>
      </c>
      <c r="BML19">
        <v>4123638</v>
      </c>
      <c r="BMM19">
        <v>4091424</v>
      </c>
      <c r="BMN19">
        <v>4051619</v>
      </c>
      <c r="BMO19">
        <v>4034953</v>
      </c>
      <c r="BMP19">
        <v>4005264</v>
      </c>
      <c r="BMQ19">
        <v>3933585</v>
      </c>
      <c r="BMR19">
        <v>3919044</v>
      </c>
      <c r="BMS19">
        <v>3906479</v>
      </c>
      <c r="BMT19">
        <v>3898895</v>
      </c>
      <c r="BMU19">
        <v>3924536</v>
      </c>
      <c r="BMV19">
        <v>3892146</v>
      </c>
      <c r="BMW19">
        <v>3900064</v>
      </c>
      <c r="BMX19">
        <v>3894680</v>
      </c>
      <c r="BMY19">
        <v>3881821</v>
      </c>
      <c r="BMZ19">
        <v>3908469</v>
      </c>
      <c r="BNA19">
        <v>3875873</v>
      </c>
      <c r="BNB19">
        <v>3891992</v>
      </c>
      <c r="BNC19">
        <v>3863684</v>
      </c>
      <c r="BND19">
        <v>3868375</v>
      </c>
      <c r="BNE19">
        <v>3857860</v>
      </c>
      <c r="BNF19">
        <v>3818338</v>
      </c>
      <c r="BNG19">
        <v>3795237</v>
      </c>
      <c r="BNH19">
        <v>3792481</v>
      </c>
      <c r="BNI19">
        <v>3683364</v>
      </c>
      <c r="BNJ19">
        <v>3668096</v>
      </c>
      <c r="BNK19">
        <v>3654002</v>
      </c>
      <c r="BNL19">
        <v>3690554</v>
      </c>
      <c r="BNM19">
        <v>3655791</v>
      </c>
      <c r="BNN19">
        <v>3641830</v>
      </c>
      <c r="BNO19">
        <v>3610864</v>
      </c>
      <c r="BNP19">
        <v>3617895</v>
      </c>
      <c r="BNQ19">
        <v>3627151</v>
      </c>
      <c r="BNR19">
        <v>3623898</v>
      </c>
      <c r="BNS19">
        <v>3635527</v>
      </c>
      <c r="BNT19">
        <v>3640852</v>
      </c>
      <c r="BNU19">
        <v>3617516</v>
      </c>
      <c r="BNV19">
        <v>3605669</v>
      </c>
      <c r="BNW19">
        <v>3572108</v>
      </c>
      <c r="BNX19">
        <v>3584417</v>
      </c>
      <c r="BNY19">
        <v>3600495</v>
      </c>
      <c r="BNZ19">
        <v>3581949</v>
      </c>
      <c r="BOA19">
        <v>3610625</v>
      </c>
      <c r="BOB19">
        <v>3574534</v>
      </c>
      <c r="BOC19">
        <v>3554191</v>
      </c>
      <c r="BOD19">
        <v>3576389</v>
      </c>
      <c r="BOE19">
        <v>3550576</v>
      </c>
      <c r="BOF19">
        <v>3550196</v>
      </c>
      <c r="BOG19">
        <v>3554779</v>
      </c>
      <c r="BOH19">
        <v>3507290</v>
      </c>
      <c r="BOI19">
        <v>3537894</v>
      </c>
      <c r="BOJ19">
        <v>3585614</v>
      </c>
      <c r="BOK19">
        <v>3638080</v>
      </c>
      <c r="BOL19">
        <v>3619973</v>
      </c>
      <c r="BOM19">
        <v>3587385</v>
      </c>
      <c r="BON19">
        <v>3604366</v>
      </c>
      <c r="BOO19">
        <v>3571093</v>
      </c>
      <c r="BOP19">
        <v>3616579</v>
      </c>
      <c r="BOQ19">
        <v>3640810</v>
      </c>
      <c r="BOR19">
        <v>3675800</v>
      </c>
      <c r="BOS19">
        <v>3656662</v>
      </c>
      <c r="BOT19">
        <v>3660653</v>
      </c>
      <c r="BOU19">
        <v>3660653</v>
      </c>
      <c r="BOV19">
        <v>3706576</v>
      </c>
      <c r="BOW19">
        <v>3819312</v>
      </c>
      <c r="BOX19">
        <v>3906401</v>
      </c>
      <c r="BOY19">
        <v>3992162</v>
      </c>
      <c r="BOZ19">
        <v>4051886</v>
      </c>
      <c r="BPA19">
        <v>4107722</v>
      </c>
      <c r="BPB19">
        <v>4069305</v>
      </c>
      <c r="BPC19">
        <v>4048888</v>
      </c>
      <c r="BPD19">
        <v>4084722</v>
      </c>
      <c r="BPE19">
        <v>4097186</v>
      </c>
      <c r="BPF19">
        <v>4086371</v>
      </c>
      <c r="BPG19">
        <v>4065088</v>
      </c>
      <c r="BPH19">
        <v>4038857</v>
      </c>
      <c r="BPI19">
        <v>4025345</v>
      </c>
      <c r="BPJ19">
        <v>4006492</v>
      </c>
      <c r="BPK19">
        <v>4028839</v>
      </c>
      <c r="BPL19">
        <v>4023647</v>
      </c>
      <c r="BPM19">
        <v>4010311</v>
      </c>
      <c r="BPN19">
        <v>4029071</v>
      </c>
      <c r="BPO19">
        <v>3964454</v>
      </c>
      <c r="BPP19">
        <v>3958467</v>
      </c>
      <c r="BPQ19">
        <v>3930158</v>
      </c>
      <c r="BPR19">
        <v>3924022</v>
      </c>
      <c r="BPS19">
        <v>3906451</v>
      </c>
      <c r="BPT19">
        <v>3911708</v>
      </c>
      <c r="BPU19">
        <v>3933571</v>
      </c>
      <c r="BPV19">
        <v>3899771</v>
      </c>
      <c r="BPW19">
        <v>3860962</v>
      </c>
      <c r="BPX19">
        <v>3812184</v>
      </c>
      <c r="BPY19">
        <v>3799692</v>
      </c>
      <c r="BPZ19">
        <v>3800899</v>
      </c>
      <c r="BQA19">
        <v>3788642</v>
      </c>
      <c r="BQB19">
        <v>3779273</v>
      </c>
      <c r="BQC19">
        <v>3765639</v>
      </c>
      <c r="BQD19">
        <v>3775109</v>
      </c>
      <c r="BQE19">
        <v>3768588</v>
      </c>
      <c r="BQF19">
        <v>3750006</v>
      </c>
      <c r="BQG19">
        <v>3736397</v>
      </c>
      <c r="BQH19">
        <v>3726380</v>
      </c>
      <c r="BQI19">
        <v>3770080</v>
      </c>
      <c r="BQJ19">
        <v>3746711</v>
      </c>
      <c r="BQK19">
        <v>3746711</v>
      </c>
      <c r="BQL19">
        <v>3756647</v>
      </c>
      <c r="BQM19">
        <v>3820850</v>
      </c>
      <c r="BQN19">
        <v>3763034</v>
      </c>
      <c r="BQO19">
        <v>3797357</v>
      </c>
      <c r="BQP19">
        <v>3766239</v>
      </c>
      <c r="BQQ19">
        <v>3766881</v>
      </c>
      <c r="BQR19">
        <v>3776419</v>
      </c>
      <c r="BQS19">
        <v>3874541</v>
      </c>
      <c r="BQT19">
        <v>3856384</v>
      </c>
      <c r="BQU19">
        <v>3788393</v>
      </c>
      <c r="BQV19">
        <v>3855136</v>
      </c>
      <c r="BQW19">
        <v>3892819</v>
      </c>
      <c r="BQX19">
        <v>3937897</v>
      </c>
      <c r="BQY19">
        <v>3963013</v>
      </c>
      <c r="BQZ19">
        <v>3975119</v>
      </c>
      <c r="BRA19">
        <v>3935857</v>
      </c>
      <c r="BRB19">
        <v>3971130</v>
      </c>
      <c r="BRC19">
        <v>3989695</v>
      </c>
      <c r="BRD19">
        <v>3979698</v>
      </c>
      <c r="BRE19">
        <v>3950738</v>
      </c>
      <c r="BRF19">
        <v>3934807</v>
      </c>
      <c r="BRG19">
        <v>3984395</v>
      </c>
      <c r="BRH19">
        <v>4014476</v>
      </c>
      <c r="BRI19">
        <v>4079493</v>
      </c>
      <c r="BRJ19">
        <v>4335587</v>
      </c>
      <c r="BRK19">
        <v>4509557</v>
      </c>
      <c r="BRL19">
        <v>4769578</v>
      </c>
      <c r="BRM19">
        <v>4769578</v>
      </c>
      <c r="BRN19">
        <v>4410150</v>
      </c>
      <c r="BRO19">
        <v>4257900</v>
      </c>
      <c r="BRP19">
        <v>4235669</v>
      </c>
      <c r="BRQ19">
        <v>4249056</v>
      </c>
      <c r="BRR19">
        <v>4235103</v>
      </c>
      <c r="BRS19">
        <v>4233403</v>
      </c>
      <c r="BRT19">
        <v>4233641</v>
      </c>
      <c r="BRU19">
        <v>4164767</v>
      </c>
      <c r="BRV19">
        <v>4159647</v>
      </c>
      <c r="BRW19">
        <v>4105636</v>
      </c>
      <c r="BRX19">
        <v>4079756</v>
      </c>
      <c r="BRY19">
        <v>4069725</v>
      </c>
      <c r="BRZ19">
        <v>4015511</v>
      </c>
      <c r="BSA19">
        <v>3972774</v>
      </c>
      <c r="BSB19">
        <v>3940744</v>
      </c>
      <c r="BSC19">
        <v>3972104</v>
      </c>
      <c r="BSD19">
        <v>4058234</v>
      </c>
      <c r="BSE19">
        <v>4008342</v>
      </c>
      <c r="BSF19">
        <v>4030683</v>
      </c>
      <c r="BSG19">
        <v>4040177</v>
      </c>
      <c r="BSH19">
        <v>4037668</v>
      </c>
      <c r="BSI19">
        <v>4025262</v>
      </c>
      <c r="BSJ19">
        <v>4019262</v>
      </c>
      <c r="BSK19">
        <v>4011549</v>
      </c>
      <c r="BSL19">
        <v>3993800</v>
      </c>
      <c r="BSM19">
        <v>3993800</v>
      </c>
      <c r="BSN19">
        <v>4000704</v>
      </c>
      <c r="BSO19">
        <v>3983736</v>
      </c>
      <c r="BSP19">
        <v>3971069</v>
      </c>
      <c r="BSQ19">
        <v>3994509</v>
      </c>
      <c r="BSR19">
        <v>4009108</v>
      </c>
      <c r="BSS19">
        <v>3969625</v>
      </c>
      <c r="BST19">
        <v>3923027</v>
      </c>
      <c r="BSU19">
        <v>3889811</v>
      </c>
      <c r="BSV19">
        <v>3889469</v>
      </c>
      <c r="BSW19">
        <v>3886755</v>
      </c>
      <c r="BSX19">
        <v>3863196</v>
      </c>
      <c r="BSY19">
        <v>3856274</v>
      </c>
      <c r="BSZ19">
        <v>3894872</v>
      </c>
      <c r="BTA19">
        <v>3860463</v>
      </c>
      <c r="BTB19">
        <v>3947508</v>
      </c>
      <c r="BTC19">
        <v>3941872</v>
      </c>
      <c r="BTD19">
        <v>3936872</v>
      </c>
      <c r="BTE19">
        <v>3916563</v>
      </c>
      <c r="BTF19">
        <v>3915167</v>
      </c>
      <c r="BTG19">
        <v>3907876</v>
      </c>
      <c r="BTH19">
        <v>3929445</v>
      </c>
      <c r="BTI19">
        <v>3862855</v>
      </c>
      <c r="BTJ19">
        <v>3908615</v>
      </c>
      <c r="BTK19">
        <v>3909440</v>
      </c>
      <c r="BTL19">
        <v>3901435</v>
      </c>
      <c r="BTM19">
        <v>3871082</v>
      </c>
      <c r="BTN19">
        <v>3834496</v>
      </c>
      <c r="BTO19">
        <v>3835638</v>
      </c>
      <c r="BTP19">
        <v>3839696</v>
      </c>
      <c r="BTQ19">
        <v>3849245</v>
      </c>
      <c r="BTR19">
        <v>3820301</v>
      </c>
      <c r="BTS19">
        <v>3781543</v>
      </c>
      <c r="BTT19">
        <v>3862840</v>
      </c>
      <c r="BTU19">
        <v>3878189</v>
      </c>
      <c r="BTV19">
        <v>3985020</v>
      </c>
      <c r="BTW19">
        <v>4090764</v>
      </c>
      <c r="BTX19">
        <v>4229624</v>
      </c>
      <c r="BTY19">
        <v>4297030</v>
      </c>
      <c r="BTZ19">
        <v>4200322</v>
      </c>
      <c r="BUA19">
        <v>4232848</v>
      </c>
      <c r="BUB19">
        <v>4253142</v>
      </c>
      <c r="BUC19">
        <v>4251234</v>
      </c>
      <c r="BUD19">
        <v>4212748</v>
      </c>
      <c r="BUE19">
        <v>4212748</v>
      </c>
      <c r="BUF19">
        <v>4215474</v>
      </c>
      <c r="BUG19">
        <v>4116897</v>
      </c>
      <c r="BUH19">
        <v>4117159</v>
      </c>
      <c r="BUI19">
        <v>4101024</v>
      </c>
      <c r="BUJ19">
        <v>4081146</v>
      </c>
      <c r="BUK19">
        <v>4081639</v>
      </c>
      <c r="BUL19">
        <v>4014370</v>
      </c>
      <c r="BUM19">
        <v>4005731</v>
      </c>
      <c r="BUN19">
        <v>3977827</v>
      </c>
      <c r="BUO19">
        <v>4025368</v>
      </c>
      <c r="BUP19">
        <v>4094487</v>
      </c>
      <c r="BUQ19">
        <v>4051468</v>
      </c>
      <c r="BUR19">
        <v>4026692</v>
      </c>
      <c r="BUS19">
        <v>3986296</v>
      </c>
      <c r="BUT19">
        <v>4014184</v>
      </c>
      <c r="BUU19">
        <v>4037475</v>
      </c>
      <c r="BUV19">
        <v>3997047</v>
      </c>
      <c r="BUW19">
        <v>4029245</v>
      </c>
      <c r="BUX19">
        <v>4069934</v>
      </c>
      <c r="BUY19">
        <v>4069934</v>
      </c>
      <c r="BUZ19">
        <v>4079572</v>
      </c>
      <c r="BVA19">
        <v>4084540</v>
      </c>
      <c r="BVB19">
        <v>4076915</v>
      </c>
      <c r="BVC19">
        <v>4097123</v>
      </c>
      <c r="BVD19">
        <v>4094534</v>
      </c>
      <c r="BVE19">
        <v>4047096</v>
      </c>
      <c r="BVF19">
        <v>4072514</v>
      </c>
      <c r="BVG19">
        <v>4093131</v>
      </c>
      <c r="BVH19">
        <v>4092190</v>
      </c>
      <c r="BVI19">
        <v>4105001</v>
      </c>
      <c r="BVJ19">
        <v>4140662</v>
      </c>
      <c r="BVK19">
        <v>4118929</v>
      </c>
      <c r="BVL19">
        <v>4044514</v>
      </c>
      <c r="BVM19">
        <v>4044514</v>
      </c>
      <c r="BVN19">
        <v>4053364</v>
      </c>
      <c r="BVO19">
        <v>4048874</v>
      </c>
      <c r="BVP19">
        <v>3987703</v>
      </c>
      <c r="BVQ19">
        <v>3972535</v>
      </c>
      <c r="BVR19">
        <v>3972535</v>
      </c>
      <c r="BVS19">
        <v>4026482</v>
      </c>
      <c r="BVT19">
        <v>4052111</v>
      </c>
      <c r="BVU19">
        <v>4092731</v>
      </c>
      <c r="BVV19">
        <v>4135632</v>
      </c>
      <c r="BVW19">
        <v>4177105</v>
      </c>
      <c r="BVX19">
        <v>4192397</v>
      </c>
      <c r="BVY19">
        <v>4202711</v>
      </c>
      <c r="BVZ19">
        <v>4219623</v>
      </c>
      <c r="BWA19">
        <v>4224087</v>
      </c>
      <c r="BWB19">
        <v>4193648</v>
      </c>
      <c r="BWC19">
        <v>4223064</v>
      </c>
      <c r="BWD19">
        <v>4215047</v>
      </c>
      <c r="BWE19">
        <v>4215507</v>
      </c>
      <c r="BWF19">
        <v>4259897</v>
      </c>
      <c r="BWG19">
        <v>4224495</v>
      </c>
      <c r="BWH19">
        <v>4190655</v>
      </c>
      <c r="BWI19">
        <v>4280181</v>
      </c>
      <c r="BWJ19">
        <v>4268174</v>
      </c>
      <c r="BWK19">
        <v>4320357</v>
      </c>
      <c r="BWL19">
        <v>4354234</v>
      </c>
      <c r="BWM19">
        <v>4314692</v>
      </c>
      <c r="BWN19">
        <v>4358500</v>
      </c>
      <c r="BWO19">
        <v>4358500</v>
      </c>
      <c r="BWP19">
        <v>4371145</v>
      </c>
      <c r="BWQ19">
        <v>4318747</v>
      </c>
      <c r="BWR19">
        <v>4296974</v>
      </c>
      <c r="BWS19">
        <v>4255822</v>
      </c>
      <c r="BWT19">
        <v>4232249</v>
      </c>
      <c r="BWU19">
        <v>4250537</v>
      </c>
      <c r="BWV19">
        <v>4258994</v>
      </c>
      <c r="BWW19">
        <v>4259709</v>
      </c>
      <c r="BWX19">
        <v>4253238</v>
      </c>
      <c r="BWY19">
        <v>4255096</v>
      </c>
      <c r="BWZ19">
        <v>4259998</v>
      </c>
      <c r="BXA19">
        <v>4271213</v>
      </c>
      <c r="BXB19">
        <v>4254672</v>
      </c>
      <c r="BXC19">
        <v>4281700</v>
      </c>
      <c r="BXD19">
        <v>4231958</v>
      </c>
      <c r="BXE19">
        <v>4203807</v>
      </c>
      <c r="BXF19">
        <v>4178944</v>
      </c>
      <c r="BXG19">
        <v>4210293</v>
      </c>
      <c r="BXH19">
        <v>4229424</v>
      </c>
      <c r="BXI19">
        <v>4249017</v>
      </c>
      <c r="BXJ19">
        <v>4244930</v>
      </c>
      <c r="BXK19">
        <v>4241170</v>
      </c>
      <c r="BXL19">
        <v>4237133</v>
      </c>
      <c r="BXM19">
        <v>4232980</v>
      </c>
      <c r="BXN19">
        <v>4179460</v>
      </c>
      <c r="BXO19">
        <v>4134772</v>
      </c>
      <c r="BXP19">
        <v>4117252</v>
      </c>
      <c r="BXQ19">
        <v>4113939</v>
      </c>
      <c r="BXR19">
        <v>4128718</v>
      </c>
      <c r="BXS19">
        <v>4119738</v>
      </c>
      <c r="BXT19">
        <v>4126136</v>
      </c>
      <c r="BXU19">
        <v>4123167</v>
      </c>
      <c r="BXV19">
        <v>4110901</v>
      </c>
      <c r="BXW19">
        <v>4077441</v>
      </c>
      <c r="BXX19">
        <v>4066551</v>
      </c>
      <c r="BXY19">
        <v>3978827</v>
      </c>
      <c r="BXZ19">
        <v>3998096</v>
      </c>
      <c r="BYA19">
        <v>4005469</v>
      </c>
      <c r="BYB19">
        <v>4032043</v>
      </c>
      <c r="BYC19">
        <v>4044709</v>
      </c>
      <c r="BYD19">
        <v>4009668</v>
      </c>
      <c r="BYE19">
        <v>3979288</v>
      </c>
      <c r="BYF19">
        <v>3980875</v>
      </c>
      <c r="BYG19">
        <v>4041266</v>
      </c>
      <c r="BYH19">
        <v>4069077</v>
      </c>
      <c r="BYI19">
        <v>3986226</v>
      </c>
      <c r="BYJ19">
        <v>3974215</v>
      </c>
      <c r="BYK19">
        <v>3932927</v>
      </c>
      <c r="BYL19">
        <v>3929877</v>
      </c>
      <c r="BYM19">
        <v>3879715</v>
      </c>
      <c r="BYN19">
        <v>3868648</v>
      </c>
      <c r="BYO19">
        <v>3856907</v>
      </c>
      <c r="BYP19">
        <v>3902661</v>
      </c>
      <c r="BYQ19">
        <v>3925375</v>
      </c>
      <c r="BYR19">
        <v>3929890</v>
      </c>
      <c r="BYS19">
        <v>3991152</v>
      </c>
      <c r="BYT19">
        <v>4030129</v>
      </c>
      <c r="BYU19">
        <v>4030129</v>
      </c>
      <c r="BYV19">
        <v>4023955</v>
      </c>
      <c r="BYW19">
        <v>4099236</v>
      </c>
      <c r="BYX19">
        <v>4134502</v>
      </c>
      <c r="BYY19">
        <v>4200508</v>
      </c>
      <c r="BYZ19">
        <v>4256674</v>
      </c>
      <c r="BZA19">
        <v>4181614</v>
      </c>
      <c r="BZB19">
        <v>4132443</v>
      </c>
      <c r="BZC19">
        <v>4123752</v>
      </c>
      <c r="BZD19">
        <v>4123514</v>
      </c>
      <c r="BZE19">
        <v>4052885</v>
      </c>
      <c r="BZF19">
        <v>4035507</v>
      </c>
      <c r="BZG19">
        <v>4018514</v>
      </c>
      <c r="BZH19">
        <v>3965130</v>
      </c>
      <c r="BZI19">
        <v>3959952</v>
      </c>
      <c r="BZJ19">
        <v>3941584</v>
      </c>
      <c r="BZK19">
        <v>3844290</v>
      </c>
      <c r="BZL19">
        <v>3825678</v>
      </c>
      <c r="BZM19">
        <v>3779842</v>
      </c>
      <c r="BZN19">
        <v>3772574</v>
      </c>
      <c r="BZO19">
        <v>3758569</v>
      </c>
      <c r="BZP19">
        <v>3753367</v>
      </c>
      <c r="BZQ19">
        <v>3766080</v>
      </c>
      <c r="BZR19">
        <v>3761004</v>
      </c>
      <c r="BZS19">
        <v>3757553</v>
      </c>
      <c r="BZT19">
        <v>3796799</v>
      </c>
      <c r="BZU19">
        <v>3757969</v>
      </c>
      <c r="BZV19">
        <v>3782090</v>
      </c>
      <c r="BZW19">
        <v>3785283</v>
      </c>
      <c r="BZX19">
        <v>3775226</v>
      </c>
      <c r="BZY19">
        <v>3748728</v>
      </c>
      <c r="BZZ19">
        <v>3759368</v>
      </c>
      <c r="CAA19">
        <v>3716698</v>
      </c>
      <c r="CAB19">
        <v>3688390</v>
      </c>
      <c r="CAC19">
        <v>3680781</v>
      </c>
      <c r="CAD19">
        <v>3676950</v>
      </c>
      <c r="CAE19">
        <v>3669185</v>
      </c>
      <c r="CAF19">
        <v>3663636</v>
      </c>
      <c r="CAG19">
        <v>3633052</v>
      </c>
      <c r="CAH19">
        <v>3610959</v>
      </c>
      <c r="CAI19">
        <v>3609343</v>
      </c>
      <c r="CAJ19">
        <v>3584790</v>
      </c>
      <c r="CAK19">
        <v>3572006</v>
      </c>
      <c r="CAL19">
        <v>3572006</v>
      </c>
      <c r="CAM19">
        <v>3587078</v>
      </c>
      <c r="CAN19">
        <v>3498884</v>
      </c>
      <c r="CAO19">
        <v>3481730</v>
      </c>
      <c r="CAP19">
        <v>3496737</v>
      </c>
      <c r="CAQ19">
        <v>3463224</v>
      </c>
      <c r="CAR19">
        <v>3470448</v>
      </c>
      <c r="CAS19">
        <v>3469843</v>
      </c>
      <c r="CAT19">
        <v>3470005</v>
      </c>
      <c r="CAU19">
        <v>3453325</v>
      </c>
      <c r="CAV19">
        <v>3450877</v>
      </c>
      <c r="CAW19">
        <v>3430120</v>
      </c>
      <c r="CAX19">
        <v>3408238</v>
      </c>
      <c r="CAY19">
        <v>3411354</v>
      </c>
      <c r="CAZ19">
        <v>3382684</v>
      </c>
      <c r="CBA19">
        <v>3411543</v>
      </c>
      <c r="CBB19">
        <v>3412268</v>
      </c>
      <c r="CBC19">
        <v>3443170</v>
      </c>
      <c r="CBD19">
        <v>3434697</v>
      </c>
      <c r="CBE19">
        <v>3465970</v>
      </c>
      <c r="CBF19">
        <v>3523783</v>
      </c>
      <c r="CBG19">
        <v>3565472</v>
      </c>
      <c r="CBH19">
        <v>3583113</v>
      </c>
      <c r="CBI19">
        <v>3670260</v>
      </c>
      <c r="CBJ19">
        <v>3784155</v>
      </c>
      <c r="CBK19">
        <v>3992871</v>
      </c>
      <c r="CBL19">
        <v>4129951</v>
      </c>
      <c r="CBM19">
        <v>4129951</v>
      </c>
      <c r="CBN19">
        <v>4184533</v>
      </c>
      <c r="CBO19">
        <v>4029780</v>
      </c>
      <c r="CBP19">
        <v>4074777</v>
      </c>
      <c r="CBQ19">
        <v>4032572</v>
      </c>
      <c r="CBR19">
        <v>3914927</v>
      </c>
      <c r="CBS19">
        <v>3913927</v>
      </c>
      <c r="CBT19">
        <v>3873039</v>
      </c>
      <c r="CBU19">
        <v>3862521</v>
      </c>
      <c r="CBV19">
        <v>3785980</v>
      </c>
      <c r="CBW19">
        <v>3763866</v>
      </c>
      <c r="CBX19">
        <v>3752493</v>
      </c>
      <c r="CBY19">
        <v>3754480</v>
      </c>
      <c r="CBZ19">
        <v>3752636</v>
      </c>
      <c r="CCA19">
        <v>3723446</v>
      </c>
      <c r="CCB19">
        <v>3708874</v>
      </c>
      <c r="CCC19">
        <v>3699402</v>
      </c>
      <c r="CCD19">
        <v>3709019</v>
      </c>
      <c r="CCE19">
        <v>3691600</v>
      </c>
      <c r="CCF19">
        <v>3702423</v>
      </c>
      <c r="CCG19">
        <v>3705952</v>
      </c>
      <c r="CCH19">
        <v>3742898</v>
      </c>
      <c r="CCI19">
        <v>3764616</v>
      </c>
      <c r="CCJ19">
        <v>3784707</v>
      </c>
      <c r="CCK19">
        <v>3796341</v>
      </c>
      <c r="CCL19">
        <v>3779169</v>
      </c>
      <c r="CCM19">
        <v>3716680</v>
      </c>
      <c r="CCN19">
        <v>3632883</v>
      </c>
      <c r="CCO19">
        <v>3579518</v>
      </c>
      <c r="CCP19">
        <v>3540333</v>
      </c>
      <c r="CCQ19">
        <v>3517215</v>
      </c>
      <c r="CCR19">
        <v>3533173</v>
      </c>
      <c r="CCS19">
        <v>3476730</v>
      </c>
      <c r="CCT19">
        <v>3465481</v>
      </c>
      <c r="CCU19">
        <v>3457522</v>
      </c>
      <c r="CCV19">
        <v>3437527</v>
      </c>
      <c r="CCW19">
        <v>3445475</v>
      </c>
      <c r="CCX19">
        <v>3441527</v>
      </c>
      <c r="CCY19">
        <v>3439319</v>
      </c>
      <c r="CCZ19">
        <v>3438419</v>
      </c>
      <c r="CDA19">
        <v>3468459</v>
      </c>
      <c r="CDB19">
        <v>3468459</v>
      </c>
      <c r="CDC19">
        <v>3510971</v>
      </c>
      <c r="CDD19">
        <v>3502901</v>
      </c>
      <c r="CDE19">
        <v>3490932</v>
      </c>
      <c r="CDF19">
        <v>3498962</v>
      </c>
      <c r="CDG19">
        <v>3537031</v>
      </c>
      <c r="CDH19">
        <v>3546271</v>
      </c>
      <c r="CDI19">
        <v>3524923</v>
      </c>
      <c r="CDJ19">
        <v>3504085</v>
      </c>
      <c r="CDK19">
        <v>3450866</v>
      </c>
      <c r="CDL19">
        <v>3405667</v>
      </c>
      <c r="CDM19">
        <v>3408919</v>
      </c>
      <c r="CDN19">
        <v>3392025</v>
      </c>
      <c r="CDO19">
        <v>3427370</v>
      </c>
      <c r="CDP19">
        <v>3417497</v>
      </c>
      <c r="CDQ19">
        <v>3431598</v>
      </c>
      <c r="CDR19">
        <v>3439816</v>
      </c>
      <c r="CDS19">
        <v>3479340</v>
      </c>
      <c r="CDT19">
        <v>3529614</v>
      </c>
      <c r="CDU19">
        <v>3559844</v>
      </c>
      <c r="CDV19">
        <v>3568267</v>
      </c>
      <c r="CDW19">
        <v>3638503</v>
      </c>
      <c r="CDX19">
        <v>3707542</v>
      </c>
      <c r="CDY19">
        <v>3714572</v>
      </c>
      <c r="CDZ19">
        <v>3825646</v>
      </c>
      <c r="CEA19">
        <v>4001390</v>
      </c>
      <c r="CEB19">
        <v>3910463</v>
      </c>
      <c r="CEC19">
        <v>3836763</v>
      </c>
      <c r="CED19">
        <v>3782474</v>
      </c>
      <c r="CEE19">
        <v>3782474</v>
      </c>
      <c r="CEF19">
        <v>3788643</v>
      </c>
      <c r="CEG19">
        <v>3736510</v>
      </c>
      <c r="CEH19">
        <v>3681796</v>
      </c>
      <c r="CEI19">
        <v>3659544</v>
      </c>
      <c r="CEJ19">
        <v>3651406</v>
      </c>
      <c r="CEK19">
        <v>3667166</v>
      </c>
      <c r="CEL19">
        <v>3635693</v>
      </c>
      <c r="CEM19">
        <v>3659817</v>
      </c>
      <c r="CEN19">
        <v>3750095</v>
      </c>
      <c r="CEO19">
        <v>3752000</v>
      </c>
      <c r="CEP19">
        <v>3670943</v>
      </c>
      <c r="CEQ19">
        <v>3619004</v>
      </c>
      <c r="CER19">
        <v>3566655</v>
      </c>
      <c r="CES19">
        <v>3600558</v>
      </c>
      <c r="CET19">
        <v>3535686</v>
      </c>
      <c r="CEU19">
        <v>3503992</v>
      </c>
      <c r="CEV19">
        <v>3500274</v>
      </c>
      <c r="CEW19">
        <v>3512126</v>
      </c>
      <c r="CEX19">
        <v>3476485</v>
      </c>
      <c r="CEY19">
        <v>3439120</v>
      </c>
      <c r="CEZ19">
        <v>3424518</v>
      </c>
      <c r="CFA19">
        <v>3404945</v>
      </c>
      <c r="CFB19">
        <v>3373769</v>
      </c>
      <c r="CFC19">
        <v>3374623</v>
      </c>
      <c r="CFD19">
        <v>3374623</v>
      </c>
      <c r="CFE19">
        <v>3356654</v>
      </c>
      <c r="CFF19">
        <v>3351136</v>
      </c>
      <c r="CFG19">
        <v>3361285</v>
      </c>
      <c r="CFH19">
        <v>3326655</v>
      </c>
      <c r="CFI19">
        <v>3291427</v>
      </c>
      <c r="CFJ19">
        <v>3301688</v>
      </c>
      <c r="CFK19">
        <v>3256060</v>
      </c>
      <c r="CFL19">
        <v>3255430</v>
      </c>
      <c r="CFM19">
        <v>3223938</v>
      </c>
      <c r="CFN19">
        <v>3223938</v>
      </c>
      <c r="CFO19">
        <v>3258333</v>
      </c>
      <c r="CFP19">
        <v>3250893</v>
      </c>
      <c r="CFQ19">
        <v>3265697</v>
      </c>
      <c r="CFR19">
        <v>3289558</v>
      </c>
      <c r="CFS19">
        <v>3289558</v>
      </c>
      <c r="CFT19">
        <v>3253812</v>
      </c>
      <c r="CFU19">
        <v>3260503</v>
      </c>
      <c r="CFV19">
        <v>3277970</v>
      </c>
      <c r="CFW19">
        <v>3226118</v>
      </c>
      <c r="CFX19">
        <v>3236349</v>
      </c>
      <c r="CFY19">
        <v>3231608</v>
      </c>
      <c r="CFZ19">
        <v>3287840</v>
      </c>
      <c r="CGA19">
        <v>3305607</v>
      </c>
      <c r="CGB19">
        <v>3277885</v>
      </c>
      <c r="CGC19">
        <v>3303044</v>
      </c>
      <c r="CGD19">
        <v>3304378</v>
      </c>
      <c r="CGE19">
        <v>3302338</v>
      </c>
      <c r="CGF19">
        <v>3273707</v>
      </c>
      <c r="CGG19">
        <v>3290903</v>
      </c>
      <c r="CGH19">
        <v>3334306</v>
      </c>
      <c r="CGI19">
        <v>3473364</v>
      </c>
      <c r="CGJ19">
        <v>3601882</v>
      </c>
      <c r="CGK19">
        <v>3692041</v>
      </c>
      <c r="CGL19">
        <v>3716249</v>
      </c>
      <c r="CGM19">
        <v>3590019</v>
      </c>
      <c r="CGN19">
        <v>3603435</v>
      </c>
      <c r="CGO19">
        <v>3603435</v>
      </c>
      <c r="CGP19">
        <v>3602401</v>
      </c>
      <c r="CGQ19">
        <v>3475075</v>
      </c>
      <c r="CGR19">
        <v>3479316</v>
      </c>
      <c r="CGS19">
        <v>3423990</v>
      </c>
      <c r="CGT19">
        <v>3347439</v>
      </c>
      <c r="CGU19">
        <v>3332499</v>
      </c>
      <c r="CGV19">
        <v>3297350</v>
      </c>
      <c r="CGW19">
        <v>3276189</v>
      </c>
      <c r="CGX19">
        <v>3243376</v>
      </c>
      <c r="CGY19">
        <v>3181995</v>
      </c>
      <c r="CGZ19">
        <v>3191098</v>
      </c>
      <c r="CHA19">
        <v>3185679</v>
      </c>
      <c r="CHB19">
        <v>3229296</v>
      </c>
      <c r="CHC19">
        <v>3224280</v>
      </c>
      <c r="CHD19">
        <v>3229090</v>
      </c>
      <c r="CHE19">
        <v>3236084</v>
      </c>
      <c r="CHF19">
        <v>3235283</v>
      </c>
      <c r="CHG19">
        <v>3262148</v>
      </c>
      <c r="CHH19">
        <v>3250615</v>
      </c>
      <c r="CHI19">
        <v>3223415</v>
      </c>
      <c r="CHJ19">
        <v>3171273</v>
      </c>
      <c r="CHK19">
        <v>3081679</v>
      </c>
      <c r="CHL19">
        <v>3061126</v>
      </c>
      <c r="CHM19">
        <v>3035969</v>
      </c>
      <c r="CHN19">
        <v>3030268</v>
      </c>
      <c r="CHO19">
        <v>3036524</v>
      </c>
      <c r="CHP19">
        <v>3067003</v>
      </c>
      <c r="CHQ19">
        <v>3109558</v>
      </c>
      <c r="CHR19">
        <v>3136850</v>
      </c>
      <c r="CHS19">
        <v>3143890</v>
      </c>
      <c r="CHT19">
        <v>3136900</v>
      </c>
      <c r="CHU19">
        <v>3132335</v>
      </c>
      <c r="CHV19">
        <v>3126521</v>
      </c>
      <c r="CHW19">
        <v>3105527</v>
      </c>
      <c r="CHX19">
        <v>3104592</v>
      </c>
      <c r="CHY19">
        <v>3105646</v>
      </c>
      <c r="CHZ19">
        <v>3119739</v>
      </c>
      <c r="CIA19">
        <v>3114857</v>
      </c>
      <c r="CIB19">
        <v>3188458</v>
      </c>
      <c r="CIC19">
        <v>3195217</v>
      </c>
      <c r="CID19">
        <v>3171314</v>
      </c>
      <c r="CIE19">
        <v>3152198</v>
      </c>
      <c r="CIF19">
        <v>3173182</v>
      </c>
      <c r="CIG19">
        <v>3180056</v>
      </c>
      <c r="CIH19">
        <v>3267128</v>
      </c>
      <c r="CII19">
        <v>3273085</v>
      </c>
      <c r="CIJ19">
        <v>3314070</v>
      </c>
      <c r="CIK19">
        <v>3310274</v>
      </c>
      <c r="CIL19">
        <v>3335646</v>
      </c>
      <c r="CIM19">
        <v>3328540</v>
      </c>
      <c r="CIN19">
        <v>3304468</v>
      </c>
      <c r="CIO19">
        <v>3335660</v>
      </c>
      <c r="CIP19">
        <v>3355805</v>
      </c>
      <c r="CIQ19">
        <v>3337662</v>
      </c>
      <c r="CIR19">
        <v>3413479</v>
      </c>
      <c r="CIS19">
        <v>3403957</v>
      </c>
      <c r="CIT19">
        <v>3427917</v>
      </c>
      <c r="CIU19">
        <v>3427917</v>
      </c>
      <c r="CIV19">
        <v>3426366</v>
      </c>
      <c r="CIW19">
        <v>3500533</v>
      </c>
      <c r="CIX19">
        <v>3578517</v>
      </c>
      <c r="CIY19">
        <v>3465664</v>
      </c>
      <c r="CIZ19">
        <v>3452169</v>
      </c>
      <c r="CJA19">
        <v>3463667</v>
      </c>
      <c r="CJB19">
        <v>3441728</v>
      </c>
      <c r="CJC19">
        <v>3432660</v>
      </c>
      <c r="CJD19">
        <v>3403278</v>
      </c>
      <c r="CJE19">
        <v>3406682</v>
      </c>
      <c r="CJF19">
        <v>3423801</v>
      </c>
      <c r="CJG19">
        <v>3421900</v>
      </c>
      <c r="CJH19">
        <v>3374871</v>
      </c>
      <c r="CJI19">
        <v>3334908</v>
      </c>
      <c r="CJJ19">
        <v>3318232</v>
      </c>
      <c r="CJK19">
        <v>3349497</v>
      </c>
      <c r="CJL19">
        <v>3320687</v>
      </c>
      <c r="CJM19">
        <v>3322841</v>
      </c>
      <c r="CJN19">
        <v>3331640</v>
      </c>
      <c r="CJO19">
        <v>3300141</v>
      </c>
      <c r="CJP19">
        <v>3271849</v>
      </c>
      <c r="CJQ19">
        <v>3271183</v>
      </c>
      <c r="CJR19">
        <v>3227493</v>
      </c>
      <c r="CJS19">
        <v>3197620</v>
      </c>
      <c r="CJT19">
        <v>3237904</v>
      </c>
      <c r="CJU19">
        <v>3241767</v>
      </c>
      <c r="CJV19">
        <v>3204262</v>
      </c>
      <c r="CJW19">
        <v>3200017</v>
      </c>
      <c r="CJX19">
        <v>3133910</v>
      </c>
      <c r="CJY19">
        <v>3134541</v>
      </c>
      <c r="CJZ19">
        <v>3192076</v>
      </c>
      <c r="CKA19">
        <v>3161358</v>
      </c>
      <c r="CKB19">
        <v>3160904</v>
      </c>
      <c r="CKC19">
        <v>3195666</v>
      </c>
      <c r="CKD19">
        <v>3177753</v>
      </c>
      <c r="CKE19">
        <v>3182199</v>
      </c>
      <c r="CKF19">
        <v>3185060</v>
      </c>
      <c r="CKG19">
        <v>3136441</v>
      </c>
      <c r="CKH19">
        <v>3101115</v>
      </c>
      <c r="CKI19">
        <v>3123704</v>
      </c>
      <c r="CKJ19">
        <v>3088449</v>
      </c>
      <c r="CKK19">
        <v>3105745</v>
      </c>
      <c r="CKL19">
        <v>3087863</v>
      </c>
      <c r="CKM19">
        <v>3087863</v>
      </c>
      <c r="CKN19">
        <v>3065345</v>
      </c>
      <c r="CKO19">
        <v>3128674</v>
      </c>
      <c r="CKP19">
        <v>3128486</v>
      </c>
      <c r="CKQ19">
        <v>3102065</v>
      </c>
      <c r="CKR19">
        <v>3138004</v>
      </c>
      <c r="CKS19">
        <v>3186366</v>
      </c>
      <c r="CKT19">
        <v>3177718</v>
      </c>
      <c r="CKU19">
        <v>3232928</v>
      </c>
      <c r="CKV19">
        <v>3222508</v>
      </c>
      <c r="CKW19">
        <v>3228277</v>
      </c>
      <c r="CKX19">
        <v>3217901</v>
      </c>
      <c r="CKY19">
        <v>3226609</v>
      </c>
      <c r="CKZ19">
        <v>3223696</v>
      </c>
      <c r="CLA19">
        <v>3180395</v>
      </c>
      <c r="CLB19">
        <v>3153469</v>
      </c>
      <c r="CLC19">
        <v>3142752</v>
      </c>
      <c r="CLD19">
        <v>3179831</v>
      </c>
      <c r="CLE19">
        <v>3209518</v>
      </c>
      <c r="CLF19">
        <v>3208571</v>
      </c>
      <c r="CLG19">
        <v>3195314</v>
      </c>
      <c r="CLH19">
        <v>3204145</v>
      </c>
      <c r="CLI19">
        <v>3236554</v>
      </c>
      <c r="CLJ19">
        <v>3222222</v>
      </c>
      <c r="CLK19">
        <v>3284779</v>
      </c>
      <c r="CLL19">
        <v>3419624</v>
      </c>
      <c r="CLM19">
        <v>3419624</v>
      </c>
      <c r="CLN19">
        <v>3492482</v>
      </c>
      <c r="CLO19">
        <v>3478733</v>
      </c>
      <c r="CLP19">
        <v>3538851</v>
      </c>
      <c r="CLQ19">
        <v>3549124</v>
      </c>
      <c r="CLR19">
        <v>3498827</v>
      </c>
      <c r="CLS19">
        <v>3414694</v>
      </c>
      <c r="CLT19">
        <v>3397634</v>
      </c>
      <c r="CLU19">
        <v>3370091</v>
      </c>
      <c r="CLV19">
        <v>3347536</v>
      </c>
      <c r="CLW19">
        <v>3332575</v>
      </c>
      <c r="CLX19">
        <v>3354528</v>
      </c>
      <c r="CLY19">
        <v>3351834</v>
      </c>
      <c r="CLZ19">
        <v>3333895</v>
      </c>
      <c r="CMA19">
        <v>3314869</v>
      </c>
      <c r="CMB19">
        <v>3295651</v>
      </c>
      <c r="CMC19">
        <v>3309041</v>
      </c>
      <c r="CMD19">
        <v>3244296</v>
      </c>
      <c r="CME19">
        <v>3250046</v>
      </c>
      <c r="CMF19">
        <v>3232384</v>
      </c>
      <c r="CMG19">
        <v>3230720</v>
      </c>
      <c r="CMH19">
        <v>3224082</v>
      </c>
      <c r="CMI19">
        <v>3236202</v>
      </c>
      <c r="CMJ19">
        <v>3188417</v>
      </c>
      <c r="CMK19">
        <v>3182446</v>
      </c>
      <c r="CML19">
        <v>3166573</v>
      </c>
      <c r="CMM19">
        <v>3193015</v>
      </c>
      <c r="CMN19">
        <v>3213468</v>
      </c>
      <c r="CMO19">
        <v>3161306</v>
      </c>
      <c r="CMP19">
        <v>3141595</v>
      </c>
      <c r="CMQ19">
        <v>3107398</v>
      </c>
      <c r="CMR19">
        <v>3107398</v>
      </c>
      <c r="CMS19">
        <v>3095609</v>
      </c>
      <c r="CMT19">
        <v>3097675</v>
      </c>
      <c r="CMU19">
        <v>3082566</v>
      </c>
      <c r="CMV19">
        <v>3086008</v>
      </c>
      <c r="CMW19">
        <v>3067870</v>
      </c>
      <c r="CMX19">
        <v>3068082</v>
      </c>
      <c r="CMY19">
        <v>3027576</v>
      </c>
      <c r="CMZ19">
        <v>3037402</v>
      </c>
      <c r="CNA19">
        <v>3037171</v>
      </c>
      <c r="CNB19">
        <v>3007164</v>
      </c>
      <c r="CNC19">
        <v>3022473</v>
      </c>
      <c r="CND19">
        <v>3013944</v>
      </c>
      <c r="CNE19">
        <v>3010139</v>
      </c>
      <c r="CNF19">
        <v>3002272</v>
      </c>
      <c r="CNG19">
        <v>3046279</v>
      </c>
      <c r="CNH19">
        <v>3068236</v>
      </c>
      <c r="CNI19">
        <v>3069354</v>
      </c>
      <c r="CNJ19">
        <v>3081723</v>
      </c>
      <c r="CNK19">
        <v>3089851</v>
      </c>
      <c r="CNL19">
        <v>3113055</v>
      </c>
      <c r="CNM19">
        <v>3117086</v>
      </c>
      <c r="CNN19">
        <v>3155189</v>
      </c>
      <c r="CNO19">
        <v>3185417</v>
      </c>
      <c r="CNP19">
        <v>3214479</v>
      </c>
      <c r="CNQ19">
        <v>3264081</v>
      </c>
      <c r="CNR19">
        <v>3272075</v>
      </c>
      <c r="CNS19">
        <v>3254478</v>
      </c>
      <c r="CNT19">
        <v>3280031</v>
      </c>
      <c r="CNU19">
        <v>3286919</v>
      </c>
      <c r="CNV19">
        <v>3323619</v>
      </c>
      <c r="CNW19">
        <v>3309687</v>
      </c>
      <c r="CNX19">
        <v>3255388</v>
      </c>
      <c r="CNY19">
        <v>3305980</v>
      </c>
      <c r="CNZ19">
        <v>3471319</v>
      </c>
      <c r="COA19">
        <v>3594223</v>
      </c>
      <c r="COB19">
        <v>3665019</v>
      </c>
      <c r="COC19">
        <v>3580979</v>
      </c>
      <c r="COD19">
        <v>3450886</v>
      </c>
      <c r="COE19">
        <v>3450886</v>
      </c>
      <c r="COF19">
        <v>3373375</v>
      </c>
      <c r="COG19">
        <v>3379510</v>
      </c>
      <c r="COH19">
        <v>3340546</v>
      </c>
      <c r="COI19">
        <v>3316949</v>
      </c>
      <c r="COJ19">
        <v>3308906</v>
      </c>
      <c r="COK19">
        <v>3306157</v>
      </c>
      <c r="COL19">
        <v>3238442</v>
      </c>
      <c r="COM19">
        <v>3215261</v>
      </c>
      <c r="CON19">
        <v>3192533</v>
      </c>
      <c r="COO19">
        <v>3180696</v>
      </c>
      <c r="COP19">
        <v>3184646</v>
      </c>
      <c r="COQ19">
        <v>3172684</v>
      </c>
      <c r="COR19">
        <v>3175288</v>
      </c>
      <c r="COS19">
        <v>3181987</v>
      </c>
      <c r="COT19">
        <v>3146155</v>
      </c>
      <c r="COU19">
        <v>3203167</v>
      </c>
      <c r="COV19">
        <v>3181812</v>
      </c>
      <c r="COW19">
        <v>3162409</v>
      </c>
      <c r="COX19">
        <v>3157728</v>
      </c>
      <c r="COY19">
        <v>3153876</v>
      </c>
      <c r="COZ19">
        <v>3160882</v>
      </c>
      <c r="CPA19">
        <v>3121739</v>
      </c>
      <c r="CPB19">
        <v>3095567</v>
      </c>
      <c r="CPC19">
        <v>3092273</v>
      </c>
      <c r="CPD19">
        <v>3092273</v>
      </c>
      <c r="CPE19">
        <v>3087893</v>
      </c>
      <c r="CPF19">
        <v>3094141</v>
      </c>
      <c r="CPG19">
        <v>3104486</v>
      </c>
      <c r="CPH19">
        <v>3096433</v>
      </c>
      <c r="CPI19">
        <v>3108106</v>
      </c>
      <c r="CPJ19">
        <v>3103492</v>
      </c>
      <c r="CPK19">
        <v>3090162</v>
      </c>
      <c r="CPL19">
        <v>3096552</v>
      </c>
      <c r="CPM19">
        <v>3087998</v>
      </c>
      <c r="CPN19">
        <v>3087998</v>
      </c>
      <c r="CPO19">
        <v>3058327</v>
      </c>
      <c r="CPP19">
        <v>3047281</v>
      </c>
      <c r="CPQ19">
        <v>3029608</v>
      </c>
      <c r="CPR19">
        <v>3024194</v>
      </c>
      <c r="CPS19">
        <v>3024194</v>
      </c>
      <c r="CPT19">
        <v>3068593</v>
      </c>
      <c r="CPU19">
        <v>3064115</v>
      </c>
      <c r="CPV19">
        <v>3058808</v>
      </c>
      <c r="CPW19">
        <v>3048321</v>
      </c>
      <c r="CPX19">
        <v>3060515</v>
      </c>
      <c r="CPY19">
        <v>3084644</v>
      </c>
      <c r="CPZ19">
        <v>2999088</v>
      </c>
      <c r="CQA19">
        <v>3012331</v>
      </c>
      <c r="CQB19">
        <v>2997018</v>
      </c>
      <c r="CQC19">
        <v>2986001</v>
      </c>
      <c r="CQD19">
        <v>2993988</v>
      </c>
      <c r="CQE19">
        <v>2972432</v>
      </c>
      <c r="CQF19">
        <v>2973876</v>
      </c>
      <c r="CQG19">
        <v>2993636</v>
      </c>
      <c r="CQH19">
        <v>2983922</v>
      </c>
      <c r="CQI19">
        <v>3033481</v>
      </c>
      <c r="CQJ19">
        <v>2999943</v>
      </c>
      <c r="CQK19">
        <v>3008378</v>
      </c>
      <c r="CQL19">
        <v>3140468</v>
      </c>
      <c r="CQM19">
        <v>3144732</v>
      </c>
      <c r="CQN19">
        <v>3184120</v>
      </c>
      <c r="CQO19">
        <v>3184120</v>
      </c>
      <c r="CQP19">
        <v>3131340</v>
      </c>
      <c r="CQQ19">
        <v>3229416</v>
      </c>
      <c r="CQR19">
        <v>3137303</v>
      </c>
      <c r="CQS19">
        <v>3040389</v>
      </c>
      <c r="CQT19">
        <v>3049735</v>
      </c>
      <c r="CQU19">
        <v>3017633</v>
      </c>
      <c r="CQV19">
        <v>3035774</v>
      </c>
      <c r="CQW19">
        <v>2981798</v>
      </c>
      <c r="CQX19">
        <v>2988611</v>
      </c>
      <c r="CQY19">
        <v>2936900</v>
      </c>
      <c r="CQZ19">
        <v>2890322</v>
      </c>
      <c r="CRA19">
        <v>2877533</v>
      </c>
      <c r="CRB19">
        <v>2878514</v>
      </c>
      <c r="CRC19">
        <v>2873552</v>
      </c>
      <c r="CRD19">
        <v>2898902</v>
      </c>
      <c r="CRE19">
        <v>2916829</v>
      </c>
      <c r="CRF19">
        <v>2896950</v>
      </c>
      <c r="CRG19">
        <v>2921435</v>
      </c>
      <c r="CRH19">
        <v>2953504</v>
      </c>
      <c r="CRI19">
        <v>2926527</v>
      </c>
      <c r="CRJ19">
        <v>2917840</v>
      </c>
      <c r="CRK19">
        <v>2908569</v>
      </c>
      <c r="CRL19">
        <v>2895490</v>
      </c>
      <c r="CRM19">
        <v>2911836</v>
      </c>
      <c r="CRN19">
        <v>2894435</v>
      </c>
      <c r="CRO19">
        <v>2880744</v>
      </c>
      <c r="CRP19">
        <v>2887844</v>
      </c>
      <c r="CRQ19">
        <v>2884271</v>
      </c>
      <c r="CRR19">
        <v>2899070</v>
      </c>
      <c r="CRS19">
        <v>2905176</v>
      </c>
      <c r="CRT19">
        <v>2868517</v>
      </c>
      <c r="CRU19">
        <v>2846359</v>
      </c>
      <c r="CRV19">
        <v>2841081</v>
      </c>
      <c r="CRW19">
        <v>2854693</v>
      </c>
      <c r="CRX19">
        <v>2874088</v>
      </c>
      <c r="CRY19">
        <v>2857712</v>
      </c>
      <c r="CRZ19">
        <v>2871001</v>
      </c>
      <c r="CSA19">
        <v>2878180</v>
      </c>
      <c r="CSB19">
        <v>2933450</v>
      </c>
      <c r="CSC19">
        <v>2886937</v>
      </c>
      <c r="CSD19">
        <v>2801955</v>
      </c>
      <c r="CSE19">
        <v>2765435</v>
      </c>
      <c r="CSF19">
        <v>2714161</v>
      </c>
      <c r="CSG19">
        <v>2748954</v>
      </c>
      <c r="CSH19">
        <v>2760478</v>
      </c>
      <c r="CSI19">
        <v>2763656</v>
      </c>
      <c r="CSJ19">
        <v>2741112</v>
      </c>
      <c r="CSK19">
        <v>2756622</v>
      </c>
      <c r="CSL19">
        <v>2770989</v>
      </c>
      <c r="CSM19">
        <v>2803035</v>
      </c>
      <c r="CSN19">
        <v>2854613</v>
      </c>
      <c r="CSO19">
        <v>2858738</v>
      </c>
      <c r="CSP19">
        <v>2875268</v>
      </c>
      <c r="CSQ19">
        <v>2866031</v>
      </c>
      <c r="CSR19">
        <v>2878694</v>
      </c>
      <c r="CSS19">
        <v>2865497</v>
      </c>
      <c r="CST19">
        <v>2848264</v>
      </c>
      <c r="CSU19">
        <v>2848264</v>
      </c>
      <c r="CSV19">
        <v>2825228</v>
      </c>
      <c r="CSW19">
        <v>2839137</v>
      </c>
      <c r="CSX19">
        <v>2858768</v>
      </c>
      <c r="CSY19">
        <v>2939304</v>
      </c>
      <c r="CSZ19">
        <v>3012837</v>
      </c>
      <c r="CTA19">
        <v>3000575</v>
      </c>
      <c r="CTB19">
        <v>2935856</v>
      </c>
      <c r="CTC19">
        <v>2813651</v>
      </c>
      <c r="CTD19">
        <v>2804231</v>
      </c>
      <c r="CTE19">
        <v>2835501</v>
      </c>
      <c r="CTF19">
        <v>2829191</v>
      </c>
      <c r="CTG19">
        <v>2851880</v>
      </c>
      <c r="CTH19">
        <v>2846988</v>
      </c>
      <c r="CTI19">
        <v>2859950</v>
      </c>
      <c r="CTJ19">
        <v>2853391</v>
      </c>
      <c r="CTK19">
        <v>2843446</v>
      </c>
      <c r="CTL19">
        <v>2841604</v>
      </c>
      <c r="CTM19">
        <v>2835657</v>
      </c>
      <c r="CTN19">
        <v>2815394</v>
      </c>
      <c r="CTO19">
        <v>2807014</v>
      </c>
      <c r="CTP19">
        <v>2796681</v>
      </c>
      <c r="CTQ19">
        <v>2773314</v>
      </c>
      <c r="CTR19">
        <v>2769492</v>
      </c>
      <c r="CTS19">
        <v>2775236</v>
      </c>
      <c r="CTT19">
        <v>2787596</v>
      </c>
      <c r="CTU19">
        <v>2787303</v>
      </c>
      <c r="CTV19">
        <v>2777791</v>
      </c>
      <c r="CTW19">
        <v>2757952</v>
      </c>
      <c r="CTX19">
        <v>2781635</v>
      </c>
      <c r="CTY19">
        <v>2824529</v>
      </c>
      <c r="CTZ19">
        <v>2798790</v>
      </c>
      <c r="CUA19">
        <v>2794056</v>
      </c>
      <c r="CUB19">
        <v>2795238</v>
      </c>
      <c r="CUC19">
        <v>2815997</v>
      </c>
      <c r="CUD19">
        <v>2854400</v>
      </c>
      <c r="CUE19">
        <v>2859946</v>
      </c>
      <c r="CUF19">
        <v>2863640</v>
      </c>
      <c r="CUG19">
        <v>2877360</v>
      </c>
      <c r="CUH19">
        <v>2855294</v>
      </c>
      <c r="CUI19">
        <v>2854154</v>
      </c>
      <c r="CUJ19">
        <v>2822854</v>
      </c>
      <c r="CUK19">
        <v>2812082</v>
      </c>
      <c r="CUL19">
        <v>2810952</v>
      </c>
      <c r="CUM19">
        <v>2779939</v>
      </c>
      <c r="CUN19">
        <v>2779939</v>
      </c>
      <c r="CUO19">
        <v>2753871</v>
      </c>
      <c r="CUP19">
        <v>2801039</v>
      </c>
      <c r="CUQ19">
        <v>2810494</v>
      </c>
      <c r="CUR19">
        <v>2783823</v>
      </c>
      <c r="CUS19">
        <v>2854667</v>
      </c>
      <c r="CUT19">
        <v>2725839</v>
      </c>
      <c r="CUU19">
        <v>2771646</v>
      </c>
      <c r="CUV19">
        <v>2812945</v>
      </c>
      <c r="CUW19">
        <v>2798139</v>
      </c>
      <c r="CUX19">
        <v>2802684</v>
      </c>
      <c r="CUY19">
        <v>2784853</v>
      </c>
      <c r="CUZ19">
        <v>2749720</v>
      </c>
      <c r="CVA19">
        <v>2746437</v>
      </c>
      <c r="CVB19">
        <v>2741571</v>
      </c>
      <c r="CVC19">
        <v>2749292</v>
      </c>
      <c r="CVD19">
        <v>2732360</v>
      </c>
      <c r="CVE19">
        <v>2745057</v>
      </c>
      <c r="CVF19">
        <v>2706442</v>
      </c>
      <c r="CVG19">
        <v>2688879</v>
      </c>
      <c r="CVH19">
        <v>2677853</v>
      </c>
      <c r="CVI19">
        <v>2641802</v>
      </c>
      <c r="CVJ19">
        <v>2641682</v>
      </c>
      <c r="CVK19">
        <v>2618379</v>
      </c>
      <c r="CVL19">
        <v>2637466</v>
      </c>
      <c r="CVM19">
        <v>2637466</v>
      </c>
      <c r="CVN19">
        <v>2707092</v>
      </c>
      <c r="CVO19">
        <v>2733532</v>
      </c>
      <c r="CVP19">
        <v>2826448</v>
      </c>
      <c r="CVQ19">
        <v>2788464</v>
      </c>
      <c r="CVR19">
        <v>2753467</v>
      </c>
      <c r="CVS19">
        <v>2766853</v>
      </c>
      <c r="CVT19">
        <v>2780168</v>
      </c>
      <c r="CVU19">
        <v>2780493</v>
      </c>
      <c r="CVV19">
        <v>2758109</v>
      </c>
      <c r="CVW19">
        <v>2773681</v>
      </c>
      <c r="CVX19">
        <v>2770486</v>
      </c>
      <c r="CVY19">
        <v>2762318</v>
      </c>
      <c r="CVZ19">
        <v>2756109</v>
      </c>
      <c r="CWA19">
        <v>2742418</v>
      </c>
      <c r="CWB19">
        <v>2739289</v>
      </c>
      <c r="CWC19">
        <v>2706144</v>
      </c>
      <c r="CWD19">
        <v>2656971</v>
      </c>
      <c r="CWE19">
        <v>2662801</v>
      </c>
      <c r="CWF19">
        <v>2664397</v>
      </c>
      <c r="CWG19">
        <v>2670256</v>
      </c>
      <c r="CWH19">
        <v>2689413</v>
      </c>
      <c r="CWI19">
        <v>2677722</v>
      </c>
      <c r="CWJ19">
        <v>2678615</v>
      </c>
      <c r="CWK19">
        <v>2680971</v>
      </c>
      <c r="CWL19">
        <v>2707923</v>
      </c>
      <c r="CWM19">
        <v>2744430</v>
      </c>
      <c r="CWN19">
        <v>2780391</v>
      </c>
      <c r="CWO19">
        <v>2805983</v>
      </c>
      <c r="CWP19">
        <v>2809215</v>
      </c>
      <c r="CWQ19">
        <v>2819832</v>
      </c>
      <c r="CWR19">
        <v>2805535</v>
      </c>
      <c r="CWS19">
        <v>2785869</v>
      </c>
      <c r="CWT19">
        <v>2762020</v>
      </c>
      <c r="CWU19">
        <v>2734503</v>
      </c>
      <c r="CWV19">
        <v>2716894</v>
      </c>
      <c r="CWW19">
        <v>2713630</v>
      </c>
      <c r="CWX19">
        <v>2684557</v>
      </c>
      <c r="CWY19">
        <v>2689476</v>
      </c>
      <c r="CWZ19">
        <v>2663804</v>
      </c>
      <c r="CXA19">
        <v>2639538</v>
      </c>
      <c r="CXB19">
        <v>2633347</v>
      </c>
      <c r="CXC19">
        <v>2654345</v>
      </c>
      <c r="CXD19">
        <v>2642929</v>
      </c>
      <c r="CXE19">
        <v>2606453</v>
      </c>
      <c r="CXF19">
        <v>2589096</v>
      </c>
      <c r="CXG19">
        <v>2589096</v>
      </c>
      <c r="CXH19">
        <v>2628853</v>
      </c>
      <c r="CXI19">
        <v>2618968</v>
      </c>
      <c r="CXJ19">
        <v>2658006</v>
      </c>
      <c r="CXK19">
        <v>2649572</v>
      </c>
      <c r="CXL19">
        <v>2605985</v>
      </c>
      <c r="CXM19">
        <v>2628642</v>
      </c>
      <c r="CXN19">
        <v>2673669</v>
      </c>
      <c r="CXO19">
        <v>2694007</v>
      </c>
      <c r="CXP19">
        <v>2722329</v>
      </c>
      <c r="CXQ19">
        <v>2742577</v>
      </c>
      <c r="CXR19">
        <v>2794229</v>
      </c>
      <c r="CXS19">
        <v>2801160</v>
      </c>
      <c r="CXT19">
        <v>2833052</v>
      </c>
      <c r="CXU19">
        <v>2863998</v>
      </c>
      <c r="CXV19">
        <v>2883199</v>
      </c>
      <c r="CXW19">
        <v>2903725</v>
      </c>
      <c r="CXX19">
        <v>2909117</v>
      </c>
      <c r="CXY19">
        <v>3020687</v>
      </c>
      <c r="CXZ19">
        <v>3055153</v>
      </c>
      <c r="CYA19">
        <v>3145773</v>
      </c>
      <c r="CYB19">
        <v>3106186</v>
      </c>
      <c r="CYC19">
        <v>3086539</v>
      </c>
      <c r="CYD19">
        <v>3081585</v>
      </c>
      <c r="CYE19">
        <v>3076170</v>
      </c>
      <c r="CYF19">
        <v>3127364</v>
      </c>
      <c r="CYG19">
        <v>3114774</v>
      </c>
      <c r="CYH19">
        <v>3144877</v>
      </c>
      <c r="CYI19">
        <v>3112309</v>
      </c>
      <c r="CYJ19">
        <v>3112309</v>
      </c>
      <c r="CYK19">
        <v>3133240</v>
      </c>
      <c r="CYL19">
        <v>3058123</v>
      </c>
      <c r="CYM19">
        <v>3034110</v>
      </c>
      <c r="CYN19">
        <v>3023800</v>
      </c>
      <c r="CYO19">
        <v>3017435</v>
      </c>
      <c r="CYP19">
        <v>3025042</v>
      </c>
      <c r="CYQ19">
        <v>2991713</v>
      </c>
      <c r="CYR19">
        <v>2984496</v>
      </c>
      <c r="CYS19">
        <v>2924652</v>
      </c>
      <c r="CYT19">
        <v>2962776</v>
      </c>
      <c r="CYU19">
        <v>2948906</v>
      </c>
      <c r="CYV19">
        <v>2918281</v>
      </c>
      <c r="CYW19">
        <v>2885948</v>
      </c>
      <c r="CYX19">
        <v>2847697</v>
      </c>
      <c r="CYY19">
        <v>2819601</v>
      </c>
      <c r="CYZ19">
        <v>2850177</v>
      </c>
      <c r="CZA19">
        <v>2802311</v>
      </c>
      <c r="CZB19">
        <v>2786935</v>
      </c>
      <c r="CZC19">
        <v>2790245</v>
      </c>
      <c r="CZD19">
        <v>2790245</v>
      </c>
      <c r="CZE19">
        <v>2741247</v>
      </c>
      <c r="CZF19">
        <v>2704168</v>
      </c>
      <c r="CZG19">
        <v>2648439</v>
      </c>
      <c r="CZH19">
        <v>2597627</v>
      </c>
      <c r="CZI19">
        <v>2604950</v>
      </c>
      <c r="CZJ19">
        <v>2547281</v>
      </c>
      <c r="CZK19">
        <v>2557856</v>
      </c>
      <c r="CZL19">
        <v>2534242</v>
      </c>
      <c r="CZM19">
        <v>2535240</v>
      </c>
      <c r="CZN19">
        <v>2527697</v>
      </c>
      <c r="CZO19">
        <v>2527697</v>
      </c>
      <c r="CZP19">
        <v>2522161</v>
      </c>
      <c r="CZQ19">
        <v>2481325</v>
      </c>
      <c r="CZR19">
        <v>2468899</v>
      </c>
      <c r="CZS19">
        <v>2467324</v>
      </c>
      <c r="CZT19">
        <v>2467324</v>
      </c>
      <c r="CZU19">
        <v>2475254</v>
      </c>
      <c r="CZV19">
        <v>2490736</v>
      </c>
      <c r="CZW19">
        <v>5863</v>
      </c>
      <c r="CZX19">
        <v>8365</v>
      </c>
      <c r="CZY19">
        <v>15032</v>
      </c>
      <c r="CZZ19">
        <v>17205</v>
      </c>
      <c r="DAA19">
        <v>24455</v>
      </c>
      <c r="DAB19">
        <v>32042</v>
      </c>
      <c r="DAC19">
        <v>37394</v>
      </c>
      <c r="DAD19">
        <v>42315</v>
      </c>
      <c r="DAE19">
        <v>49653</v>
      </c>
      <c r="DAF19">
        <v>58556</v>
      </c>
      <c r="DAG19">
        <v>66215</v>
      </c>
      <c r="DAH19">
        <v>79169</v>
      </c>
      <c r="DAI19">
        <v>90394</v>
      </c>
      <c r="DAJ19">
        <v>104878</v>
      </c>
      <c r="DAK19">
        <v>121748</v>
      </c>
      <c r="DAL19">
        <v>152367</v>
      </c>
      <c r="DAM19">
        <v>303145</v>
      </c>
      <c r="DAN19">
        <v>437678</v>
      </c>
      <c r="DAO19">
        <v>437678</v>
      </c>
      <c r="DAP19">
        <v>903270</v>
      </c>
      <c r="DAQ19">
        <v>1788481</v>
      </c>
      <c r="DAR19">
        <v>2222747</v>
      </c>
      <c r="DAS19">
        <v>2436648</v>
      </c>
      <c r="DAT19">
        <v>2504409</v>
      </c>
      <c r="DAU19">
        <v>2527563</v>
      </c>
      <c r="DAV19">
        <v>2544643</v>
      </c>
      <c r="DAW19">
        <v>2524194</v>
      </c>
      <c r="DAX19">
        <v>2546747</v>
      </c>
      <c r="DAY19">
        <v>2533243</v>
      </c>
      <c r="DAZ19">
        <v>2530990</v>
      </c>
      <c r="DBA19">
        <v>2533344</v>
      </c>
      <c r="DBB19">
        <v>2549860</v>
      </c>
      <c r="DBC19">
        <v>2585745</v>
      </c>
      <c r="DBD19">
        <v>2609706</v>
      </c>
      <c r="DBE19">
        <v>2676031</v>
      </c>
      <c r="DBF19">
        <v>2708595</v>
      </c>
      <c r="DBG19">
        <v>2700025</v>
      </c>
      <c r="DBH19">
        <v>2745370</v>
      </c>
      <c r="DBI19">
        <v>2736803</v>
      </c>
      <c r="DBJ19">
        <v>2744340</v>
      </c>
      <c r="DBK19">
        <v>2717440</v>
      </c>
      <c r="DBL19">
        <v>2729443</v>
      </c>
      <c r="DBM19">
        <v>2765797</v>
      </c>
      <c r="DBN19">
        <v>2763120</v>
      </c>
      <c r="DBO19">
        <v>2768863</v>
      </c>
      <c r="DBP19">
        <v>2811665</v>
      </c>
      <c r="DBQ19">
        <v>2827291</v>
      </c>
      <c r="DBR19">
        <v>2830403</v>
      </c>
      <c r="DBS19">
        <v>2810729</v>
      </c>
      <c r="DBT19">
        <v>2789928</v>
      </c>
      <c r="DBU19">
        <v>2784671</v>
      </c>
      <c r="DBV19">
        <v>2777421</v>
      </c>
      <c r="DBW19">
        <v>2787803</v>
      </c>
      <c r="DBX19">
        <v>2777625</v>
      </c>
      <c r="DBY19">
        <v>2767543</v>
      </c>
      <c r="DBZ19">
        <v>2758059</v>
      </c>
      <c r="DCA19">
        <v>2772222</v>
      </c>
      <c r="DCB19">
        <v>2769866</v>
      </c>
      <c r="DCC19">
        <v>2773932</v>
      </c>
      <c r="DCD19">
        <v>2753439</v>
      </c>
      <c r="DCE19">
        <v>2700649</v>
      </c>
      <c r="DCF19">
        <v>2685730</v>
      </c>
      <c r="DCG19">
        <v>2713126</v>
      </c>
      <c r="DCH19">
        <v>2676112</v>
      </c>
      <c r="DCI19">
        <v>2628550</v>
      </c>
      <c r="DCJ19">
        <v>16017</v>
      </c>
      <c r="DCK19">
        <v>25029</v>
      </c>
      <c r="DCL19">
        <v>30469</v>
      </c>
      <c r="DCM19">
        <v>33144</v>
      </c>
      <c r="DCN19">
        <v>41511</v>
      </c>
      <c r="DCO19">
        <v>56181</v>
      </c>
      <c r="DCP19">
        <v>64819</v>
      </c>
      <c r="DCQ19">
        <v>69664</v>
      </c>
      <c r="DCR19">
        <v>74607</v>
      </c>
      <c r="DCS19">
        <v>87556</v>
      </c>
      <c r="DCT19">
        <v>106598</v>
      </c>
      <c r="DCU19">
        <v>106598</v>
      </c>
      <c r="DCV19">
        <v>126028</v>
      </c>
      <c r="DCW19">
        <v>152935</v>
      </c>
      <c r="DCX19">
        <v>187931</v>
      </c>
      <c r="DCY19">
        <v>260702</v>
      </c>
      <c r="DCZ19">
        <v>355477</v>
      </c>
      <c r="DDA19">
        <v>724875</v>
      </c>
      <c r="DDB19">
        <v>1513004</v>
      </c>
      <c r="DDC19">
        <v>2202986</v>
      </c>
      <c r="DDD19">
        <v>2629452</v>
      </c>
      <c r="DDE19">
        <v>2807673</v>
      </c>
      <c r="DDF19">
        <v>2917802</v>
      </c>
      <c r="DDG19">
        <v>2929422</v>
      </c>
      <c r="DDH19">
        <v>2895567</v>
      </c>
      <c r="DDI19">
        <v>2900158</v>
      </c>
      <c r="DDJ19">
        <v>2888273</v>
      </c>
      <c r="DDK19">
        <v>2908502</v>
      </c>
      <c r="DDL19">
        <v>2940486</v>
      </c>
      <c r="DDM19">
        <v>2943610</v>
      </c>
      <c r="DDN19">
        <v>2888095</v>
      </c>
      <c r="DDO19">
        <v>2878717</v>
      </c>
      <c r="DDP19">
        <v>2858925</v>
      </c>
      <c r="DDQ19">
        <v>2880157</v>
      </c>
      <c r="DDR19">
        <v>2900689</v>
      </c>
      <c r="DDS19">
        <v>2890151</v>
      </c>
      <c r="DDT19">
        <v>2897378</v>
      </c>
      <c r="DDU19">
        <v>2884872</v>
      </c>
      <c r="DDV19">
        <v>2808322</v>
      </c>
      <c r="DDW19">
        <v>2785919</v>
      </c>
      <c r="DDX19">
        <v>2778997</v>
      </c>
      <c r="DDY19">
        <v>2776067</v>
      </c>
      <c r="DDZ19">
        <v>2761745</v>
      </c>
      <c r="DEA19">
        <v>2727435</v>
      </c>
      <c r="DEB19">
        <v>2724737</v>
      </c>
      <c r="DEC19">
        <v>2708469</v>
      </c>
      <c r="DED19">
        <v>2706095</v>
      </c>
      <c r="DEE19">
        <v>2700818</v>
      </c>
      <c r="DEF19">
        <v>2683227</v>
      </c>
      <c r="DEG19">
        <v>2692189</v>
      </c>
      <c r="DEH19">
        <v>2708208</v>
      </c>
      <c r="DEI19">
        <v>2718728</v>
      </c>
      <c r="DEJ19">
        <v>2744870</v>
      </c>
      <c r="DEK19">
        <v>2732880</v>
      </c>
      <c r="DEL19">
        <v>2724878</v>
      </c>
      <c r="DEM19">
        <v>2720443</v>
      </c>
      <c r="DEN19">
        <v>2694001</v>
      </c>
      <c r="DEO19">
        <v>2694001</v>
      </c>
      <c r="DEP19">
        <v>2704834</v>
      </c>
      <c r="DEQ19">
        <v>2718643</v>
      </c>
      <c r="DER19">
        <v>2708872</v>
      </c>
      <c r="DES19">
        <v>2718108</v>
      </c>
      <c r="DET19">
        <v>2700125</v>
      </c>
      <c r="DEU19">
        <v>2712095</v>
      </c>
      <c r="DEV19">
        <v>2707927</v>
      </c>
      <c r="DEW19">
        <v>2694450</v>
      </c>
      <c r="DEX19">
        <v>10919</v>
      </c>
      <c r="DEY19">
        <v>16502</v>
      </c>
      <c r="DEZ19">
        <v>22697</v>
      </c>
      <c r="DFA19">
        <v>29024</v>
      </c>
      <c r="DFB19">
        <v>39689</v>
      </c>
      <c r="DFC19">
        <v>43577</v>
      </c>
      <c r="DFD19">
        <v>59009</v>
      </c>
      <c r="DFE19">
        <v>66340</v>
      </c>
      <c r="DFF19">
        <v>74294</v>
      </c>
      <c r="DFG19">
        <v>81541</v>
      </c>
      <c r="DFH19">
        <v>92792</v>
      </c>
      <c r="DFI19">
        <v>102057</v>
      </c>
      <c r="DFJ19">
        <v>127419</v>
      </c>
      <c r="DFK19">
        <v>153178</v>
      </c>
      <c r="DFL19">
        <v>188310</v>
      </c>
      <c r="DFM19">
        <v>240124</v>
      </c>
      <c r="DFN19">
        <v>379543</v>
      </c>
      <c r="DFO19">
        <v>978131</v>
      </c>
      <c r="DFP19">
        <v>2006664</v>
      </c>
      <c r="DFQ19">
        <v>2525095</v>
      </c>
      <c r="DFR19">
        <v>2525095</v>
      </c>
      <c r="DFS19">
        <v>2630068</v>
      </c>
      <c r="DFT19">
        <v>2696225</v>
      </c>
      <c r="DFU19">
        <v>2749592</v>
      </c>
      <c r="DFV19">
        <v>2768512</v>
      </c>
      <c r="DFW19">
        <v>2757976</v>
      </c>
      <c r="DFX19">
        <v>2759547</v>
      </c>
      <c r="DFY19">
        <v>2763759</v>
      </c>
      <c r="DFZ19">
        <v>2755167</v>
      </c>
      <c r="DGA19">
        <v>2745320</v>
      </c>
      <c r="DGB19">
        <v>2720232</v>
      </c>
      <c r="DGC19">
        <v>2757375</v>
      </c>
      <c r="DGD19">
        <v>2781688</v>
      </c>
      <c r="DGE19">
        <v>2800446</v>
      </c>
      <c r="DGF19">
        <v>2791954</v>
      </c>
      <c r="DGG19">
        <v>2813470</v>
      </c>
      <c r="DGH19">
        <v>2838032</v>
      </c>
      <c r="DGI19">
        <v>2866658</v>
      </c>
      <c r="DGJ19">
        <v>2821767</v>
      </c>
      <c r="DGK19">
        <v>2809260</v>
      </c>
      <c r="DGL19">
        <v>2805352</v>
      </c>
      <c r="DGM19">
        <v>2779537</v>
      </c>
      <c r="DGN19">
        <v>2814422</v>
      </c>
      <c r="DGO19">
        <v>2826644</v>
      </c>
      <c r="DGP19">
        <v>2817420</v>
      </c>
      <c r="DGQ19">
        <v>2812393</v>
      </c>
      <c r="DGR19">
        <v>2821399</v>
      </c>
      <c r="DGS19">
        <v>2812797</v>
      </c>
      <c r="DGT19">
        <v>2806350</v>
      </c>
      <c r="DGU19">
        <v>2817699</v>
      </c>
      <c r="DGV19">
        <v>2821143</v>
      </c>
      <c r="DGW19">
        <v>2842611</v>
      </c>
      <c r="DGX19">
        <v>2831620</v>
      </c>
      <c r="DGY19">
        <v>2795065</v>
      </c>
      <c r="DGZ19">
        <v>2793850</v>
      </c>
      <c r="DHA19">
        <v>2781047</v>
      </c>
      <c r="DHB19">
        <v>2773203</v>
      </c>
      <c r="DHC19">
        <v>2780495</v>
      </c>
      <c r="DHD19">
        <v>2767394</v>
      </c>
      <c r="DHE19">
        <v>2780484</v>
      </c>
      <c r="DHF19">
        <v>2837721</v>
      </c>
      <c r="DHG19">
        <v>2848768</v>
      </c>
      <c r="DHH19">
        <v>2813217</v>
      </c>
      <c r="DHI19">
        <v>2789996</v>
      </c>
      <c r="DHJ19">
        <v>2771193</v>
      </c>
      <c r="DHK19">
        <v>15421</v>
      </c>
      <c r="DHL19">
        <v>14554</v>
      </c>
      <c r="DHM19">
        <v>16228</v>
      </c>
      <c r="DHN19">
        <v>24772</v>
      </c>
      <c r="DHO19">
        <v>24950</v>
      </c>
      <c r="DHP19">
        <v>28088</v>
      </c>
      <c r="DHQ19">
        <v>30576</v>
      </c>
      <c r="DHR19">
        <v>37500</v>
      </c>
      <c r="DHS19">
        <v>39506</v>
      </c>
      <c r="DHT19">
        <v>52247</v>
      </c>
      <c r="DHU19">
        <v>80246</v>
      </c>
      <c r="DHV19">
        <v>93779</v>
      </c>
      <c r="DHW19">
        <v>124318</v>
      </c>
      <c r="DHX19">
        <v>146807</v>
      </c>
      <c r="DHY19">
        <v>165911</v>
      </c>
      <c r="DHZ19">
        <v>235740</v>
      </c>
      <c r="DIA19">
        <v>356981</v>
      </c>
      <c r="DIB19">
        <v>737167</v>
      </c>
      <c r="DIC19">
        <v>1433254</v>
      </c>
      <c r="DID19">
        <v>2052333</v>
      </c>
      <c r="DIE19">
        <v>2372957</v>
      </c>
      <c r="DIF19">
        <v>2443737</v>
      </c>
      <c r="DIG19">
        <v>2482907</v>
      </c>
      <c r="DIH19">
        <v>2504648</v>
      </c>
      <c r="DII19">
        <v>2497803</v>
      </c>
      <c r="DIJ19">
        <v>2497803</v>
      </c>
      <c r="DIK19">
        <v>2521706</v>
      </c>
      <c r="DIL19">
        <v>2487269</v>
      </c>
      <c r="DIM19">
        <v>2508285</v>
      </c>
      <c r="DIN19">
        <v>2509567</v>
      </c>
      <c r="DIO19">
        <v>2589442</v>
      </c>
      <c r="DIP19">
        <v>2591616</v>
      </c>
      <c r="DIQ19">
        <v>2569356</v>
      </c>
      <c r="DIR19">
        <v>2591420</v>
      </c>
      <c r="DIS19">
        <v>2597570</v>
      </c>
      <c r="DIT19">
        <v>2635541</v>
      </c>
      <c r="DIU19">
        <v>2677880</v>
      </c>
      <c r="DIV19">
        <v>2683533</v>
      </c>
      <c r="DIW19">
        <v>2650523</v>
      </c>
      <c r="DIX19">
        <v>2641863</v>
      </c>
      <c r="DIY19">
        <v>2735501</v>
      </c>
      <c r="DIZ19">
        <v>2666912</v>
      </c>
      <c r="DJA19">
        <v>2661053</v>
      </c>
      <c r="DJB19">
        <v>2684459</v>
      </c>
      <c r="DJC19">
        <v>2687007</v>
      </c>
      <c r="DJD19">
        <v>2687007</v>
      </c>
      <c r="DJE19">
        <v>2712383</v>
      </c>
      <c r="DJF19">
        <v>2700391</v>
      </c>
      <c r="DJG19">
        <v>2693911</v>
      </c>
      <c r="DJH19">
        <v>2673540</v>
      </c>
      <c r="DJI19">
        <v>2681776</v>
      </c>
      <c r="DJJ19">
        <v>2670321</v>
      </c>
      <c r="DJK19">
        <v>2678692</v>
      </c>
      <c r="DJL19">
        <v>2667999</v>
      </c>
      <c r="DJM19">
        <v>2646407</v>
      </c>
      <c r="DJN19">
        <v>2607246</v>
      </c>
      <c r="DJO19">
        <v>2607060</v>
      </c>
      <c r="DJP19">
        <v>2607060</v>
      </c>
      <c r="DJQ19">
        <v>2605144</v>
      </c>
      <c r="DJR19">
        <v>2602417</v>
      </c>
      <c r="DJS19">
        <v>2609629</v>
      </c>
      <c r="DJT19">
        <v>2598754</v>
      </c>
      <c r="DJU19">
        <v>2598754</v>
      </c>
      <c r="DJV19">
        <v>2581382</v>
      </c>
      <c r="DJW19">
        <v>2591349</v>
      </c>
      <c r="DJX19">
        <v>4204</v>
      </c>
      <c r="DJY19">
        <v>6401</v>
      </c>
      <c r="DJZ19">
        <v>13469</v>
      </c>
      <c r="DKA19">
        <v>19527</v>
      </c>
      <c r="DKB19">
        <v>25086</v>
      </c>
      <c r="DKC19">
        <v>38918</v>
      </c>
      <c r="DKD19">
        <v>44746</v>
      </c>
      <c r="DKE19">
        <v>58539</v>
      </c>
      <c r="DKF19">
        <v>71019</v>
      </c>
      <c r="DKG19">
        <v>76022</v>
      </c>
      <c r="DKH19">
        <v>85162</v>
      </c>
      <c r="DKI19">
        <v>104585</v>
      </c>
      <c r="DKJ19">
        <v>125357</v>
      </c>
      <c r="DKK19">
        <v>166152</v>
      </c>
      <c r="DKL19">
        <v>242736</v>
      </c>
      <c r="DKM19">
        <v>350475</v>
      </c>
      <c r="DKN19">
        <v>467357</v>
      </c>
      <c r="DKO19">
        <v>467357</v>
      </c>
      <c r="DKP19">
        <v>1152539</v>
      </c>
      <c r="DKQ19">
        <v>1884634</v>
      </c>
      <c r="DKR19">
        <v>2534804</v>
      </c>
      <c r="DKS19">
        <v>2698670</v>
      </c>
      <c r="DKT19">
        <v>2791976</v>
      </c>
      <c r="DKU19">
        <v>2806145</v>
      </c>
      <c r="DKV19">
        <v>2796129</v>
      </c>
      <c r="DKW19">
        <v>2798450</v>
      </c>
      <c r="DKX19">
        <v>2785354</v>
      </c>
      <c r="DKY19">
        <v>2793794</v>
      </c>
      <c r="DKZ19">
        <v>2754135</v>
      </c>
      <c r="DLA19">
        <v>2763948</v>
      </c>
      <c r="DLB19">
        <v>2768102</v>
      </c>
      <c r="DLC19">
        <v>2746779</v>
      </c>
      <c r="DLD19">
        <v>2756819</v>
      </c>
      <c r="DLE19">
        <v>2745470</v>
      </c>
      <c r="DLF19">
        <v>2748270</v>
      </c>
      <c r="DLG19">
        <v>2736534</v>
      </c>
      <c r="DLH19">
        <v>2769249</v>
      </c>
      <c r="DLI19">
        <v>2714061</v>
      </c>
      <c r="DLJ19">
        <v>2710548</v>
      </c>
      <c r="DLK19">
        <v>2742100</v>
      </c>
      <c r="DLL19">
        <v>2762632</v>
      </c>
      <c r="DLM19">
        <v>2794061</v>
      </c>
      <c r="DLN19">
        <v>2815387</v>
      </c>
      <c r="DLO19">
        <v>2820631</v>
      </c>
      <c r="DLP19">
        <v>2801261</v>
      </c>
      <c r="DLQ19">
        <v>2787447</v>
      </c>
      <c r="DLR19">
        <v>2763832</v>
      </c>
      <c r="DLS19">
        <v>2795306</v>
      </c>
      <c r="DLT19">
        <v>2794780</v>
      </c>
      <c r="DLU19">
        <v>2825586</v>
      </c>
      <c r="DLV19">
        <v>2792387</v>
      </c>
      <c r="DLW19">
        <v>2793122</v>
      </c>
      <c r="DLX19">
        <v>2755356</v>
      </c>
      <c r="DLY19">
        <v>2704761</v>
      </c>
      <c r="DLZ19">
        <v>2696056</v>
      </c>
      <c r="DMA19">
        <v>2716640</v>
      </c>
      <c r="DMB19">
        <v>2736877</v>
      </c>
      <c r="DMC19">
        <v>2758456</v>
      </c>
      <c r="DMD19">
        <v>2728652</v>
      </c>
      <c r="DME19">
        <v>2726005</v>
      </c>
      <c r="DMF19">
        <v>2706145</v>
      </c>
      <c r="DMG19">
        <v>2757244</v>
      </c>
      <c r="DMH19">
        <v>2685595</v>
      </c>
      <c r="DMI19">
        <v>2632019</v>
      </c>
      <c r="DMJ19">
        <v>2635694</v>
      </c>
      <c r="DMK19">
        <v>17800</v>
      </c>
      <c r="DML19">
        <v>18348</v>
      </c>
      <c r="DMM19">
        <v>20367</v>
      </c>
      <c r="DMN19">
        <v>26860</v>
      </c>
      <c r="DMO19">
        <v>36930</v>
      </c>
      <c r="DMP19">
        <v>40007</v>
      </c>
      <c r="DMQ19">
        <v>43136</v>
      </c>
      <c r="DMR19">
        <v>51947</v>
      </c>
      <c r="DMS19">
        <v>59982</v>
      </c>
      <c r="DMT19">
        <v>68405</v>
      </c>
      <c r="DMU19">
        <v>74898</v>
      </c>
      <c r="DMV19">
        <v>95976</v>
      </c>
      <c r="DMW19">
        <v>140298</v>
      </c>
      <c r="DMX19">
        <v>181124</v>
      </c>
      <c r="DMY19">
        <v>267328</v>
      </c>
      <c r="DMZ19">
        <v>267328</v>
      </c>
      <c r="DNA19">
        <v>382293</v>
      </c>
      <c r="DNB19">
        <v>905713</v>
      </c>
      <c r="DNC19">
        <v>1685983</v>
      </c>
      <c r="DND19">
        <v>2288392</v>
      </c>
      <c r="DNE19">
        <v>2605182</v>
      </c>
      <c r="DNF19">
        <v>2730635</v>
      </c>
      <c r="DNG19">
        <v>2729677</v>
      </c>
      <c r="DNH19">
        <v>2777538</v>
      </c>
      <c r="DNI19">
        <v>2786091</v>
      </c>
      <c r="DNJ19">
        <v>2810844</v>
      </c>
      <c r="DNK19">
        <v>2795250</v>
      </c>
      <c r="DNL19">
        <v>2802886</v>
      </c>
      <c r="DNM19">
        <v>2781725</v>
      </c>
      <c r="DNN19">
        <v>2779284</v>
      </c>
      <c r="DNO19">
        <v>2769397</v>
      </c>
      <c r="DNP19">
        <v>2778836</v>
      </c>
      <c r="DNQ19">
        <v>2764766</v>
      </c>
      <c r="DNR19">
        <v>2767600</v>
      </c>
      <c r="DNS19">
        <v>2776178</v>
      </c>
      <c r="DNT19">
        <v>2791580</v>
      </c>
      <c r="DNU19">
        <v>2724275</v>
      </c>
      <c r="DNV19">
        <v>2699332</v>
      </c>
      <c r="DNW19">
        <v>2732675</v>
      </c>
      <c r="DNX19">
        <v>2705162</v>
      </c>
      <c r="DNY19">
        <v>2702734</v>
      </c>
      <c r="DNZ19">
        <v>2715689</v>
      </c>
      <c r="DOA19">
        <v>2708784</v>
      </c>
      <c r="DOB19">
        <v>2706669</v>
      </c>
      <c r="DOC19">
        <v>2665025</v>
      </c>
      <c r="DOD19">
        <v>2651821</v>
      </c>
      <c r="DOE19">
        <v>2661502</v>
      </c>
      <c r="DOF19">
        <v>2627508</v>
      </c>
      <c r="DOG19">
        <v>2617552</v>
      </c>
      <c r="DOH19">
        <v>2642061</v>
      </c>
      <c r="DOI19">
        <v>2644993</v>
      </c>
      <c r="DOJ19">
        <v>2649856</v>
      </c>
      <c r="DOK19">
        <v>2661074</v>
      </c>
      <c r="DOL19">
        <v>2678020</v>
      </c>
      <c r="DOM19">
        <v>2618021</v>
      </c>
      <c r="DON19">
        <v>2601851</v>
      </c>
      <c r="DOO19">
        <v>2601851</v>
      </c>
      <c r="DOP19">
        <v>2586763</v>
      </c>
      <c r="DOQ19">
        <v>2594505</v>
      </c>
      <c r="DOR19">
        <v>2587358</v>
      </c>
      <c r="DOS19">
        <v>2606647</v>
      </c>
      <c r="DOT19">
        <v>2620507</v>
      </c>
      <c r="DOU19">
        <v>2583133</v>
      </c>
      <c r="DOV19">
        <v>2582470</v>
      </c>
      <c r="DOW19">
        <v>2553706</v>
      </c>
      <c r="DOX19">
        <v>2551795</v>
      </c>
      <c r="DOY19">
        <v>1450</v>
      </c>
      <c r="DOZ19">
        <v>2281</v>
      </c>
      <c r="DPA19">
        <v>3804</v>
      </c>
      <c r="DPB19">
        <v>5777</v>
      </c>
      <c r="DPC19">
        <v>11512</v>
      </c>
      <c r="DPD19">
        <v>14945</v>
      </c>
      <c r="DPE19">
        <v>19562</v>
      </c>
      <c r="DPF19">
        <v>22912</v>
      </c>
      <c r="DPG19">
        <v>24809</v>
      </c>
      <c r="DPH19">
        <v>28954</v>
      </c>
      <c r="DPI19">
        <v>33721</v>
      </c>
      <c r="DPJ19">
        <v>46143</v>
      </c>
      <c r="DPK19">
        <v>72490</v>
      </c>
      <c r="DPL19">
        <v>245943</v>
      </c>
      <c r="DPM19">
        <v>321170</v>
      </c>
      <c r="DPN19">
        <v>402206</v>
      </c>
      <c r="DPO19">
        <v>778398</v>
      </c>
      <c r="DPP19">
        <v>1757925</v>
      </c>
      <c r="DPQ19">
        <v>2374627</v>
      </c>
      <c r="DPR19">
        <v>2374627</v>
      </c>
      <c r="DPS19">
        <v>2467996</v>
      </c>
      <c r="DPT19">
        <v>2522829</v>
      </c>
      <c r="DPU19">
        <v>2609752</v>
      </c>
      <c r="DPV19">
        <v>2604967</v>
      </c>
      <c r="DPW19">
        <v>2621910</v>
      </c>
      <c r="DPX19">
        <v>2668131</v>
      </c>
      <c r="DPY19">
        <v>2653987</v>
      </c>
      <c r="DPZ19">
        <v>2667744</v>
      </c>
      <c r="DQA19">
        <v>2639042</v>
      </c>
      <c r="DQB19">
        <v>2656110</v>
      </c>
      <c r="DQC19">
        <v>2629447</v>
      </c>
      <c r="DQD19">
        <v>2623397</v>
      </c>
      <c r="DQE19">
        <v>2595335</v>
      </c>
      <c r="DQF19">
        <v>2590799</v>
      </c>
      <c r="DQG19">
        <v>2603073</v>
      </c>
      <c r="DQH19">
        <v>2573152</v>
      </c>
      <c r="DQI19">
        <v>2546200</v>
      </c>
      <c r="DQJ19">
        <v>2516039</v>
      </c>
      <c r="DQK19">
        <v>2493001</v>
      </c>
      <c r="DQL19">
        <v>2493645</v>
      </c>
      <c r="DQM19">
        <v>2513974</v>
      </c>
      <c r="DQN19">
        <v>2506252</v>
      </c>
      <c r="DQO19">
        <v>2487842</v>
      </c>
      <c r="DQP19">
        <v>2486068</v>
      </c>
      <c r="DQQ19">
        <v>2474012</v>
      </c>
      <c r="DQR19">
        <v>2474012</v>
      </c>
      <c r="DQS19">
        <v>2499727</v>
      </c>
      <c r="DQT19">
        <v>2494340</v>
      </c>
      <c r="DQU19">
        <v>2514412</v>
      </c>
      <c r="DQV19">
        <v>2505121</v>
      </c>
      <c r="DQW19">
        <v>2524997</v>
      </c>
      <c r="DQX19">
        <v>2561064</v>
      </c>
      <c r="DQY19">
        <v>2571072</v>
      </c>
      <c r="DQZ19">
        <v>2581850</v>
      </c>
      <c r="DRA19">
        <v>2578228</v>
      </c>
      <c r="DRB19">
        <v>2563711</v>
      </c>
      <c r="DRC19">
        <v>2538980</v>
      </c>
      <c r="DRD19">
        <v>2503257</v>
      </c>
      <c r="DRE19">
        <v>2535287</v>
      </c>
      <c r="DRF19">
        <v>2497810</v>
      </c>
      <c r="DRG19">
        <v>2484745</v>
      </c>
      <c r="DRH19">
        <v>2469681</v>
      </c>
      <c r="DRI19">
        <v>2461361</v>
      </c>
      <c r="DRJ19">
        <v>2424252</v>
      </c>
      <c r="DRK19">
        <v>2392556</v>
      </c>
      <c r="DRL19">
        <v>29299</v>
      </c>
      <c r="DRM19">
        <v>33419</v>
      </c>
      <c r="DRN19">
        <v>42662</v>
      </c>
      <c r="DRO19">
        <v>45186</v>
      </c>
      <c r="DRP19">
        <v>48747</v>
      </c>
      <c r="DRQ19">
        <v>48466</v>
      </c>
      <c r="DRR19">
        <v>50982</v>
      </c>
      <c r="DRS19">
        <v>55126</v>
      </c>
      <c r="DRT19">
        <v>56540</v>
      </c>
      <c r="DRU19">
        <v>59710</v>
      </c>
      <c r="DRV19">
        <v>63708</v>
      </c>
      <c r="DRW19">
        <v>69966</v>
      </c>
      <c r="DRX19">
        <v>82726</v>
      </c>
      <c r="DRY19">
        <v>103513</v>
      </c>
      <c r="DRZ19">
        <v>175699</v>
      </c>
      <c r="DSA19">
        <v>323280</v>
      </c>
      <c r="DSB19">
        <v>946460</v>
      </c>
      <c r="DSC19">
        <v>1459590</v>
      </c>
      <c r="DSD19">
        <v>1997842</v>
      </c>
      <c r="DSE19">
        <v>2244475</v>
      </c>
      <c r="DSF19">
        <v>2326662</v>
      </c>
      <c r="DSG19">
        <v>2335204</v>
      </c>
      <c r="DSH19">
        <v>2363921</v>
      </c>
      <c r="DSI19">
        <v>2334960</v>
      </c>
      <c r="DSJ19">
        <v>2334960</v>
      </c>
      <c r="DSK19">
        <v>2334236</v>
      </c>
      <c r="DSL19">
        <v>2343810</v>
      </c>
      <c r="DSM19">
        <v>2365182</v>
      </c>
      <c r="DSN19">
        <v>2367309</v>
      </c>
      <c r="DSO19">
        <v>2362722</v>
      </c>
      <c r="DSP19">
        <v>2353296</v>
      </c>
      <c r="DSQ19">
        <v>2345558</v>
      </c>
      <c r="DSR19">
        <v>2358376</v>
      </c>
      <c r="DSS19">
        <v>2375859</v>
      </c>
      <c r="DST19">
        <v>2324980</v>
      </c>
      <c r="DSU19">
        <v>2338869</v>
      </c>
      <c r="DSV19">
        <v>2397675</v>
      </c>
      <c r="DSW19">
        <v>2318746</v>
      </c>
      <c r="DSX19">
        <v>2301035</v>
      </c>
      <c r="DSY19">
        <v>2311137</v>
      </c>
      <c r="DSZ19">
        <v>2283473</v>
      </c>
      <c r="DTA19">
        <v>2251085</v>
      </c>
      <c r="DTB19">
        <v>2227256</v>
      </c>
      <c r="DTC19">
        <v>2197609</v>
      </c>
      <c r="DTD19">
        <v>2197609</v>
      </c>
      <c r="DTE19">
        <v>2210492</v>
      </c>
      <c r="DTF19">
        <v>2191064</v>
      </c>
      <c r="DTG19">
        <v>2193784</v>
      </c>
      <c r="DTH19">
        <v>2244678</v>
      </c>
      <c r="DTI19">
        <v>2247393</v>
      </c>
      <c r="DTJ19">
        <v>2201537</v>
      </c>
      <c r="DTK19">
        <v>2230402</v>
      </c>
      <c r="DTL19">
        <v>2214156</v>
      </c>
      <c r="DTM19">
        <v>2215650</v>
      </c>
      <c r="DTN19">
        <v>2215793</v>
      </c>
      <c r="DTO19">
        <v>2212710</v>
      </c>
      <c r="DTP19">
        <v>2211370</v>
      </c>
      <c r="DTQ19">
        <v>2211370</v>
      </c>
      <c r="DTR19">
        <v>2178201</v>
      </c>
      <c r="DTS19">
        <v>2158617</v>
      </c>
      <c r="DTT19">
        <v>2167113</v>
      </c>
      <c r="DTU19">
        <v>2162809</v>
      </c>
      <c r="DTV19">
        <v>2162809</v>
      </c>
      <c r="DTW19">
        <v>2178792</v>
      </c>
      <c r="DTX19">
        <v>2136845</v>
      </c>
      <c r="DTY19">
        <v>1309</v>
      </c>
      <c r="DTZ19">
        <v>12491</v>
      </c>
      <c r="DUA19">
        <v>14368</v>
      </c>
      <c r="DUB19">
        <v>27103</v>
      </c>
      <c r="DUC19">
        <v>30124</v>
      </c>
      <c r="DUD19">
        <v>34228</v>
      </c>
      <c r="DUE19">
        <v>41746</v>
      </c>
      <c r="DUF19">
        <v>45570</v>
      </c>
      <c r="DUG19">
        <v>62444</v>
      </c>
      <c r="DUH19">
        <v>67251</v>
      </c>
      <c r="DUI19">
        <v>76624</v>
      </c>
      <c r="DUJ19">
        <v>97400</v>
      </c>
      <c r="DUK19">
        <v>125834</v>
      </c>
      <c r="DUL19">
        <v>154116</v>
      </c>
      <c r="DUM19">
        <v>217446</v>
      </c>
      <c r="DUN19">
        <v>295179</v>
      </c>
      <c r="DUO19">
        <v>295179</v>
      </c>
      <c r="DUP19">
        <v>749700</v>
      </c>
      <c r="DUQ19">
        <v>1583043</v>
      </c>
      <c r="DUR19">
        <v>2083204</v>
      </c>
      <c r="DUS19">
        <v>2226943</v>
      </c>
      <c r="DUT19">
        <v>2274676</v>
      </c>
      <c r="DUU19">
        <v>2278136</v>
      </c>
      <c r="DUV19">
        <v>2259900</v>
      </c>
      <c r="DUW19">
        <v>2239125</v>
      </c>
      <c r="DUX19">
        <v>2261665</v>
      </c>
      <c r="DUY19">
        <v>2238390</v>
      </c>
      <c r="DUZ19">
        <v>2256890</v>
      </c>
      <c r="DVA19">
        <v>2246809</v>
      </c>
      <c r="DVB19">
        <v>2245961</v>
      </c>
      <c r="DVC19">
        <v>2200405</v>
      </c>
      <c r="DVD19">
        <v>2255732</v>
      </c>
      <c r="DVE19">
        <v>2254115</v>
      </c>
      <c r="DVF19">
        <v>2226266</v>
      </c>
      <c r="DVG19">
        <v>2214087</v>
      </c>
      <c r="DVH19">
        <v>2185107</v>
      </c>
      <c r="DVI19">
        <v>2174984</v>
      </c>
      <c r="DVJ19">
        <v>2149369</v>
      </c>
      <c r="DVK19">
        <v>2136261</v>
      </c>
      <c r="DVL19">
        <v>2173889</v>
      </c>
      <c r="DVM19">
        <v>2221410</v>
      </c>
      <c r="DVN19">
        <v>2211582</v>
      </c>
      <c r="DVO19">
        <v>2183692</v>
      </c>
      <c r="DVP19">
        <v>2133933</v>
      </c>
      <c r="DVQ19">
        <v>2145793</v>
      </c>
      <c r="DVR19">
        <v>2139551</v>
      </c>
      <c r="DVS19">
        <v>2100870</v>
      </c>
      <c r="DVT19">
        <v>2078562</v>
      </c>
      <c r="DVU19">
        <v>2022424</v>
      </c>
      <c r="DVV19">
        <v>2026886</v>
      </c>
      <c r="DVW19">
        <v>1988064</v>
      </c>
      <c r="DVX19">
        <v>1968238</v>
      </c>
      <c r="DVY19">
        <v>1970410</v>
      </c>
      <c r="DVZ19">
        <v>1946897</v>
      </c>
      <c r="DWA19">
        <v>1948354</v>
      </c>
      <c r="DWB19">
        <v>1948926</v>
      </c>
      <c r="DWC19">
        <v>1953380</v>
      </c>
      <c r="DWD19">
        <v>1951172</v>
      </c>
      <c r="DWE19">
        <v>1955430</v>
      </c>
      <c r="DWF19">
        <v>1961546</v>
      </c>
      <c r="DWG19">
        <v>1954984</v>
      </c>
      <c r="DWH19">
        <v>1930059</v>
      </c>
      <c r="DWI19">
        <v>1927662</v>
      </c>
      <c r="DWJ19">
        <v>1934852</v>
      </c>
      <c r="DWK19">
        <v>1926922</v>
      </c>
      <c r="DWL19">
        <v>20932</v>
      </c>
      <c r="DWM19">
        <v>28137</v>
      </c>
      <c r="DWN19">
        <v>36454</v>
      </c>
      <c r="DWO19">
        <v>39648</v>
      </c>
      <c r="DWP19">
        <v>45292</v>
      </c>
      <c r="DWQ19">
        <v>48307</v>
      </c>
      <c r="DWR19">
        <v>48987</v>
      </c>
      <c r="DWS19">
        <v>62291</v>
      </c>
      <c r="DWT19">
        <v>87525</v>
      </c>
      <c r="DWU19">
        <v>96712</v>
      </c>
      <c r="DWV19">
        <v>112292</v>
      </c>
      <c r="DWW19">
        <v>127043</v>
      </c>
      <c r="DWX19">
        <v>143455</v>
      </c>
      <c r="DWY19">
        <v>183024</v>
      </c>
      <c r="DWZ19">
        <v>183024</v>
      </c>
      <c r="DXA19">
        <v>334799</v>
      </c>
      <c r="DXB19">
        <v>750259</v>
      </c>
      <c r="DXC19">
        <v>1476295</v>
      </c>
      <c r="DXD19">
        <v>1920804</v>
      </c>
      <c r="DXE19">
        <v>2105820</v>
      </c>
      <c r="DXF19">
        <v>2206271</v>
      </c>
      <c r="DXG19">
        <v>2198544</v>
      </c>
      <c r="DXH19">
        <v>2200436</v>
      </c>
      <c r="DXI19">
        <v>2254685</v>
      </c>
      <c r="DXJ19">
        <v>2238945</v>
      </c>
      <c r="DXK19">
        <v>2258201</v>
      </c>
      <c r="DXL19">
        <v>2268279</v>
      </c>
      <c r="DXM19">
        <v>2266667</v>
      </c>
      <c r="DXN19">
        <v>2235693</v>
      </c>
      <c r="DXO19">
        <v>2229800</v>
      </c>
      <c r="DXP19">
        <v>2237014</v>
      </c>
      <c r="DXQ19">
        <v>2267487</v>
      </c>
      <c r="DXR19">
        <v>2291247</v>
      </c>
      <c r="DXS19">
        <v>2296571</v>
      </c>
      <c r="DXT19">
        <v>2303634</v>
      </c>
      <c r="DXU19">
        <v>2346304</v>
      </c>
      <c r="DXV19">
        <v>2292981</v>
      </c>
      <c r="DXW19">
        <v>2273017</v>
      </c>
      <c r="DXX19">
        <v>2240811</v>
      </c>
      <c r="DXY19">
        <v>2223237</v>
      </c>
      <c r="DXZ19">
        <v>2213235</v>
      </c>
      <c r="DYA19">
        <v>2207634</v>
      </c>
      <c r="DYB19">
        <v>2193979</v>
      </c>
      <c r="DYC19">
        <v>2181155</v>
      </c>
      <c r="DYD19">
        <v>2161071</v>
      </c>
      <c r="DYE19">
        <v>2141649</v>
      </c>
      <c r="DYF19">
        <v>2096246</v>
      </c>
      <c r="DYG19">
        <v>2110112</v>
      </c>
      <c r="DYH19">
        <v>2135597</v>
      </c>
      <c r="DYI19">
        <v>2134372</v>
      </c>
      <c r="DYJ19">
        <v>2169523</v>
      </c>
      <c r="DYK19">
        <v>2192757</v>
      </c>
      <c r="DYL19">
        <v>2224506</v>
      </c>
      <c r="DYM19">
        <v>2227174</v>
      </c>
      <c r="DYN19">
        <v>2197741</v>
      </c>
      <c r="DYO19">
        <v>2136880</v>
      </c>
      <c r="DYP19">
        <v>2136880</v>
      </c>
      <c r="DYQ19">
        <v>2154501</v>
      </c>
      <c r="DYR19">
        <v>2160389</v>
      </c>
      <c r="DYS19">
        <v>2137970</v>
      </c>
      <c r="DYT19">
        <v>2101610</v>
      </c>
      <c r="DYU19">
        <v>2088849</v>
      </c>
      <c r="DYV19">
        <v>2100321</v>
      </c>
      <c r="DYW19">
        <v>2113761</v>
      </c>
      <c r="DYX19">
        <v>2082757</v>
      </c>
      <c r="DYY19">
        <v>2176553</v>
      </c>
      <c r="DYZ19">
        <v>13089</v>
      </c>
      <c r="DZA19">
        <v>18593</v>
      </c>
      <c r="DZB19">
        <v>22944</v>
      </c>
      <c r="DZC19">
        <v>26094</v>
      </c>
      <c r="DZD19">
        <v>28414</v>
      </c>
      <c r="DZE19">
        <v>41210</v>
      </c>
      <c r="DZF19">
        <v>51141</v>
      </c>
      <c r="DZG19">
        <v>67971</v>
      </c>
      <c r="DZH19">
        <v>79737</v>
      </c>
      <c r="DZI19">
        <v>89419</v>
      </c>
      <c r="DZJ19">
        <v>108756</v>
      </c>
      <c r="DZK19">
        <v>143217</v>
      </c>
      <c r="DZL19">
        <v>190775</v>
      </c>
      <c r="DZM19">
        <v>263783</v>
      </c>
      <c r="DZN19">
        <v>398528</v>
      </c>
      <c r="DZO19">
        <v>850763</v>
      </c>
      <c r="DZP19">
        <v>1532814</v>
      </c>
      <c r="DZQ19">
        <v>1960724</v>
      </c>
      <c r="DZR19">
        <v>1960724</v>
      </c>
      <c r="DZS19">
        <v>2089513</v>
      </c>
      <c r="DZT19">
        <v>2187697</v>
      </c>
      <c r="DZU19">
        <v>2161781</v>
      </c>
      <c r="DZV19">
        <v>2180914</v>
      </c>
      <c r="DZW19">
        <v>2178277</v>
      </c>
      <c r="DZX19">
        <v>2197503</v>
      </c>
      <c r="DZY19">
        <v>2240826</v>
      </c>
      <c r="DZZ19">
        <v>2234082</v>
      </c>
      <c r="EAA19">
        <v>2216964</v>
      </c>
      <c r="EAB19">
        <v>2211126</v>
      </c>
      <c r="EAC19">
        <v>2219077</v>
      </c>
      <c r="EAD19">
        <v>2189481</v>
      </c>
      <c r="EAE19">
        <v>2198091</v>
      </c>
      <c r="EAF19">
        <v>2205451</v>
      </c>
      <c r="EAG19">
        <v>2196359</v>
      </c>
      <c r="EAH19">
        <v>2183802</v>
      </c>
      <c r="EAI19">
        <v>2160600</v>
      </c>
      <c r="EAJ19">
        <v>2160016</v>
      </c>
      <c r="EAK19">
        <v>2200144</v>
      </c>
      <c r="EAL19">
        <v>2208641</v>
      </c>
      <c r="EAM19">
        <v>2222144</v>
      </c>
      <c r="EAN19">
        <v>2232712</v>
      </c>
      <c r="EAO19">
        <v>2229608</v>
      </c>
      <c r="EAP19">
        <v>2218875</v>
      </c>
      <c r="EAQ19">
        <v>2218117</v>
      </c>
      <c r="EAR19">
        <v>2234177</v>
      </c>
      <c r="EAS19">
        <v>2212404</v>
      </c>
      <c r="EAT19">
        <v>2206334</v>
      </c>
      <c r="EAU19">
        <v>2209685</v>
      </c>
      <c r="EAV19">
        <v>2237003</v>
      </c>
      <c r="EAW19">
        <v>2237398</v>
      </c>
      <c r="EAX19">
        <v>2208613</v>
      </c>
      <c r="EAY19">
        <v>2222187</v>
      </c>
      <c r="EAZ19">
        <v>2220148</v>
      </c>
      <c r="EBA19">
        <v>2212267</v>
      </c>
      <c r="EBB19">
        <v>2194944</v>
      </c>
      <c r="EBC19">
        <v>2184535</v>
      </c>
      <c r="EBD19">
        <v>2213033</v>
      </c>
      <c r="EBE19">
        <v>2193711</v>
      </c>
      <c r="EBF19">
        <v>2193317</v>
      </c>
      <c r="EBG19">
        <v>2193317</v>
      </c>
      <c r="EBH19">
        <v>2204989</v>
      </c>
      <c r="EBI19">
        <v>2158176</v>
      </c>
      <c r="EBJ19">
        <v>2134242</v>
      </c>
      <c r="EBK19">
        <v>2100672</v>
      </c>
      <c r="EBL19">
        <v>2100037</v>
      </c>
      <c r="EBM19">
        <v>2097034</v>
      </c>
      <c r="EBN19">
        <v>18408</v>
      </c>
      <c r="EBO19">
        <v>34070</v>
      </c>
      <c r="EBP19">
        <v>44738</v>
      </c>
      <c r="EBQ19">
        <v>58532</v>
      </c>
      <c r="EBR19">
        <v>62243</v>
      </c>
      <c r="EBS19">
        <v>75259</v>
      </c>
      <c r="EBT19">
        <v>79957</v>
      </c>
      <c r="EBU19">
        <v>88978</v>
      </c>
      <c r="EBV19">
        <v>95829</v>
      </c>
      <c r="EBW19">
        <v>120849</v>
      </c>
      <c r="EBX19">
        <v>136166</v>
      </c>
      <c r="EBY19">
        <v>154263</v>
      </c>
      <c r="EBZ19">
        <v>190764</v>
      </c>
      <c r="ECA19">
        <v>243183</v>
      </c>
      <c r="ECB19">
        <v>371245</v>
      </c>
      <c r="ECC19">
        <v>725004</v>
      </c>
      <c r="ECD19">
        <v>1426521</v>
      </c>
      <c r="ECE19">
        <v>1812432</v>
      </c>
      <c r="ECF19">
        <v>1882822</v>
      </c>
      <c r="ECG19">
        <v>1928590</v>
      </c>
      <c r="ECH19">
        <v>1934124</v>
      </c>
      <c r="ECI19">
        <v>1914823</v>
      </c>
      <c r="ECJ19">
        <v>1914823</v>
      </c>
      <c r="ECK19">
        <v>1950368</v>
      </c>
      <c r="ECL19">
        <v>1945109</v>
      </c>
      <c r="ECM19">
        <v>1912848</v>
      </c>
      <c r="ECN19">
        <v>1904882</v>
      </c>
      <c r="ECO19">
        <v>1913671</v>
      </c>
      <c r="ECP19">
        <v>1915643</v>
      </c>
      <c r="ECQ19">
        <v>1929157</v>
      </c>
      <c r="ECR19">
        <v>1943623</v>
      </c>
      <c r="ECS19">
        <v>1944545</v>
      </c>
      <c r="ECT19">
        <v>1937077</v>
      </c>
      <c r="ECU19">
        <v>1892866</v>
      </c>
      <c r="ECV19">
        <v>1907751</v>
      </c>
      <c r="ECW19">
        <v>1928394</v>
      </c>
      <c r="ECX19">
        <v>1890184</v>
      </c>
      <c r="ECY19">
        <v>1880534</v>
      </c>
      <c r="ECZ19">
        <v>1857043</v>
      </c>
      <c r="EDA19">
        <v>1865707</v>
      </c>
      <c r="EDB19">
        <v>1862412</v>
      </c>
      <c r="EDC19">
        <v>1837713</v>
      </c>
      <c r="EDD19">
        <v>1837713</v>
      </c>
      <c r="EDE19">
        <v>1818073</v>
      </c>
      <c r="EDF19">
        <v>1797047</v>
      </c>
      <c r="EDG19">
        <v>1771726</v>
      </c>
      <c r="EDH19">
        <v>1755082</v>
      </c>
      <c r="EDI19">
        <v>1746216</v>
      </c>
      <c r="EDJ19">
        <v>1736875</v>
      </c>
      <c r="EDK19">
        <v>1724471</v>
      </c>
      <c r="EDL19">
        <v>1710894</v>
      </c>
      <c r="EDM19">
        <v>1691221</v>
      </c>
      <c r="EDN19">
        <v>1686532</v>
      </c>
      <c r="EDO19">
        <v>1673961</v>
      </c>
      <c r="EDP19">
        <v>1655439</v>
      </c>
      <c r="EDQ19">
        <v>1617683</v>
      </c>
      <c r="EDR19">
        <v>1617683</v>
      </c>
      <c r="EDS19">
        <v>1608600</v>
      </c>
      <c r="EDT19">
        <v>1593101</v>
      </c>
      <c r="EDU19">
        <v>1595891</v>
      </c>
      <c r="EDV19">
        <v>1600200</v>
      </c>
      <c r="EDW19">
        <v>1600200</v>
      </c>
      <c r="EDX19">
        <v>1602954</v>
      </c>
      <c r="EDY19">
        <v>1612584</v>
      </c>
      <c r="EDZ19">
        <v>4543</v>
      </c>
      <c r="EEA19">
        <v>9202</v>
      </c>
      <c r="EEB19">
        <v>12407</v>
      </c>
      <c r="EEC19">
        <v>15891</v>
      </c>
      <c r="EED19">
        <v>18321</v>
      </c>
      <c r="EEE19">
        <v>23409</v>
      </c>
      <c r="EEF19">
        <v>29970</v>
      </c>
      <c r="EEG19">
        <v>38606</v>
      </c>
      <c r="EEH19">
        <v>44666</v>
      </c>
      <c r="EEI19">
        <v>58524</v>
      </c>
      <c r="EEJ19">
        <v>69994</v>
      </c>
      <c r="EEK19">
        <v>84090</v>
      </c>
      <c r="EEL19">
        <v>126675</v>
      </c>
      <c r="EEM19">
        <v>164629</v>
      </c>
      <c r="EEN19">
        <v>240578</v>
      </c>
      <c r="EEO19">
        <v>578493</v>
      </c>
      <c r="EEP19">
        <v>1102862</v>
      </c>
      <c r="EEQ19">
        <v>1358122</v>
      </c>
      <c r="EER19">
        <v>1631848</v>
      </c>
      <c r="EES19">
        <v>1703201</v>
      </c>
      <c r="EET19">
        <v>1703201</v>
      </c>
      <c r="EEU19">
        <v>1748979</v>
      </c>
      <c r="EEV19">
        <v>1771719</v>
      </c>
      <c r="EEW19">
        <v>1777990</v>
      </c>
      <c r="EEX19">
        <v>1758094</v>
      </c>
      <c r="EEY19">
        <v>1753963</v>
      </c>
      <c r="EEZ19">
        <v>1732122</v>
      </c>
      <c r="EFA19">
        <v>1714119</v>
      </c>
      <c r="EFB19">
        <v>1636221</v>
      </c>
      <c r="EFC19">
        <v>1732873</v>
      </c>
      <c r="EFD19">
        <v>1701602</v>
      </c>
      <c r="EFE19">
        <v>1677313</v>
      </c>
      <c r="EFF19">
        <v>1697067</v>
      </c>
      <c r="EFG19">
        <v>1696574</v>
      </c>
      <c r="EFH19">
        <v>1704701</v>
      </c>
      <c r="EFI19">
        <v>1712856</v>
      </c>
      <c r="EFJ19">
        <v>1698739</v>
      </c>
      <c r="EFK19">
        <v>1684829</v>
      </c>
      <c r="EFL19">
        <v>1686920</v>
      </c>
      <c r="EFM19">
        <v>1698196</v>
      </c>
      <c r="EFN19">
        <v>1703919</v>
      </c>
      <c r="EFO19">
        <v>1692781</v>
      </c>
      <c r="EFP19">
        <v>1681819</v>
      </c>
      <c r="EFQ19">
        <v>1650186</v>
      </c>
      <c r="EFR19">
        <v>1656588</v>
      </c>
      <c r="EFS19">
        <v>1665825</v>
      </c>
      <c r="EFT19">
        <v>1680368</v>
      </c>
      <c r="EFU19">
        <v>1678694</v>
      </c>
      <c r="EFV19">
        <v>1692508</v>
      </c>
      <c r="EFW19">
        <v>1675352</v>
      </c>
      <c r="EFX19">
        <v>1678333</v>
      </c>
      <c r="EFY19">
        <v>1671278</v>
      </c>
      <c r="EFZ19">
        <v>1681016</v>
      </c>
      <c r="EGA19">
        <v>1672097</v>
      </c>
      <c r="EGB19">
        <v>1681744</v>
      </c>
      <c r="EGC19">
        <v>1686944</v>
      </c>
      <c r="EGD19">
        <v>1694722</v>
      </c>
      <c r="EGE19">
        <v>1697872</v>
      </c>
      <c r="EGF19">
        <v>1670647</v>
      </c>
      <c r="EGG19">
        <v>1672569</v>
      </c>
      <c r="EGH19">
        <v>1621318</v>
      </c>
      <c r="EGI19">
        <v>1600260</v>
      </c>
      <c r="EGJ19">
        <v>1593811</v>
      </c>
      <c r="EGK19">
        <v>1586778</v>
      </c>
      <c r="EGL19">
        <v>1592712</v>
      </c>
      <c r="EGM19">
        <v>5694</v>
      </c>
      <c r="EGN19">
        <v>6305</v>
      </c>
      <c r="EGO19">
        <v>9054</v>
      </c>
      <c r="EGP19">
        <v>10398</v>
      </c>
      <c r="EGQ19">
        <v>13241</v>
      </c>
      <c r="EGR19">
        <v>16668</v>
      </c>
      <c r="EGS19">
        <v>17472</v>
      </c>
      <c r="EGT19">
        <v>23132</v>
      </c>
      <c r="EGU19">
        <v>26467</v>
      </c>
      <c r="EGV19">
        <v>29966</v>
      </c>
      <c r="EGW19">
        <v>38595</v>
      </c>
      <c r="EGX19">
        <v>52103</v>
      </c>
      <c r="EGY19">
        <v>92800</v>
      </c>
      <c r="EGZ19">
        <v>92800</v>
      </c>
      <c r="EHA19">
        <v>140272</v>
      </c>
      <c r="EHB19">
        <v>420439</v>
      </c>
      <c r="EHC19">
        <v>886403</v>
      </c>
      <c r="EHD19">
        <v>1228055</v>
      </c>
      <c r="EHE19">
        <v>1409505</v>
      </c>
      <c r="EHF19">
        <v>1489020</v>
      </c>
      <c r="EHG19">
        <v>1539374</v>
      </c>
      <c r="EHH19">
        <v>1577922</v>
      </c>
      <c r="EHI19">
        <v>1582007</v>
      </c>
      <c r="EHJ19">
        <v>1604240</v>
      </c>
      <c r="EHK19">
        <v>1618651</v>
      </c>
      <c r="EHL19">
        <v>1605569</v>
      </c>
      <c r="EHM19">
        <v>1616150</v>
      </c>
      <c r="EHN19">
        <v>1611037</v>
      </c>
      <c r="EHO19">
        <v>1643864</v>
      </c>
      <c r="EHP19">
        <v>1643123</v>
      </c>
      <c r="EHQ19">
        <v>1638977</v>
      </c>
      <c r="EHR19">
        <v>1638803</v>
      </c>
      <c r="EHS19">
        <v>1672068</v>
      </c>
      <c r="EHT19">
        <v>1662743</v>
      </c>
      <c r="EHU19">
        <v>1707622</v>
      </c>
      <c r="EHV19">
        <v>1692206</v>
      </c>
      <c r="EHW19">
        <v>1750939</v>
      </c>
      <c r="EHX19">
        <v>1727242</v>
      </c>
      <c r="EHY19">
        <v>1720571</v>
      </c>
      <c r="EHZ19">
        <v>1765790</v>
      </c>
      <c r="EIA19">
        <v>1782942</v>
      </c>
      <c r="EIB19">
        <v>1806403</v>
      </c>
      <c r="EIC19">
        <v>1786169</v>
      </c>
      <c r="EID19">
        <v>1795019</v>
      </c>
      <c r="EIE19">
        <v>1769957</v>
      </c>
      <c r="EIF19">
        <v>1794285</v>
      </c>
      <c r="EIG19">
        <v>1801694</v>
      </c>
      <c r="EIH19">
        <v>1803653</v>
      </c>
      <c r="EII19">
        <v>1813825</v>
      </c>
      <c r="EIJ19">
        <v>1827246</v>
      </c>
      <c r="EIK19">
        <v>1809975</v>
      </c>
      <c r="EIL19">
        <v>1795627</v>
      </c>
      <c r="EIM19">
        <v>1799259</v>
      </c>
      <c r="EIN19">
        <v>1803760</v>
      </c>
      <c r="EIO19">
        <v>1775238</v>
      </c>
      <c r="EIP19">
        <v>1772680</v>
      </c>
      <c r="EIQ19">
        <v>1772680</v>
      </c>
      <c r="EIR19">
        <v>1783248</v>
      </c>
      <c r="EIS19">
        <v>1761805</v>
      </c>
      <c r="EIT19">
        <v>1824087</v>
      </c>
      <c r="EIU19">
        <v>1762395</v>
      </c>
      <c r="EIV19">
        <v>1730618</v>
      </c>
      <c r="EIW19">
        <v>1733620</v>
      </c>
      <c r="EIX19">
        <v>1729852</v>
      </c>
      <c r="EIY19">
        <v>1744236</v>
      </c>
      <c r="EIZ19">
        <v>7372</v>
      </c>
      <c r="EJA19">
        <v>10114</v>
      </c>
      <c r="EJB19">
        <v>21450</v>
      </c>
      <c r="EJC19">
        <v>24241</v>
      </c>
      <c r="EJD19">
        <v>25759</v>
      </c>
      <c r="EJE19">
        <v>32235</v>
      </c>
      <c r="EJF19">
        <v>35678</v>
      </c>
      <c r="EJG19">
        <v>39267</v>
      </c>
      <c r="EJH19">
        <v>43466</v>
      </c>
      <c r="EJI19">
        <v>50063</v>
      </c>
      <c r="EJJ19">
        <v>58037</v>
      </c>
      <c r="EJK19">
        <v>71942</v>
      </c>
      <c r="EJL19">
        <v>81062</v>
      </c>
      <c r="EJM19">
        <v>99492</v>
      </c>
      <c r="EJN19">
        <v>144197</v>
      </c>
      <c r="EJO19">
        <v>261814</v>
      </c>
      <c r="EJP19">
        <v>577919</v>
      </c>
      <c r="EJQ19">
        <v>1305504</v>
      </c>
      <c r="EJR19">
        <v>1305504</v>
      </c>
      <c r="EJS19">
        <v>1588695</v>
      </c>
      <c r="EJT19">
        <v>1861428</v>
      </c>
      <c r="EJU19">
        <v>1860826</v>
      </c>
      <c r="EJV19">
        <v>1867574</v>
      </c>
      <c r="EJW19">
        <v>1856309</v>
      </c>
      <c r="EJX19">
        <v>1871950</v>
      </c>
      <c r="EJY19">
        <v>1855349</v>
      </c>
      <c r="EJZ19">
        <v>1846411</v>
      </c>
      <c r="EKA19">
        <v>1854934</v>
      </c>
      <c r="EKB19">
        <v>1856492</v>
      </c>
      <c r="EKC19">
        <v>1865633</v>
      </c>
      <c r="EKD19">
        <v>1861475</v>
      </c>
      <c r="EKE19">
        <v>1853396</v>
      </c>
      <c r="EKF19">
        <v>1777166</v>
      </c>
      <c r="EKG19">
        <v>1834047</v>
      </c>
      <c r="EKH19">
        <v>1787293</v>
      </c>
      <c r="EKI19">
        <v>1808925</v>
      </c>
      <c r="EKJ19">
        <v>1813741</v>
      </c>
      <c r="EKK19">
        <v>1809218</v>
      </c>
      <c r="EKL19">
        <v>1865783</v>
      </c>
      <c r="EKM19">
        <v>1855399</v>
      </c>
      <c r="EKN19">
        <v>1831762</v>
      </c>
      <c r="EKO19">
        <v>1805511</v>
      </c>
      <c r="EKP19">
        <v>1789203</v>
      </c>
      <c r="EKQ19">
        <v>1785619</v>
      </c>
      <c r="EKR19">
        <v>1793673</v>
      </c>
      <c r="EKS19">
        <v>1805636</v>
      </c>
      <c r="EKT19">
        <v>1807215</v>
      </c>
      <c r="EKU19">
        <v>1812022</v>
      </c>
      <c r="EKV19">
        <v>1814301</v>
      </c>
      <c r="EKW19">
        <v>1810773</v>
      </c>
      <c r="EKX19">
        <v>1791742</v>
      </c>
      <c r="EKY19">
        <v>1770028</v>
      </c>
      <c r="EKZ19">
        <v>1764779</v>
      </c>
      <c r="ELA19">
        <v>1762194</v>
      </c>
      <c r="ELB19">
        <v>1787932</v>
      </c>
      <c r="ELC19">
        <v>1777218</v>
      </c>
      <c r="ELD19">
        <v>1734319</v>
      </c>
      <c r="ELE19">
        <v>1747878</v>
      </c>
      <c r="ELF19">
        <v>1730700</v>
      </c>
      <c r="ELG19">
        <v>1731172</v>
      </c>
      <c r="ELH19">
        <v>1738874</v>
      </c>
      <c r="ELI19">
        <v>1750460</v>
      </c>
      <c r="ELJ19">
        <v>1757896</v>
      </c>
      <c r="ELK19">
        <v>1774062</v>
      </c>
      <c r="ELL19">
        <v>1756637</v>
      </c>
      <c r="ELM19">
        <v>7057</v>
      </c>
      <c r="ELN19">
        <v>8264</v>
      </c>
      <c r="ELO19">
        <v>13820</v>
      </c>
      <c r="ELP19">
        <v>18849</v>
      </c>
      <c r="ELQ19">
        <v>19354</v>
      </c>
      <c r="ELR19">
        <v>20669</v>
      </c>
      <c r="ELS19">
        <v>22611</v>
      </c>
      <c r="ELT19">
        <v>26299</v>
      </c>
      <c r="ELU19">
        <v>33362</v>
      </c>
      <c r="ELV19">
        <v>40306</v>
      </c>
      <c r="ELW19">
        <v>48688</v>
      </c>
      <c r="ELX19">
        <v>55033</v>
      </c>
      <c r="ELY19">
        <v>65605</v>
      </c>
      <c r="ELZ19">
        <v>90050</v>
      </c>
      <c r="EMA19">
        <v>139542</v>
      </c>
      <c r="EMB19">
        <v>193861</v>
      </c>
      <c r="EMC19">
        <v>339107</v>
      </c>
      <c r="EMD19">
        <v>884655</v>
      </c>
      <c r="EME19">
        <v>1455910</v>
      </c>
      <c r="EMF19">
        <v>1663682</v>
      </c>
      <c r="EMG19">
        <v>1793900</v>
      </c>
      <c r="EMH19">
        <v>1821688</v>
      </c>
      <c r="EMI19">
        <v>1851835</v>
      </c>
      <c r="EMJ19">
        <v>1851835</v>
      </c>
      <c r="EMK19">
        <v>1826988</v>
      </c>
      <c r="EML19">
        <v>1798777</v>
      </c>
      <c r="EMM19">
        <v>1768746</v>
      </c>
      <c r="EMN19">
        <v>1768118</v>
      </c>
      <c r="EMO19">
        <v>1762560</v>
      </c>
      <c r="EMP19">
        <v>1781407</v>
      </c>
      <c r="EMQ19">
        <v>1791046</v>
      </c>
      <c r="EMR19">
        <v>1772609</v>
      </c>
      <c r="EMS19">
        <v>1767777</v>
      </c>
      <c r="EMT19">
        <v>1765230</v>
      </c>
      <c r="EMU19">
        <v>1766097</v>
      </c>
      <c r="EMV19">
        <v>1766243</v>
      </c>
      <c r="EMW19">
        <v>1753641</v>
      </c>
      <c r="EMX19">
        <v>1744826</v>
      </c>
      <c r="EMY19">
        <v>1752960</v>
      </c>
      <c r="EMZ19">
        <v>1715849</v>
      </c>
      <c r="ENA19">
        <v>1719866</v>
      </c>
      <c r="ENB19">
        <v>1705775</v>
      </c>
      <c r="ENC19">
        <v>1687410</v>
      </c>
      <c r="END19">
        <v>1666481</v>
      </c>
      <c r="ENE19">
        <v>1646279</v>
      </c>
      <c r="ENF19">
        <v>1676781</v>
      </c>
      <c r="ENG19">
        <v>1686835</v>
      </c>
      <c r="ENH19">
        <v>1691570</v>
      </c>
      <c r="ENI19">
        <v>1691570</v>
      </c>
      <c r="ENJ19">
        <v>1663305</v>
      </c>
      <c r="ENK19">
        <v>1624596</v>
      </c>
      <c r="ENL19">
        <v>1578111</v>
      </c>
      <c r="ENM19">
        <v>1554598</v>
      </c>
      <c r="ENN19">
        <v>1528732</v>
      </c>
      <c r="ENO19">
        <v>1517844</v>
      </c>
      <c r="ENP19">
        <v>1492407</v>
      </c>
      <c r="ENQ19">
        <v>1497416</v>
      </c>
      <c r="ENR19">
        <v>1493115</v>
      </c>
      <c r="ENS19">
        <v>1493115</v>
      </c>
      <c r="ENT19">
        <v>1488047</v>
      </c>
      <c r="ENU19">
        <v>1487974</v>
      </c>
      <c r="ENV19">
        <v>1474729</v>
      </c>
      <c r="ENW19">
        <v>1475433</v>
      </c>
      <c r="ENX19">
        <v>1475433</v>
      </c>
      <c r="ENY19">
        <v>1485892</v>
      </c>
      <c r="ENZ19">
        <v>1493365</v>
      </c>
      <c r="EOA19">
        <v>1604</v>
      </c>
      <c r="EOB19">
        <v>4301</v>
      </c>
      <c r="EOC19">
        <v>6580</v>
      </c>
      <c r="EOD19">
        <v>9543</v>
      </c>
      <c r="EOE19">
        <v>13125</v>
      </c>
      <c r="EOF19">
        <v>20676</v>
      </c>
      <c r="EOG19">
        <v>30002</v>
      </c>
      <c r="EOH19">
        <v>46079</v>
      </c>
      <c r="EOI19">
        <v>49436</v>
      </c>
      <c r="EOJ19">
        <v>55901</v>
      </c>
      <c r="EOK19">
        <v>61461</v>
      </c>
      <c r="EOL19">
        <v>76898</v>
      </c>
      <c r="EOM19">
        <v>100438</v>
      </c>
      <c r="EON19">
        <v>125270</v>
      </c>
      <c r="EOO19">
        <v>173070</v>
      </c>
      <c r="EOP19">
        <v>280726</v>
      </c>
      <c r="EOQ19">
        <v>630363</v>
      </c>
      <c r="EOR19">
        <v>1077187</v>
      </c>
      <c r="EOS19">
        <v>1183467</v>
      </c>
      <c r="EOT19">
        <v>1183467</v>
      </c>
      <c r="EOU19">
        <v>1329444</v>
      </c>
      <c r="EOV19">
        <v>1396793</v>
      </c>
      <c r="EOW19">
        <v>1418787</v>
      </c>
      <c r="EOX19">
        <v>1457459</v>
      </c>
      <c r="EOY19">
        <v>1442467</v>
      </c>
      <c r="EOZ19">
        <v>1445090</v>
      </c>
      <c r="EPA19">
        <v>1458767</v>
      </c>
      <c r="EPB19">
        <v>1461857</v>
      </c>
      <c r="EPC19">
        <v>1466386</v>
      </c>
      <c r="EPD19">
        <v>1478851</v>
      </c>
      <c r="EPE19">
        <v>1462342</v>
      </c>
      <c r="EPF19">
        <v>1460565</v>
      </c>
      <c r="EPG19">
        <v>1453820</v>
      </c>
      <c r="EPH19">
        <v>1438755</v>
      </c>
      <c r="EPI19">
        <v>1427714</v>
      </c>
      <c r="EPJ19">
        <v>1442120</v>
      </c>
      <c r="EPK19">
        <v>1459191</v>
      </c>
      <c r="EPL19">
        <v>1479476</v>
      </c>
      <c r="EPM19">
        <v>1510040</v>
      </c>
      <c r="EPN19">
        <v>1465735</v>
      </c>
      <c r="EPO19">
        <v>1490749</v>
      </c>
      <c r="EPP19">
        <v>1466307</v>
      </c>
      <c r="EPQ19">
        <v>1484255</v>
      </c>
      <c r="EPR19">
        <v>1470550</v>
      </c>
      <c r="EPS19">
        <v>1478104</v>
      </c>
      <c r="EPT19">
        <v>1482394</v>
      </c>
      <c r="EPU19">
        <v>1485225</v>
      </c>
      <c r="EPV19">
        <v>1512276</v>
      </c>
      <c r="EPW19">
        <v>1499956</v>
      </c>
      <c r="EPX19">
        <v>1521641</v>
      </c>
      <c r="EPY19">
        <v>1525243</v>
      </c>
      <c r="EPZ19">
        <v>1517718</v>
      </c>
      <c r="EQA19">
        <v>1509875</v>
      </c>
      <c r="EQB19">
        <v>1483142</v>
      </c>
      <c r="EQC19">
        <v>1488209</v>
      </c>
      <c r="EQD19">
        <v>1487856</v>
      </c>
      <c r="EQE19">
        <v>1522478</v>
      </c>
      <c r="EQF19">
        <v>1520628</v>
      </c>
      <c r="EQG19">
        <v>1529079</v>
      </c>
      <c r="EQH19">
        <v>1516544</v>
      </c>
      <c r="EQI19">
        <v>1538492</v>
      </c>
      <c r="EQJ19">
        <v>1535919</v>
      </c>
      <c r="EQK19">
        <v>1550764</v>
      </c>
      <c r="EQL19">
        <v>1582535</v>
      </c>
      <c r="EQM19">
        <v>8354</v>
      </c>
      <c r="EQN19">
        <v>11380</v>
      </c>
      <c r="EQO19">
        <v>13872</v>
      </c>
      <c r="EQP19">
        <v>16961</v>
      </c>
      <c r="EQQ19">
        <v>20310</v>
      </c>
      <c r="EQR19">
        <v>23941</v>
      </c>
      <c r="EQS19">
        <v>26187</v>
      </c>
      <c r="EQT19">
        <v>29910</v>
      </c>
      <c r="EQU19">
        <v>34437</v>
      </c>
      <c r="EQV19">
        <v>38770</v>
      </c>
      <c r="EQW19">
        <v>45883</v>
      </c>
      <c r="EQX19">
        <v>52296</v>
      </c>
      <c r="EQY19">
        <v>74026</v>
      </c>
      <c r="EQZ19">
        <v>74026</v>
      </c>
      <c r="ERA19">
        <v>109166</v>
      </c>
      <c r="ERB19">
        <v>195830</v>
      </c>
      <c r="ERC19">
        <v>304671</v>
      </c>
      <c r="ERD19">
        <v>641594</v>
      </c>
      <c r="ERE19">
        <v>957246</v>
      </c>
      <c r="ERF19">
        <v>1454031</v>
      </c>
      <c r="ERG19">
        <v>1677529</v>
      </c>
      <c r="ERH19">
        <v>1794119</v>
      </c>
      <c r="ERI19">
        <v>1843302</v>
      </c>
      <c r="ERJ19">
        <v>1860639</v>
      </c>
      <c r="ERK19">
        <v>1904777</v>
      </c>
      <c r="ERL19">
        <v>1941972</v>
      </c>
      <c r="ERM19">
        <v>1937391</v>
      </c>
      <c r="ERN19">
        <v>1909322</v>
      </c>
      <c r="ERO19">
        <v>1914605</v>
      </c>
      <c r="ERP19">
        <v>1865153</v>
      </c>
      <c r="ERQ19">
        <v>1829239</v>
      </c>
      <c r="ERR19">
        <v>1867494</v>
      </c>
      <c r="ERS19">
        <v>1887099</v>
      </c>
      <c r="ERT19">
        <v>1847412</v>
      </c>
      <c r="ERU19">
        <v>1850668</v>
      </c>
      <c r="ERV19">
        <v>1872207</v>
      </c>
      <c r="ERW19">
        <v>1846050</v>
      </c>
      <c r="ERX19">
        <v>1839763</v>
      </c>
      <c r="ERY19">
        <v>1843401</v>
      </c>
      <c r="ERZ19">
        <v>1837870</v>
      </c>
      <c r="ESA19">
        <v>1862300</v>
      </c>
      <c r="ESB19">
        <v>1884698</v>
      </c>
      <c r="ESC19">
        <v>1874263</v>
      </c>
      <c r="ESD19">
        <v>1841170</v>
      </c>
      <c r="ESE19">
        <v>1866066</v>
      </c>
      <c r="ESF19">
        <v>1892107</v>
      </c>
      <c r="ESG19">
        <v>1898895</v>
      </c>
      <c r="ESH19">
        <v>1867299</v>
      </c>
      <c r="ESI19">
        <v>1872007</v>
      </c>
      <c r="ESJ19">
        <v>1848081</v>
      </c>
      <c r="ESK19">
        <v>1832230</v>
      </c>
      <c r="ESL19">
        <v>1800165</v>
      </c>
      <c r="ESM19">
        <v>1793385</v>
      </c>
      <c r="ESN19">
        <v>1765719</v>
      </c>
      <c r="ESO19">
        <v>1728050</v>
      </c>
      <c r="ESP19">
        <v>1745220</v>
      </c>
      <c r="ESQ19">
        <v>1752618</v>
      </c>
      <c r="ESR19">
        <v>1760311</v>
      </c>
      <c r="ESS19">
        <v>1760311</v>
      </c>
      <c r="EST19">
        <v>1784436</v>
      </c>
      <c r="ESU19">
        <v>1773327</v>
      </c>
      <c r="ESV19">
        <v>1784734</v>
      </c>
      <c r="ESW19">
        <v>1823241</v>
      </c>
      <c r="ESX19">
        <v>1864891</v>
      </c>
      <c r="ESY19">
        <v>1866918</v>
      </c>
      <c r="ESZ19">
        <v>1866503</v>
      </c>
      <c r="ETA19">
        <v>13605</v>
      </c>
      <c r="ETB19">
        <v>15897</v>
      </c>
      <c r="ETC19">
        <v>22876</v>
      </c>
      <c r="ETD19">
        <v>32553</v>
      </c>
      <c r="ETE19">
        <v>45919</v>
      </c>
      <c r="ETF19">
        <v>48572</v>
      </c>
      <c r="ETG19">
        <v>56212</v>
      </c>
      <c r="ETH19">
        <v>60387</v>
      </c>
      <c r="ETI19">
        <v>65944</v>
      </c>
      <c r="ETJ19">
        <v>67709</v>
      </c>
      <c r="ETK19">
        <v>79252</v>
      </c>
      <c r="ETL19">
        <v>101270</v>
      </c>
      <c r="ETM19">
        <v>110747</v>
      </c>
      <c r="ETN19">
        <v>139137</v>
      </c>
      <c r="ETO19">
        <v>172409</v>
      </c>
      <c r="ETP19">
        <v>250950</v>
      </c>
      <c r="ETQ19">
        <v>408347</v>
      </c>
      <c r="ETR19">
        <v>408347</v>
      </c>
      <c r="ETS19">
        <v>749876</v>
      </c>
      <c r="ETT19">
        <v>1165766</v>
      </c>
      <c r="ETU19">
        <v>1485080</v>
      </c>
      <c r="ETV19">
        <v>1690921</v>
      </c>
      <c r="ETW19">
        <v>1785808</v>
      </c>
      <c r="ETX19">
        <v>1823448</v>
      </c>
      <c r="ETY19">
        <v>1822063</v>
      </c>
      <c r="ETZ19">
        <v>1830421</v>
      </c>
      <c r="EUA19">
        <v>1818094</v>
      </c>
      <c r="EUB19">
        <v>1804766</v>
      </c>
      <c r="EUC19">
        <v>1791713</v>
      </c>
      <c r="EUD19">
        <v>1744860</v>
      </c>
      <c r="EUE19">
        <v>1725125</v>
      </c>
      <c r="EUF19">
        <v>1721531</v>
      </c>
      <c r="EUG19">
        <v>1704510</v>
      </c>
      <c r="EUH19">
        <v>1687765</v>
      </c>
      <c r="EUI19">
        <v>1680799</v>
      </c>
      <c r="EUJ19">
        <v>1689405</v>
      </c>
      <c r="EUK19">
        <v>1651962</v>
      </c>
      <c r="EUL19">
        <v>1640531</v>
      </c>
      <c r="EUM19">
        <v>1654341</v>
      </c>
      <c r="EUN19">
        <v>1637673</v>
      </c>
      <c r="EUO19">
        <v>1652037</v>
      </c>
      <c r="EUP19">
        <v>1647651</v>
      </c>
      <c r="EUQ19">
        <v>1638827</v>
      </c>
      <c r="EUR19">
        <v>1638827</v>
      </c>
      <c r="EUS19">
        <v>1634446</v>
      </c>
      <c r="EUT19">
        <v>1621222</v>
      </c>
      <c r="EUU19">
        <v>1637537</v>
      </c>
      <c r="EUV19">
        <v>1641435</v>
      </c>
      <c r="EUW19">
        <v>1611306</v>
      </c>
      <c r="EUX19">
        <v>1621824</v>
      </c>
      <c r="EUY19">
        <v>1650451</v>
      </c>
      <c r="EUZ19">
        <v>1695406</v>
      </c>
      <c r="EVA19">
        <v>1684716</v>
      </c>
      <c r="EVB19">
        <v>1659550</v>
      </c>
      <c r="EVC19">
        <v>1642237</v>
      </c>
      <c r="EVD19">
        <v>1604635</v>
      </c>
      <c r="EVE19">
        <v>1598578</v>
      </c>
      <c r="EVF19">
        <v>1597199</v>
      </c>
      <c r="EVG19">
        <v>1563026</v>
      </c>
      <c r="EVH19">
        <v>1556086</v>
      </c>
      <c r="EVI19">
        <v>1568016</v>
      </c>
      <c r="EVJ19">
        <v>1563360</v>
      </c>
      <c r="EVK19">
        <v>1600246</v>
      </c>
      <c r="EVL19">
        <v>1574355</v>
      </c>
      <c r="EVM19">
        <v>1572429</v>
      </c>
      <c r="EVN19">
        <v>472</v>
      </c>
      <c r="EVO19">
        <v>5114</v>
      </c>
      <c r="EVP19">
        <v>9533</v>
      </c>
      <c r="EVQ19">
        <v>13159</v>
      </c>
      <c r="EVR19">
        <v>14857</v>
      </c>
      <c r="EVS19">
        <v>15101</v>
      </c>
      <c r="EVT19">
        <v>18539</v>
      </c>
      <c r="EVU19">
        <v>20532</v>
      </c>
      <c r="EVV19">
        <v>23129</v>
      </c>
      <c r="EVW19">
        <v>27275</v>
      </c>
      <c r="EVX19">
        <v>29266</v>
      </c>
      <c r="EVY19">
        <v>34264</v>
      </c>
      <c r="EVZ19">
        <v>42667</v>
      </c>
      <c r="EWA19">
        <v>50903</v>
      </c>
      <c r="EWB19">
        <v>67982</v>
      </c>
      <c r="EWC19">
        <v>85919</v>
      </c>
      <c r="EWD19">
        <v>130432</v>
      </c>
      <c r="EWE19">
        <v>233959</v>
      </c>
      <c r="EWF19">
        <v>553384</v>
      </c>
      <c r="EWG19">
        <v>956347</v>
      </c>
      <c r="EWH19">
        <v>1312002</v>
      </c>
      <c r="EWI19">
        <v>1428901</v>
      </c>
      <c r="EWJ19">
        <v>1428901</v>
      </c>
      <c r="EWK19">
        <v>1473843</v>
      </c>
      <c r="EWL19">
        <v>1514816</v>
      </c>
      <c r="EWM19">
        <v>1504629</v>
      </c>
      <c r="EWN19">
        <v>1516742</v>
      </c>
      <c r="EWO19">
        <v>1527862</v>
      </c>
      <c r="EWP19">
        <v>1500795</v>
      </c>
      <c r="EWQ19">
        <v>1473960</v>
      </c>
      <c r="EWR19">
        <v>1478597</v>
      </c>
      <c r="EWS19">
        <v>1482225</v>
      </c>
      <c r="EWT19">
        <v>1446055</v>
      </c>
      <c r="EWU19">
        <v>1416360</v>
      </c>
      <c r="EWV19">
        <v>1374120</v>
      </c>
      <c r="EWW19">
        <v>1351342</v>
      </c>
      <c r="EWX19">
        <v>1362608</v>
      </c>
      <c r="EWY19">
        <v>1379020</v>
      </c>
      <c r="EWZ19">
        <v>1382613</v>
      </c>
      <c r="EXA19">
        <v>1351291</v>
      </c>
      <c r="EXB19">
        <v>1362896</v>
      </c>
      <c r="EXC19">
        <v>1357541</v>
      </c>
      <c r="EXD19">
        <v>1355705</v>
      </c>
      <c r="EXE19">
        <v>1347309</v>
      </c>
      <c r="EXF19">
        <v>1323519</v>
      </c>
      <c r="EXG19">
        <v>1321958</v>
      </c>
      <c r="EXH19">
        <v>1336924</v>
      </c>
      <c r="EXI19">
        <v>1336924</v>
      </c>
      <c r="EXJ19">
        <v>1340049</v>
      </c>
      <c r="EXK19">
        <v>1337927</v>
      </c>
      <c r="EXL19">
        <v>1347290</v>
      </c>
      <c r="EXM19">
        <v>1358040</v>
      </c>
      <c r="EXN19">
        <v>1375461</v>
      </c>
      <c r="EXO19">
        <v>1366960</v>
      </c>
      <c r="EXP19">
        <v>1398180</v>
      </c>
      <c r="EXQ19">
        <v>1356993</v>
      </c>
      <c r="EXR19">
        <v>1336595</v>
      </c>
      <c r="EXS19">
        <v>1327193</v>
      </c>
      <c r="EXT19">
        <v>1331983</v>
      </c>
      <c r="EXU19">
        <v>1324615</v>
      </c>
      <c r="EXV19">
        <v>1333805</v>
      </c>
      <c r="EXW19">
        <v>1324850</v>
      </c>
      <c r="EXX19">
        <v>1320213</v>
      </c>
      <c r="EXY19">
        <v>1320213</v>
      </c>
      <c r="EXZ19">
        <v>1352248</v>
      </c>
      <c r="EYA19">
        <v>1086</v>
      </c>
      <c r="EYB19">
        <v>1783</v>
      </c>
      <c r="EYC19">
        <v>3299</v>
      </c>
      <c r="EYD19">
        <v>5895</v>
      </c>
      <c r="EYE19">
        <v>8250</v>
      </c>
      <c r="EYF19">
        <v>11588</v>
      </c>
      <c r="EYG19">
        <v>15954</v>
      </c>
      <c r="EYH19">
        <v>17234</v>
      </c>
      <c r="EYI19">
        <v>19093</v>
      </c>
      <c r="EYJ19">
        <v>23868</v>
      </c>
      <c r="EYK19">
        <v>27564</v>
      </c>
      <c r="EYL19">
        <v>34763</v>
      </c>
      <c r="EYM19">
        <v>51168</v>
      </c>
      <c r="EYN19">
        <v>80449</v>
      </c>
      <c r="EYO19">
        <v>120326</v>
      </c>
      <c r="EYP19">
        <v>172208</v>
      </c>
      <c r="EYQ19">
        <v>315135</v>
      </c>
      <c r="EYR19">
        <v>632570</v>
      </c>
      <c r="EYS19">
        <v>793420</v>
      </c>
      <c r="EYT19">
        <v>793420</v>
      </c>
      <c r="EYU19">
        <v>1078719</v>
      </c>
      <c r="EYV19">
        <v>1330595</v>
      </c>
      <c r="EYW19">
        <v>1389222</v>
      </c>
      <c r="EYX19">
        <v>1417505</v>
      </c>
      <c r="EYY19">
        <v>1446851</v>
      </c>
      <c r="EYZ19">
        <v>1460047</v>
      </c>
      <c r="EZA19">
        <v>1500838</v>
      </c>
      <c r="EZB19">
        <v>1500531</v>
      </c>
      <c r="EZC19">
        <v>1531064</v>
      </c>
      <c r="EZD19">
        <v>1542195</v>
      </c>
      <c r="EZE19">
        <v>1530718</v>
      </c>
      <c r="EZF19">
        <v>1529644</v>
      </c>
      <c r="EZG19">
        <v>1552965</v>
      </c>
      <c r="EZH19">
        <v>1571369</v>
      </c>
      <c r="EZI19">
        <v>1526504</v>
      </c>
      <c r="EZJ19">
        <v>1523446</v>
      </c>
      <c r="EZK19">
        <v>1513911</v>
      </c>
      <c r="EZL19">
        <v>1506765</v>
      </c>
      <c r="EZM19">
        <v>1542215</v>
      </c>
      <c r="EZN19">
        <v>1519798</v>
      </c>
      <c r="EZO19">
        <v>1492202</v>
      </c>
      <c r="EZP19">
        <v>1499541</v>
      </c>
      <c r="EZQ19">
        <v>1477703</v>
      </c>
      <c r="EZR19">
        <v>1529948</v>
      </c>
      <c r="EZS19">
        <v>1538324</v>
      </c>
      <c r="EZT19">
        <v>1580482</v>
      </c>
      <c r="EZU19">
        <v>1617202</v>
      </c>
      <c r="EZV19">
        <v>1646180</v>
      </c>
      <c r="EZW19">
        <v>1662537</v>
      </c>
      <c r="EZX19">
        <v>1688582</v>
      </c>
      <c r="EZY19">
        <v>1687033</v>
      </c>
      <c r="EZZ19">
        <v>1656172</v>
      </c>
      <c r="FAA19">
        <v>1654182</v>
      </c>
      <c r="FAB19">
        <v>1651783</v>
      </c>
      <c r="FAC19">
        <v>1693788</v>
      </c>
      <c r="FAD19">
        <v>1705011</v>
      </c>
      <c r="FAE19">
        <v>1678393</v>
      </c>
      <c r="FAF19">
        <v>1686907</v>
      </c>
      <c r="FAG19">
        <v>1698434</v>
      </c>
      <c r="FAH19">
        <v>1702388</v>
      </c>
      <c r="FAI19">
        <v>1638877</v>
      </c>
      <c r="FAJ19">
        <v>1645451</v>
      </c>
      <c r="FAK19">
        <v>1575724</v>
      </c>
      <c r="FAL19">
        <v>1644579</v>
      </c>
      <c r="FAM19">
        <v>1640217</v>
      </c>
      <c r="FAN19">
        <v>20952</v>
      </c>
      <c r="FAO19">
        <v>24635</v>
      </c>
      <c r="FAP19">
        <v>29460</v>
      </c>
      <c r="FAQ19">
        <v>33101</v>
      </c>
      <c r="FAR19">
        <v>40136</v>
      </c>
      <c r="FAS19">
        <v>43166</v>
      </c>
      <c r="FAT19">
        <v>46046</v>
      </c>
      <c r="FAU19">
        <v>52923</v>
      </c>
      <c r="FAV19">
        <v>61902</v>
      </c>
      <c r="FAW19">
        <v>77658</v>
      </c>
      <c r="FAX19">
        <v>95010</v>
      </c>
      <c r="FAY19">
        <v>114491</v>
      </c>
      <c r="FAZ19">
        <v>114491</v>
      </c>
      <c r="FBA19">
        <v>151774</v>
      </c>
      <c r="FBB19">
        <v>178968</v>
      </c>
      <c r="FBC19">
        <v>246531</v>
      </c>
      <c r="FBD19">
        <v>376668</v>
      </c>
      <c r="FBE19">
        <v>551802</v>
      </c>
      <c r="FBF19">
        <v>960541</v>
      </c>
      <c r="FBG19">
        <v>1274351</v>
      </c>
      <c r="FBH19">
        <v>1588081</v>
      </c>
      <c r="FBI19">
        <v>1707585</v>
      </c>
      <c r="FBJ19">
        <v>1763634</v>
      </c>
      <c r="FBK19">
        <v>1815324</v>
      </c>
      <c r="FBL19">
        <v>1837424</v>
      </c>
      <c r="FBM19">
        <v>1889193</v>
      </c>
      <c r="FBN19">
        <v>1932320</v>
      </c>
      <c r="FBO19">
        <v>1944753</v>
      </c>
      <c r="FBP19">
        <v>1966570</v>
      </c>
      <c r="FBQ19">
        <v>1947588</v>
      </c>
      <c r="FBR19">
        <v>1936010</v>
      </c>
      <c r="FBS19">
        <v>1906926</v>
      </c>
      <c r="FBT19">
        <v>1909175</v>
      </c>
      <c r="FBU19">
        <v>1877776</v>
      </c>
      <c r="FBV19">
        <v>1851774</v>
      </c>
      <c r="FBW19">
        <v>1793000</v>
      </c>
      <c r="FBX19">
        <v>1854247</v>
      </c>
      <c r="FBY19">
        <v>1882467</v>
      </c>
      <c r="FBZ19">
        <v>1884655</v>
      </c>
      <c r="FCA19">
        <v>1845059</v>
      </c>
      <c r="FCB19">
        <v>1821889</v>
      </c>
      <c r="FCC19">
        <v>1824430</v>
      </c>
      <c r="FCD19">
        <v>1784825</v>
      </c>
      <c r="FCE19">
        <v>1843466</v>
      </c>
      <c r="FCF19">
        <v>1854570</v>
      </c>
      <c r="FCG19">
        <v>1837148</v>
      </c>
      <c r="FCH19">
        <v>1838084</v>
      </c>
      <c r="FCI19">
        <v>1865502</v>
      </c>
      <c r="FCJ19">
        <v>1853250</v>
      </c>
      <c r="FCK19">
        <v>1812936</v>
      </c>
      <c r="FCL19">
        <v>1753797</v>
      </c>
      <c r="FCM19">
        <v>1738830</v>
      </c>
      <c r="FCN19">
        <v>1711415</v>
      </c>
      <c r="FCO19">
        <v>1704365</v>
      </c>
      <c r="FCP19">
        <v>1717208</v>
      </c>
      <c r="FCQ19">
        <v>1719906</v>
      </c>
      <c r="FCR19">
        <v>1715975</v>
      </c>
      <c r="FCS19">
        <v>1715975</v>
      </c>
      <c r="FCT19">
        <v>1706831</v>
      </c>
      <c r="FCU19">
        <v>1684245</v>
      </c>
      <c r="FCV19">
        <v>1699442</v>
      </c>
      <c r="FCW19">
        <v>1710169</v>
      </c>
      <c r="FCX19">
        <v>1685609</v>
      </c>
      <c r="FCY19">
        <v>1701954</v>
      </c>
      <c r="FCZ19">
        <v>1700910</v>
      </c>
      <c r="FDA19">
        <v>1698712</v>
      </c>
      <c r="FDB19">
        <v>8887</v>
      </c>
      <c r="FDC19">
        <v>17022</v>
      </c>
      <c r="FDD19">
        <v>21249</v>
      </c>
      <c r="FDE19">
        <v>28765</v>
      </c>
      <c r="FDF19">
        <v>37013</v>
      </c>
      <c r="FDG19">
        <v>44093</v>
      </c>
      <c r="FDH19">
        <v>53641</v>
      </c>
      <c r="FDI19">
        <v>65804</v>
      </c>
      <c r="FDJ19">
        <v>74726</v>
      </c>
      <c r="FDK19">
        <v>104016</v>
      </c>
      <c r="FDL19">
        <v>116424</v>
      </c>
      <c r="FDM19">
        <v>151110</v>
      </c>
      <c r="FDN19">
        <v>177336</v>
      </c>
      <c r="FDO19">
        <v>208663</v>
      </c>
      <c r="FDP19">
        <v>244765</v>
      </c>
      <c r="FDQ19">
        <v>291880</v>
      </c>
      <c r="FDR19">
        <v>291880</v>
      </c>
      <c r="FDS19">
        <v>382848</v>
      </c>
      <c r="FDT19">
        <v>774438</v>
      </c>
      <c r="FDU19">
        <v>1085236</v>
      </c>
      <c r="FDV19">
        <v>1449971</v>
      </c>
      <c r="FDW19">
        <v>1627320</v>
      </c>
      <c r="FDX19">
        <v>1803282</v>
      </c>
      <c r="FDY19">
        <v>1796556</v>
      </c>
      <c r="FDZ19">
        <v>1786231</v>
      </c>
      <c r="FEA19">
        <v>1769633</v>
      </c>
      <c r="FEB19">
        <v>1774138</v>
      </c>
      <c r="FEC19">
        <v>1770222</v>
      </c>
      <c r="FED19">
        <v>1767879</v>
      </c>
      <c r="FEE19">
        <v>1763327</v>
      </c>
      <c r="FEF19">
        <v>1778082</v>
      </c>
      <c r="FEG19">
        <v>1757942</v>
      </c>
      <c r="FEH19">
        <v>1734329</v>
      </c>
      <c r="FEI19">
        <v>1674737</v>
      </c>
      <c r="FEJ19">
        <v>1681283</v>
      </c>
      <c r="FEK19">
        <v>1695187</v>
      </c>
      <c r="FEL19">
        <v>1702792</v>
      </c>
      <c r="FEM19">
        <v>1696183</v>
      </c>
      <c r="FEN19">
        <v>1660306</v>
      </c>
      <c r="FEO19">
        <v>1685774</v>
      </c>
      <c r="FEP19">
        <v>1625632</v>
      </c>
      <c r="FEQ19">
        <v>1614384</v>
      </c>
      <c r="FER19">
        <v>1674442</v>
      </c>
      <c r="FES19">
        <v>1695815</v>
      </c>
      <c r="FET19">
        <v>1662250</v>
      </c>
      <c r="FEU19">
        <v>1640829</v>
      </c>
      <c r="FEV19">
        <v>1622035</v>
      </c>
      <c r="FEW19">
        <v>1604176</v>
      </c>
      <c r="FEX19">
        <v>1607419</v>
      </c>
      <c r="FEY19">
        <v>1663252</v>
      </c>
      <c r="FEZ19">
        <v>1617945</v>
      </c>
      <c r="FFA19">
        <v>1604194</v>
      </c>
      <c r="FFB19">
        <v>1593527</v>
      </c>
      <c r="FFC19">
        <v>1578910</v>
      </c>
      <c r="FFD19">
        <v>1552193</v>
      </c>
      <c r="FFE19">
        <v>1532861</v>
      </c>
      <c r="FFF19">
        <v>1521306</v>
      </c>
      <c r="FFG19">
        <v>1489718</v>
      </c>
      <c r="FFH19">
        <v>1493493</v>
      </c>
      <c r="FFI19">
        <v>1496120</v>
      </c>
      <c r="FFJ19">
        <v>1505503</v>
      </c>
      <c r="FFK19">
        <v>1485019</v>
      </c>
      <c r="FFL19">
        <v>1520101</v>
      </c>
      <c r="FFM19">
        <v>1493224</v>
      </c>
      <c r="FFN19">
        <v>1477682</v>
      </c>
      <c r="FFO19">
        <v>11695</v>
      </c>
      <c r="FFP19">
        <v>14186</v>
      </c>
      <c r="FFQ19">
        <v>15167</v>
      </c>
      <c r="FFR19">
        <v>18969</v>
      </c>
      <c r="FFS19">
        <v>24028</v>
      </c>
      <c r="FFT19">
        <v>27268</v>
      </c>
      <c r="FFU19">
        <v>29705</v>
      </c>
      <c r="FFV19">
        <v>37868</v>
      </c>
      <c r="FFW19">
        <v>40876</v>
      </c>
      <c r="FFX19">
        <v>42678</v>
      </c>
      <c r="FFY19">
        <v>50116</v>
      </c>
      <c r="FFZ19">
        <v>53866</v>
      </c>
      <c r="FGA19">
        <v>63756</v>
      </c>
      <c r="FGB19">
        <v>80915</v>
      </c>
      <c r="FGC19">
        <v>95356</v>
      </c>
      <c r="FGD19">
        <v>109779</v>
      </c>
      <c r="FGE19">
        <v>176127</v>
      </c>
      <c r="FGF19">
        <v>279636</v>
      </c>
      <c r="FGG19">
        <v>575927</v>
      </c>
      <c r="FGH19">
        <v>869272</v>
      </c>
      <c r="FGI19">
        <v>1113195</v>
      </c>
      <c r="FGJ19">
        <v>1230019</v>
      </c>
      <c r="FGK19">
        <v>1328736</v>
      </c>
      <c r="FGL19">
        <v>1364823</v>
      </c>
      <c r="FGM19">
        <v>1396897</v>
      </c>
      <c r="FGN19">
        <v>1401646</v>
      </c>
      <c r="FGO19">
        <v>1401646</v>
      </c>
      <c r="FGP19">
        <v>1398587</v>
      </c>
      <c r="FGQ19">
        <v>1380200</v>
      </c>
      <c r="FGR19">
        <v>1389369</v>
      </c>
      <c r="FGS19">
        <v>1397765</v>
      </c>
      <c r="FGT19">
        <v>1424185</v>
      </c>
      <c r="FGU19">
        <v>1423920</v>
      </c>
      <c r="FGV19">
        <v>1395164</v>
      </c>
      <c r="FGW19">
        <v>1390200</v>
      </c>
      <c r="FGX19">
        <v>1400392</v>
      </c>
      <c r="FGY19">
        <v>1415293</v>
      </c>
      <c r="FGZ19">
        <v>1370226</v>
      </c>
      <c r="FHA19">
        <v>1346208</v>
      </c>
      <c r="FHB19">
        <v>1323766</v>
      </c>
      <c r="FHC19">
        <v>1306788</v>
      </c>
      <c r="FHD19">
        <v>1298440</v>
      </c>
      <c r="FHE19">
        <v>1336893</v>
      </c>
      <c r="FHF19">
        <v>1293851</v>
      </c>
      <c r="FHG19">
        <v>1274997</v>
      </c>
      <c r="FHH19">
        <v>1361883</v>
      </c>
      <c r="FHI19">
        <v>1361883</v>
      </c>
      <c r="FHJ19">
        <v>1301340</v>
      </c>
      <c r="FHK19">
        <v>1259503</v>
      </c>
      <c r="FHL19">
        <v>1251775</v>
      </c>
      <c r="FHM19">
        <v>1235789</v>
      </c>
      <c r="FHN19">
        <v>1227584</v>
      </c>
      <c r="FHO19">
        <v>1215023</v>
      </c>
      <c r="FHP19">
        <v>1216228</v>
      </c>
      <c r="FHQ19">
        <v>1217088</v>
      </c>
      <c r="FHR19">
        <v>1232083</v>
      </c>
      <c r="FHS19">
        <v>1209286</v>
      </c>
      <c r="FHT19">
        <v>1209286</v>
      </c>
      <c r="FHU19">
        <v>1189700</v>
      </c>
      <c r="FHV19">
        <v>1155807</v>
      </c>
      <c r="FHW19">
        <v>1152393</v>
      </c>
      <c r="FHX19">
        <v>1107337</v>
      </c>
      <c r="FHY19">
        <v>1107337</v>
      </c>
      <c r="FHZ19">
        <v>1143421</v>
      </c>
      <c r="FIA19">
        <v>1167605</v>
      </c>
      <c r="FIB19">
        <v>3976</v>
      </c>
      <c r="FIC19">
        <v>5589</v>
      </c>
      <c r="FID19">
        <v>7705</v>
      </c>
      <c r="FIE19">
        <v>12175</v>
      </c>
      <c r="FIF19">
        <v>14461</v>
      </c>
      <c r="FIG19">
        <v>20006</v>
      </c>
      <c r="FIH19">
        <v>22449</v>
      </c>
      <c r="FII19">
        <v>26193</v>
      </c>
      <c r="FIJ19">
        <v>32429</v>
      </c>
      <c r="FIK19">
        <v>35744</v>
      </c>
      <c r="FIL19">
        <v>42730</v>
      </c>
      <c r="FIM19">
        <v>51338</v>
      </c>
      <c r="FIN19">
        <v>64643</v>
      </c>
      <c r="FIO19">
        <v>87739</v>
      </c>
      <c r="FIP19">
        <v>120223</v>
      </c>
      <c r="FIQ19">
        <v>180638</v>
      </c>
      <c r="FIR19">
        <v>257897</v>
      </c>
      <c r="FIS19">
        <v>406010</v>
      </c>
      <c r="FIT19">
        <v>406010</v>
      </c>
      <c r="FIU19">
        <v>779036</v>
      </c>
      <c r="FIV19">
        <v>1042767</v>
      </c>
      <c r="FIW19">
        <v>1186289</v>
      </c>
      <c r="FIX19">
        <v>1283295</v>
      </c>
      <c r="FIY19">
        <v>1289855</v>
      </c>
      <c r="FIZ19">
        <v>1302755</v>
      </c>
      <c r="FJA19">
        <v>1297548</v>
      </c>
      <c r="FJB19">
        <v>1277065</v>
      </c>
      <c r="FJC19">
        <v>1284837</v>
      </c>
      <c r="FJD19">
        <v>1279759</v>
      </c>
      <c r="FJE19">
        <v>1260158</v>
      </c>
      <c r="FJF19">
        <v>1266355</v>
      </c>
      <c r="FJG19">
        <v>1276384</v>
      </c>
      <c r="FJH19">
        <v>1246301</v>
      </c>
      <c r="FJI19">
        <v>1223042</v>
      </c>
      <c r="FJJ19">
        <v>1225040</v>
      </c>
      <c r="FJK19">
        <v>1226512</v>
      </c>
      <c r="FJL19">
        <v>1230451</v>
      </c>
      <c r="FJM19">
        <v>1220014</v>
      </c>
      <c r="FJN19">
        <v>1238918</v>
      </c>
      <c r="FJO19">
        <v>1231801</v>
      </c>
      <c r="FJP19">
        <v>1246172</v>
      </c>
      <c r="FJQ19">
        <v>1219287</v>
      </c>
      <c r="FJR19">
        <v>1216281</v>
      </c>
      <c r="FJS19">
        <v>1215640</v>
      </c>
      <c r="FJT19">
        <v>1258928</v>
      </c>
      <c r="FJU19">
        <v>1239922</v>
      </c>
      <c r="FJV19">
        <v>1231763</v>
      </c>
      <c r="FJW19">
        <v>1232254</v>
      </c>
      <c r="FJX19">
        <v>1234383</v>
      </c>
      <c r="FJY19">
        <v>1236624</v>
      </c>
      <c r="FJZ19">
        <v>1210222</v>
      </c>
      <c r="FKA19">
        <v>1211056</v>
      </c>
      <c r="FKB19">
        <v>1233494</v>
      </c>
      <c r="FKC19">
        <v>1244876</v>
      </c>
      <c r="FKD19">
        <v>1223003</v>
      </c>
      <c r="FKE19">
        <v>1186777</v>
      </c>
      <c r="FKF19">
        <v>1221611</v>
      </c>
      <c r="FKG19">
        <v>1181575</v>
      </c>
      <c r="FKH19">
        <v>1151049</v>
      </c>
      <c r="FKI19">
        <v>1155985</v>
      </c>
      <c r="FKJ19">
        <v>1134355</v>
      </c>
      <c r="FKK19">
        <v>1120235</v>
      </c>
      <c r="FKL19">
        <v>1124043</v>
      </c>
      <c r="FKM19">
        <v>1099501</v>
      </c>
      <c r="FKN19">
        <v>1089716</v>
      </c>
      <c r="FKO19">
        <v>29246</v>
      </c>
      <c r="FKP19">
        <v>28805</v>
      </c>
      <c r="FKQ19">
        <v>30574</v>
      </c>
      <c r="FKR19">
        <v>30850</v>
      </c>
      <c r="FKS19">
        <v>33871</v>
      </c>
      <c r="FKT19">
        <v>38021</v>
      </c>
      <c r="FKU19">
        <v>42240</v>
      </c>
      <c r="FKV19">
        <v>44343</v>
      </c>
      <c r="FKW19">
        <v>47203</v>
      </c>
      <c r="FKX19">
        <v>57620</v>
      </c>
      <c r="FKY19">
        <v>73833</v>
      </c>
      <c r="FKZ19">
        <v>73833</v>
      </c>
      <c r="FLA19">
        <v>76505</v>
      </c>
      <c r="FLB19">
        <v>91056</v>
      </c>
      <c r="FLC19">
        <v>114651</v>
      </c>
      <c r="FLD19">
        <v>149229</v>
      </c>
      <c r="FLE19">
        <v>216840</v>
      </c>
      <c r="FLF19">
        <v>378842</v>
      </c>
      <c r="FLG19">
        <v>632427</v>
      </c>
      <c r="FLH19">
        <v>830433</v>
      </c>
      <c r="FLI19">
        <v>979503</v>
      </c>
      <c r="FLJ19">
        <v>1002522</v>
      </c>
      <c r="FLK19">
        <v>1093769</v>
      </c>
      <c r="FLL19">
        <v>1106466</v>
      </c>
      <c r="FLM19">
        <v>1117639</v>
      </c>
      <c r="FLN19">
        <v>1086516</v>
      </c>
      <c r="FLO19">
        <v>1111690</v>
      </c>
      <c r="FLP19">
        <v>1133859</v>
      </c>
      <c r="FLQ19">
        <v>1140405</v>
      </c>
      <c r="FLR19">
        <v>1139121</v>
      </c>
      <c r="FLS19">
        <v>1147128</v>
      </c>
      <c r="FLT19">
        <v>1144777</v>
      </c>
      <c r="FLU19">
        <v>1115481</v>
      </c>
      <c r="FLV19">
        <v>1088436</v>
      </c>
      <c r="FLW19">
        <v>1069000</v>
      </c>
      <c r="FLX19">
        <v>1075831</v>
      </c>
      <c r="FLY19">
        <v>1085033</v>
      </c>
      <c r="FLZ19">
        <v>1090111</v>
      </c>
      <c r="FMA19">
        <v>1092344</v>
      </c>
      <c r="FMB19">
        <v>1083904</v>
      </c>
      <c r="FMC19">
        <v>1100151</v>
      </c>
      <c r="FMD19">
        <v>1044824</v>
      </c>
      <c r="FME19">
        <v>1051642</v>
      </c>
      <c r="FMF19">
        <v>1043103</v>
      </c>
      <c r="FMG19">
        <v>1055581</v>
      </c>
      <c r="FMH19">
        <v>1051382</v>
      </c>
      <c r="FMI19">
        <v>1033158</v>
      </c>
      <c r="FMJ19">
        <v>1022658</v>
      </c>
      <c r="FMK19">
        <v>1029852</v>
      </c>
      <c r="FML19">
        <v>1032112</v>
      </c>
      <c r="FMM19">
        <v>1027737</v>
      </c>
      <c r="FMN19">
        <v>1024042</v>
      </c>
      <c r="FMO19">
        <v>1051554</v>
      </c>
      <c r="FMP19">
        <v>1041801</v>
      </c>
      <c r="FMQ19">
        <v>1061353</v>
      </c>
      <c r="FMR19">
        <v>1061353</v>
      </c>
      <c r="FMS19">
        <v>1047925</v>
      </c>
      <c r="FMT19">
        <v>1047925</v>
      </c>
      <c r="FMU19">
        <v>1034161</v>
      </c>
      <c r="FMV19">
        <v>1023733</v>
      </c>
      <c r="FMW19">
        <v>1017980</v>
      </c>
      <c r="FMX19">
        <v>994641</v>
      </c>
      <c r="FMY19">
        <v>1041952</v>
      </c>
      <c r="FMZ19">
        <v>1025998</v>
      </c>
      <c r="FNA19">
        <v>1015550</v>
      </c>
      <c r="FNB19">
        <v>1019211</v>
      </c>
      <c r="FNC19">
        <v>15817</v>
      </c>
      <c r="FND19">
        <v>15817</v>
      </c>
      <c r="FNE19">
        <v>20592</v>
      </c>
      <c r="FNF19">
        <v>25962</v>
      </c>
      <c r="FNG19">
        <v>31499</v>
      </c>
      <c r="FNH19">
        <v>34786</v>
      </c>
      <c r="FNI19">
        <v>36964</v>
      </c>
      <c r="FNJ19">
        <v>39215</v>
      </c>
      <c r="FNK19">
        <v>41904</v>
      </c>
      <c r="FNL19">
        <v>44185</v>
      </c>
      <c r="FNM19">
        <v>47166</v>
      </c>
      <c r="FNN19">
        <v>54578</v>
      </c>
      <c r="FNO19">
        <v>64451</v>
      </c>
      <c r="FNP19">
        <v>86624</v>
      </c>
      <c r="FNQ19">
        <v>106823</v>
      </c>
      <c r="FNR19">
        <v>128222</v>
      </c>
      <c r="FNS19">
        <v>231045</v>
      </c>
      <c r="FNT19">
        <v>495878</v>
      </c>
      <c r="FNU19">
        <v>770283</v>
      </c>
      <c r="FNV19">
        <v>873308</v>
      </c>
      <c r="FNW19">
        <v>873308</v>
      </c>
      <c r="FNX19">
        <v>996973</v>
      </c>
      <c r="FNY19">
        <v>1053189</v>
      </c>
      <c r="FNZ19">
        <v>1086954</v>
      </c>
      <c r="FOA19">
        <v>1112280</v>
      </c>
      <c r="FOB19">
        <v>1098324</v>
      </c>
      <c r="FOC19">
        <v>1089583</v>
      </c>
      <c r="FOD19">
        <v>1099044</v>
      </c>
      <c r="FOE19">
        <v>1096982</v>
      </c>
      <c r="FOF19">
        <v>1099779</v>
      </c>
      <c r="FOG19">
        <v>1089446</v>
      </c>
      <c r="FOH19">
        <v>1089851</v>
      </c>
      <c r="FOI19">
        <v>1039824</v>
      </c>
      <c r="FOJ19">
        <v>1010672</v>
      </c>
      <c r="FOK19">
        <v>998457</v>
      </c>
      <c r="FOL19">
        <v>1000283</v>
      </c>
      <c r="FOM19">
        <v>1019658</v>
      </c>
      <c r="FON19">
        <v>1028293</v>
      </c>
      <c r="FOO19">
        <v>1023340</v>
      </c>
      <c r="FOP19">
        <v>999042</v>
      </c>
      <c r="FOQ19">
        <v>984112</v>
      </c>
      <c r="FOR19">
        <v>1015219</v>
      </c>
      <c r="FOS19">
        <v>1016693</v>
      </c>
      <c r="FOT19">
        <v>1007849</v>
      </c>
      <c r="FOU19">
        <v>1018469</v>
      </c>
      <c r="FOV19">
        <v>1024227</v>
      </c>
      <c r="FOW19">
        <v>1021133</v>
      </c>
      <c r="FOX19">
        <v>1034562</v>
      </c>
      <c r="FOY19">
        <v>1040873</v>
      </c>
      <c r="FOZ19">
        <v>1017255</v>
      </c>
      <c r="FPA19">
        <v>993854</v>
      </c>
      <c r="FPB19">
        <v>993854</v>
      </c>
      <c r="FPC19">
        <v>979152</v>
      </c>
      <c r="FPD19">
        <v>977934</v>
      </c>
      <c r="FPE19">
        <v>984998</v>
      </c>
      <c r="FPF19">
        <v>994593</v>
      </c>
      <c r="FPG19">
        <v>992542</v>
      </c>
      <c r="FPH19">
        <v>1007887</v>
      </c>
      <c r="FPI19">
        <v>1039405</v>
      </c>
      <c r="FPJ19">
        <v>1014113</v>
      </c>
      <c r="FPK19">
        <v>989193</v>
      </c>
      <c r="FPL19">
        <v>1022925</v>
      </c>
      <c r="FPM19">
        <v>1008142</v>
      </c>
      <c r="FPN19">
        <v>1026664</v>
      </c>
      <c r="FPO19">
        <v>1036933</v>
      </c>
      <c r="FPP19">
        <v>5054</v>
      </c>
      <c r="FPQ19">
        <v>5054</v>
      </c>
      <c r="FPR19">
        <v>11359</v>
      </c>
      <c r="FPS19">
        <v>12631</v>
      </c>
      <c r="FPT19">
        <v>16547</v>
      </c>
      <c r="FPU19">
        <v>25740</v>
      </c>
      <c r="FPV19">
        <v>28078</v>
      </c>
      <c r="FPW19">
        <v>47607</v>
      </c>
      <c r="FPX19">
        <v>47157</v>
      </c>
      <c r="FPY19">
        <v>62112</v>
      </c>
      <c r="FPZ19">
        <v>67327</v>
      </c>
      <c r="FQA19">
        <v>76135</v>
      </c>
      <c r="FQB19">
        <v>88070</v>
      </c>
      <c r="FQC19">
        <v>108993</v>
      </c>
      <c r="FQD19">
        <v>141113</v>
      </c>
      <c r="FQE19">
        <v>174014</v>
      </c>
      <c r="FQF19">
        <v>238536</v>
      </c>
      <c r="FQG19">
        <v>425072</v>
      </c>
      <c r="FQH19">
        <v>560153</v>
      </c>
      <c r="FQI19">
        <v>743595</v>
      </c>
      <c r="FQJ19">
        <v>808020</v>
      </c>
      <c r="FQK19">
        <v>897119</v>
      </c>
      <c r="FQL19">
        <v>956440</v>
      </c>
      <c r="FQM19">
        <v>1014396</v>
      </c>
      <c r="FQN19">
        <v>1001030</v>
      </c>
      <c r="FQO19">
        <v>1001030</v>
      </c>
      <c r="FQP19">
        <v>1022182</v>
      </c>
      <c r="FQQ19">
        <v>1024668</v>
      </c>
      <c r="FQR19">
        <v>1019323</v>
      </c>
      <c r="FQS19">
        <v>1018287</v>
      </c>
      <c r="FQT19">
        <v>1037326</v>
      </c>
      <c r="FQU19">
        <v>1000084</v>
      </c>
      <c r="FQV19">
        <v>1039175</v>
      </c>
      <c r="FQW19">
        <v>1043352</v>
      </c>
      <c r="FQX19">
        <v>1054100</v>
      </c>
      <c r="FQY19">
        <v>1044691</v>
      </c>
      <c r="FQZ19">
        <v>1060786</v>
      </c>
      <c r="FRA19">
        <v>1048058</v>
      </c>
      <c r="FRB19">
        <v>1017331</v>
      </c>
      <c r="FRC19">
        <v>1024899</v>
      </c>
      <c r="FRD19">
        <v>1014967</v>
      </c>
      <c r="FRE19">
        <v>1025452</v>
      </c>
      <c r="FRF19">
        <v>1020509</v>
      </c>
      <c r="FRG19">
        <v>1035636</v>
      </c>
      <c r="FRH19">
        <v>1027459</v>
      </c>
      <c r="FRI19">
        <v>1027459</v>
      </c>
      <c r="FRJ19">
        <v>1017784</v>
      </c>
      <c r="FRK19">
        <v>1023691</v>
      </c>
      <c r="FRL19">
        <v>1021458</v>
      </c>
      <c r="FRM19">
        <v>1022535</v>
      </c>
      <c r="FRN19">
        <v>1018850</v>
      </c>
      <c r="FRO19">
        <v>1026810</v>
      </c>
      <c r="FRP19">
        <v>1035157</v>
      </c>
      <c r="FRQ19">
        <v>1037569</v>
      </c>
      <c r="FRR19">
        <v>1039570</v>
      </c>
      <c r="FRS19">
        <v>1031877</v>
      </c>
      <c r="FRT19">
        <v>1029928</v>
      </c>
      <c r="FRU19">
        <v>1029928</v>
      </c>
      <c r="FRV19">
        <v>1032010</v>
      </c>
      <c r="FRW19">
        <v>1032404</v>
      </c>
      <c r="FRX19">
        <v>1037676</v>
      </c>
      <c r="FRY19">
        <v>1022874</v>
      </c>
      <c r="FRZ19">
        <v>1022874</v>
      </c>
      <c r="FSA19">
        <v>1001784</v>
      </c>
      <c r="FSB19">
        <v>1017985</v>
      </c>
      <c r="FSC19">
        <v>40794</v>
      </c>
      <c r="FSD19">
        <v>40794</v>
      </c>
      <c r="FSE19">
        <v>52755</v>
      </c>
      <c r="FSF19">
        <v>56090</v>
      </c>
      <c r="FSG19">
        <v>56653</v>
      </c>
      <c r="FSH19">
        <v>57153</v>
      </c>
      <c r="FSI19">
        <v>58880</v>
      </c>
      <c r="FSJ19">
        <v>61559</v>
      </c>
      <c r="FSK19">
        <v>62838</v>
      </c>
      <c r="FSL19">
        <v>63574</v>
      </c>
      <c r="FSM19">
        <v>63681</v>
      </c>
      <c r="FSN19">
        <v>66599</v>
      </c>
      <c r="FSO19">
        <v>74916</v>
      </c>
      <c r="FSP19">
        <v>99527</v>
      </c>
      <c r="FSQ19">
        <v>190726</v>
      </c>
      <c r="FSR19">
        <v>237757</v>
      </c>
      <c r="FSS19">
        <v>324070</v>
      </c>
      <c r="FST19">
        <v>324070</v>
      </c>
      <c r="FSU19">
        <v>554152</v>
      </c>
      <c r="FSV19">
        <v>795835</v>
      </c>
      <c r="FSW19">
        <v>866685</v>
      </c>
      <c r="FSX19">
        <v>1032841</v>
      </c>
      <c r="FSY19">
        <v>1076380</v>
      </c>
      <c r="FSZ19">
        <v>1134937</v>
      </c>
      <c r="FTA19">
        <v>1158253</v>
      </c>
      <c r="FTB19">
        <v>1175605</v>
      </c>
      <c r="FTC19">
        <v>1181114</v>
      </c>
      <c r="FTD19">
        <v>1211577</v>
      </c>
      <c r="FTE19">
        <v>1222045</v>
      </c>
      <c r="FTF19">
        <v>1226919</v>
      </c>
      <c r="FTG19">
        <v>1252651</v>
      </c>
      <c r="FTH19">
        <v>1243483</v>
      </c>
      <c r="FTI19">
        <v>1243676</v>
      </c>
      <c r="FTJ19">
        <v>1237216</v>
      </c>
      <c r="FTK19">
        <v>1259909</v>
      </c>
      <c r="FTL19">
        <v>1285186</v>
      </c>
      <c r="FTM19">
        <v>1267438</v>
      </c>
      <c r="FTN19">
        <v>1278240</v>
      </c>
      <c r="FTO19">
        <v>1302538</v>
      </c>
      <c r="FTP19">
        <v>1323125</v>
      </c>
      <c r="FTQ19">
        <v>1335382</v>
      </c>
      <c r="FTR19">
        <v>1345169</v>
      </c>
      <c r="FTS19">
        <v>1364736</v>
      </c>
      <c r="FTT19">
        <v>1368797</v>
      </c>
      <c r="FTU19">
        <v>1393436</v>
      </c>
      <c r="FTV19">
        <v>1385872</v>
      </c>
      <c r="FTW19">
        <v>1415820</v>
      </c>
      <c r="FTX19">
        <v>1424438</v>
      </c>
      <c r="FTY19">
        <v>1415821</v>
      </c>
      <c r="FTZ19">
        <v>1395705</v>
      </c>
      <c r="FUA19">
        <v>1396017</v>
      </c>
      <c r="FUB19">
        <v>1396924</v>
      </c>
      <c r="FUC19">
        <v>1435479</v>
      </c>
      <c r="FUD19">
        <v>1456394</v>
      </c>
      <c r="FUE19">
        <v>1432509</v>
      </c>
      <c r="FUF19">
        <v>1461329</v>
      </c>
      <c r="FUG19">
        <v>1468867</v>
      </c>
      <c r="FUH19">
        <v>1501987</v>
      </c>
      <c r="FUI19">
        <v>1513149</v>
      </c>
      <c r="FUJ19">
        <v>1470113</v>
      </c>
      <c r="FUK19">
        <v>1515251</v>
      </c>
      <c r="FUL19">
        <v>1553359</v>
      </c>
      <c r="FUM19">
        <v>1548611</v>
      </c>
      <c r="FUN19">
        <v>1588778</v>
      </c>
      <c r="FUO19">
        <v>1613812</v>
      </c>
      <c r="FUP19">
        <v>13284</v>
      </c>
      <c r="FUQ19">
        <v>13284</v>
      </c>
      <c r="FUR19">
        <v>23173</v>
      </c>
      <c r="FUS19">
        <v>32133</v>
      </c>
      <c r="FUT19">
        <v>37606</v>
      </c>
      <c r="FUU19">
        <v>39759</v>
      </c>
      <c r="FUV19">
        <v>43374</v>
      </c>
      <c r="FUW19">
        <v>55588</v>
      </c>
      <c r="FUX19">
        <v>58690</v>
      </c>
      <c r="FUY19">
        <v>65260</v>
      </c>
      <c r="FUZ19">
        <v>71813</v>
      </c>
      <c r="FVA19">
        <v>104420</v>
      </c>
      <c r="FVB19">
        <v>173023</v>
      </c>
      <c r="FVC19">
        <v>216007</v>
      </c>
      <c r="FVD19">
        <v>307783</v>
      </c>
      <c r="FVE19">
        <v>307783</v>
      </c>
      <c r="FVF19">
        <v>415529</v>
      </c>
      <c r="FVG19">
        <v>780332</v>
      </c>
      <c r="FVH19">
        <v>1089639</v>
      </c>
      <c r="FVI19">
        <v>1375738</v>
      </c>
      <c r="FVJ19">
        <v>1427953</v>
      </c>
      <c r="FVK19">
        <v>1665590</v>
      </c>
      <c r="FVL19">
        <v>1685374</v>
      </c>
      <c r="FVM19">
        <v>1742290</v>
      </c>
      <c r="FVN19">
        <v>1732916</v>
      </c>
      <c r="FVO19">
        <v>1739444</v>
      </c>
      <c r="FVP19">
        <v>1738301</v>
      </c>
      <c r="FVQ19">
        <v>1724044</v>
      </c>
      <c r="FVR19">
        <v>1761870</v>
      </c>
      <c r="FVS19">
        <v>1732251</v>
      </c>
      <c r="FVT19">
        <v>1741497</v>
      </c>
      <c r="FVU19">
        <v>1795089</v>
      </c>
      <c r="FVV19">
        <v>1766931</v>
      </c>
      <c r="FVW19">
        <v>1745371</v>
      </c>
      <c r="FVX19">
        <v>1743188</v>
      </c>
      <c r="FVY19">
        <v>1739124</v>
      </c>
      <c r="FVZ19">
        <v>1740880</v>
      </c>
      <c r="FWA19">
        <v>1742705</v>
      </c>
      <c r="FWB19">
        <v>1737658</v>
      </c>
      <c r="FWC19">
        <v>1721833</v>
      </c>
      <c r="FWD19">
        <v>1700531</v>
      </c>
      <c r="FWE19">
        <v>1719392</v>
      </c>
      <c r="FWF19">
        <v>1737359</v>
      </c>
      <c r="FWG19">
        <v>1767036</v>
      </c>
      <c r="FWH19">
        <v>1775111</v>
      </c>
      <c r="FWI19">
        <v>1808047</v>
      </c>
      <c r="FWJ19">
        <v>1817373</v>
      </c>
      <c r="FWK19">
        <v>1792363</v>
      </c>
      <c r="FWL19">
        <v>1797943</v>
      </c>
      <c r="FWM19">
        <v>1822868</v>
      </c>
      <c r="FWN19">
        <v>1795122</v>
      </c>
      <c r="FWO19">
        <v>1793676</v>
      </c>
      <c r="FWP19">
        <v>1834742</v>
      </c>
      <c r="FWQ19">
        <v>1835599</v>
      </c>
      <c r="FWR19">
        <v>1844524</v>
      </c>
      <c r="FWS19">
        <v>1866481</v>
      </c>
      <c r="FWT19">
        <v>1866481</v>
      </c>
      <c r="FWU19">
        <v>1841854</v>
      </c>
      <c r="FWV19">
        <v>1842561</v>
      </c>
      <c r="FWW19">
        <v>1840331</v>
      </c>
      <c r="FWX19">
        <v>1819212</v>
      </c>
      <c r="FWY19">
        <v>1860198</v>
      </c>
      <c r="FWZ19">
        <v>1862327</v>
      </c>
      <c r="FXA19">
        <v>1877919</v>
      </c>
      <c r="FXB19">
        <v>1872512</v>
      </c>
      <c r="FXC19">
        <v>1882942</v>
      </c>
      <c r="FXD19">
        <v>18272</v>
      </c>
      <c r="FXE19">
        <v>25522</v>
      </c>
      <c r="FXF19">
        <v>29325</v>
      </c>
      <c r="FXG19">
        <v>33071</v>
      </c>
      <c r="FXH19">
        <v>40299</v>
      </c>
      <c r="FXI19">
        <v>43141</v>
      </c>
      <c r="FXJ19">
        <v>50270</v>
      </c>
      <c r="FXK19">
        <v>59038</v>
      </c>
      <c r="FXL19">
        <v>66752</v>
      </c>
      <c r="FXM19">
        <v>80482</v>
      </c>
      <c r="FXN19">
        <v>116240</v>
      </c>
      <c r="FXO19">
        <v>144561</v>
      </c>
      <c r="FXP19">
        <v>181243</v>
      </c>
      <c r="FXQ19">
        <v>244570</v>
      </c>
      <c r="FXR19">
        <v>337105</v>
      </c>
      <c r="FXS19">
        <v>552949</v>
      </c>
      <c r="FXT19">
        <v>977203</v>
      </c>
      <c r="FXU19">
        <v>1347876</v>
      </c>
      <c r="FXV19">
        <v>1530676</v>
      </c>
      <c r="FXW19">
        <v>1530676</v>
      </c>
      <c r="FXX19">
        <v>1755056</v>
      </c>
      <c r="FXY19">
        <v>1830232</v>
      </c>
      <c r="FXZ19">
        <v>1909456</v>
      </c>
      <c r="FYA19">
        <v>1953700</v>
      </c>
      <c r="FYB19">
        <v>1991394</v>
      </c>
      <c r="FYC19">
        <v>1993598</v>
      </c>
      <c r="FYD19">
        <v>2010727</v>
      </c>
      <c r="FYE19">
        <v>2036150</v>
      </c>
      <c r="FYF19">
        <v>2007863</v>
      </c>
      <c r="FYG19">
        <v>2004330</v>
      </c>
      <c r="FYH19">
        <v>2050294</v>
      </c>
      <c r="FYI19">
        <v>2062791</v>
      </c>
      <c r="FYJ19">
        <v>2073432</v>
      </c>
      <c r="FYK19">
        <v>2077571</v>
      </c>
      <c r="FYL19">
        <v>2090886</v>
      </c>
      <c r="FYM19">
        <v>2056501</v>
      </c>
      <c r="FYN19">
        <v>2076911</v>
      </c>
      <c r="FYO19">
        <v>2053074</v>
      </c>
      <c r="FYP19">
        <v>2050985</v>
      </c>
      <c r="FYQ19">
        <v>2017187</v>
      </c>
      <c r="FYR19">
        <v>2050060</v>
      </c>
      <c r="FYS19">
        <v>2043504</v>
      </c>
      <c r="FYT19">
        <v>2061373</v>
      </c>
      <c r="FYU19">
        <v>2042624</v>
      </c>
      <c r="FYV19">
        <v>2062838</v>
      </c>
      <c r="FYW19">
        <v>2077965</v>
      </c>
      <c r="FYX19">
        <v>2100749</v>
      </c>
      <c r="FYY19">
        <v>2091940</v>
      </c>
      <c r="FYZ19">
        <v>2069992</v>
      </c>
      <c r="FZA19">
        <v>2071131</v>
      </c>
      <c r="FZB19">
        <v>2071875</v>
      </c>
      <c r="FZC19">
        <v>2073278</v>
      </c>
      <c r="FZD19">
        <v>2044884</v>
      </c>
      <c r="FZE19">
        <v>2060268</v>
      </c>
      <c r="FZF19">
        <v>2065215</v>
      </c>
      <c r="FZG19">
        <v>2043595</v>
      </c>
      <c r="FZH19">
        <v>2071314</v>
      </c>
      <c r="FZI19">
        <v>2071272</v>
      </c>
      <c r="FZJ19">
        <v>2053285</v>
      </c>
      <c r="FZK19">
        <v>2069820</v>
      </c>
      <c r="FZL19">
        <v>2068077</v>
      </c>
      <c r="FZM19">
        <v>2072291</v>
      </c>
      <c r="FZN19">
        <v>2074622</v>
      </c>
      <c r="FZO19">
        <v>2100970</v>
      </c>
      <c r="FZP19">
        <v>2069919</v>
      </c>
      <c r="FZQ19">
        <v>2069919</v>
      </c>
      <c r="FZR19">
        <v>40257</v>
      </c>
      <c r="FZS19">
        <v>40257</v>
      </c>
      <c r="FZT19">
        <v>57983</v>
      </c>
      <c r="FZU19">
        <v>80323</v>
      </c>
      <c r="FZV19">
        <v>80658</v>
      </c>
      <c r="FZW19">
        <v>93731</v>
      </c>
      <c r="FZX19">
        <v>120109</v>
      </c>
      <c r="FZY19">
        <v>174066</v>
      </c>
      <c r="FZZ19">
        <v>200788</v>
      </c>
      <c r="GAA19">
        <v>227902</v>
      </c>
      <c r="GAB19">
        <v>297706</v>
      </c>
      <c r="GAC19">
        <v>402104</v>
      </c>
      <c r="GAD19">
        <v>463368</v>
      </c>
      <c r="GAE19">
        <v>551357</v>
      </c>
      <c r="GAF19">
        <v>731748</v>
      </c>
      <c r="GAG19">
        <v>1260772</v>
      </c>
      <c r="GAH19">
        <v>1586368</v>
      </c>
      <c r="GAI19">
        <v>1880015</v>
      </c>
      <c r="GAJ19">
        <v>1966221</v>
      </c>
      <c r="GAK19">
        <v>2131597</v>
      </c>
      <c r="GAL19">
        <v>2220767</v>
      </c>
      <c r="GAM19">
        <v>2301080</v>
      </c>
      <c r="GAN19">
        <v>2319217</v>
      </c>
      <c r="GAO19">
        <v>2319217</v>
      </c>
      <c r="GAP19">
        <v>2384844</v>
      </c>
      <c r="GAQ19">
        <v>2406731</v>
      </c>
      <c r="GAR19">
        <v>2406731</v>
      </c>
      <c r="GAS19">
        <v>2380282</v>
      </c>
      <c r="GAT19">
        <v>2415305</v>
      </c>
      <c r="GAU19">
        <v>2435295</v>
      </c>
      <c r="GAV19">
        <v>2413560</v>
      </c>
      <c r="GAW19">
        <v>2444455</v>
      </c>
      <c r="GAX19">
        <v>2399392</v>
      </c>
      <c r="GAY19">
        <v>2471761</v>
      </c>
      <c r="GAZ19">
        <v>2452564</v>
      </c>
      <c r="GBA19">
        <v>2453906</v>
      </c>
      <c r="GBB19">
        <v>2458511</v>
      </c>
      <c r="GBC19">
        <v>2463661</v>
      </c>
      <c r="GBD19">
        <v>2459571</v>
      </c>
      <c r="GBE19">
        <v>2587961</v>
      </c>
      <c r="GBF19">
        <v>2589021</v>
      </c>
      <c r="GBG19">
        <v>2512847</v>
      </c>
      <c r="GBH19">
        <v>2471534</v>
      </c>
      <c r="GBI19">
        <v>2471534</v>
      </c>
      <c r="GBJ19">
        <v>2442449</v>
      </c>
      <c r="GBK19">
        <v>2354448</v>
      </c>
      <c r="GBL19">
        <v>2408320</v>
      </c>
      <c r="GBM19">
        <v>2370542</v>
      </c>
      <c r="GBN19">
        <v>2371580</v>
      </c>
      <c r="GBO19">
        <v>2318592</v>
      </c>
      <c r="GBP19">
        <v>2271683</v>
      </c>
      <c r="GBQ19">
        <v>2283605</v>
      </c>
      <c r="GBR19">
        <v>2265312</v>
      </c>
      <c r="GBS19">
        <v>2278155</v>
      </c>
      <c r="GBT19">
        <v>2223179</v>
      </c>
      <c r="GBU19">
        <v>2178248</v>
      </c>
      <c r="GBV19">
        <v>2121399</v>
      </c>
      <c r="GBW19">
        <v>2121399</v>
      </c>
      <c r="GBX19">
        <v>2116449</v>
      </c>
      <c r="GBY19">
        <v>2148814</v>
      </c>
      <c r="GBZ19">
        <v>2138027</v>
      </c>
      <c r="GCA19">
        <v>2146592</v>
      </c>
      <c r="GCB19">
        <v>2146592</v>
      </c>
      <c r="GCC19">
        <v>2136976</v>
      </c>
      <c r="GCD19">
        <v>2187179</v>
      </c>
      <c r="GCE19">
        <v>35120</v>
      </c>
      <c r="GCF19">
        <v>44254</v>
      </c>
      <c r="GCG19">
        <v>67767</v>
      </c>
      <c r="GCH19">
        <v>70403</v>
      </c>
      <c r="GCI19">
        <v>73210</v>
      </c>
      <c r="GCJ19">
        <v>90159</v>
      </c>
      <c r="GCK19">
        <v>98688</v>
      </c>
      <c r="GCL19">
        <v>113129</v>
      </c>
      <c r="GCM19">
        <v>152781</v>
      </c>
      <c r="GCN19">
        <v>195468</v>
      </c>
      <c r="GCO19">
        <v>270722</v>
      </c>
      <c r="GCP19">
        <v>349307</v>
      </c>
      <c r="GCQ19">
        <v>407715</v>
      </c>
      <c r="GCR19">
        <v>617258</v>
      </c>
      <c r="GCS19">
        <v>865947</v>
      </c>
      <c r="GCT19">
        <v>1370061</v>
      </c>
      <c r="GCU19">
        <v>1703749</v>
      </c>
      <c r="GCV19">
        <v>2013914</v>
      </c>
      <c r="GCW19">
        <v>2236099</v>
      </c>
      <c r="GCX19">
        <v>2286059</v>
      </c>
      <c r="GCY19">
        <v>2286059</v>
      </c>
      <c r="GCZ19">
        <v>2177624</v>
      </c>
      <c r="GDA19">
        <v>2344727</v>
      </c>
      <c r="GDB19">
        <v>2418250</v>
      </c>
      <c r="GDC19">
        <v>2417756</v>
      </c>
      <c r="GDD19">
        <v>2484773</v>
      </c>
      <c r="GDE19">
        <v>2508813</v>
      </c>
      <c r="GDF19">
        <v>2553416</v>
      </c>
      <c r="GDG19">
        <v>2575761</v>
      </c>
      <c r="GDH19">
        <v>2577936</v>
      </c>
      <c r="GDI19">
        <v>2544913</v>
      </c>
      <c r="GDJ19">
        <v>2498881</v>
      </c>
      <c r="GDK19">
        <v>2405828</v>
      </c>
      <c r="GDL19">
        <v>2395190</v>
      </c>
      <c r="GDM19">
        <v>2459694</v>
      </c>
      <c r="GDN19">
        <v>2346550</v>
      </c>
      <c r="GDO19">
        <v>2383791</v>
      </c>
      <c r="GDP19">
        <v>2385175</v>
      </c>
      <c r="GDQ19">
        <v>2348905</v>
      </c>
      <c r="GDR19">
        <v>2426245</v>
      </c>
      <c r="GDS19">
        <v>2423040</v>
      </c>
      <c r="GDT19">
        <v>2423567</v>
      </c>
      <c r="GDU19">
        <v>2418492</v>
      </c>
      <c r="GDV19">
        <v>2428659</v>
      </c>
      <c r="GDW19">
        <v>2389385</v>
      </c>
      <c r="GDX19">
        <v>2429117</v>
      </c>
      <c r="GDY19">
        <v>2385897</v>
      </c>
      <c r="GDZ19">
        <v>2390176</v>
      </c>
      <c r="GEA19">
        <v>2380328</v>
      </c>
      <c r="GEB19">
        <v>2365284</v>
      </c>
      <c r="GEC19">
        <v>2350044</v>
      </c>
      <c r="GED19">
        <v>2345442</v>
      </c>
      <c r="GEE19">
        <v>2343949</v>
      </c>
      <c r="GEF19">
        <v>2352823</v>
      </c>
      <c r="GEG19">
        <v>2317987</v>
      </c>
      <c r="GEH19">
        <v>2307596</v>
      </c>
      <c r="GEI19">
        <v>2310227</v>
      </c>
      <c r="GEJ19">
        <v>2250978</v>
      </c>
      <c r="GEK19">
        <v>2213032</v>
      </c>
      <c r="GEL19">
        <v>2216740</v>
      </c>
      <c r="GEM19">
        <v>2204139</v>
      </c>
      <c r="GEN19">
        <v>2177026</v>
      </c>
      <c r="GEO19">
        <v>2185464</v>
      </c>
      <c r="GEP19">
        <v>2135483</v>
      </c>
      <c r="GEQ19">
        <v>2232928</v>
      </c>
      <c r="GER19">
        <v>34912</v>
      </c>
      <c r="GES19">
        <v>39247</v>
      </c>
      <c r="GET19">
        <v>64210</v>
      </c>
      <c r="GEU19">
        <v>87389</v>
      </c>
      <c r="GEV19">
        <v>124948</v>
      </c>
      <c r="GEW19">
        <v>151481</v>
      </c>
      <c r="GEX19">
        <v>177740</v>
      </c>
      <c r="GEY19">
        <v>210568</v>
      </c>
      <c r="GEZ19">
        <v>230322</v>
      </c>
      <c r="GFA19">
        <v>261527</v>
      </c>
      <c r="GFB19">
        <v>386688</v>
      </c>
      <c r="GFC19">
        <v>531267</v>
      </c>
      <c r="GFD19">
        <v>672062</v>
      </c>
      <c r="GFE19">
        <v>672062</v>
      </c>
      <c r="GFF19">
        <v>799281</v>
      </c>
      <c r="GFG19">
        <v>1221405</v>
      </c>
      <c r="GFH19">
        <v>1589794</v>
      </c>
      <c r="GFI19">
        <v>1929983</v>
      </c>
      <c r="GFJ19">
        <v>2054099</v>
      </c>
      <c r="GFK19">
        <v>2302360</v>
      </c>
      <c r="GFL19">
        <v>2403245</v>
      </c>
      <c r="GFM19">
        <v>2480038</v>
      </c>
      <c r="GFN19">
        <v>2567141</v>
      </c>
      <c r="GFO19">
        <v>2643978</v>
      </c>
      <c r="GFP19">
        <v>2723679</v>
      </c>
      <c r="GFQ19">
        <v>2702043</v>
      </c>
      <c r="GFR19">
        <v>2723166</v>
      </c>
      <c r="GFS19">
        <v>2690865</v>
      </c>
      <c r="GFT19">
        <v>2803217</v>
      </c>
      <c r="GFU19">
        <v>2908270</v>
      </c>
      <c r="GFV19">
        <v>2894486</v>
      </c>
      <c r="GFW19">
        <v>2908570</v>
      </c>
      <c r="GFX19">
        <v>2893927</v>
      </c>
      <c r="GFY19">
        <v>2888547</v>
      </c>
      <c r="GFZ19">
        <v>2882771</v>
      </c>
      <c r="GGA19">
        <v>2858504</v>
      </c>
      <c r="GGB19">
        <v>2838273</v>
      </c>
      <c r="GGC19">
        <v>2821648</v>
      </c>
      <c r="GGD19">
        <v>2747888</v>
      </c>
      <c r="GGE19">
        <v>2847326</v>
      </c>
      <c r="GGF19">
        <v>2771624</v>
      </c>
      <c r="GGG19">
        <v>2746664</v>
      </c>
      <c r="GGH19">
        <v>2766239</v>
      </c>
      <c r="GGI19">
        <v>2781515</v>
      </c>
      <c r="GGJ19">
        <v>2757681</v>
      </c>
      <c r="GGK19">
        <v>2837841</v>
      </c>
      <c r="GGL19">
        <v>2811641</v>
      </c>
      <c r="GGM19">
        <v>2816281</v>
      </c>
      <c r="GGN19">
        <v>2843910</v>
      </c>
      <c r="GGO19">
        <v>2871395</v>
      </c>
      <c r="GGP19">
        <v>2854203</v>
      </c>
      <c r="GGQ19">
        <v>2802888</v>
      </c>
      <c r="GGR19">
        <v>2827727</v>
      </c>
      <c r="GGS19">
        <v>2828516</v>
      </c>
      <c r="GGT19">
        <v>2814609</v>
      </c>
      <c r="GGU19">
        <v>2748972</v>
      </c>
      <c r="GGV19">
        <v>2748972</v>
      </c>
      <c r="GGW19">
        <v>2727397</v>
      </c>
      <c r="GGX19">
        <v>2753909</v>
      </c>
      <c r="GGY19">
        <v>2773695</v>
      </c>
      <c r="GGZ19">
        <v>2766929</v>
      </c>
      <c r="GHA19">
        <v>2766553</v>
      </c>
      <c r="GHB19">
        <v>2783454</v>
      </c>
      <c r="GHC19">
        <v>2806267</v>
      </c>
      <c r="GHD19">
        <v>2848804</v>
      </c>
      <c r="GHE19">
        <v>3058</v>
      </c>
      <c r="GHF19">
        <v>4039</v>
      </c>
      <c r="GHG19">
        <v>9492</v>
      </c>
      <c r="GHH19">
        <v>28946</v>
      </c>
      <c r="GHI19">
        <v>44792</v>
      </c>
      <c r="GHJ19">
        <v>52142</v>
      </c>
      <c r="GHK19">
        <v>72425</v>
      </c>
      <c r="GHL19">
        <v>90931</v>
      </c>
      <c r="GHM19">
        <v>138426</v>
      </c>
      <c r="GHN19">
        <v>155252</v>
      </c>
      <c r="GHO19">
        <v>169385</v>
      </c>
      <c r="GHP19">
        <v>210701</v>
      </c>
      <c r="GHQ19">
        <v>334487</v>
      </c>
      <c r="GHR19">
        <v>400414</v>
      </c>
      <c r="GHS19">
        <v>567932</v>
      </c>
      <c r="GHT19">
        <v>793778</v>
      </c>
      <c r="GHU19">
        <v>1399825</v>
      </c>
      <c r="GHV19">
        <v>1908070</v>
      </c>
      <c r="GHW19">
        <v>1908070</v>
      </c>
      <c r="GHX19">
        <v>2210428</v>
      </c>
      <c r="GHY19">
        <v>2409614</v>
      </c>
      <c r="GHZ19">
        <v>2498455</v>
      </c>
      <c r="GIA19">
        <v>2634887</v>
      </c>
      <c r="GIB19">
        <v>2658408</v>
      </c>
      <c r="GIC19">
        <v>2671674</v>
      </c>
      <c r="GID19">
        <v>2695567</v>
      </c>
      <c r="GIE19">
        <v>2675431</v>
      </c>
      <c r="GIF19">
        <v>2616764</v>
      </c>
      <c r="GIG19">
        <v>2585647</v>
      </c>
      <c r="GIH19">
        <v>2565981</v>
      </c>
      <c r="GII19">
        <v>2564672</v>
      </c>
      <c r="GIJ19">
        <v>2574612</v>
      </c>
      <c r="GIK19">
        <v>2559814</v>
      </c>
      <c r="GIL19">
        <v>2577504</v>
      </c>
      <c r="GIM19">
        <v>2603994</v>
      </c>
      <c r="GIN19">
        <v>2567862</v>
      </c>
      <c r="GIO19">
        <v>2542282</v>
      </c>
      <c r="GIP19">
        <v>2527656</v>
      </c>
      <c r="GIQ19">
        <v>2543716</v>
      </c>
      <c r="GIR19">
        <v>2562490</v>
      </c>
      <c r="GIS19">
        <v>2527942</v>
      </c>
      <c r="GIT19">
        <v>2513426</v>
      </c>
      <c r="GIU19">
        <v>2473063</v>
      </c>
      <c r="GIV19">
        <v>2472840</v>
      </c>
      <c r="GIW19">
        <v>2530994</v>
      </c>
      <c r="GIX19">
        <v>2477204</v>
      </c>
      <c r="GIY19">
        <v>2514699</v>
      </c>
      <c r="GIZ19">
        <v>2532510</v>
      </c>
      <c r="GJA19">
        <v>2530544</v>
      </c>
      <c r="GJB19">
        <v>2527949</v>
      </c>
      <c r="GJC19">
        <v>2522404</v>
      </c>
      <c r="GJD19">
        <v>2517714</v>
      </c>
      <c r="GJE19">
        <v>2495110</v>
      </c>
      <c r="GJF19">
        <v>2477596</v>
      </c>
      <c r="GJG19">
        <v>2476873</v>
      </c>
      <c r="GJH19">
        <v>2468043</v>
      </c>
      <c r="GJI19">
        <v>2485173</v>
      </c>
      <c r="GJJ19">
        <v>2482475</v>
      </c>
      <c r="GJK19">
        <v>2493597</v>
      </c>
      <c r="GJL19">
        <v>2468163</v>
      </c>
      <c r="GJM19">
        <v>2395166</v>
      </c>
      <c r="GJN19">
        <v>2380917</v>
      </c>
      <c r="GJO19">
        <v>2359230</v>
      </c>
      <c r="GJP19">
        <v>2300239</v>
      </c>
      <c r="GJQ19">
        <v>2310046</v>
      </c>
      <c r="GJR19">
        <v>4736</v>
      </c>
      <c r="GJS19">
        <v>5867</v>
      </c>
      <c r="GJT19">
        <v>8204</v>
      </c>
      <c r="GJU19">
        <v>18402</v>
      </c>
      <c r="GJV19">
        <v>26732</v>
      </c>
      <c r="GJW19">
        <v>26253</v>
      </c>
      <c r="GJX19">
        <v>29553</v>
      </c>
      <c r="GJY19">
        <v>51989</v>
      </c>
      <c r="GJZ19">
        <v>53274</v>
      </c>
      <c r="GKA19">
        <v>67193</v>
      </c>
      <c r="GKB19">
        <v>129338</v>
      </c>
      <c r="GKC19">
        <v>133724</v>
      </c>
      <c r="GKD19">
        <v>172791</v>
      </c>
      <c r="GKE19">
        <v>201624</v>
      </c>
      <c r="GKF19">
        <v>315073</v>
      </c>
      <c r="GKG19">
        <v>416715</v>
      </c>
      <c r="GKH19">
        <v>651188</v>
      </c>
      <c r="GKI19">
        <v>1109363</v>
      </c>
      <c r="GKJ19">
        <v>1526158</v>
      </c>
      <c r="GKK19">
        <v>1851815</v>
      </c>
      <c r="GKL19">
        <v>1941649</v>
      </c>
      <c r="GKM19">
        <v>2001341</v>
      </c>
      <c r="GKN19">
        <v>2037782</v>
      </c>
      <c r="GKO19">
        <v>2037782</v>
      </c>
      <c r="GKP19">
        <v>2106005</v>
      </c>
      <c r="GKQ19">
        <v>2161232</v>
      </c>
      <c r="GKR19">
        <v>2220630</v>
      </c>
      <c r="GKS19">
        <v>2219059</v>
      </c>
      <c r="GKT19">
        <v>2214788</v>
      </c>
      <c r="GKU19">
        <v>2215716</v>
      </c>
      <c r="GKV19">
        <v>2241320</v>
      </c>
      <c r="GKW19">
        <v>2216197</v>
      </c>
      <c r="GKX19">
        <v>2289922</v>
      </c>
      <c r="GKY19">
        <v>2270829</v>
      </c>
      <c r="GKZ19">
        <v>2283707</v>
      </c>
      <c r="GLA19">
        <v>2311088</v>
      </c>
      <c r="GLB19">
        <v>2277046</v>
      </c>
      <c r="GLC19">
        <v>2266789</v>
      </c>
      <c r="GLD19">
        <v>2244620</v>
      </c>
      <c r="GLE19">
        <v>2325687</v>
      </c>
      <c r="GLF19">
        <v>2268824</v>
      </c>
      <c r="GLG19">
        <v>2289173</v>
      </c>
      <c r="GLH19">
        <v>2234139</v>
      </c>
      <c r="GLI19">
        <v>2256188</v>
      </c>
      <c r="GLJ19">
        <v>2259237</v>
      </c>
      <c r="GLK19">
        <v>2234891</v>
      </c>
      <c r="GLL19">
        <v>2230361</v>
      </c>
      <c r="GLM19">
        <v>2260121</v>
      </c>
      <c r="GLN19">
        <v>2260121</v>
      </c>
      <c r="GLO19">
        <v>2282820</v>
      </c>
      <c r="GLP19">
        <v>2246360</v>
      </c>
      <c r="GLQ19">
        <v>2258036</v>
      </c>
      <c r="GLR19">
        <v>2265738</v>
      </c>
      <c r="GLS19">
        <v>2296674</v>
      </c>
      <c r="GLT19">
        <v>2251975</v>
      </c>
      <c r="GLU19">
        <v>2241776</v>
      </c>
      <c r="GLV19">
        <v>2194565</v>
      </c>
      <c r="GLW19">
        <v>2177991</v>
      </c>
      <c r="GLX19">
        <v>2177991</v>
      </c>
      <c r="GLY19">
        <v>2184888</v>
      </c>
      <c r="GLZ19">
        <v>2154639</v>
      </c>
      <c r="GMA19">
        <v>2128909</v>
      </c>
      <c r="GMB19">
        <v>2155773</v>
      </c>
      <c r="GMC19">
        <v>2155773</v>
      </c>
      <c r="GMD19">
        <v>2175546</v>
      </c>
      <c r="GME19">
        <v>2208890</v>
      </c>
      <c r="GMF19">
        <v>14551</v>
      </c>
      <c r="GMG19">
        <v>12761</v>
      </c>
      <c r="GMH19">
        <v>20014</v>
      </c>
      <c r="GMI19">
        <v>22272</v>
      </c>
      <c r="GMJ19">
        <v>35608</v>
      </c>
      <c r="GMK19">
        <v>57117</v>
      </c>
      <c r="GML19">
        <v>64321</v>
      </c>
      <c r="GMM19">
        <v>85396</v>
      </c>
      <c r="GMN19">
        <v>98468</v>
      </c>
      <c r="GMO19">
        <v>132577</v>
      </c>
      <c r="GMP19">
        <v>140913</v>
      </c>
      <c r="GMQ19">
        <v>172526</v>
      </c>
      <c r="GMR19">
        <v>242013</v>
      </c>
      <c r="GMS19">
        <v>345522</v>
      </c>
      <c r="GMT19">
        <v>594607</v>
      </c>
      <c r="GMU19">
        <v>1238497</v>
      </c>
      <c r="GMV19">
        <v>1652686</v>
      </c>
      <c r="GMW19">
        <v>1864439</v>
      </c>
      <c r="GMX19">
        <v>1921853</v>
      </c>
      <c r="GMY19">
        <v>1921853</v>
      </c>
      <c r="GMZ19">
        <v>1886905</v>
      </c>
      <c r="GNA19">
        <v>2032269</v>
      </c>
      <c r="GNB19">
        <v>2096861</v>
      </c>
      <c r="GNC19">
        <v>2173047</v>
      </c>
      <c r="GND19">
        <v>2202114</v>
      </c>
      <c r="GNE19">
        <v>2244031</v>
      </c>
      <c r="GNF19">
        <v>2253953</v>
      </c>
      <c r="GNG19">
        <v>2255503</v>
      </c>
      <c r="GNH19">
        <v>2255050</v>
      </c>
      <c r="GNI19">
        <v>2281170</v>
      </c>
      <c r="GNJ19">
        <v>2300112</v>
      </c>
      <c r="GNK19">
        <v>2339203</v>
      </c>
      <c r="GNL19">
        <v>2340885</v>
      </c>
      <c r="GNM19">
        <v>2294156</v>
      </c>
      <c r="GNN19">
        <v>2358622</v>
      </c>
      <c r="GNO19">
        <v>2337440</v>
      </c>
      <c r="GNP19">
        <v>2339060</v>
      </c>
      <c r="GNQ19">
        <v>2351545</v>
      </c>
      <c r="GNR19">
        <v>2421505</v>
      </c>
      <c r="GNS19">
        <v>2447089</v>
      </c>
      <c r="GNT19">
        <v>2449955</v>
      </c>
      <c r="GNU19">
        <v>2443970</v>
      </c>
      <c r="GNV19">
        <v>2434985</v>
      </c>
      <c r="GNW19">
        <v>2401767</v>
      </c>
      <c r="GNX19">
        <v>2380830</v>
      </c>
      <c r="GNY19">
        <v>2359277</v>
      </c>
      <c r="GNZ19">
        <v>2352018</v>
      </c>
      <c r="GOA19">
        <v>2392297</v>
      </c>
      <c r="GOB19">
        <v>2318539</v>
      </c>
      <c r="GOC19">
        <v>2316979</v>
      </c>
      <c r="GOD19">
        <v>2293350</v>
      </c>
      <c r="GOE19">
        <v>2201285</v>
      </c>
      <c r="GOF19">
        <v>2183129</v>
      </c>
      <c r="GOG19">
        <v>2178640</v>
      </c>
      <c r="GOH19">
        <v>2231168</v>
      </c>
      <c r="GOI19">
        <v>2198713</v>
      </c>
      <c r="GOJ19">
        <v>2209591</v>
      </c>
      <c r="GOK19">
        <v>2167917</v>
      </c>
      <c r="GOL19">
        <v>2161817</v>
      </c>
      <c r="GOM19">
        <v>2169491</v>
      </c>
      <c r="GON19">
        <v>2174360</v>
      </c>
      <c r="GOO19">
        <v>2235140</v>
      </c>
      <c r="GOP19">
        <v>2209905</v>
      </c>
      <c r="GOQ19">
        <v>2298372</v>
      </c>
      <c r="GOR19">
        <v>12460</v>
      </c>
      <c r="GOS19">
        <v>19213</v>
      </c>
      <c r="GOT19">
        <v>23589</v>
      </c>
      <c r="GOU19">
        <v>33440</v>
      </c>
      <c r="GOV19">
        <v>37164</v>
      </c>
      <c r="GOW19">
        <v>65787</v>
      </c>
      <c r="GOX19">
        <v>56790</v>
      </c>
      <c r="GOY19">
        <v>75465</v>
      </c>
      <c r="GOZ19">
        <v>90927</v>
      </c>
      <c r="GPA19">
        <v>119667</v>
      </c>
      <c r="GPB19">
        <v>203252</v>
      </c>
      <c r="GPC19">
        <v>270867</v>
      </c>
      <c r="GPD19">
        <v>336746</v>
      </c>
      <c r="GPE19">
        <v>336746</v>
      </c>
      <c r="GPF19">
        <v>438144</v>
      </c>
      <c r="GPG19">
        <v>638372</v>
      </c>
      <c r="GPH19">
        <v>1111288</v>
      </c>
      <c r="GPI19">
        <v>1452546</v>
      </c>
      <c r="GPJ19">
        <v>1723293</v>
      </c>
      <c r="GPK19">
        <v>1958537</v>
      </c>
      <c r="GPL19">
        <v>1997460</v>
      </c>
      <c r="GPM19">
        <v>2062628</v>
      </c>
      <c r="GPN19">
        <v>2080583</v>
      </c>
      <c r="GPO19">
        <v>2107591</v>
      </c>
      <c r="GPP19">
        <v>2118609</v>
      </c>
      <c r="GPQ19">
        <v>2142117</v>
      </c>
      <c r="GPR19">
        <v>2137281</v>
      </c>
      <c r="GPS19">
        <v>2144026</v>
      </c>
      <c r="GPT19">
        <v>2129318</v>
      </c>
      <c r="GPU19">
        <v>2133692</v>
      </c>
      <c r="GPV19">
        <v>2125130</v>
      </c>
      <c r="GPW19">
        <v>2088257</v>
      </c>
      <c r="GPX19">
        <v>2091937</v>
      </c>
      <c r="GPY19">
        <v>2108939</v>
      </c>
      <c r="GPZ19">
        <v>2093057</v>
      </c>
      <c r="GQA19">
        <v>2095859</v>
      </c>
      <c r="GQB19">
        <v>2065122</v>
      </c>
      <c r="GQC19">
        <v>2009386</v>
      </c>
      <c r="GQD19">
        <v>2004588</v>
      </c>
      <c r="GQE19">
        <v>1978943</v>
      </c>
      <c r="GQF19">
        <v>1990335</v>
      </c>
      <c r="GQG19">
        <v>1987774</v>
      </c>
      <c r="GQH19">
        <v>1978492</v>
      </c>
      <c r="GQI19">
        <v>1977771</v>
      </c>
      <c r="GQJ19">
        <v>2023303</v>
      </c>
      <c r="GQK19">
        <v>2049307</v>
      </c>
      <c r="GQL19">
        <v>2083042</v>
      </c>
      <c r="GQM19">
        <v>1967751</v>
      </c>
      <c r="GQN19">
        <v>1985206</v>
      </c>
      <c r="GQO19">
        <v>2058560</v>
      </c>
      <c r="GQP19">
        <v>2090571</v>
      </c>
      <c r="GQQ19">
        <v>2099164</v>
      </c>
      <c r="GQR19">
        <v>2120502</v>
      </c>
      <c r="GQS19">
        <v>2109203</v>
      </c>
      <c r="GQT19">
        <v>2119788</v>
      </c>
      <c r="GQU19">
        <v>2164219</v>
      </c>
      <c r="GQV19">
        <v>2124667</v>
      </c>
      <c r="GQW19">
        <v>2124667</v>
      </c>
      <c r="GQX19">
        <v>2126676</v>
      </c>
      <c r="GQY19">
        <v>2142774</v>
      </c>
      <c r="GQZ19">
        <v>2168441</v>
      </c>
      <c r="GRA19">
        <v>2170073</v>
      </c>
      <c r="GRB19">
        <v>2177491</v>
      </c>
      <c r="GRC19">
        <v>2109897</v>
      </c>
      <c r="GRD19">
        <v>2123941</v>
      </c>
      <c r="GRE19">
        <v>4047</v>
      </c>
      <c r="GRF19">
        <v>7978</v>
      </c>
      <c r="GRG19">
        <v>12991</v>
      </c>
      <c r="GRH19">
        <v>19783</v>
      </c>
      <c r="GRI19">
        <v>21425</v>
      </c>
      <c r="GRJ19">
        <v>25802</v>
      </c>
      <c r="GRK19">
        <v>31138</v>
      </c>
      <c r="GRL19">
        <v>42274</v>
      </c>
      <c r="GRM19">
        <v>62493</v>
      </c>
      <c r="GRN19">
        <v>69054</v>
      </c>
      <c r="GRO19">
        <v>98336</v>
      </c>
      <c r="GRP19">
        <v>130289</v>
      </c>
      <c r="GRQ19">
        <v>157964</v>
      </c>
      <c r="GRR19">
        <v>185196</v>
      </c>
      <c r="GRS19">
        <v>274298</v>
      </c>
      <c r="GRT19">
        <v>394354</v>
      </c>
      <c r="GRU19">
        <v>688361</v>
      </c>
      <c r="GRV19">
        <v>1191861</v>
      </c>
      <c r="GRW19">
        <v>1191861</v>
      </c>
      <c r="GRX19">
        <v>1485702</v>
      </c>
      <c r="GRY19">
        <v>1700767</v>
      </c>
      <c r="GRZ19">
        <v>1848748</v>
      </c>
      <c r="GSA19">
        <v>1910771</v>
      </c>
      <c r="GSB19">
        <v>2004754</v>
      </c>
      <c r="GSC19">
        <v>2097611</v>
      </c>
      <c r="GSD19">
        <v>2197122</v>
      </c>
      <c r="GSE19">
        <v>2174220</v>
      </c>
      <c r="GSF19">
        <v>2249821</v>
      </c>
      <c r="GSG19">
        <v>2304677</v>
      </c>
      <c r="GSH19">
        <v>2246840</v>
      </c>
      <c r="GSI19">
        <v>2233701</v>
      </c>
      <c r="GSJ19">
        <v>2281856</v>
      </c>
      <c r="GSK19">
        <v>2287128</v>
      </c>
      <c r="GSL19">
        <v>2220606</v>
      </c>
      <c r="GSM19">
        <v>2317936</v>
      </c>
      <c r="GSN19">
        <v>2264296</v>
      </c>
      <c r="GSO19">
        <v>2161552</v>
      </c>
      <c r="GSP19">
        <v>2216987</v>
      </c>
      <c r="GSQ19">
        <v>2065276</v>
      </c>
      <c r="GSR19">
        <v>2146137</v>
      </c>
      <c r="GSS19">
        <v>2212884</v>
      </c>
      <c r="GST19">
        <v>2237494</v>
      </c>
      <c r="GSU19">
        <v>2095159</v>
      </c>
      <c r="GSV19">
        <v>2134136</v>
      </c>
      <c r="GSW19">
        <v>2215032</v>
      </c>
      <c r="GSX19">
        <v>2220692</v>
      </c>
      <c r="GSY19">
        <v>2214663</v>
      </c>
      <c r="GSZ19">
        <v>2207108</v>
      </c>
      <c r="GTA19">
        <v>2203865</v>
      </c>
      <c r="GTB19">
        <v>2203865</v>
      </c>
      <c r="GTC19">
        <v>2190536</v>
      </c>
      <c r="GTD19">
        <v>2167296</v>
      </c>
      <c r="GTE19">
        <v>2150807</v>
      </c>
      <c r="GTF19">
        <v>2160895</v>
      </c>
      <c r="GTG19">
        <v>2130748</v>
      </c>
      <c r="GTH19">
        <v>2098235</v>
      </c>
      <c r="GTI19">
        <v>2072725</v>
      </c>
      <c r="GTJ19">
        <v>2028744</v>
      </c>
      <c r="GTK19">
        <v>1984913</v>
      </c>
      <c r="GTL19">
        <v>2045545</v>
      </c>
      <c r="GTM19">
        <v>1960846</v>
      </c>
      <c r="GTN19">
        <v>1948451</v>
      </c>
      <c r="GTO19">
        <v>1903497</v>
      </c>
      <c r="GTP19">
        <v>1890618</v>
      </c>
      <c r="GTQ19">
        <v>1949992</v>
      </c>
      <c r="GTR19">
        <v>15078</v>
      </c>
      <c r="GTS19">
        <v>28658</v>
      </c>
      <c r="GTT19">
        <v>32182</v>
      </c>
      <c r="GTU19">
        <v>35929</v>
      </c>
      <c r="GTV19">
        <v>47991</v>
      </c>
      <c r="GTW19">
        <v>60749</v>
      </c>
      <c r="GTX19">
        <v>83186</v>
      </c>
      <c r="GTY19">
        <v>92796</v>
      </c>
      <c r="GTZ19">
        <v>113519</v>
      </c>
      <c r="GUA19">
        <v>131106</v>
      </c>
      <c r="GUB19">
        <v>144497</v>
      </c>
      <c r="GUC19">
        <v>166955</v>
      </c>
      <c r="GUD19">
        <v>182109</v>
      </c>
      <c r="GUE19">
        <v>206621</v>
      </c>
      <c r="GUF19">
        <v>246077</v>
      </c>
      <c r="GUG19">
        <v>364042</v>
      </c>
      <c r="GUH19">
        <v>418712</v>
      </c>
      <c r="GUI19">
        <v>698343</v>
      </c>
      <c r="GUJ19">
        <v>1066769</v>
      </c>
      <c r="GUK19">
        <v>1421503</v>
      </c>
      <c r="GUL19">
        <v>1642340</v>
      </c>
      <c r="GUM19">
        <v>1700364</v>
      </c>
      <c r="GUN19">
        <v>1737685</v>
      </c>
      <c r="GUO19">
        <v>1737685</v>
      </c>
      <c r="GUP19">
        <v>1807250</v>
      </c>
      <c r="GUQ19">
        <v>1812245</v>
      </c>
      <c r="GUR19">
        <v>1817531</v>
      </c>
      <c r="GUS19">
        <v>1821311</v>
      </c>
      <c r="GUT19">
        <v>1862745</v>
      </c>
      <c r="GUU19">
        <v>1855048</v>
      </c>
      <c r="GUV19">
        <v>1875239</v>
      </c>
      <c r="GUW19">
        <v>1876331</v>
      </c>
      <c r="GUX19">
        <v>1865903</v>
      </c>
      <c r="GUY19">
        <v>1893802</v>
      </c>
      <c r="GUZ19">
        <v>1885244</v>
      </c>
      <c r="GVA19">
        <v>1895483</v>
      </c>
      <c r="GVB19">
        <v>1869895</v>
      </c>
      <c r="GVC19">
        <v>1765520</v>
      </c>
      <c r="GVD19">
        <v>1762917</v>
      </c>
      <c r="GVE19">
        <v>1821792</v>
      </c>
      <c r="GVF19">
        <v>1787241</v>
      </c>
      <c r="GVG19">
        <v>1741436</v>
      </c>
      <c r="GVH19">
        <v>1735792</v>
      </c>
      <c r="GVI19">
        <v>1706973</v>
      </c>
      <c r="GVJ19">
        <v>1673150</v>
      </c>
      <c r="GVK19">
        <v>1675973</v>
      </c>
      <c r="GVL19">
        <v>1629962</v>
      </c>
      <c r="GVM19">
        <v>1623519</v>
      </c>
      <c r="GVN19">
        <v>1623519</v>
      </c>
      <c r="GVO19">
        <v>1598791</v>
      </c>
      <c r="GVP19">
        <v>1585960</v>
      </c>
      <c r="GVQ19">
        <v>1576726</v>
      </c>
      <c r="GVR19">
        <v>1538165</v>
      </c>
      <c r="GVS19">
        <v>1541431</v>
      </c>
      <c r="GVT19">
        <v>1534624</v>
      </c>
      <c r="GVU19">
        <v>1532781</v>
      </c>
      <c r="GVV19">
        <v>1548292</v>
      </c>
      <c r="GVW19">
        <v>1497146</v>
      </c>
      <c r="GVX19">
        <v>1497146</v>
      </c>
      <c r="GVY19">
        <v>1512091</v>
      </c>
      <c r="GVZ19">
        <v>1549156</v>
      </c>
      <c r="GWA19">
        <v>1553976</v>
      </c>
      <c r="GWB19">
        <v>1553186</v>
      </c>
      <c r="GWC19">
        <v>1553186</v>
      </c>
      <c r="GWD19">
        <v>1523605</v>
      </c>
      <c r="GWE19">
        <v>1538727</v>
      </c>
      <c r="GWF19">
        <v>30013</v>
      </c>
      <c r="GWG19">
        <v>42350</v>
      </c>
      <c r="GWH19">
        <v>50498</v>
      </c>
      <c r="GWI19">
        <v>59812</v>
      </c>
      <c r="GWJ19">
        <v>62576</v>
      </c>
      <c r="GWK19">
        <v>77912</v>
      </c>
      <c r="GWL19">
        <v>99745</v>
      </c>
      <c r="GWM19">
        <v>113662</v>
      </c>
      <c r="GWN19">
        <v>128259</v>
      </c>
      <c r="GWO19">
        <v>149247</v>
      </c>
      <c r="GWP19">
        <v>175340</v>
      </c>
      <c r="GWQ19">
        <v>215946</v>
      </c>
      <c r="GWR19">
        <v>260966</v>
      </c>
      <c r="GWS19">
        <v>332801</v>
      </c>
      <c r="GWT19">
        <v>422928</v>
      </c>
      <c r="GWU19">
        <v>652520</v>
      </c>
      <c r="GWV19">
        <v>1030000</v>
      </c>
      <c r="GWW19">
        <v>1270291</v>
      </c>
      <c r="GWX19">
        <v>1395503</v>
      </c>
      <c r="GWY19">
        <v>1395503</v>
      </c>
      <c r="GWZ19">
        <v>1441224</v>
      </c>
      <c r="GXA19">
        <v>1589341</v>
      </c>
      <c r="GXB19">
        <v>1617097</v>
      </c>
      <c r="GXC19">
        <v>1631524</v>
      </c>
      <c r="GXD19">
        <v>1684721</v>
      </c>
      <c r="GXE19">
        <v>1760590</v>
      </c>
      <c r="GXF19">
        <v>1742036</v>
      </c>
      <c r="GXG19">
        <v>1736679</v>
      </c>
      <c r="GXH19">
        <v>1736334</v>
      </c>
      <c r="GXI19">
        <v>1738156</v>
      </c>
      <c r="GXJ19">
        <v>1705608</v>
      </c>
      <c r="GXK19">
        <v>1681332</v>
      </c>
      <c r="GXL19">
        <v>1716485</v>
      </c>
      <c r="GXM19">
        <v>1734655</v>
      </c>
      <c r="GXN19">
        <v>1724793</v>
      </c>
      <c r="GXO19">
        <v>1704764</v>
      </c>
      <c r="GXP19">
        <v>1688294</v>
      </c>
      <c r="GXQ19">
        <v>1684040</v>
      </c>
      <c r="GXR19">
        <v>1704569</v>
      </c>
      <c r="GXS19">
        <v>1682221</v>
      </c>
      <c r="GXT19">
        <v>1696834</v>
      </c>
      <c r="GXU19">
        <v>1676511</v>
      </c>
      <c r="GXV19">
        <v>1625856</v>
      </c>
      <c r="GXW19">
        <v>1674404</v>
      </c>
      <c r="GXX19">
        <v>1658083</v>
      </c>
      <c r="GXY19">
        <v>1661271</v>
      </c>
      <c r="GXZ19">
        <v>1661861</v>
      </c>
      <c r="GYA19">
        <v>1667332</v>
      </c>
      <c r="GYB19">
        <v>1623881</v>
      </c>
      <c r="GYC19">
        <v>1636512</v>
      </c>
      <c r="GYD19">
        <v>1607909</v>
      </c>
      <c r="GYE19">
        <v>1639967</v>
      </c>
      <c r="GYF19">
        <v>1642379</v>
      </c>
      <c r="GYG19">
        <v>1647382</v>
      </c>
      <c r="GYH19">
        <v>1615192</v>
      </c>
      <c r="GYI19">
        <v>1628393</v>
      </c>
      <c r="GYJ19">
        <v>1606147</v>
      </c>
      <c r="GYK19">
        <v>1580747</v>
      </c>
      <c r="GYL19">
        <v>1602327</v>
      </c>
      <c r="GYM19">
        <v>1570725</v>
      </c>
      <c r="GYN19">
        <v>1575300</v>
      </c>
      <c r="GYO19">
        <v>1588475</v>
      </c>
      <c r="GYP19">
        <v>1562084</v>
      </c>
      <c r="GYQ19">
        <v>1569671</v>
      </c>
      <c r="GYR19">
        <v>65787</v>
      </c>
      <c r="GYS19">
        <v>167191</v>
      </c>
      <c r="GYT19">
        <v>215532</v>
      </c>
      <c r="GYU19">
        <v>252813</v>
      </c>
      <c r="GYV19">
        <v>298662</v>
      </c>
      <c r="GYW19">
        <v>339394</v>
      </c>
      <c r="GYX19">
        <v>360902</v>
      </c>
      <c r="GYY19">
        <v>382749</v>
      </c>
      <c r="GYZ19">
        <v>394339</v>
      </c>
      <c r="GZA19">
        <v>401570</v>
      </c>
      <c r="GZB19">
        <v>441712</v>
      </c>
      <c r="GZC19">
        <v>471361</v>
      </c>
      <c r="GZD19">
        <v>493161</v>
      </c>
      <c r="GZE19">
        <v>493161</v>
      </c>
      <c r="GZF19">
        <v>524065</v>
      </c>
      <c r="GZG19">
        <v>578506</v>
      </c>
      <c r="GZH19">
        <v>697904</v>
      </c>
      <c r="GZI19">
        <v>943721</v>
      </c>
      <c r="GZJ19">
        <v>1132001</v>
      </c>
      <c r="GZK19">
        <v>1353621</v>
      </c>
      <c r="GZL19">
        <v>1502352</v>
      </c>
      <c r="GZM19">
        <v>1537660</v>
      </c>
      <c r="GZN19">
        <v>1592397</v>
      </c>
      <c r="GZO19">
        <v>1656468</v>
      </c>
      <c r="GZP19">
        <v>1673805</v>
      </c>
      <c r="GZQ19">
        <v>1748267</v>
      </c>
      <c r="GZR19">
        <v>1771073</v>
      </c>
      <c r="GZS19">
        <v>1757918</v>
      </c>
      <c r="GZT19">
        <v>1787989</v>
      </c>
      <c r="GZU19">
        <v>1779385</v>
      </c>
      <c r="GZV19">
        <v>1806071</v>
      </c>
      <c r="GZW19">
        <v>1783043</v>
      </c>
      <c r="GZX19">
        <v>1773483</v>
      </c>
      <c r="GZY19">
        <v>1758398</v>
      </c>
      <c r="GZZ19">
        <v>1784610</v>
      </c>
      <c r="HAA19">
        <v>1775711</v>
      </c>
      <c r="HAB19">
        <v>1796977</v>
      </c>
      <c r="HAC19">
        <v>1784456</v>
      </c>
      <c r="HAD19">
        <v>1757344</v>
      </c>
      <c r="HAE19">
        <v>1736185</v>
      </c>
      <c r="HAF19">
        <v>1731999</v>
      </c>
      <c r="HAG19">
        <v>1724838</v>
      </c>
      <c r="HAH19">
        <v>1735944</v>
      </c>
      <c r="HAI19">
        <v>1705929</v>
      </c>
      <c r="HAJ19">
        <v>1817747</v>
      </c>
      <c r="HAK19">
        <v>1696851</v>
      </c>
      <c r="HAL19">
        <v>1705491</v>
      </c>
      <c r="HAM19">
        <v>1685079</v>
      </c>
      <c r="HAN19">
        <v>1675458</v>
      </c>
      <c r="HAO19">
        <v>1680900</v>
      </c>
      <c r="HAP19">
        <v>1688573</v>
      </c>
      <c r="HAQ19">
        <v>1690026</v>
      </c>
      <c r="HAR19">
        <v>1700729</v>
      </c>
      <c r="HAS19">
        <v>1674992</v>
      </c>
      <c r="HAT19">
        <v>1725061</v>
      </c>
      <c r="HAU19">
        <v>1707613</v>
      </c>
      <c r="HAV19">
        <v>1680138</v>
      </c>
      <c r="HAW19">
        <v>1702845</v>
      </c>
      <c r="HAX19">
        <v>1702845</v>
      </c>
      <c r="HAY19">
        <v>1656824</v>
      </c>
      <c r="HAZ19">
        <v>1666192</v>
      </c>
      <c r="HBA19">
        <v>1650697</v>
      </c>
      <c r="HBB19">
        <v>1618284</v>
      </c>
      <c r="HBC19">
        <v>1600583</v>
      </c>
      <c r="HBD19">
        <v>1638028</v>
      </c>
      <c r="HBE19">
        <v>1642698</v>
      </c>
      <c r="HBF19">
        <v>151844</v>
      </c>
      <c r="HBG19">
        <v>151153</v>
      </c>
      <c r="HBH19">
        <v>156983</v>
      </c>
      <c r="HBI19">
        <v>168443</v>
      </c>
      <c r="HBJ19">
        <v>175912</v>
      </c>
      <c r="HBK19">
        <v>186306</v>
      </c>
      <c r="HBL19">
        <v>201842</v>
      </c>
      <c r="HBM19">
        <v>205788</v>
      </c>
      <c r="HBN19">
        <v>213417</v>
      </c>
      <c r="HBO19">
        <v>245372</v>
      </c>
      <c r="HBP19">
        <v>254883</v>
      </c>
      <c r="HBQ19">
        <v>278072</v>
      </c>
      <c r="HBR19">
        <v>300561</v>
      </c>
      <c r="HBS19">
        <v>338068</v>
      </c>
      <c r="HBT19">
        <v>402616</v>
      </c>
      <c r="HBU19">
        <v>473710</v>
      </c>
      <c r="HBV19">
        <v>620764</v>
      </c>
      <c r="HBW19">
        <v>620764</v>
      </c>
      <c r="HBX19">
        <v>835236</v>
      </c>
      <c r="HBY19">
        <v>1119018</v>
      </c>
      <c r="HBZ19">
        <v>1402029</v>
      </c>
      <c r="HCA19">
        <v>1583006</v>
      </c>
      <c r="HCB19">
        <v>1594964</v>
      </c>
      <c r="HCC19">
        <v>1774684</v>
      </c>
      <c r="HCD19">
        <v>1844258</v>
      </c>
      <c r="HCE19">
        <v>1826357</v>
      </c>
      <c r="HCF19">
        <v>1800929</v>
      </c>
      <c r="HCG19">
        <v>1798927</v>
      </c>
      <c r="HCH19">
        <v>1771368</v>
      </c>
      <c r="HCI19">
        <v>1808499</v>
      </c>
      <c r="HCJ19">
        <v>1762961</v>
      </c>
      <c r="HCK19">
        <v>1772389</v>
      </c>
      <c r="HCL19">
        <v>1834863</v>
      </c>
      <c r="HCM19">
        <v>1835036</v>
      </c>
      <c r="HCN19">
        <v>1857094</v>
      </c>
      <c r="HCO19">
        <v>1869347</v>
      </c>
      <c r="HCP19">
        <v>1863996</v>
      </c>
      <c r="HCQ19">
        <v>1858946</v>
      </c>
      <c r="HCR19">
        <v>1908852</v>
      </c>
      <c r="HCS19">
        <v>1893058</v>
      </c>
      <c r="HCT19">
        <v>1863638</v>
      </c>
      <c r="HCU19">
        <v>1851479</v>
      </c>
      <c r="HCV19">
        <v>1771059</v>
      </c>
      <c r="HCW19">
        <v>1875228</v>
      </c>
      <c r="HCX19">
        <v>1874752</v>
      </c>
      <c r="HCY19">
        <v>1820182</v>
      </c>
      <c r="HCZ19">
        <v>1851166</v>
      </c>
      <c r="HDA19">
        <v>1800154</v>
      </c>
      <c r="HDB19">
        <v>1848667</v>
      </c>
      <c r="HDC19">
        <v>1881765</v>
      </c>
      <c r="HDD19">
        <v>1884530</v>
      </c>
      <c r="HDE19">
        <v>1894736</v>
      </c>
      <c r="HDF19">
        <v>1868291</v>
      </c>
      <c r="HDG19">
        <v>1868631</v>
      </c>
      <c r="HDH19">
        <v>1895443</v>
      </c>
      <c r="HDI19">
        <v>1896544</v>
      </c>
      <c r="HDJ19">
        <v>1885283</v>
      </c>
      <c r="HDK19">
        <v>1916518</v>
      </c>
      <c r="HDL19">
        <v>1881236</v>
      </c>
      <c r="HDM19">
        <v>1923300</v>
      </c>
      <c r="HDN19">
        <v>1921435</v>
      </c>
      <c r="HDO19">
        <v>1918390</v>
      </c>
      <c r="HDP19">
        <v>1887411</v>
      </c>
      <c r="HDQ19">
        <v>1887411</v>
      </c>
      <c r="HDR19">
        <v>1987361</v>
      </c>
      <c r="HDS19">
        <v>1964792</v>
      </c>
      <c r="HDT19">
        <v>115979</v>
      </c>
      <c r="HDU19">
        <v>122487</v>
      </c>
      <c r="HDV19">
        <v>126189</v>
      </c>
      <c r="HDW19">
        <v>130034</v>
      </c>
      <c r="HDX19">
        <v>130592</v>
      </c>
      <c r="HDY19">
        <v>135470</v>
      </c>
      <c r="HDZ19">
        <v>145795</v>
      </c>
      <c r="HEA19">
        <v>162269</v>
      </c>
      <c r="HEB19">
        <v>182438</v>
      </c>
      <c r="HEC19">
        <v>203749</v>
      </c>
      <c r="HED19">
        <v>254096</v>
      </c>
      <c r="HEE19">
        <v>303604</v>
      </c>
      <c r="HEF19">
        <v>367133</v>
      </c>
      <c r="HEG19">
        <v>464841</v>
      </c>
      <c r="HEH19">
        <v>558494</v>
      </c>
      <c r="HEI19">
        <v>697841</v>
      </c>
      <c r="HEJ19">
        <v>992424</v>
      </c>
      <c r="HEK19">
        <v>1447290</v>
      </c>
      <c r="HEL19">
        <v>1516666</v>
      </c>
      <c r="HEM19">
        <v>1608891</v>
      </c>
      <c r="HEN19">
        <v>1567721</v>
      </c>
      <c r="HEO19">
        <v>1567721</v>
      </c>
      <c r="HEP19">
        <v>1660362</v>
      </c>
      <c r="HEQ19">
        <v>1655764</v>
      </c>
      <c r="HER19">
        <v>1621628</v>
      </c>
      <c r="HES19">
        <v>1620217</v>
      </c>
      <c r="HET19">
        <v>1609486</v>
      </c>
      <c r="HEU19">
        <v>1627059</v>
      </c>
      <c r="HEV19">
        <v>1651863</v>
      </c>
      <c r="HEW19">
        <v>1630724</v>
      </c>
      <c r="HEX19">
        <v>1642050</v>
      </c>
      <c r="HEY19">
        <v>1647793</v>
      </c>
      <c r="HEZ19">
        <v>1625543</v>
      </c>
      <c r="HFA19">
        <v>1634280</v>
      </c>
      <c r="HFB19">
        <v>1643711</v>
      </c>
      <c r="HFC19">
        <v>1581850</v>
      </c>
      <c r="HFD19">
        <v>1590935</v>
      </c>
      <c r="HFE19">
        <v>1553916</v>
      </c>
      <c r="HFF19">
        <v>1542067</v>
      </c>
      <c r="HFG19">
        <v>1560872</v>
      </c>
      <c r="HFH19">
        <v>1620184</v>
      </c>
      <c r="HFI19">
        <v>1557652</v>
      </c>
      <c r="HFJ19">
        <v>1607298</v>
      </c>
      <c r="HFK19">
        <v>1629479</v>
      </c>
      <c r="HFL19">
        <v>1613443</v>
      </c>
      <c r="HFM19">
        <v>1641662</v>
      </c>
      <c r="HFN19">
        <v>1641662</v>
      </c>
      <c r="HFO19">
        <v>1649999</v>
      </c>
      <c r="HFP19">
        <v>1614607</v>
      </c>
      <c r="HFQ19">
        <v>1640193</v>
      </c>
      <c r="HFR19">
        <v>1646504</v>
      </c>
      <c r="HFS19">
        <v>1651390</v>
      </c>
      <c r="HFT19">
        <v>1614335</v>
      </c>
      <c r="HFU19">
        <v>1660665</v>
      </c>
      <c r="HFV19">
        <v>1643436</v>
      </c>
      <c r="HFW19">
        <v>1605698</v>
      </c>
      <c r="HFX19">
        <v>1576854</v>
      </c>
      <c r="HFY19">
        <v>1591404</v>
      </c>
      <c r="HFZ19">
        <v>1586729</v>
      </c>
      <c r="HGA19">
        <v>1559692</v>
      </c>
      <c r="HGB19">
        <v>1561976</v>
      </c>
      <c r="HGC19">
        <v>1569534</v>
      </c>
      <c r="HGD19">
        <v>1569534</v>
      </c>
      <c r="HGE19">
        <v>1569534</v>
      </c>
      <c r="HGF19">
        <v>1565583</v>
      </c>
      <c r="HGG19">
        <v>36624</v>
      </c>
      <c r="HGH19">
        <v>46738</v>
      </c>
      <c r="HGI19">
        <v>56291</v>
      </c>
      <c r="HGJ19">
        <v>67634</v>
      </c>
      <c r="HGK19">
        <v>77301</v>
      </c>
      <c r="HGL19">
        <v>99767</v>
      </c>
      <c r="HGM19">
        <v>118241</v>
      </c>
      <c r="HGN19">
        <v>142875</v>
      </c>
      <c r="HGO19">
        <v>168093</v>
      </c>
      <c r="HGP19">
        <v>200898</v>
      </c>
      <c r="HGQ19">
        <v>256083</v>
      </c>
      <c r="HGR19">
        <v>318882</v>
      </c>
      <c r="HGS19">
        <v>390907</v>
      </c>
      <c r="HGT19">
        <v>514871</v>
      </c>
      <c r="HGU19">
        <v>638879</v>
      </c>
      <c r="HGV19">
        <v>937499</v>
      </c>
      <c r="HGW19">
        <v>1176843</v>
      </c>
      <c r="HGX19">
        <v>1286920</v>
      </c>
      <c r="HGY19">
        <v>1286920</v>
      </c>
      <c r="HGZ19">
        <v>1375122</v>
      </c>
      <c r="HHA19">
        <v>1491742</v>
      </c>
      <c r="HHB19">
        <v>1579511</v>
      </c>
      <c r="HHC19">
        <v>1540054</v>
      </c>
      <c r="HHD19">
        <v>1599468</v>
      </c>
      <c r="HHE19">
        <v>1598323</v>
      </c>
      <c r="HHF19">
        <v>1620071</v>
      </c>
      <c r="HHG19">
        <v>1638082</v>
      </c>
      <c r="HHH19">
        <v>1627764</v>
      </c>
      <c r="HHI19">
        <v>1631270</v>
      </c>
      <c r="HHJ19">
        <v>1519088</v>
      </c>
      <c r="HHK19">
        <v>1556863</v>
      </c>
      <c r="HHL19">
        <v>1558766</v>
      </c>
      <c r="HHM19">
        <v>1514460</v>
      </c>
      <c r="HHN19">
        <v>1558225</v>
      </c>
      <c r="HHO19">
        <v>1545309</v>
      </c>
      <c r="HHP19">
        <v>1556810</v>
      </c>
      <c r="HHQ19">
        <v>1582744</v>
      </c>
      <c r="HHR19">
        <v>1600037</v>
      </c>
      <c r="HHS19">
        <v>1614413</v>
      </c>
      <c r="HHT19">
        <v>1584212</v>
      </c>
      <c r="HHU19">
        <v>1572985</v>
      </c>
      <c r="HHV19">
        <v>1579730</v>
      </c>
      <c r="HHW19">
        <v>1589110</v>
      </c>
      <c r="HHX19">
        <v>1576480</v>
      </c>
      <c r="HHY19">
        <v>1558070</v>
      </c>
      <c r="HHZ19">
        <v>1528118</v>
      </c>
      <c r="HIA19">
        <v>1550424</v>
      </c>
      <c r="HIB19">
        <v>1524386</v>
      </c>
      <c r="HIC19">
        <v>1500755</v>
      </c>
      <c r="HID19">
        <v>1502321</v>
      </c>
      <c r="HIE19">
        <v>1517997</v>
      </c>
      <c r="HIF19">
        <v>1527679</v>
      </c>
      <c r="HIG19">
        <v>1467251</v>
      </c>
      <c r="HIH19">
        <v>1478800</v>
      </c>
      <c r="HII19">
        <v>1466743</v>
      </c>
      <c r="HIJ19">
        <v>1436445</v>
      </c>
      <c r="HIK19">
        <v>1474344</v>
      </c>
      <c r="HIL19">
        <v>1450814</v>
      </c>
      <c r="HIM19">
        <v>1466907</v>
      </c>
      <c r="HIN19">
        <v>1541582</v>
      </c>
      <c r="HIO19">
        <v>1543226</v>
      </c>
      <c r="HIP19">
        <v>1524635</v>
      </c>
      <c r="HIQ19">
        <v>1533343</v>
      </c>
      <c r="HIR19">
        <v>1514060</v>
      </c>
      <c r="HIS19">
        <v>34874</v>
      </c>
      <c r="HIT19">
        <v>44569</v>
      </c>
      <c r="HIU19">
        <v>59381</v>
      </c>
      <c r="HIV19">
        <v>68532</v>
      </c>
      <c r="HIW19">
        <v>84598</v>
      </c>
      <c r="HIX19">
        <v>94326</v>
      </c>
      <c r="HIY19">
        <v>108643</v>
      </c>
      <c r="HIZ19">
        <v>124448</v>
      </c>
      <c r="HJA19">
        <v>151856</v>
      </c>
      <c r="HJB19">
        <v>175059</v>
      </c>
      <c r="HJC19">
        <v>228675</v>
      </c>
      <c r="HJD19">
        <v>284732</v>
      </c>
      <c r="HJE19">
        <v>284732</v>
      </c>
      <c r="HJF19">
        <v>330155</v>
      </c>
      <c r="HJG19">
        <v>390833</v>
      </c>
      <c r="HJH19">
        <v>477042</v>
      </c>
      <c r="HJI19">
        <v>604368</v>
      </c>
      <c r="HJJ19">
        <v>757778</v>
      </c>
      <c r="HJK19">
        <v>951001</v>
      </c>
      <c r="HJL19">
        <v>1041823</v>
      </c>
      <c r="HJM19">
        <v>1144333</v>
      </c>
      <c r="HJN19">
        <v>1210035</v>
      </c>
      <c r="HJO19">
        <v>1243712</v>
      </c>
      <c r="HJP19">
        <v>1254295</v>
      </c>
      <c r="HJQ19">
        <v>1272811</v>
      </c>
      <c r="HJR19">
        <v>1284547</v>
      </c>
      <c r="HJS19">
        <v>1259622</v>
      </c>
      <c r="HJT19">
        <v>1328939</v>
      </c>
      <c r="HJU19">
        <v>1318431</v>
      </c>
      <c r="HJV19">
        <v>1317862</v>
      </c>
      <c r="HJW19">
        <v>1349426</v>
      </c>
      <c r="HJX19">
        <v>1356398</v>
      </c>
      <c r="HJY19">
        <v>1381685</v>
      </c>
      <c r="HJZ19">
        <v>1349809</v>
      </c>
      <c r="HKA19">
        <v>1358552</v>
      </c>
      <c r="HKB19">
        <v>1359931</v>
      </c>
      <c r="HKC19">
        <v>1381162</v>
      </c>
      <c r="HKD19">
        <v>1389269</v>
      </c>
      <c r="HKE19">
        <v>1383468</v>
      </c>
      <c r="HKF19">
        <v>1418972</v>
      </c>
      <c r="HKG19">
        <v>1392182</v>
      </c>
      <c r="HKH19">
        <v>1331851</v>
      </c>
      <c r="HKI19">
        <v>1290974</v>
      </c>
      <c r="HKJ19">
        <v>1307977</v>
      </c>
      <c r="HKK19">
        <v>1291944</v>
      </c>
      <c r="HKL19">
        <v>1336602</v>
      </c>
      <c r="HKM19">
        <v>1333368</v>
      </c>
      <c r="HKN19">
        <v>1352989</v>
      </c>
      <c r="HKO19">
        <v>1300304</v>
      </c>
      <c r="HKP19">
        <v>1298049</v>
      </c>
      <c r="HKQ19">
        <v>1292285</v>
      </c>
      <c r="HKR19">
        <v>1286003</v>
      </c>
      <c r="HKS19">
        <v>1277887</v>
      </c>
      <c r="HKT19">
        <v>1267820</v>
      </c>
      <c r="HKU19">
        <v>1253918</v>
      </c>
      <c r="HKV19">
        <v>1246054</v>
      </c>
      <c r="HKW19">
        <v>1263671</v>
      </c>
      <c r="HKX19">
        <v>1263671</v>
      </c>
      <c r="HKY19">
        <v>1269222</v>
      </c>
      <c r="HKZ19">
        <v>1274935</v>
      </c>
      <c r="HLA19">
        <v>1223865</v>
      </c>
      <c r="HLB19">
        <v>1246954</v>
      </c>
      <c r="HLC19">
        <v>1183694</v>
      </c>
      <c r="HLD19">
        <v>1243144</v>
      </c>
      <c r="HLE19">
        <v>1215938</v>
      </c>
      <c r="HLF19">
        <v>1217672</v>
      </c>
      <c r="HLG19">
        <v>37271</v>
      </c>
      <c r="HLH19">
        <v>50070</v>
      </c>
      <c r="HLI19">
        <v>74946</v>
      </c>
      <c r="HLJ19">
        <v>86691</v>
      </c>
      <c r="HLK19">
        <v>106440</v>
      </c>
      <c r="HLL19">
        <v>127027</v>
      </c>
      <c r="HLM19">
        <v>143335</v>
      </c>
      <c r="HLN19">
        <v>144633</v>
      </c>
      <c r="HLO19">
        <v>155499</v>
      </c>
      <c r="HLP19">
        <v>189150</v>
      </c>
      <c r="HLQ19">
        <v>210010</v>
      </c>
      <c r="HLR19">
        <v>229016</v>
      </c>
      <c r="HLS19">
        <v>260840</v>
      </c>
      <c r="HLT19">
        <v>310281</v>
      </c>
      <c r="HLU19">
        <v>369799</v>
      </c>
      <c r="HLV19">
        <v>465168</v>
      </c>
      <c r="HLW19">
        <v>465168</v>
      </c>
      <c r="HLX19">
        <v>541055</v>
      </c>
      <c r="HLY19">
        <v>716512</v>
      </c>
      <c r="HLZ19">
        <v>873070</v>
      </c>
      <c r="HMA19">
        <v>935158</v>
      </c>
      <c r="HMB19">
        <v>908543</v>
      </c>
      <c r="HMC19">
        <v>1041728</v>
      </c>
      <c r="HMD19">
        <v>1081712</v>
      </c>
      <c r="HME19">
        <v>1117173</v>
      </c>
      <c r="HMF19">
        <v>1165968</v>
      </c>
      <c r="HMG19">
        <v>1201157</v>
      </c>
      <c r="HMH19">
        <v>1209324</v>
      </c>
      <c r="HMI19">
        <v>1222818</v>
      </c>
      <c r="HMJ19">
        <v>1202031</v>
      </c>
      <c r="HMK19">
        <v>1235207</v>
      </c>
      <c r="HML19">
        <v>1218719</v>
      </c>
      <c r="HMM19">
        <v>1264975</v>
      </c>
      <c r="HMN19">
        <v>1253658</v>
      </c>
      <c r="HMO19">
        <v>1272649</v>
      </c>
      <c r="HMP19">
        <v>1272457</v>
      </c>
      <c r="HMQ19">
        <v>1272125</v>
      </c>
      <c r="HMR19">
        <v>1269939</v>
      </c>
      <c r="HMS19">
        <v>1290293</v>
      </c>
      <c r="HMT19">
        <v>1267974</v>
      </c>
      <c r="HMU19">
        <v>1250766</v>
      </c>
      <c r="HMV19">
        <v>1200793</v>
      </c>
      <c r="HMW19">
        <v>1248484</v>
      </c>
      <c r="HMX19">
        <v>1284713</v>
      </c>
      <c r="HMY19">
        <v>1290858</v>
      </c>
      <c r="HMZ19">
        <v>1283814</v>
      </c>
      <c r="HNA19">
        <v>1303344</v>
      </c>
      <c r="HNB19">
        <v>1288658</v>
      </c>
      <c r="HNC19">
        <v>1272914</v>
      </c>
      <c r="HND19">
        <v>1235154</v>
      </c>
      <c r="HNE19">
        <v>1185818</v>
      </c>
      <c r="HNF19">
        <v>1161799</v>
      </c>
      <c r="HNG19">
        <v>1161799</v>
      </c>
      <c r="HNH19">
        <v>1148763</v>
      </c>
      <c r="HNI19">
        <v>1170351</v>
      </c>
      <c r="HNJ19">
        <v>1173812</v>
      </c>
      <c r="HNK19">
        <v>1241916</v>
      </c>
      <c r="HNL19">
        <v>1234796</v>
      </c>
      <c r="HNM19">
        <v>1263288</v>
      </c>
      <c r="HNN19">
        <v>1273007</v>
      </c>
      <c r="HNO19">
        <v>1275920</v>
      </c>
      <c r="HNP19">
        <v>1202373</v>
      </c>
      <c r="HNQ19">
        <v>1260161</v>
      </c>
      <c r="HNR19">
        <v>1265844</v>
      </c>
      <c r="HNS19">
        <v>1256698</v>
      </c>
      <c r="HNT19">
        <v>33568</v>
      </c>
      <c r="HNU19">
        <v>38208</v>
      </c>
      <c r="HNV19">
        <v>39484</v>
      </c>
      <c r="HNW19">
        <v>47574</v>
      </c>
      <c r="HNX19">
        <v>52595</v>
      </c>
      <c r="HNY19">
        <v>63699</v>
      </c>
      <c r="HNZ19">
        <v>70778</v>
      </c>
      <c r="HOA19">
        <v>89167</v>
      </c>
      <c r="HOB19">
        <v>103428</v>
      </c>
      <c r="HOC19">
        <v>127254</v>
      </c>
      <c r="HOD19">
        <v>156122</v>
      </c>
      <c r="HOE19">
        <v>177923</v>
      </c>
      <c r="HOF19">
        <v>223901</v>
      </c>
      <c r="HOG19">
        <v>250246</v>
      </c>
      <c r="HOH19">
        <v>299809</v>
      </c>
      <c r="HOI19">
        <v>399734</v>
      </c>
      <c r="HOJ19">
        <v>451809</v>
      </c>
      <c r="HOK19">
        <v>648466</v>
      </c>
      <c r="HOL19">
        <v>769876</v>
      </c>
      <c r="HOM19">
        <v>922516</v>
      </c>
      <c r="HON19">
        <v>1026204</v>
      </c>
      <c r="HOO19">
        <v>1023025</v>
      </c>
      <c r="HOP19">
        <v>1097876</v>
      </c>
      <c r="HOQ19">
        <v>1104341</v>
      </c>
      <c r="HOR19">
        <v>1116158</v>
      </c>
      <c r="HOS19">
        <v>1131701</v>
      </c>
      <c r="HOT19">
        <v>1131701</v>
      </c>
      <c r="HOU19">
        <v>1154042</v>
      </c>
      <c r="HOV19">
        <v>1156616</v>
      </c>
      <c r="HOW19">
        <v>1124852</v>
      </c>
      <c r="HOX19">
        <v>1118337</v>
      </c>
      <c r="HOY19">
        <v>1137491</v>
      </c>
      <c r="HOZ19">
        <v>1127002</v>
      </c>
      <c r="HPA19">
        <v>1116232</v>
      </c>
      <c r="HPB19">
        <v>1130409</v>
      </c>
      <c r="HPC19">
        <v>1144708</v>
      </c>
      <c r="HPD19">
        <v>1138376</v>
      </c>
      <c r="HPE19">
        <v>1140030</v>
      </c>
      <c r="HPF19">
        <v>1136208</v>
      </c>
      <c r="HPG19">
        <v>1141448</v>
      </c>
      <c r="HPH19">
        <v>1143602</v>
      </c>
      <c r="HPI19">
        <v>1115867</v>
      </c>
      <c r="HPJ19">
        <v>1159103</v>
      </c>
      <c r="HPK19">
        <v>1120329</v>
      </c>
      <c r="HPL19">
        <v>1125822</v>
      </c>
      <c r="HPM19">
        <v>1116383</v>
      </c>
      <c r="HPN19">
        <v>1116383</v>
      </c>
      <c r="HPO19">
        <v>1103781</v>
      </c>
      <c r="HPP19">
        <v>1090384</v>
      </c>
      <c r="HPQ19">
        <v>1078959</v>
      </c>
      <c r="HPR19">
        <v>1058229</v>
      </c>
      <c r="HPS19">
        <v>1048043</v>
      </c>
      <c r="HPT19">
        <v>1006007</v>
      </c>
      <c r="HPU19">
        <v>994015</v>
      </c>
      <c r="HPV19">
        <v>977455</v>
      </c>
      <c r="HPW19">
        <v>972440</v>
      </c>
      <c r="HPX19">
        <v>961239</v>
      </c>
      <c r="HPY19">
        <v>939153</v>
      </c>
      <c r="HPZ19">
        <v>939153</v>
      </c>
      <c r="HQA19">
        <v>945459</v>
      </c>
      <c r="HQB19">
        <v>942928</v>
      </c>
      <c r="HQC19">
        <v>937411</v>
      </c>
      <c r="HQD19">
        <v>935019</v>
      </c>
      <c r="HQE19">
        <v>935019</v>
      </c>
      <c r="HQF19">
        <v>928020</v>
      </c>
      <c r="HQG19">
        <v>930183</v>
      </c>
      <c r="HQH19">
        <v>13508</v>
      </c>
      <c r="HQI19">
        <v>14778</v>
      </c>
      <c r="HQJ19">
        <v>25335</v>
      </c>
      <c r="HQK19">
        <v>29596</v>
      </c>
      <c r="HQL19">
        <v>37151</v>
      </c>
      <c r="HQM19">
        <v>45048</v>
      </c>
      <c r="HQN19">
        <v>53835</v>
      </c>
      <c r="HQO19">
        <v>78132</v>
      </c>
      <c r="HQP19">
        <v>115196</v>
      </c>
      <c r="HQQ19">
        <v>124740</v>
      </c>
      <c r="HQR19">
        <v>132251</v>
      </c>
      <c r="HQS19">
        <v>152583</v>
      </c>
      <c r="HQT19">
        <v>195830</v>
      </c>
      <c r="HQU19">
        <v>242402</v>
      </c>
      <c r="HQV19">
        <v>314520</v>
      </c>
      <c r="HQW19">
        <v>396649</v>
      </c>
      <c r="HQX19">
        <v>453107</v>
      </c>
      <c r="HQY19">
        <v>453107</v>
      </c>
      <c r="HQZ19">
        <v>589535</v>
      </c>
      <c r="HRA19">
        <v>697541</v>
      </c>
      <c r="HRB19">
        <v>771841</v>
      </c>
      <c r="HRC19">
        <v>896684</v>
      </c>
      <c r="HRD19">
        <v>904128</v>
      </c>
      <c r="HRE19">
        <v>914158</v>
      </c>
      <c r="HRF19">
        <v>939428</v>
      </c>
      <c r="HRG19">
        <v>954118</v>
      </c>
      <c r="HRH19">
        <v>955588</v>
      </c>
      <c r="HRI19">
        <v>960606</v>
      </c>
      <c r="HRJ19">
        <v>951213</v>
      </c>
      <c r="HRK19">
        <v>957796</v>
      </c>
      <c r="HRL19">
        <v>980918</v>
      </c>
      <c r="HRM19">
        <v>990309</v>
      </c>
      <c r="HRN19">
        <v>976848</v>
      </c>
      <c r="HRO19">
        <v>971902</v>
      </c>
      <c r="HRP19">
        <v>971026</v>
      </c>
      <c r="HRQ19">
        <v>962816</v>
      </c>
      <c r="HRR19">
        <v>976602</v>
      </c>
      <c r="HRS19">
        <v>960514</v>
      </c>
      <c r="HRT19">
        <v>971286</v>
      </c>
      <c r="HRU19">
        <v>952994</v>
      </c>
      <c r="HRV19">
        <v>956054</v>
      </c>
      <c r="HRW19">
        <v>934406</v>
      </c>
      <c r="HRX19">
        <v>954048</v>
      </c>
      <c r="HRY19">
        <v>951969</v>
      </c>
      <c r="HRZ19">
        <v>940018</v>
      </c>
      <c r="HSA19">
        <v>941549</v>
      </c>
      <c r="HSB19">
        <v>955171</v>
      </c>
      <c r="HSC19">
        <v>931670</v>
      </c>
      <c r="HSD19">
        <v>925417</v>
      </c>
      <c r="HSE19">
        <v>895119</v>
      </c>
      <c r="HSF19">
        <v>895119</v>
      </c>
      <c r="HSG19">
        <v>898505</v>
      </c>
      <c r="HSH19">
        <v>896783</v>
      </c>
      <c r="HSI19">
        <v>891295</v>
      </c>
      <c r="HSJ19">
        <v>863537</v>
      </c>
      <c r="HSK19">
        <v>877935</v>
      </c>
      <c r="HSL19">
        <v>835955</v>
      </c>
      <c r="HSM19">
        <v>820339</v>
      </c>
      <c r="HSN19">
        <v>819835</v>
      </c>
      <c r="HSO19">
        <v>813521</v>
      </c>
      <c r="HSP19">
        <v>834897</v>
      </c>
      <c r="HSQ19">
        <v>820305</v>
      </c>
      <c r="HSR19">
        <v>810941</v>
      </c>
      <c r="HSS19">
        <v>814227</v>
      </c>
      <c r="HST19">
        <v>811747</v>
      </c>
      <c r="HSU19">
        <v>28157</v>
      </c>
      <c r="HSV19">
        <v>29659</v>
      </c>
      <c r="HSW19">
        <v>32963</v>
      </c>
      <c r="HSX19">
        <v>39668</v>
      </c>
      <c r="HSY19">
        <v>48517</v>
      </c>
      <c r="HSZ19">
        <v>64851</v>
      </c>
      <c r="HTA19">
        <v>71354</v>
      </c>
      <c r="HTB19">
        <v>78632</v>
      </c>
      <c r="HTC19">
        <v>92964</v>
      </c>
      <c r="HTD19">
        <v>110457</v>
      </c>
      <c r="HTE19">
        <v>137246</v>
      </c>
      <c r="HTF19">
        <v>187598</v>
      </c>
      <c r="HTG19">
        <v>267330</v>
      </c>
      <c r="HTH19">
        <v>327700</v>
      </c>
      <c r="HTI19">
        <v>374185</v>
      </c>
      <c r="HTJ19">
        <v>374185</v>
      </c>
      <c r="HTK19">
        <v>438896</v>
      </c>
      <c r="HTL19">
        <v>561932</v>
      </c>
      <c r="HTM19">
        <v>652484</v>
      </c>
      <c r="HTN19">
        <v>754849</v>
      </c>
      <c r="HTO19">
        <v>818746</v>
      </c>
      <c r="HTP19">
        <v>885071</v>
      </c>
      <c r="HTQ19">
        <v>898797</v>
      </c>
      <c r="HTR19">
        <v>894930</v>
      </c>
      <c r="HTS19">
        <v>903512</v>
      </c>
      <c r="HTT19">
        <v>916960</v>
      </c>
      <c r="HTU19">
        <v>937765</v>
      </c>
      <c r="HTV19">
        <v>925067</v>
      </c>
      <c r="HTW19">
        <v>889740</v>
      </c>
      <c r="HTX19">
        <v>888365</v>
      </c>
      <c r="HTY19">
        <v>881549</v>
      </c>
      <c r="HTZ19">
        <v>926454</v>
      </c>
      <c r="HUA19">
        <v>936427</v>
      </c>
      <c r="HUB19">
        <v>969352</v>
      </c>
      <c r="HUC19">
        <v>967297</v>
      </c>
      <c r="HUD19">
        <v>986641</v>
      </c>
      <c r="HUE19">
        <v>983576</v>
      </c>
      <c r="HUF19">
        <v>957743</v>
      </c>
      <c r="HUG19">
        <v>975243</v>
      </c>
      <c r="HUH19">
        <v>966019</v>
      </c>
      <c r="HUI19">
        <v>962493</v>
      </c>
      <c r="HUJ19">
        <v>965785</v>
      </c>
      <c r="HUK19">
        <v>962194</v>
      </c>
      <c r="HUL19">
        <v>994964</v>
      </c>
      <c r="HUM19">
        <v>996102</v>
      </c>
      <c r="HUN19">
        <v>970812</v>
      </c>
      <c r="HUO19">
        <v>982468</v>
      </c>
      <c r="HUP19">
        <v>993129</v>
      </c>
      <c r="HUQ19">
        <v>1003642</v>
      </c>
      <c r="HUR19">
        <v>969843</v>
      </c>
      <c r="HUS19">
        <v>952287</v>
      </c>
      <c r="HUT19">
        <v>955719</v>
      </c>
      <c r="HUU19">
        <v>955216</v>
      </c>
      <c r="HUV19">
        <v>967738</v>
      </c>
      <c r="HUW19">
        <v>979413</v>
      </c>
      <c r="HUX19">
        <v>1004540</v>
      </c>
      <c r="HUY19">
        <v>1004540</v>
      </c>
      <c r="HUZ19">
        <v>968220</v>
      </c>
      <c r="HVA19">
        <v>951916</v>
      </c>
      <c r="HVB19">
        <v>949829</v>
      </c>
      <c r="HVC19">
        <v>974398</v>
      </c>
      <c r="HVD19">
        <v>966870</v>
      </c>
      <c r="HVE19">
        <v>968736</v>
      </c>
      <c r="HVF19">
        <v>951565</v>
      </c>
      <c r="HVG19">
        <v>955663</v>
      </c>
      <c r="HVH19">
        <v>976813</v>
      </c>
      <c r="HVI19">
        <v>12056</v>
      </c>
      <c r="HVJ19">
        <v>18848</v>
      </c>
      <c r="HVK19">
        <v>36121</v>
      </c>
      <c r="HVL19">
        <v>47485</v>
      </c>
      <c r="HVM19">
        <v>55749</v>
      </c>
      <c r="HVN19">
        <v>71633</v>
      </c>
      <c r="HVO19">
        <v>80316</v>
      </c>
      <c r="HVP19">
        <v>102766</v>
      </c>
      <c r="HVQ19">
        <v>120587</v>
      </c>
      <c r="HVR19">
        <v>135477</v>
      </c>
      <c r="HVS19">
        <v>150633</v>
      </c>
      <c r="HVT19">
        <v>183554</v>
      </c>
      <c r="HVU19">
        <v>225617</v>
      </c>
      <c r="HVV19">
        <v>276568</v>
      </c>
      <c r="HVW19">
        <v>318571</v>
      </c>
      <c r="HVX19">
        <v>362706</v>
      </c>
      <c r="HVY19">
        <v>503200</v>
      </c>
      <c r="HVZ19">
        <v>648128</v>
      </c>
      <c r="HWA19">
        <v>718303</v>
      </c>
      <c r="HWB19">
        <v>718303</v>
      </c>
      <c r="HWC19">
        <v>794763</v>
      </c>
      <c r="HWD19">
        <v>825668</v>
      </c>
      <c r="HWE19">
        <v>844183</v>
      </c>
      <c r="HWF19">
        <v>864700</v>
      </c>
      <c r="HWG19">
        <v>869501</v>
      </c>
      <c r="HWH19">
        <v>876130</v>
      </c>
      <c r="HWI19">
        <v>887949</v>
      </c>
      <c r="HWJ19">
        <v>884226</v>
      </c>
      <c r="HWK19">
        <v>873452</v>
      </c>
      <c r="HWL19">
        <v>887853</v>
      </c>
      <c r="HWM19">
        <v>893914</v>
      </c>
      <c r="HWN19">
        <v>885991</v>
      </c>
      <c r="HWO19">
        <v>865290</v>
      </c>
      <c r="HWP19">
        <v>860998</v>
      </c>
      <c r="HWQ19">
        <v>881098</v>
      </c>
      <c r="HWR19">
        <v>874242</v>
      </c>
      <c r="HWS19">
        <v>884943</v>
      </c>
      <c r="HWT19">
        <v>876931</v>
      </c>
      <c r="HWU19">
        <v>883830</v>
      </c>
      <c r="HWV19">
        <v>898368</v>
      </c>
      <c r="HWW19">
        <v>892810</v>
      </c>
      <c r="HWX19">
        <v>888878</v>
      </c>
      <c r="HWY19">
        <v>865612</v>
      </c>
      <c r="HWZ19">
        <v>871327</v>
      </c>
      <c r="HXA19">
        <v>871047</v>
      </c>
      <c r="HXB19">
        <v>871047</v>
      </c>
      <c r="HXC19">
        <v>882150</v>
      </c>
      <c r="HXD19">
        <v>871659</v>
      </c>
      <c r="HXE19">
        <v>880423</v>
      </c>
      <c r="HXF19">
        <v>872154</v>
      </c>
      <c r="HXG19">
        <v>853665</v>
      </c>
      <c r="HXH19">
        <v>854987</v>
      </c>
      <c r="HXI19">
        <v>864830</v>
      </c>
      <c r="HXJ19">
        <v>865510</v>
      </c>
      <c r="HXK19">
        <v>854822</v>
      </c>
      <c r="HXL19">
        <v>857642</v>
      </c>
      <c r="HXM19">
        <v>841406</v>
      </c>
      <c r="HXN19">
        <v>830554</v>
      </c>
      <c r="HXO19">
        <v>816760</v>
      </c>
      <c r="HXP19">
        <v>817352</v>
      </c>
      <c r="HXQ19">
        <v>836268</v>
      </c>
      <c r="HXR19">
        <v>839822</v>
      </c>
      <c r="HXS19">
        <v>847819</v>
      </c>
      <c r="HXT19">
        <v>848767</v>
      </c>
      <c r="HXU19">
        <v>849554</v>
      </c>
      <c r="HXV19">
        <v>21685</v>
      </c>
      <c r="HXW19">
        <v>32847</v>
      </c>
      <c r="HXX19">
        <v>43653</v>
      </c>
      <c r="HXY19">
        <v>55461</v>
      </c>
      <c r="HXZ19">
        <v>62945</v>
      </c>
      <c r="HYA19">
        <v>75515</v>
      </c>
      <c r="HYB19">
        <v>93785</v>
      </c>
      <c r="HYC19">
        <v>105342</v>
      </c>
      <c r="HYD19">
        <v>124997</v>
      </c>
      <c r="HYE19">
        <v>144506</v>
      </c>
      <c r="HYF19">
        <v>154765</v>
      </c>
      <c r="HYG19">
        <v>181130</v>
      </c>
      <c r="HYH19">
        <v>212179</v>
      </c>
      <c r="HYI19">
        <v>245330</v>
      </c>
      <c r="HYJ19">
        <v>290837</v>
      </c>
      <c r="HYK19">
        <v>332187</v>
      </c>
      <c r="HYL19">
        <v>461508</v>
      </c>
      <c r="HYM19">
        <v>556406</v>
      </c>
      <c r="HYN19">
        <v>593905</v>
      </c>
      <c r="HYO19">
        <v>674265</v>
      </c>
      <c r="HYP19">
        <v>670832</v>
      </c>
      <c r="HYQ19">
        <v>682515</v>
      </c>
      <c r="HYR19">
        <v>710376</v>
      </c>
      <c r="HYS19">
        <v>725481</v>
      </c>
      <c r="HYT19">
        <v>725481</v>
      </c>
      <c r="HYU19">
        <v>741264</v>
      </c>
      <c r="HYV19">
        <v>729554</v>
      </c>
      <c r="HYW19">
        <v>751275</v>
      </c>
      <c r="HYX19">
        <v>760841</v>
      </c>
      <c r="HYY19">
        <v>769112</v>
      </c>
      <c r="HYZ19">
        <v>760491</v>
      </c>
      <c r="HZA19">
        <v>763627</v>
      </c>
      <c r="HZB19">
        <v>757437</v>
      </c>
      <c r="HZC19">
        <v>761734</v>
      </c>
      <c r="HZD19">
        <v>756567</v>
      </c>
      <c r="HZE19">
        <v>758692</v>
      </c>
      <c r="HZF19">
        <v>746015</v>
      </c>
      <c r="HZG19">
        <v>737167</v>
      </c>
      <c r="HZH19">
        <v>747000</v>
      </c>
      <c r="HZI19">
        <v>755826</v>
      </c>
      <c r="HZJ19">
        <v>751438</v>
      </c>
      <c r="HZK19">
        <v>750798</v>
      </c>
      <c r="HZL19">
        <v>753560</v>
      </c>
      <c r="HZM19">
        <v>755003</v>
      </c>
      <c r="HZN19">
        <v>755003</v>
      </c>
      <c r="HZO19">
        <v>768070</v>
      </c>
      <c r="HZP19">
        <v>739706</v>
      </c>
      <c r="HZQ19">
        <v>733796</v>
      </c>
      <c r="HZR19">
        <v>721754</v>
      </c>
      <c r="HZS19">
        <v>722871</v>
      </c>
      <c r="HZT19">
        <v>712081</v>
      </c>
      <c r="HZU19">
        <v>707183</v>
      </c>
      <c r="HZV19">
        <v>695825</v>
      </c>
      <c r="HZW19">
        <v>688748</v>
      </c>
      <c r="HZX19">
        <v>680271</v>
      </c>
      <c r="HZY19">
        <v>689324</v>
      </c>
      <c r="HZZ19">
        <v>683501</v>
      </c>
      <c r="IAA19">
        <v>683501</v>
      </c>
      <c r="IAB19">
        <v>686943</v>
      </c>
      <c r="IAC19">
        <v>701225</v>
      </c>
      <c r="IAD19">
        <v>674561</v>
      </c>
      <c r="IAE19">
        <v>674084</v>
      </c>
      <c r="IAF19">
        <v>674084</v>
      </c>
      <c r="IAG19">
        <v>672133</v>
      </c>
      <c r="IAH19">
        <v>680878</v>
      </c>
      <c r="IAI19">
        <v>10064</v>
      </c>
      <c r="IAJ19">
        <v>19338</v>
      </c>
      <c r="IAK19">
        <v>29689</v>
      </c>
      <c r="IAL19">
        <v>44907</v>
      </c>
      <c r="IAM19">
        <v>50567</v>
      </c>
      <c r="IAN19">
        <v>65248</v>
      </c>
      <c r="IAO19">
        <v>81408</v>
      </c>
      <c r="IAP19">
        <v>105394</v>
      </c>
      <c r="IAQ19">
        <v>118825</v>
      </c>
      <c r="IAR19">
        <v>131178</v>
      </c>
      <c r="IAS19">
        <v>146134</v>
      </c>
      <c r="IAT19">
        <v>173234</v>
      </c>
      <c r="IAU19">
        <v>221896</v>
      </c>
      <c r="IAV19">
        <v>257450</v>
      </c>
      <c r="IAW19">
        <v>298948</v>
      </c>
      <c r="IAX19">
        <v>344875</v>
      </c>
      <c r="IAY19">
        <v>344875</v>
      </c>
      <c r="IAZ19">
        <v>479758</v>
      </c>
      <c r="IBA19">
        <v>577101</v>
      </c>
      <c r="IBB19">
        <v>726961</v>
      </c>
      <c r="IBC19">
        <v>706586</v>
      </c>
      <c r="IBD19">
        <v>743518</v>
      </c>
      <c r="IBE19">
        <v>754231</v>
      </c>
      <c r="IBF19">
        <v>774855</v>
      </c>
      <c r="IBG19">
        <v>792903</v>
      </c>
      <c r="IBH19">
        <v>811535</v>
      </c>
      <c r="IBI19">
        <v>809356</v>
      </c>
      <c r="IBJ19">
        <v>832448</v>
      </c>
      <c r="IBK19">
        <v>848551</v>
      </c>
      <c r="IBL19">
        <v>852734</v>
      </c>
      <c r="IBM19">
        <v>867638</v>
      </c>
      <c r="IBN19">
        <v>877833</v>
      </c>
      <c r="IBO19">
        <v>893141</v>
      </c>
      <c r="IBP19">
        <v>899496</v>
      </c>
      <c r="IBQ19">
        <v>906996</v>
      </c>
      <c r="IBR19">
        <v>906892</v>
      </c>
      <c r="IBS19">
        <v>892022</v>
      </c>
      <c r="IBT19">
        <v>895520</v>
      </c>
      <c r="IBU19">
        <v>880243</v>
      </c>
      <c r="IBV19">
        <v>875524</v>
      </c>
      <c r="IBW19">
        <v>854620</v>
      </c>
      <c r="IBX19">
        <v>854700</v>
      </c>
      <c r="IBY19">
        <v>865354</v>
      </c>
      <c r="IBZ19">
        <v>892767</v>
      </c>
      <c r="ICA19">
        <v>917951</v>
      </c>
      <c r="ICB19">
        <v>940099</v>
      </c>
      <c r="ICC19">
        <v>966257</v>
      </c>
      <c r="ICD19">
        <v>984403</v>
      </c>
      <c r="ICE19">
        <v>970566</v>
      </c>
      <c r="ICF19">
        <v>976749</v>
      </c>
      <c r="ICG19">
        <v>973991</v>
      </c>
      <c r="ICH19">
        <v>965573</v>
      </c>
      <c r="ICI19">
        <v>970005</v>
      </c>
      <c r="ICJ19">
        <v>965293</v>
      </c>
      <c r="ICK19">
        <v>958863</v>
      </c>
      <c r="ICL19">
        <v>941066</v>
      </c>
      <c r="ICM19">
        <v>937025</v>
      </c>
      <c r="ICN19">
        <v>927895</v>
      </c>
      <c r="ICO19">
        <v>917285</v>
      </c>
      <c r="ICP19">
        <v>889656</v>
      </c>
      <c r="ICQ19">
        <v>891671</v>
      </c>
      <c r="ICR19">
        <v>882931</v>
      </c>
      <c r="ICS19">
        <v>865349</v>
      </c>
      <c r="ICT19">
        <v>854906</v>
      </c>
      <c r="ICU19">
        <v>878262</v>
      </c>
      <c r="ICV19">
        <v>12495</v>
      </c>
      <c r="ICW19">
        <v>17783</v>
      </c>
      <c r="ICX19">
        <v>22398</v>
      </c>
      <c r="ICY19">
        <v>33658</v>
      </c>
      <c r="ICZ19">
        <v>37127</v>
      </c>
      <c r="IDA19">
        <v>47232</v>
      </c>
      <c r="IDB19">
        <v>64567</v>
      </c>
      <c r="IDC19">
        <v>82594</v>
      </c>
      <c r="IDD19">
        <v>111235</v>
      </c>
      <c r="IDE19">
        <v>137099</v>
      </c>
      <c r="IDF19">
        <v>159009</v>
      </c>
      <c r="IDG19">
        <v>199165</v>
      </c>
      <c r="IDH19">
        <v>227127</v>
      </c>
      <c r="IDI19">
        <v>283396</v>
      </c>
      <c r="IDJ19">
        <v>283396</v>
      </c>
      <c r="IDK19">
        <v>332034</v>
      </c>
      <c r="IDL19">
        <v>455800</v>
      </c>
      <c r="IDM19">
        <v>555732</v>
      </c>
      <c r="IDN19">
        <v>632187</v>
      </c>
      <c r="IDO19">
        <v>788890</v>
      </c>
      <c r="IDP19">
        <v>737238</v>
      </c>
      <c r="IDQ19">
        <v>764805</v>
      </c>
      <c r="IDR19">
        <v>769409</v>
      </c>
      <c r="IDS19">
        <v>784454</v>
      </c>
      <c r="IDT19">
        <v>786390</v>
      </c>
      <c r="IDU19">
        <v>792603</v>
      </c>
      <c r="IDV19">
        <v>816471</v>
      </c>
      <c r="IDW19">
        <v>800810</v>
      </c>
      <c r="IDX19">
        <v>799918</v>
      </c>
      <c r="IDY19">
        <v>836680</v>
      </c>
      <c r="IDZ19">
        <v>838654</v>
      </c>
      <c r="IEA19">
        <v>855825</v>
      </c>
      <c r="IEB19">
        <v>871824</v>
      </c>
      <c r="IEC19">
        <v>886438</v>
      </c>
      <c r="IED19">
        <v>894863</v>
      </c>
      <c r="IEE19">
        <v>885342</v>
      </c>
      <c r="IEF19">
        <v>890584</v>
      </c>
      <c r="IEG19">
        <v>890433</v>
      </c>
      <c r="IEH19">
        <v>914917</v>
      </c>
      <c r="IEI19">
        <v>904393</v>
      </c>
      <c r="IEJ19">
        <v>879281</v>
      </c>
      <c r="IEK19">
        <v>896857</v>
      </c>
      <c r="IEL19">
        <v>880890</v>
      </c>
      <c r="IEM19">
        <v>860586</v>
      </c>
      <c r="IEN19">
        <v>845318</v>
      </c>
      <c r="IEO19">
        <v>840309</v>
      </c>
      <c r="IEP19">
        <v>829012</v>
      </c>
      <c r="IEQ19">
        <v>819507</v>
      </c>
      <c r="IER19">
        <v>818557</v>
      </c>
      <c r="IES19">
        <v>813909</v>
      </c>
      <c r="IET19">
        <v>815562</v>
      </c>
      <c r="IEU19">
        <v>809305</v>
      </c>
      <c r="IEV19">
        <v>788259</v>
      </c>
      <c r="IEW19">
        <v>769332</v>
      </c>
      <c r="IEX19">
        <v>759702</v>
      </c>
      <c r="IEY19">
        <v>758011</v>
      </c>
      <c r="IEZ19">
        <v>758011</v>
      </c>
      <c r="IFA19">
        <v>740878</v>
      </c>
      <c r="IFB19">
        <v>726453</v>
      </c>
      <c r="IFC19">
        <v>725541</v>
      </c>
      <c r="IFD19">
        <v>727249</v>
      </c>
      <c r="IFE19">
        <v>743332</v>
      </c>
      <c r="IFF19">
        <v>736801</v>
      </c>
      <c r="IFG19">
        <v>728888</v>
      </c>
      <c r="IFH19">
        <v>751574</v>
      </c>
      <c r="IFI19">
        <v>743002</v>
      </c>
      <c r="IFJ19">
        <v>41179</v>
      </c>
      <c r="IFK19">
        <v>64475</v>
      </c>
      <c r="IFL19">
        <v>77734</v>
      </c>
      <c r="IFM19">
        <v>92835</v>
      </c>
      <c r="IFN19">
        <v>97769</v>
      </c>
      <c r="IFO19">
        <v>107320</v>
      </c>
      <c r="IFP19">
        <v>110030</v>
      </c>
      <c r="IFQ19">
        <v>118117</v>
      </c>
      <c r="IFR19">
        <v>140576</v>
      </c>
      <c r="IFS19">
        <v>163716</v>
      </c>
      <c r="IFT19">
        <v>181173</v>
      </c>
      <c r="IFU19">
        <v>213412</v>
      </c>
      <c r="IFV19">
        <v>246719</v>
      </c>
      <c r="IFW19">
        <v>291076</v>
      </c>
      <c r="IFX19">
        <v>350066</v>
      </c>
      <c r="IFY19">
        <v>422726</v>
      </c>
      <c r="IFZ19">
        <v>522250</v>
      </c>
      <c r="IGA19">
        <v>633666</v>
      </c>
      <c r="IGB19">
        <v>633666</v>
      </c>
      <c r="IGC19">
        <v>652798</v>
      </c>
      <c r="IGD19">
        <v>647494</v>
      </c>
      <c r="IGE19">
        <v>661482</v>
      </c>
      <c r="IGF19">
        <v>678702</v>
      </c>
      <c r="IGG19">
        <v>678086</v>
      </c>
      <c r="IGH19">
        <v>678207</v>
      </c>
      <c r="IGI19">
        <v>686791</v>
      </c>
      <c r="IGJ19">
        <v>685954</v>
      </c>
      <c r="IGK19">
        <v>686430</v>
      </c>
      <c r="IGL19">
        <v>690074</v>
      </c>
      <c r="IGM19">
        <v>685212</v>
      </c>
      <c r="IGN19">
        <v>692365</v>
      </c>
      <c r="IGO19">
        <v>693123</v>
      </c>
      <c r="IGP19">
        <v>693147</v>
      </c>
      <c r="IGQ19">
        <v>701401</v>
      </c>
      <c r="IGR19">
        <v>697401</v>
      </c>
      <c r="IGS19">
        <v>675674</v>
      </c>
      <c r="IGT19">
        <v>678598</v>
      </c>
      <c r="IGU19">
        <v>690126</v>
      </c>
      <c r="IGV19">
        <v>716629</v>
      </c>
      <c r="IGW19">
        <v>692695</v>
      </c>
      <c r="IGX19">
        <v>689089</v>
      </c>
      <c r="IGY19">
        <v>688741</v>
      </c>
      <c r="IGZ19">
        <v>672644</v>
      </c>
      <c r="IHA19">
        <v>673130</v>
      </c>
      <c r="IHB19">
        <v>675150</v>
      </c>
      <c r="IHC19">
        <v>664661</v>
      </c>
      <c r="IHD19">
        <v>660850</v>
      </c>
      <c r="IHE19">
        <v>654451</v>
      </c>
      <c r="IHF19">
        <v>653855</v>
      </c>
      <c r="IHG19">
        <v>658645</v>
      </c>
      <c r="IHH19">
        <v>655808</v>
      </c>
      <c r="IHI19">
        <v>652033</v>
      </c>
      <c r="IHJ19">
        <v>649620</v>
      </c>
      <c r="IHK19">
        <v>645400</v>
      </c>
      <c r="IHL19">
        <v>650206</v>
      </c>
      <c r="IHM19">
        <v>666068</v>
      </c>
      <c r="IHN19">
        <v>667395</v>
      </c>
      <c r="IHO19">
        <v>663960</v>
      </c>
      <c r="IHP19">
        <v>684209</v>
      </c>
      <c r="IHQ19">
        <v>684209</v>
      </c>
      <c r="IHR19">
        <v>661669</v>
      </c>
      <c r="IHS19">
        <v>663831</v>
      </c>
      <c r="IHT19">
        <v>666965</v>
      </c>
      <c r="IHU19">
        <v>683690</v>
      </c>
      <c r="IHV19">
        <v>665344</v>
      </c>
      <c r="IHW19">
        <v>662009</v>
      </c>
      <c r="IHX19">
        <v>14911</v>
      </c>
      <c r="IHY19">
        <v>22982</v>
      </c>
      <c r="IHZ19">
        <v>25318</v>
      </c>
      <c r="IIA19">
        <v>31247</v>
      </c>
      <c r="IIB19">
        <v>37128</v>
      </c>
      <c r="IIC19">
        <v>47452</v>
      </c>
      <c r="IID19">
        <v>55662</v>
      </c>
      <c r="IIE19">
        <v>74397</v>
      </c>
      <c r="IIF19">
        <v>94532</v>
      </c>
      <c r="IIG19">
        <v>108442</v>
      </c>
      <c r="IIH19">
        <v>152487</v>
      </c>
      <c r="III19">
        <v>184372</v>
      </c>
      <c r="IIJ19">
        <v>229821</v>
      </c>
      <c r="IIK19">
        <v>272247</v>
      </c>
      <c r="IIL19">
        <v>317707</v>
      </c>
      <c r="IIM19">
        <v>392461</v>
      </c>
      <c r="IIN19">
        <v>455766</v>
      </c>
      <c r="IIO19">
        <v>545265</v>
      </c>
      <c r="IIP19">
        <v>515673</v>
      </c>
      <c r="IIQ19">
        <v>538113</v>
      </c>
      <c r="IIR19">
        <v>540148</v>
      </c>
      <c r="IIS19">
        <v>548543</v>
      </c>
      <c r="IIT19">
        <v>548543</v>
      </c>
      <c r="IIU19">
        <v>551437</v>
      </c>
      <c r="IIV19">
        <v>556378</v>
      </c>
      <c r="IIW19">
        <v>547793</v>
      </c>
      <c r="IIX19">
        <v>542139</v>
      </c>
      <c r="IIY19">
        <v>541655</v>
      </c>
      <c r="IIZ19">
        <v>521569</v>
      </c>
      <c r="IJA19">
        <v>520294</v>
      </c>
      <c r="IJB19">
        <v>527476</v>
      </c>
      <c r="IJC19">
        <v>533660</v>
      </c>
      <c r="IJD19">
        <v>532232</v>
      </c>
      <c r="IJE19">
        <v>531702</v>
      </c>
      <c r="IJF19">
        <v>548030</v>
      </c>
      <c r="IJG19">
        <v>548350</v>
      </c>
      <c r="IJH19">
        <v>545749</v>
      </c>
      <c r="IJI19">
        <v>555887</v>
      </c>
      <c r="IJJ19">
        <v>542786</v>
      </c>
      <c r="IJK19">
        <v>536058</v>
      </c>
      <c r="IJL19">
        <v>533690</v>
      </c>
      <c r="IJM19">
        <v>534161</v>
      </c>
      <c r="IJN19">
        <v>534161</v>
      </c>
      <c r="IJO19">
        <v>530675</v>
      </c>
      <c r="IJP19">
        <v>528675</v>
      </c>
      <c r="IJQ19">
        <v>531167</v>
      </c>
      <c r="IJR19">
        <v>532528</v>
      </c>
      <c r="IJS19">
        <v>534942</v>
      </c>
      <c r="IJT19">
        <v>545271</v>
      </c>
      <c r="IJU19">
        <v>529055</v>
      </c>
      <c r="IJV19">
        <v>536443</v>
      </c>
      <c r="IJW19">
        <v>541353</v>
      </c>
      <c r="IJX19">
        <v>561146</v>
      </c>
      <c r="IJY19">
        <v>543671</v>
      </c>
      <c r="IJZ19">
        <v>544479</v>
      </c>
      <c r="IKA19">
        <v>534968</v>
      </c>
      <c r="IKB19">
        <v>534968</v>
      </c>
      <c r="IKC19">
        <v>538391</v>
      </c>
      <c r="IKD19">
        <v>533557</v>
      </c>
      <c r="IKE19">
        <v>533544</v>
      </c>
      <c r="IKF19">
        <v>532199</v>
      </c>
      <c r="IKG19">
        <v>532199</v>
      </c>
      <c r="IKH19">
        <v>541560</v>
      </c>
      <c r="IKI19">
        <v>524133</v>
      </c>
      <c r="IKJ19">
        <v>13079</v>
      </c>
      <c r="IKK19">
        <v>16368</v>
      </c>
      <c r="IKL19">
        <v>22827</v>
      </c>
      <c r="IKM19">
        <v>27575</v>
      </c>
      <c r="IKN19">
        <v>32244</v>
      </c>
      <c r="IKO19">
        <v>41146</v>
      </c>
      <c r="IKP19">
        <v>60451</v>
      </c>
      <c r="IKQ19">
        <v>68921</v>
      </c>
      <c r="IKR19">
        <v>77329</v>
      </c>
      <c r="IKS19">
        <v>91504</v>
      </c>
      <c r="IKT19">
        <v>116581</v>
      </c>
      <c r="IKU19">
        <v>135418</v>
      </c>
      <c r="IKV19">
        <v>155790</v>
      </c>
      <c r="IKW19">
        <v>193611</v>
      </c>
      <c r="IKX19">
        <v>251021</v>
      </c>
      <c r="IKY19">
        <v>384118</v>
      </c>
      <c r="IKZ19">
        <v>462136</v>
      </c>
      <c r="ILA19">
        <v>519522</v>
      </c>
      <c r="ILB19">
        <v>571546</v>
      </c>
      <c r="ILC19">
        <v>566817</v>
      </c>
      <c r="ILD19">
        <v>566817</v>
      </c>
      <c r="ILE19">
        <v>575421</v>
      </c>
      <c r="ILF19">
        <v>600294</v>
      </c>
      <c r="ILG19">
        <v>611919</v>
      </c>
      <c r="ILH19">
        <v>615755</v>
      </c>
      <c r="ILI19">
        <v>609513</v>
      </c>
      <c r="ILJ19">
        <v>605380</v>
      </c>
      <c r="ILK19">
        <v>596675</v>
      </c>
      <c r="ILL19">
        <v>603382</v>
      </c>
      <c r="ILM19">
        <v>604686</v>
      </c>
      <c r="ILN19">
        <v>595693</v>
      </c>
      <c r="ILO19">
        <v>601329</v>
      </c>
      <c r="ILP19">
        <v>608060</v>
      </c>
      <c r="ILQ19">
        <v>608856</v>
      </c>
      <c r="ILR19">
        <v>608286</v>
      </c>
      <c r="ILS19">
        <v>587216</v>
      </c>
      <c r="ILT19">
        <v>576465</v>
      </c>
      <c r="ILU19">
        <v>579324</v>
      </c>
      <c r="ILV19">
        <v>587215</v>
      </c>
      <c r="ILW19">
        <v>581495</v>
      </c>
      <c r="ILX19">
        <v>581803</v>
      </c>
      <c r="ILY19">
        <v>581560</v>
      </c>
      <c r="ILZ19">
        <v>570489</v>
      </c>
      <c r="IMA19">
        <v>574385</v>
      </c>
      <c r="IMB19">
        <v>565742</v>
      </c>
      <c r="IMC19">
        <v>567698</v>
      </c>
      <c r="IMD19">
        <v>564844</v>
      </c>
      <c r="IME19">
        <v>569701</v>
      </c>
      <c r="IMF19">
        <v>574118</v>
      </c>
      <c r="IMG19">
        <v>568545</v>
      </c>
      <c r="IMH19">
        <v>569093</v>
      </c>
      <c r="IMI19">
        <v>570829</v>
      </c>
      <c r="IMJ19">
        <v>564231</v>
      </c>
      <c r="IMK19">
        <v>570362</v>
      </c>
      <c r="IML19">
        <v>573774</v>
      </c>
      <c r="IMM19">
        <v>573408</v>
      </c>
      <c r="IMN19">
        <v>560897</v>
      </c>
      <c r="IMO19">
        <v>560210</v>
      </c>
      <c r="IMP19">
        <v>563338</v>
      </c>
      <c r="IMQ19">
        <v>558539</v>
      </c>
      <c r="IMR19">
        <v>557041</v>
      </c>
      <c r="IMS19">
        <v>554522</v>
      </c>
      <c r="IMT19">
        <v>559178</v>
      </c>
      <c r="IMU19">
        <v>575701</v>
      </c>
      <c r="IMV19">
        <v>559726</v>
      </c>
      <c r="IMW19">
        <v>20771</v>
      </c>
      <c r="IMX19">
        <v>41579</v>
      </c>
      <c r="IMY19">
        <v>59219</v>
      </c>
      <c r="IMZ19">
        <v>84388</v>
      </c>
      <c r="INA19">
        <v>86222</v>
      </c>
      <c r="INB19">
        <v>101334</v>
      </c>
      <c r="INC19">
        <v>101334</v>
      </c>
      <c r="IND19">
        <v>100743</v>
      </c>
      <c r="INE19">
        <v>108330</v>
      </c>
      <c r="INF19">
        <v>126532</v>
      </c>
      <c r="ING19">
        <v>148843</v>
      </c>
      <c r="INH19">
        <v>194772</v>
      </c>
      <c r="INI19">
        <v>213200</v>
      </c>
      <c r="INJ19">
        <v>213200</v>
      </c>
      <c r="INK19">
        <v>244813</v>
      </c>
      <c r="INL19">
        <v>320308</v>
      </c>
      <c r="INM19">
        <v>387780</v>
      </c>
      <c r="INN19">
        <v>458820</v>
      </c>
      <c r="INO19">
        <v>507567</v>
      </c>
      <c r="INP19">
        <v>502697</v>
      </c>
      <c r="INQ19">
        <v>521184</v>
      </c>
      <c r="INR19">
        <v>532232</v>
      </c>
      <c r="INS19">
        <v>543185</v>
      </c>
      <c r="INT19">
        <v>576191</v>
      </c>
      <c r="INU19">
        <v>564424</v>
      </c>
      <c r="INV19">
        <v>564627</v>
      </c>
      <c r="INW19">
        <v>562589</v>
      </c>
      <c r="INX19">
        <v>558615</v>
      </c>
      <c r="INY19">
        <v>561119</v>
      </c>
      <c r="INZ19">
        <v>560184</v>
      </c>
      <c r="IOA19">
        <v>545589</v>
      </c>
      <c r="IOB19">
        <v>537602</v>
      </c>
      <c r="IOC19">
        <v>534784</v>
      </c>
      <c r="IOD19">
        <v>539725</v>
      </c>
      <c r="IOE19">
        <v>544520</v>
      </c>
      <c r="IOF19">
        <v>548112</v>
      </c>
      <c r="IOG19">
        <v>549306</v>
      </c>
      <c r="IOH19">
        <v>537232</v>
      </c>
      <c r="IOI19">
        <v>543090</v>
      </c>
      <c r="IOJ19">
        <v>530160</v>
      </c>
      <c r="IOK19">
        <v>525217</v>
      </c>
      <c r="IOL19">
        <v>533841</v>
      </c>
      <c r="IOM19">
        <v>533629</v>
      </c>
      <c r="ION19">
        <v>540859</v>
      </c>
      <c r="IOO19">
        <v>531229</v>
      </c>
      <c r="IOP19">
        <v>535604</v>
      </c>
      <c r="IOQ19">
        <v>529032</v>
      </c>
      <c r="IOR19">
        <v>538672</v>
      </c>
      <c r="IOS19">
        <v>540849</v>
      </c>
      <c r="IOT19">
        <v>535507</v>
      </c>
      <c r="IOU19">
        <v>535178</v>
      </c>
      <c r="IOV19">
        <v>534983</v>
      </c>
      <c r="IOW19">
        <v>530287</v>
      </c>
      <c r="IOX19">
        <v>530634</v>
      </c>
      <c r="IOY19">
        <v>526846</v>
      </c>
      <c r="IOZ19">
        <v>524235</v>
      </c>
      <c r="IPA19">
        <v>524235</v>
      </c>
      <c r="IPB19">
        <v>522581</v>
      </c>
      <c r="IPC19">
        <v>509385</v>
      </c>
      <c r="IPD19">
        <v>490047</v>
      </c>
      <c r="IPE19">
        <v>488880</v>
      </c>
      <c r="IPF19">
        <v>485540</v>
      </c>
      <c r="IPG19">
        <v>479695</v>
      </c>
      <c r="IPH19">
        <v>479853</v>
      </c>
      <c r="IPI19">
        <v>472754</v>
      </c>
      <c r="IPJ19">
        <v>28769</v>
      </c>
      <c r="IPK19">
        <v>31733</v>
      </c>
      <c r="IPL19">
        <v>38498</v>
      </c>
      <c r="IPM19">
        <v>45774</v>
      </c>
      <c r="IPN19">
        <v>47691</v>
      </c>
      <c r="IPO19">
        <v>51847</v>
      </c>
      <c r="IPP19">
        <v>57434</v>
      </c>
      <c r="IPQ19">
        <v>64914</v>
      </c>
      <c r="IPR19">
        <v>73699</v>
      </c>
      <c r="IPS19">
        <v>80032</v>
      </c>
      <c r="IPT19">
        <v>97721</v>
      </c>
      <c r="IPU19">
        <v>111112</v>
      </c>
      <c r="IPV19">
        <v>128143</v>
      </c>
      <c r="IPW19">
        <v>161443</v>
      </c>
      <c r="IPX19">
        <v>189181</v>
      </c>
      <c r="IPY19">
        <v>225745</v>
      </c>
      <c r="IPZ19">
        <v>338163</v>
      </c>
      <c r="IQA19">
        <v>414864</v>
      </c>
      <c r="IQB19">
        <v>414864</v>
      </c>
      <c r="IQC19">
        <v>427257</v>
      </c>
      <c r="IQD19">
        <v>465432</v>
      </c>
      <c r="IQE19">
        <v>508603</v>
      </c>
      <c r="IQF19">
        <v>546090</v>
      </c>
      <c r="IQG19">
        <v>557240</v>
      </c>
      <c r="IQH19">
        <v>578577</v>
      </c>
      <c r="IQI19">
        <v>569946</v>
      </c>
      <c r="IQJ19">
        <v>572675</v>
      </c>
      <c r="IQK19">
        <v>578205</v>
      </c>
      <c r="IQL19">
        <v>588886</v>
      </c>
      <c r="IQM19">
        <v>579703</v>
      </c>
      <c r="IQN19">
        <v>581214</v>
      </c>
      <c r="IQO19">
        <v>592420</v>
      </c>
      <c r="IQP19">
        <v>591249</v>
      </c>
      <c r="IQQ19">
        <v>610149</v>
      </c>
      <c r="IQR19">
        <v>607921</v>
      </c>
      <c r="IQS19">
        <v>602119</v>
      </c>
      <c r="IQT19">
        <v>602430</v>
      </c>
      <c r="IQU19">
        <v>603147</v>
      </c>
      <c r="IQV19">
        <v>586914</v>
      </c>
      <c r="IQW19">
        <v>584042</v>
      </c>
      <c r="IQX19">
        <v>586112</v>
      </c>
      <c r="IQY19">
        <v>579237</v>
      </c>
      <c r="IQZ19">
        <v>577442</v>
      </c>
      <c r="IRA19">
        <v>590660</v>
      </c>
      <c r="IRB19">
        <v>602091</v>
      </c>
      <c r="IRC19">
        <v>584128</v>
      </c>
      <c r="IRD19">
        <v>572901</v>
      </c>
      <c r="IRE19">
        <v>575030</v>
      </c>
      <c r="IRF19">
        <v>578458</v>
      </c>
      <c r="IRG19">
        <v>578458</v>
      </c>
      <c r="IRH19">
        <v>577724</v>
      </c>
      <c r="IRI19">
        <v>580458</v>
      </c>
      <c r="IRJ19">
        <v>573823</v>
      </c>
      <c r="IRK19">
        <v>588676</v>
      </c>
      <c r="IRL19">
        <v>577347</v>
      </c>
      <c r="IRM19">
        <v>579792</v>
      </c>
      <c r="IRN19">
        <v>565886</v>
      </c>
      <c r="IRO19">
        <v>560653</v>
      </c>
      <c r="IRP19">
        <v>556236</v>
      </c>
      <c r="IRQ19">
        <v>556279</v>
      </c>
      <c r="IRR19">
        <v>559767</v>
      </c>
      <c r="IRS19">
        <v>563714</v>
      </c>
      <c r="IRT19">
        <v>552694</v>
      </c>
      <c r="IRU19">
        <v>550237</v>
      </c>
      <c r="IRV19">
        <v>547568</v>
      </c>
      <c r="IRW19">
        <v>19514</v>
      </c>
      <c r="IRX19">
        <v>24956</v>
      </c>
      <c r="IRY19">
        <v>34141</v>
      </c>
      <c r="IRZ19">
        <v>38398</v>
      </c>
      <c r="ISA19">
        <v>48135</v>
      </c>
      <c r="ISB19">
        <v>52833</v>
      </c>
      <c r="ISC19">
        <v>61351</v>
      </c>
      <c r="ISD19">
        <v>69299</v>
      </c>
      <c r="ISE19">
        <v>74684</v>
      </c>
      <c r="ISF19">
        <v>85023</v>
      </c>
      <c r="ISG19">
        <v>95323</v>
      </c>
      <c r="ISH19">
        <v>112398</v>
      </c>
      <c r="ISI19">
        <v>121735</v>
      </c>
      <c r="ISJ19">
        <v>142563</v>
      </c>
      <c r="ISK19">
        <v>162917</v>
      </c>
      <c r="ISL19">
        <v>187868</v>
      </c>
      <c r="ISM19">
        <v>253174</v>
      </c>
      <c r="ISN19">
        <v>306193</v>
      </c>
      <c r="ISO19">
        <v>358909</v>
      </c>
      <c r="ISP19">
        <v>426181</v>
      </c>
      <c r="ISQ19">
        <v>422400</v>
      </c>
      <c r="ISR19">
        <v>445089</v>
      </c>
      <c r="ISS19">
        <v>478677</v>
      </c>
      <c r="IST19">
        <v>478677</v>
      </c>
      <c r="ISU19">
        <v>492138</v>
      </c>
      <c r="ISV19">
        <v>495983</v>
      </c>
      <c r="ISW19">
        <v>504041</v>
      </c>
      <c r="ISX19">
        <v>491052</v>
      </c>
      <c r="ISY19">
        <v>498712</v>
      </c>
      <c r="ISZ19">
        <v>505762</v>
      </c>
      <c r="ITA19">
        <v>501152</v>
      </c>
      <c r="ITB19">
        <v>496788</v>
      </c>
      <c r="ITC19">
        <v>502566</v>
      </c>
      <c r="ITD19">
        <v>508713</v>
      </c>
      <c r="ITE19">
        <v>508091</v>
      </c>
      <c r="ITF19">
        <v>513066</v>
      </c>
      <c r="ITG19">
        <v>520672</v>
      </c>
      <c r="ITH19">
        <v>510327</v>
      </c>
      <c r="ITI19">
        <v>506434</v>
      </c>
      <c r="ITJ19">
        <v>509750</v>
      </c>
      <c r="ITK19">
        <v>508010</v>
      </c>
      <c r="ITL19">
        <v>518351</v>
      </c>
      <c r="ITM19">
        <v>529355</v>
      </c>
      <c r="ITN19">
        <v>532245</v>
      </c>
      <c r="ITO19">
        <v>542290</v>
      </c>
      <c r="ITP19">
        <v>545352</v>
      </c>
      <c r="ITQ19">
        <v>547113</v>
      </c>
      <c r="ITR19">
        <v>556930</v>
      </c>
      <c r="ITS19">
        <v>556930</v>
      </c>
      <c r="ITT19">
        <v>555847</v>
      </c>
      <c r="ITU19">
        <v>560230</v>
      </c>
      <c r="ITV19">
        <v>550760</v>
      </c>
      <c r="ITW19">
        <v>559659</v>
      </c>
      <c r="ITX19">
        <v>546731</v>
      </c>
      <c r="ITY19">
        <v>538420</v>
      </c>
      <c r="ITZ19">
        <v>542267</v>
      </c>
      <c r="IUA19">
        <v>530404</v>
      </c>
      <c r="IUB19">
        <v>517957</v>
      </c>
      <c r="IUC19">
        <v>517957</v>
      </c>
      <c r="IUD19">
        <v>519229</v>
      </c>
      <c r="IUE19">
        <v>518227</v>
      </c>
      <c r="IUF19">
        <v>518815</v>
      </c>
      <c r="IUG19">
        <v>519191</v>
      </c>
      <c r="IUH19">
        <v>519191</v>
      </c>
      <c r="IUI19">
        <v>524557</v>
      </c>
      <c r="IUJ19">
        <v>523675</v>
      </c>
      <c r="IUK19">
        <v>1238</v>
      </c>
      <c r="IUL19">
        <v>2005</v>
      </c>
      <c r="IUM19">
        <v>3878</v>
      </c>
      <c r="IUN19">
        <v>4442</v>
      </c>
      <c r="IUO19">
        <v>8104</v>
      </c>
      <c r="IUP19">
        <v>9561</v>
      </c>
      <c r="IUQ19">
        <v>10664</v>
      </c>
      <c r="IUR19">
        <v>14301</v>
      </c>
      <c r="IUS19">
        <v>23224</v>
      </c>
      <c r="IUT19">
        <v>33437</v>
      </c>
      <c r="IUU19">
        <v>56433</v>
      </c>
      <c r="IUV19">
        <v>71073</v>
      </c>
      <c r="IUW19">
        <v>93017</v>
      </c>
      <c r="IUX19">
        <v>126732</v>
      </c>
      <c r="IUY19">
        <v>195010</v>
      </c>
      <c r="IUZ19">
        <v>284769</v>
      </c>
      <c r="IVA19">
        <v>387754</v>
      </c>
      <c r="IVB19">
        <v>440259</v>
      </c>
      <c r="IVC19">
        <v>436682</v>
      </c>
      <c r="IVD19">
        <v>436682</v>
      </c>
      <c r="IVE19">
        <v>464183</v>
      </c>
      <c r="IVF19">
        <v>477831</v>
      </c>
      <c r="IVG19">
        <v>491220</v>
      </c>
      <c r="IVH19">
        <v>508166</v>
      </c>
      <c r="IVI19">
        <v>514043</v>
      </c>
      <c r="IVJ19">
        <v>529019</v>
      </c>
      <c r="IVK19">
        <v>521233</v>
      </c>
      <c r="IVL19">
        <v>530427</v>
      </c>
      <c r="IVM19">
        <v>534430</v>
      </c>
      <c r="IVN19">
        <v>549977</v>
      </c>
      <c r="IVO19">
        <v>556880</v>
      </c>
      <c r="IVP19">
        <v>563809</v>
      </c>
      <c r="IVQ19">
        <v>559961</v>
      </c>
      <c r="IVR19">
        <v>550384</v>
      </c>
      <c r="IVS19">
        <v>551257</v>
      </c>
      <c r="IVT19">
        <v>545023</v>
      </c>
      <c r="IVU19">
        <v>547931</v>
      </c>
      <c r="IVV19">
        <v>546815</v>
      </c>
      <c r="IVW19">
        <v>545193</v>
      </c>
      <c r="IVX19">
        <v>555760</v>
      </c>
      <c r="IVY19">
        <v>544937</v>
      </c>
      <c r="IVZ19">
        <v>547375</v>
      </c>
      <c r="IWA19">
        <v>543953</v>
      </c>
      <c r="IWB19">
        <v>562370</v>
      </c>
      <c r="IWC19">
        <v>564949</v>
      </c>
      <c r="IWD19">
        <v>553597</v>
      </c>
      <c r="IWE19">
        <v>551583</v>
      </c>
      <c r="IWF19">
        <v>554639</v>
      </c>
      <c r="IWG19">
        <v>560313</v>
      </c>
      <c r="IWH19">
        <v>552739</v>
      </c>
      <c r="IWI19">
        <v>549210</v>
      </c>
      <c r="IWJ19">
        <v>541665</v>
      </c>
      <c r="IWK19">
        <v>551361</v>
      </c>
      <c r="IWL19">
        <v>551892</v>
      </c>
      <c r="IWM19">
        <v>542152</v>
      </c>
      <c r="IWN19">
        <v>539756</v>
      </c>
      <c r="IWO19">
        <v>545204</v>
      </c>
      <c r="IWP19">
        <v>545104</v>
      </c>
      <c r="IWQ19">
        <v>537939</v>
      </c>
      <c r="IWR19">
        <v>529467</v>
      </c>
      <c r="IWS19">
        <v>533084</v>
      </c>
      <c r="IWT19">
        <v>521892</v>
      </c>
      <c r="IWU19">
        <v>520465</v>
      </c>
      <c r="IWV19">
        <v>517437</v>
      </c>
      <c r="IWW19">
        <v>15015</v>
      </c>
      <c r="IWX19">
        <v>18616</v>
      </c>
      <c r="IWY19">
        <v>23201</v>
      </c>
      <c r="IWZ19">
        <v>26051</v>
      </c>
      <c r="IXA19">
        <v>33191</v>
      </c>
      <c r="IXB19">
        <v>36322</v>
      </c>
      <c r="IXC19">
        <v>44875</v>
      </c>
      <c r="IXD19">
        <v>53024</v>
      </c>
      <c r="IXE19">
        <v>78204</v>
      </c>
      <c r="IXF19">
        <v>86847</v>
      </c>
      <c r="IXG19">
        <v>120124</v>
      </c>
      <c r="IXH19">
        <v>140108</v>
      </c>
      <c r="IXI19">
        <v>157384</v>
      </c>
      <c r="IXJ19">
        <v>157384</v>
      </c>
      <c r="IXK19">
        <v>183631</v>
      </c>
      <c r="IXL19">
        <v>222248</v>
      </c>
      <c r="IXM19">
        <v>291114</v>
      </c>
      <c r="IXN19">
        <v>325458</v>
      </c>
      <c r="IXO19">
        <v>395697</v>
      </c>
      <c r="IXP19">
        <v>430335</v>
      </c>
      <c r="IXQ19">
        <v>451634</v>
      </c>
      <c r="IXR19">
        <v>476849</v>
      </c>
      <c r="IXS19">
        <v>499752</v>
      </c>
      <c r="IXT19">
        <v>502779</v>
      </c>
      <c r="IXU19">
        <v>531112</v>
      </c>
      <c r="IXV19">
        <v>535310</v>
      </c>
      <c r="IXW19">
        <v>547155</v>
      </c>
      <c r="IXX19">
        <v>554153</v>
      </c>
      <c r="IXY19">
        <v>570928</v>
      </c>
      <c r="IXZ19">
        <v>562781</v>
      </c>
      <c r="IYA19">
        <v>567768</v>
      </c>
      <c r="IYB19">
        <v>571737</v>
      </c>
      <c r="IYC19">
        <v>578324</v>
      </c>
      <c r="IYD19">
        <v>586297</v>
      </c>
      <c r="IYE19">
        <v>596286</v>
      </c>
      <c r="IYF19">
        <v>601995</v>
      </c>
      <c r="IYG19">
        <v>594756</v>
      </c>
      <c r="IYH19">
        <v>596685</v>
      </c>
      <c r="IYI19">
        <v>597781</v>
      </c>
      <c r="IYJ19">
        <v>605539</v>
      </c>
      <c r="IYK19">
        <v>596291</v>
      </c>
      <c r="IYL19">
        <v>594951</v>
      </c>
      <c r="IYM19">
        <v>593635</v>
      </c>
      <c r="IYN19">
        <v>593506</v>
      </c>
      <c r="IYO19">
        <v>600249</v>
      </c>
      <c r="IYP19">
        <v>595449</v>
      </c>
      <c r="IYQ19">
        <v>595829</v>
      </c>
      <c r="IYR19">
        <v>599096</v>
      </c>
      <c r="IYS19">
        <v>596661</v>
      </c>
      <c r="IYT19">
        <v>593613</v>
      </c>
      <c r="IYU19">
        <v>597790</v>
      </c>
      <c r="IYV19">
        <v>596991</v>
      </c>
      <c r="IYW19">
        <v>593480</v>
      </c>
      <c r="IYX19">
        <v>600323</v>
      </c>
      <c r="IYY19">
        <v>602817</v>
      </c>
      <c r="IYZ19">
        <v>607620</v>
      </c>
      <c r="IZA19">
        <v>596717</v>
      </c>
      <c r="IZB19">
        <v>596717</v>
      </c>
      <c r="IZC19">
        <v>594380</v>
      </c>
      <c r="IZD19">
        <v>598016</v>
      </c>
      <c r="IZE19">
        <v>597764</v>
      </c>
      <c r="IZF19">
        <v>589874</v>
      </c>
      <c r="IZG19">
        <v>586233</v>
      </c>
      <c r="IZH19">
        <v>585064</v>
      </c>
      <c r="IZI19">
        <v>577667</v>
      </c>
      <c r="IZJ19">
        <v>10082</v>
      </c>
      <c r="IZK19">
        <v>17512</v>
      </c>
      <c r="IZL19">
        <v>22432</v>
      </c>
      <c r="IZM19">
        <v>24944</v>
      </c>
      <c r="IZN19">
        <v>29031</v>
      </c>
      <c r="IZO19">
        <v>34783</v>
      </c>
      <c r="IZP19">
        <v>45110</v>
      </c>
      <c r="IZQ19">
        <v>49784</v>
      </c>
      <c r="IZR19">
        <v>59368</v>
      </c>
      <c r="IZS19">
        <v>77880</v>
      </c>
      <c r="IZT19">
        <v>90046</v>
      </c>
      <c r="IZU19">
        <v>109165</v>
      </c>
      <c r="IZV19">
        <v>129650</v>
      </c>
      <c r="IZW19">
        <v>147747</v>
      </c>
      <c r="IZX19">
        <v>172769</v>
      </c>
      <c r="IZY19">
        <v>198506</v>
      </c>
      <c r="IZZ19">
        <v>223423</v>
      </c>
      <c r="JAA19">
        <v>283656</v>
      </c>
      <c r="JAB19">
        <v>283656</v>
      </c>
      <c r="JAC19">
        <v>328007</v>
      </c>
      <c r="JAD19">
        <v>407324</v>
      </c>
      <c r="JAE19">
        <v>442306</v>
      </c>
      <c r="JAF19">
        <v>489597</v>
      </c>
      <c r="JAG19">
        <v>516684</v>
      </c>
      <c r="JAH19">
        <v>546804</v>
      </c>
      <c r="JAI19">
        <v>551572</v>
      </c>
      <c r="JAJ19">
        <v>565888</v>
      </c>
      <c r="JAK19">
        <v>573085</v>
      </c>
      <c r="JAL19">
        <v>586759</v>
      </c>
      <c r="JAM19">
        <v>581922</v>
      </c>
      <c r="JAN19">
        <v>594111</v>
      </c>
      <c r="JAO19">
        <v>606251</v>
      </c>
      <c r="JAP19">
        <v>604076</v>
      </c>
      <c r="JAQ19">
        <v>610869</v>
      </c>
      <c r="JAR19">
        <v>600960</v>
      </c>
      <c r="JAS19">
        <v>593195</v>
      </c>
      <c r="JAT19">
        <v>606102</v>
      </c>
      <c r="JAU19">
        <v>612904</v>
      </c>
      <c r="JAV19">
        <v>618265</v>
      </c>
      <c r="JAW19">
        <v>616079</v>
      </c>
      <c r="JAX19">
        <v>609865</v>
      </c>
      <c r="JAY19">
        <v>610839</v>
      </c>
      <c r="JAZ19">
        <v>610542</v>
      </c>
      <c r="JBA19">
        <v>613543</v>
      </c>
      <c r="JBB19">
        <v>613543</v>
      </c>
      <c r="JBC19">
        <v>619937</v>
      </c>
      <c r="JBD19">
        <v>624719</v>
      </c>
      <c r="JBE19">
        <v>628651</v>
      </c>
      <c r="JBF19">
        <v>629861</v>
      </c>
      <c r="JBG19">
        <v>635155</v>
      </c>
      <c r="JBH19">
        <v>628944</v>
      </c>
      <c r="JBI19">
        <v>625323</v>
      </c>
      <c r="JBJ19">
        <v>603264</v>
      </c>
      <c r="JBK19">
        <v>594629</v>
      </c>
      <c r="JBL19">
        <v>588235</v>
      </c>
      <c r="JBM19">
        <v>591670</v>
      </c>
      <c r="JBN19">
        <v>594793</v>
      </c>
      <c r="JBO19">
        <v>569788</v>
      </c>
      <c r="JBP19">
        <v>570174</v>
      </c>
      <c r="JBQ19">
        <v>563059</v>
      </c>
      <c r="JBR19">
        <v>564886</v>
      </c>
      <c r="JBS19">
        <v>561924</v>
      </c>
      <c r="JBT19">
        <v>568936</v>
      </c>
      <c r="JBU19">
        <v>565801</v>
      </c>
      <c r="JBV19">
        <v>571404</v>
      </c>
      <c r="JBW19">
        <v>2701</v>
      </c>
      <c r="JBX19">
        <v>11867</v>
      </c>
      <c r="JBY19">
        <v>13762</v>
      </c>
      <c r="JBZ19">
        <v>15883</v>
      </c>
      <c r="JCA19">
        <v>18429</v>
      </c>
      <c r="JCB19">
        <v>20572</v>
      </c>
      <c r="JCC19">
        <v>28405</v>
      </c>
      <c r="JCD19">
        <v>34685</v>
      </c>
      <c r="JCE19">
        <v>36968</v>
      </c>
      <c r="JCF19">
        <v>42239</v>
      </c>
      <c r="JCG19">
        <v>48572</v>
      </c>
      <c r="JCH19">
        <v>61590</v>
      </c>
      <c r="JCI19">
        <v>73445</v>
      </c>
      <c r="JCJ19">
        <v>85155</v>
      </c>
      <c r="JCK19">
        <v>99335</v>
      </c>
      <c r="JCL19">
        <v>117115</v>
      </c>
      <c r="JCM19">
        <v>143979</v>
      </c>
      <c r="JCN19">
        <v>193247</v>
      </c>
      <c r="JCO19">
        <v>306075</v>
      </c>
      <c r="JCP19">
        <v>394026</v>
      </c>
      <c r="JCQ19">
        <v>439532</v>
      </c>
      <c r="JCR19">
        <v>495900</v>
      </c>
      <c r="JCS19">
        <v>535088</v>
      </c>
      <c r="JCT19">
        <v>535088</v>
      </c>
      <c r="JCU19">
        <v>552267</v>
      </c>
      <c r="JCV19">
        <v>561821</v>
      </c>
      <c r="JCW19">
        <v>565334</v>
      </c>
      <c r="JCX19">
        <v>567423</v>
      </c>
      <c r="JCY19">
        <v>569063</v>
      </c>
      <c r="JCZ19">
        <v>575466</v>
      </c>
      <c r="JDA19">
        <v>579606</v>
      </c>
      <c r="JDB19">
        <v>573110</v>
      </c>
      <c r="JDC19">
        <v>584380</v>
      </c>
      <c r="JDD19">
        <v>586484</v>
      </c>
      <c r="JDE19">
        <v>572009</v>
      </c>
      <c r="JDF19">
        <v>564823</v>
      </c>
      <c r="JDG19">
        <v>580464</v>
      </c>
      <c r="JDH19">
        <v>588785</v>
      </c>
      <c r="JDI19">
        <v>605749</v>
      </c>
      <c r="JDJ19">
        <v>608971</v>
      </c>
      <c r="JDK19">
        <v>588696</v>
      </c>
      <c r="JDL19">
        <v>603321</v>
      </c>
      <c r="JDM19">
        <v>604289</v>
      </c>
      <c r="JDN19">
        <v>598092</v>
      </c>
      <c r="JDO19">
        <v>582056</v>
      </c>
      <c r="JDP19">
        <v>572971</v>
      </c>
      <c r="JDQ19">
        <v>580830</v>
      </c>
      <c r="JDR19">
        <v>567863</v>
      </c>
      <c r="JDS19">
        <v>567863</v>
      </c>
      <c r="JDT19">
        <v>556486</v>
      </c>
      <c r="JDU19">
        <v>552847</v>
      </c>
      <c r="JDV19">
        <v>559591</v>
      </c>
      <c r="JDW19">
        <v>539212</v>
      </c>
      <c r="JDX19">
        <v>542207</v>
      </c>
      <c r="JDY19">
        <v>525212</v>
      </c>
      <c r="JDZ19">
        <v>522390</v>
      </c>
      <c r="JEA19">
        <v>513933</v>
      </c>
      <c r="JEB19">
        <v>503272</v>
      </c>
      <c r="JEC19">
        <v>484522</v>
      </c>
      <c r="JED19">
        <v>481598</v>
      </c>
      <c r="JEE19">
        <v>478560</v>
      </c>
      <c r="JEF19">
        <v>475690</v>
      </c>
      <c r="JEG19">
        <v>469839</v>
      </c>
      <c r="JEH19">
        <v>465266</v>
      </c>
      <c r="JEI19">
        <v>465266</v>
      </c>
      <c r="JEJ19">
        <v>460577</v>
      </c>
      <c r="JEK19">
        <v>7124</v>
      </c>
      <c r="JEL19">
        <v>15397</v>
      </c>
      <c r="JEM19">
        <v>20826</v>
      </c>
      <c r="JEN19">
        <v>23414</v>
      </c>
      <c r="JEO19">
        <v>30299</v>
      </c>
      <c r="JEP19">
        <v>34355</v>
      </c>
      <c r="JEQ19">
        <v>45391</v>
      </c>
      <c r="JER19">
        <v>45557</v>
      </c>
      <c r="JES19">
        <v>50674</v>
      </c>
      <c r="JET19">
        <v>58740</v>
      </c>
      <c r="JEU19">
        <v>67177</v>
      </c>
      <c r="JEV19">
        <v>94965</v>
      </c>
      <c r="JEW19">
        <v>116946</v>
      </c>
      <c r="JEX19">
        <v>139401</v>
      </c>
      <c r="JEY19">
        <v>163089</v>
      </c>
      <c r="JEZ19">
        <v>215930</v>
      </c>
      <c r="JFA19">
        <v>257709</v>
      </c>
      <c r="JFB19">
        <v>338271</v>
      </c>
      <c r="JFC19">
        <v>361954</v>
      </c>
      <c r="JFD19">
        <v>361954</v>
      </c>
      <c r="JFE19">
        <v>398121</v>
      </c>
      <c r="JFF19">
        <v>420836</v>
      </c>
      <c r="JFG19">
        <v>442638</v>
      </c>
      <c r="JFH19">
        <v>456539</v>
      </c>
      <c r="JFI19">
        <v>467513</v>
      </c>
      <c r="JFJ19">
        <v>481787</v>
      </c>
      <c r="JFK19">
        <v>489657</v>
      </c>
      <c r="JFL19">
        <v>499981</v>
      </c>
      <c r="JFM19">
        <v>505949</v>
      </c>
      <c r="JFN19">
        <v>507338</v>
      </c>
      <c r="JFO19">
        <v>517447</v>
      </c>
      <c r="JFP19">
        <v>533210</v>
      </c>
      <c r="JFQ19">
        <v>547440</v>
      </c>
      <c r="JFR19">
        <v>563152</v>
      </c>
      <c r="JFS19">
        <v>578413</v>
      </c>
      <c r="JFT19">
        <v>582177</v>
      </c>
      <c r="JFU19">
        <v>598262</v>
      </c>
      <c r="JFV19">
        <v>618285</v>
      </c>
      <c r="JFW19">
        <v>654167</v>
      </c>
      <c r="JFX19">
        <v>668970</v>
      </c>
      <c r="JFY19">
        <v>677670</v>
      </c>
      <c r="JFZ19">
        <v>676385</v>
      </c>
      <c r="JGA19">
        <v>664614</v>
      </c>
      <c r="JGB19">
        <v>655480</v>
      </c>
      <c r="JGC19">
        <v>654309</v>
      </c>
      <c r="JGD19">
        <v>645222</v>
      </c>
      <c r="JGE19">
        <v>647555</v>
      </c>
      <c r="JGF19">
        <v>648232</v>
      </c>
      <c r="JGG19">
        <v>643526</v>
      </c>
      <c r="JGH19">
        <v>628294</v>
      </c>
      <c r="JGI19">
        <v>613171</v>
      </c>
      <c r="JGJ19">
        <v>612738</v>
      </c>
      <c r="JGK19">
        <v>614553</v>
      </c>
      <c r="JGL19">
        <v>609784</v>
      </c>
      <c r="JGM19">
        <v>601272</v>
      </c>
      <c r="JGN19">
        <v>592962</v>
      </c>
      <c r="JGO19">
        <v>586202</v>
      </c>
      <c r="JGP19">
        <v>592598</v>
      </c>
      <c r="JGQ19">
        <v>589444</v>
      </c>
      <c r="JGR19">
        <v>588875</v>
      </c>
      <c r="JGS19">
        <v>585421</v>
      </c>
      <c r="JGT19">
        <v>584914</v>
      </c>
      <c r="JGU19">
        <v>594652</v>
      </c>
      <c r="JGV19">
        <v>591041</v>
      </c>
      <c r="JGW19">
        <v>588501</v>
      </c>
      <c r="JGX19">
        <v>8888</v>
      </c>
      <c r="JGY19">
        <v>12724</v>
      </c>
      <c r="JGZ19">
        <v>17867</v>
      </c>
      <c r="JHA19">
        <v>22302</v>
      </c>
      <c r="JHB19">
        <v>26409</v>
      </c>
      <c r="JHC19">
        <v>35212</v>
      </c>
      <c r="JHD19">
        <v>39966</v>
      </c>
      <c r="JHE19">
        <v>47036</v>
      </c>
      <c r="JHF19">
        <v>58054</v>
      </c>
      <c r="JHG19">
        <v>69388</v>
      </c>
      <c r="JHH19">
        <v>86342</v>
      </c>
      <c r="JHI19">
        <v>105690</v>
      </c>
      <c r="JHJ19">
        <v>105690</v>
      </c>
      <c r="JHK19">
        <v>118011</v>
      </c>
      <c r="JHL19">
        <v>139051</v>
      </c>
      <c r="JHM19">
        <v>158610</v>
      </c>
      <c r="JHN19">
        <v>177759</v>
      </c>
      <c r="JHO19">
        <v>218017</v>
      </c>
      <c r="JHP19">
        <v>281411</v>
      </c>
      <c r="JHQ19">
        <v>335855</v>
      </c>
      <c r="JHR19">
        <v>368280</v>
      </c>
      <c r="JHS19">
        <v>406856</v>
      </c>
      <c r="JHT19">
        <v>442959</v>
      </c>
      <c r="JHU19">
        <v>456316</v>
      </c>
      <c r="JHV19">
        <v>475701</v>
      </c>
      <c r="JHW19">
        <v>494859</v>
      </c>
      <c r="JHX19">
        <v>526886</v>
      </c>
      <c r="JHY19">
        <v>554304</v>
      </c>
      <c r="JHZ19">
        <v>577988</v>
      </c>
      <c r="JIA19">
        <v>592649</v>
      </c>
      <c r="JIB19">
        <v>600460</v>
      </c>
      <c r="JIC19">
        <v>603298</v>
      </c>
      <c r="JID19">
        <v>603958</v>
      </c>
      <c r="JIE19">
        <v>599265</v>
      </c>
      <c r="JIF19">
        <v>597951</v>
      </c>
      <c r="JIG19">
        <v>594151</v>
      </c>
      <c r="JIH19">
        <v>598557</v>
      </c>
      <c r="JII19">
        <v>597504</v>
      </c>
      <c r="JIJ19">
        <v>593277</v>
      </c>
      <c r="JIK19">
        <v>584937</v>
      </c>
      <c r="JIL19">
        <v>599304</v>
      </c>
      <c r="JIM19">
        <v>594993</v>
      </c>
      <c r="JIN19">
        <v>592517</v>
      </c>
      <c r="JIO19">
        <v>589718</v>
      </c>
      <c r="JIP19">
        <v>585914</v>
      </c>
      <c r="JIQ19">
        <v>581393</v>
      </c>
      <c r="JIR19">
        <v>572351</v>
      </c>
      <c r="JIS19">
        <v>574216</v>
      </c>
      <c r="JIT19">
        <v>572464</v>
      </c>
      <c r="JIU19">
        <v>569463</v>
      </c>
      <c r="JIV19">
        <v>559965</v>
      </c>
      <c r="JIW19">
        <v>562884</v>
      </c>
      <c r="JIX19">
        <v>569040</v>
      </c>
      <c r="JIY19">
        <v>573562</v>
      </c>
      <c r="JIZ19">
        <v>563648</v>
      </c>
      <c r="JJA19">
        <v>561642</v>
      </c>
      <c r="JJB19">
        <v>564161</v>
      </c>
      <c r="JJC19">
        <v>564161</v>
      </c>
      <c r="JJD19">
        <v>576266</v>
      </c>
      <c r="JJE19">
        <v>564703</v>
      </c>
      <c r="JJF19">
        <v>570849</v>
      </c>
      <c r="JJG19">
        <v>570775</v>
      </c>
      <c r="JJH19">
        <v>578390</v>
      </c>
      <c r="JJI19">
        <v>581810</v>
      </c>
      <c r="JJJ19">
        <v>566101</v>
      </c>
      <c r="JJK19">
        <v>562828</v>
      </c>
    </row>
    <row r="22" spans="1:7267" x14ac:dyDescent="0.25">
      <c r="A22" t="s">
        <v>7201</v>
      </c>
    </row>
    <row r="23" spans="1:7267" x14ac:dyDescent="0.25">
      <c r="A23" t="s">
        <v>121</v>
      </c>
      <c r="B23">
        <v>46174</v>
      </c>
      <c r="C23">
        <v>46171</v>
      </c>
      <c r="D23">
        <v>46170</v>
      </c>
      <c r="E23">
        <v>46169</v>
      </c>
      <c r="F23">
        <v>46168</v>
      </c>
      <c r="G23">
        <v>46167</v>
      </c>
      <c r="H23">
        <v>46164</v>
      </c>
      <c r="I23">
        <v>46163</v>
      </c>
      <c r="J23">
        <v>46162</v>
      </c>
      <c r="K23">
        <v>46161</v>
      </c>
      <c r="L23">
        <v>46160</v>
      </c>
      <c r="M23">
        <v>46157</v>
      </c>
      <c r="N23">
        <v>46156</v>
      </c>
      <c r="O23">
        <v>46155</v>
      </c>
      <c r="P23">
        <v>46154</v>
      </c>
      <c r="Q23">
        <v>46153</v>
      </c>
      <c r="R23">
        <v>46150</v>
      </c>
      <c r="S23">
        <v>46149</v>
      </c>
      <c r="T23">
        <v>46148</v>
      </c>
      <c r="U23">
        <v>46147</v>
      </c>
      <c r="V23">
        <v>46146</v>
      </c>
      <c r="W23">
        <v>46143</v>
      </c>
      <c r="X23">
        <v>46142</v>
      </c>
      <c r="Y23">
        <v>46141</v>
      </c>
      <c r="Z23">
        <v>46140</v>
      </c>
      <c r="AA23">
        <v>46139</v>
      </c>
      <c r="AB23">
        <v>46136</v>
      </c>
      <c r="AC23">
        <v>46135</v>
      </c>
      <c r="AD23">
        <v>46134</v>
      </c>
      <c r="AE23">
        <v>46133</v>
      </c>
      <c r="AF23">
        <v>46132</v>
      </c>
      <c r="AG23">
        <v>46129</v>
      </c>
      <c r="AH23">
        <v>46128</v>
      </c>
      <c r="AI23">
        <v>46127</v>
      </c>
      <c r="AJ23">
        <v>46126</v>
      </c>
      <c r="AK23">
        <v>46125</v>
      </c>
      <c r="AL23">
        <v>46122</v>
      </c>
      <c r="AM23">
        <v>46121</v>
      </c>
      <c r="AN23">
        <v>46120</v>
      </c>
      <c r="AO23">
        <v>46119</v>
      </c>
      <c r="AP23">
        <v>46118</v>
      </c>
      <c r="AQ23">
        <v>46115</v>
      </c>
      <c r="AR23">
        <v>46114</v>
      </c>
      <c r="AS23">
        <v>46113</v>
      </c>
      <c r="AT23">
        <v>46112</v>
      </c>
      <c r="AU23">
        <v>46111</v>
      </c>
      <c r="AV23">
        <v>46108</v>
      </c>
      <c r="AW23">
        <v>46107</v>
      </c>
      <c r="AX23">
        <v>46106</v>
      </c>
      <c r="AY23">
        <v>46105</v>
      </c>
      <c r="AZ23">
        <v>46104</v>
      </c>
      <c r="BA23">
        <v>46101</v>
      </c>
      <c r="BB23">
        <v>46100</v>
      </c>
      <c r="BC23">
        <v>46099</v>
      </c>
      <c r="BD23">
        <v>46098</v>
      </c>
      <c r="BE23">
        <v>46097</v>
      </c>
      <c r="BF23">
        <v>46094</v>
      </c>
      <c r="BG23">
        <v>46093</v>
      </c>
      <c r="BH23">
        <v>46092</v>
      </c>
      <c r="BI23">
        <v>46091</v>
      </c>
      <c r="BJ23">
        <v>46090</v>
      </c>
      <c r="BK23">
        <v>46087</v>
      </c>
      <c r="BL23">
        <v>46086</v>
      </c>
      <c r="BM23">
        <v>46085</v>
      </c>
      <c r="BN23">
        <v>46084</v>
      </c>
      <c r="BO23">
        <v>46083</v>
      </c>
      <c r="BP23">
        <v>46080</v>
      </c>
      <c r="BQ23">
        <v>46079</v>
      </c>
      <c r="BR23">
        <v>46078</v>
      </c>
      <c r="BS23">
        <v>46077</v>
      </c>
      <c r="BT23">
        <v>46076</v>
      </c>
      <c r="BU23">
        <v>46073</v>
      </c>
      <c r="BV23">
        <v>46072</v>
      </c>
      <c r="BW23">
        <v>46071</v>
      </c>
      <c r="BX23">
        <v>46070</v>
      </c>
      <c r="BY23">
        <v>46069</v>
      </c>
      <c r="BZ23">
        <v>46066</v>
      </c>
      <c r="CA23">
        <v>46065</v>
      </c>
      <c r="CB23">
        <v>46064</v>
      </c>
      <c r="CC23">
        <v>46063</v>
      </c>
      <c r="CD23">
        <v>46062</v>
      </c>
      <c r="CE23">
        <v>46059</v>
      </c>
      <c r="CF23">
        <v>46058</v>
      </c>
      <c r="CG23">
        <v>46057</v>
      </c>
      <c r="CH23">
        <v>46056</v>
      </c>
      <c r="CI23">
        <v>46055</v>
      </c>
      <c r="CJ23">
        <v>46052</v>
      </c>
      <c r="CK23">
        <v>46051</v>
      </c>
      <c r="CL23">
        <v>46050</v>
      </c>
      <c r="CM23">
        <v>46049</v>
      </c>
      <c r="CN23">
        <v>46048</v>
      </c>
      <c r="CO23">
        <v>46045</v>
      </c>
      <c r="CP23">
        <v>46044</v>
      </c>
      <c r="CQ23">
        <v>46043</v>
      </c>
      <c r="CR23">
        <v>46042</v>
      </c>
      <c r="CS23">
        <v>46041</v>
      </c>
      <c r="CT23">
        <v>46038</v>
      </c>
      <c r="CU23">
        <v>46037</v>
      </c>
      <c r="CV23">
        <v>46036</v>
      </c>
      <c r="CW23">
        <v>46035</v>
      </c>
      <c r="CX23">
        <v>46034</v>
      </c>
      <c r="CY23">
        <v>46031</v>
      </c>
      <c r="CZ23">
        <v>46030</v>
      </c>
      <c r="DA23">
        <v>46029</v>
      </c>
      <c r="DB23">
        <v>46028</v>
      </c>
      <c r="DC23">
        <v>46027</v>
      </c>
      <c r="DD23">
        <v>46024</v>
      </c>
      <c r="DE23">
        <v>46023</v>
      </c>
      <c r="DF23">
        <v>46022</v>
      </c>
      <c r="DG23">
        <v>46021</v>
      </c>
      <c r="DH23">
        <v>46020</v>
      </c>
      <c r="DI23">
        <v>46017</v>
      </c>
      <c r="DJ23">
        <v>46016</v>
      </c>
      <c r="DK23">
        <v>46015</v>
      </c>
      <c r="DL23">
        <v>46014</v>
      </c>
      <c r="DM23">
        <v>46013</v>
      </c>
      <c r="DN23">
        <v>46010</v>
      </c>
      <c r="DO23">
        <v>46009</v>
      </c>
      <c r="DP23">
        <v>46008</v>
      </c>
      <c r="DQ23">
        <v>46007</v>
      </c>
      <c r="DR23">
        <v>46006</v>
      </c>
      <c r="DS23">
        <v>46003</v>
      </c>
      <c r="DT23">
        <v>46002</v>
      </c>
      <c r="DU23">
        <v>46001</v>
      </c>
      <c r="DV23">
        <v>46000</v>
      </c>
      <c r="DW23">
        <v>45999</v>
      </c>
      <c r="DX23">
        <v>45996</v>
      </c>
      <c r="DY23">
        <v>45995</v>
      </c>
      <c r="DZ23">
        <v>45994</v>
      </c>
      <c r="EA23">
        <v>45993</v>
      </c>
      <c r="EB23">
        <v>45992</v>
      </c>
      <c r="EC23">
        <v>45989</v>
      </c>
      <c r="ED23">
        <v>45988</v>
      </c>
      <c r="EE23">
        <v>45987</v>
      </c>
      <c r="EF23">
        <v>45986</v>
      </c>
      <c r="EG23">
        <v>45985</v>
      </c>
      <c r="EH23">
        <v>45982</v>
      </c>
      <c r="EI23">
        <v>45981</v>
      </c>
      <c r="EJ23">
        <v>45980</v>
      </c>
      <c r="EK23">
        <v>45979</v>
      </c>
      <c r="EL23">
        <v>45978</v>
      </c>
      <c r="EM23">
        <v>45975</v>
      </c>
      <c r="EN23">
        <v>45974</v>
      </c>
      <c r="EO23">
        <v>45973</v>
      </c>
      <c r="EP23">
        <v>45972</v>
      </c>
      <c r="EQ23">
        <v>45971</v>
      </c>
      <c r="ER23">
        <v>45968</v>
      </c>
      <c r="ES23">
        <v>45967</v>
      </c>
      <c r="ET23">
        <v>45966</v>
      </c>
      <c r="EU23">
        <v>45965</v>
      </c>
      <c r="EV23">
        <v>45964</v>
      </c>
      <c r="EW23">
        <v>45961</v>
      </c>
      <c r="EX23">
        <v>45960</v>
      </c>
      <c r="EY23">
        <v>45959</v>
      </c>
      <c r="EZ23">
        <v>45958</v>
      </c>
      <c r="FA23">
        <v>45957</v>
      </c>
      <c r="FB23">
        <v>45954</v>
      </c>
      <c r="FC23">
        <v>45953</v>
      </c>
      <c r="FD23">
        <v>45952</v>
      </c>
      <c r="FE23">
        <v>45951</v>
      </c>
      <c r="FF23">
        <v>45950</v>
      </c>
      <c r="FG23">
        <v>45947</v>
      </c>
      <c r="FH23">
        <v>45946</v>
      </c>
      <c r="FI23">
        <v>45945</v>
      </c>
      <c r="FJ23">
        <v>45944</v>
      </c>
      <c r="FK23">
        <v>45943</v>
      </c>
      <c r="FL23">
        <v>45940</v>
      </c>
      <c r="FM23">
        <v>45939</v>
      </c>
      <c r="FN23">
        <v>45938</v>
      </c>
      <c r="FO23">
        <v>45937</v>
      </c>
      <c r="FP23">
        <v>45936</v>
      </c>
      <c r="FQ23">
        <v>45933</v>
      </c>
      <c r="FR23">
        <v>45932</v>
      </c>
      <c r="FS23">
        <v>45931</v>
      </c>
      <c r="FT23">
        <v>45930</v>
      </c>
      <c r="FU23">
        <v>45929</v>
      </c>
      <c r="FV23">
        <v>45926</v>
      </c>
      <c r="FW23">
        <v>45925</v>
      </c>
      <c r="FX23">
        <v>45924</v>
      </c>
      <c r="FY23">
        <v>45923</v>
      </c>
      <c r="FZ23">
        <v>45922</v>
      </c>
      <c r="GA23">
        <v>45919</v>
      </c>
      <c r="GB23">
        <v>45918</v>
      </c>
      <c r="GC23">
        <v>45917</v>
      </c>
      <c r="GD23">
        <v>45916</v>
      </c>
      <c r="GE23">
        <v>45915</v>
      </c>
      <c r="GF23">
        <v>45912</v>
      </c>
      <c r="GG23">
        <v>45911</v>
      </c>
      <c r="GH23">
        <v>45910</v>
      </c>
      <c r="GI23">
        <v>45909</v>
      </c>
      <c r="GJ23">
        <v>45908</v>
      </c>
      <c r="GK23">
        <v>45905</v>
      </c>
      <c r="GL23">
        <v>45904</v>
      </c>
      <c r="GM23">
        <v>45903</v>
      </c>
      <c r="GN23">
        <v>45902</v>
      </c>
      <c r="GO23">
        <v>45901</v>
      </c>
      <c r="GP23">
        <v>45898</v>
      </c>
      <c r="GQ23">
        <v>45897</v>
      </c>
      <c r="GR23">
        <v>45896</v>
      </c>
      <c r="GS23">
        <v>45895</v>
      </c>
      <c r="GT23">
        <v>45894</v>
      </c>
      <c r="GU23">
        <v>45891</v>
      </c>
      <c r="GV23">
        <v>45890</v>
      </c>
      <c r="GW23">
        <v>45889</v>
      </c>
      <c r="GX23">
        <v>45888</v>
      </c>
      <c r="GY23">
        <v>45887</v>
      </c>
      <c r="GZ23">
        <v>45884</v>
      </c>
      <c r="HA23">
        <v>45883</v>
      </c>
      <c r="HB23">
        <v>45882</v>
      </c>
      <c r="HC23">
        <v>45881</v>
      </c>
      <c r="HD23">
        <v>45880</v>
      </c>
      <c r="HE23">
        <v>45877</v>
      </c>
      <c r="HF23">
        <v>45876</v>
      </c>
      <c r="HG23">
        <v>45875</v>
      </c>
      <c r="HH23">
        <v>45874</v>
      </c>
      <c r="HI23">
        <v>45873</v>
      </c>
      <c r="HJ23">
        <v>45870</v>
      </c>
      <c r="HK23">
        <v>45869</v>
      </c>
      <c r="HL23">
        <v>45868</v>
      </c>
      <c r="HM23">
        <v>45867</v>
      </c>
      <c r="HN23">
        <v>45866</v>
      </c>
      <c r="HO23">
        <v>45863</v>
      </c>
      <c r="HP23">
        <v>45862</v>
      </c>
      <c r="HQ23">
        <v>45861</v>
      </c>
      <c r="HR23">
        <v>45860</v>
      </c>
      <c r="HS23">
        <v>45859</v>
      </c>
      <c r="HT23">
        <v>45856</v>
      </c>
      <c r="HU23">
        <v>45855</v>
      </c>
      <c r="HV23">
        <v>45854</v>
      </c>
      <c r="HW23">
        <v>45853</v>
      </c>
      <c r="HX23">
        <v>45852</v>
      </c>
      <c r="HY23">
        <v>45849</v>
      </c>
      <c r="HZ23">
        <v>45848</v>
      </c>
      <c r="IA23">
        <v>45847</v>
      </c>
      <c r="IB23">
        <v>45846</v>
      </c>
      <c r="IC23">
        <v>45845</v>
      </c>
      <c r="ID23">
        <v>45842</v>
      </c>
      <c r="IE23">
        <v>45841</v>
      </c>
      <c r="IF23">
        <v>45840</v>
      </c>
      <c r="IG23">
        <v>45839</v>
      </c>
      <c r="IH23">
        <v>45838</v>
      </c>
      <c r="II23">
        <v>45835</v>
      </c>
      <c r="IJ23">
        <v>45834</v>
      </c>
      <c r="IK23">
        <v>45833</v>
      </c>
      <c r="IL23">
        <v>45832</v>
      </c>
      <c r="IM23">
        <v>45831</v>
      </c>
      <c r="IN23">
        <v>45828</v>
      </c>
      <c r="IO23">
        <v>45827</v>
      </c>
      <c r="IP23">
        <v>45826</v>
      </c>
      <c r="IQ23">
        <v>45825</v>
      </c>
      <c r="IR23">
        <v>45824</v>
      </c>
      <c r="IS23">
        <v>45821</v>
      </c>
      <c r="IT23">
        <v>45820</v>
      </c>
      <c r="IU23">
        <v>45819</v>
      </c>
      <c r="IV23">
        <v>45818</v>
      </c>
      <c r="IW23">
        <v>45817</v>
      </c>
      <c r="IX23">
        <v>45814</v>
      </c>
      <c r="IY23">
        <v>45813</v>
      </c>
      <c r="IZ23">
        <v>45812</v>
      </c>
      <c r="JA23">
        <v>45811</v>
      </c>
      <c r="JB23">
        <v>45810</v>
      </c>
      <c r="JC23">
        <v>45807</v>
      </c>
      <c r="JD23">
        <v>45806</v>
      </c>
      <c r="JE23">
        <v>45805</v>
      </c>
      <c r="JF23">
        <v>45804</v>
      </c>
      <c r="JG23">
        <v>45803</v>
      </c>
      <c r="JH23">
        <v>45800</v>
      </c>
      <c r="JI23">
        <v>45799</v>
      </c>
      <c r="JJ23">
        <v>45798</v>
      </c>
      <c r="JK23">
        <v>45797</v>
      </c>
      <c r="JL23">
        <v>45796</v>
      </c>
      <c r="JM23">
        <v>45793</v>
      </c>
      <c r="JN23">
        <v>45792</v>
      </c>
      <c r="JO23">
        <v>45791</v>
      </c>
      <c r="JP23">
        <v>45790</v>
      </c>
      <c r="JQ23">
        <v>45789</v>
      </c>
      <c r="JR23">
        <v>45786</v>
      </c>
      <c r="JS23">
        <v>45785</v>
      </c>
      <c r="JT23">
        <v>45784</v>
      </c>
      <c r="JU23">
        <v>45783</v>
      </c>
      <c r="JV23">
        <v>45782</v>
      </c>
      <c r="JW23">
        <v>45779</v>
      </c>
      <c r="JX23">
        <v>45778</v>
      </c>
      <c r="JY23">
        <v>45777</v>
      </c>
      <c r="JZ23">
        <v>45776</v>
      </c>
      <c r="KA23">
        <v>45775</v>
      </c>
      <c r="KB23">
        <v>45772</v>
      </c>
      <c r="KC23">
        <v>45771</v>
      </c>
      <c r="KD23">
        <v>45770</v>
      </c>
      <c r="KE23">
        <v>45769</v>
      </c>
      <c r="KF23">
        <v>45768</v>
      </c>
      <c r="KG23">
        <v>45765</v>
      </c>
      <c r="KH23">
        <v>45764</v>
      </c>
      <c r="KI23">
        <v>45763</v>
      </c>
      <c r="KJ23">
        <v>45762</v>
      </c>
      <c r="KK23">
        <v>45761</v>
      </c>
      <c r="KL23">
        <v>45758</v>
      </c>
      <c r="KM23">
        <v>45757</v>
      </c>
      <c r="KN23">
        <v>45756</v>
      </c>
      <c r="KO23">
        <v>45755</v>
      </c>
      <c r="KP23">
        <v>45754</v>
      </c>
      <c r="KQ23">
        <v>45751</v>
      </c>
      <c r="KR23">
        <v>45750</v>
      </c>
      <c r="KS23">
        <v>45749</v>
      </c>
      <c r="KT23">
        <v>45748</v>
      </c>
      <c r="KU23">
        <v>45747</v>
      </c>
      <c r="KV23">
        <v>45744</v>
      </c>
      <c r="KW23">
        <v>45743</v>
      </c>
      <c r="KX23">
        <v>45742</v>
      </c>
      <c r="KY23">
        <v>45741</v>
      </c>
      <c r="KZ23">
        <v>45740</v>
      </c>
      <c r="LA23">
        <v>45737</v>
      </c>
      <c r="LB23">
        <v>45736</v>
      </c>
      <c r="LC23">
        <v>45735</v>
      </c>
      <c r="LD23">
        <v>45734</v>
      </c>
      <c r="LE23">
        <v>45733</v>
      </c>
      <c r="LF23">
        <v>45730</v>
      </c>
      <c r="LG23">
        <v>45729</v>
      </c>
      <c r="LH23">
        <v>45728</v>
      </c>
      <c r="LI23">
        <v>45727</v>
      </c>
      <c r="LJ23">
        <v>45726</v>
      </c>
      <c r="LK23">
        <v>45723</v>
      </c>
      <c r="LL23">
        <v>45722</v>
      </c>
      <c r="LM23">
        <v>45721</v>
      </c>
      <c r="LN23">
        <v>45720</v>
      </c>
      <c r="LO23">
        <v>45719</v>
      </c>
      <c r="LP23">
        <v>45716</v>
      </c>
      <c r="LQ23">
        <v>45715</v>
      </c>
      <c r="LR23">
        <v>45714</v>
      </c>
      <c r="LS23">
        <v>45713</v>
      </c>
      <c r="LT23">
        <v>45712</v>
      </c>
      <c r="LU23">
        <v>45709</v>
      </c>
      <c r="LV23">
        <v>45708</v>
      </c>
      <c r="LW23">
        <v>45707</v>
      </c>
      <c r="LX23">
        <v>45706</v>
      </c>
      <c r="LY23">
        <v>45705</v>
      </c>
      <c r="LZ23">
        <v>45702</v>
      </c>
      <c r="MA23">
        <v>45701</v>
      </c>
      <c r="MB23">
        <v>45700</v>
      </c>
      <c r="MC23">
        <v>45699</v>
      </c>
      <c r="MD23">
        <v>45698</v>
      </c>
      <c r="ME23">
        <v>45695</v>
      </c>
      <c r="MF23">
        <v>45694</v>
      </c>
      <c r="MG23">
        <v>45693</v>
      </c>
      <c r="MH23">
        <v>45692</v>
      </c>
      <c r="MI23">
        <v>45691</v>
      </c>
      <c r="MJ23">
        <v>45688</v>
      </c>
      <c r="MK23">
        <v>45687</v>
      </c>
      <c r="ML23">
        <v>45686</v>
      </c>
      <c r="MM23">
        <v>45685</v>
      </c>
      <c r="MN23">
        <v>45684</v>
      </c>
      <c r="MO23">
        <v>45681</v>
      </c>
      <c r="MP23">
        <v>45680</v>
      </c>
      <c r="MQ23">
        <v>45679</v>
      </c>
      <c r="MR23">
        <v>45678</v>
      </c>
      <c r="MS23">
        <v>45677</v>
      </c>
      <c r="MT23">
        <v>45674</v>
      </c>
      <c r="MU23">
        <v>45673</v>
      </c>
      <c r="MV23">
        <v>45672</v>
      </c>
      <c r="MW23">
        <v>45671</v>
      </c>
      <c r="MX23">
        <v>45670</v>
      </c>
      <c r="MY23">
        <v>45667</v>
      </c>
      <c r="MZ23">
        <v>45666</v>
      </c>
      <c r="NA23">
        <v>45665</v>
      </c>
      <c r="NB23">
        <v>45664</v>
      </c>
      <c r="NC23">
        <v>45663</v>
      </c>
      <c r="ND23">
        <v>45660</v>
      </c>
      <c r="NE23">
        <v>45659</v>
      </c>
      <c r="NF23">
        <v>45658</v>
      </c>
      <c r="NG23">
        <v>45657</v>
      </c>
      <c r="NH23">
        <v>45656</v>
      </c>
      <c r="NI23">
        <v>45653</v>
      </c>
      <c r="NJ23">
        <v>45652</v>
      </c>
      <c r="NK23">
        <v>45651</v>
      </c>
      <c r="NL23">
        <v>45650</v>
      </c>
      <c r="NM23">
        <v>45649</v>
      </c>
      <c r="NN23">
        <v>45646</v>
      </c>
      <c r="NO23">
        <v>45645</v>
      </c>
      <c r="NP23">
        <v>45644</v>
      </c>
      <c r="NQ23">
        <v>45643</v>
      </c>
      <c r="NR23">
        <v>45642</v>
      </c>
      <c r="NS23">
        <v>45639</v>
      </c>
      <c r="NT23">
        <v>45638</v>
      </c>
      <c r="NU23">
        <v>45637</v>
      </c>
      <c r="NV23">
        <v>45636</v>
      </c>
      <c r="NW23">
        <v>45635</v>
      </c>
      <c r="NX23">
        <v>45632</v>
      </c>
      <c r="NY23">
        <v>45631</v>
      </c>
      <c r="NZ23">
        <v>45630</v>
      </c>
      <c r="OA23">
        <v>45629</v>
      </c>
      <c r="OB23">
        <v>45628</v>
      </c>
      <c r="OC23">
        <v>45625</v>
      </c>
      <c r="OD23">
        <v>45624</v>
      </c>
      <c r="OE23">
        <v>45623</v>
      </c>
      <c r="OF23">
        <v>45622</v>
      </c>
      <c r="OG23">
        <v>45621</v>
      </c>
      <c r="OH23">
        <v>45618</v>
      </c>
      <c r="OI23">
        <v>45617</v>
      </c>
      <c r="OJ23">
        <v>45616</v>
      </c>
      <c r="OK23">
        <v>45615</v>
      </c>
      <c r="OL23">
        <v>45614</v>
      </c>
      <c r="OM23">
        <v>45611</v>
      </c>
      <c r="ON23">
        <v>45610</v>
      </c>
      <c r="OO23">
        <v>45609</v>
      </c>
      <c r="OP23">
        <v>45608</v>
      </c>
      <c r="OQ23">
        <v>45607</v>
      </c>
      <c r="OR23">
        <v>45604</v>
      </c>
      <c r="OS23">
        <v>45603</v>
      </c>
      <c r="OT23">
        <v>45602</v>
      </c>
      <c r="OU23">
        <v>45601</v>
      </c>
      <c r="OV23">
        <v>45600</v>
      </c>
      <c r="OW23">
        <v>45597</v>
      </c>
      <c r="OX23">
        <v>45596</v>
      </c>
      <c r="OY23">
        <v>45595</v>
      </c>
      <c r="OZ23">
        <v>45594</v>
      </c>
      <c r="PA23">
        <v>45593</v>
      </c>
      <c r="PB23">
        <v>45590</v>
      </c>
      <c r="PC23">
        <v>45589</v>
      </c>
      <c r="PD23">
        <v>45588</v>
      </c>
      <c r="PE23">
        <v>45587</v>
      </c>
      <c r="PF23">
        <v>45586</v>
      </c>
      <c r="PG23">
        <v>45583</v>
      </c>
      <c r="PH23">
        <v>45582</v>
      </c>
      <c r="PI23">
        <v>45581</v>
      </c>
      <c r="PJ23">
        <v>45580</v>
      </c>
      <c r="PK23">
        <v>45579</v>
      </c>
      <c r="PL23">
        <v>45576</v>
      </c>
      <c r="PM23">
        <v>45575</v>
      </c>
      <c r="PN23">
        <v>45574</v>
      </c>
      <c r="PO23">
        <v>45573</v>
      </c>
      <c r="PP23">
        <v>45572</v>
      </c>
      <c r="PQ23">
        <v>45569</v>
      </c>
      <c r="PR23">
        <v>45568</v>
      </c>
      <c r="PS23">
        <v>45567</v>
      </c>
      <c r="PT23">
        <v>45566</v>
      </c>
      <c r="PU23">
        <v>45565</v>
      </c>
      <c r="PV23">
        <v>45562</v>
      </c>
      <c r="PW23">
        <v>45561</v>
      </c>
      <c r="PX23">
        <v>45560</v>
      </c>
      <c r="PY23">
        <v>45559</v>
      </c>
      <c r="PZ23">
        <v>45558</v>
      </c>
      <c r="QA23">
        <v>45555</v>
      </c>
      <c r="QB23">
        <v>45554</v>
      </c>
      <c r="QC23">
        <v>45553</v>
      </c>
      <c r="QD23">
        <v>45552</v>
      </c>
      <c r="QE23">
        <v>45551</v>
      </c>
      <c r="QF23">
        <v>45548</v>
      </c>
      <c r="QG23">
        <v>45547</v>
      </c>
      <c r="QH23">
        <v>45546</v>
      </c>
      <c r="QI23">
        <v>45545</v>
      </c>
      <c r="QJ23">
        <v>45544</v>
      </c>
      <c r="QK23">
        <v>45541</v>
      </c>
      <c r="QL23">
        <v>45540</v>
      </c>
      <c r="QM23">
        <v>45539</v>
      </c>
      <c r="QN23">
        <v>45538</v>
      </c>
      <c r="QO23">
        <v>45537</v>
      </c>
      <c r="QP23">
        <v>45534</v>
      </c>
      <c r="QQ23">
        <v>45533</v>
      </c>
      <c r="QR23">
        <v>45532</v>
      </c>
      <c r="QS23">
        <v>45531</v>
      </c>
      <c r="QT23">
        <v>45530</v>
      </c>
      <c r="QU23">
        <v>45527</v>
      </c>
      <c r="QV23">
        <v>45526</v>
      </c>
      <c r="QW23">
        <v>45525</v>
      </c>
      <c r="QX23">
        <v>45524</v>
      </c>
      <c r="QY23">
        <v>45523</v>
      </c>
      <c r="QZ23">
        <v>45520</v>
      </c>
      <c r="RA23">
        <v>45519</v>
      </c>
      <c r="RB23">
        <v>45518</v>
      </c>
      <c r="RC23">
        <v>45517</v>
      </c>
      <c r="RD23">
        <v>45516</v>
      </c>
      <c r="RE23">
        <v>45513</v>
      </c>
      <c r="RF23">
        <v>45512</v>
      </c>
      <c r="RG23">
        <v>45511</v>
      </c>
      <c r="RH23">
        <v>45510</v>
      </c>
      <c r="RI23">
        <v>45509</v>
      </c>
      <c r="RJ23">
        <v>45506</v>
      </c>
      <c r="RK23">
        <v>45505</v>
      </c>
      <c r="RL23">
        <v>45504</v>
      </c>
      <c r="RM23">
        <v>45503</v>
      </c>
      <c r="RN23">
        <v>45502</v>
      </c>
      <c r="RO23">
        <v>45499</v>
      </c>
      <c r="RP23">
        <v>45498</v>
      </c>
      <c r="RQ23">
        <v>45497</v>
      </c>
      <c r="RR23">
        <v>45496</v>
      </c>
      <c r="RS23">
        <v>45495</v>
      </c>
      <c r="RT23">
        <v>45492</v>
      </c>
      <c r="RU23">
        <v>45491</v>
      </c>
      <c r="RV23">
        <v>45490</v>
      </c>
      <c r="RW23">
        <v>45489</v>
      </c>
      <c r="RX23">
        <v>45488</v>
      </c>
      <c r="RY23">
        <v>45485</v>
      </c>
      <c r="RZ23">
        <v>45484</v>
      </c>
      <c r="SA23">
        <v>45483</v>
      </c>
      <c r="SB23">
        <v>45482</v>
      </c>
      <c r="SC23">
        <v>45481</v>
      </c>
      <c r="SD23">
        <v>45478</v>
      </c>
      <c r="SE23">
        <v>45477</v>
      </c>
      <c r="SF23">
        <v>45476</v>
      </c>
      <c r="SG23">
        <v>45475</v>
      </c>
      <c r="SH23">
        <v>45474</v>
      </c>
      <c r="SI23">
        <v>45471</v>
      </c>
      <c r="SJ23">
        <v>45470</v>
      </c>
      <c r="SK23">
        <v>45469</v>
      </c>
      <c r="SL23">
        <v>45468</v>
      </c>
      <c r="SM23">
        <v>45467</v>
      </c>
      <c r="SN23">
        <v>45464</v>
      </c>
      <c r="SO23">
        <v>45463</v>
      </c>
      <c r="SP23">
        <v>45462</v>
      </c>
      <c r="SQ23">
        <v>45461</v>
      </c>
      <c r="SR23">
        <v>45460</v>
      </c>
      <c r="SS23">
        <v>45457</v>
      </c>
      <c r="ST23">
        <v>45456</v>
      </c>
      <c r="SU23">
        <v>45455</v>
      </c>
      <c r="SV23">
        <v>45454</v>
      </c>
      <c r="SW23">
        <v>45453</v>
      </c>
      <c r="SX23">
        <v>45450</v>
      </c>
      <c r="SY23">
        <v>45449</v>
      </c>
      <c r="SZ23">
        <v>45448</v>
      </c>
      <c r="TA23">
        <v>45447</v>
      </c>
      <c r="TB23">
        <v>45446</v>
      </c>
      <c r="TC23">
        <v>45443</v>
      </c>
      <c r="TD23">
        <v>45442</v>
      </c>
      <c r="TE23">
        <v>45441</v>
      </c>
      <c r="TF23">
        <v>45440</v>
      </c>
      <c r="TG23">
        <v>45439</v>
      </c>
      <c r="TH23">
        <v>45436</v>
      </c>
      <c r="TI23">
        <v>45435</v>
      </c>
      <c r="TJ23">
        <v>45434</v>
      </c>
      <c r="TK23">
        <v>45433</v>
      </c>
      <c r="TL23">
        <v>45432</v>
      </c>
      <c r="TM23">
        <v>45429</v>
      </c>
      <c r="TN23">
        <v>45428</v>
      </c>
      <c r="TO23">
        <v>45427</v>
      </c>
      <c r="TP23">
        <v>45426</v>
      </c>
      <c r="TQ23">
        <v>45425</v>
      </c>
      <c r="TR23">
        <v>45422</v>
      </c>
      <c r="TS23">
        <v>45421</v>
      </c>
      <c r="TT23">
        <v>45420</v>
      </c>
      <c r="TU23">
        <v>45419</v>
      </c>
      <c r="TV23">
        <v>45418</v>
      </c>
      <c r="TW23">
        <v>45415</v>
      </c>
      <c r="TX23">
        <v>45414</v>
      </c>
      <c r="TY23">
        <v>45413</v>
      </c>
      <c r="TZ23">
        <v>45412</v>
      </c>
      <c r="UA23">
        <v>45411</v>
      </c>
      <c r="UB23">
        <v>45408</v>
      </c>
      <c r="UC23">
        <v>45407</v>
      </c>
      <c r="UD23">
        <v>45406</v>
      </c>
      <c r="UE23">
        <v>45405</v>
      </c>
      <c r="UF23">
        <v>45404</v>
      </c>
      <c r="UG23">
        <v>45401</v>
      </c>
      <c r="UH23">
        <v>45400</v>
      </c>
      <c r="UI23">
        <v>45399</v>
      </c>
      <c r="UJ23">
        <v>45398</v>
      </c>
      <c r="UK23">
        <v>45397</v>
      </c>
      <c r="UL23">
        <v>45394</v>
      </c>
      <c r="UM23">
        <v>45393</v>
      </c>
      <c r="UN23">
        <v>45392</v>
      </c>
      <c r="UO23">
        <v>45391</v>
      </c>
      <c r="UP23">
        <v>45390</v>
      </c>
      <c r="UQ23">
        <v>45387</v>
      </c>
      <c r="UR23">
        <v>45386</v>
      </c>
      <c r="US23">
        <v>45385</v>
      </c>
      <c r="UT23">
        <v>45384</v>
      </c>
      <c r="UU23">
        <v>45383</v>
      </c>
      <c r="UV23">
        <v>45380</v>
      </c>
      <c r="UW23">
        <v>45379</v>
      </c>
      <c r="UX23">
        <v>45378</v>
      </c>
      <c r="UY23">
        <v>45377</v>
      </c>
      <c r="UZ23">
        <v>45376</v>
      </c>
      <c r="VA23">
        <v>45373</v>
      </c>
      <c r="VB23">
        <v>45372</v>
      </c>
      <c r="VC23">
        <v>45371</v>
      </c>
      <c r="VD23">
        <v>45370</v>
      </c>
      <c r="VE23">
        <v>45369</v>
      </c>
      <c r="VF23">
        <v>45366</v>
      </c>
      <c r="VG23">
        <v>45365</v>
      </c>
      <c r="VH23">
        <v>45364</v>
      </c>
      <c r="VI23">
        <v>45363</v>
      </c>
      <c r="VJ23">
        <v>45362</v>
      </c>
      <c r="VK23">
        <v>45359</v>
      </c>
      <c r="VL23">
        <v>45358</v>
      </c>
      <c r="VM23">
        <v>45357</v>
      </c>
      <c r="VN23">
        <v>45356</v>
      </c>
      <c r="VO23">
        <v>45355</v>
      </c>
      <c r="VP23">
        <v>45352</v>
      </c>
      <c r="VQ23">
        <v>45351</v>
      </c>
      <c r="VR23">
        <v>45350</v>
      </c>
      <c r="VS23">
        <v>45349</v>
      </c>
      <c r="VT23">
        <v>45348</v>
      </c>
      <c r="VU23">
        <v>45345</v>
      </c>
      <c r="VV23">
        <v>45344</v>
      </c>
      <c r="VW23">
        <v>45343</v>
      </c>
      <c r="VX23">
        <v>45342</v>
      </c>
      <c r="VY23">
        <v>45341</v>
      </c>
      <c r="VZ23">
        <v>45338</v>
      </c>
      <c r="WA23">
        <v>45337</v>
      </c>
      <c r="WB23">
        <v>45336</v>
      </c>
      <c r="WC23">
        <v>45335</v>
      </c>
      <c r="WD23">
        <v>45334</v>
      </c>
      <c r="WE23">
        <v>45331</v>
      </c>
      <c r="WF23">
        <v>45330</v>
      </c>
      <c r="WG23">
        <v>45329</v>
      </c>
      <c r="WH23">
        <v>45328</v>
      </c>
      <c r="WI23">
        <v>45327</v>
      </c>
      <c r="WJ23">
        <v>45324</v>
      </c>
      <c r="WK23">
        <v>45323</v>
      </c>
      <c r="WL23">
        <v>45322</v>
      </c>
      <c r="WM23">
        <v>45321</v>
      </c>
      <c r="WN23">
        <v>45320</v>
      </c>
      <c r="WO23">
        <v>45317</v>
      </c>
      <c r="WP23">
        <v>45316</v>
      </c>
      <c r="WQ23">
        <v>45315</v>
      </c>
      <c r="WR23">
        <v>45314</v>
      </c>
      <c r="WS23">
        <v>45313</v>
      </c>
      <c r="WT23">
        <v>45310</v>
      </c>
      <c r="WU23">
        <v>45309</v>
      </c>
      <c r="WV23">
        <v>45308</v>
      </c>
      <c r="WW23">
        <v>45307</v>
      </c>
      <c r="WX23">
        <v>45306</v>
      </c>
      <c r="WY23">
        <v>45303</v>
      </c>
      <c r="WZ23">
        <v>45302</v>
      </c>
      <c r="XA23">
        <v>45301</v>
      </c>
      <c r="XB23">
        <v>45300</v>
      </c>
      <c r="XC23">
        <v>45299</v>
      </c>
      <c r="XD23">
        <v>45296</v>
      </c>
      <c r="XE23">
        <v>45295</v>
      </c>
      <c r="XF23">
        <v>45294</v>
      </c>
      <c r="XG23">
        <v>45293</v>
      </c>
      <c r="XH23">
        <v>45292</v>
      </c>
      <c r="XI23">
        <v>45289</v>
      </c>
      <c r="XJ23">
        <v>45288</v>
      </c>
      <c r="XK23">
        <v>45287</v>
      </c>
      <c r="XL23">
        <v>45286</v>
      </c>
      <c r="XM23">
        <v>45285</v>
      </c>
      <c r="XN23">
        <v>45282</v>
      </c>
      <c r="XO23">
        <v>45281</v>
      </c>
      <c r="XP23">
        <v>45280</v>
      </c>
      <c r="XQ23">
        <v>45279</v>
      </c>
      <c r="XR23">
        <v>45278</v>
      </c>
      <c r="XS23">
        <v>45275</v>
      </c>
      <c r="XT23">
        <v>45274</v>
      </c>
      <c r="XU23">
        <v>45273</v>
      </c>
      <c r="XV23">
        <v>45272</v>
      </c>
      <c r="XW23">
        <v>45271</v>
      </c>
      <c r="XX23">
        <v>45268</v>
      </c>
      <c r="XY23">
        <v>45267</v>
      </c>
      <c r="XZ23">
        <v>45266</v>
      </c>
      <c r="YA23">
        <v>45265</v>
      </c>
      <c r="YB23">
        <v>45264</v>
      </c>
      <c r="YC23">
        <v>45261</v>
      </c>
      <c r="YD23">
        <v>45260</v>
      </c>
      <c r="YE23">
        <v>45259</v>
      </c>
      <c r="YF23">
        <v>45258</v>
      </c>
      <c r="YG23">
        <v>45257</v>
      </c>
      <c r="YH23">
        <v>45254</v>
      </c>
      <c r="YI23">
        <v>45253</v>
      </c>
      <c r="YJ23">
        <v>45252</v>
      </c>
      <c r="YK23">
        <v>45251</v>
      </c>
      <c r="YL23">
        <v>45250</v>
      </c>
      <c r="YM23">
        <v>45247</v>
      </c>
      <c r="YN23">
        <v>45246</v>
      </c>
      <c r="YO23">
        <v>45245</v>
      </c>
      <c r="YP23">
        <v>45244</v>
      </c>
      <c r="YQ23">
        <v>45243</v>
      </c>
      <c r="YR23">
        <v>45240</v>
      </c>
      <c r="YS23">
        <v>45239</v>
      </c>
      <c r="YT23">
        <v>45238</v>
      </c>
      <c r="YU23">
        <v>45237</v>
      </c>
      <c r="YV23">
        <v>45236</v>
      </c>
      <c r="YW23">
        <v>45233</v>
      </c>
      <c r="YX23">
        <v>45232</v>
      </c>
      <c r="YY23">
        <v>45231</v>
      </c>
      <c r="YZ23">
        <v>45230</v>
      </c>
      <c r="ZA23">
        <v>45229</v>
      </c>
      <c r="ZB23">
        <v>45226</v>
      </c>
      <c r="ZC23">
        <v>45225</v>
      </c>
      <c r="ZD23">
        <v>45224</v>
      </c>
      <c r="ZE23">
        <v>45223</v>
      </c>
      <c r="ZF23">
        <v>45222</v>
      </c>
      <c r="ZG23">
        <v>45219</v>
      </c>
      <c r="ZH23">
        <v>45218</v>
      </c>
      <c r="ZI23">
        <v>45217</v>
      </c>
      <c r="ZJ23">
        <v>45216</v>
      </c>
      <c r="ZK23">
        <v>45215</v>
      </c>
      <c r="ZL23">
        <v>45212</v>
      </c>
      <c r="ZM23">
        <v>45211</v>
      </c>
      <c r="ZN23">
        <v>45210</v>
      </c>
      <c r="ZO23">
        <v>45209</v>
      </c>
      <c r="ZP23">
        <v>45208</v>
      </c>
      <c r="ZQ23">
        <v>45205</v>
      </c>
      <c r="ZR23">
        <v>45204</v>
      </c>
      <c r="ZS23">
        <v>45203</v>
      </c>
      <c r="ZT23">
        <v>45202</v>
      </c>
      <c r="ZU23">
        <v>45201</v>
      </c>
      <c r="ZV23">
        <v>45198</v>
      </c>
      <c r="ZW23">
        <v>45197</v>
      </c>
      <c r="ZX23">
        <v>45196</v>
      </c>
      <c r="ZY23">
        <v>45195</v>
      </c>
      <c r="ZZ23">
        <v>45194</v>
      </c>
      <c r="AAA23">
        <v>45191</v>
      </c>
      <c r="AAB23">
        <v>45190</v>
      </c>
      <c r="AAC23">
        <v>45189</v>
      </c>
      <c r="AAD23">
        <v>45188</v>
      </c>
      <c r="AAE23">
        <v>45187</v>
      </c>
      <c r="AAF23">
        <v>45184</v>
      </c>
      <c r="AAG23">
        <v>45183</v>
      </c>
      <c r="AAH23">
        <v>45182</v>
      </c>
      <c r="AAI23">
        <v>45181</v>
      </c>
      <c r="AAJ23">
        <v>45180</v>
      </c>
      <c r="AAK23">
        <v>45177</v>
      </c>
      <c r="AAL23">
        <v>45176</v>
      </c>
      <c r="AAM23">
        <v>45175</v>
      </c>
      <c r="AAN23">
        <v>45174</v>
      </c>
      <c r="AAO23">
        <v>45173</v>
      </c>
      <c r="AAP23">
        <v>45170</v>
      </c>
      <c r="AAQ23">
        <v>45169</v>
      </c>
      <c r="AAR23">
        <v>45168</v>
      </c>
      <c r="AAS23">
        <v>45167</v>
      </c>
      <c r="AAT23">
        <v>45166</v>
      </c>
      <c r="AAU23">
        <v>45163</v>
      </c>
      <c r="AAV23">
        <v>45162</v>
      </c>
      <c r="AAW23">
        <v>45161</v>
      </c>
      <c r="AAX23">
        <v>45160</v>
      </c>
      <c r="AAY23">
        <v>45159</v>
      </c>
      <c r="AAZ23">
        <v>45156</v>
      </c>
      <c r="ABA23">
        <v>45155</v>
      </c>
      <c r="ABB23">
        <v>45154</v>
      </c>
      <c r="ABC23">
        <v>45153</v>
      </c>
      <c r="ABD23">
        <v>45152</v>
      </c>
      <c r="ABE23">
        <v>45149</v>
      </c>
      <c r="ABF23">
        <v>45148</v>
      </c>
      <c r="ABG23">
        <v>45147</v>
      </c>
      <c r="ABH23">
        <v>45146</v>
      </c>
      <c r="ABI23">
        <v>45145</v>
      </c>
      <c r="ABJ23">
        <v>45142</v>
      </c>
      <c r="ABK23">
        <v>45141</v>
      </c>
      <c r="ABL23">
        <v>45140</v>
      </c>
      <c r="ABM23">
        <v>45139</v>
      </c>
      <c r="ABN23">
        <v>45138</v>
      </c>
      <c r="ABO23">
        <v>45135</v>
      </c>
      <c r="ABP23">
        <v>45134</v>
      </c>
      <c r="ABQ23">
        <v>45133</v>
      </c>
      <c r="ABR23">
        <v>45132</v>
      </c>
      <c r="ABS23">
        <v>45131</v>
      </c>
      <c r="ABT23">
        <v>45128</v>
      </c>
      <c r="ABU23">
        <v>45127</v>
      </c>
      <c r="ABV23">
        <v>45126</v>
      </c>
      <c r="ABW23">
        <v>45125</v>
      </c>
      <c r="ABX23">
        <v>45124</v>
      </c>
      <c r="ABY23">
        <v>45121</v>
      </c>
      <c r="ABZ23">
        <v>45120</v>
      </c>
      <c r="ACA23">
        <v>45119</v>
      </c>
      <c r="ACB23">
        <v>45118</v>
      </c>
      <c r="ACC23">
        <v>45117</v>
      </c>
      <c r="ACD23">
        <v>45114</v>
      </c>
      <c r="ACE23">
        <v>45113</v>
      </c>
      <c r="ACF23">
        <v>45112</v>
      </c>
      <c r="ACG23">
        <v>45111</v>
      </c>
      <c r="ACH23">
        <v>45110</v>
      </c>
      <c r="ACI23">
        <v>45107</v>
      </c>
      <c r="ACJ23">
        <v>45106</v>
      </c>
      <c r="ACK23">
        <v>45105</v>
      </c>
      <c r="ACL23">
        <v>45104</v>
      </c>
      <c r="ACM23">
        <v>45103</v>
      </c>
      <c r="ACN23">
        <v>45100</v>
      </c>
      <c r="ACO23">
        <v>45099</v>
      </c>
      <c r="ACP23">
        <v>45098</v>
      </c>
      <c r="ACQ23">
        <v>45097</v>
      </c>
      <c r="ACR23">
        <v>45096</v>
      </c>
      <c r="ACS23">
        <v>45093</v>
      </c>
      <c r="ACT23">
        <v>45092</v>
      </c>
      <c r="ACU23">
        <v>45091</v>
      </c>
      <c r="ACV23">
        <v>45090</v>
      </c>
      <c r="ACW23">
        <v>45089</v>
      </c>
      <c r="ACX23">
        <v>45086</v>
      </c>
      <c r="ACY23">
        <v>45085</v>
      </c>
      <c r="ACZ23">
        <v>45084</v>
      </c>
      <c r="ADA23">
        <v>45083</v>
      </c>
      <c r="ADB23">
        <v>45082</v>
      </c>
      <c r="ADC23">
        <v>45079</v>
      </c>
      <c r="ADD23">
        <v>45078</v>
      </c>
      <c r="ADE23">
        <v>45077</v>
      </c>
      <c r="ADF23">
        <v>45076</v>
      </c>
      <c r="ADG23">
        <v>45075</v>
      </c>
      <c r="ADH23">
        <v>45072</v>
      </c>
      <c r="ADI23">
        <v>45071</v>
      </c>
      <c r="ADJ23">
        <v>45070</v>
      </c>
      <c r="ADK23">
        <v>45069</v>
      </c>
      <c r="ADL23">
        <v>45068</v>
      </c>
      <c r="ADM23">
        <v>45065</v>
      </c>
      <c r="ADN23">
        <v>45064</v>
      </c>
      <c r="ADO23">
        <v>45063</v>
      </c>
      <c r="ADP23">
        <v>45062</v>
      </c>
      <c r="ADQ23">
        <v>45061</v>
      </c>
      <c r="ADR23">
        <v>45058</v>
      </c>
      <c r="ADS23">
        <v>45057</v>
      </c>
      <c r="ADT23">
        <v>45056</v>
      </c>
      <c r="ADU23">
        <v>45055</v>
      </c>
      <c r="ADV23">
        <v>45054</v>
      </c>
      <c r="ADW23">
        <v>45051</v>
      </c>
      <c r="ADX23">
        <v>45050</v>
      </c>
      <c r="ADY23">
        <v>45049</v>
      </c>
      <c r="ADZ23">
        <v>45048</v>
      </c>
      <c r="AEA23">
        <v>45047</v>
      </c>
      <c r="AEB23">
        <v>45044</v>
      </c>
      <c r="AEC23">
        <v>45043</v>
      </c>
      <c r="AED23">
        <v>45042</v>
      </c>
      <c r="AEE23">
        <v>45041</v>
      </c>
      <c r="AEF23">
        <v>45040</v>
      </c>
      <c r="AEG23">
        <v>45037</v>
      </c>
      <c r="AEH23">
        <v>45036</v>
      </c>
      <c r="AEI23">
        <v>45035</v>
      </c>
      <c r="AEJ23">
        <v>45034</v>
      </c>
      <c r="AEK23">
        <v>45033</v>
      </c>
      <c r="AEL23">
        <v>45030</v>
      </c>
      <c r="AEM23">
        <v>45029</v>
      </c>
      <c r="AEN23">
        <v>45028</v>
      </c>
      <c r="AEO23">
        <v>45027</v>
      </c>
      <c r="AEP23">
        <v>45026</v>
      </c>
      <c r="AEQ23">
        <v>45023</v>
      </c>
      <c r="AER23">
        <v>45022</v>
      </c>
      <c r="AES23">
        <v>45021</v>
      </c>
      <c r="AET23">
        <v>45020</v>
      </c>
      <c r="AEU23">
        <v>45019</v>
      </c>
      <c r="AEV23">
        <v>45016</v>
      </c>
      <c r="AEW23">
        <v>45015</v>
      </c>
      <c r="AEX23">
        <v>45014</v>
      </c>
      <c r="AEY23">
        <v>45013</v>
      </c>
      <c r="AEZ23">
        <v>45012</v>
      </c>
      <c r="AFA23">
        <v>45009</v>
      </c>
      <c r="AFB23">
        <v>45008</v>
      </c>
      <c r="AFC23">
        <v>45007</v>
      </c>
      <c r="AFD23">
        <v>45006</v>
      </c>
      <c r="AFE23">
        <v>45005</v>
      </c>
      <c r="AFF23">
        <v>45002</v>
      </c>
      <c r="AFG23">
        <v>45001</v>
      </c>
      <c r="AFH23">
        <v>45000</v>
      </c>
      <c r="AFI23">
        <v>44999</v>
      </c>
      <c r="AFJ23">
        <v>44998</v>
      </c>
      <c r="AFK23">
        <v>44995</v>
      </c>
      <c r="AFL23">
        <v>44994</v>
      </c>
      <c r="AFM23">
        <v>44993</v>
      </c>
      <c r="AFN23">
        <v>44992</v>
      </c>
      <c r="AFO23">
        <v>44991</v>
      </c>
      <c r="AFP23">
        <v>44988</v>
      </c>
      <c r="AFQ23">
        <v>44987</v>
      </c>
      <c r="AFR23">
        <v>44986</v>
      </c>
      <c r="AFS23">
        <v>44985</v>
      </c>
      <c r="AFT23">
        <v>44984</v>
      </c>
      <c r="AFU23">
        <v>44981</v>
      </c>
      <c r="AFV23">
        <v>44980</v>
      </c>
      <c r="AFW23">
        <v>44979</v>
      </c>
      <c r="AFX23">
        <v>44978</v>
      </c>
      <c r="AFY23">
        <v>44977</v>
      </c>
      <c r="AFZ23">
        <v>44974</v>
      </c>
      <c r="AGA23">
        <v>44973</v>
      </c>
      <c r="AGB23">
        <v>44972</v>
      </c>
      <c r="AGC23">
        <v>44971</v>
      </c>
      <c r="AGD23">
        <v>44970</v>
      </c>
      <c r="AGE23">
        <v>44967</v>
      </c>
      <c r="AGF23">
        <v>44966</v>
      </c>
      <c r="AGG23">
        <v>44965</v>
      </c>
      <c r="AGH23">
        <v>44964</v>
      </c>
      <c r="AGI23">
        <v>44963</v>
      </c>
      <c r="AGJ23">
        <v>44960</v>
      </c>
      <c r="AGK23">
        <v>44959</v>
      </c>
      <c r="AGL23">
        <v>44958</v>
      </c>
      <c r="AGM23">
        <v>44957</v>
      </c>
      <c r="AGN23">
        <v>44956</v>
      </c>
      <c r="AGO23">
        <v>44953</v>
      </c>
      <c r="AGP23">
        <v>44952</v>
      </c>
      <c r="AGQ23">
        <v>44951</v>
      </c>
      <c r="AGR23">
        <v>44950</v>
      </c>
      <c r="AGS23">
        <v>44949</v>
      </c>
      <c r="AGT23">
        <v>44946</v>
      </c>
      <c r="AGU23">
        <v>44945</v>
      </c>
      <c r="AGV23">
        <v>44944</v>
      </c>
      <c r="AGW23">
        <v>44943</v>
      </c>
      <c r="AGX23">
        <v>44942</v>
      </c>
      <c r="AGY23">
        <v>44939</v>
      </c>
      <c r="AGZ23">
        <v>44938</v>
      </c>
      <c r="AHA23">
        <v>44937</v>
      </c>
      <c r="AHB23">
        <v>44936</v>
      </c>
      <c r="AHC23">
        <v>44935</v>
      </c>
      <c r="AHD23">
        <v>44932</v>
      </c>
      <c r="AHE23">
        <v>44931</v>
      </c>
      <c r="AHF23">
        <v>44930</v>
      </c>
      <c r="AHG23">
        <v>44929</v>
      </c>
      <c r="AHH23">
        <v>44928</v>
      </c>
      <c r="AHI23">
        <v>44925</v>
      </c>
      <c r="AHJ23">
        <v>44924</v>
      </c>
      <c r="AHK23">
        <v>44923</v>
      </c>
      <c r="AHL23">
        <v>44922</v>
      </c>
      <c r="AHM23">
        <v>44921</v>
      </c>
      <c r="AHN23">
        <v>44918</v>
      </c>
      <c r="AHO23">
        <v>44917</v>
      </c>
      <c r="AHP23">
        <v>44916</v>
      </c>
      <c r="AHQ23">
        <v>44915</v>
      </c>
      <c r="AHR23">
        <v>44914</v>
      </c>
      <c r="AHS23">
        <v>44911</v>
      </c>
      <c r="AHT23">
        <v>44910</v>
      </c>
      <c r="AHU23">
        <v>44909</v>
      </c>
      <c r="AHV23">
        <v>44908</v>
      </c>
      <c r="AHW23">
        <v>44907</v>
      </c>
      <c r="AHX23">
        <v>44904</v>
      </c>
      <c r="AHY23">
        <v>44903</v>
      </c>
      <c r="AHZ23">
        <v>44902</v>
      </c>
      <c r="AIA23">
        <v>44901</v>
      </c>
      <c r="AIB23">
        <v>44900</v>
      </c>
      <c r="AIC23">
        <v>44897</v>
      </c>
      <c r="AID23">
        <v>44896</v>
      </c>
      <c r="AIE23">
        <v>44895</v>
      </c>
      <c r="AIF23">
        <v>44894</v>
      </c>
      <c r="AIG23">
        <v>44893</v>
      </c>
      <c r="AIH23">
        <v>44890</v>
      </c>
      <c r="AII23">
        <v>44889</v>
      </c>
      <c r="AIJ23">
        <v>44888</v>
      </c>
      <c r="AIK23">
        <v>44887</v>
      </c>
      <c r="AIL23">
        <v>44886</v>
      </c>
      <c r="AIM23">
        <v>44883</v>
      </c>
      <c r="AIN23">
        <v>44882</v>
      </c>
      <c r="AIO23">
        <v>44881</v>
      </c>
      <c r="AIP23">
        <v>44880</v>
      </c>
      <c r="AIQ23">
        <v>44879</v>
      </c>
      <c r="AIR23">
        <v>44876</v>
      </c>
      <c r="AIS23">
        <v>44875</v>
      </c>
      <c r="AIT23">
        <v>44874</v>
      </c>
      <c r="AIU23">
        <v>44873</v>
      </c>
      <c r="AIV23">
        <v>44872</v>
      </c>
      <c r="AIW23">
        <v>44869</v>
      </c>
      <c r="AIX23">
        <v>44868</v>
      </c>
      <c r="AIY23">
        <v>44867</v>
      </c>
      <c r="AIZ23">
        <v>44866</v>
      </c>
      <c r="AJA23">
        <v>44865</v>
      </c>
      <c r="AJB23">
        <v>44862</v>
      </c>
      <c r="AJC23">
        <v>44861</v>
      </c>
      <c r="AJD23">
        <v>44860</v>
      </c>
      <c r="AJE23">
        <v>44859</v>
      </c>
      <c r="AJF23">
        <v>44858</v>
      </c>
      <c r="AJG23">
        <v>44855</v>
      </c>
      <c r="AJH23">
        <v>44854</v>
      </c>
      <c r="AJI23">
        <v>44853</v>
      </c>
      <c r="AJJ23">
        <v>44852</v>
      </c>
      <c r="AJK23">
        <v>44851</v>
      </c>
      <c r="AJL23">
        <v>44848</v>
      </c>
      <c r="AJM23">
        <v>44847</v>
      </c>
      <c r="AJN23">
        <v>44846</v>
      </c>
      <c r="AJO23">
        <v>44845</v>
      </c>
      <c r="AJP23">
        <v>44844</v>
      </c>
      <c r="AJQ23">
        <v>44841</v>
      </c>
      <c r="AJR23">
        <v>44840</v>
      </c>
      <c r="AJS23">
        <v>44839</v>
      </c>
      <c r="AJT23">
        <v>44838</v>
      </c>
      <c r="AJU23">
        <v>44837</v>
      </c>
      <c r="AJV23">
        <v>44834</v>
      </c>
      <c r="AJW23">
        <v>44833</v>
      </c>
      <c r="AJX23">
        <v>44832</v>
      </c>
      <c r="AJY23">
        <v>44831</v>
      </c>
      <c r="AJZ23">
        <v>44830</v>
      </c>
      <c r="AKA23">
        <v>44827</v>
      </c>
      <c r="AKB23">
        <v>44826</v>
      </c>
      <c r="AKC23">
        <v>44825</v>
      </c>
      <c r="AKD23">
        <v>44824</v>
      </c>
      <c r="AKE23">
        <v>44823</v>
      </c>
      <c r="AKF23">
        <v>44820</v>
      </c>
      <c r="AKG23">
        <v>44819</v>
      </c>
      <c r="AKH23">
        <v>44818</v>
      </c>
      <c r="AKI23">
        <v>44817</v>
      </c>
      <c r="AKJ23">
        <v>44816</v>
      </c>
      <c r="AKK23">
        <v>44813</v>
      </c>
      <c r="AKL23">
        <v>44812</v>
      </c>
      <c r="AKM23">
        <v>44811</v>
      </c>
      <c r="AKN23">
        <v>44810</v>
      </c>
      <c r="AKO23">
        <v>44809</v>
      </c>
      <c r="AKP23">
        <v>44806</v>
      </c>
      <c r="AKQ23">
        <v>44805</v>
      </c>
      <c r="AKR23">
        <v>44804</v>
      </c>
      <c r="AKS23">
        <v>44803</v>
      </c>
      <c r="AKT23">
        <v>44802</v>
      </c>
      <c r="AKU23">
        <v>44799</v>
      </c>
      <c r="AKV23">
        <v>44798</v>
      </c>
      <c r="AKW23">
        <v>44797</v>
      </c>
      <c r="AKX23">
        <v>44796</v>
      </c>
      <c r="AKY23">
        <v>44795</v>
      </c>
      <c r="AKZ23">
        <v>44792</v>
      </c>
      <c r="ALA23">
        <v>44791</v>
      </c>
      <c r="ALB23">
        <v>44790</v>
      </c>
      <c r="ALC23">
        <v>44789</v>
      </c>
      <c r="ALD23">
        <v>44788</v>
      </c>
      <c r="ALE23">
        <v>44785</v>
      </c>
      <c r="ALF23">
        <v>44784</v>
      </c>
      <c r="ALG23">
        <v>44783</v>
      </c>
      <c r="ALH23">
        <v>44782</v>
      </c>
      <c r="ALI23">
        <v>44781</v>
      </c>
      <c r="ALJ23">
        <v>44778</v>
      </c>
      <c r="ALK23">
        <v>44777</v>
      </c>
      <c r="ALL23">
        <v>44776</v>
      </c>
      <c r="ALM23">
        <v>44775</v>
      </c>
      <c r="ALN23">
        <v>44774</v>
      </c>
      <c r="ALO23">
        <v>44771</v>
      </c>
      <c r="ALP23">
        <v>44770</v>
      </c>
      <c r="ALQ23">
        <v>44769</v>
      </c>
      <c r="ALR23">
        <v>44768</v>
      </c>
      <c r="ALS23">
        <v>44767</v>
      </c>
      <c r="ALT23">
        <v>44764</v>
      </c>
      <c r="ALU23">
        <v>44763</v>
      </c>
      <c r="ALV23">
        <v>44762</v>
      </c>
      <c r="ALW23">
        <v>44761</v>
      </c>
      <c r="ALX23">
        <v>44760</v>
      </c>
      <c r="ALY23">
        <v>44757</v>
      </c>
      <c r="ALZ23">
        <v>44756</v>
      </c>
      <c r="AMA23">
        <v>44755</v>
      </c>
      <c r="AMB23">
        <v>44754</v>
      </c>
      <c r="AMC23">
        <v>44753</v>
      </c>
      <c r="AMD23">
        <v>44750</v>
      </c>
      <c r="AME23">
        <v>44749</v>
      </c>
      <c r="AMF23">
        <v>44748</v>
      </c>
      <c r="AMG23">
        <v>44747</v>
      </c>
      <c r="AMH23">
        <v>44746</v>
      </c>
      <c r="AMI23">
        <v>44743</v>
      </c>
      <c r="AMJ23">
        <v>44742</v>
      </c>
      <c r="AMK23">
        <v>44741</v>
      </c>
      <c r="AML23">
        <v>44740</v>
      </c>
      <c r="AMM23">
        <v>44739</v>
      </c>
      <c r="AMN23">
        <v>44736</v>
      </c>
      <c r="AMO23">
        <v>44735</v>
      </c>
      <c r="AMP23">
        <v>44734</v>
      </c>
      <c r="AMQ23">
        <v>44733</v>
      </c>
      <c r="AMR23">
        <v>44732</v>
      </c>
      <c r="AMS23">
        <v>44729</v>
      </c>
      <c r="AMT23">
        <v>44728</v>
      </c>
      <c r="AMU23">
        <v>44727</v>
      </c>
      <c r="AMV23">
        <v>44726</v>
      </c>
      <c r="AMW23">
        <v>44725</v>
      </c>
      <c r="AMX23">
        <v>44722</v>
      </c>
      <c r="AMY23">
        <v>44721</v>
      </c>
      <c r="AMZ23">
        <v>44720</v>
      </c>
      <c r="ANA23">
        <v>44719</v>
      </c>
      <c r="ANB23">
        <v>44718</v>
      </c>
      <c r="ANC23">
        <v>44715</v>
      </c>
      <c r="AND23">
        <v>44714</v>
      </c>
      <c r="ANE23">
        <v>44713</v>
      </c>
      <c r="ANF23">
        <v>44712</v>
      </c>
      <c r="ANG23">
        <v>44711</v>
      </c>
      <c r="ANH23">
        <v>44708</v>
      </c>
      <c r="ANI23">
        <v>44707</v>
      </c>
      <c r="ANJ23">
        <v>44706</v>
      </c>
      <c r="ANK23">
        <v>44705</v>
      </c>
      <c r="ANL23">
        <v>44704</v>
      </c>
      <c r="ANM23">
        <v>44701</v>
      </c>
      <c r="ANN23">
        <v>44700</v>
      </c>
      <c r="ANO23">
        <v>44699</v>
      </c>
      <c r="ANP23">
        <v>44698</v>
      </c>
      <c r="ANQ23">
        <v>44697</v>
      </c>
      <c r="ANR23">
        <v>44694</v>
      </c>
      <c r="ANS23">
        <v>44693</v>
      </c>
      <c r="ANT23">
        <v>44692</v>
      </c>
      <c r="ANU23">
        <v>44691</v>
      </c>
      <c r="ANV23">
        <v>44690</v>
      </c>
      <c r="ANW23">
        <v>44687</v>
      </c>
      <c r="ANX23">
        <v>44686</v>
      </c>
      <c r="ANY23">
        <v>44685</v>
      </c>
      <c r="ANZ23">
        <v>44684</v>
      </c>
      <c r="AOA23">
        <v>44683</v>
      </c>
      <c r="AOB23">
        <v>44680</v>
      </c>
      <c r="AOC23">
        <v>44679</v>
      </c>
      <c r="AOD23">
        <v>44678</v>
      </c>
      <c r="AOE23">
        <v>44677</v>
      </c>
      <c r="AOF23">
        <v>44676</v>
      </c>
      <c r="AOG23">
        <v>44673</v>
      </c>
      <c r="AOH23">
        <v>44672</v>
      </c>
      <c r="AOI23">
        <v>44671</v>
      </c>
      <c r="AOJ23">
        <v>44670</v>
      </c>
      <c r="AOK23">
        <v>44669</v>
      </c>
      <c r="AOL23">
        <v>44666</v>
      </c>
      <c r="AOM23">
        <v>44665</v>
      </c>
      <c r="AON23">
        <v>44664</v>
      </c>
      <c r="AOO23">
        <v>44663</v>
      </c>
      <c r="AOP23">
        <v>44662</v>
      </c>
      <c r="AOQ23">
        <v>44659</v>
      </c>
      <c r="AOR23">
        <v>44658</v>
      </c>
      <c r="AOS23">
        <v>44657</v>
      </c>
      <c r="AOT23">
        <v>44656</v>
      </c>
      <c r="AOU23">
        <v>44655</v>
      </c>
      <c r="AOV23">
        <v>44652</v>
      </c>
      <c r="AOW23">
        <v>44651</v>
      </c>
      <c r="AOX23">
        <v>44650</v>
      </c>
      <c r="AOY23">
        <v>44649</v>
      </c>
      <c r="AOZ23">
        <v>44648</v>
      </c>
      <c r="APA23">
        <v>44645</v>
      </c>
      <c r="APB23">
        <v>44644</v>
      </c>
      <c r="APC23">
        <v>44643</v>
      </c>
      <c r="APD23">
        <v>44642</v>
      </c>
      <c r="APE23">
        <v>44641</v>
      </c>
      <c r="APF23">
        <v>44638</v>
      </c>
      <c r="APG23">
        <v>44637</v>
      </c>
      <c r="APH23">
        <v>44636</v>
      </c>
      <c r="API23">
        <v>44635</v>
      </c>
      <c r="APJ23">
        <v>44634</v>
      </c>
      <c r="APK23">
        <v>44631</v>
      </c>
      <c r="APL23">
        <v>44630</v>
      </c>
      <c r="APM23">
        <v>44629</v>
      </c>
      <c r="APN23">
        <v>44628</v>
      </c>
      <c r="APO23">
        <v>44627</v>
      </c>
      <c r="APP23">
        <v>44624</v>
      </c>
      <c r="APQ23">
        <v>44623</v>
      </c>
      <c r="APR23">
        <v>44622</v>
      </c>
      <c r="APS23">
        <v>44621</v>
      </c>
      <c r="APT23">
        <v>44620</v>
      </c>
      <c r="APU23">
        <v>44617</v>
      </c>
      <c r="APV23">
        <v>44616</v>
      </c>
      <c r="APW23">
        <v>44615</v>
      </c>
      <c r="APX23">
        <v>44614</v>
      </c>
      <c r="APY23">
        <v>44613</v>
      </c>
      <c r="APZ23">
        <v>44610</v>
      </c>
      <c r="AQA23">
        <v>44609</v>
      </c>
      <c r="AQB23">
        <v>44608</v>
      </c>
      <c r="AQC23">
        <v>44607</v>
      </c>
      <c r="AQD23">
        <v>44606</v>
      </c>
      <c r="AQE23">
        <v>44603</v>
      </c>
      <c r="AQF23">
        <v>44602</v>
      </c>
      <c r="AQG23">
        <v>44601</v>
      </c>
      <c r="AQH23">
        <v>44600</v>
      </c>
      <c r="AQI23">
        <v>44599</v>
      </c>
      <c r="AQJ23">
        <v>44596</v>
      </c>
      <c r="AQK23">
        <v>44595</v>
      </c>
      <c r="AQL23">
        <v>44594</v>
      </c>
      <c r="AQM23">
        <v>44593</v>
      </c>
      <c r="AQN23">
        <v>44592</v>
      </c>
      <c r="AQO23">
        <v>44589</v>
      </c>
      <c r="AQP23">
        <v>44588</v>
      </c>
      <c r="AQQ23">
        <v>44587</v>
      </c>
      <c r="AQR23">
        <v>44586</v>
      </c>
      <c r="AQS23">
        <v>44585</v>
      </c>
      <c r="AQT23">
        <v>44582</v>
      </c>
      <c r="AQU23">
        <v>44581</v>
      </c>
      <c r="AQV23">
        <v>44580</v>
      </c>
      <c r="AQW23">
        <v>44579</v>
      </c>
      <c r="AQX23">
        <v>44578</v>
      </c>
      <c r="AQY23">
        <v>44575</v>
      </c>
      <c r="AQZ23">
        <v>44574</v>
      </c>
      <c r="ARA23">
        <v>44573</v>
      </c>
      <c r="ARB23">
        <v>44572</v>
      </c>
      <c r="ARC23">
        <v>44571</v>
      </c>
      <c r="ARD23">
        <v>44568</v>
      </c>
      <c r="ARE23">
        <v>44567</v>
      </c>
      <c r="ARF23">
        <v>44566</v>
      </c>
      <c r="ARG23">
        <v>44565</v>
      </c>
      <c r="ARH23">
        <v>44564</v>
      </c>
      <c r="ARI23">
        <v>44561</v>
      </c>
      <c r="ARJ23">
        <v>44560</v>
      </c>
      <c r="ARK23">
        <v>44559</v>
      </c>
      <c r="ARL23">
        <v>44558</v>
      </c>
      <c r="ARM23">
        <v>44557</v>
      </c>
      <c r="ARN23">
        <v>44554</v>
      </c>
      <c r="ARO23">
        <v>44553</v>
      </c>
      <c r="ARP23">
        <v>44552</v>
      </c>
      <c r="ARQ23">
        <v>44551</v>
      </c>
      <c r="ARR23">
        <v>44550</v>
      </c>
      <c r="ARS23">
        <v>44547</v>
      </c>
      <c r="ART23">
        <v>44546</v>
      </c>
      <c r="ARU23">
        <v>44545</v>
      </c>
      <c r="ARV23">
        <v>44544</v>
      </c>
      <c r="ARW23">
        <v>44543</v>
      </c>
      <c r="ARX23">
        <v>44540</v>
      </c>
      <c r="ARY23">
        <v>44539</v>
      </c>
      <c r="ARZ23">
        <v>44538</v>
      </c>
      <c r="ASA23">
        <v>44537</v>
      </c>
      <c r="ASB23">
        <v>44536</v>
      </c>
      <c r="ASC23">
        <v>44533</v>
      </c>
      <c r="ASD23">
        <v>44532</v>
      </c>
      <c r="ASE23">
        <v>44531</v>
      </c>
      <c r="ASF23">
        <v>44530</v>
      </c>
      <c r="ASG23">
        <v>44529</v>
      </c>
      <c r="ASH23">
        <v>44526</v>
      </c>
      <c r="ASI23">
        <v>44525</v>
      </c>
      <c r="ASJ23">
        <v>44524</v>
      </c>
      <c r="ASK23">
        <v>44523</v>
      </c>
      <c r="ASL23">
        <v>44522</v>
      </c>
      <c r="ASM23">
        <v>44519</v>
      </c>
      <c r="ASN23">
        <v>44518</v>
      </c>
      <c r="ASO23">
        <v>44517</v>
      </c>
      <c r="ASP23">
        <v>44516</v>
      </c>
      <c r="ASQ23">
        <v>44515</v>
      </c>
      <c r="ASR23">
        <v>44512</v>
      </c>
      <c r="ASS23">
        <v>44511</v>
      </c>
      <c r="AST23">
        <v>44510</v>
      </c>
      <c r="ASU23">
        <v>44509</v>
      </c>
      <c r="ASV23">
        <v>44508</v>
      </c>
      <c r="ASW23">
        <v>44505</v>
      </c>
      <c r="ASX23">
        <v>44504</v>
      </c>
      <c r="ASY23">
        <v>44503</v>
      </c>
      <c r="ASZ23">
        <v>44502</v>
      </c>
      <c r="ATA23">
        <v>44501</v>
      </c>
      <c r="ATB23">
        <v>44498</v>
      </c>
      <c r="ATC23">
        <v>44497</v>
      </c>
      <c r="ATD23">
        <v>44496</v>
      </c>
      <c r="ATE23">
        <v>44495</v>
      </c>
      <c r="ATF23">
        <v>44494</v>
      </c>
      <c r="ATG23">
        <v>44491</v>
      </c>
      <c r="ATH23">
        <v>44490</v>
      </c>
      <c r="ATI23">
        <v>44489</v>
      </c>
      <c r="ATJ23">
        <v>44488</v>
      </c>
      <c r="ATK23">
        <v>44487</v>
      </c>
      <c r="ATL23">
        <v>44484</v>
      </c>
      <c r="ATM23">
        <v>44483</v>
      </c>
      <c r="ATN23">
        <v>44482</v>
      </c>
      <c r="ATO23">
        <v>44481</v>
      </c>
      <c r="ATP23">
        <v>44480</v>
      </c>
      <c r="ATQ23">
        <v>44477</v>
      </c>
      <c r="ATR23">
        <v>44476</v>
      </c>
      <c r="ATS23">
        <v>44475</v>
      </c>
      <c r="ATT23">
        <v>44474</v>
      </c>
      <c r="ATU23">
        <v>44473</v>
      </c>
      <c r="ATV23">
        <v>44470</v>
      </c>
      <c r="ATW23">
        <v>44469</v>
      </c>
      <c r="ATX23">
        <v>44468</v>
      </c>
      <c r="ATY23">
        <v>44467</v>
      </c>
      <c r="ATZ23">
        <v>44466</v>
      </c>
      <c r="AUA23">
        <v>44463</v>
      </c>
      <c r="AUB23">
        <v>44462</v>
      </c>
      <c r="AUC23">
        <v>44461</v>
      </c>
      <c r="AUD23">
        <v>44460</v>
      </c>
      <c r="AUE23">
        <v>44459</v>
      </c>
      <c r="AUF23">
        <v>44456</v>
      </c>
      <c r="AUG23">
        <v>44455</v>
      </c>
      <c r="AUH23">
        <v>44454</v>
      </c>
      <c r="AUI23">
        <v>44453</v>
      </c>
      <c r="AUJ23">
        <v>44452</v>
      </c>
      <c r="AUK23">
        <v>44449</v>
      </c>
      <c r="AUL23">
        <v>44448</v>
      </c>
      <c r="AUM23">
        <v>44447</v>
      </c>
      <c r="AUN23">
        <v>44446</v>
      </c>
      <c r="AUO23">
        <v>44445</v>
      </c>
      <c r="AUP23">
        <v>44442</v>
      </c>
      <c r="AUQ23">
        <v>44441</v>
      </c>
      <c r="AUR23">
        <v>44440</v>
      </c>
      <c r="AUS23">
        <v>44439</v>
      </c>
      <c r="AUT23">
        <v>44438</v>
      </c>
      <c r="AUU23">
        <v>44435</v>
      </c>
      <c r="AUV23">
        <v>44434</v>
      </c>
      <c r="AUW23">
        <v>44433</v>
      </c>
      <c r="AUX23">
        <v>44432</v>
      </c>
      <c r="AUY23">
        <v>44431</v>
      </c>
      <c r="AUZ23">
        <v>44428</v>
      </c>
      <c r="AVA23">
        <v>44427</v>
      </c>
      <c r="AVB23">
        <v>44426</v>
      </c>
      <c r="AVC23">
        <v>44425</v>
      </c>
      <c r="AVD23">
        <v>44424</v>
      </c>
      <c r="AVE23">
        <v>44421</v>
      </c>
      <c r="AVF23">
        <v>44420</v>
      </c>
      <c r="AVG23">
        <v>44419</v>
      </c>
      <c r="AVH23">
        <v>44418</v>
      </c>
      <c r="AVI23">
        <v>44417</v>
      </c>
      <c r="AVJ23">
        <v>44414</v>
      </c>
      <c r="AVK23">
        <v>44413</v>
      </c>
      <c r="AVL23">
        <v>44412</v>
      </c>
      <c r="AVM23">
        <v>44411</v>
      </c>
      <c r="AVN23">
        <v>44410</v>
      </c>
      <c r="AVO23">
        <v>44407</v>
      </c>
      <c r="AVP23">
        <v>44406</v>
      </c>
      <c r="AVQ23">
        <v>44405</v>
      </c>
      <c r="AVR23">
        <v>44404</v>
      </c>
      <c r="AVS23">
        <v>44403</v>
      </c>
      <c r="AVT23">
        <v>44400</v>
      </c>
      <c r="AVU23">
        <v>44399</v>
      </c>
      <c r="AVV23">
        <v>44398</v>
      </c>
      <c r="AVW23">
        <v>44397</v>
      </c>
      <c r="AVX23">
        <v>44396</v>
      </c>
      <c r="AVY23">
        <v>44393</v>
      </c>
      <c r="AVZ23">
        <v>44392</v>
      </c>
      <c r="AWA23">
        <v>44391</v>
      </c>
      <c r="AWB23">
        <v>44390</v>
      </c>
      <c r="AWC23">
        <v>44389</v>
      </c>
      <c r="AWD23">
        <v>44386</v>
      </c>
      <c r="AWE23">
        <v>44385</v>
      </c>
      <c r="AWF23">
        <v>44384</v>
      </c>
      <c r="AWG23">
        <v>44383</v>
      </c>
      <c r="AWH23">
        <v>44382</v>
      </c>
      <c r="AWI23">
        <v>44379</v>
      </c>
      <c r="AWJ23">
        <v>44378</v>
      </c>
      <c r="AWK23">
        <v>44377</v>
      </c>
      <c r="AWL23">
        <v>44376</v>
      </c>
      <c r="AWM23">
        <v>44375</v>
      </c>
      <c r="AWN23">
        <v>44372</v>
      </c>
      <c r="AWO23">
        <v>44371</v>
      </c>
      <c r="AWP23">
        <v>44370</v>
      </c>
      <c r="AWQ23">
        <v>44369</v>
      </c>
      <c r="AWR23">
        <v>44368</v>
      </c>
      <c r="AWS23">
        <v>44365</v>
      </c>
      <c r="AWT23">
        <v>44364</v>
      </c>
      <c r="AWU23">
        <v>44363</v>
      </c>
      <c r="AWV23">
        <v>44362</v>
      </c>
      <c r="AWW23">
        <v>44361</v>
      </c>
      <c r="AWX23">
        <v>44358</v>
      </c>
      <c r="AWY23">
        <v>44357</v>
      </c>
      <c r="AWZ23">
        <v>44356</v>
      </c>
      <c r="AXA23">
        <v>44355</v>
      </c>
      <c r="AXB23">
        <v>44354</v>
      </c>
      <c r="AXC23">
        <v>44351</v>
      </c>
      <c r="AXD23">
        <v>44350</v>
      </c>
      <c r="AXE23">
        <v>44349</v>
      </c>
      <c r="AXF23">
        <v>44348</v>
      </c>
      <c r="AXG23">
        <v>44347</v>
      </c>
      <c r="AXH23">
        <v>44344</v>
      </c>
      <c r="AXI23">
        <v>44343</v>
      </c>
      <c r="AXJ23">
        <v>44342</v>
      </c>
      <c r="AXK23">
        <v>44341</v>
      </c>
      <c r="AXL23">
        <v>44340</v>
      </c>
      <c r="AXM23">
        <v>44337</v>
      </c>
      <c r="AXN23">
        <v>44336</v>
      </c>
      <c r="AXO23">
        <v>44335</v>
      </c>
      <c r="AXP23">
        <v>44334</v>
      </c>
      <c r="AXQ23">
        <v>44333</v>
      </c>
      <c r="AXR23">
        <v>44330</v>
      </c>
      <c r="AXS23">
        <v>44329</v>
      </c>
      <c r="AXT23">
        <v>44328</v>
      </c>
      <c r="AXU23">
        <v>44327</v>
      </c>
      <c r="AXV23">
        <v>44326</v>
      </c>
      <c r="AXW23">
        <v>44323</v>
      </c>
      <c r="AXX23">
        <v>44322</v>
      </c>
      <c r="AXY23">
        <v>44321</v>
      </c>
      <c r="AXZ23">
        <v>44320</v>
      </c>
      <c r="AYA23">
        <v>44319</v>
      </c>
      <c r="AYB23">
        <v>44316</v>
      </c>
      <c r="AYC23">
        <v>44315</v>
      </c>
      <c r="AYD23">
        <v>44314</v>
      </c>
      <c r="AYE23">
        <v>44313</v>
      </c>
      <c r="AYF23">
        <v>44312</v>
      </c>
      <c r="AYG23">
        <v>44309</v>
      </c>
      <c r="AYH23">
        <v>44308</v>
      </c>
      <c r="AYI23">
        <v>44307</v>
      </c>
      <c r="AYJ23">
        <v>44306</v>
      </c>
      <c r="AYK23">
        <v>44305</v>
      </c>
      <c r="AYL23">
        <v>44302</v>
      </c>
      <c r="AYM23">
        <v>44301</v>
      </c>
      <c r="AYN23">
        <v>44300</v>
      </c>
      <c r="AYO23">
        <v>44299</v>
      </c>
      <c r="AYP23">
        <v>44298</v>
      </c>
      <c r="AYQ23">
        <v>44295</v>
      </c>
      <c r="AYR23">
        <v>44294</v>
      </c>
      <c r="AYS23">
        <v>44293</v>
      </c>
      <c r="AYT23">
        <v>44292</v>
      </c>
      <c r="AYU23">
        <v>44291</v>
      </c>
      <c r="AYV23">
        <v>44288</v>
      </c>
      <c r="AYW23">
        <v>44287</v>
      </c>
      <c r="AYX23">
        <v>44286</v>
      </c>
      <c r="AYY23">
        <v>44285</v>
      </c>
      <c r="AYZ23">
        <v>44284</v>
      </c>
      <c r="AZA23">
        <v>44281</v>
      </c>
      <c r="AZB23">
        <v>44280</v>
      </c>
      <c r="AZC23">
        <v>44279</v>
      </c>
      <c r="AZD23">
        <v>44278</v>
      </c>
      <c r="AZE23">
        <v>44277</v>
      </c>
      <c r="AZF23">
        <v>44274</v>
      </c>
      <c r="AZG23">
        <v>44273</v>
      </c>
      <c r="AZH23">
        <v>44272</v>
      </c>
      <c r="AZI23">
        <v>44271</v>
      </c>
      <c r="AZJ23">
        <v>44270</v>
      </c>
      <c r="AZK23">
        <v>44267</v>
      </c>
      <c r="AZL23">
        <v>44266</v>
      </c>
      <c r="AZM23">
        <v>44265</v>
      </c>
      <c r="AZN23">
        <v>44264</v>
      </c>
      <c r="AZO23">
        <v>44263</v>
      </c>
      <c r="AZP23">
        <v>44260</v>
      </c>
      <c r="AZQ23">
        <v>44259</v>
      </c>
      <c r="AZR23">
        <v>44258</v>
      </c>
      <c r="AZS23">
        <v>44257</v>
      </c>
      <c r="AZT23">
        <v>44256</v>
      </c>
      <c r="AZU23">
        <v>44253</v>
      </c>
      <c r="AZV23">
        <v>44252</v>
      </c>
      <c r="AZW23">
        <v>44251</v>
      </c>
      <c r="AZX23">
        <v>44250</v>
      </c>
      <c r="AZY23">
        <v>44249</v>
      </c>
      <c r="AZZ23">
        <v>44246</v>
      </c>
      <c r="BAA23">
        <v>44245</v>
      </c>
      <c r="BAB23">
        <v>44244</v>
      </c>
      <c r="BAC23">
        <v>44243</v>
      </c>
      <c r="BAD23">
        <v>44242</v>
      </c>
      <c r="BAE23">
        <v>44239</v>
      </c>
      <c r="BAF23">
        <v>44238</v>
      </c>
      <c r="BAG23">
        <v>44237</v>
      </c>
      <c r="BAH23">
        <v>44236</v>
      </c>
      <c r="BAI23">
        <v>44235</v>
      </c>
      <c r="BAJ23">
        <v>44232</v>
      </c>
      <c r="BAK23">
        <v>44231</v>
      </c>
      <c r="BAL23">
        <v>44230</v>
      </c>
      <c r="BAM23">
        <v>44229</v>
      </c>
      <c r="BAN23">
        <v>44228</v>
      </c>
      <c r="BAO23">
        <v>44225</v>
      </c>
      <c r="BAP23">
        <v>44224</v>
      </c>
      <c r="BAQ23">
        <v>44223</v>
      </c>
      <c r="BAR23">
        <v>44222</v>
      </c>
      <c r="BAS23">
        <v>44221</v>
      </c>
      <c r="BAT23">
        <v>44218</v>
      </c>
      <c r="BAU23">
        <v>44217</v>
      </c>
      <c r="BAV23">
        <v>44216</v>
      </c>
      <c r="BAW23">
        <v>44215</v>
      </c>
      <c r="BAX23">
        <v>44214</v>
      </c>
      <c r="BAY23">
        <v>44211</v>
      </c>
      <c r="BAZ23">
        <v>44210</v>
      </c>
      <c r="BBA23">
        <v>44209</v>
      </c>
      <c r="BBB23">
        <v>44208</v>
      </c>
      <c r="BBC23">
        <v>44207</v>
      </c>
      <c r="BBD23">
        <v>44204</v>
      </c>
      <c r="BBE23">
        <v>44203</v>
      </c>
      <c r="BBF23">
        <v>44202</v>
      </c>
      <c r="BBG23">
        <v>44201</v>
      </c>
      <c r="BBH23">
        <v>44200</v>
      </c>
      <c r="BBI23">
        <v>44197</v>
      </c>
      <c r="BBJ23">
        <v>44196</v>
      </c>
      <c r="BBK23">
        <v>44195</v>
      </c>
      <c r="BBL23">
        <v>44194</v>
      </c>
      <c r="BBM23">
        <v>44193</v>
      </c>
      <c r="BBN23">
        <v>44190</v>
      </c>
      <c r="BBO23">
        <v>44189</v>
      </c>
      <c r="BBP23">
        <v>44188</v>
      </c>
      <c r="BBQ23">
        <v>44187</v>
      </c>
      <c r="BBR23">
        <v>44186</v>
      </c>
      <c r="BBS23">
        <v>44183</v>
      </c>
      <c r="BBT23">
        <v>44182</v>
      </c>
      <c r="BBU23">
        <v>44181</v>
      </c>
      <c r="BBV23">
        <v>44180</v>
      </c>
      <c r="BBW23">
        <v>44179</v>
      </c>
      <c r="BBX23">
        <v>44176</v>
      </c>
      <c r="BBY23">
        <v>44175</v>
      </c>
      <c r="BBZ23">
        <v>44174</v>
      </c>
      <c r="BCA23">
        <v>44173</v>
      </c>
      <c r="BCB23">
        <v>44172</v>
      </c>
      <c r="BCC23">
        <v>44169</v>
      </c>
      <c r="BCD23">
        <v>44168</v>
      </c>
      <c r="BCE23">
        <v>44167</v>
      </c>
      <c r="BCF23">
        <v>44166</v>
      </c>
      <c r="BCG23">
        <v>44165</v>
      </c>
      <c r="BCH23">
        <v>44162</v>
      </c>
      <c r="BCI23">
        <v>44161</v>
      </c>
      <c r="BCJ23">
        <v>44160</v>
      </c>
      <c r="BCK23">
        <v>44159</v>
      </c>
      <c r="BCL23">
        <v>44158</v>
      </c>
      <c r="BCM23">
        <v>44155</v>
      </c>
      <c r="BCN23">
        <v>44154</v>
      </c>
      <c r="BCO23">
        <v>44153</v>
      </c>
      <c r="BCP23">
        <v>44152</v>
      </c>
      <c r="BCQ23">
        <v>44151</v>
      </c>
      <c r="BCR23">
        <v>44148</v>
      </c>
      <c r="BCS23">
        <v>44147</v>
      </c>
      <c r="BCT23">
        <v>44146</v>
      </c>
      <c r="BCU23">
        <v>44145</v>
      </c>
      <c r="BCV23">
        <v>44144</v>
      </c>
      <c r="BCW23">
        <v>44141</v>
      </c>
      <c r="BCX23">
        <v>44140</v>
      </c>
      <c r="BCY23">
        <v>44139</v>
      </c>
      <c r="BCZ23">
        <v>44138</v>
      </c>
      <c r="BDA23">
        <v>44137</v>
      </c>
      <c r="BDB23">
        <v>44134</v>
      </c>
      <c r="BDC23">
        <v>44133</v>
      </c>
      <c r="BDD23">
        <v>44132</v>
      </c>
      <c r="BDE23">
        <v>44131</v>
      </c>
      <c r="BDF23">
        <v>44130</v>
      </c>
      <c r="BDG23">
        <v>44127</v>
      </c>
      <c r="BDH23">
        <v>44126</v>
      </c>
      <c r="BDI23">
        <v>44125</v>
      </c>
      <c r="BDJ23">
        <v>44124</v>
      </c>
      <c r="BDK23">
        <v>44123</v>
      </c>
      <c r="BDL23">
        <v>44120</v>
      </c>
      <c r="BDM23">
        <v>44119</v>
      </c>
      <c r="BDN23">
        <v>44118</v>
      </c>
      <c r="BDO23">
        <v>44117</v>
      </c>
      <c r="BDP23">
        <v>44116</v>
      </c>
      <c r="BDQ23">
        <v>44113</v>
      </c>
      <c r="BDR23">
        <v>44112</v>
      </c>
      <c r="BDS23">
        <v>44111</v>
      </c>
      <c r="BDT23">
        <v>44110</v>
      </c>
      <c r="BDU23">
        <v>44109</v>
      </c>
      <c r="BDV23">
        <v>44106</v>
      </c>
      <c r="BDW23">
        <v>44105</v>
      </c>
      <c r="BDX23">
        <v>44104</v>
      </c>
      <c r="BDY23">
        <v>44103</v>
      </c>
      <c r="BDZ23">
        <v>44102</v>
      </c>
      <c r="BEA23">
        <v>44099</v>
      </c>
      <c r="BEB23">
        <v>44098</v>
      </c>
      <c r="BEC23">
        <v>44097</v>
      </c>
      <c r="BED23">
        <v>44096</v>
      </c>
      <c r="BEE23">
        <v>44095</v>
      </c>
      <c r="BEF23">
        <v>44092</v>
      </c>
      <c r="BEG23">
        <v>44091</v>
      </c>
      <c r="BEH23">
        <v>44090</v>
      </c>
      <c r="BEI23">
        <v>44089</v>
      </c>
      <c r="BEJ23">
        <v>44088</v>
      </c>
      <c r="BEK23">
        <v>44085</v>
      </c>
      <c r="BEL23">
        <v>44084</v>
      </c>
      <c r="BEM23">
        <v>44083</v>
      </c>
      <c r="BEN23">
        <v>44082</v>
      </c>
      <c r="BEO23">
        <v>44081</v>
      </c>
      <c r="BEP23">
        <v>44078</v>
      </c>
      <c r="BEQ23">
        <v>44077</v>
      </c>
      <c r="BER23">
        <v>44076</v>
      </c>
      <c r="BES23">
        <v>44075</v>
      </c>
      <c r="BET23">
        <v>44074</v>
      </c>
      <c r="BEU23">
        <v>44071</v>
      </c>
      <c r="BEV23">
        <v>44070</v>
      </c>
      <c r="BEW23">
        <v>44069</v>
      </c>
      <c r="BEX23">
        <v>44068</v>
      </c>
      <c r="BEY23">
        <v>44067</v>
      </c>
      <c r="BEZ23">
        <v>44064</v>
      </c>
      <c r="BFA23">
        <v>44063</v>
      </c>
      <c r="BFB23">
        <v>44062</v>
      </c>
      <c r="BFC23">
        <v>44061</v>
      </c>
      <c r="BFD23">
        <v>44060</v>
      </c>
      <c r="BFE23">
        <v>44057</v>
      </c>
      <c r="BFF23">
        <v>44056</v>
      </c>
      <c r="BFG23">
        <v>44055</v>
      </c>
      <c r="BFH23">
        <v>44054</v>
      </c>
      <c r="BFI23">
        <v>44053</v>
      </c>
      <c r="BFJ23">
        <v>44050</v>
      </c>
      <c r="BFK23">
        <v>44049</v>
      </c>
      <c r="BFL23">
        <v>44048</v>
      </c>
      <c r="BFM23">
        <v>44047</v>
      </c>
      <c r="BFN23">
        <v>44046</v>
      </c>
      <c r="BFO23">
        <v>44043</v>
      </c>
      <c r="BFP23">
        <v>44042</v>
      </c>
      <c r="BFQ23">
        <v>44041</v>
      </c>
      <c r="BFR23">
        <v>44040</v>
      </c>
      <c r="BFS23">
        <v>44039</v>
      </c>
      <c r="BFT23">
        <v>44036</v>
      </c>
      <c r="BFU23">
        <v>44035</v>
      </c>
      <c r="BFV23">
        <v>44034</v>
      </c>
      <c r="BFW23">
        <v>44033</v>
      </c>
      <c r="BFX23">
        <v>44032</v>
      </c>
      <c r="BFY23">
        <v>44029</v>
      </c>
      <c r="BFZ23">
        <v>44028</v>
      </c>
      <c r="BGA23">
        <v>44027</v>
      </c>
      <c r="BGB23">
        <v>44026</v>
      </c>
      <c r="BGC23">
        <v>44025</v>
      </c>
      <c r="BGD23">
        <v>44022</v>
      </c>
      <c r="BGE23">
        <v>44021</v>
      </c>
      <c r="BGF23">
        <v>44020</v>
      </c>
      <c r="BGG23">
        <v>44019</v>
      </c>
      <c r="BGH23">
        <v>44018</v>
      </c>
      <c r="BGI23">
        <v>44015</v>
      </c>
      <c r="BGJ23">
        <v>44014</v>
      </c>
      <c r="BGK23">
        <v>44013</v>
      </c>
      <c r="BGL23">
        <v>44012</v>
      </c>
      <c r="BGM23">
        <v>44011</v>
      </c>
      <c r="BGN23">
        <v>44008</v>
      </c>
      <c r="BGO23">
        <v>44007</v>
      </c>
      <c r="BGP23">
        <v>44006</v>
      </c>
      <c r="BGQ23">
        <v>44005</v>
      </c>
      <c r="BGR23">
        <v>44004</v>
      </c>
      <c r="BGS23">
        <v>44001</v>
      </c>
      <c r="BGT23">
        <v>44000</v>
      </c>
      <c r="BGU23">
        <v>43999</v>
      </c>
      <c r="BGV23">
        <v>43998</v>
      </c>
      <c r="BGW23">
        <v>43997</v>
      </c>
      <c r="BGX23">
        <v>43994</v>
      </c>
      <c r="BGY23">
        <v>43993</v>
      </c>
      <c r="BGZ23">
        <v>43992</v>
      </c>
      <c r="BHA23">
        <v>43991</v>
      </c>
      <c r="BHB23">
        <v>43990</v>
      </c>
      <c r="BHC23">
        <v>43987</v>
      </c>
      <c r="BHD23">
        <v>43986</v>
      </c>
      <c r="BHE23">
        <v>43985</v>
      </c>
      <c r="BHF23">
        <v>43984</v>
      </c>
      <c r="BHG23">
        <v>43983</v>
      </c>
      <c r="BHH23">
        <v>43980</v>
      </c>
      <c r="BHI23">
        <v>43979</v>
      </c>
      <c r="BHJ23">
        <v>43978</v>
      </c>
      <c r="BHK23">
        <v>43977</v>
      </c>
      <c r="BHL23">
        <v>43976</v>
      </c>
      <c r="BHM23">
        <v>43973</v>
      </c>
      <c r="BHN23">
        <v>43972</v>
      </c>
      <c r="BHO23">
        <v>43971</v>
      </c>
      <c r="BHP23">
        <v>43970</v>
      </c>
      <c r="BHQ23">
        <v>43969</v>
      </c>
      <c r="BHR23">
        <v>43966</v>
      </c>
      <c r="BHS23">
        <v>43965</v>
      </c>
      <c r="BHT23">
        <v>43964</v>
      </c>
      <c r="BHU23">
        <v>43963</v>
      </c>
      <c r="BHV23">
        <v>43962</v>
      </c>
      <c r="BHW23">
        <v>43959</v>
      </c>
      <c r="BHX23">
        <v>43958</v>
      </c>
      <c r="BHY23">
        <v>43957</v>
      </c>
      <c r="BHZ23">
        <v>43956</v>
      </c>
      <c r="BIA23">
        <v>43955</v>
      </c>
      <c r="BIB23">
        <v>43952</v>
      </c>
      <c r="BIC23">
        <v>43951</v>
      </c>
      <c r="BID23">
        <v>43950</v>
      </c>
      <c r="BIE23">
        <v>43949</v>
      </c>
      <c r="BIF23">
        <v>43948</v>
      </c>
      <c r="BIG23">
        <v>43945</v>
      </c>
      <c r="BIH23">
        <v>43944</v>
      </c>
      <c r="BII23">
        <v>43943</v>
      </c>
      <c r="BIJ23">
        <v>43942</v>
      </c>
      <c r="BIK23">
        <v>43941</v>
      </c>
      <c r="BIL23">
        <v>43938</v>
      </c>
      <c r="BIM23">
        <v>43937</v>
      </c>
      <c r="BIN23">
        <v>43936</v>
      </c>
      <c r="BIO23">
        <v>43935</v>
      </c>
      <c r="BIP23">
        <v>43934</v>
      </c>
      <c r="BIQ23">
        <v>43931</v>
      </c>
      <c r="BIR23">
        <v>43930</v>
      </c>
      <c r="BIS23">
        <v>43929</v>
      </c>
      <c r="BIT23">
        <v>43928</v>
      </c>
      <c r="BIU23">
        <v>43927</v>
      </c>
      <c r="BIV23">
        <v>43924</v>
      </c>
      <c r="BIW23">
        <v>43923</v>
      </c>
      <c r="BIX23">
        <v>43922</v>
      </c>
      <c r="BIY23">
        <v>43921</v>
      </c>
      <c r="BIZ23">
        <v>43920</v>
      </c>
      <c r="BJA23">
        <v>43917</v>
      </c>
      <c r="BJB23">
        <v>43916</v>
      </c>
      <c r="BJC23">
        <v>43915</v>
      </c>
      <c r="BJD23">
        <v>43914</v>
      </c>
      <c r="BJE23">
        <v>43913</v>
      </c>
      <c r="BJF23">
        <v>43910</v>
      </c>
      <c r="BJG23">
        <v>43909</v>
      </c>
      <c r="BJH23">
        <v>43908</v>
      </c>
      <c r="BJI23">
        <v>43907</v>
      </c>
      <c r="BJJ23">
        <v>43906</v>
      </c>
      <c r="BJK23">
        <v>43903</v>
      </c>
      <c r="BJL23">
        <v>43902</v>
      </c>
      <c r="BJM23">
        <v>43901</v>
      </c>
      <c r="BJN23">
        <v>43900</v>
      </c>
      <c r="BJO23">
        <v>43899</v>
      </c>
      <c r="BJP23">
        <v>43896</v>
      </c>
      <c r="BJQ23">
        <v>43895</v>
      </c>
      <c r="BJR23">
        <v>43894</v>
      </c>
      <c r="BJS23">
        <v>43893</v>
      </c>
      <c r="BJT23">
        <v>43892</v>
      </c>
      <c r="BJU23">
        <v>43889</v>
      </c>
      <c r="BJV23">
        <v>43888</v>
      </c>
      <c r="BJW23">
        <v>43887</v>
      </c>
      <c r="BJX23">
        <v>43886</v>
      </c>
      <c r="BJY23">
        <v>43885</v>
      </c>
      <c r="BJZ23">
        <v>43882</v>
      </c>
      <c r="BKA23">
        <v>43881</v>
      </c>
      <c r="BKB23">
        <v>43880</v>
      </c>
      <c r="BKC23">
        <v>43879</v>
      </c>
      <c r="BKD23">
        <v>43878</v>
      </c>
      <c r="BKE23">
        <v>43875</v>
      </c>
      <c r="BKF23">
        <v>43874</v>
      </c>
      <c r="BKG23">
        <v>43873</v>
      </c>
      <c r="BKH23">
        <v>43872</v>
      </c>
      <c r="BKI23">
        <v>43871</v>
      </c>
      <c r="BKJ23">
        <v>43868</v>
      </c>
      <c r="BKK23">
        <v>43867</v>
      </c>
      <c r="BKL23">
        <v>43866</v>
      </c>
      <c r="BKM23">
        <v>43865</v>
      </c>
      <c r="BKN23">
        <v>43864</v>
      </c>
      <c r="BKO23">
        <v>43861</v>
      </c>
      <c r="BKP23">
        <v>43860</v>
      </c>
      <c r="BKQ23">
        <v>43859</v>
      </c>
      <c r="BKR23">
        <v>43858</v>
      </c>
      <c r="BKS23">
        <v>43857</v>
      </c>
      <c r="BKT23">
        <v>43854</v>
      </c>
      <c r="BKU23">
        <v>43853</v>
      </c>
      <c r="BKV23">
        <v>43852</v>
      </c>
      <c r="BKW23">
        <v>43851</v>
      </c>
      <c r="BKX23">
        <v>43850</v>
      </c>
      <c r="BKY23">
        <v>43847</v>
      </c>
      <c r="BKZ23">
        <v>43846</v>
      </c>
      <c r="BLA23">
        <v>43845</v>
      </c>
      <c r="BLB23">
        <v>43844</v>
      </c>
      <c r="BLC23">
        <v>43843</v>
      </c>
      <c r="BLD23">
        <v>43840</v>
      </c>
      <c r="BLE23">
        <v>43839</v>
      </c>
      <c r="BLF23">
        <v>43838</v>
      </c>
      <c r="BLG23">
        <v>43837</v>
      </c>
      <c r="BLH23">
        <v>43836</v>
      </c>
      <c r="BLI23">
        <v>43833</v>
      </c>
      <c r="BLJ23">
        <v>43832</v>
      </c>
      <c r="BLK23">
        <v>43831</v>
      </c>
      <c r="BLL23">
        <v>43830</v>
      </c>
      <c r="BLM23">
        <v>43829</v>
      </c>
      <c r="BLN23">
        <v>43826</v>
      </c>
      <c r="BLO23">
        <v>43825</v>
      </c>
      <c r="BLP23">
        <v>43824</v>
      </c>
      <c r="BLQ23">
        <v>43823</v>
      </c>
      <c r="BLR23">
        <v>43822</v>
      </c>
      <c r="BLS23">
        <v>43819</v>
      </c>
      <c r="BLT23">
        <v>43818</v>
      </c>
      <c r="BLU23">
        <v>43817</v>
      </c>
      <c r="BLV23">
        <v>43816</v>
      </c>
      <c r="BLW23">
        <v>43815</v>
      </c>
      <c r="BLX23">
        <v>43812</v>
      </c>
      <c r="BLY23">
        <v>43811</v>
      </c>
      <c r="BLZ23">
        <v>43810</v>
      </c>
      <c r="BMA23">
        <v>43809</v>
      </c>
      <c r="BMB23">
        <v>43808</v>
      </c>
      <c r="BMC23">
        <v>43805</v>
      </c>
      <c r="BMD23">
        <v>43804</v>
      </c>
      <c r="BME23">
        <v>43803</v>
      </c>
      <c r="BMF23">
        <v>43802</v>
      </c>
      <c r="BMG23">
        <v>43801</v>
      </c>
      <c r="BMH23">
        <v>43798</v>
      </c>
      <c r="BMI23">
        <v>43797</v>
      </c>
      <c r="BMJ23">
        <v>43796</v>
      </c>
      <c r="BMK23">
        <v>43795</v>
      </c>
      <c r="BML23">
        <v>43794</v>
      </c>
      <c r="BMM23">
        <v>43791</v>
      </c>
      <c r="BMN23">
        <v>43790</v>
      </c>
      <c r="BMO23">
        <v>43789</v>
      </c>
      <c r="BMP23">
        <v>43788</v>
      </c>
      <c r="BMQ23">
        <v>43787</v>
      </c>
      <c r="BMR23">
        <v>43784</v>
      </c>
      <c r="BMS23">
        <v>43783</v>
      </c>
      <c r="BMT23">
        <v>43782</v>
      </c>
      <c r="BMU23">
        <v>43781</v>
      </c>
      <c r="BMV23">
        <v>43780</v>
      </c>
      <c r="BMW23">
        <v>43777</v>
      </c>
      <c r="BMX23">
        <v>43776</v>
      </c>
      <c r="BMY23">
        <v>43775</v>
      </c>
      <c r="BMZ23">
        <v>43774</v>
      </c>
      <c r="BNA23">
        <v>43773</v>
      </c>
      <c r="BNB23">
        <v>43770</v>
      </c>
      <c r="BNC23">
        <v>43769</v>
      </c>
      <c r="BND23">
        <v>43768</v>
      </c>
      <c r="BNE23">
        <v>43767</v>
      </c>
      <c r="BNF23">
        <v>43766</v>
      </c>
      <c r="BNG23">
        <v>43763</v>
      </c>
      <c r="BNH23">
        <v>43762</v>
      </c>
      <c r="BNI23">
        <v>43761</v>
      </c>
      <c r="BNJ23">
        <v>43760</v>
      </c>
      <c r="BNK23">
        <v>43759</v>
      </c>
      <c r="BNL23">
        <v>43756</v>
      </c>
      <c r="BNM23">
        <v>43755</v>
      </c>
      <c r="BNN23">
        <v>43754</v>
      </c>
      <c r="BNO23">
        <v>43753</v>
      </c>
      <c r="BNP23">
        <v>43752</v>
      </c>
      <c r="BNQ23">
        <v>43749</v>
      </c>
      <c r="BNR23">
        <v>43748</v>
      </c>
      <c r="BNS23">
        <v>43747</v>
      </c>
      <c r="BNT23">
        <v>43746</v>
      </c>
      <c r="BNU23">
        <v>43745</v>
      </c>
      <c r="BNV23">
        <v>43742</v>
      </c>
      <c r="BNW23">
        <v>43741</v>
      </c>
      <c r="BNX23">
        <v>43740</v>
      </c>
      <c r="BNY23">
        <v>43739</v>
      </c>
      <c r="BNZ23">
        <v>43738</v>
      </c>
      <c r="BOA23">
        <v>43735</v>
      </c>
      <c r="BOB23">
        <v>43734</v>
      </c>
      <c r="BOC23">
        <v>43733</v>
      </c>
      <c r="BOD23">
        <v>43732</v>
      </c>
      <c r="BOE23">
        <v>43731</v>
      </c>
      <c r="BOF23">
        <v>43728</v>
      </c>
      <c r="BOG23">
        <v>43727</v>
      </c>
      <c r="BOH23">
        <v>43726</v>
      </c>
      <c r="BOI23">
        <v>43725</v>
      </c>
      <c r="BOJ23">
        <v>43724</v>
      </c>
      <c r="BOK23">
        <v>43721</v>
      </c>
      <c r="BOL23">
        <v>43720</v>
      </c>
      <c r="BOM23">
        <v>43719</v>
      </c>
      <c r="BON23">
        <v>43718</v>
      </c>
      <c r="BOO23">
        <v>43717</v>
      </c>
      <c r="BOP23">
        <v>43714</v>
      </c>
      <c r="BOQ23">
        <v>43713</v>
      </c>
      <c r="BOR23">
        <v>43712</v>
      </c>
      <c r="BOS23">
        <v>43711</v>
      </c>
      <c r="BOT23">
        <v>43710</v>
      </c>
      <c r="BOU23">
        <v>43707</v>
      </c>
      <c r="BOV23">
        <v>43706</v>
      </c>
      <c r="BOW23">
        <v>43705</v>
      </c>
      <c r="BOX23">
        <v>43704</v>
      </c>
      <c r="BOY23">
        <v>43703</v>
      </c>
      <c r="BOZ23">
        <v>43700</v>
      </c>
      <c r="BPA23">
        <v>43699</v>
      </c>
      <c r="BPB23">
        <v>43698</v>
      </c>
      <c r="BPC23">
        <v>43697</v>
      </c>
      <c r="BPD23">
        <v>43696</v>
      </c>
      <c r="BPE23">
        <v>43693</v>
      </c>
      <c r="BPF23">
        <v>43692</v>
      </c>
      <c r="BPG23">
        <v>43691</v>
      </c>
      <c r="BPH23">
        <v>43690</v>
      </c>
      <c r="BPI23">
        <v>43689</v>
      </c>
      <c r="BPJ23">
        <v>43686</v>
      </c>
      <c r="BPK23">
        <v>43685</v>
      </c>
      <c r="BPL23">
        <v>43684</v>
      </c>
      <c r="BPM23">
        <v>43683</v>
      </c>
      <c r="BPN23">
        <v>43682</v>
      </c>
      <c r="BPO23">
        <v>43679</v>
      </c>
      <c r="BPP23">
        <v>43678</v>
      </c>
      <c r="BPQ23">
        <v>43677</v>
      </c>
      <c r="BPR23">
        <v>43676</v>
      </c>
      <c r="BPS23">
        <v>43675</v>
      </c>
      <c r="BPT23">
        <v>43672</v>
      </c>
      <c r="BPU23">
        <v>43671</v>
      </c>
      <c r="BPV23">
        <v>43670</v>
      </c>
      <c r="BPW23">
        <v>43669</v>
      </c>
      <c r="BPX23">
        <v>43668</v>
      </c>
      <c r="BPY23">
        <v>43665</v>
      </c>
      <c r="BPZ23">
        <v>43664</v>
      </c>
      <c r="BQA23">
        <v>43663</v>
      </c>
      <c r="BQB23">
        <v>43662</v>
      </c>
      <c r="BQC23">
        <v>43661</v>
      </c>
      <c r="BQD23">
        <v>43658</v>
      </c>
      <c r="BQE23">
        <v>43657</v>
      </c>
      <c r="BQF23">
        <v>43656</v>
      </c>
      <c r="BQG23">
        <v>43655</v>
      </c>
      <c r="BQH23">
        <v>43654</v>
      </c>
      <c r="BQI23">
        <v>43651</v>
      </c>
      <c r="BQJ23">
        <v>43650</v>
      </c>
      <c r="BQK23">
        <v>43649</v>
      </c>
      <c r="BQL23">
        <v>43648</v>
      </c>
      <c r="BQM23">
        <v>43647</v>
      </c>
      <c r="BQN23">
        <v>43644</v>
      </c>
      <c r="BQO23">
        <v>43643</v>
      </c>
      <c r="BQP23">
        <v>43642</v>
      </c>
      <c r="BQQ23">
        <v>43641</v>
      </c>
      <c r="BQR23">
        <v>43640</v>
      </c>
      <c r="BQS23">
        <v>43637</v>
      </c>
      <c r="BQT23">
        <v>43636</v>
      </c>
      <c r="BQU23">
        <v>43635</v>
      </c>
      <c r="BQV23">
        <v>43634</v>
      </c>
      <c r="BQW23">
        <v>43633</v>
      </c>
      <c r="BQX23">
        <v>43630</v>
      </c>
      <c r="BQY23">
        <v>43629</v>
      </c>
      <c r="BQZ23">
        <v>43628</v>
      </c>
      <c r="BRA23">
        <v>43627</v>
      </c>
      <c r="BRB23">
        <v>43626</v>
      </c>
      <c r="BRC23">
        <v>43623</v>
      </c>
      <c r="BRD23">
        <v>43622</v>
      </c>
      <c r="BRE23">
        <v>43621</v>
      </c>
      <c r="BRF23">
        <v>43620</v>
      </c>
      <c r="BRG23">
        <v>43619</v>
      </c>
      <c r="BRH23">
        <v>43616</v>
      </c>
      <c r="BRI23">
        <v>43615</v>
      </c>
      <c r="BRJ23">
        <v>43614</v>
      </c>
      <c r="BRK23">
        <v>43613</v>
      </c>
      <c r="BRL23">
        <v>43612</v>
      </c>
      <c r="BRM23">
        <v>43609</v>
      </c>
      <c r="BRN23">
        <v>43608</v>
      </c>
      <c r="BRO23">
        <v>43607</v>
      </c>
      <c r="BRP23">
        <v>43606</v>
      </c>
      <c r="BRQ23">
        <v>43605</v>
      </c>
      <c r="BRR23">
        <v>43602</v>
      </c>
      <c r="BRS23">
        <v>43601</v>
      </c>
      <c r="BRT23">
        <v>43600</v>
      </c>
      <c r="BRU23">
        <v>43599</v>
      </c>
      <c r="BRV23">
        <v>43598</v>
      </c>
      <c r="BRW23">
        <v>43595</v>
      </c>
      <c r="BRX23">
        <v>43594</v>
      </c>
      <c r="BRY23">
        <v>43593</v>
      </c>
      <c r="BRZ23">
        <v>43592</v>
      </c>
      <c r="BSA23">
        <v>43591</v>
      </c>
      <c r="BSB23">
        <v>43588</v>
      </c>
      <c r="BSC23">
        <v>43587</v>
      </c>
      <c r="BSD23">
        <v>43586</v>
      </c>
      <c r="BSE23">
        <v>43585</v>
      </c>
      <c r="BSF23">
        <v>43584</v>
      </c>
      <c r="BSG23">
        <v>43581</v>
      </c>
      <c r="BSH23">
        <v>43580</v>
      </c>
      <c r="BSI23">
        <v>43579</v>
      </c>
      <c r="BSJ23">
        <v>43578</v>
      </c>
      <c r="BSK23">
        <v>43577</v>
      </c>
      <c r="BSL23">
        <v>43574</v>
      </c>
      <c r="BSM23">
        <v>43573</v>
      </c>
      <c r="BSN23">
        <v>43572</v>
      </c>
      <c r="BSO23">
        <v>43571</v>
      </c>
      <c r="BSP23">
        <v>43570</v>
      </c>
      <c r="BSQ23">
        <v>43567</v>
      </c>
      <c r="BSR23">
        <v>43566</v>
      </c>
      <c r="BSS23">
        <v>43565</v>
      </c>
      <c r="BST23">
        <v>43564</v>
      </c>
      <c r="BSU23">
        <v>43563</v>
      </c>
      <c r="BSV23">
        <v>43560</v>
      </c>
      <c r="BSW23">
        <v>43559</v>
      </c>
      <c r="BSX23">
        <v>43558</v>
      </c>
      <c r="BSY23">
        <v>43557</v>
      </c>
      <c r="BSZ23">
        <v>43556</v>
      </c>
      <c r="BTA23">
        <v>43553</v>
      </c>
      <c r="BTB23">
        <v>43552</v>
      </c>
      <c r="BTC23">
        <v>43551</v>
      </c>
      <c r="BTD23">
        <v>43550</v>
      </c>
      <c r="BTE23">
        <v>43549</v>
      </c>
      <c r="BTF23">
        <v>43546</v>
      </c>
      <c r="BTG23">
        <v>43545</v>
      </c>
      <c r="BTH23">
        <v>43544</v>
      </c>
      <c r="BTI23">
        <v>43543</v>
      </c>
      <c r="BTJ23">
        <v>43542</v>
      </c>
      <c r="BTK23">
        <v>43539</v>
      </c>
      <c r="BTL23">
        <v>43538</v>
      </c>
      <c r="BTM23">
        <v>43537</v>
      </c>
      <c r="BTN23">
        <v>43536</v>
      </c>
      <c r="BTO23">
        <v>43535</v>
      </c>
      <c r="BTP23">
        <v>43532</v>
      </c>
      <c r="BTQ23">
        <v>43531</v>
      </c>
      <c r="BTR23">
        <v>43530</v>
      </c>
      <c r="BTS23">
        <v>43529</v>
      </c>
      <c r="BTT23">
        <v>43528</v>
      </c>
      <c r="BTU23">
        <v>43525</v>
      </c>
      <c r="BTV23">
        <v>43524</v>
      </c>
      <c r="BTW23">
        <v>43523</v>
      </c>
      <c r="BTX23">
        <v>43522</v>
      </c>
      <c r="BTY23">
        <v>43521</v>
      </c>
      <c r="BTZ23">
        <v>43518</v>
      </c>
      <c r="BUA23">
        <v>43517</v>
      </c>
      <c r="BUB23">
        <v>43516</v>
      </c>
      <c r="BUC23">
        <v>43515</v>
      </c>
      <c r="BUD23">
        <v>43514</v>
      </c>
      <c r="BUE23">
        <v>43511</v>
      </c>
      <c r="BUF23">
        <v>43510</v>
      </c>
      <c r="BUG23">
        <v>43509</v>
      </c>
      <c r="BUH23">
        <v>43508</v>
      </c>
      <c r="BUI23">
        <v>43507</v>
      </c>
      <c r="BUJ23">
        <v>43504</v>
      </c>
      <c r="BUK23">
        <v>43503</v>
      </c>
      <c r="BUL23">
        <v>43502</v>
      </c>
      <c r="BUM23">
        <v>43501</v>
      </c>
      <c r="BUN23">
        <v>43500</v>
      </c>
      <c r="BUO23">
        <v>43497</v>
      </c>
      <c r="BUP23">
        <v>43496</v>
      </c>
      <c r="BUQ23">
        <v>43495</v>
      </c>
      <c r="BUR23">
        <v>43494</v>
      </c>
      <c r="BUS23">
        <v>43493</v>
      </c>
      <c r="BUT23">
        <v>43490</v>
      </c>
      <c r="BUU23">
        <v>43489</v>
      </c>
      <c r="BUV23">
        <v>43488</v>
      </c>
      <c r="BUW23">
        <v>43487</v>
      </c>
      <c r="BUX23">
        <v>43486</v>
      </c>
      <c r="BUY23">
        <v>43483</v>
      </c>
      <c r="BUZ23">
        <v>43482</v>
      </c>
      <c r="BVA23">
        <v>43481</v>
      </c>
      <c r="BVB23">
        <v>43480</v>
      </c>
      <c r="BVC23">
        <v>43479</v>
      </c>
      <c r="BVD23">
        <v>43476</v>
      </c>
      <c r="BVE23">
        <v>43475</v>
      </c>
      <c r="BVF23">
        <v>43474</v>
      </c>
      <c r="BVG23">
        <v>43473</v>
      </c>
      <c r="BVH23">
        <v>43472</v>
      </c>
      <c r="BVI23">
        <v>43469</v>
      </c>
      <c r="BVJ23">
        <v>43468</v>
      </c>
      <c r="BVK23">
        <v>43467</v>
      </c>
      <c r="BVL23">
        <v>43466</v>
      </c>
      <c r="BVM23">
        <v>43465</v>
      </c>
      <c r="BVN23">
        <v>43462</v>
      </c>
      <c r="BVO23">
        <v>43461</v>
      </c>
      <c r="BVP23">
        <v>43460</v>
      </c>
      <c r="BVQ23">
        <v>43459</v>
      </c>
      <c r="BVR23">
        <v>43458</v>
      </c>
      <c r="BVS23">
        <v>43455</v>
      </c>
      <c r="BVT23">
        <v>43454</v>
      </c>
      <c r="BVU23">
        <v>43453</v>
      </c>
      <c r="BVV23">
        <v>43452</v>
      </c>
      <c r="BVW23">
        <v>43451</v>
      </c>
      <c r="BVX23">
        <v>43448</v>
      </c>
      <c r="BVY23">
        <v>43447</v>
      </c>
      <c r="BVZ23">
        <v>43446</v>
      </c>
      <c r="BWA23">
        <v>43445</v>
      </c>
      <c r="BWB23">
        <v>43444</v>
      </c>
      <c r="BWC23">
        <v>43441</v>
      </c>
      <c r="BWD23">
        <v>43440</v>
      </c>
      <c r="BWE23">
        <v>43439</v>
      </c>
      <c r="BWF23">
        <v>43438</v>
      </c>
      <c r="BWG23">
        <v>43437</v>
      </c>
      <c r="BWH23">
        <v>43434</v>
      </c>
      <c r="BWI23">
        <v>43433</v>
      </c>
      <c r="BWJ23">
        <v>43432</v>
      </c>
      <c r="BWK23">
        <v>43431</v>
      </c>
      <c r="BWL23">
        <v>43430</v>
      </c>
      <c r="BWM23">
        <v>43427</v>
      </c>
      <c r="BWN23">
        <v>43426</v>
      </c>
      <c r="BWO23">
        <v>43425</v>
      </c>
      <c r="BWP23">
        <v>43424</v>
      </c>
      <c r="BWQ23">
        <v>43423</v>
      </c>
      <c r="BWR23">
        <v>43420</v>
      </c>
      <c r="BWS23">
        <v>43419</v>
      </c>
      <c r="BWT23">
        <v>43418</v>
      </c>
      <c r="BWU23">
        <v>43417</v>
      </c>
      <c r="BWV23">
        <v>43416</v>
      </c>
      <c r="BWW23">
        <v>43413</v>
      </c>
      <c r="BWX23">
        <v>43412</v>
      </c>
      <c r="BWY23">
        <v>43411</v>
      </c>
      <c r="BWZ23">
        <v>43410</v>
      </c>
      <c r="BXA23">
        <v>43409</v>
      </c>
      <c r="BXB23">
        <v>43406</v>
      </c>
      <c r="BXC23">
        <v>43405</v>
      </c>
      <c r="BXD23">
        <v>43404</v>
      </c>
      <c r="BXE23">
        <v>43403</v>
      </c>
      <c r="BXF23">
        <v>43402</v>
      </c>
      <c r="BXG23">
        <v>43399</v>
      </c>
      <c r="BXH23">
        <v>43398</v>
      </c>
      <c r="BXI23">
        <v>43397</v>
      </c>
      <c r="BXJ23">
        <v>43396</v>
      </c>
      <c r="BXK23">
        <v>43395</v>
      </c>
      <c r="BXL23">
        <v>43392</v>
      </c>
      <c r="BXM23">
        <v>43391</v>
      </c>
      <c r="BXN23">
        <v>43390</v>
      </c>
      <c r="BXO23">
        <v>43389</v>
      </c>
      <c r="BXP23">
        <v>43388</v>
      </c>
      <c r="BXQ23">
        <v>43385</v>
      </c>
      <c r="BXR23">
        <v>43384</v>
      </c>
      <c r="BXS23">
        <v>43383</v>
      </c>
      <c r="BXT23">
        <v>43382</v>
      </c>
      <c r="BXU23">
        <v>43381</v>
      </c>
      <c r="BXV23">
        <v>43378</v>
      </c>
      <c r="BXW23">
        <v>43377</v>
      </c>
      <c r="BXX23">
        <v>43376</v>
      </c>
      <c r="BXY23">
        <v>43375</v>
      </c>
      <c r="BXZ23">
        <v>43374</v>
      </c>
      <c r="BYA23">
        <v>43371</v>
      </c>
      <c r="BYB23">
        <v>43370</v>
      </c>
      <c r="BYC23">
        <v>43369</v>
      </c>
      <c r="BYD23">
        <v>43368</v>
      </c>
      <c r="BYE23">
        <v>43367</v>
      </c>
      <c r="BYF23">
        <v>43364</v>
      </c>
      <c r="BYG23">
        <v>43363</v>
      </c>
      <c r="BYH23">
        <v>43362</v>
      </c>
      <c r="BYI23">
        <v>43361</v>
      </c>
      <c r="BYJ23">
        <v>43360</v>
      </c>
      <c r="BYK23">
        <v>43357</v>
      </c>
      <c r="BYL23">
        <v>43356</v>
      </c>
      <c r="BYM23">
        <v>43355</v>
      </c>
      <c r="BYN23">
        <v>43354</v>
      </c>
      <c r="BYO23">
        <v>43353</v>
      </c>
      <c r="BYP23">
        <v>43350</v>
      </c>
      <c r="BYQ23">
        <v>43349</v>
      </c>
      <c r="BYR23">
        <v>43348</v>
      </c>
      <c r="BYS23">
        <v>43347</v>
      </c>
      <c r="BYT23">
        <v>43346</v>
      </c>
      <c r="BYU23">
        <v>43343</v>
      </c>
      <c r="BYV23">
        <v>43342</v>
      </c>
      <c r="BYW23">
        <v>43341</v>
      </c>
      <c r="BYX23">
        <v>43340</v>
      </c>
      <c r="BYY23">
        <v>43339</v>
      </c>
      <c r="BYZ23">
        <v>43336</v>
      </c>
      <c r="BZA23">
        <v>43335</v>
      </c>
      <c r="BZB23">
        <v>43334</v>
      </c>
      <c r="BZC23">
        <v>43333</v>
      </c>
      <c r="BZD23">
        <v>43332</v>
      </c>
      <c r="BZE23">
        <v>43329</v>
      </c>
      <c r="BZF23">
        <v>43328</v>
      </c>
      <c r="BZG23">
        <v>43327</v>
      </c>
      <c r="BZH23">
        <v>43326</v>
      </c>
      <c r="BZI23">
        <v>43325</v>
      </c>
      <c r="BZJ23">
        <v>43322</v>
      </c>
      <c r="BZK23">
        <v>43321</v>
      </c>
      <c r="BZL23">
        <v>43320</v>
      </c>
      <c r="BZM23">
        <v>43319</v>
      </c>
      <c r="BZN23">
        <v>43318</v>
      </c>
      <c r="BZO23">
        <v>43315</v>
      </c>
      <c r="BZP23">
        <v>43314</v>
      </c>
      <c r="BZQ23">
        <v>43313</v>
      </c>
      <c r="BZR23">
        <v>43312</v>
      </c>
      <c r="BZS23">
        <v>43311</v>
      </c>
      <c r="BZT23">
        <v>43308</v>
      </c>
      <c r="BZU23">
        <v>43307</v>
      </c>
      <c r="BZV23">
        <v>43306</v>
      </c>
      <c r="BZW23">
        <v>43305</v>
      </c>
      <c r="BZX23">
        <v>43304</v>
      </c>
      <c r="BZY23">
        <v>43301</v>
      </c>
      <c r="BZZ23">
        <v>43300</v>
      </c>
      <c r="CAA23">
        <v>43299</v>
      </c>
      <c r="CAB23">
        <v>43298</v>
      </c>
      <c r="CAC23">
        <v>43297</v>
      </c>
      <c r="CAD23">
        <v>43294</v>
      </c>
      <c r="CAE23">
        <v>43293</v>
      </c>
      <c r="CAF23">
        <v>43292</v>
      </c>
      <c r="CAG23">
        <v>43291</v>
      </c>
      <c r="CAH23">
        <v>43290</v>
      </c>
      <c r="CAI23">
        <v>43287</v>
      </c>
      <c r="CAJ23">
        <v>43286</v>
      </c>
      <c r="CAK23">
        <v>43285</v>
      </c>
      <c r="CAL23">
        <v>43284</v>
      </c>
      <c r="CAM23">
        <v>43283</v>
      </c>
      <c r="CAN23">
        <v>43280</v>
      </c>
      <c r="CAO23">
        <v>43279</v>
      </c>
      <c r="CAP23">
        <v>43278</v>
      </c>
      <c r="CAQ23">
        <v>43277</v>
      </c>
      <c r="CAR23">
        <v>43276</v>
      </c>
      <c r="CAS23">
        <v>43273</v>
      </c>
      <c r="CAT23">
        <v>43272</v>
      </c>
      <c r="CAU23">
        <v>43271</v>
      </c>
      <c r="CAV23">
        <v>43270</v>
      </c>
      <c r="CAW23">
        <v>43269</v>
      </c>
      <c r="CAX23">
        <v>43266</v>
      </c>
      <c r="CAY23">
        <v>43265</v>
      </c>
      <c r="CAZ23">
        <v>43264</v>
      </c>
      <c r="CBA23">
        <v>43263</v>
      </c>
      <c r="CBB23">
        <v>43262</v>
      </c>
      <c r="CBC23">
        <v>43259</v>
      </c>
      <c r="CBD23">
        <v>43258</v>
      </c>
      <c r="CBE23">
        <v>43257</v>
      </c>
      <c r="CBF23">
        <v>43256</v>
      </c>
      <c r="CBG23">
        <v>43255</v>
      </c>
      <c r="CBH23">
        <v>43252</v>
      </c>
      <c r="CBI23">
        <v>43251</v>
      </c>
      <c r="CBJ23">
        <v>43250</v>
      </c>
      <c r="CBK23">
        <v>43249</v>
      </c>
      <c r="CBL23">
        <v>43248</v>
      </c>
      <c r="CBM23">
        <v>43245</v>
      </c>
      <c r="CBN23">
        <v>43244</v>
      </c>
      <c r="CBO23">
        <v>43243</v>
      </c>
      <c r="CBP23">
        <v>43242</v>
      </c>
      <c r="CBQ23">
        <v>43241</v>
      </c>
      <c r="CBR23">
        <v>43238</v>
      </c>
      <c r="CBS23">
        <v>43237</v>
      </c>
      <c r="CBT23">
        <v>43236</v>
      </c>
      <c r="CBU23">
        <v>43235</v>
      </c>
      <c r="CBV23">
        <v>43234</v>
      </c>
      <c r="CBW23">
        <v>43231</v>
      </c>
      <c r="CBX23">
        <v>43230</v>
      </c>
      <c r="CBY23">
        <v>43229</v>
      </c>
      <c r="CBZ23">
        <v>43228</v>
      </c>
      <c r="CCA23">
        <v>43227</v>
      </c>
      <c r="CCB23">
        <v>43224</v>
      </c>
      <c r="CCC23">
        <v>43223</v>
      </c>
      <c r="CCD23">
        <v>43222</v>
      </c>
      <c r="CCE23">
        <v>43221</v>
      </c>
      <c r="CCF23">
        <v>43220</v>
      </c>
      <c r="CCG23">
        <v>43217</v>
      </c>
      <c r="CCH23">
        <v>43216</v>
      </c>
      <c r="CCI23">
        <v>43215</v>
      </c>
      <c r="CCJ23">
        <v>43214</v>
      </c>
      <c r="CCK23">
        <v>43213</v>
      </c>
      <c r="CCL23">
        <v>43210</v>
      </c>
      <c r="CCM23">
        <v>43209</v>
      </c>
      <c r="CCN23">
        <v>43208</v>
      </c>
      <c r="CCO23">
        <v>43207</v>
      </c>
      <c r="CCP23">
        <v>43206</v>
      </c>
      <c r="CCQ23">
        <v>43203</v>
      </c>
      <c r="CCR23">
        <v>43202</v>
      </c>
      <c r="CCS23">
        <v>43201</v>
      </c>
      <c r="CCT23">
        <v>43200</v>
      </c>
      <c r="CCU23">
        <v>43199</v>
      </c>
      <c r="CCV23">
        <v>43196</v>
      </c>
      <c r="CCW23">
        <v>43195</v>
      </c>
      <c r="CCX23">
        <v>43194</v>
      </c>
      <c r="CCY23">
        <v>43193</v>
      </c>
      <c r="CCZ23">
        <v>43192</v>
      </c>
      <c r="CDA23">
        <v>43189</v>
      </c>
      <c r="CDB23">
        <v>43188</v>
      </c>
      <c r="CDC23">
        <v>43187</v>
      </c>
      <c r="CDD23">
        <v>43186</v>
      </c>
      <c r="CDE23">
        <v>43185</v>
      </c>
      <c r="CDF23">
        <v>43182</v>
      </c>
      <c r="CDG23">
        <v>43181</v>
      </c>
      <c r="CDH23">
        <v>43180</v>
      </c>
      <c r="CDI23">
        <v>43179</v>
      </c>
      <c r="CDJ23">
        <v>43178</v>
      </c>
      <c r="CDK23">
        <v>43175</v>
      </c>
      <c r="CDL23">
        <v>43174</v>
      </c>
      <c r="CDM23">
        <v>43173</v>
      </c>
      <c r="CDN23">
        <v>43172</v>
      </c>
      <c r="CDO23">
        <v>43171</v>
      </c>
      <c r="CDP23">
        <v>43168</v>
      </c>
      <c r="CDQ23">
        <v>43167</v>
      </c>
      <c r="CDR23">
        <v>43166</v>
      </c>
      <c r="CDS23">
        <v>43165</v>
      </c>
      <c r="CDT23">
        <v>43164</v>
      </c>
      <c r="CDU23">
        <v>43161</v>
      </c>
      <c r="CDV23">
        <v>43160</v>
      </c>
      <c r="CDW23">
        <v>43159</v>
      </c>
      <c r="CDX23">
        <v>43158</v>
      </c>
      <c r="CDY23">
        <v>43157</v>
      </c>
      <c r="CDZ23">
        <v>43154</v>
      </c>
      <c r="CEA23">
        <v>43153</v>
      </c>
      <c r="CEB23">
        <v>43152</v>
      </c>
      <c r="CEC23">
        <v>43151</v>
      </c>
      <c r="CED23">
        <v>43150</v>
      </c>
      <c r="CEE23">
        <v>43147</v>
      </c>
      <c r="CEF23">
        <v>43146</v>
      </c>
      <c r="CEG23">
        <v>43145</v>
      </c>
      <c r="CEH23">
        <v>43144</v>
      </c>
      <c r="CEI23">
        <v>43143</v>
      </c>
      <c r="CEJ23">
        <v>43140</v>
      </c>
      <c r="CEK23">
        <v>43139</v>
      </c>
      <c r="CEL23">
        <v>43138</v>
      </c>
      <c r="CEM23">
        <v>43137</v>
      </c>
      <c r="CEN23">
        <v>43136</v>
      </c>
      <c r="CEO23">
        <v>43133</v>
      </c>
      <c r="CEP23">
        <v>43132</v>
      </c>
      <c r="CEQ23">
        <v>43131</v>
      </c>
      <c r="CER23">
        <v>43130</v>
      </c>
      <c r="CES23">
        <v>43129</v>
      </c>
      <c r="CET23">
        <v>43126</v>
      </c>
      <c r="CEU23">
        <v>43125</v>
      </c>
      <c r="CEV23">
        <v>43124</v>
      </c>
      <c r="CEW23">
        <v>43123</v>
      </c>
      <c r="CEX23">
        <v>43122</v>
      </c>
      <c r="CEY23">
        <v>43119</v>
      </c>
      <c r="CEZ23">
        <v>43118</v>
      </c>
      <c r="CFA23">
        <v>43117</v>
      </c>
      <c r="CFB23">
        <v>43116</v>
      </c>
      <c r="CFC23">
        <v>43115</v>
      </c>
      <c r="CFD23">
        <v>43112</v>
      </c>
      <c r="CFE23">
        <v>43111</v>
      </c>
      <c r="CFF23">
        <v>43110</v>
      </c>
      <c r="CFG23">
        <v>43109</v>
      </c>
      <c r="CFH23">
        <v>43108</v>
      </c>
      <c r="CFI23">
        <v>43105</v>
      </c>
      <c r="CFJ23">
        <v>43104</v>
      </c>
      <c r="CFK23">
        <v>43103</v>
      </c>
      <c r="CFL23">
        <v>43102</v>
      </c>
      <c r="CFM23">
        <v>43101</v>
      </c>
      <c r="CFN23">
        <v>43098</v>
      </c>
      <c r="CFO23">
        <v>43097</v>
      </c>
      <c r="CFP23">
        <v>43096</v>
      </c>
      <c r="CFQ23">
        <v>43095</v>
      </c>
      <c r="CFR23">
        <v>43094</v>
      </c>
      <c r="CFS23">
        <v>43091</v>
      </c>
      <c r="CFT23">
        <v>43090</v>
      </c>
      <c r="CFU23">
        <v>43089</v>
      </c>
      <c r="CFV23">
        <v>43088</v>
      </c>
      <c r="CFW23">
        <v>43087</v>
      </c>
      <c r="CFX23">
        <v>43084</v>
      </c>
      <c r="CFY23">
        <v>43083</v>
      </c>
      <c r="CFZ23">
        <v>43082</v>
      </c>
      <c r="CGA23">
        <v>43081</v>
      </c>
      <c r="CGB23">
        <v>43080</v>
      </c>
      <c r="CGC23">
        <v>43077</v>
      </c>
      <c r="CGD23">
        <v>43076</v>
      </c>
      <c r="CGE23">
        <v>43075</v>
      </c>
      <c r="CGF23">
        <v>43074</v>
      </c>
      <c r="CGG23">
        <v>43073</v>
      </c>
      <c r="CGH23">
        <v>43070</v>
      </c>
      <c r="CGI23">
        <v>43069</v>
      </c>
      <c r="CGJ23">
        <v>43068</v>
      </c>
      <c r="CGK23">
        <v>43067</v>
      </c>
      <c r="CGL23">
        <v>43066</v>
      </c>
      <c r="CGM23">
        <v>43063</v>
      </c>
      <c r="CGN23">
        <v>43062</v>
      </c>
      <c r="CGO23">
        <v>43061</v>
      </c>
      <c r="CGP23">
        <v>43060</v>
      </c>
      <c r="CGQ23">
        <v>43059</v>
      </c>
      <c r="CGR23">
        <v>43056</v>
      </c>
      <c r="CGS23">
        <v>43055</v>
      </c>
      <c r="CGT23">
        <v>43054</v>
      </c>
      <c r="CGU23">
        <v>43053</v>
      </c>
      <c r="CGV23">
        <v>43052</v>
      </c>
      <c r="CGW23">
        <v>43049</v>
      </c>
      <c r="CGX23">
        <v>43048</v>
      </c>
      <c r="CGY23">
        <v>43047</v>
      </c>
      <c r="CGZ23">
        <v>43046</v>
      </c>
      <c r="CHA23">
        <v>43045</v>
      </c>
      <c r="CHB23">
        <v>43042</v>
      </c>
      <c r="CHC23">
        <v>43041</v>
      </c>
      <c r="CHD23">
        <v>43040</v>
      </c>
      <c r="CHE23">
        <v>43039</v>
      </c>
      <c r="CHF23">
        <v>43038</v>
      </c>
      <c r="CHG23">
        <v>43035</v>
      </c>
      <c r="CHH23">
        <v>43034</v>
      </c>
      <c r="CHI23">
        <v>43033</v>
      </c>
      <c r="CHJ23">
        <v>43032</v>
      </c>
      <c r="CHK23">
        <v>43031</v>
      </c>
      <c r="CHL23">
        <v>43028</v>
      </c>
      <c r="CHM23">
        <v>43027</v>
      </c>
      <c r="CHN23">
        <v>43026</v>
      </c>
      <c r="CHO23">
        <v>43025</v>
      </c>
      <c r="CHP23">
        <v>43024</v>
      </c>
      <c r="CHQ23">
        <v>43021</v>
      </c>
      <c r="CHR23">
        <v>43020</v>
      </c>
      <c r="CHS23">
        <v>43019</v>
      </c>
      <c r="CHT23">
        <v>43018</v>
      </c>
      <c r="CHU23">
        <v>43017</v>
      </c>
      <c r="CHV23">
        <v>43014</v>
      </c>
      <c r="CHW23">
        <v>43013</v>
      </c>
      <c r="CHX23">
        <v>43012</v>
      </c>
      <c r="CHY23">
        <v>43011</v>
      </c>
      <c r="CHZ23">
        <v>43010</v>
      </c>
      <c r="CIA23">
        <v>43007</v>
      </c>
      <c r="CIB23">
        <v>43006</v>
      </c>
      <c r="CIC23">
        <v>43005</v>
      </c>
      <c r="CID23">
        <v>43004</v>
      </c>
      <c r="CIE23">
        <v>43003</v>
      </c>
      <c r="CIF23">
        <v>43000</v>
      </c>
      <c r="CIG23">
        <v>42999</v>
      </c>
      <c r="CIH23">
        <v>42998</v>
      </c>
      <c r="CII23">
        <v>42997</v>
      </c>
      <c r="CIJ23">
        <v>42996</v>
      </c>
      <c r="CIK23">
        <v>42993</v>
      </c>
      <c r="CIL23">
        <v>42992</v>
      </c>
      <c r="CIM23">
        <v>42991</v>
      </c>
      <c r="CIN23">
        <v>42990</v>
      </c>
      <c r="CIO23">
        <v>42989</v>
      </c>
      <c r="CIP23">
        <v>42986</v>
      </c>
      <c r="CIQ23">
        <v>42985</v>
      </c>
      <c r="CIR23">
        <v>42984</v>
      </c>
      <c r="CIS23">
        <v>42983</v>
      </c>
      <c r="CIT23">
        <v>42982</v>
      </c>
      <c r="CIU23">
        <v>42979</v>
      </c>
      <c r="CIV23">
        <v>42978</v>
      </c>
      <c r="CIW23">
        <v>42977</v>
      </c>
      <c r="CIX23">
        <v>42976</v>
      </c>
      <c r="CIY23">
        <v>42975</v>
      </c>
      <c r="CIZ23">
        <v>42972</v>
      </c>
      <c r="CJA23">
        <v>42971</v>
      </c>
      <c r="CJB23">
        <v>42970</v>
      </c>
      <c r="CJC23">
        <v>42969</v>
      </c>
      <c r="CJD23">
        <v>42968</v>
      </c>
      <c r="CJE23">
        <v>42965</v>
      </c>
      <c r="CJF23">
        <v>42964</v>
      </c>
      <c r="CJG23">
        <v>42963</v>
      </c>
      <c r="CJH23">
        <v>42962</v>
      </c>
      <c r="CJI23">
        <v>42961</v>
      </c>
      <c r="CJJ23">
        <v>42958</v>
      </c>
      <c r="CJK23">
        <v>42957</v>
      </c>
      <c r="CJL23">
        <v>42956</v>
      </c>
      <c r="CJM23">
        <v>42955</v>
      </c>
      <c r="CJN23">
        <v>42954</v>
      </c>
      <c r="CJO23">
        <v>42951</v>
      </c>
      <c r="CJP23">
        <v>42950</v>
      </c>
      <c r="CJQ23">
        <v>42949</v>
      </c>
      <c r="CJR23">
        <v>42948</v>
      </c>
      <c r="CJS23">
        <v>42947</v>
      </c>
      <c r="CJT23">
        <v>42944</v>
      </c>
      <c r="CJU23">
        <v>42943</v>
      </c>
      <c r="CJV23">
        <v>42942</v>
      </c>
      <c r="CJW23">
        <v>42941</v>
      </c>
      <c r="CJX23">
        <v>42940</v>
      </c>
      <c r="CJY23">
        <v>42937</v>
      </c>
      <c r="CJZ23">
        <v>42936</v>
      </c>
      <c r="CKA23">
        <v>42935</v>
      </c>
      <c r="CKB23">
        <v>42934</v>
      </c>
      <c r="CKC23">
        <v>42933</v>
      </c>
      <c r="CKD23">
        <v>42930</v>
      </c>
      <c r="CKE23">
        <v>42929</v>
      </c>
      <c r="CKF23">
        <v>42928</v>
      </c>
      <c r="CKG23">
        <v>42927</v>
      </c>
      <c r="CKH23">
        <v>42926</v>
      </c>
      <c r="CKI23">
        <v>42923</v>
      </c>
      <c r="CKJ23">
        <v>42922</v>
      </c>
      <c r="CKK23">
        <v>42921</v>
      </c>
      <c r="CKL23">
        <v>42920</v>
      </c>
      <c r="CKM23">
        <v>42919</v>
      </c>
      <c r="CKN23">
        <v>42916</v>
      </c>
      <c r="CKO23">
        <v>42915</v>
      </c>
      <c r="CKP23">
        <v>42914</v>
      </c>
      <c r="CKQ23">
        <v>42913</v>
      </c>
      <c r="CKR23">
        <v>42912</v>
      </c>
      <c r="CKS23">
        <v>42909</v>
      </c>
      <c r="CKT23">
        <v>42908</v>
      </c>
      <c r="CKU23">
        <v>42907</v>
      </c>
      <c r="CKV23">
        <v>42906</v>
      </c>
      <c r="CKW23">
        <v>42905</v>
      </c>
      <c r="CKX23">
        <v>42902</v>
      </c>
      <c r="CKY23">
        <v>42901</v>
      </c>
      <c r="CKZ23">
        <v>42900</v>
      </c>
      <c r="CLA23">
        <v>42899</v>
      </c>
      <c r="CLB23">
        <v>42898</v>
      </c>
      <c r="CLC23">
        <v>42895</v>
      </c>
      <c r="CLD23">
        <v>42894</v>
      </c>
      <c r="CLE23">
        <v>42893</v>
      </c>
      <c r="CLF23">
        <v>42892</v>
      </c>
      <c r="CLG23">
        <v>42891</v>
      </c>
      <c r="CLH23">
        <v>42888</v>
      </c>
      <c r="CLI23">
        <v>42887</v>
      </c>
      <c r="CLJ23">
        <v>42886</v>
      </c>
      <c r="CLK23">
        <v>42885</v>
      </c>
      <c r="CLL23">
        <v>42884</v>
      </c>
      <c r="CLM23">
        <v>42881</v>
      </c>
      <c r="CLN23">
        <v>42880</v>
      </c>
      <c r="CLO23">
        <v>42879</v>
      </c>
      <c r="CLP23">
        <v>42878</v>
      </c>
      <c r="CLQ23">
        <v>42877</v>
      </c>
      <c r="CLR23">
        <v>42874</v>
      </c>
      <c r="CLS23">
        <v>42873</v>
      </c>
      <c r="CLT23">
        <v>42872</v>
      </c>
      <c r="CLU23">
        <v>42871</v>
      </c>
      <c r="CLV23">
        <v>42870</v>
      </c>
      <c r="CLW23">
        <v>42867</v>
      </c>
      <c r="CLX23">
        <v>42866</v>
      </c>
      <c r="CLY23">
        <v>42865</v>
      </c>
      <c r="CLZ23">
        <v>42864</v>
      </c>
      <c r="CMA23">
        <v>42863</v>
      </c>
      <c r="CMB23">
        <v>42860</v>
      </c>
      <c r="CMC23">
        <v>42859</v>
      </c>
      <c r="CMD23">
        <v>42858</v>
      </c>
      <c r="CME23">
        <v>42857</v>
      </c>
      <c r="CMF23">
        <v>42856</v>
      </c>
      <c r="CMG23">
        <v>42853</v>
      </c>
      <c r="CMH23">
        <v>42852</v>
      </c>
      <c r="CMI23">
        <v>42851</v>
      </c>
      <c r="CMJ23">
        <v>42850</v>
      </c>
      <c r="CMK23">
        <v>42849</v>
      </c>
      <c r="CML23">
        <v>42846</v>
      </c>
      <c r="CMM23">
        <v>42845</v>
      </c>
      <c r="CMN23">
        <v>42844</v>
      </c>
      <c r="CMO23">
        <v>42843</v>
      </c>
      <c r="CMP23">
        <v>42842</v>
      </c>
      <c r="CMQ23">
        <v>42839</v>
      </c>
      <c r="CMR23">
        <v>42838</v>
      </c>
      <c r="CMS23">
        <v>42837</v>
      </c>
      <c r="CMT23">
        <v>42836</v>
      </c>
      <c r="CMU23">
        <v>42835</v>
      </c>
      <c r="CMV23">
        <v>42832</v>
      </c>
      <c r="CMW23">
        <v>42831</v>
      </c>
      <c r="CMX23">
        <v>42830</v>
      </c>
      <c r="CMY23">
        <v>42829</v>
      </c>
      <c r="CMZ23">
        <v>42828</v>
      </c>
      <c r="CNA23">
        <v>42825</v>
      </c>
      <c r="CNB23">
        <v>42824</v>
      </c>
      <c r="CNC23">
        <v>42823</v>
      </c>
      <c r="CND23">
        <v>42822</v>
      </c>
      <c r="CNE23">
        <v>42821</v>
      </c>
      <c r="CNF23">
        <v>42818</v>
      </c>
      <c r="CNG23">
        <v>42817</v>
      </c>
      <c r="CNH23">
        <v>42816</v>
      </c>
      <c r="CNI23">
        <v>42815</v>
      </c>
      <c r="CNJ23">
        <v>42814</v>
      </c>
      <c r="CNK23">
        <v>42811</v>
      </c>
      <c r="CNL23">
        <v>42810</v>
      </c>
      <c r="CNM23">
        <v>42809</v>
      </c>
      <c r="CNN23">
        <v>42808</v>
      </c>
      <c r="CNO23">
        <v>42807</v>
      </c>
      <c r="CNP23">
        <v>42804</v>
      </c>
      <c r="CNQ23">
        <v>42803</v>
      </c>
      <c r="CNR23">
        <v>42802</v>
      </c>
      <c r="CNS23">
        <v>42801</v>
      </c>
      <c r="CNT23">
        <v>42800</v>
      </c>
      <c r="CNU23">
        <v>42797</v>
      </c>
      <c r="CNV23">
        <v>42796</v>
      </c>
      <c r="CNW23">
        <v>42795</v>
      </c>
      <c r="CNX23">
        <v>42794</v>
      </c>
      <c r="CNY23">
        <v>42793</v>
      </c>
      <c r="CNZ23">
        <v>42790</v>
      </c>
      <c r="COA23">
        <v>42789</v>
      </c>
      <c r="COB23">
        <v>42788</v>
      </c>
      <c r="COC23">
        <v>42787</v>
      </c>
      <c r="COD23">
        <v>42786</v>
      </c>
      <c r="COE23">
        <v>42783</v>
      </c>
      <c r="COF23">
        <v>42782</v>
      </c>
      <c r="COG23">
        <v>42781</v>
      </c>
      <c r="COH23">
        <v>42780</v>
      </c>
      <c r="COI23">
        <v>42779</v>
      </c>
      <c r="COJ23">
        <v>42776</v>
      </c>
      <c r="COK23">
        <v>42775</v>
      </c>
      <c r="COL23">
        <v>42774</v>
      </c>
      <c r="COM23">
        <v>42773</v>
      </c>
      <c r="CON23">
        <v>42772</v>
      </c>
      <c r="COO23">
        <v>42769</v>
      </c>
      <c r="COP23">
        <v>42768</v>
      </c>
      <c r="COQ23">
        <v>42767</v>
      </c>
      <c r="COR23">
        <v>42766</v>
      </c>
      <c r="COS23">
        <v>42765</v>
      </c>
      <c r="COT23">
        <v>42762</v>
      </c>
      <c r="COU23">
        <v>42761</v>
      </c>
      <c r="COV23">
        <v>42760</v>
      </c>
      <c r="COW23">
        <v>42759</v>
      </c>
      <c r="COX23">
        <v>42758</v>
      </c>
      <c r="COY23">
        <v>42755</v>
      </c>
      <c r="COZ23">
        <v>42754</v>
      </c>
      <c r="CPA23">
        <v>42753</v>
      </c>
      <c r="CPB23">
        <v>42752</v>
      </c>
      <c r="CPC23">
        <v>42751</v>
      </c>
      <c r="CPD23">
        <v>42748</v>
      </c>
      <c r="CPE23">
        <v>42747</v>
      </c>
      <c r="CPF23">
        <v>42746</v>
      </c>
      <c r="CPG23">
        <v>42745</v>
      </c>
      <c r="CPH23">
        <v>42744</v>
      </c>
      <c r="CPI23">
        <v>42741</v>
      </c>
      <c r="CPJ23">
        <v>42740</v>
      </c>
      <c r="CPK23">
        <v>42739</v>
      </c>
      <c r="CPL23">
        <v>42738</v>
      </c>
      <c r="CPM23">
        <v>42737</v>
      </c>
      <c r="CPN23">
        <v>42734</v>
      </c>
      <c r="CPO23">
        <v>42733</v>
      </c>
      <c r="CPP23">
        <v>42732</v>
      </c>
      <c r="CPQ23">
        <v>42731</v>
      </c>
      <c r="CPR23">
        <v>42730</v>
      </c>
      <c r="CPS23">
        <v>42727</v>
      </c>
      <c r="CPT23">
        <v>42726</v>
      </c>
      <c r="CPU23">
        <v>42725</v>
      </c>
      <c r="CPV23">
        <v>42724</v>
      </c>
      <c r="CPW23">
        <v>42723</v>
      </c>
      <c r="CPX23">
        <v>42720</v>
      </c>
      <c r="CPY23">
        <v>42719</v>
      </c>
      <c r="CPZ23">
        <v>42718</v>
      </c>
      <c r="CQA23">
        <v>42717</v>
      </c>
      <c r="CQB23">
        <v>42716</v>
      </c>
      <c r="CQC23">
        <v>42713</v>
      </c>
      <c r="CQD23">
        <v>42712</v>
      </c>
      <c r="CQE23">
        <v>42711</v>
      </c>
      <c r="CQF23">
        <v>42710</v>
      </c>
      <c r="CQG23">
        <v>42709</v>
      </c>
      <c r="CQH23">
        <v>42706</v>
      </c>
      <c r="CQI23">
        <v>42705</v>
      </c>
      <c r="CQJ23">
        <v>42704</v>
      </c>
      <c r="CQK23">
        <v>42703</v>
      </c>
      <c r="CQL23">
        <v>42702</v>
      </c>
      <c r="CQM23">
        <v>42699</v>
      </c>
      <c r="CQN23">
        <v>42698</v>
      </c>
      <c r="CQO23">
        <v>42697</v>
      </c>
      <c r="CQP23">
        <v>42696</v>
      </c>
      <c r="CQQ23">
        <v>42695</v>
      </c>
      <c r="CQR23">
        <v>42692</v>
      </c>
      <c r="CQS23">
        <v>42691</v>
      </c>
      <c r="CQT23">
        <v>42690</v>
      </c>
      <c r="CQU23">
        <v>42689</v>
      </c>
      <c r="CQV23">
        <v>42688</v>
      </c>
      <c r="CQW23">
        <v>42685</v>
      </c>
      <c r="CQX23">
        <v>42684</v>
      </c>
      <c r="CQY23">
        <v>42683</v>
      </c>
      <c r="CQZ23">
        <v>42682</v>
      </c>
      <c r="CRA23">
        <v>42681</v>
      </c>
      <c r="CRB23">
        <v>42678</v>
      </c>
      <c r="CRC23">
        <v>42677</v>
      </c>
      <c r="CRD23">
        <v>42676</v>
      </c>
      <c r="CRE23">
        <v>42675</v>
      </c>
      <c r="CRF23">
        <v>42674</v>
      </c>
      <c r="CRG23">
        <v>42671</v>
      </c>
      <c r="CRH23">
        <v>42670</v>
      </c>
      <c r="CRI23">
        <v>42669</v>
      </c>
      <c r="CRJ23">
        <v>42668</v>
      </c>
      <c r="CRK23">
        <v>42667</v>
      </c>
      <c r="CRL23">
        <v>42664</v>
      </c>
      <c r="CRM23">
        <v>42663</v>
      </c>
      <c r="CRN23">
        <v>42662</v>
      </c>
      <c r="CRO23">
        <v>42661</v>
      </c>
      <c r="CRP23">
        <v>42660</v>
      </c>
      <c r="CRQ23">
        <v>42657</v>
      </c>
      <c r="CRR23">
        <v>42656</v>
      </c>
      <c r="CRS23">
        <v>42655</v>
      </c>
      <c r="CRT23">
        <v>42654</v>
      </c>
      <c r="CRU23">
        <v>42653</v>
      </c>
      <c r="CRV23">
        <v>42650</v>
      </c>
      <c r="CRW23">
        <v>42649</v>
      </c>
      <c r="CRX23">
        <v>42648</v>
      </c>
      <c r="CRY23">
        <v>42647</v>
      </c>
      <c r="CRZ23">
        <v>42646</v>
      </c>
      <c r="CSA23">
        <v>42643</v>
      </c>
      <c r="CSB23">
        <v>42642</v>
      </c>
      <c r="CSC23">
        <v>42641</v>
      </c>
      <c r="CSD23">
        <v>42640</v>
      </c>
      <c r="CSE23">
        <v>42639</v>
      </c>
      <c r="CSF23">
        <v>42636</v>
      </c>
      <c r="CSG23">
        <v>42635</v>
      </c>
      <c r="CSH23">
        <v>42634</v>
      </c>
      <c r="CSI23">
        <v>42633</v>
      </c>
      <c r="CSJ23">
        <v>42632</v>
      </c>
      <c r="CSK23">
        <v>42629</v>
      </c>
      <c r="CSL23">
        <v>42628</v>
      </c>
      <c r="CSM23">
        <v>42627</v>
      </c>
      <c r="CSN23">
        <v>42626</v>
      </c>
      <c r="CSO23">
        <v>42625</v>
      </c>
      <c r="CSP23">
        <v>42622</v>
      </c>
      <c r="CSQ23">
        <v>42621</v>
      </c>
      <c r="CSR23">
        <v>42620</v>
      </c>
      <c r="CSS23">
        <v>42619</v>
      </c>
      <c r="CST23">
        <v>42618</v>
      </c>
      <c r="CSU23">
        <v>42615</v>
      </c>
      <c r="CSV23">
        <v>42614</v>
      </c>
      <c r="CSW23">
        <v>42613</v>
      </c>
      <c r="CSX23">
        <v>42612</v>
      </c>
      <c r="CSY23">
        <v>42611</v>
      </c>
      <c r="CSZ23">
        <v>42608</v>
      </c>
      <c r="CTA23">
        <v>42607</v>
      </c>
      <c r="CTB23">
        <v>42606</v>
      </c>
      <c r="CTC23">
        <v>42605</v>
      </c>
      <c r="CTD23">
        <v>42604</v>
      </c>
      <c r="CTE23">
        <v>42601</v>
      </c>
      <c r="CTF23">
        <v>42600</v>
      </c>
      <c r="CTG23">
        <v>42599</v>
      </c>
      <c r="CTH23">
        <v>42598</v>
      </c>
      <c r="CTI23">
        <v>42597</v>
      </c>
      <c r="CTJ23">
        <v>42594</v>
      </c>
      <c r="CTK23">
        <v>42593</v>
      </c>
      <c r="CTL23">
        <v>42592</v>
      </c>
      <c r="CTM23">
        <v>42591</v>
      </c>
      <c r="CTN23">
        <v>42590</v>
      </c>
      <c r="CTO23">
        <v>42587</v>
      </c>
      <c r="CTP23">
        <v>42586</v>
      </c>
      <c r="CTQ23">
        <v>42585</v>
      </c>
      <c r="CTR23">
        <v>42584</v>
      </c>
      <c r="CTS23">
        <v>42583</v>
      </c>
      <c r="CTT23">
        <v>42580</v>
      </c>
      <c r="CTU23">
        <v>42579</v>
      </c>
      <c r="CTV23">
        <v>42578</v>
      </c>
      <c r="CTW23">
        <v>42577</v>
      </c>
      <c r="CTX23">
        <v>42576</v>
      </c>
      <c r="CTY23">
        <v>42573</v>
      </c>
      <c r="CTZ23">
        <v>42572</v>
      </c>
      <c r="CUA23">
        <v>42571</v>
      </c>
      <c r="CUB23">
        <v>42570</v>
      </c>
      <c r="CUC23">
        <v>42569</v>
      </c>
      <c r="CUD23">
        <v>42566</v>
      </c>
      <c r="CUE23">
        <v>42565</v>
      </c>
      <c r="CUF23">
        <v>42564</v>
      </c>
      <c r="CUG23">
        <v>42563</v>
      </c>
      <c r="CUH23">
        <v>42562</v>
      </c>
      <c r="CUI23">
        <v>42559</v>
      </c>
      <c r="CUJ23">
        <v>42558</v>
      </c>
      <c r="CUK23">
        <v>42557</v>
      </c>
      <c r="CUL23">
        <v>42556</v>
      </c>
      <c r="CUM23">
        <v>42555</v>
      </c>
      <c r="CUN23">
        <v>42552</v>
      </c>
      <c r="CUO23">
        <v>42551</v>
      </c>
      <c r="CUP23">
        <v>42550</v>
      </c>
      <c r="CUQ23">
        <v>42549</v>
      </c>
      <c r="CUR23">
        <v>42548</v>
      </c>
      <c r="CUS23">
        <v>42545</v>
      </c>
      <c r="CUT23">
        <v>42544</v>
      </c>
      <c r="CUU23">
        <v>42543</v>
      </c>
      <c r="CUV23">
        <v>42542</v>
      </c>
      <c r="CUW23">
        <v>42541</v>
      </c>
      <c r="CUX23">
        <v>42538</v>
      </c>
      <c r="CUY23">
        <v>42537</v>
      </c>
      <c r="CUZ23">
        <v>42536</v>
      </c>
      <c r="CVA23">
        <v>42535</v>
      </c>
      <c r="CVB23">
        <v>42534</v>
      </c>
      <c r="CVC23">
        <v>42531</v>
      </c>
      <c r="CVD23">
        <v>42530</v>
      </c>
      <c r="CVE23">
        <v>42529</v>
      </c>
      <c r="CVF23">
        <v>42528</v>
      </c>
      <c r="CVG23">
        <v>42527</v>
      </c>
      <c r="CVH23">
        <v>42524</v>
      </c>
      <c r="CVI23">
        <v>42523</v>
      </c>
      <c r="CVJ23">
        <v>42522</v>
      </c>
      <c r="CVK23">
        <v>42521</v>
      </c>
      <c r="CVL23">
        <v>42520</v>
      </c>
      <c r="CVM23">
        <v>42517</v>
      </c>
      <c r="CVN23">
        <v>42516</v>
      </c>
      <c r="CVO23">
        <v>42515</v>
      </c>
      <c r="CVP23">
        <v>42514</v>
      </c>
      <c r="CVQ23">
        <v>42513</v>
      </c>
      <c r="CVR23">
        <v>42510</v>
      </c>
      <c r="CVS23">
        <v>42509</v>
      </c>
      <c r="CVT23">
        <v>42508</v>
      </c>
      <c r="CVU23">
        <v>42507</v>
      </c>
      <c r="CVV23">
        <v>42506</v>
      </c>
      <c r="CVW23">
        <v>42503</v>
      </c>
      <c r="CVX23">
        <v>42502</v>
      </c>
      <c r="CVY23">
        <v>42501</v>
      </c>
      <c r="CVZ23">
        <v>42500</v>
      </c>
      <c r="CWA23">
        <v>42499</v>
      </c>
      <c r="CWB23">
        <v>42496</v>
      </c>
      <c r="CWC23">
        <v>42495</v>
      </c>
      <c r="CWD23">
        <v>42494</v>
      </c>
      <c r="CWE23">
        <v>42493</v>
      </c>
      <c r="CWF23">
        <v>42492</v>
      </c>
      <c r="CWG23">
        <v>42489</v>
      </c>
      <c r="CWH23">
        <v>42488</v>
      </c>
      <c r="CWI23">
        <v>42487</v>
      </c>
      <c r="CWJ23">
        <v>42486</v>
      </c>
      <c r="CWK23">
        <v>42485</v>
      </c>
      <c r="CWL23">
        <v>42482</v>
      </c>
      <c r="CWM23">
        <v>42481</v>
      </c>
      <c r="CWN23">
        <v>42480</v>
      </c>
      <c r="CWO23">
        <v>42479</v>
      </c>
      <c r="CWP23">
        <v>42478</v>
      </c>
      <c r="CWQ23">
        <v>42475</v>
      </c>
      <c r="CWR23">
        <v>42474</v>
      </c>
      <c r="CWS23">
        <v>42473</v>
      </c>
      <c r="CWT23">
        <v>42472</v>
      </c>
      <c r="CWU23">
        <v>42471</v>
      </c>
      <c r="CWV23">
        <v>42468</v>
      </c>
      <c r="CWW23">
        <v>42467</v>
      </c>
      <c r="CWX23">
        <v>42466</v>
      </c>
      <c r="CWY23">
        <v>42465</v>
      </c>
      <c r="CWZ23">
        <v>42464</v>
      </c>
      <c r="CXA23">
        <v>42461</v>
      </c>
      <c r="CXB23">
        <v>42460</v>
      </c>
      <c r="CXC23">
        <v>42459</v>
      </c>
      <c r="CXD23">
        <v>42458</v>
      </c>
      <c r="CXE23">
        <v>42457</v>
      </c>
      <c r="CXF23">
        <v>42454</v>
      </c>
      <c r="CXG23">
        <v>42453</v>
      </c>
      <c r="CXH23">
        <v>42452</v>
      </c>
      <c r="CXI23">
        <v>42451</v>
      </c>
      <c r="CXJ23">
        <v>42450</v>
      </c>
      <c r="CXK23">
        <v>42447</v>
      </c>
      <c r="CXL23">
        <v>42446</v>
      </c>
      <c r="CXM23">
        <v>42445</v>
      </c>
      <c r="CXN23">
        <v>42444</v>
      </c>
      <c r="CXO23">
        <v>42443</v>
      </c>
      <c r="CXP23">
        <v>42440</v>
      </c>
      <c r="CXQ23">
        <v>42439</v>
      </c>
      <c r="CXR23">
        <v>42438</v>
      </c>
      <c r="CXS23">
        <v>42437</v>
      </c>
      <c r="CXT23">
        <v>42436</v>
      </c>
      <c r="CXU23">
        <v>42433</v>
      </c>
      <c r="CXV23">
        <v>42432</v>
      </c>
      <c r="CXW23">
        <v>42431</v>
      </c>
      <c r="CXX23">
        <v>42430</v>
      </c>
      <c r="CXY23">
        <v>42429</v>
      </c>
      <c r="CXZ23">
        <v>42426</v>
      </c>
      <c r="CYA23">
        <v>42425</v>
      </c>
      <c r="CYB23">
        <v>42424</v>
      </c>
      <c r="CYC23">
        <v>42423</v>
      </c>
      <c r="CYD23">
        <v>42422</v>
      </c>
      <c r="CYE23">
        <v>42419</v>
      </c>
      <c r="CYF23">
        <v>42418</v>
      </c>
      <c r="CYG23">
        <v>42417</v>
      </c>
      <c r="CYH23">
        <v>42416</v>
      </c>
      <c r="CYI23">
        <v>42415</v>
      </c>
      <c r="CYJ23">
        <v>42412</v>
      </c>
      <c r="CYK23">
        <v>42411</v>
      </c>
      <c r="CYL23">
        <v>42410</v>
      </c>
      <c r="CYM23">
        <v>42409</v>
      </c>
      <c r="CYN23">
        <v>42408</v>
      </c>
      <c r="CYO23">
        <v>42405</v>
      </c>
      <c r="CYP23">
        <v>42404</v>
      </c>
      <c r="CYQ23">
        <v>42403</v>
      </c>
      <c r="CYR23">
        <v>42402</v>
      </c>
      <c r="CYS23">
        <v>42401</v>
      </c>
      <c r="CYT23">
        <v>42398</v>
      </c>
      <c r="CYU23">
        <v>42397</v>
      </c>
      <c r="CYV23">
        <v>42396</v>
      </c>
      <c r="CYW23">
        <v>42395</v>
      </c>
      <c r="CYX23">
        <v>42394</v>
      </c>
      <c r="CYY23">
        <v>42391</v>
      </c>
      <c r="CYZ23">
        <v>42390</v>
      </c>
      <c r="CZA23">
        <v>42389</v>
      </c>
      <c r="CZB23">
        <v>42388</v>
      </c>
      <c r="CZC23">
        <v>42387</v>
      </c>
      <c r="CZD23">
        <v>42384</v>
      </c>
      <c r="CZE23">
        <v>42383</v>
      </c>
      <c r="CZF23">
        <v>42382</v>
      </c>
      <c r="CZG23">
        <v>42381</v>
      </c>
      <c r="CZH23">
        <v>42380</v>
      </c>
      <c r="CZI23">
        <v>42377</v>
      </c>
      <c r="CZJ23">
        <v>42376</v>
      </c>
      <c r="CZK23">
        <v>42375</v>
      </c>
      <c r="CZL23">
        <v>42374</v>
      </c>
      <c r="CZM23">
        <v>42373</v>
      </c>
      <c r="CZN23">
        <v>42370</v>
      </c>
      <c r="CZO23">
        <v>42369</v>
      </c>
      <c r="CZP23">
        <v>42368</v>
      </c>
      <c r="CZQ23">
        <v>42367</v>
      </c>
      <c r="CZR23">
        <v>42366</v>
      </c>
      <c r="CZS23">
        <v>42363</v>
      </c>
      <c r="CZT23">
        <v>42362</v>
      </c>
      <c r="CZU23">
        <v>42361</v>
      </c>
      <c r="CZV23">
        <v>42360</v>
      </c>
      <c r="CZW23">
        <v>42359</v>
      </c>
      <c r="CZX23">
        <v>42356</v>
      </c>
      <c r="CZY23">
        <v>42355</v>
      </c>
      <c r="CZZ23">
        <v>42354</v>
      </c>
      <c r="DAA23">
        <v>42353</v>
      </c>
      <c r="DAB23">
        <v>42352</v>
      </c>
      <c r="DAC23">
        <v>42349</v>
      </c>
      <c r="DAD23">
        <v>42348</v>
      </c>
      <c r="DAE23">
        <v>42347</v>
      </c>
      <c r="DAF23">
        <v>42346</v>
      </c>
      <c r="DAG23">
        <v>42345</v>
      </c>
      <c r="DAH23">
        <v>42342</v>
      </c>
      <c r="DAI23">
        <v>42341</v>
      </c>
      <c r="DAJ23">
        <v>42340</v>
      </c>
      <c r="DAK23">
        <v>42339</v>
      </c>
      <c r="DAL23">
        <v>42338</v>
      </c>
      <c r="DAM23">
        <v>42335</v>
      </c>
      <c r="DAN23">
        <v>42334</v>
      </c>
      <c r="DAO23">
        <v>42333</v>
      </c>
      <c r="DAP23">
        <v>42332</v>
      </c>
      <c r="DAQ23">
        <v>42331</v>
      </c>
      <c r="DAR23">
        <v>42328</v>
      </c>
      <c r="DAS23">
        <v>42327</v>
      </c>
      <c r="DAT23">
        <v>42326</v>
      </c>
      <c r="DAU23">
        <v>42325</v>
      </c>
      <c r="DAV23">
        <v>42324</v>
      </c>
      <c r="DAW23">
        <v>42321</v>
      </c>
      <c r="DAX23">
        <v>42320</v>
      </c>
      <c r="DAY23">
        <v>42319</v>
      </c>
      <c r="DAZ23">
        <v>42318</v>
      </c>
      <c r="DBA23">
        <v>42317</v>
      </c>
      <c r="DBB23">
        <v>42314</v>
      </c>
      <c r="DBC23">
        <v>42313</v>
      </c>
      <c r="DBD23">
        <v>42312</v>
      </c>
      <c r="DBE23">
        <v>42311</v>
      </c>
      <c r="DBF23">
        <v>42310</v>
      </c>
      <c r="DBG23">
        <v>42307</v>
      </c>
      <c r="DBH23">
        <v>42306</v>
      </c>
      <c r="DBI23">
        <v>42305</v>
      </c>
      <c r="DBJ23">
        <v>42304</v>
      </c>
      <c r="DBK23">
        <v>42303</v>
      </c>
      <c r="DBL23">
        <v>42300</v>
      </c>
      <c r="DBM23">
        <v>42299</v>
      </c>
      <c r="DBN23">
        <v>42298</v>
      </c>
      <c r="DBO23">
        <v>42297</v>
      </c>
      <c r="DBP23">
        <v>42296</v>
      </c>
      <c r="DBQ23">
        <v>42293</v>
      </c>
      <c r="DBR23">
        <v>42292</v>
      </c>
      <c r="DBS23">
        <v>42291</v>
      </c>
      <c r="DBT23">
        <v>42290</v>
      </c>
      <c r="DBU23">
        <v>42289</v>
      </c>
      <c r="DBV23">
        <v>42286</v>
      </c>
      <c r="DBW23">
        <v>42285</v>
      </c>
      <c r="DBX23">
        <v>42284</v>
      </c>
      <c r="DBY23">
        <v>42283</v>
      </c>
      <c r="DBZ23">
        <v>42282</v>
      </c>
      <c r="DCA23">
        <v>42279</v>
      </c>
      <c r="DCB23">
        <v>42278</v>
      </c>
      <c r="DCC23">
        <v>42277</v>
      </c>
      <c r="DCD23">
        <v>42276</v>
      </c>
      <c r="DCE23">
        <v>42275</v>
      </c>
      <c r="DCF23">
        <v>42272</v>
      </c>
      <c r="DCG23">
        <v>42271</v>
      </c>
      <c r="DCH23">
        <v>42270</v>
      </c>
      <c r="DCI23">
        <v>42269</v>
      </c>
      <c r="DCJ23">
        <v>42268</v>
      </c>
      <c r="DCK23">
        <v>42265</v>
      </c>
      <c r="DCL23">
        <v>42264</v>
      </c>
      <c r="DCM23">
        <v>42263</v>
      </c>
      <c r="DCN23">
        <v>42262</v>
      </c>
      <c r="DCO23">
        <v>42261</v>
      </c>
      <c r="DCP23">
        <v>42258</v>
      </c>
      <c r="DCQ23">
        <v>42257</v>
      </c>
      <c r="DCR23">
        <v>42256</v>
      </c>
      <c r="DCS23">
        <v>42255</v>
      </c>
      <c r="DCT23">
        <v>42254</v>
      </c>
      <c r="DCU23">
        <v>42251</v>
      </c>
      <c r="DCV23">
        <v>42250</v>
      </c>
      <c r="DCW23">
        <v>42249</v>
      </c>
      <c r="DCX23">
        <v>42248</v>
      </c>
      <c r="DCY23">
        <v>42247</v>
      </c>
      <c r="DCZ23">
        <v>42244</v>
      </c>
      <c r="DDA23">
        <v>42243</v>
      </c>
      <c r="DDB23">
        <v>42242</v>
      </c>
      <c r="DDC23">
        <v>42241</v>
      </c>
      <c r="DDD23">
        <v>42240</v>
      </c>
      <c r="DDE23">
        <v>42237</v>
      </c>
      <c r="DDF23">
        <v>42236</v>
      </c>
      <c r="DDG23">
        <v>42235</v>
      </c>
      <c r="DDH23">
        <v>42234</v>
      </c>
      <c r="DDI23">
        <v>42233</v>
      </c>
      <c r="DDJ23">
        <v>42230</v>
      </c>
      <c r="DDK23">
        <v>42229</v>
      </c>
      <c r="DDL23">
        <v>42228</v>
      </c>
      <c r="DDM23">
        <v>42227</v>
      </c>
      <c r="DDN23">
        <v>42226</v>
      </c>
      <c r="DDO23">
        <v>42223</v>
      </c>
      <c r="DDP23">
        <v>42222</v>
      </c>
      <c r="DDQ23">
        <v>42221</v>
      </c>
      <c r="DDR23">
        <v>42220</v>
      </c>
      <c r="DDS23">
        <v>42219</v>
      </c>
      <c r="DDT23">
        <v>42216</v>
      </c>
      <c r="DDU23">
        <v>42215</v>
      </c>
      <c r="DDV23">
        <v>42214</v>
      </c>
      <c r="DDW23">
        <v>42213</v>
      </c>
      <c r="DDX23">
        <v>42212</v>
      </c>
      <c r="DDY23">
        <v>42209</v>
      </c>
      <c r="DDZ23">
        <v>42208</v>
      </c>
      <c r="DEA23">
        <v>42207</v>
      </c>
      <c r="DEB23">
        <v>42206</v>
      </c>
      <c r="DEC23">
        <v>42205</v>
      </c>
      <c r="DED23">
        <v>42202</v>
      </c>
      <c r="DEE23">
        <v>42201</v>
      </c>
      <c r="DEF23">
        <v>42200</v>
      </c>
      <c r="DEG23">
        <v>42199</v>
      </c>
      <c r="DEH23">
        <v>42198</v>
      </c>
      <c r="DEI23">
        <v>42195</v>
      </c>
      <c r="DEJ23">
        <v>42194</v>
      </c>
      <c r="DEK23">
        <v>42193</v>
      </c>
      <c r="DEL23">
        <v>42192</v>
      </c>
      <c r="DEM23">
        <v>42191</v>
      </c>
      <c r="DEN23">
        <v>42188</v>
      </c>
      <c r="DEO23">
        <v>42187</v>
      </c>
      <c r="DEP23">
        <v>42186</v>
      </c>
      <c r="DEQ23">
        <v>42185</v>
      </c>
      <c r="DER23">
        <v>42184</v>
      </c>
      <c r="DES23">
        <v>42181</v>
      </c>
      <c r="DET23">
        <v>42180</v>
      </c>
      <c r="DEU23">
        <v>42179</v>
      </c>
      <c r="DEV23">
        <v>42178</v>
      </c>
      <c r="DEW23">
        <v>42177</v>
      </c>
      <c r="DEX23">
        <v>42174</v>
      </c>
      <c r="DEY23">
        <v>42173</v>
      </c>
      <c r="DEZ23">
        <v>42172</v>
      </c>
      <c r="DFA23">
        <v>42171</v>
      </c>
      <c r="DFB23">
        <v>42170</v>
      </c>
      <c r="DFC23">
        <v>42167</v>
      </c>
      <c r="DFD23">
        <v>42166</v>
      </c>
      <c r="DFE23">
        <v>42165</v>
      </c>
      <c r="DFF23">
        <v>42164</v>
      </c>
      <c r="DFG23">
        <v>42163</v>
      </c>
      <c r="DFH23">
        <v>42160</v>
      </c>
      <c r="DFI23">
        <v>42159</v>
      </c>
      <c r="DFJ23">
        <v>42158</v>
      </c>
      <c r="DFK23">
        <v>42157</v>
      </c>
      <c r="DFL23">
        <v>42156</v>
      </c>
      <c r="DFM23">
        <v>42153</v>
      </c>
      <c r="DFN23">
        <v>42152</v>
      </c>
      <c r="DFO23">
        <v>42151</v>
      </c>
      <c r="DFP23">
        <v>42150</v>
      </c>
      <c r="DFQ23">
        <v>42149</v>
      </c>
      <c r="DFR23">
        <v>42146</v>
      </c>
      <c r="DFS23">
        <v>42145</v>
      </c>
      <c r="DFT23">
        <v>42144</v>
      </c>
      <c r="DFU23">
        <v>42143</v>
      </c>
      <c r="DFV23">
        <v>42142</v>
      </c>
      <c r="DFW23">
        <v>42139</v>
      </c>
      <c r="DFX23">
        <v>42138</v>
      </c>
      <c r="DFY23">
        <v>42137</v>
      </c>
      <c r="DFZ23">
        <v>42136</v>
      </c>
      <c r="DGA23">
        <v>42135</v>
      </c>
      <c r="DGB23">
        <v>42132</v>
      </c>
      <c r="DGC23">
        <v>42131</v>
      </c>
      <c r="DGD23">
        <v>42130</v>
      </c>
      <c r="DGE23">
        <v>42129</v>
      </c>
      <c r="DGF23">
        <v>42128</v>
      </c>
      <c r="DGG23">
        <v>42125</v>
      </c>
      <c r="DGH23">
        <v>42124</v>
      </c>
      <c r="DGI23">
        <v>42123</v>
      </c>
      <c r="DGJ23">
        <v>42122</v>
      </c>
      <c r="DGK23">
        <v>42121</v>
      </c>
      <c r="DGL23">
        <v>42118</v>
      </c>
      <c r="DGM23">
        <v>42117</v>
      </c>
      <c r="DGN23">
        <v>42116</v>
      </c>
      <c r="DGO23">
        <v>42115</v>
      </c>
      <c r="DGP23">
        <v>42114</v>
      </c>
      <c r="DGQ23">
        <v>42111</v>
      </c>
      <c r="DGR23">
        <v>42110</v>
      </c>
      <c r="DGS23">
        <v>42109</v>
      </c>
      <c r="DGT23">
        <v>42108</v>
      </c>
      <c r="DGU23">
        <v>42107</v>
      </c>
      <c r="DGV23">
        <v>42104</v>
      </c>
      <c r="DGW23">
        <v>42103</v>
      </c>
      <c r="DGX23">
        <v>42102</v>
      </c>
      <c r="DGY23">
        <v>42101</v>
      </c>
      <c r="DGZ23">
        <v>42100</v>
      </c>
      <c r="DHA23">
        <v>42097</v>
      </c>
      <c r="DHB23">
        <v>42096</v>
      </c>
      <c r="DHC23">
        <v>42095</v>
      </c>
      <c r="DHD23">
        <v>42094</v>
      </c>
      <c r="DHE23">
        <v>42093</v>
      </c>
      <c r="DHF23">
        <v>42090</v>
      </c>
      <c r="DHG23">
        <v>42089</v>
      </c>
      <c r="DHH23">
        <v>42088</v>
      </c>
      <c r="DHI23">
        <v>42087</v>
      </c>
      <c r="DHJ23">
        <v>42086</v>
      </c>
      <c r="DHK23">
        <v>42083</v>
      </c>
      <c r="DHL23">
        <v>42082</v>
      </c>
      <c r="DHM23">
        <v>42081</v>
      </c>
      <c r="DHN23">
        <v>42080</v>
      </c>
      <c r="DHO23">
        <v>42079</v>
      </c>
      <c r="DHP23">
        <v>42076</v>
      </c>
      <c r="DHQ23">
        <v>42075</v>
      </c>
      <c r="DHR23">
        <v>42074</v>
      </c>
      <c r="DHS23">
        <v>42073</v>
      </c>
      <c r="DHT23">
        <v>42072</v>
      </c>
      <c r="DHU23">
        <v>42069</v>
      </c>
      <c r="DHV23">
        <v>42068</v>
      </c>
      <c r="DHW23">
        <v>42067</v>
      </c>
      <c r="DHX23">
        <v>42066</v>
      </c>
      <c r="DHY23">
        <v>42065</v>
      </c>
      <c r="DHZ23">
        <v>42062</v>
      </c>
      <c r="DIA23">
        <v>42061</v>
      </c>
      <c r="DIB23">
        <v>42060</v>
      </c>
      <c r="DIC23">
        <v>42059</v>
      </c>
      <c r="DID23">
        <v>42058</v>
      </c>
      <c r="DIE23">
        <v>42055</v>
      </c>
      <c r="DIF23">
        <v>42054</v>
      </c>
      <c r="DIG23">
        <v>42053</v>
      </c>
      <c r="DIH23">
        <v>42052</v>
      </c>
      <c r="DII23">
        <v>42051</v>
      </c>
      <c r="DIJ23">
        <v>42048</v>
      </c>
      <c r="DIK23">
        <v>42047</v>
      </c>
      <c r="DIL23">
        <v>42046</v>
      </c>
      <c r="DIM23">
        <v>42045</v>
      </c>
      <c r="DIN23">
        <v>42044</v>
      </c>
      <c r="DIO23">
        <v>42041</v>
      </c>
      <c r="DIP23">
        <v>42040</v>
      </c>
      <c r="DIQ23">
        <v>42039</v>
      </c>
      <c r="DIR23">
        <v>42038</v>
      </c>
      <c r="DIS23">
        <v>42037</v>
      </c>
      <c r="DIT23">
        <v>42034</v>
      </c>
      <c r="DIU23">
        <v>42033</v>
      </c>
      <c r="DIV23">
        <v>42032</v>
      </c>
      <c r="DIW23">
        <v>42031</v>
      </c>
      <c r="DIX23">
        <v>42030</v>
      </c>
      <c r="DIY23">
        <v>42027</v>
      </c>
      <c r="DIZ23">
        <v>42026</v>
      </c>
      <c r="DJA23">
        <v>42025</v>
      </c>
      <c r="DJB23">
        <v>42024</v>
      </c>
      <c r="DJC23">
        <v>42023</v>
      </c>
      <c r="DJD23">
        <v>42020</v>
      </c>
      <c r="DJE23">
        <v>42019</v>
      </c>
      <c r="DJF23">
        <v>42018</v>
      </c>
      <c r="DJG23">
        <v>42017</v>
      </c>
      <c r="DJH23">
        <v>42016</v>
      </c>
      <c r="DJI23">
        <v>42013</v>
      </c>
      <c r="DJJ23">
        <v>42012</v>
      </c>
      <c r="DJK23">
        <v>42011</v>
      </c>
      <c r="DJL23">
        <v>42010</v>
      </c>
      <c r="DJM23">
        <v>42009</v>
      </c>
      <c r="DJN23">
        <v>42006</v>
      </c>
      <c r="DJO23">
        <v>42005</v>
      </c>
      <c r="DJP23">
        <v>42004</v>
      </c>
      <c r="DJQ23">
        <v>42003</v>
      </c>
      <c r="DJR23">
        <v>42002</v>
      </c>
      <c r="DJS23">
        <v>41999</v>
      </c>
      <c r="DJT23">
        <v>41998</v>
      </c>
      <c r="DJU23">
        <v>41997</v>
      </c>
      <c r="DJV23">
        <v>41996</v>
      </c>
      <c r="DJW23">
        <v>41995</v>
      </c>
      <c r="DJX23">
        <v>41992</v>
      </c>
      <c r="DJY23">
        <v>41991</v>
      </c>
      <c r="DJZ23">
        <v>41990</v>
      </c>
      <c r="DKA23">
        <v>41989</v>
      </c>
      <c r="DKB23">
        <v>41988</v>
      </c>
      <c r="DKC23">
        <v>41985</v>
      </c>
      <c r="DKD23">
        <v>41984</v>
      </c>
      <c r="DKE23">
        <v>41983</v>
      </c>
      <c r="DKF23">
        <v>41982</v>
      </c>
      <c r="DKG23">
        <v>41981</v>
      </c>
      <c r="DKH23">
        <v>41978</v>
      </c>
      <c r="DKI23">
        <v>41977</v>
      </c>
      <c r="DKJ23">
        <v>41976</v>
      </c>
      <c r="DKK23">
        <v>41975</v>
      </c>
      <c r="DKL23">
        <v>41974</v>
      </c>
      <c r="DKM23">
        <v>41971</v>
      </c>
      <c r="DKN23">
        <v>41970</v>
      </c>
      <c r="DKO23">
        <v>41969</v>
      </c>
      <c r="DKP23">
        <v>41968</v>
      </c>
      <c r="DKQ23">
        <v>41967</v>
      </c>
      <c r="DKR23">
        <v>41964</v>
      </c>
      <c r="DKS23">
        <v>41963</v>
      </c>
      <c r="DKT23">
        <v>41962</v>
      </c>
      <c r="DKU23">
        <v>41961</v>
      </c>
      <c r="DKV23">
        <v>41960</v>
      </c>
      <c r="DKW23">
        <v>41957</v>
      </c>
      <c r="DKX23">
        <v>41956</v>
      </c>
      <c r="DKY23">
        <v>41955</v>
      </c>
      <c r="DKZ23">
        <v>41954</v>
      </c>
      <c r="DLA23">
        <v>41953</v>
      </c>
      <c r="DLB23">
        <v>41950</v>
      </c>
      <c r="DLC23">
        <v>41949</v>
      </c>
      <c r="DLD23">
        <v>41948</v>
      </c>
      <c r="DLE23">
        <v>41947</v>
      </c>
      <c r="DLF23">
        <v>41946</v>
      </c>
      <c r="DLG23">
        <v>41943</v>
      </c>
      <c r="DLH23">
        <v>41942</v>
      </c>
      <c r="DLI23">
        <v>41941</v>
      </c>
      <c r="DLJ23">
        <v>41940</v>
      </c>
      <c r="DLK23">
        <v>41939</v>
      </c>
      <c r="DLL23">
        <v>41936</v>
      </c>
      <c r="DLM23">
        <v>41935</v>
      </c>
      <c r="DLN23">
        <v>41934</v>
      </c>
      <c r="DLO23">
        <v>41933</v>
      </c>
      <c r="DLP23">
        <v>41932</v>
      </c>
      <c r="DLQ23">
        <v>41929</v>
      </c>
      <c r="DLR23">
        <v>41928</v>
      </c>
      <c r="DLS23">
        <v>41927</v>
      </c>
      <c r="DLT23">
        <v>41926</v>
      </c>
      <c r="DLU23">
        <v>41925</v>
      </c>
      <c r="DLV23">
        <v>41922</v>
      </c>
      <c r="DLW23">
        <v>41921</v>
      </c>
      <c r="DLX23">
        <v>41920</v>
      </c>
      <c r="DLY23">
        <v>41919</v>
      </c>
      <c r="DLZ23">
        <v>41918</v>
      </c>
      <c r="DMA23">
        <v>41915</v>
      </c>
      <c r="DMB23">
        <v>41914</v>
      </c>
      <c r="DMC23">
        <v>41913</v>
      </c>
      <c r="DMD23">
        <v>41912</v>
      </c>
      <c r="DME23">
        <v>41911</v>
      </c>
      <c r="DMF23">
        <v>41908</v>
      </c>
      <c r="DMG23">
        <v>41907</v>
      </c>
      <c r="DMH23">
        <v>41906</v>
      </c>
      <c r="DMI23">
        <v>41905</v>
      </c>
      <c r="DMJ23">
        <v>41904</v>
      </c>
      <c r="DMK23">
        <v>41901</v>
      </c>
      <c r="DML23">
        <v>41900</v>
      </c>
      <c r="DMM23">
        <v>41899</v>
      </c>
      <c r="DMN23">
        <v>41898</v>
      </c>
      <c r="DMO23">
        <v>41897</v>
      </c>
      <c r="DMP23">
        <v>41894</v>
      </c>
      <c r="DMQ23">
        <v>41893</v>
      </c>
      <c r="DMR23">
        <v>41892</v>
      </c>
      <c r="DMS23">
        <v>41891</v>
      </c>
      <c r="DMT23">
        <v>41890</v>
      </c>
      <c r="DMU23">
        <v>41887</v>
      </c>
      <c r="DMV23">
        <v>41886</v>
      </c>
      <c r="DMW23">
        <v>41885</v>
      </c>
      <c r="DMX23">
        <v>41884</v>
      </c>
      <c r="DMY23">
        <v>41883</v>
      </c>
      <c r="DMZ23">
        <v>41880</v>
      </c>
      <c r="DNA23">
        <v>41879</v>
      </c>
      <c r="DNB23">
        <v>41878</v>
      </c>
      <c r="DNC23">
        <v>41877</v>
      </c>
      <c r="DND23">
        <v>41876</v>
      </c>
      <c r="DNE23">
        <v>41873</v>
      </c>
      <c r="DNF23">
        <v>41872</v>
      </c>
      <c r="DNG23">
        <v>41871</v>
      </c>
      <c r="DNH23">
        <v>41870</v>
      </c>
      <c r="DNI23">
        <v>41869</v>
      </c>
      <c r="DNJ23">
        <v>41866</v>
      </c>
      <c r="DNK23">
        <v>41865</v>
      </c>
      <c r="DNL23">
        <v>41864</v>
      </c>
      <c r="DNM23">
        <v>41863</v>
      </c>
      <c r="DNN23">
        <v>41862</v>
      </c>
      <c r="DNO23">
        <v>41859</v>
      </c>
      <c r="DNP23">
        <v>41858</v>
      </c>
      <c r="DNQ23">
        <v>41857</v>
      </c>
      <c r="DNR23">
        <v>41856</v>
      </c>
      <c r="DNS23">
        <v>41855</v>
      </c>
      <c r="DNT23">
        <v>41852</v>
      </c>
      <c r="DNU23">
        <v>41851</v>
      </c>
      <c r="DNV23">
        <v>41850</v>
      </c>
      <c r="DNW23">
        <v>41849</v>
      </c>
      <c r="DNX23">
        <v>41848</v>
      </c>
      <c r="DNY23">
        <v>41845</v>
      </c>
      <c r="DNZ23">
        <v>41844</v>
      </c>
      <c r="DOA23">
        <v>41843</v>
      </c>
      <c r="DOB23">
        <v>41842</v>
      </c>
      <c r="DOC23">
        <v>41841</v>
      </c>
      <c r="DOD23">
        <v>41838</v>
      </c>
      <c r="DOE23">
        <v>41837</v>
      </c>
      <c r="DOF23">
        <v>41836</v>
      </c>
      <c r="DOG23">
        <v>41835</v>
      </c>
      <c r="DOH23">
        <v>41834</v>
      </c>
      <c r="DOI23">
        <v>41831</v>
      </c>
      <c r="DOJ23">
        <v>41830</v>
      </c>
      <c r="DOK23">
        <v>41829</v>
      </c>
      <c r="DOL23">
        <v>41828</v>
      </c>
      <c r="DOM23">
        <v>41827</v>
      </c>
      <c r="DON23">
        <v>41824</v>
      </c>
      <c r="DOO23">
        <v>41823</v>
      </c>
      <c r="DOP23">
        <v>41822</v>
      </c>
      <c r="DOQ23">
        <v>41821</v>
      </c>
      <c r="DOR23">
        <v>41820</v>
      </c>
      <c r="DOS23">
        <v>41817</v>
      </c>
      <c r="DOT23">
        <v>41816</v>
      </c>
      <c r="DOU23">
        <v>41815</v>
      </c>
      <c r="DOV23">
        <v>41814</v>
      </c>
      <c r="DOW23">
        <v>41813</v>
      </c>
      <c r="DOX23">
        <v>41810</v>
      </c>
      <c r="DOY23">
        <v>41809</v>
      </c>
      <c r="DOZ23">
        <v>41808</v>
      </c>
      <c r="DPA23">
        <v>41807</v>
      </c>
      <c r="DPB23">
        <v>41806</v>
      </c>
      <c r="DPC23">
        <v>41803</v>
      </c>
      <c r="DPD23">
        <v>41802</v>
      </c>
      <c r="DPE23">
        <v>41801</v>
      </c>
      <c r="DPF23">
        <v>41800</v>
      </c>
      <c r="DPG23">
        <v>41799</v>
      </c>
      <c r="DPH23">
        <v>41796</v>
      </c>
      <c r="DPI23">
        <v>41795</v>
      </c>
      <c r="DPJ23">
        <v>41794</v>
      </c>
      <c r="DPK23">
        <v>41793</v>
      </c>
      <c r="DPL23">
        <v>41792</v>
      </c>
      <c r="DPM23">
        <v>41789</v>
      </c>
      <c r="DPN23">
        <v>41788</v>
      </c>
      <c r="DPO23">
        <v>41787</v>
      </c>
      <c r="DPP23">
        <v>41786</v>
      </c>
      <c r="DPQ23">
        <v>41785</v>
      </c>
      <c r="DPR23">
        <v>41782</v>
      </c>
      <c r="DPS23">
        <v>41781</v>
      </c>
      <c r="DPT23">
        <v>41780</v>
      </c>
      <c r="DPU23">
        <v>41779</v>
      </c>
      <c r="DPV23">
        <v>41778</v>
      </c>
      <c r="DPW23">
        <v>41775</v>
      </c>
      <c r="DPX23">
        <v>41774</v>
      </c>
      <c r="DPY23">
        <v>41773</v>
      </c>
      <c r="DPZ23">
        <v>41772</v>
      </c>
      <c r="DQA23">
        <v>41771</v>
      </c>
      <c r="DQB23">
        <v>41768</v>
      </c>
      <c r="DQC23">
        <v>41767</v>
      </c>
      <c r="DQD23">
        <v>41766</v>
      </c>
      <c r="DQE23">
        <v>41765</v>
      </c>
      <c r="DQF23">
        <v>41764</v>
      </c>
      <c r="DQG23">
        <v>41761</v>
      </c>
      <c r="DQH23">
        <v>41760</v>
      </c>
      <c r="DQI23">
        <v>41759</v>
      </c>
      <c r="DQJ23">
        <v>41758</v>
      </c>
      <c r="DQK23">
        <v>41757</v>
      </c>
      <c r="DQL23">
        <v>41754</v>
      </c>
      <c r="DQM23">
        <v>41753</v>
      </c>
      <c r="DQN23">
        <v>41752</v>
      </c>
      <c r="DQO23">
        <v>41751</v>
      </c>
      <c r="DQP23">
        <v>41750</v>
      </c>
      <c r="DQQ23">
        <v>41747</v>
      </c>
      <c r="DQR23">
        <v>41746</v>
      </c>
      <c r="DQS23">
        <v>41745</v>
      </c>
      <c r="DQT23">
        <v>41744</v>
      </c>
      <c r="DQU23">
        <v>41743</v>
      </c>
      <c r="DQV23">
        <v>41740</v>
      </c>
      <c r="DQW23">
        <v>41739</v>
      </c>
      <c r="DQX23">
        <v>41738</v>
      </c>
      <c r="DQY23">
        <v>41737</v>
      </c>
      <c r="DQZ23">
        <v>41736</v>
      </c>
      <c r="DRA23">
        <v>41733</v>
      </c>
      <c r="DRB23">
        <v>41732</v>
      </c>
      <c r="DRC23">
        <v>41731</v>
      </c>
      <c r="DRD23">
        <v>41730</v>
      </c>
      <c r="DRE23">
        <v>41729</v>
      </c>
      <c r="DRF23">
        <v>41726</v>
      </c>
      <c r="DRG23">
        <v>41725</v>
      </c>
      <c r="DRH23">
        <v>41724</v>
      </c>
      <c r="DRI23">
        <v>41723</v>
      </c>
      <c r="DRJ23">
        <v>41722</v>
      </c>
      <c r="DRK23">
        <v>41719</v>
      </c>
      <c r="DRL23">
        <v>41718</v>
      </c>
      <c r="DRM23">
        <v>41717</v>
      </c>
      <c r="DRN23">
        <v>41716</v>
      </c>
      <c r="DRO23">
        <v>41715</v>
      </c>
      <c r="DRP23">
        <v>41712</v>
      </c>
      <c r="DRQ23">
        <v>41711</v>
      </c>
      <c r="DRR23">
        <v>41710</v>
      </c>
      <c r="DRS23">
        <v>41709</v>
      </c>
      <c r="DRT23">
        <v>41708</v>
      </c>
      <c r="DRU23">
        <v>41705</v>
      </c>
      <c r="DRV23">
        <v>41704</v>
      </c>
      <c r="DRW23">
        <v>41703</v>
      </c>
      <c r="DRX23">
        <v>41702</v>
      </c>
      <c r="DRY23">
        <v>41701</v>
      </c>
      <c r="DRZ23">
        <v>41698</v>
      </c>
      <c r="DSA23">
        <v>41697</v>
      </c>
      <c r="DSB23">
        <v>41696</v>
      </c>
      <c r="DSC23">
        <v>41695</v>
      </c>
      <c r="DSD23">
        <v>41694</v>
      </c>
      <c r="DSE23">
        <v>41691</v>
      </c>
      <c r="DSF23">
        <v>41690</v>
      </c>
      <c r="DSG23">
        <v>41689</v>
      </c>
      <c r="DSH23">
        <v>41688</v>
      </c>
      <c r="DSI23">
        <v>41687</v>
      </c>
      <c r="DSJ23">
        <v>41684</v>
      </c>
      <c r="DSK23">
        <v>41683</v>
      </c>
      <c r="DSL23">
        <v>41682</v>
      </c>
      <c r="DSM23">
        <v>41681</v>
      </c>
      <c r="DSN23">
        <v>41680</v>
      </c>
      <c r="DSO23">
        <v>41677</v>
      </c>
      <c r="DSP23">
        <v>41676</v>
      </c>
      <c r="DSQ23">
        <v>41675</v>
      </c>
      <c r="DSR23">
        <v>41674</v>
      </c>
      <c r="DSS23">
        <v>41673</v>
      </c>
      <c r="DST23">
        <v>41670</v>
      </c>
      <c r="DSU23">
        <v>41669</v>
      </c>
      <c r="DSV23">
        <v>41668</v>
      </c>
      <c r="DSW23">
        <v>41667</v>
      </c>
      <c r="DSX23">
        <v>41666</v>
      </c>
      <c r="DSY23">
        <v>41663</v>
      </c>
      <c r="DSZ23">
        <v>41662</v>
      </c>
      <c r="DTA23">
        <v>41661</v>
      </c>
      <c r="DTB23">
        <v>41660</v>
      </c>
      <c r="DTC23">
        <v>41659</v>
      </c>
      <c r="DTD23">
        <v>41656</v>
      </c>
      <c r="DTE23">
        <v>41655</v>
      </c>
      <c r="DTF23">
        <v>41654</v>
      </c>
      <c r="DTG23">
        <v>41653</v>
      </c>
      <c r="DTH23">
        <v>41652</v>
      </c>
      <c r="DTI23">
        <v>41649</v>
      </c>
      <c r="DTJ23">
        <v>41648</v>
      </c>
      <c r="DTK23">
        <v>41647</v>
      </c>
      <c r="DTL23">
        <v>41646</v>
      </c>
      <c r="DTM23">
        <v>41645</v>
      </c>
      <c r="DTN23">
        <v>41642</v>
      </c>
      <c r="DTO23">
        <v>41641</v>
      </c>
      <c r="DTP23">
        <v>41640</v>
      </c>
      <c r="DTQ23">
        <v>41639</v>
      </c>
      <c r="DTR23">
        <v>41638</v>
      </c>
      <c r="DTS23">
        <v>41635</v>
      </c>
      <c r="DTT23">
        <v>41634</v>
      </c>
      <c r="DTU23">
        <v>41633</v>
      </c>
      <c r="DTV23">
        <v>41632</v>
      </c>
      <c r="DTW23">
        <v>41631</v>
      </c>
      <c r="DTX23">
        <v>41628</v>
      </c>
      <c r="DTY23">
        <v>41627</v>
      </c>
      <c r="DTZ23">
        <v>41626</v>
      </c>
      <c r="DUA23">
        <v>41625</v>
      </c>
      <c r="DUB23">
        <v>41624</v>
      </c>
      <c r="DUC23">
        <v>41621</v>
      </c>
      <c r="DUD23">
        <v>41620</v>
      </c>
      <c r="DUE23">
        <v>41619</v>
      </c>
      <c r="DUF23">
        <v>41618</v>
      </c>
      <c r="DUG23">
        <v>41617</v>
      </c>
      <c r="DUH23">
        <v>41614</v>
      </c>
      <c r="DUI23">
        <v>41613</v>
      </c>
      <c r="DUJ23">
        <v>41612</v>
      </c>
      <c r="DUK23">
        <v>41611</v>
      </c>
      <c r="DUL23">
        <v>41610</v>
      </c>
      <c r="DUM23">
        <v>41607</v>
      </c>
      <c r="DUN23">
        <v>41606</v>
      </c>
      <c r="DUO23">
        <v>41605</v>
      </c>
      <c r="DUP23">
        <v>41604</v>
      </c>
      <c r="DUQ23">
        <v>41603</v>
      </c>
      <c r="DUR23">
        <v>41600</v>
      </c>
      <c r="DUS23">
        <v>41599</v>
      </c>
      <c r="DUT23">
        <v>41598</v>
      </c>
      <c r="DUU23">
        <v>41597</v>
      </c>
      <c r="DUV23">
        <v>41596</v>
      </c>
      <c r="DUW23">
        <v>41593</v>
      </c>
      <c r="DUX23">
        <v>41592</v>
      </c>
      <c r="DUY23">
        <v>41591</v>
      </c>
      <c r="DUZ23">
        <v>41590</v>
      </c>
      <c r="DVA23">
        <v>41589</v>
      </c>
      <c r="DVB23">
        <v>41586</v>
      </c>
      <c r="DVC23">
        <v>41585</v>
      </c>
      <c r="DVD23">
        <v>41584</v>
      </c>
      <c r="DVE23">
        <v>41583</v>
      </c>
      <c r="DVF23">
        <v>41582</v>
      </c>
      <c r="DVG23">
        <v>41579</v>
      </c>
      <c r="DVH23">
        <v>41578</v>
      </c>
      <c r="DVI23">
        <v>41577</v>
      </c>
      <c r="DVJ23">
        <v>41576</v>
      </c>
      <c r="DVK23">
        <v>41575</v>
      </c>
      <c r="DVL23">
        <v>41572</v>
      </c>
      <c r="DVM23">
        <v>41571</v>
      </c>
      <c r="DVN23">
        <v>41570</v>
      </c>
      <c r="DVO23">
        <v>41569</v>
      </c>
      <c r="DVP23">
        <v>41568</v>
      </c>
      <c r="DVQ23">
        <v>41565</v>
      </c>
      <c r="DVR23">
        <v>41564</v>
      </c>
      <c r="DVS23">
        <v>41563</v>
      </c>
      <c r="DVT23">
        <v>41562</v>
      </c>
      <c r="DVU23">
        <v>41561</v>
      </c>
      <c r="DVV23">
        <v>41558</v>
      </c>
      <c r="DVW23">
        <v>41557</v>
      </c>
      <c r="DVX23">
        <v>41556</v>
      </c>
      <c r="DVY23">
        <v>41555</v>
      </c>
      <c r="DVZ23">
        <v>41554</v>
      </c>
      <c r="DWA23">
        <v>41551</v>
      </c>
      <c r="DWB23">
        <v>41550</v>
      </c>
      <c r="DWC23">
        <v>41549</v>
      </c>
      <c r="DWD23">
        <v>41548</v>
      </c>
      <c r="DWE23">
        <v>41547</v>
      </c>
      <c r="DWF23">
        <v>41544</v>
      </c>
      <c r="DWG23">
        <v>41543</v>
      </c>
      <c r="DWH23">
        <v>41542</v>
      </c>
      <c r="DWI23">
        <v>41541</v>
      </c>
      <c r="DWJ23">
        <v>41540</v>
      </c>
      <c r="DWK23">
        <v>41537</v>
      </c>
      <c r="DWL23">
        <v>41536</v>
      </c>
      <c r="DWM23">
        <v>41535</v>
      </c>
      <c r="DWN23">
        <v>41534</v>
      </c>
      <c r="DWO23">
        <v>41533</v>
      </c>
      <c r="DWP23">
        <v>41530</v>
      </c>
      <c r="DWQ23">
        <v>41529</v>
      </c>
      <c r="DWR23">
        <v>41528</v>
      </c>
      <c r="DWS23">
        <v>41527</v>
      </c>
      <c r="DWT23">
        <v>41526</v>
      </c>
      <c r="DWU23">
        <v>41523</v>
      </c>
      <c r="DWV23">
        <v>41522</v>
      </c>
      <c r="DWW23">
        <v>41521</v>
      </c>
      <c r="DWX23">
        <v>41520</v>
      </c>
      <c r="DWY23">
        <v>41519</v>
      </c>
      <c r="DWZ23">
        <v>41516</v>
      </c>
      <c r="DXA23">
        <v>41515</v>
      </c>
      <c r="DXB23">
        <v>41514</v>
      </c>
      <c r="DXC23">
        <v>41513</v>
      </c>
      <c r="DXD23">
        <v>41512</v>
      </c>
      <c r="DXE23">
        <v>41509</v>
      </c>
      <c r="DXF23">
        <v>41508</v>
      </c>
      <c r="DXG23">
        <v>41507</v>
      </c>
      <c r="DXH23">
        <v>41506</v>
      </c>
      <c r="DXI23">
        <v>41505</v>
      </c>
      <c r="DXJ23">
        <v>41502</v>
      </c>
      <c r="DXK23">
        <v>41501</v>
      </c>
      <c r="DXL23">
        <v>41500</v>
      </c>
      <c r="DXM23">
        <v>41499</v>
      </c>
      <c r="DXN23">
        <v>41498</v>
      </c>
      <c r="DXO23">
        <v>41495</v>
      </c>
      <c r="DXP23">
        <v>41494</v>
      </c>
      <c r="DXQ23">
        <v>41493</v>
      </c>
      <c r="DXR23">
        <v>41492</v>
      </c>
      <c r="DXS23">
        <v>41491</v>
      </c>
      <c r="DXT23">
        <v>41488</v>
      </c>
      <c r="DXU23">
        <v>41487</v>
      </c>
      <c r="DXV23">
        <v>41486</v>
      </c>
      <c r="DXW23">
        <v>41485</v>
      </c>
      <c r="DXX23">
        <v>41484</v>
      </c>
      <c r="DXY23">
        <v>41481</v>
      </c>
      <c r="DXZ23">
        <v>41480</v>
      </c>
      <c r="DYA23">
        <v>41479</v>
      </c>
      <c r="DYB23">
        <v>41478</v>
      </c>
      <c r="DYC23">
        <v>41477</v>
      </c>
      <c r="DYD23">
        <v>41474</v>
      </c>
      <c r="DYE23">
        <v>41473</v>
      </c>
      <c r="DYF23">
        <v>41472</v>
      </c>
      <c r="DYG23">
        <v>41471</v>
      </c>
      <c r="DYH23">
        <v>41470</v>
      </c>
      <c r="DYI23">
        <v>41467</v>
      </c>
      <c r="DYJ23">
        <v>41466</v>
      </c>
      <c r="DYK23">
        <v>41465</v>
      </c>
      <c r="DYL23">
        <v>41464</v>
      </c>
      <c r="DYM23">
        <v>41463</v>
      </c>
      <c r="DYN23">
        <v>41460</v>
      </c>
      <c r="DYO23">
        <v>41459</v>
      </c>
      <c r="DYP23">
        <v>41458</v>
      </c>
      <c r="DYQ23">
        <v>41457</v>
      </c>
      <c r="DYR23">
        <v>41456</v>
      </c>
      <c r="DYS23">
        <v>41453</v>
      </c>
      <c r="DYT23">
        <v>41452</v>
      </c>
      <c r="DYU23">
        <v>41451</v>
      </c>
      <c r="DYV23">
        <v>41450</v>
      </c>
      <c r="DYW23">
        <v>41449</v>
      </c>
      <c r="DYX23">
        <v>41446</v>
      </c>
      <c r="DYY23">
        <v>41445</v>
      </c>
      <c r="DYZ23">
        <v>41444</v>
      </c>
      <c r="DZA23">
        <v>41443</v>
      </c>
      <c r="DZB23">
        <v>41442</v>
      </c>
      <c r="DZC23">
        <v>41439</v>
      </c>
      <c r="DZD23">
        <v>41438</v>
      </c>
      <c r="DZE23">
        <v>41437</v>
      </c>
      <c r="DZF23">
        <v>41436</v>
      </c>
      <c r="DZG23">
        <v>41435</v>
      </c>
      <c r="DZH23">
        <v>41432</v>
      </c>
      <c r="DZI23">
        <v>41431</v>
      </c>
      <c r="DZJ23">
        <v>41430</v>
      </c>
      <c r="DZK23">
        <v>41429</v>
      </c>
      <c r="DZL23">
        <v>41428</v>
      </c>
      <c r="DZM23">
        <v>41425</v>
      </c>
      <c r="DZN23">
        <v>41424</v>
      </c>
      <c r="DZO23">
        <v>41423</v>
      </c>
      <c r="DZP23">
        <v>41422</v>
      </c>
      <c r="DZQ23">
        <v>41421</v>
      </c>
      <c r="DZR23">
        <v>41418</v>
      </c>
      <c r="DZS23">
        <v>41417</v>
      </c>
      <c r="DZT23">
        <v>41416</v>
      </c>
      <c r="DZU23">
        <v>41415</v>
      </c>
      <c r="DZV23">
        <v>41414</v>
      </c>
      <c r="DZW23">
        <v>41411</v>
      </c>
      <c r="DZX23">
        <v>41410</v>
      </c>
      <c r="DZY23">
        <v>41409</v>
      </c>
      <c r="DZZ23">
        <v>41408</v>
      </c>
      <c r="EAA23">
        <v>41407</v>
      </c>
      <c r="EAB23">
        <v>41404</v>
      </c>
      <c r="EAC23">
        <v>41403</v>
      </c>
      <c r="EAD23">
        <v>41402</v>
      </c>
      <c r="EAE23">
        <v>41401</v>
      </c>
      <c r="EAF23">
        <v>41400</v>
      </c>
      <c r="EAG23">
        <v>41397</v>
      </c>
      <c r="EAH23">
        <v>41396</v>
      </c>
      <c r="EAI23">
        <v>41395</v>
      </c>
      <c r="EAJ23">
        <v>41394</v>
      </c>
      <c r="EAK23">
        <v>41393</v>
      </c>
      <c r="EAL23">
        <v>41390</v>
      </c>
      <c r="EAM23">
        <v>41389</v>
      </c>
      <c r="EAN23">
        <v>41388</v>
      </c>
      <c r="EAO23">
        <v>41387</v>
      </c>
      <c r="EAP23">
        <v>41386</v>
      </c>
      <c r="EAQ23">
        <v>41383</v>
      </c>
      <c r="EAR23">
        <v>41382</v>
      </c>
      <c r="EAS23">
        <v>41381</v>
      </c>
      <c r="EAT23">
        <v>41380</v>
      </c>
      <c r="EAU23">
        <v>41379</v>
      </c>
      <c r="EAV23">
        <v>41376</v>
      </c>
      <c r="EAW23">
        <v>41375</v>
      </c>
      <c r="EAX23">
        <v>41374</v>
      </c>
      <c r="EAY23">
        <v>41373</v>
      </c>
      <c r="EAZ23">
        <v>41372</v>
      </c>
      <c r="EBA23">
        <v>41369</v>
      </c>
      <c r="EBB23">
        <v>41368</v>
      </c>
      <c r="EBC23">
        <v>41367</v>
      </c>
      <c r="EBD23">
        <v>41366</v>
      </c>
      <c r="EBE23">
        <v>41365</v>
      </c>
      <c r="EBF23">
        <v>41362</v>
      </c>
      <c r="EBG23">
        <v>41361</v>
      </c>
      <c r="EBH23">
        <v>41360</v>
      </c>
      <c r="EBI23">
        <v>41359</v>
      </c>
      <c r="EBJ23">
        <v>41358</v>
      </c>
      <c r="EBK23">
        <v>41355</v>
      </c>
      <c r="EBL23">
        <v>41354</v>
      </c>
      <c r="EBM23">
        <v>41353</v>
      </c>
      <c r="EBN23">
        <v>41352</v>
      </c>
      <c r="EBO23">
        <v>41351</v>
      </c>
      <c r="EBP23">
        <v>41348</v>
      </c>
      <c r="EBQ23">
        <v>41347</v>
      </c>
      <c r="EBR23">
        <v>41346</v>
      </c>
      <c r="EBS23">
        <v>41345</v>
      </c>
      <c r="EBT23">
        <v>41344</v>
      </c>
      <c r="EBU23">
        <v>41341</v>
      </c>
      <c r="EBV23">
        <v>41340</v>
      </c>
      <c r="EBW23">
        <v>41339</v>
      </c>
      <c r="EBX23">
        <v>41338</v>
      </c>
      <c r="EBY23">
        <v>41337</v>
      </c>
      <c r="EBZ23">
        <v>41334</v>
      </c>
      <c r="ECA23">
        <v>41333</v>
      </c>
      <c r="ECB23">
        <v>41332</v>
      </c>
      <c r="ECC23">
        <v>41331</v>
      </c>
      <c r="ECD23">
        <v>41330</v>
      </c>
      <c r="ECE23">
        <v>41327</v>
      </c>
      <c r="ECF23">
        <v>41326</v>
      </c>
      <c r="ECG23">
        <v>41325</v>
      </c>
      <c r="ECH23">
        <v>41324</v>
      </c>
      <c r="ECI23">
        <v>41323</v>
      </c>
      <c r="ECJ23">
        <v>41320</v>
      </c>
      <c r="ECK23">
        <v>41319</v>
      </c>
      <c r="ECL23">
        <v>41318</v>
      </c>
      <c r="ECM23">
        <v>41317</v>
      </c>
      <c r="ECN23">
        <v>41316</v>
      </c>
      <c r="ECO23">
        <v>41313</v>
      </c>
      <c r="ECP23">
        <v>41312</v>
      </c>
      <c r="ECQ23">
        <v>41311</v>
      </c>
      <c r="ECR23">
        <v>41310</v>
      </c>
      <c r="ECS23">
        <v>41309</v>
      </c>
      <c r="ECT23">
        <v>41306</v>
      </c>
      <c r="ECU23">
        <v>41305</v>
      </c>
      <c r="ECV23">
        <v>41304</v>
      </c>
      <c r="ECW23">
        <v>41303</v>
      </c>
      <c r="ECX23">
        <v>41302</v>
      </c>
      <c r="ECY23">
        <v>41299</v>
      </c>
      <c r="ECZ23">
        <v>41298</v>
      </c>
      <c r="EDA23">
        <v>41297</v>
      </c>
      <c r="EDB23">
        <v>41296</v>
      </c>
      <c r="EDC23">
        <v>41295</v>
      </c>
      <c r="EDD23">
        <v>41292</v>
      </c>
      <c r="EDE23">
        <v>41291</v>
      </c>
      <c r="EDF23">
        <v>41290</v>
      </c>
      <c r="EDG23">
        <v>41289</v>
      </c>
      <c r="EDH23">
        <v>41288</v>
      </c>
      <c r="EDI23">
        <v>41285</v>
      </c>
      <c r="EDJ23">
        <v>41284</v>
      </c>
      <c r="EDK23">
        <v>41283</v>
      </c>
      <c r="EDL23">
        <v>41282</v>
      </c>
      <c r="EDM23">
        <v>41281</v>
      </c>
      <c r="EDN23">
        <v>41278</v>
      </c>
      <c r="EDO23">
        <v>41277</v>
      </c>
      <c r="EDP23">
        <v>41276</v>
      </c>
      <c r="EDQ23">
        <v>41275</v>
      </c>
      <c r="EDR23">
        <v>41274</v>
      </c>
      <c r="EDS23">
        <v>41271</v>
      </c>
      <c r="EDT23">
        <v>41270</v>
      </c>
      <c r="EDU23">
        <v>41269</v>
      </c>
      <c r="EDV23">
        <v>41268</v>
      </c>
      <c r="EDW23">
        <v>41267</v>
      </c>
      <c r="EDX23">
        <v>41264</v>
      </c>
      <c r="EDY23">
        <v>41263</v>
      </c>
      <c r="EDZ23">
        <v>41262</v>
      </c>
      <c r="EEA23">
        <v>41261</v>
      </c>
      <c r="EEB23">
        <v>41260</v>
      </c>
      <c r="EEC23">
        <v>41257</v>
      </c>
      <c r="EED23">
        <v>41256</v>
      </c>
      <c r="EEE23">
        <v>41255</v>
      </c>
      <c r="EEF23">
        <v>41254</v>
      </c>
      <c r="EEG23">
        <v>41253</v>
      </c>
      <c r="EEH23">
        <v>41250</v>
      </c>
      <c r="EEI23">
        <v>41249</v>
      </c>
      <c r="EEJ23">
        <v>41248</v>
      </c>
      <c r="EEK23">
        <v>41247</v>
      </c>
      <c r="EEL23">
        <v>41246</v>
      </c>
      <c r="EEM23">
        <v>41243</v>
      </c>
      <c r="EEN23">
        <v>41242</v>
      </c>
      <c r="EEO23">
        <v>41241</v>
      </c>
      <c r="EEP23">
        <v>41240</v>
      </c>
      <c r="EEQ23">
        <v>41239</v>
      </c>
      <c r="EER23">
        <v>41236</v>
      </c>
      <c r="EES23">
        <v>41235</v>
      </c>
      <c r="EET23">
        <v>41234</v>
      </c>
      <c r="EEU23">
        <v>41233</v>
      </c>
      <c r="EEV23">
        <v>41232</v>
      </c>
      <c r="EEW23">
        <v>41229</v>
      </c>
      <c r="EEX23">
        <v>41228</v>
      </c>
      <c r="EEY23">
        <v>41227</v>
      </c>
      <c r="EEZ23">
        <v>41226</v>
      </c>
      <c r="EFA23">
        <v>41225</v>
      </c>
      <c r="EFB23">
        <v>41222</v>
      </c>
      <c r="EFC23">
        <v>41221</v>
      </c>
      <c r="EFD23">
        <v>41220</v>
      </c>
      <c r="EFE23">
        <v>41219</v>
      </c>
      <c r="EFF23">
        <v>41218</v>
      </c>
      <c r="EFG23">
        <v>41215</v>
      </c>
      <c r="EFH23">
        <v>41214</v>
      </c>
      <c r="EFI23">
        <v>41213</v>
      </c>
      <c r="EFJ23">
        <v>41212</v>
      </c>
      <c r="EFK23">
        <v>41211</v>
      </c>
      <c r="EFL23">
        <v>41208</v>
      </c>
      <c r="EFM23">
        <v>41207</v>
      </c>
      <c r="EFN23">
        <v>41206</v>
      </c>
      <c r="EFO23">
        <v>41205</v>
      </c>
      <c r="EFP23">
        <v>41204</v>
      </c>
      <c r="EFQ23">
        <v>41201</v>
      </c>
      <c r="EFR23">
        <v>41200</v>
      </c>
      <c r="EFS23">
        <v>41199</v>
      </c>
      <c r="EFT23">
        <v>41198</v>
      </c>
      <c r="EFU23">
        <v>41197</v>
      </c>
      <c r="EFV23">
        <v>41194</v>
      </c>
      <c r="EFW23">
        <v>41193</v>
      </c>
      <c r="EFX23">
        <v>41192</v>
      </c>
      <c r="EFY23">
        <v>41191</v>
      </c>
      <c r="EFZ23">
        <v>41190</v>
      </c>
      <c r="EGA23">
        <v>41187</v>
      </c>
      <c r="EGB23">
        <v>41186</v>
      </c>
      <c r="EGC23">
        <v>41185</v>
      </c>
      <c r="EGD23">
        <v>41184</v>
      </c>
      <c r="EGE23">
        <v>41183</v>
      </c>
      <c r="EGF23">
        <v>41180</v>
      </c>
      <c r="EGG23">
        <v>41179</v>
      </c>
      <c r="EGH23">
        <v>41178</v>
      </c>
      <c r="EGI23">
        <v>41177</v>
      </c>
      <c r="EGJ23">
        <v>41176</v>
      </c>
      <c r="EGK23">
        <v>41173</v>
      </c>
      <c r="EGL23">
        <v>41172</v>
      </c>
      <c r="EGM23">
        <v>41171</v>
      </c>
      <c r="EGN23">
        <v>41170</v>
      </c>
      <c r="EGO23">
        <v>41169</v>
      </c>
      <c r="EGP23">
        <v>41166</v>
      </c>
      <c r="EGQ23">
        <v>41165</v>
      </c>
      <c r="EGR23">
        <v>41164</v>
      </c>
      <c r="EGS23">
        <v>41163</v>
      </c>
      <c r="EGT23">
        <v>41162</v>
      </c>
      <c r="EGU23">
        <v>41159</v>
      </c>
      <c r="EGV23">
        <v>41158</v>
      </c>
      <c r="EGW23">
        <v>41157</v>
      </c>
      <c r="EGX23">
        <v>41156</v>
      </c>
      <c r="EGY23">
        <v>41155</v>
      </c>
      <c r="EGZ23">
        <v>41152</v>
      </c>
      <c r="EHA23">
        <v>41151</v>
      </c>
      <c r="EHB23">
        <v>41150</v>
      </c>
      <c r="EHC23">
        <v>41149</v>
      </c>
      <c r="EHD23">
        <v>41148</v>
      </c>
      <c r="EHE23">
        <v>41145</v>
      </c>
      <c r="EHF23">
        <v>41144</v>
      </c>
      <c r="EHG23">
        <v>41143</v>
      </c>
      <c r="EHH23">
        <v>41142</v>
      </c>
      <c r="EHI23">
        <v>41141</v>
      </c>
      <c r="EHJ23">
        <v>41138</v>
      </c>
      <c r="EHK23">
        <v>41137</v>
      </c>
      <c r="EHL23">
        <v>41136</v>
      </c>
      <c r="EHM23">
        <v>41135</v>
      </c>
      <c r="EHN23">
        <v>41134</v>
      </c>
      <c r="EHO23">
        <v>41131</v>
      </c>
      <c r="EHP23">
        <v>41130</v>
      </c>
      <c r="EHQ23">
        <v>41129</v>
      </c>
      <c r="EHR23">
        <v>41128</v>
      </c>
      <c r="EHS23">
        <v>41127</v>
      </c>
      <c r="EHT23">
        <v>41124</v>
      </c>
      <c r="EHU23">
        <v>41123</v>
      </c>
      <c r="EHV23">
        <v>41122</v>
      </c>
      <c r="EHW23">
        <v>41121</v>
      </c>
      <c r="EHX23">
        <v>41120</v>
      </c>
      <c r="EHY23">
        <v>41117</v>
      </c>
      <c r="EHZ23">
        <v>41116</v>
      </c>
      <c r="EIA23">
        <v>41115</v>
      </c>
      <c r="EIB23">
        <v>41114</v>
      </c>
      <c r="EIC23">
        <v>41113</v>
      </c>
      <c r="EID23">
        <v>41110</v>
      </c>
      <c r="EIE23">
        <v>41109</v>
      </c>
      <c r="EIF23">
        <v>41108</v>
      </c>
      <c r="EIG23">
        <v>41107</v>
      </c>
      <c r="EIH23">
        <v>41106</v>
      </c>
      <c r="EII23">
        <v>41103</v>
      </c>
      <c r="EIJ23">
        <v>41102</v>
      </c>
      <c r="EIK23">
        <v>41101</v>
      </c>
      <c r="EIL23">
        <v>41100</v>
      </c>
      <c r="EIM23">
        <v>41099</v>
      </c>
      <c r="EIN23">
        <v>41096</v>
      </c>
      <c r="EIO23">
        <v>41095</v>
      </c>
      <c r="EIP23">
        <v>41094</v>
      </c>
      <c r="EIQ23">
        <v>41093</v>
      </c>
      <c r="EIR23">
        <v>41092</v>
      </c>
      <c r="EIS23">
        <v>41089</v>
      </c>
      <c r="EIT23">
        <v>41088</v>
      </c>
      <c r="EIU23">
        <v>41087</v>
      </c>
      <c r="EIV23">
        <v>41086</v>
      </c>
      <c r="EIW23">
        <v>41085</v>
      </c>
      <c r="EIX23">
        <v>41082</v>
      </c>
      <c r="EIY23">
        <v>41081</v>
      </c>
      <c r="EIZ23">
        <v>41080</v>
      </c>
      <c r="EJA23">
        <v>41079</v>
      </c>
      <c r="EJB23">
        <v>41078</v>
      </c>
      <c r="EJC23">
        <v>41075</v>
      </c>
      <c r="EJD23">
        <v>41074</v>
      </c>
      <c r="EJE23">
        <v>41073</v>
      </c>
      <c r="EJF23">
        <v>41072</v>
      </c>
      <c r="EJG23">
        <v>41071</v>
      </c>
      <c r="EJH23">
        <v>41068</v>
      </c>
      <c r="EJI23">
        <v>41067</v>
      </c>
      <c r="EJJ23">
        <v>41066</v>
      </c>
      <c r="EJK23">
        <v>41065</v>
      </c>
      <c r="EJL23">
        <v>41064</v>
      </c>
      <c r="EJM23">
        <v>41061</v>
      </c>
      <c r="EJN23">
        <v>41060</v>
      </c>
      <c r="EJO23">
        <v>41059</v>
      </c>
      <c r="EJP23">
        <v>41058</v>
      </c>
      <c r="EJQ23">
        <v>41057</v>
      </c>
      <c r="EJR23">
        <v>41054</v>
      </c>
      <c r="EJS23">
        <v>41053</v>
      </c>
      <c r="EJT23">
        <v>41052</v>
      </c>
      <c r="EJU23">
        <v>41051</v>
      </c>
      <c r="EJV23">
        <v>41050</v>
      </c>
      <c r="EJW23">
        <v>41047</v>
      </c>
      <c r="EJX23">
        <v>41046</v>
      </c>
      <c r="EJY23">
        <v>41045</v>
      </c>
      <c r="EJZ23">
        <v>41044</v>
      </c>
      <c r="EKA23">
        <v>41043</v>
      </c>
      <c r="EKB23">
        <v>41040</v>
      </c>
      <c r="EKC23">
        <v>41039</v>
      </c>
      <c r="EKD23">
        <v>41038</v>
      </c>
      <c r="EKE23">
        <v>41037</v>
      </c>
      <c r="EKF23">
        <v>41036</v>
      </c>
      <c r="EKG23">
        <v>41033</v>
      </c>
      <c r="EKH23">
        <v>41032</v>
      </c>
      <c r="EKI23">
        <v>41031</v>
      </c>
      <c r="EKJ23">
        <v>41030</v>
      </c>
      <c r="EKK23">
        <v>41029</v>
      </c>
      <c r="EKL23">
        <v>41026</v>
      </c>
      <c r="EKM23">
        <v>41025</v>
      </c>
      <c r="EKN23">
        <v>41024</v>
      </c>
      <c r="EKO23">
        <v>41023</v>
      </c>
      <c r="EKP23">
        <v>41022</v>
      </c>
      <c r="EKQ23">
        <v>41019</v>
      </c>
      <c r="EKR23">
        <v>41018</v>
      </c>
      <c r="EKS23">
        <v>41017</v>
      </c>
      <c r="EKT23">
        <v>41016</v>
      </c>
      <c r="EKU23">
        <v>41015</v>
      </c>
      <c r="EKV23">
        <v>41012</v>
      </c>
      <c r="EKW23">
        <v>41011</v>
      </c>
      <c r="EKX23">
        <v>41010</v>
      </c>
      <c r="EKY23">
        <v>41009</v>
      </c>
      <c r="EKZ23">
        <v>41008</v>
      </c>
      <c r="ELA23">
        <v>41005</v>
      </c>
      <c r="ELB23">
        <v>41004</v>
      </c>
      <c r="ELC23">
        <v>41003</v>
      </c>
      <c r="ELD23">
        <v>41002</v>
      </c>
      <c r="ELE23">
        <v>41001</v>
      </c>
      <c r="ELF23">
        <v>40998</v>
      </c>
      <c r="ELG23">
        <v>40997</v>
      </c>
      <c r="ELH23">
        <v>40996</v>
      </c>
      <c r="ELI23">
        <v>40995</v>
      </c>
      <c r="ELJ23">
        <v>40994</v>
      </c>
      <c r="ELK23">
        <v>40991</v>
      </c>
      <c r="ELL23">
        <v>40990</v>
      </c>
      <c r="ELM23">
        <v>40989</v>
      </c>
      <c r="ELN23">
        <v>40988</v>
      </c>
      <c r="ELO23">
        <v>40987</v>
      </c>
      <c r="ELP23">
        <v>40984</v>
      </c>
      <c r="ELQ23">
        <v>40983</v>
      </c>
      <c r="ELR23">
        <v>40982</v>
      </c>
      <c r="ELS23">
        <v>40981</v>
      </c>
      <c r="ELT23">
        <v>40980</v>
      </c>
      <c r="ELU23">
        <v>40977</v>
      </c>
      <c r="ELV23">
        <v>40976</v>
      </c>
      <c r="ELW23">
        <v>40975</v>
      </c>
      <c r="ELX23">
        <v>40974</v>
      </c>
      <c r="ELY23">
        <v>40973</v>
      </c>
      <c r="ELZ23">
        <v>40970</v>
      </c>
      <c r="EMA23">
        <v>40969</v>
      </c>
      <c r="EMB23">
        <v>40968</v>
      </c>
      <c r="EMC23">
        <v>40967</v>
      </c>
      <c r="EMD23">
        <v>40966</v>
      </c>
      <c r="EME23">
        <v>40963</v>
      </c>
      <c r="EMF23">
        <v>40962</v>
      </c>
      <c r="EMG23">
        <v>40961</v>
      </c>
      <c r="EMH23">
        <v>40960</v>
      </c>
      <c r="EMI23">
        <v>40959</v>
      </c>
      <c r="EMJ23">
        <v>40956</v>
      </c>
      <c r="EMK23">
        <v>40955</v>
      </c>
      <c r="EML23">
        <v>40954</v>
      </c>
      <c r="EMM23">
        <v>40953</v>
      </c>
      <c r="EMN23">
        <v>40952</v>
      </c>
      <c r="EMO23">
        <v>40949</v>
      </c>
      <c r="EMP23">
        <v>40948</v>
      </c>
      <c r="EMQ23">
        <v>40947</v>
      </c>
      <c r="EMR23">
        <v>40946</v>
      </c>
      <c r="EMS23">
        <v>40945</v>
      </c>
      <c r="EMT23">
        <v>40942</v>
      </c>
      <c r="EMU23">
        <v>40941</v>
      </c>
      <c r="EMV23">
        <v>40940</v>
      </c>
      <c r="EMW23">
        <v>40939</v>
      </c>
      <c r="EMX23">
        <v>40938</v>
      </c>
      <c r="EMY23">
        <v>40935</v>
      </c>
      <c r="EMZ23">
        <v>40934</v>
      </c>
      <c r="ENA23">
        <v>40933</v>
      </c>
      <c r="ENB23">
        <v>40932</v>
      </c>
      <c r="ENC23">
        <v>40931</v>
      </c>
      <c r="END23">
        <v>40928</v>
      </c>
      <c r="ENE23">
        <v>40927</v>
      </c>
      <c r="ENF23">
        <v>40926</v>
      </c>
      <c r="ENG23">
        <v>40925</v>
      </c>
      <c r="ENH23">
        <v>40924</v>
      </c>
      <c r="ENI23">
        <v>40921</v>
      </c>
      <c r="ENJ23">
        <v>40920</v>
      </c>
      <c r="ENK23">
        <v>40919</v>
      </c>
      <c r="ENL23">
        <v>40918</v>
      </c>
      <c r="ENM23">
        <v>40917</v>
      </c>
      <c r="ENN23">
        <v>40914</v>
      </c>
      <c r="ENO23">
        <v>40913</v>
      </c>
      <c r="ENP23">
        <v>40912</v>
      </c>
      <c r="ENQ23">
        <v>40911</v>
      </c>
      <c r="ENR23">
        <v>40910</v>
      </c>
      <c r="ENS23">
        <v>40907</v>
      </c>
      <c r="ENT23">
        <v>40906</v>
      </c>
      <c r="ENU23">
        <v>40905</v>
      </c>
      <c r="ENV23">
        <v>40904</v>
      </c>
      <c r="ENW23">
        <v>40903</v>
      </c>
      <c r="ENX23">
        <v>40900</v>
      </c>
      <c r="ENY23">
        <v>40899</v>
      </c>
      <c r="ENZ23">
        <v>40898</v>
      </c>
      <c r="EOA23">
        <v>40897</v>
      </c>
      <c r="EOB23">
        <v>40896</v>
      </c>
      <c r="EOC23">
        <v>40893</v>
      </c>
      <c r="EOD23">
        <v>40892</v>
      </c>
      <c r="EOE23">
        <v>40891</v>
      </c>
      <c r="EOF23">
        <v>40890</v>
      </c>
      <c r="EOG23">
        <v>40889</v>
      </c>
      <c r="EOH23">
        <v>40886</v>
      </c>
      <c r="EOI23">
        <v>40885</v>
      </c>
      <c r="EOJ23">
        <v>40884</v>
      </c>
      <c r="EOK23">
        <v>40883</v>
      </c>
      <c r="EOL23">
        <v>40882</v>
      </c>
      <c r="EOM23">
        <v>40879</v>
      </c>
      <c r="EON23">
        <v>40878</v>
      </c>
      <c r="EOO23">
        <v>40877</v>
      </c>
      <c r="EOP23">
        <v>40876</v>
      </c>
      <c r="EOQ23">
        <v>40875</v>
      </c>
      <c r="EOR23">
        <v>40872</v>
      </c>
      <c r="EOS23">
        <v>40871</v>
      </c>
      <c r="EOT23">
        <v>40870</v>
      </c>
      <c r="EOU23">
        <v>40869</v>
      </c>
      <c r="EOV23">
        <v>40868</v>
      </c>
      <c r="EOW23">
        <v>40865</v>
      </c>
      <c r="EOX23">
        <v>40864</v>
      </c>
      <c r="EOY23">
        <v>40863</v>
      </c>
      <c r="EOZ23">
        <v>40862</v>
      </c>
      <c r="EPA23">
        <v>40861</v>
      </c>
      <c r="EPB23">
        <v>40858</v>
      </c>
      <c r="EPC23">
        <v>40857</v>
      </c>
      <c r="EPD23">
        <v>40856</v>
      </c>
      <c r="EPE23">
        <v>40855</v>
      </c>
      <c r="EPF23">
        <v>40854</v>
      </c>
      <c r="EPG23">
        <v>40851</v>
      </c>
      <c r="EPH23">
        <v>40850</v>
      </c>
      <c r="EPI23">
        <v>40849</v>
      </c>
      <c r="EPJ23">
        <v>40848</v>
      </c>
      <c r="EPK23">
        <v>40847</v>
      </c>
      <c r="EPL23">
        <v>40844</v>
      </c>
      <c r="EPM23">
        <v>40843</v>
      </c>
      <c r="EPN23">
        <v>40842</v>
      </c>
      <c r="EPO23">
        <v>40841</v>
      </c>
      <c r="EPP23">
        <v>40840</v>
      </c>
      <c r="EPQ23">
        <v>40837</v>
      </c>
      <c r="EPR23">
        <v>40836</v>
      </c>
      <c r="EPS23">
        <v>40835</v>
      </c>
      <c r="EPT23">
        <v>40834</v>
      </c>
      <c r="EPU23">
        <v>40833</v>
      </c>
      <c r="EPV23">
        <v>40830</v>
      </c>
      <c r="EPW23">
        <v>40829</v>
      </c>
      <c r="EPX23">
        <v>40828</v>
      </c>
      <c r="EPY23">
        <v>40827</v>
      </c>
      <c r="EPZ23">
        <v>40826</v>
      </c>
      <c r="EQA23">
        <v>40823</v>
      </c>
      <c r="EQB23">
        <v>40822</v>
      </c>
      <c r="EQC23">
        <v>40821</v>
      </c>
      <c r="EQD23">
        <v>40820</v>
      </c>
      <c r="EQE23">
        <v>40819</v>
      </c>
      <c r="EQF23">
        <v>40816</v>
      </c>
      <c r="EQG23">
        <v>40815</v>
      </c>
      <c r="EQH23">
        <v>40814</v>
      </c>
      <c r="EQI23">
        <v>40813</v>
      </c>
      <c r="EQJ23">
        <v>40812</v>
      </c>
      <c r="EQK23">
        <v>40809</v>
      </c>
      <c r="EQL23">
        <v>40808</v>
      </c>
      <c r="EQM23">
        <v>40807</v>
      </c>
      <c r="EQN23">
        <v>40806</v>
      </c>
      <c r="EQO23">
        <v>40805</v>
      </c>
      <c r="EQP23">
        <v>40802</v>
      </c>
      <c r="EQQ23">
        <v>40801</v>
      </c>
      <c r="EQR23">
        <v>40800</v>
      </c>
      <c r="EQS23">
        <v>40799</v>
      </c>
      <c r="EQT23">
        <v>40798</v>
      </c>
      <c r="EQU23">
        <v>40795</v>
      </c>
      <c r="EQV23">
        <v>40794</v>
      </c>
      <c r="EQW23">
        <v>40793</v>
      </c>
      <c r="EQX23">
        <v>40792</v>
      </c>
      <c r="EQY23">
        <v>40791</v>
      </c>
      <c r="EQZ23">
        <v>40788</v>
      </c>
      <c r="ERA23">
        <v>40787</v>
      </c>
      <c r="ERB23">
        <v>40786</v>
      </c>
      <c r="ERC23">
        <v>40785</v>
      </c>
      <c r="ERD23">
        <v>40784</v>
      </c>
      <c r="ERE23">
        <v>40781</v>
      </c>
      <c r="ERF23">
        <v>40780</v>
      </c>
      <c r="ERG23">
        <v>40779</v>
      </c>
      <c r="ERH23">
        <v>40778</v>
      </c>
      <c r="ERI23">
        <v>40777</v>
      </c>
      <c r="ERJ23">
        <v>40774</v>
      </c>
      <c r="ERK23">
        <v>40773</v>
      </c>
      <c r="ERL23">
        <v>40772</v>
      </c>
      <c r="ERM23">
        <v>40771</v>
      </c>
      <c r="ERN23">
        <v>40770</v>
      </c>
      <c r="ERO23">
        <v>40767</v>
      </c>
      <c r="ERP23">
        <v>40766</v>
      </c>
      <c r="ERQ23">
        <v>40765</v>
      </c>
      <c r="ERR23">
        <v>40764</v>
      </c>
      <c r="ERS23">
        <v>40763</v>
      </c>
      <c r="ERT23">
        <v>40760</v>
      </c>
      <c r="ERU23">
        <v>40759</v>
      </c>
      <c r="ERV23">
        <v>40758</v>
      </c>
      <c r="ERW23">
        <v>40757</v>
      </c>
      <c r="ERX23">
        <v>40756</v>
      </c>
      <c r="ERY23">
        <v>40753</v>
      </c>
      <c r="ERZ23">
        <v>40752</v>
      </c>
      <c r="ESA23">
        <v>40751</v>
      </c>
      <c r="ESB23">
        <v>40750</v>
      </c>
      <c r="ESC23">
        <v>40749</v>
      </c>
      <c r="ESD23">
        <v>40746</v>
      </c>
      <c r="ESE23">
        <v>40745</v>
      </c>
      <c r="ESF23">
        <v>40744</v>
      </c>
      <c r="ESG23">
        <v>40743</v>
      </c>
      <c r="ESH23">
        <v>40742</v>
      </c>
      <c r="ESI23">
        <v>40739</v>
      </c>
      <c r="ESJ23">
        <v>40738</v>
      </c>
      <c r="ESK23">
        <v>40737</v>
      </c>
      <c r="ESL23">
        <v>40736</v>
      </c>
      <c r="ESM23">
        <v>40735</v>
      </c>
      <c r="ESN23">
        <v>40732</v>
      </c>
      <c r="ESO23">
        <v>40731</v>
      </c>
      <c r="ESP23">
        <v>40730</v>
      </c>
      <c r="ESQ23">
        <v>40729</v>
      </c>
      <c r="ESR23">
        <v>40728</v>
      </c>
      <c r="ESS23">
        <v>40725</v>
      </c>
      <c r="EST23">
        <v>40724</v>
      </c>
      <c r="ESU23">
        <v>40723</v>
      </c>
      <c r="ESV23">
        <v>40722</v>
      </c>
      <c r="ESW23">
        <v>40721</v>
      </c>
      <c r="ESX23">
        <v>40718</v>
      </c>
      <c r="ESY23">
        <v>40717</v>
      </c>
      <c r="ESZ23">
        <v>40716</v>
      </c>
      <c r="ETA23">
        <v>40715</v>
      </c>
      <c r="ETB23">
        <v>40714</v>
      </c>
      <c r="ETC23">
        <v>40711</v>
      </c>
      <c r="ETD23">
        <v>40710</v>
      </c>
      <c r="ETE23">
        <v>40709</v>
      </c>
      <c r="ETF23">
        <v>40708</v>
      </c>
      <c r="ETG23">
        <v>40707</v>
      </c>
      <c r="ETH23">
        <v>40704</v>
      </c>
      <c r="ETI23">
        <v>40703</v>
      </c>
      <c r="ETJ23">
        <v>40702</v>
      </c>
      <c r="ETK23">
        <v>40701</v>
      </c>
      <c r="ETL23">
        <v>40700</v>
      </c>
      <c r="ETM23">
        <v>40697</v>
      </c>
      <c r="ETN23">
        <v>40696</v>
      </c>
      <c r="ETO23">
        <v>40695</v>
      </c>
      <c r="ETP23">
        <v>40694</v>
      </c>
      <c r="ETQ23">
        <v>40693</v>
      </c>
      <c r="ETR23">
        <v>40690</v>
      </c>
      <c r="ETS23">
        <v>40689</v>
      </c>
      <c r="ETT23">
        <v>40688</v>
      </c>
      <c r="ETU23">
        <v>40687</v>
      </c>
      <c r="ETV23">
        <v>40686</v>
      </c>
      <c r="ETW23">
        <v>40683</v>
      </c>
      <c r="ETX23">
        <v>40682</v>
      </c>
      <c r="ETY23">
        <v>40681</v>
      </c>
      <c r="ETZ23">
        <v>40680</v>
      </c>
      <c r="EUA23">
        <v>40679</v>
      </c>
      <c r="EUB23">
        <v>40676</v>
      </c>
      <c r="EUC23">
        <v>40675</v>
      </c>
      <c r="EUD23">
        <v>40674</v>
      </c>
      <c r="EUE23">
        <v>40673</v>
      </c>
      <c r="EUF23">
        <v>40672</v>
      </c>
      <c r="EUG23">
        <v>40669</v>
      </c>
      <c r="EUH23">
        <v>40668</v>
      </c>
      <c r="EUI23">
        <v>40667</v>
      </c>
      <c r="EUJ23">
        <v>40666</v>
      </c>
      <c r="EUK23">
        <v>40665</v>
      </c>
      <c r="EUL23">
        <v>40662</v>
      </c>
      <c r="EUM23">
        <v>40661</v>
      </c>
      <c r="EUN23">
        <v>40660</v>
      </c>
      <c r="EUO23">
        <v>40659</v>
      </c>
      <c r="EUP23">
        <v>40658</v>
      </c>
      <c r="EUQ23">
        <v>40655</v>
      </c>
      <c r="EUR23">
        <v>40654</v>
      </c>
      <c r="EUS23">
        <v>40653</v>
      </c>
      <c r="EUT23">
        <v>40652</v>
      </c>
      <c r="EUU23">
        <v>40651</v>
      </c>
      <c r="EUV23">
        <v>40648</v>
      </c>
      <c r="EUW23">
        <v>40647</v>
      </c>
      <c r="EUX23">
        <v>40646</v>
      </c>
      <c r="EUY23">
        <v>40645</v>
      </c>
      <c r="EUZ23">
        <v>40644</v>
      </c>
      <c r="EVA23">
        <v>40641</v>
      </c>
      <c r="EVB23">
        <v>40640</v>
      </c>
      <c r="EVC23">
        <v>40639</v>
      </c>
      <c r="EVD23">
        <v>40638</v>
      </c>
      <c r="EVE23">
        <v>40637</v>
      </c>
      <c r="EVF23">
        <v>40634</v>
      </c>
      <c r="EVG23">
        <v>40633</v>
      </c>
      <c r="EVH23">
        <v>40632</v>
      </c>
      <c r="EVI23">
        <v>40631</v>
      </c>
      <c r="EVJ23">
        <v>40630</v>
      </c>
      <c r="EVK23">
        <v>40627</v>
      </c>
      <c r="EVL23">
        <v>40626</v>
      </c>
      <c r="EVM23">
        <v>40625</v>
      </c>
      <c r="EVN23">
        <v>40624</v>
      </c>
      <c r="EVO23">
        <v>40623</v>
      </c>
      <c r="EVP23">
        <v>40620</v>
      </c>
      <c r="EVQ23">
        <v>40619</v>
      </c>
      <c r="EVR23">
        <v>40618</v>
      </c>
      <c r="EVS23">
        <v>40617</v>
      </c>
      <c r="EVT23">
        <v>40616</v>
      </c>
      <c r="EVU23">
        <v>40613</v>
      </c>
      <c r="EVV23">
        <v>40612</v>
      </c>
      <c r="EVW23">
        <v>40611</v>
      </c>
      <c r="EVX23">
        <v>40610</v>
      </c>
      <c r="EVY23">
        <v>40609</v>
      </c>
      <c r="EVZ23">
        <v>40606</v>
      </c>
      <c r="EWA23">
        <v>40605</v>
      </c>
      <c r="EWB23">
        <v>40604</v>
      </c>
      <c r="EWC23">
        <v>40603</v>
      </c>
      <c r="EWD23">
        <v>40602</v>
      </c>
      <c r="EWE23">
        <v>40599</v>
      </c>
      <c r="EWF23">
        <v>40598</v>
      </c>
      <c r="EWG23">
        <v>40597</v>
      </c>
      <c r="EWH23">
        <v>40596</v>
      </c>
      <c r="EWI23">
        <v>40595</v>
      </c>
      <c r="EWJ23">
        <v>40592</v>
      </c>
      <c r="EWK23">
        <v>40591</v>
      </c>
      <c r="EWL23">
        <v>40590</v>
      </c>
      <c r="EWM23">
        <v>40589</v>
      </c>
      <c r="EWN23">
        <v>40588</v>
      </c>
      <c r="EWO23">
        <v>40585</v>
      </c>
      <c r="EWP23">
        <v>40584</v>
      </c>
      <c r="EWQ23">
        <v>40583</v>
      </c>
      <c r="EWR23">
        <v>40582</v>
      </c>
      <c r="EWS23">
        <v>40581</v>
      </c>
      <c r="EWT23">
        <v>40578</v>
      </c>
      <c r="EWU23">
        <v>40577</v>
      </c>
      <c r="EWV23">
        <v>40576</v>
      </c>
      <c r="EWW23">
        <v>40575</v>
      </c>
      <c r="EWX23">
        <v>40574</v>
      </c>
      <c r="EWY23">
        <v>40571</v>
      </c>
      <c r="EWZ23">
        <v>40570</v>
      </c>
      <c r="EXA23">
        <v>40569</v>
      </c>
      <c r="EXB23">
        <v>40568</v>
      </c>
      <c r="EXC23">
        <v>40567</v>
      </c>
      <c r="EXD23">
        <v>40564</v>
      </c>
      <c r="EXE23">
        <v>40563</v>
      </c>
      <c r="EXF23">
        <v>40562</v>
      </c>
      <c r="EXG23">
        <v>40561</v>
      </c>
      <c r="EXH23">
        <v>40560</v>
      </c>
      <c r="EXI23">
        <v>40557</v>
      </c>
      <c r="EXJ23">
        <v>40556</v>
      </c>
      <c r="EXK23">
        <v>40555</v>
      </c>
      <c r="EXL23">
        <v>40554</v>
      </c>
      <c r="EXM23">
        <v>40553</v>
      </c>
      <c r="EXN23">
        <v>40550</v>
      </c>
      <c r="EXO23">
        <v>40549</v>
      </c>
      <c r="EXP23">
        <v>40548</v>
      </c>
      <c r="EXQ23">
        <v>40547</v>
      </c>
      <c r="EXR23">
        <v>40546</v>
      </c>
      <c r="EXS23">
        <v>40543</v>
      </c>
      <c r="EXT23">
        <v>40542</v>
      </c>
      <c r="EXU23">
        <v>40541</v>
      </c>
      <c r="EXV23">
        <v>40540</v>
      </c>
      <c r="EXW23">
        <v>40539</v>
      </c>
      <c r="EXX23">
        <v>40536</v>
      </c>
      <c r="EXY23">
        <v>40535</v>
      </c>
      <c r="EXZ23">
        <v>40534</v>
      </c>
      <c r="EYA23">
        <v>40533</v>
      </c>
      <c r="EYB23">
        <v>40532</v>
      </c>
      <c r="EYC23">
        <v>40529</v>
      </c>
      <c r="EYD23">
        <v>40528</v>
      </c>
      <c r="EYE23">
        <v>40527</v>
      </c>
      <c r="EYF23">
        <v>40526</v>
      </c>
      <c r="EYG23">
        <v>40525</v>
      </c>
      <c r="EYH23">
        <v>40522</v>
      </c>
      <c r="EYI23">
        <v>40521</v>
      </c>
      <c r="EYJ23">
        <v>40520</v>
      </c>
      <c r="EYK23">
        <v>40519</v>
      </c>
      <c r="EYL23">
        <v>40518</v>
      </c>
      <c r="EYM23">
        <v>40515</v>
      </c>
      <c r="EYN23">
        <v>40514</v>
      </c>
      <c r="EYO23">
        <v>40513</v>
      </c>
      <c r="EYP23">
        <v>40512</v>
      </c>
      <c r="EYQ23">
        <v>40511</v>
      </c>
      <c r="EYR23">
        <v>40508</v>
      </c>
      <c r="EYS23">
        <v>40507</v>
      </c>
      <c r="EYT23">
        <v>40506</v>
      </c>
      <c r="EYU23">
        <v>40505</v>
      </c>
      <c r="EYV23">
        <v>40504</v>
      </c>
      <c r="EYW23">
        <v>40501</v>
      </c>
      <c r="EYX23">
        <v>40500</v>
      </c>
      <c r="EYY23">
        <v>40499</v>
      </c>
      <c r="EYZ23">
        <v>40498</v>
      </c>
      <c r="EZA23">
        <v>40497</v>
      </c>
      <c r="EZB23">
        <v>40494</v>
      </c>
      <c r="EZC23">
        <v>40493</v>
      </c>
      <c r="EZD23">
        <v>40492</v>
      </c>
      <c r="EZE23">
        <v>40491</v>
      </c>
      <c r="EZF23">
        <v>40490</v>
      </c>
      <c r="EZG23">
        <v>40487</v>
      </c>
      <c r="EZH23">
        <v>40486</v>
      </c>
      <c r="EZI23">
        <v>40485</v>
      </c>
      <c r="EZJ23">
        <v>40484</v>
      </c>
      <c r="EZK23">
        <v>40483</v>
      </c>
      <c r="EZL23">
        <v>40480</v>
      </c>
      <c r="EZM23">
        <v>40479</v>
      </c>
      <c r="EZN23">
        <v>40478</v>
      </c>
      <c r="EZO23">
        <v>40477</v>
      </c>
      <c r="EZP23">
        <v>40476</v>
      </c>
      <c r="EZQ23">
        <v>40473</v>
      </c>
      <c r="EZR23">
        <v>40472</v>
      </c>
      <c r="EZS23">
        <v>40471</v>
      </c>
      <c r="EZT23">
        <v>40470</v>
      </c>
      <c r="EZU23">
        <v>40469</v>
      </c>
      <c r="EZV23">
        <v>40466</v>
      </c>
      <c r="EZW23">
        <v>40465</v>
      </c>
      <c r="EZX23">
        <v>40464</v>
      </c>
      <c r="EZY23">
        <v>40463</v>
      </c>
      <c r="EZZ23">
        <v>40462</v>
      </c>
      <c r="FAA23">
        <v>40459</v>
      </c>
      <c r="FAB23">
        <v>40458</v>
      </c>
      <c r="FAC23">
        <v>40457</v>
      </c>
      <c r="FAD23">
        <v>40456</v>
      </c>
      <c r="FAE23">
        <v>40455</v>
      </c>
      <c r="FAF23">
        <v>40452</v>
      </c>
      <c r="FAG23">
        <v>40451</v>
      </c>
      <c r="FAH23">
        <v>40450</v>
      </c>
      <c r="FAI23">
        <v>40449</v>
      </c>
      <c r="FAJ23">
        <v>40448</v>
      </c>
      <c r="FAK23">
        <v>40445</v>
      </c>
      <c r="FAL23">
        <v>40444</v>
      </c>
      <c r="FAM23">
        <v>40443</v>
      </c>
      <c r="FAN23">
        <v>40442</v>
      </c>
      <c r="FAO23">
        <v>40441</v>
      </c>
      <c r="FAP23">
        <v>40438</v>
      </c>
      <c r="FAQ23">
        <v>40437</v>
      </c>
      <c r="FAR23">
        <v>40436</v>
      </c>
      <c r="FAS23">
        <v>40435</v>
      </c>
      <c r="FAT23">
        <v>40434</v>
      </c>
      <c r="FAU23">
        <v>40431</v>
      </c>
      <c r="FAV23">
        <v>40430</v>
      </c>
      <c r="FAW23">
        <v>40429</v>
      </c>
      <c r="FAX23">
        <v>40428</v>
      </c>
      <c r="FAY23">
        <v>40427</v>
      </c>
      <c r="FAZ23">
        <v>40424</v>
      </c>
      <c r="FBA23">
        <v>40423</v>
      </c>
      <c r="FBB23">
        <v>40422</v>
      </c>
      <c r="FBC23">
        <v>40421</v>
      </c>
      <c r="FBD23">
        <v>40420</v>
      </c>
      <c r="FBE23">
        <v>40417</v>
      </c>
      <c r="FBF23">
        <v>40416</v>
      </c>
      <c r="FBG23">
        <v>40415</v>
      </c>
      <c r="FBH23">
        <v>40414</v>
      </c>
      <c r="FBI23">
        <v>40413</v>
      </c>
      <c r="FBJ23">
        <v>40410</v>
      </c>
      <c r="FBK23">
        <v>40409</v>
      </c>
      <c r="FBL23">
        <v>40408</v>
      </c>
      <c r="FBM23">
        <v>40407</v>
      </c>
      <c r="FBN23">
        <v>40406</v>
      </c>
      <c r="FBO23">
        <v>40403</v>
      </c>
      <c r="FBP23">
        <v>40402</v>
      </c>
      <c r="FBQ23">
        <v>40401</v>
      </c>
      <c r="FBR23">
        <v>40400</v>
      </c>
      <c r="FBS23">
        <v>40399</v>
      </c>
      <c r="FBT23">
        <v>40396</v>
      </c>
      <c r="FBU23">
        <v>40395</v>
      </c>
      <c r="FBV23">
        <v>40394</v>
      </c>
      <c r="FBW23">
        <v>40393</v>
      </c>
      <c r="FBX23">
        <v>40392</v>
      </c>
      <c r="FBY23">
        <v>40389</v>
      </c>
      <c r="FBZ23">
        <v>40388</v>
      </c>
      <c r="FCA23">
        <v>40387</v>
      </c>
      <c r="FCB23">
        <v>40386</v>
      </c>
      <c r="FCC23">
        <v>40385</v>
      </c>
      <c r="FCD23">
        <v>40382</v>
      </c>
      <c r="FCE23">
        <v>40381</v>
      </c>
      <c r="FCF23">
        <v>40380</v>
      </c>
      <c r="FCG23">
        <v>40379</v>
      </c>
      <c r="FCH23">
        <v>40378</v>
      </c>
      <c r="FCI23">
        <v>40375</v>
      </c>
      <c r="FCJ23">
        <v>40374</v>
      </c>
      <c r="FCK23">
        <v>40373</v>
      </c>
      <c r="FCL23">
        <v>40372</v>
      </c>
      <c r="FCM23">
        <v>40371</v>
      </c>
      <c r="FCN23">
        <v>40368</v>
      </c>
      <c r="FCO23">
        <v>40367</v>
      </c>
      <c r="FCP23">
        <v>40366</v>
      </c>
      <c r="FCQ23">
        <v>40365</v>
      </c>
      <c r="FCR23">
        <v>40364</v>
      </c>
      <c r="FCS23">
        <v>40361</v>
      </c>
      <c r="FCT23">
        <v>40360</v>
      </c>
      <c r="FCU23">
        <v>40359</v>
      </c>
      <c r="FCV23">
        <v>40358</v>
      </c>
      <c r="FCW23">
        <v>40357</v>
      </c>
      <c r="FCX23">
        <v>40354</v>
      </c>
      <c r="FCY23">
        <v>40353</v>
      </c>
      <c r="FCZ23">
        <v>40352</v>
      </c>
      <c r="FDA23">
        <v>40351</v>
      </c>
      <c r="FDB23">
        <v>40350</v>
      </c>
      <c r="FDC23">
        <v>40347</v>
      </c>
      <c r="FDD23">
        <v>40346</v>
      </c>
      <c r="FDE23">
        <v>40345</v>
      </c>
      <c r="FDF23">
        <v>40344</v>
      </c>
      <c r="FDG23">
        <v>40343</v>
      </c>
      <c r="FDH23">
        <v>40340</v>
      </c>
      <c r="FDI23">
        <v>40339</v>
      </c>
      <c r="FDJ23">
        <v>40338</v>
      </c>
      <c r="FDK23">
        <v>40337</v>
      </c>
      <c r="FDL23">
        <v>40336</v>
      </c>
      <c r="FDM23">
        <v>40333</v>
      </c>
      <c r="FDN23">
        <v>40332</v>
      </c>
      <c r="FDO23">
        <v>40331</v>
      </c>
      <c r="FDP23">
        <v>40330</v>
      </c>
      <c r="FDQ23">
        <v>40329</v>
      </c>
      <c r="FDR23">
        <v>40326</v>
      </c>
      <c r="FDS23">
        <v>40325</v>
      </c>
      <c r="FDT23">
        <v>40324</v>
      </c>
      <c r="FDU23">
        <v>40323</v>
      </c>
      <c r="FDV23">
        <v>40322</v>
      </c>
      <c r="FDW23">
        <v>40319</v>
      </c>
      <c r="FDX23">
        <v>40318</v>
      </c>
      <c r="FDY23">
        <v>40317</v>
      </c>
      <c r="FDZ23">
        <v>40316</v>
      </c>
      <c r="FEA23">
        <v>40315</v>
      </c>
      <c r="FEB23">
        <v>40312</v>
      </c>
      <c r="FEC23">
        <v>40311</v>
      </c>
      <c r="FED23">
        <v>40310</v>
      </c>
      <c r="FEE23">
        <v>40309</v>
      </c>
      <c r="FEF23">
        <v>40308</v>
      </c>
      <c r="FEG23">
        <v>40305</v>
      </c>
      <c r="FEH23">
        <v>40304</v>
      </c>
      <c r="FEI23">
        <v>40303</v>
      </c>
      <c r="FEJ23">
        <v>40302</v>
      </c>
      <c r="FEK23">
        <v>40301</v>
      </c>
      <c r="FEL23">
        <v>40298</v>
      </c>
      <c r="FEM23">
        <v>40297</v>
      </c>
      <c r="FEN23">
        <v>40296</v>
      </c>
      <c r="FEO23">
        <v>40295</v>
      </c>
      <c r="FEP23">
        <v>40294</v>
      </c>
      <c r="FEQ23">
        <v>40291</v>
      </c>
      <c r="FER23">
        <v>40290</v>
      </c>
      <c r="FES23">
        <v>40289</v>
      </c>
      <c r="FET23">
        <v>40288</v>
      </c>
      <c r="FEU23">
        <v>40287</v>
      </c>
      <c r="FEV23">
        <v>40284</v>
      </c>
      <c r="FEW23">
        <v>40283</v>
      </c>
      <c r="FEX23">
        <v>40282</v>
      </c>
      <c r="FEY23">
        <v>40281</v>
      </c>
      <c r="FEZ23">
        <v>40280</v>
      </c>
      <c r="FFA23">
        <v>40277</v>
      </c>
      <c r="FFB23">
        <v>40276</v>
      </c>
      <c r="FFC23">
        <v>40275</v>
      </c>
      <c r="FFD23">
        <v>40274</v>
      </c>
      <c r="FFE23">
        <v>40273</v>
      </c>
      <c r="FFF23">
        <v>40270</v>
      </c>
      <c r="FFG23">
        <v>40269</v>
      </c>
      <c r="FFH23">
        <v>40268</v>
      </c>
      <c r="FFI23">
        <v>40267</v>
      </c>
      <c r="FFJ23">
        <v>40266</v>
      </c>
      <c r="FFK23">
        <v>40263</v>
      </c>
      <c r="FFL23">
        <v>40262</v>
      </c>
      <c r="FFM23">
        <v>40261</v>
      </c>
      <c r="FFN23">
        <v>40260</v>
      </c>
      <c r="FFO23">
        <v>40259</v>
      </c>
      <c r="FFP23">
        <v>40256</v>
      </c>
      <c r="FFQ23">
        <v>40255</v>
      </c>
      <c r="FFR23">
        <v>40254</v>
      </c>
      <c r="FFS23">
        <v>40253</v>
      </c>
      <c r="FFT23">
        <v>40252</v>
      </c>
      <c r="FFU23">
        <v>40249</v>
      </c>
      <c r="FFV23">
        <v>40248</v>
      </c>
      <c r="FFW23">
        <v>40247</v>
      </c>
      <c r="FFX23">
        <v>40246</v>
      </c>
      <c r="FFY23">
        <v>40245</v>
      </c>
      <c r="FFZ23">
        <v>40242</v>
      </c>
      <c r="FGA23">
        <v>40241</v>
      </c>
      <c r="FGB23">
        <v>40240</v>
      </c>
      <c r="FGC23">
        <v>40239</v>
      </c>
      <c r="FGD23">
        <v>40238</v>
      </c>
      <c r="FGE23">
        <v>40235</v>
      </c>
      <c r="FGF23">
        <v>40234</v>
      </c>
      <c r="FGG23">
        <v>40233</v>
      </c>
      <c r="FGH23">
        <v>40232</v>
      </c>
      <c r="FGI23">
        <v>40231</v>
      </c>
      <c r="FGJ23">
        <v>40228</v>
      </c>
      <c r="FGK23">
        <v>40227</v>
      </c>
      <c r="FGL23">
        <v>40226</v>
      </c>
      <c r="FGM23">
        <v>40225</v>
      </c>
      <c r="FGN23">
        <v>40224</v>
      </c>
      <c r="FGO23">
        <v>40221</v>
      </c>
      <c r="FGP23">
        <v>40220</v>
      </c>
      <c r="FGQ23">
        <v>40219</v>
      </c>
      <c r="FGR23">
        <v>40218</v>
      </c>
      <c r="FGS23">
        <v>40217</v>
      </c>
      <c r="FGT23">
        <v>40214</v>
      </c>
      <c r="FGU23">
        <v>40213</v>
      </c>
      <c r="FGV23">
        <v>40212</v>
      </c>
      <c r="FGW23">
        <v>40211</v>
      </c>
      <c r="FGX23">
        <v>40210</v>
      </c>
      <c r="FGY23">
        <v>40207</v>
      </c>
      <c r="FGZ23">
        <v>40206</v>
      </c>
      <c r="FHA23">
        <v>40205</v>
      </c>
      <c r="FHB23">
        <v>40204</v>
      </c>
      <c r="FHC23">
        <v>40203</v>
      </c>
      <c r="FHD23">
        <v>40200</v>
      </c>
      <c r="FHE23">
        <v>40199</v>
      </c>
      <c r="FHF23">
        <v>40198</v>
      </c>
      <c r="FHG23">
        <v>40197</v>
      </c>
      <c r="FHH23">
        <v>40196</v>
      </c>
      <c r="FHI23">
        <v>40193</v>
      </c>
      <c r="FHJ23">
        <v>40192</v>
      </c>
      <c r="FHK23">
        <v>40191</v>
      </c>
      <c r="FHL23">
        <v>40190</v>
      </c>
      <c r="FHM23">
        <v>40189</v>
      </c>
      <c r="FHN23">
        <v>40186</v>
      </c>
      <c r="FHO23">
        <v>40185</v>
      </c>
      <c r="FHP23">
        <v>40184</v>
      </c>
      <c r="FHQ23">
        <v>40183</v>
      </c>
      <c r="FHR23">
        <v>40182</v>
      </c>
      <c r="FHS23">
        <v>40179</v>
      </c>
      <c r="FHT23">
        <v>40178</v>
      </c>
      <c r="FHU23">
        <v>40177</v>
      </c>
      <c r="FHV23">
        <v>40176</v>
      </c>
      <c r="FHW23">
        <v>40175</v>
      </c>
      <c r="FHX23">
        <v>40172</v>
      </c>
      <c r="FHY23">
        <v>40171</v>
      </c>
      <c r="FHZ23">
        <v>40170</v>
      </c>
      <c r="FIA23">
        <v>40169</v>
      </c>
      <c r="FIB23">
        <v>40168</v>
      </c>
      <c r="FIC23">
        <v>40165</v>
      </c>
      <c r="FID23">
        <v>40164</v>
      </c>
      <c r="FIE23">
        <v>40163</v>
      </c>
      <c r="FIF23">
        <v>40162</v>
      </c>
      <c r="FIG23">
        <v>40161</v>
      </c>
      <c r="FIH23">
        <v>40158</v>
      </c>
      <c r="FII23">
        <v>40157</v>
      </c>
      <c r="FIJ23">
        <v>40156</v>
      </c>
      <c r="FIK23">
        <v>40155</v>
      </c>
      <c r="FIL23">
        <v>40154</v>
      </c>
      <c r="FIM23">
        <v>40151</v>
      </c>
      <c r="FIN23">
        <v>40150</v>
      </c>
      <c r="FIO23">
        <v>40149</v>
      </c>
      <c r="FIP23">
        <v>40148</v>
      </c>
      <c r="FIQ23">
        <v>40147</v>
      </c>
      <c r="FIR23">
        <v>40144</v>
      </c>
      <c r="FIS23">
        <v>40143</v>
      </c>
      <c r="FIT23">
        <v>40142</v>
      </c>
      <c r="FIU23">
        <v>40141</v>
      </c>
      <c r="FIV23">
        <v>40140</v>
      </c>
      <c r="FIW23">
        <v>40137</v>
      </c>
      <c r="FIX23">
        <v>40136</v>
      </c>
      <c r="FIY23">
        <v>40135</v>
      </c>
      <c r="FIZ23">
        <v>40134</v>
      </c>
      <c r="FJA23">
        <v>40133</v>
      </c>
      <c r="FJB23">
        <v>40130</v>
      </c>
      <c r="FJC23">
        <v>40129</v>
      </c>
      <c r="FJD23">
        <v>40128</v>
      </c>
      <c r="FJE23">
        <v>40127</v>
      </c>
      <c r="FJF23">
        <v>40126</v>
      </c>
      <c r="FJG23">
        <v>40123</v>
      </c>
      <c r="FJH23">
        <v>40122</v>
      </c>
      <c r="FJI23">
        <v>40121</v>
      </c>
      <c r="FJJ23">
        <v>40120</v>
      </c>
      <c r="FJK23">
        <v>40119</v>
      </c>
      <c r="FJL23">
        <v>40116</v>
      </c>
      <c r="FJM23">
        <v>40115</v>
      </c>
      <c r="FJN23">
        <v>40114</v>
      </c>
      <c r="FJO23">
        <v>40113</v>
      </c>
      <c r="FJP23">
        <v>40112</v>
      </c>
      <c r="FJQ23">
        <v>40109</v>
      </c>
      <c r="FJR23">
        <v>40108</v>
      </c>
      <c r="FJS23">
        <v>40107</v>
      </c>
      <c r="FJT23">
        <v>40106</v>
      </c>
      <c r="FJU23">
        <v>40105</v>
      </c>
      <c r="FJV23">
        <v>40102</v>
      </c>
      <c r="FJW23">
        <v>40101</v>
      </c>
      <c r="FJX23">
        <v>40100</v>
      </c>
      <c r="FJY23">
        <v>40099</v>
      </c>
      <c r="FJZ23">
        <v>40098</v>
      </c>
      <c r="FKA23">
        <v>40095</v>
      </c>
      <c r="FKB23">
        <v>40094</v>
      </c>
      <c r="FKC23">
        <v>40093</v>
      </c>
      <c r="FKD23">
        <v>40092</v>
      </c>
      <c r="FKE23">
        <v>40091</v>
      </c>
      <c r="FKF23">
        <v>40088</v>
      </c>
      <c r="FKG23">
        <v>40087</v>
      </c>
      <c r="FKH23">
        <v>40086</v>
      </c>
      <c r="FKI23">
        <v>40085</v>
      </c>
      <c r="FKJ23">
        <v>40084</v>
      </c>
      <c r="FKK23">
        <v>40081</v>
      </c>
      <c r="FKL23">
        <v>40080</v>
      </c>
      <c r="FKM23">
        <v>40079</v>
      </c>
      <c r="FKN23">
        <v>40078</v>
      </c>
      <c r="FKO23">
        <v>40077</v>
      </c>
      <c r="FKP23">
        <v>40074</v>
      </c>
      <c r="FKQ23">
        <v>40073</v>
      </c>
      <c r="FKR23">
        <v>40072</v>
      </c>
      <c r="FKS23">
        <v>40071</v>
      </c>
      <c r="FKT23">
        <v>40070</v>
      </c>
      <c r="FKU23">
        <v>40067</v>
      </c>
      <c r="FKV23">
        <v>40066</v>
      </c>
      <c r="FKW23">
        <v>40065</v>
      </c>
      <c r="FKX23">
        <v>40064</v>
      </c>
      <c r="FKY23">
        <v>40063</v>
      </c>
      <c r="FKZ23">
        <v>40060</v>
      </c>
      <c r="FLA23">
        <v>40059</v>
      </c>
      <c r="FLB23">
        <v>40058</v>
      </c>
      <c r="FLC23">
        <v>40057</v>
      </c>
      <c r="FLD23">
        <v>40056</v>
      </c>
      <c r="FLE23">
        <v>40053</v>
      </c>
      <c r="FLF23">
        <v>40052</v>
      </c>
      <c r="FLG23">
        <v>40051</v>
      </c>
      <c r="FLH23">
        <v>40050</v>
      </c>
      <c r="FLI23">
        <v>40049</v>
      </c>
      <c r="FLJ23">
        <v>40046</v>
      </c>
      <c r="FLK23">
        <v>40045</v>
      </c>
      <c r="FLL23">
        <v>40044</v>
      </c>
      <c r="FLM23">
        <v>40043</v>
      </c>
      <c r="FLN23">
        <v>40042</v>
      </c>
      <c r="FLO23">
        <v>40039</v>
      </c>
      <c r="FLP23">
        <v>40038</v>
      </c>
      <c r="FLQ23">
        <v>40037</v>
      </c>
      <c r="FLR23">
        <v>40036</v>
      </c>
      <c r="FLS23">
        <v>40035</v>
      </c>
      <c r="FLT23">
        <v>40032</v>
      </c>
      <c r="FLU23">
        <v>40031</v>
      </c>
      <c r="FLV23">
        <v>40030</v>
      </c>
      <c r="FLW23">
        <v>40029</v>
      </c>
      <c r="FLX23">
        <v>40028</v>
      </c>
      <c r="FLY23">
        <v>40025</v>
      </c>
      <c r="FLZ23">
        <v>40024</v>
      </c>
      <c r="FMA23">
        <v>40023</v>
      </c>
      <c r="FMB23">
        <v>40022</v>
      </c>
      <c r="FMC23">
        <v>40021</v>
      </c>
      <c r="FMD23">
        <v>40018</v>
      </c>
      <c r="FME23">
        <v>40017</v>
      </c>
      <c r="FMF23">
        <v>40016</v>
      </c>
      <c r="FMG23">
        <v>40015</v>
      </c>
      <c r="FMH23">
        <v>40014</v>
      </c>
      <c r="FMI23">
        <v>40011</v>
      </c>
      <c r="FMJ23">
        <v>40010</v>
      </c>
      <c r="FMK23">
        <v>40009</v>
      </c>
      <c r="FML23">
        <v>40008</v>
      </c>
      <c r="FMM23">
        <v>40007</v>
      </c>
      <c r="FMN23">
        <v>40004</v>
      </c>
      <c r="FMO23">
        <v>40003</v>
      </c>
      <c r="FMP23">
        <v>40002</v>
      </c>
      <c r="FMQ23">
        <v>40001</v>
      </c>
      <c r="FMR23">
        <v>40000</v>
      </c>
      <c r="FMS23">
        <v>39997</v>
      </c>
      <c r="FMT23">
        <v>39996</v>
      </c>
      <c r="FMU23">
        <v>39995</v>
      </c>
      <c r="FMV23">
        <v>39994</v>
      </c>
      <c r="FMW23">
        <v>39993</v>
      </c>
      <c r="FMX23">
        <v>39990</v>
      </c>
      <c r="FMY23">
        <v>39989</v>
      </c>
      <c r="FMZ23">
        <v>39988</v>
      </c>
      <c r="FNA23">
        <v>39987</v>
      </c>
      <c r="FNB23">
        <v>39986</v>
      </c>
      <c r="FNC23">
        <v>39983</v>
      </c>
      <c r="FND23">
        <v>39982</v>
      </c>
      <c r="FNE23">
        <v>39981</v>
      </c>
      <c r="FNF23">
        <v>39980</v>
      </c>
      <c r="FNG23">
        <v>39979</v>
      </c>
      <c r="FNH23">
        <v>39976</v>
      </c>
      <c r="FNI23">
        <v>39975</v>
      </c>
      <c r="FNJ23">
        <v>39974</v>
      </c>
      <c r="FNK23">
        <v>39973</v>
      </c>
      <c r="FNL23">
        <v>39972</v>
      </c>
      <c r="FNM23">
        <v>39969</v>
      </c>
      <c r="FNN23">
        <v>39968</v>
      </c>
      <c r="FNO23">
        <v>39967</v>
      </c>
      <c r="FNP23">
        <v>39966</v>
      </c>
      <c r="FNQ23">
        <v>39965</v>
      </c>
      <c r="FNR23">
        <v>39962</v>
      </c>
      <c r="FNS23">
        <v>39961</v>
      </c>
      <c r="FNT23">
        <v>39960</v>
      </c>
      <c r="FNU23">
        <v>39959</v>
      </c>
      <c r="FNV23">
        <v>39958</v>
      </c>
      <c r="FNW23">
        <v>39955</v>
      </c>
      <c r="FNX23">
        <v>39954</v>
      </c>
      <c r="FNY23">
        <v>39953</v>
      </c>
      <c r="FNZ23">
        <v>39952</v>
      </c>
      <c r="FOA23">
        <v>39951</v>
      </c>
      <c r="FOB23">
        <v>39948</v>
      </c>
      <c r="FOC23">
        <v>39947</v>
      </c>
      <c r="FOD23">
        <v>39946</v>
      </c>
      <c r="FOE23">
        <v>39945</v>
      </c>
      <c r="FOF23">
        <v>39944</v>
      </c>
      <c r="FOG23">
        <v>39941</v>
      </c>
      <c r="FOH23">
        <v>39940</v>
      </c>
      <c r="FOI23">
        <v>39939</v>
      </c>
      <c r="FOJ23">
        <v>39938</v>
      </c>
      <c r="FOK23">
        <v>39937</v>
      </c>
      <c r="FOL23">
        <v>39934</v>
      </c>
      <c r="FOM23">
        <v>39933</v>
      </c>
      <c r="FON23">
        <v>39932</v>
      </c>
      <c r="FOO23">
        <v>39931</v>
      </c>
      <c r="FOP23">
        <v>39930</v>
      </c>
      <c r="FOQ23">
        <v>39927</v>
      </c>
      <c r="FOR23">
        <v>39926</v>
      </c>
      <c r="FOS23">
        <v>39925</v>
      </c>
      <c r="FOT23">
        <v>39924</v>
      </c>
      <c r="FOU23">
        <v>39923</v>
      </c>
      <c r="FOV23">
        <v>39920</v>
      </c>
      <c r="FOW23">
        <v>39919</v>
      </c>
      <c r="FOX23">
        <v>39918</v>
      </c>
      <c r="FOY23">
        <v>39917</v>
      </c>
      <c r="FOZ23">
        <v>39916</v>
      </c>
      <c r="FPA23">
        <v>39913</v>
      </c>
      <c r="FPB23">
        <v>39912</v>
      </c>
      <c r="FPC23">
        <v>39911</v>
      </c>
      <c r="FPD23">
        <v>39910</v>
      </c>
      <c r="FPE23">
        <v>39909</v>
      </c>
      <c r="FPF23">
        <v>39906</v>
      </c>
      <c r="FPG23">
        <v>39905</v>
      </c>
      <c r="FPH23">
        <v>39904</v>
      </c>
      <c r="FPI23">
        <v>39903</v>
      </c>
      <c r="FPJ23">
        <v>39902</v>
      </c>
      <c r="FPK23">
        <v>39899</v>
      </c>
      <c r="FPL23">
        <v>39898</v>
      </c>
      <c r="FPM23">
        <v>39897</v>
      </c>
      <c r="FPN23">
        <v>39896</v>
      </c>
      <c r="FPO23">
        <v>39895</v>
      </c>
      <c r="FPP23">
        <v>39892</v>
      </c>
      <c r="FPQ23">
        <v>39891</v>
      </c>
      <c r="FPR23">
        <v>39890</v>
      </c>
      <c r="FPS23">
        <v>39889</v>
      </c>
      <c r="FPT23">
        <v>39888</v>
      </c>
      <c r="FPU23">
        <v>39885</v>
      </c>
      <c r="FPV23">
        <v>39884</v>
      </c>
      <c r="FPW23">
        <v>39883</v>
      </c>
      <c r="FPX23">
        <v>39882</v>
      </c>
      <c r="FPY23">
        <v>39881</v>
      </c>
      <c r="FPZ23">
        <v>39878</v>
      </c>
      <c r="FQA23">
        <v>39877</v>
      </c>
      <c r="FQB23">
        <v>39876</v>
      </c>
      <c r="FQC23">
        <v>39875</v>
      </c>
      <c r="FQD23">
        <v>39874</v>
      </c>
      <c r="FQE23">
        <v>39871</v>
      </c>
      <c r="FQF23">
        <v>39870</v>
      </c>
      <c r="FQG23">
        <v>39869</v>
      </c>
      <c r="FQH23">
        <v>39868</v>
      </c>
      <c r="FQI23">
        <v>39867</v>
      </c>
      <c r="FQJ23">
        <v>39864</v>
      </c>
      <c r="FQK23">
        <v>39863</v>
      </c>
      <c r="FQL23">
        <v>39862</v>
      </c>
      <c r="FQM23">
        <v>39861</v>
      </c>
      <c r="FQN23">
        <v>39860</v>
      </c>
      <c r="FQO23">
        <v>39857</v>
      </c>
      <c r="FQP23">
        <v>39856</v>
      </c>
      <c r="FQQ23">
        <v>39855</v>
      </c>
      <c r="FQR23">
        <v>39854</v>
      </c>
      <c r="FQS23">
        <v>39853</v>
      </c>
      <c r="FQT23">
        <v>39850</v>
      </c>
      <c r="FQU23">
        <v>39849</v>
      </c>
      <c r="FQV23">
        <v>39848</v>
      </c>
      <c r="FQW23">
        <v>39847</v>
      </c>
      <c r="FQX23">
        <v>39846</v>
      </c>
      <c r="FQY23">
        <v>39843</v>
      </c>
      <c r="FQZ23">
        <v>39842</v>
      </c>
      <c r="FRA23">
        <v>39841</v>
      </c>
      <c r="FRB23">
        <v>39840</v>
      </c>
      <c r="FRC23">
        <v>39839</v>
      </c>
      <c r="FRD23">
        <v>39836</v>
      </c>
      <c r="FRE23">
        <v>39835</v>
      </c>
      <c r="FRF23">
        <v>39834</v>
      </c>
      <c r="FRG23">
        <v>39833</v>
      </c>
      <c r="FRH23">
        <v>39832</v>
      </c>
      <c r="FRI23">
        <v>39829</v>
      </c>
      <c r="FRJ23">
        <v>39828</v>
      </c>
      <c r="FRK23">
        <v>39827</v>
      </c>
      <c r="FRL23">
        <v>39826</v>
      </c>
      <c r="FRM23">
        <v>39825</v>
      </c>
      <c r="FRN23">
        <v>39822</v>
      </c>
      <c r="FRO23">
        <v>39821</v>
      </c>
      <c r="FRP23">
        <v>39820</v>
      </c>
      <c r="FRQ23">
        <v>39819</v>
      </c>
      <c r="FRR23">
        <v>39818</v>
      </c>
      <c r="FRS23">
        <v>39815</v>
      </c>
      <c r="FRT23">
        <v>39814</v>
      </c>
      <c r="FRU23">
        <v>39813</v>
      </c>
      <c r="FRV23">
        <v>39812</v>
      </c>
      <c r="FRW23">
        <v>39811</v>
      </c>
      <c r="FRX23">
        <v>39808</v>
      </c>
      <c r="FRY23">
        <v>39807</v>
      </c>
      <c r="FRZ23">
        <v>39806</v>
      </c>
      <c r="FSA23">
        <v>39805</v>
      </c>
      <c r="FSB23">
        <v>39804</v>
      </c>
      <c r="FSC23">
        <v>39801</v>
      </c>
      <c r="FSD23">
        <v>39800</v>
      </c>
      <c r="FSE23">
        <v>39799</v>
      </c>
      <c r="FSF23">
        <v>39798</v>
      </c>
      <c r="FSG23">
        <v>39797</v>
      </c>
      <c r="FSH23">
        <v>39794</v>
      </c>
      <c r="FSI23">
        <v>39793</v>
      </c>
      <c r="FSJ23">
        <v>39792</v>
      </c>
      <c r="FSK23">
        <v>39791</v>
      </c>
      <c r="FSL23">
        <v>39790</v>
      </c>
      <c r="FSM23">
        <v>39787</v>
      </c>
      <c r="FSN23">
        <v>39786</v>
      </c>
      <c r="FSO23">
        <v>39785</v>
      </c>
      <c r="FSP23">
        <v>39784</v>
      </c>
      <c r="FSQ23">
        <v>39783</v>
      </c>
      <c r="FSR23">
        <v>39780</v>
      </c>
      <c r="FSS23">
        <v>39779</v>
      </c>
      <c r="FST23">
        <v>39778</v>
      </c>
      <c r="FSU23">
        <v>39777</v>
      </c>
      <c r="FSV23">
        <v>39776</v>
      </c>
      <c r="FSW23">
        <v>39773</v>
      </c>
      <c r="FSX23">
        <v>39772</v>
      </c>
      <c r="FSY23">
        <v>39771</v>
      </c>
      <c r="FSZ23">
        <v>39770</v>
      </c>
      <c r="FTA23">
        <v>39769</v>
      </c>
      <c r="FTB23">
        <v>39766</v>
      </c>
      <c r="FTC23">
        <v>39765</v>
      </c>
      <c r="FTD23">
        <v>39764</v>
      </c>
      <c r="FTE23">
        <v>39763</v>
      </c>
      <c r="FTF23">
        <v>39762</v>
      </c>
      <c r="FTG23">
        <v>39759</v>
      </c>
      <c r="FTH23">
        <v>39758</v>
      </c>
      <c r="FTI23">
        <v>39757</v>
      </c>
      <c r="FTJ23">
        <v>39756</v>
      </c>
      <c r="FTK23">
        <v>39755</v>
      </c>
      <c r="FTL23">
        <v>39752</v>
      </c>
      <c r="FTM23">
        <v>39751</v>
      </c>
      <c r="FTN23">
        <v>39750</v>
      </c>
      <c r="FTO23">
        <v>39749</v>
      </c>
      <c r="FTP23">
        <v>39748</v>
      </c>
      <c r="FTQ23">
        <v>39745</v>
      </c>
      <c r="FTR23">
        <v>39744</v>
      </c>
      <c r="FTS23">
        <v>39743</v>
      </c>
      <c r="FTT23">
        <v>39742</v>
      </c>
      <c r="FTU23">
        <v>39741</v>
      </c>
      <c r="FTV23">
        <v>39738</v>
      </c>
      <c r="FTW23">
        <v>39737</v>
      </c>
      <c r="FTX23">
        <v>39736</v>
      </c>
      <c r="FTY23">
        <v>39735</v>
      </c>
      <c r="FTZ23">
        <v>39734</v>
      </c>
      <c r="FUA23">
        <v>39731</v>
      </c>
      <c r="FUB23">
        <v>39730</v>
      </c>
      <c r="FUC23">
        <v>39729</v>
      </c>
      <c r="FUD23">
        <v>39728</v>
      </c>
      <c r="FUE23">
        <v>39727</v>
      </c>
      <c r="FUF23">
        <v>39724</v>
      </c>
      <c r="FUG23">
        <v>39723</v>
      </c>
      <c r="FUH23">
        <v>39722</v>
      </c>
      <c r="FUI23">
        <v>39721</v>
      </c>
      <c r="FUJ23">
        <v>39720</v>
      </c>
      <c r="FUK23">
        <v>39717</v>
      </c>
      <c r="FUL23">
        <v>39716</v>
      </c>
      <c r="FUM23">
        <v>39715</v>
      </c>
      <c r="FUN23">
        <v>39714</v>
      </c>
      <c r="FUO23">
        <v>39713</v>
      </c>
      <c r="FUP23">
        <v>39710</v>
      </c>
      <c r="FUQ23">
        <v>39709</v>
      </c>
      <c r="FUR23">
        <v>39708</v>
      </c>
      <c r="FUS23">
        <v>39707</v>
      </c>
      <c r="FUT23">
        <v>39706</v>
      </c>
      <c r="FUU23">
        <v>39703</v>
      </c>
      <c r="FUV23">
        <v>39702</v>
      </c>
      <c r="FUW23">
        <v>39701</v>
      </c>
      <c r="FUX23">
        <v>39700</v>
      </c>
      <c r="FUY23">
        <v>39699</v>
      </c>
      <c r="FUZ23">
        <v>39696</v>
      </c>
      <c r="FVA23">
        <v>39695</v>
      </c>
      <c r="FVB23">
        <v>39694</v>
      </c>
      <c r="FVC23">
        <v>39693</v>
      </c>
      <c r="FVD23">
        <v>39692</v>
      </c>
      <c r="FVE23">
        <v>39689</v>
      </c>
      <c r="FVF23">
        <v>39688</v>
      </c>
      <c r="FVG23">
        <v>39687</v>
      </c>
      <c r="FVH23">
        <v>39686</v>
      </c>
      <c r="FVI23">
        <v>39685</v>
      </c>
      <c r="FVJ23">
        <v>39682</v>
      </c>
      <c r="FVK23">
        <v>39681</v>
      </c>
      <c r="FVL23">
        <v>39680</v>
      </c>
      <c r="FVM23">
        <v>39679</v>
      </c>
      <c r="FVN23">
        <v>39678</v>
      </c>
      <c r="FVO23">
        <v>39675</v>
      </c>
      <c r="FVP23">
        <v>39674</v>
      </c>
      <c r="FVQ23">
        <v>39673</v>
      </c>
      <c r="FVR23">
        <v>39672</v>
      </c>
      <c r="FVS23">
        <v>39671</v>
      </c>
      <c r="FVT23">
        <v>39668</v>
      </c>
      <c r="FVU23">
        <v>39667</v>
      </c>
      <c r="FVV23">
        <v>39666</v>
      </c>
      <c r="FVW23">
        <v>39665</v>
      </c>
      <c r="FVX23">
        <v>39664</v>
      </c>
      <c r="FVY23">
        <v>39661</v>
      </c>
      <c r="FVZ23">
        <v>39660</v>
      </c>
      <c r="FWA23">
        <v>39659</v>
      </c>
      <c r="FWB23">
        <v>39658</v>
      </c>
      <c r="FWC23">
        <v>39657</v>
      </c>
      <c r="FWD23">
        <v>39654</v>
      </c>
      <c r="FWE23">
        <v>39653</v>
      </c>
      <c r="FWF23">
        <v>39652</v>
      </c>
      <c r="FWG23">
        <v>39651</v>
      </c>
      <c r="FWH23">
        <v>39650</v>
      </c>
      <c r="FWI23">
        <v>39647</v>
      </c>
      <c r="FWJ23">
        <v>39646</v>
      </c>
      <c r="FWK23">
        <v>39645</v>
      </c>
      <c r="FWL23">
        <v>39644</v>
      </c>
      <c r="FWM23">
        <v>39643</v>
      </c>
      <c r="FWN23">
        <v>39640</v>
      </c>
      <c r="FWO23">
        <v>39639</v>
      </c>
      <c r="FWP23">
        <v>39638</v>
      </c>
      <c r="FWQ23">
        <v>39637</v>
      </c>
      <c r="FWR23">
        <v>39636</v>
      </c>
      <c r="FWS23">
        <v>39633</v>
      </c>
      <c r="FWT23">
        <v>39632</v>
      </c>
      <c r="FWU23">
        <v>39631</v>
      </c>
      <c r="FWV23">
        <v>39630</v>
      </c>
      <c r="FWW23">
        <v>39629</v>
      </c>
      <c r="FWX23">
        <v>39626</v>
      </c>
      <c r="FWY23">
        <v>39625</v>
      </c>
      <c r="FWZ23">
        <v>39624</v>
      </c>
      <c r="FXA23">
        <v>39623</v>
      </c>
      <c r="FXB23">
        <v>39622</v>
      </c>
      <c r="FXC23">
        <v>39619</v>
      </c>
      <c r="FXD23">
        <v>39618</v>
      </c>
      <c r="FXE23">
        <v>39617</v>
      </c>
      <c r="FXF23">
        <v>39616</v>
      </c>
      <c r="FXG23">
        <v>39615</v>
      </c>
      <c r="FXH23">
        <v>39612</v>
      </c>
      <c r="FXI23">
        <v>39611</v>
      </c>
      <c r="FXJ23">
        <v>39610</v>
      </c>
      <c r="FXK23">
        <v>39609</v>
      </c>
      <c r="FXL23">
        <v>39608</v>
      </c>
      <c r="FXM23">
        <v>39605</v>
      </c>
      <c r="FXN23">
        <v>39604</v>
      </c>
      <c r="FXO23">
        <v>39603</v>
      </c>
      <c r="FXP23">
        <v>39602</v>
      </c>
      <c r="FXQ23">
        <v>39601</v>
      </c>
      <c r="FXR23">
        <v>39598</v>
      </c>
      <c r="FXS23">
        <v>39597</v>
      </c>
      <c r="FXT23">
        <v>39596</v>
      </c>
      <c r="FXU23">
        <v>39595</v>
      </c>
      <c r="FXV23">
        <v>39594</v>
      </c>
      <c r="FXW23">
        <v>39591</v>
      </c>
      <c r="FXX23">
        <v>39590</v>
      </c>
      <c r="FXY23">
        <v>39589</v>
      </c>
      <c r="FXZ23">
        <v>39588</v>
      </c>
      <c r="FYA23">
        <v>39587</v>
      </c>
      <c r="FYB23">
        <v>39584</v>
      </c>
      <c r="FYC23">
        <v>39583</v>
      </c>
      <c r="FYD23">
        <v>39582</v>
      </c>
      <c r="FYE23">
        <v>39581</v>
      </c>
      <c r="FYF23">
        <v>39580</v>
      </c>
      <c r="FYG23">
        <v>39577</v>
      </c>
      <c r="FYH23">
        <v>39576</v>
      </c>
      <c r="FYI23">
        <v>39575</v>
      </c>
      <c r="FYJ23">
        <v>39574</v>
      </c>
      <c r="FYK23">
        <v>39573</v>
      </c>
      <c r="FYL23">
        <v>39570</v>
      </c>
      <c r="FYM23">
        <v>39569</v>
      </c>
      <c r="FYN23">
        <v>39568</v>
      </c>
      <c r="FYO23">
        <v>39567</v>
      </c>
      <c r="FYP23">
        <v>39566</v>
      </c>
      <c r="FYQ23">
        <v>39563</v>
      </c>
      <c r="FYR23">
        <v>39562</v>
      </c>
      <c r="FYS23">
        <v>39561</v>
      </c>
      <c r="FYT23">
        <v>39560</v>
      </c>
      <c r="FYU23">
        <v>39559</v>
      </c>
      <c r="FYV23">
        <v>39556</v>
      </c>
      <c r="FYW23">
        <v>39555</v>
      </c>
      <c r="FYX23">
        <v>39554</v>
      </c>
      <c r="FYY23">
        <v>39553</v>
      </c>
      <c r="FYZ23">
        <v>39552</v>
      </c>
      <c r="FZA23">
        <v>39549</v>
      </c>
      <c r="FZB23">
        <v>39548</v>
      </c>
      <c r="FZC23">
        <v>39547</v>
      </c>
      <c r="FZD23">
        <v>39546</v>
      </c>
      <c r="FZE23">
        <v>39545</v>
      </c>
      <c r="FZF23">
        <v>39542</v>
      </c>
      <c r="FZG23">
        <v>39541</v>
      </c>
      <c r="FZH23">
        <v>39540</v>
      </c>
      <c r="FZI23">
        <v>39539</v>
      </c>
      <c r="FZJ23">
        <v>39538</v>
      </c>
      <c r="FZK23">
        <v>39535</v>
      </c>
      <c r="FZL23">
        <v>39534</v>
      </c>
      <c r="FZM23">
        <v>39533</v>
      </c>
      <c r="FZN23">
        <v>39532</v>
      </c>
      <c r="FZO23">
        <v>39531</v>
      </c>
      <c r="FZP23">
        <v>39528</v>
      </c>
      <c r="FZQ23">
        <v>39527</v>
      </c>
      <c r="FZR23">
        <v>39526</v>
      </c>
      <c r="FZS23">
        <v>39525</v>
      </c>
      <c r="FZT23">
        <v>39524</v>
      </c>
      <c r="FZU23">
        <v>39521</v>
      </c>
      <c r="FZV23">
        <v>39520</v>
      </c>
      <c r="FZW23">
        <v>39519</v>
      </c>
      <c r="FZX23">
        <v>39518</v>
      </c>
      <c r="FZY23">
        <v>39517</v>
      </c>
      <c r="FZZ23">
        <v>39514</v>
      </c>
      <c r="GAA23">
        <v>39513</v>
      </c>
      <c r="GAB23">
        <v>39512</v>
      </c>
      <c r="GAC23">
        <v>39511</v>
      </c>
      <c r="GAD23">
        <v>39510</v>
      </c>
      <c r="GAE23">
        <v>39507</v>
      </c>
      <c r="GAF23">
        <v>39506</v>
      </c>
      <c r="GAG23">
        <v>39505</v>
      </c>
      <c r="GAH23">
        <v>39504</v>
      </c>
      <c r="GAI23">
        <v>39503</v>
      </c>
      <c r="GAJ23">
        <v>39500</v>
      </c>
      <c r="GAK23">
        <v>39499</v>
      </c>
      <c r="GAL23">
        <v>39498</v>
      </c>
      <c r="GAM23">
        <v>39497</v>
      </c>
      <c r="GAN23">
        <v>39496</v>
      </c>
      <c r="GAO23">
        <v>39493</v>
      </c>
      <c r="GAP23">
        <v>39492</v>
      </c>
      <c r="GAQ23">
        <v>39491</v>
      </c>
      <c r="GAR23">
        <v>39490</v>
      </c>
      <c r="GAS23">
        <v>39489</v>
      </c>
      <c r="GAT23">
        <v>39486</v>
      </c>
      <c r="GAU23">
        <v>39485</v>
      </c>
      <c r="GAV23">
        <v>39484</v>
      </c>
      <c r="GAW23">
        <v>39483</v>
      </c>
      <c r="GAX23">
        <v>39482</v>
      </c>
      <c r="GAY23">
        <v>39479</v>
      </c>
      <c r="GAZ23">
        <v>39478</v>
      </c>
      <c r="GBA23">
        <v>39477</v>
      </c>
      <c r="GBB23">
        <v>39476</v>
      </c>
      <c r="GBC23">
        <v>39475</v>
      </c>
      <c r="GBD23">
        <v>39472</v>
      </c>
      <c r="GBE23">
        <v>39471</v>
      </c>
      <c r="GBF23">
        <v>39470</v>
      </c>
      <c r="GBG23">
        <v>39469</v>
      </c>
      <c r="GBH23">
        <v>39468</v>
      </c>
      <c r="GBI23">
        <v>39465</v>
      </c>
      <c r="GBJ23">
        <v>39464</v>
      </c>
      <c r="GBK23">
        <v>39463</v>
      </c>
      <c r="GBL23">
        <v>39462</v>
      </c>
      <c r="GBM23">
        <v>39461</v>
      </c>
      <c r="GBN23">
        <v>39458</v>
      </c>
      <c r="GBO23">
        <v>39457</v>
      </c>
      <c r="GBP23">
        <v>39456</v>
      </c>
      <c r="GBQ23">
        <v>39455</v>
      </c>
      <c r="GBR23">
        <v>39454</v>
      </c>
      <c r="GBS23">
        <v>39451</v>
      </c>
      <c r="GBT23">
        <v>39450</v>
      </c>
      <c r="GBU23">
        <v>39449</v>
      </c>
      <c r="GBV23">
        <v>39448</v>
      </c>
      <c r="GBW23">
        <v>39447</v>
      </c>
      <c r="GBX23">
        <v>39444</v>
      </c>
      <c r="GBY23">
        <v>39443</v>
      </c>
      <c r="GBZ23">
        <v>39442</v>
      </c>
      <c r="GCA23">
        <v>39441</v>
      </c>
      <c r="GCB23">
        <v>39440</v>
      </c>
      <c r="GCC23">
        <v>39437</v>
      </c>
      <c r="GCD23">
        <v>39436</v>
      </c>
      <c r="GCE23">
        <v>39435</v>
      </c>
      <c r="GCF23">
        <v>39434</v>
      </c>
      <c r="GCG23">
        <v>39433</v>
      </c>
      <c r="GCH23">
        <v>39430</v>
      </c>
      <c r="GCI23">
        <v>39429</v>
      </c>
      <c r="GCJ23">
        <v>39428</v>
      </c>
      <c r="GCK23">
        <v>39427</v>
      </c>
      <c r="GCL23">
        <v>39426</v>
      </c>
      <c r="GCM23">
        <v>39423</v>
      </c>
      <c r="GCN23">
        <v>39422</v>
      </c>
      <c r="GCO23">
        <v>39421</v>
      </c>
      <c r="GCP23">
        <v>39420</v>
      </c>
      <c r="GCQ23">
        <v>39419</v>
      </c>
      <c r="GCR23">
        <v>39416</v>
      </c>
      <c r="GCS23">
        <v>39415</v>
      </c>
      <c r="GCT23">
        <v>39414</v>
      </c>
      <c r="GCU23">
        <v>39413</v>
      </c>
      <c r="GCV23">
        <v>39412</v>
      </c>
      <c r="GCW23">
        <v>39409</v>
      </c>
      <c r="GCX23">
        <v>39408</v>
      </c>
      <c r="GCY23">
        <v>39407</v>
      </c>
      <c r="GCZ23">
        <v>39406</v>
      </c>
      <c r="GDA23">
        <v>39405</v>
      </c>
      <c r="GDB23">
        <v>39402</v>
      </c>
      <c r="GDC23">
        <v>39401</v>
      </c>
      <c r="GDD23">
        <v>39400</v>
      </c>
      <c r="GDE23">
        <v>39399</v>
      </c>
      <c r="GDF23">
        <v>39398</v>
      </c>
      <c r="GDG23">
        <v>39395</v>
      </c>
      <c r="GDH23">
        <v>39394</v>
      </c>
      <c r="GDI23">
        <v>39393</v>
      </c>
      <c r="GDJ23">
        <v>39392</v>
      </c>
      <c r="GDK23">
        <v>39391</v>
      </c>
      <c r="GDL23">
        <v>39388</v>
      </c>
      <c r="GDM23">
        <v>39387</v>
      </c>
      <c r="GDN23">
        <v>39386</v>
      </c>
      <c r="GDO23">
        <v>39385</v>
      </c>
      <c r="GDP23">
        <v>39384</v>
      </c>
      <c r="GDQ23">
        <v>39381</v>
      </c>
      <c r="GDR23">
        <v>39380</v>
      </c>
      <c r="GDS23">
        <v>39379</v>
      </c>
      <c r="GDT23">
        <v>39378</v>
      </c>
      <c r="GDU23">
        <v>39377</v>
      </c>
      <c r="GDV23">
        <v>39374</v>
      </c>
      <c r="GDW23">
        <v>39373</v>
      </c>
      <c r="GDX23">
        <v>39372</v>
      </c>
      <c r="GDY23">
        <v>39371</v>
      </c>
      <c r="GDZ23">
        <v>39370</v>
      </c>
      <c r="GEA23">
        <v>39367</v>
      </c>
      <c r="GEB23">
        <v>39366</v>
      </c>
      <c r="GEC23">
        <v>39365</v>
      </c>
      <c r="GED23">
        <v>39364</v>
      </c>
      <c r="GEE23">
        <v>39363</v>
      </c>
      <c r="GEF23">
        <v>39360</v>
      </c>
      <c r="GEG23">
        <v>39359</v>
      </c>
      <c r="GEH23">
        <v>39358</v>
      </c>
      <c r="GEI23">
        <v>39357</v>
      </c>
      <c r="GEJ23">
        <v>39356</v>
      </c>
      <c r="GEK23">
        <v>39353</v>
      </c>
      <c r="GEL23">
        <v>39352</v>
      </c>
      <c r="GEM23">
        <v>39351</v>
      </c>
      <c r="GEN23">
        <v>39350</v>
      </c>
      <c r="GEO23">
        <v>39349</v>
      </c>
      <c r="GEP23">
        <v>39346</v>
      </c>
      <c r="GEQ23">
        <v>39345</v>
      </c>
      <c r="GER23">
        <v>39344</v>
      </c>
      <c r="GES23">
        <v>39343</v>
      </c>
      <c r="GET23">
        <v>39342</v>
      </c>
      <c r="GEU23">
        <v>39339</v>
      </c>
      <c r="GEV23">
        <v>39338</v>
      </c>
      <c r="GEW23">
        <v>39337</v>
      </c>
      <c r="GEX23">
        <v>39336</v>
      </c>
      <c r="GEY23">
        <v>39335</v>
      </c>
      <c r="GEZ23">
        <v>39332</v>
      </c>
      <c r="GFA23">
        <v>39331</v>
      </c>
      <c r="GFB23">
        <v>39330</v>
      </c>
      <c r="GFC23">
        <v>39329</v>
      </c>
      <c r="GFD23">
        <v>39328</v>
      </c>
      <c r="GFE23">
        <v>39325</v>
      </c>
      <c r="GFF23">
        <v>39324</v>
      </c>
      <c r="GFG23">
        <v>39323</v>
      </c>
      <c r="GFH23">
        <v>39322</v>
      </c>
      <c r="GFI23">
        <v>39321</v>
      </c>
      <c r="GFJ23">
        <v>39318</v>
      </c>
      <c r="GFK23">
        <v>39317</v>
      </c>
      <c r="GFL23">
        <v>39316</v>
      </c>
      <c r="GFM23">
        <v>39315</v>
      </c>
      <c r="GFN23">
        <v>39314</v>
      </c>
      <c r="GFO23">
        <v>39311</v>
      </c>
      <c r="GFP23">
        <v>39310</v>
      </c>
      <c r="GFQ23">
        <v>39309</v>
      </c>
      <c r="GFR23">
        <v>39308</v>
      </c>
      <c r="GFS23">
        <v>39307</v>
      </c>
      <c r="GFT23">
        <v>39304</v>
      </c>
      <c r="GFU23">
        <v>39303</v>
      </c>
      <c r="GFV23">
        <v>39302</v>
      </c>
      <c r="GFW23">
        <v>39301</v>
      </c>
      <c r="GFX23">
        <v>39300</v>
      </c>
      <c r="GFY23">
        <v>39297</v>
      </c>
      <c r="GFZ23">
        <v>39296</v>
      </c>
      <c r="GGA23">
        <v>39295</v>
      </c>
      <c r="GGB23">
        <v>39294</v>
      </c>
      <c r="GGC23">
        <v>39293</v>
      </c>
      <c r="GGD23">
        <v>39290</v>
      </c>
      <c r="GGE23">
        <v>39289</v>
      </c>
      <c r="GGF23">
        <v>39288</v>
      </c>
      <c r="GGG23">
        <v>39287</v>
      </c>
      <c r="GGH23">
        <v>39286</v>
      </c>
      <c r="GGI23">
        <v>39283</v>
      </c>
      <c r="GGJ23">
        <v>39282</v>
      </c>
      <c r="GGK23">
        <v>39281</v>
      </c>
      <c r="GGL23">
        <v>39280</v>
      </c>
      <c r="GGM23">
        <v>39279</v>
      </c>
      <c r="GGN23">
        <v>39276</v>
      </c>
      <c r="GGO23">
        <v>39275</v>
      </c>
      <c r="GGP23">
        <v>39274</v>
      </c>
      <c r="GGQ23">
        <v>39273</v>
      </c>
      <c r="GGR23">
        <v>39272</v>
      </c>
      <c r="GGS23">
        <v>39269</v>
      </c>
      <c r="GGT23">
        <v>39268</v>
      </c>
      <c r="GGU23">
        <v>39267</v>
      </c>
      <c r="GGV23">
        <v>39266</v>
      </c>
      <c r="GGW23">
        <v>39265</v>
      </c>
      <c r="GGX23">
        <v>39262</v>
      </c>
      <c r="GGY23">
        <v>39261</v>
      </c>
      <c r="GGZ23">
        <v>39260</v>
      </c>
      <c r="GHA23">
        <v>39259</v>
      </c>
      <c r="GHB23">
        <v>39258</v>
      </c>
      <c r="GHC23">
        <v>39255</v>
      </c>
      <c r="GHD23">
        <v>39254</v>
      </c>
      <c r="GHE23">
        <v>39253</v>
      </c>
      <c r="GHF23">
        <v>39252</v>
      </c>
      <c r="GHG23">
        <v>39251</v>
      </c>
      <c r="GHH23">
        <v>39248</v>
      </c>
      <c r="GHI23">
        <v>39247</v>
      </c>
      <c r="GHJ23">
        <v>39246</v>
      </c>
      <c r="GHK23">
        <v>39245</v>
      </c>
      <c r="GHL23">
        <v>39244</v>
      </c>
      <c r="GHM23">
        <v>39241</v>
      </c>
      <c r="GHN23">
        <v>39240</v>
      </c>
      <c r="GHO23">
        <v>39239</v>
      </c>
      <c r="GHP23">
        <v>39238</v>
      </c>
      <c r="GHQ23">
        <v>39237</v>
      </c>
      <c r="GHR23">
        <v>39234</v>
      </c>
      <c r="GHS23">
        <v>39233</v>
      </c>
      <c r="GHT23">
        <v>39232</v>
      </c>
      <c r="GHU23">
        <v>39231</v>
      </c>
      <c r="GHV23">
        <v>39230</v>
      </c>
      <c r="GHW23">
        <v>39227</v>
      </c>
      <c r="GHX23">
        <v>39226</v>
      </c>
      <c r="GHY23">
        <v>39225</v>
      </c>
      <c r="GHZ23">
        <v>39224</v>
      </c>
      <c r="GIA23">
        <v>39223</v>
      </c>
      <c r="GIB23">
        <v>39220</v>
      </c>
      <c r="GIC23">
        <v>39219</v>
      </c>
      <c r="GID23">
        <v>39218</v>
      </c>
      <c r="GIE23">
        <v>39217</v>
      </c>
      <c r="GIF23">
        <v>39216</v>
      </c>
      <c r="GIG23">
        <v>39213</v>
      </c>
      <c r="GIH23">
        <v>39212</v>
      </c>
      <c r="GII23">
        <v>39211</v>
      </c>
      <c r="GIJ23">
        <v>39210</v>
      </c>
      <c r="GIK23">
        <v>39209</v>
      </c>
      <c r="GIL23">
        <v>39206</v>
      </c>
      <c r="GIM23">
        <v>39205</v>
      </c>
      <c r="GIN23">
        <v>39204</v>
      </c>
      <c r="GIO23">
        <v>39203</v>
      </c>
      <c r="GIP23">
        <v>39202</v>
      </c>
      <c r="GIQ23">
        <v>39199</v>
      </c>
      <c r="GIR23">
        <v>39198</v>
      </c>
      <c r="GIS23">
        <v>39197</v>
      </c>
      <c r="GIT23">
        <v>39196</v>
      </c>
      <c r="GIU23">
        <v>39195</v>
      </c>
      <c r="GIV23">
        <v>39192</v>
      </c>
      <c r="GIW23">
        <v>39191</v>
      </c>
      <c r="GIX23">
        <v>39190</v>
      </c>
      <c r="GIY23">
        <v>39189</v>
      </c>
      <c r="GIZ23">
        <v>39188</v>
      </c>
      <c r="GJA23">
        <v>39185</v>
      </c>
      <c r="GJB23">
        <v>39184</v>
      </c>
      <c r="GJC23">
        <v>39183</v>
      </c>
      <c r="GJD23">
        <v>39182</v>
      </c>
      <c r="GJE23">
        <v>39181</v>
      </c>
      <c r="GJF23">
        <v>39178</v>
      </c>
      <c r="GJG23">
        <v>39177</v>
      </c>
      <c r="GJH23">
        <v>39176</v>
      </c>
      <c r="GJI23">
        <v>39175</v>
      </c>
      <c r="GJJ23">
        <v>39174</v>
      </c>
      <c r="GJK23">
        <v>39171</v>
      </c>
      <c r="GJL23">
        <v>39170</v>
      </c>
      <c r="GJM23">
        <v>39169</v>
      </c>
      <c r="GJN23">
        <v>39168</v>
      </c>
      <c r="GJO23">
        <v>39167</v>
      </c>
      <c r="GJP23">
        <v>39164</v>
      </c>
      <c r="GJQ23">
        <v>39163</v>
      </c>
      <c r="GJR23">
        <v>39162</v>
      </c>
      <c r="GJS23">
        <v>39161</v>
      </c>
      <c r="GJT23">
        <v>39160</v>
      </c>
      <c r="GJU23">
        <v>39157</v>
      </c>
      <c r="GJV23">
        <v>39156</v>
      </c>
      <c r="GJW23">
        <v>39155</v>
      </c>
      <c r="GJX23">
        <v>39154</v>
      </c>
      <c r="GJY23">
        <v>39153</v>
      </c>
      <c r="GJZ23">
        <v>39150</v>
      </c>
      <c r="GKA23">
        <v>39149</v>
      </c>
      <c r="GKB23">
        <v>39148</v>
      </c>
      <c r="GKC23">
        <v>39147</v>
      </c>
      <c r="GKD23">
        <v>39146</v>
      </c>
      <c r="GKE23">
        <v>39143</v>
      </c>
      <c r="GKF23">
        <v>39142</v>
      </c>
      <c r="GKG23">
        <v>39141</v>
      </c>
      <c r="GKH23">
        <v>39140</v>
      </c>
      <c r="GKI23">
        <v>39139</v>
      </c>
      <c r="GKJ23">
        <v>39136</v>
      </c>
      <c r="GKK23">
        <v>39135</v>
      </c>
      <c r="GKL23">
        <v>39134</v>
      </c>
      <c r="GKM23">
        <v>39133</v>
      </c>
      <c r="GKN23">
        <v>39132</v>
      </c>
      <c r="GKO23">
        <v>39129</v>
      </c>
      <c r="GKP23">
        <v>39128</v>
      </c>
      <c r="GKQ23">
        <v>39127</v>
      </c>
      <c r="GKR23">
        <v>39126</v>
      </c>
      <c r="GKS23">
        <v>39125</v>
      </c>
      <c r="GKT23">
        <v>39122</v>
      </c>
      <c r="GKU23">
        <v>39121</v>
      </c>
      <c r="GKV23">
        <v>39120</v>
      </c>
      <c r="GKW23">
        <v>39119</v>
      </c>
      <c r="GKX23">
        <v>39118</v>
      </c>
      <c r="GKY23">
        <v>39115</v>
      </c>
      <c r="GKZ23">
        <v>39114</v>
      </c>
      <c r="GLA23">
        <v>39113</v>
      </c>
      <c r="GLB23">
        <v>39112</v>
      </c>
      <c r="GLC23">
        <v>39111</v>
      </c>
      <c r="GLD23">
        <v>39108</v>
      </c>
      <c r="GLE23">
        <v>39107</v>
      </c>
      <c r="GLF23">
        <v>39106</v>
      </c>
      <c r="GLG23">
        <v>39105</v>
      </c>
      <c r="GLH23">
        <v>39104</v>
      </c>
      <c r="GLI23">
        <v>39101</v>
      </c>
      <c r="GLJ23">
        <v>39100</v>
      </c>
      <c r="GLK23">
        <v>39099</v>
      </c>
      <c r="GLL23">
        <v>39098</v>
      </c>
      <c r="GLM23">
        <v>39097</v>
      </c>
      <c r="GLN23">
        <v>39094</v>
      </c>
      <c r="GLO23">
        <v>39093</v>
      </c>
      <c r="GLP23">
        <v>39092</v>
      </c>
      <c r="GLQ23">
        <v>39091</v>
      </c>
      <c r="GLR23">
        <v>39090</v>
      </c>
      <c r="GLS23">
        <v>39087</v>
      </c>
      <c r="GLT23">
        <v>39086</v>
      </c>
      <c r="GLU23">
        <v>39085</v>
      </c>
      <c r="GLV23">
        <v>39084</v>
      </c>
      <c r="GLW23">
        <v>39083</v>
      </c>
      <c r="GLX23">
        <v>39080</v>
      </c>
      <c r="GLY23">
        <v>39079</v>
      </c>
      <c r="GLZ23">
        <v>39078</v>
      </c>
      <c r="GMA23">
        <v>39077</v>
      </c>
      <c r="GMB23">
        <v>39076</v>
      </c>
      <c r="GMC23">
        <v>39073</v>
      </c>
      <c r="GMD23">
        <v>39072</v>
      </c>
      <c r="GME23">
        <v>39071</v>
      </c>
      <c r="GMF23">
        <v>39070</v>
      </c>
      <c r="GMG23">
        <v>39069</v>
      </c>
      <c r="GMH23">
        <v>39066</v>
      </c>
      <c r="GMI23">
        <v>39065</v>
      </c>
      <c r="GMJ23">
        <v>39064</v>
      </c>
      <c r="GMK23">
        <v>39063</v>
      </c>
      <c r="GML23">
        <v>39062</v>
      </c>
      <c r="GMM23">
        <v>39059</v>
      </c>
      <c r="GMN23">
        <v>39058</v>
      </c>
      <c r="GMO23">
        <v>39057</v>
      </c>
      <c r="GMP23">
        <v>39056</v>
      </c>
      <c r="GMQ23">
        <v>39055</v>
      </c>
      <c r="GMR23">
        <v>39052</v>
      </c>
      <c r="GMS23">
        <v>39051</v>
      </c>
      <c r="GMT23">
        <v>39050</v>
      </c>
      <c r="GMU23">
        <v>39049</v>
      </c>
      <c r="GMV23">
        <v>39048</v>
      </c>
      <c r="GMW23">
        <v>39045</v>
      </c>
      <c r="GMX23">
        <v>39044</v>
      </c>
      <c r="GMY23">
        <v>39043</v>
      </c>
      <c r="GMZ23">
        <v>39042</v>
      </c>
      <c r="GNA23">
        <v>39041</v>
      </c>
      <c r="GNB23">
        <v>39038</v>
      </c>
      <c r="GNC23">
        <v>39037</v>
      </c>
      <c r="GND23">
        <v>39036</v>
      </c>
      <c r="GNE23">
        <v>39035</v>
      </c>
      <c r="GNF23">
        <v>39034</v>
      </c>
      <c r="GNG23">
        <v>39031</v>
      </c>
      <c r="GNH23">
        <v>39030</v>
      </c>
      <c r="GNI23">
        <v>39029</v>
      </c>
      <c r="GNJ23">
        <v>39028</v>
      </c>
      <c r="GNK23">
        <v>39027</v>
      </c>
      <c r="GNL23">
        <v>39024</v>
      </c>
      <c r="GNM23">
        <v>39023</v>
      </c>
      <c r="GNN23">
        <v>39022</v>
      </c>
      <c r="GNO23">
        <v>39021</v>
      </c>
      <c r="GNP23">
        <v>39020</v>
      </c>
      <c r="GNQ23">
        <v>39017</v>
      </c>
      <c r="GNR23">
        <v>39016</v>
      </c>
      <c r="GNS23">
        <v>39015</v>
      </c>
      <c r="GNT23">
        <v>39014</v>
      </c>
      <c r="GNU23">
        <v>39013</v>
      </c>
      <c r="GNV23">
        <v>39010</v>
      </c>
      <c r="GNW23">
        <v>39009</v>
      </c>
      <c r="GNX23">
        <v>39008</v>
      </c>
      <c r="GNY23">
        <v>39007</v>
      </c>
      <c r="GNZ23">
        <v>39006</v>
      </c>
      <c r="GOA23">
        <v>39003</v>
      </c>
      <c r="GOB23">
        <v>39002</v>
      </c>
      <c r="GOC23">
        <v>39001</v>
      </c>
      <c r="GOD23">
        <v>39000</v>
      </c>
      <c r="GOE23">
        <v>38999</v>
      </c>
      <c r="GOF23">
        <v>38996</v>
      </c>
      <c r="GOG23">
        <v>38995</v>
      </c>
      <c r="GOH23">
        <v>38994</v>
      </c>
      <c r="GOI23">
        <v>38993</v>
      </c>
      <c r="GOJ23">
        <v>38992</v>
      </c>
      <c r="GOK23">
        <v>38989</v>
      </c>
      <c r="GOL23">
        <v>38988</v>
      </c>
      <c r="GOM23">
        <v>38987</v>
      </c>
      <c r="GON23">
        <v>38986</v>
      </c>
      <c r="GOO23">
        <v>38985</v>
      </c>
      <c r="GOP23">
        <v>38982</v>
      </c>
      <c r="GOQ23">
        <v>38981</v>
      </c>
      <c r="GOR23">
        <v>38980</v>
      </c>
      <c r="GOS23">
        <v>38979</v>
      </c>
      <c r="GOT23">
        <v>38978</v>
      </c>
      <c r="GOU23">
        <v>38975</v>
      </c>
      <c r="GOV23">
        <v>38974</v>
      </c>
      <c r="GOW23">
        <v>38973</v>
      </c>
      <c r="GOX23">
        <v>38972</v>
      </c>
      <c r="GOY23">
        <v>38971</v>
      </c>
      <c r="GOZ23">
        <v>38968</v>
      </c>
      <c r="GPA23">
        <v>38967</v>
      </c>
      <c r="GPB23">
        <v>38966</v>
      </c>
      <c r="GPC23">
        <v>38965</v>
      </c>
      <c r="GPD23">
        <v>38964</v>
      </c>
      <c r="GPE23">
        <v>38961</v>
      </c>
      <c r="GPF23">
        <v>38960</v>
      </c>
      <c r="GPG23">
        <v>38959</v>
      </c>
      <c r="GPH23">
        <v>38958</v>
      </c>
      <c r="GPI23">
        <v>38957</v>
      </c>
      <c r="GPJ23">
        <v>38954</v>
      </c>
      <c r="GPK23">
        <v>38953</v>
      </c>
      <c r="GPL23">
        <v>38952</v>
      </c>
      <c r="GPM23">
        <v>38951</v>
      </c>
      <c r="GPN23">
        <v>38950</v>
      </c>
      <c r="GPO23">
        <v>38947</v>
      </c>
      <c r="GPP23">
        <v>38946</v>
      </c>
      <c r="GPQ23">
        <v>38945</v>
      </c>
      <c r="GPR23">
        <v>38944</v>
      </c>
      <c r="GPS23">
        <v>38943</v>
      </c>
      <c r="GPT23">
        <v>38940</v>
      </c>
      <c r="GPU23">
        <v>38939</v>
      </c>
      <c r="GPV23">
        <v>38938</v>
      </c>
      <c r="GPW23">
        <v>38937</v>
      </c>
      <c r="GPX23">
        <v>38936</v>
      </c>
      <c r="GPY23">
        <v>38933</v>
      </c>
      <c r="GPZ23">
        <v>38932</v>
      </c>
      <c r="GQA23">
        <v>38931</v>
      </c>
      <c r="GQB23">
        <v>38930</v>
      </c>
      <c r="GQC23">
        <v>38929</v>
      </c>
      <c r="GQD23">
        <v>38926</v>
      </c>
      <c r="GQE23">
        <v>38925</v>
      </c>
      <c r="GQF23">
        <v>38924</v>
      </c>
      <c r="GQG23">
        <v>38923</v>
      </c>
      <c r="GQH23">
        <v>38922</v>
      </c>
      <c r="GQI23">
        <v>38919</v>
      </c>
      <c r="GQJ23">
        <v>38918</v>
      </c>
      <c r="GQK23">
        <v>38917</v>
      </c>
      <c r="GQL23">
        <v>38916</v>
      </c>
      <c r="GQM23">
        <v>38915</v>
      </c>
      <c r="GQN23">
        <v>38912</v>
      </c>
      <c r="GQO23">
        <v>38911</v>
      </c>
      <c r="GQP23">
        <v>38910</v>
      </c>
      <c r="GQQ23">
        <v>38909</v>
      </c>
      <c r="GQR23">
        <v>38908</v>
      </c>
      <c r="GQS23">
        <v>38905</v>
      </c>
      <c r="GQT23">
        <v>38904</v>
      </c>
      <c r="GQU23">
        <v>38903</v>
      </c>
      <c r="GQV23">
        <v>38902</v>
      </c>
      <c r="GQW23">
        <v>38901</v>
      </c>
      <c r="GQX23">
        <v>38898</v>
      </c>
      <c r="GQY23">
        <v>38897</v>
      </c>
      <c r="GQZ23">
        <v>38896</v>
      </c>
      <c r="GRA23">
        <v>38895</v>
      </c>
      <c r="GRB23">
        <v>38894</v>
      </c>
      <c r="GRC23">
        <v>38891</v>
      </c>
      <c r="GRD23">
        <v>38890</v>
      </c>
      <c r="GRE23">
        <v>38889</v>
      </c>
      <c r="GRF23">
        <v>38888</v>
      </c>
      <c r="GRG23">
        <v>38887</v>
      </c>
      <c r="GRH23">
        <v>38884</v>
      </c>
      <c r="GRI23">
        <v>38883</v>
      </c>
      <c r="GRJ23">
        <v>38882</v>
      </c>
      <c r="GRK23">
        <v>38881</v>
      </c>
      <c r="GRL23">
        <v>38880</v>
      </c>
      <c r="GRM23">
        <v>38877</v>
      </c>
      <c r="GRN23">
        <v>38876</v>
      </c>
      <c r="GRO23">
        <v>38875</v>
      </c>
      <c r="GRP23">
        <v>38874</v>
      </c>
      <c r="GRQ23">
        <v>38873</v>
      </c>
      <c r="GRR23">
        <v>38870</v>
      </c>
      <c r="GRS23">
        <v>38869</v>
      </c>
      <c r="GRT23">
        <v>38868</v>
      </c>
      <c r="GRU23">
        <v>38867</v>
      </c>
      <c r="GRV23">
        <v>38866</v>
      </c>
      <c r="GRW23">
        <v>38863</v>
      </c>
      <c r="GRX23">
        <v>38862</v>
      </c>
      <c r="GRY23">
        <v>38861</v>
      </c>
      <c r="GRZ23">
        <v>38860</v>
      </c>
      <c r="GSA23">
        <v>38859</v>
      </c>
      <c r="GSB23">
        <v>38856</v>
      </c>
      <c r="GSC23">
        <v>38855</v>
      </c>
      <c r="GSD23">
        <v>38854</v>
      </c>
      <c r="GSE23">
        <v>38853</v>
      </c>
      <c r="GSF23">
        <v>38852</v>
      </c>
      <c r="GSG23">
        <v>38849</v>
      </c>
      <c r="GSH23">
        <v>38848</v>
      </c>
      <c r="GSI23">
        <v>38847</v>
      </c>
      <c r="GSJ23">
        <v>38846</v>
      </c>
      <c r="GSK23">
        <v>38845</v>
      </c>
      <c r="GSL23">
        <v>38842</v>
      </c>
      <c r="GSM23">
        <v>38841</v>
      </c>
      <c r="GSN23">
        <v>38840</v>
      </c>
      <c r="GSO23">
        <v>38839</v>
      </c>
      <c r="GSP23">
        <v>38838</v>
      </c>
      <c r="GSQ23">
        <v>38835</v>
      </c>
      <c r="GSR23">
        <v>38834</v>
      </c>
      <c r="GSS23">
        <v>38833</v>
      </c>
      <c r="GST23">
        <v>38832</v>
      </c>
      <c r="GSU23">
        <v>38831</v>
      </c>
      <c r="GSV23">
        <v>38828</v>
      </c>
      <c r="GSW23">
        <v>38827</v>
      </c>
      <c r="GSX23">
        <v>38826</v>
      </c>
      <c r="GSY23">
        <v>38825</v>
      </c>
      <c r="GSZ23">
        <v>38824</v>
      </c>
      <c r="GTA23">
        <v>38821</v>
      </c>
      <c r="GTB23">
        <v>38820</v>
      </c>
      <c r="GTC23">
        <v>38819</v>
      </c>
      <c r="GTD23">
        <v>38818</v>
      </c>
      <c r="GTE23">
        <v>38817</v>
      </c>
      <c r="GTF23">
        <v>38814</v>
      </c>
      <c r="GTG23">
        <v>38813</v>
      </c>
      <c r="GTH23">
        <v>38812</v>
      </c>
      <c r="GTI23">
        <v>38811</v>
      </c>
      <c r="GTJ23">
        <v>38810</v>
      </c>
      <c r="GTK23">
        <v>38807</v>
      </c>
      <c r="GTL23">
        <v>38806</v>
      </c>
      <c r="GTM23">
        <v>38805</v>
      </c>
      <c r="GTN23">
        <v>38804</v>
      </c>
      <c r="GTO23">
        <v>38803</v>
      </c>
      <c r="GTP23">
        <v>38800</v>
      </c>
      <c r="GTQ23">
        <v>38799</v>
      </c>
      <c r="GTR23">
        <v>38798</v>
      </c>
      <c r="GTS23">
        <v>38797</v>
      </c>
      <c r="GTT23">
        <v>38796</v>
      </c>
      <c r="GTU23">
        <v>38793</v>
      </c>
      <c r="GTV23">
        <v>38792</v>
      </c>
      <c r="GTW23">
        <v>38791</v>
      </c>
      <c r="GTX23">
        <v>38790</v>
      </c>
      <c r="GTY23">
        <v>38789</v>
      </c>
      <c r="GTZ23">
        <v>38786</v>
      </c>
      <c r="GUA23">
        <v>38785</v>
      </c>
      <c r="GUB23">
        <v>38784</v>
      </c>
      <c r="GUC23">
        <v>38783</v>
      </c>
      <c r="GUD23">
        <v>38782</v>
      </c>
      <c r="GUE23">
        <v>38779</v>
      </c>
      <c r="GUF23">
        <v>38778</v>
      </c>
      <c r="GUG23">
        <v>38777</v>
      </c>
      <c r="GUH23">
        <v>38776</v>
      </c>
      <c r="GUI23">
        <v>38775</v>
      </c>
      <c r="GUJ23">
        <v>38772</v>
      </c>
      <c r="GUK23">
        <v>38771</v>
      </c>
      <c r="GUL23">
        <v>38770</v>
      </c>
      <c r="GUM23">
        <v>38769</v>
      </c>
      <c r="GUN23">
        <v>38768</v>
      </c>
      <c r="GUO23">
        <v>38765</v>
      </c>
      <c r="GUP23">
        <v>38764</v>
      </c>
      <c r="GUQ23">
        <v>38763</v>
      </c>
      <c r="GUR23">
        <v>38762</v>
      </c>
      <c r="GUS23">
        <v>38761</v>
      </c>
      <c r="GUT23">
        <v>38758</v>
      </c>
      <c r="GUU23">
        <v>38757</v>
      </c>
      <c r="GUV23">
        <v>38756</v>
      </c>
      <c r="GUW23">
        <v>38755</v>
      </c>
      <c r="GUX23">
        <v>38754</v>
      </c>
      <c r="GUY23">
        <v>38751</v>
      </c>
      <c r="GUZ23">
        <v>38750</v>
      </c>
      <c r="GVA23">
        <v>38749</v>
      </c>
      <c r="GVB23">
        <v>38748</v>
      </c>
      <c r="GVC23">
        <v>38747</v>
      </c>
      <c r="GVD23">
        <v>38744</v>
      </c>
      <c r="GVE23">
        <v>38743</v>
      </c>
      <c r="GVF23">
        <v>38742</v>
      </c>
      <c r="GVG23">
        <v>38741</v>
      </c>
      <c r="GVH23">
        <v>38740</v>
      </c>
      <c r="GVI23">
        <v>38737</v>
      </c>
      <c r="GVJ23">
        <v>38736</v>
      </c>
      <c r="GVK23">
        <v>38735</v>
      </c>
      <c r="GVL23">
        <v>38734</v>
      </c>
      <c r="GVM23">
        <v>38733</v>
      </c>
      <c r="GVN23">
        <v>38730</v>
      </c>
      <c r="GVO23">
        <v>38729</v>
      </c>
      <c r="GVP23">
        <v>38728</v>
      </c>
      <c r="GVQ23">
        <v>38727</v>
      </c>
      <c r="GVR23">
        <v>38726</v>
      </c>
      <c r="GVS23">
        <v>38723</v>
      </c>
      <c r="GVT23">
        <v>38722</v>
      </c>
      <c r="GVU23">
        <v>38721</v>
      </c>
      <c r="GVV23">
        <v>38720</v>
      </c>
      <c r="GVW23">
        <v>38719</v>
      </c>
      <c r="GVX23">
        <v>38716</v>
      </c>
      <c r="GVY23">
        <v>38715</v>
      </c>
      <c r="GVZ23">
        <v>38714</v>
      </c>
      <c r="GWA23">
        <v>38713</v>
      </c>
      <c r="GWB23">
        <v>38712</v>
      </c>
      <c r="GWC23">
        <v>38709</v>
      </c>
      <c r="GWD23">
        <v>38708</v>
      </c>
      <c r="GWE23">
        <v>38707</v>
      </c>
      <c r="GWF23">
        <v>38706</v>
      </c>
      <c r="GWG23">
        <v>38705</v>
      </c>
      <c r="GWH23">
        <v>38702</v>
      </c>
      <c r="GWI23">
        <v>38701</v>
      </c>
      <c r="GWJ23">
        <v>38700</v>
      </c>
      <c r="GWK23">
        <v>38699</v>
      </c>
      <c r="GWL23">
        <v>38698</v>
      </c>
      <c r="GWM23">
        <v>38695</v>
      </c>
      <c r="GWN23">
        <v>38694</v>
      </c>
      <c r="GWO23">
        <v>38693</v>
      </c>
      <c r="GWP23">
        <v>38692</v>
      </c>
      <c r="GWQ23">
        <v>38691</v>
      </c>
      <c r="GWR23">
        <v>38688</v>
      </c>
      <c r="GWS23">
        <v>38687</v>
      </c>
      <c r="GWT23">
        <v>38686</v>
      </c>
      <c r="GWU23">
        <v>38685</v>
      </c>
      <c r="GWV23">
        <v>38684</v>
      </c>
      <c r="GWW23">
        <v>38681</v>
      </c>
      <c r="GWX23">
        <v>38680</v>
      </c>
      <c r="GWY23">
        <v>38679</v>
      </c>
      <c r="GWZ23">
        <v>38678</v>
      </c>
      <c r="GXA23">
        <v>38677</v>
      </c>
      <c r="GXB23">
        <v>38674</v>
      </c>
      <c r="GXC23">
        <v>38673</v>
      </c>
      <c r="GXD23">
        <v>38672</v>
      </c>
      <c r="GXE23">
        <v>38671</v>
      </c>
      <c r="GXF23">
        <v>38670</v>
      </c>
      <c r="GXG23">
        <v>38667</v>
      </c>
      <c r="GXH23">
        <v>38666</v>
      </c>
      <c r="GXI23">
        <v>38665</v>
      </c>
      <c r="GXJ23">
        <v>38664</v>
      </c>
      <c r="GXK23">
        <v>38663</v>
      </c>
      <c r="GXL23">
        <v>38660</v>
      </c>
      <c r="GXM23">
        <v>38659</v>
      </c>
      <c r="GXN23">
        <v>38658</v>
      </c>
      <c r="GXO23">
        <v>38657</v>
      </c>
      <c r="GXP23">
        <v>38656</v>
      </c>
      <c r="GXQ23">
        <v>38653</v>
      </c>
      <c r="GXR23">
        <v>38652</v>
      </c>
      <c r="GXS23">
        <v>38651</v>
      </c>
      <c r="GXT23">
        <v>38650</v>
      </c>
      <c r="GXU23">
        <v>38649</v>
      </c>
      <c r="GXV23">
        <v>38646</v>
      </c>
      <c r="GXW23">
        <v>38645</v>
      </c>
      <c r="GXX23">
        <v>38644</v>
      </c>
      <c r="GXY23">
        <v>38643</v>
      </c>
      <c r="GXZ23">
        <v>38642</v>
      </c>
      <c r="GYA23">
        <v>38639</v>
      </c>
      <c r="GYB23">
        <v>38638</v>
      </c>
      <c r="GYC23">
        <v>38637</v>
      </c>
      <c r="GYD23">
        <v>38636</v>
      </c>
      <c r="GYE23">
        <v>38635</v>
      </c>
      <c r="GYF23">
        <v>38632</v>
      </c>
      <c r="GYG23">
        <v>38631</v>
      </c>
      <c r="GYH23">
        <v>38630</v>
      </c>
      <c r="GYI23">
        <v>38629</v>
      </c>
      <c r="GYJ23">
        <v>38628</v>
      </c>
      <c r="GYK23">
        <v>38625</v>
      </c>
      <c r="GYL23">
        <v>38624</v>
      </c>
      <c r="GYM23">
        <v>38623</v>
      </c>
      <c r="GYN23">
        <v>38622</v>
      </c>
      <c r="GYO23">
        <v>38621</v>
      </c>
      <c r="GYP23">
        <v>38618</v>
      </c>
      <c r="GYQ23">
        <v>38617</v>
      </c>
      <c r="GYR23">
        <v>38616</v>
      </c>
      <c r="GYS23">
        <v>38615</v>
      </c>
      <c r="GYT23">
        <v>38614</v>
      </c>
      <c r="GYU23">
        <v>38611</v>
      </c>
      <c r="GYV23">
        <v>38610</v>
      </c>
      <c r="GYW23">
        <v>38609</v>
      </c>
      <c r="GYX23">
        <v>38608</v>
      </c>
      <c r="GYY23">
        <v>38607</v>
      </c>
      <c r="GYZ23">
        <v>38604</v>
      </c>
      <c r="GZA23">
        <v>38603</v>
      </c>
      <c r="GZB23">
        <v>38602</v>
      </c>
      <c r="GZC23">
        <v>38601</v>
      </c>
      <c r="GZD23">
        <v>38600</v>
      </c>
      <c r="GZE23">
        <v>38597</v>
      </c>
      <c r="GZF23">
        <v>38596</v>
      </c>
      <c r="GZG23">
        <v>38595</v>
      </c>
      <c r="GZH23">
        <v>38594</v>
      </c>
      <c r="GZI23">
        <v>38593</v>
      </c>
      <c r="GZJ23">
        <v>38590</v>
      </c>
      <c r="GZK23">
        <v>38589</v>
      </c>
      <c r="GZL23">
        <v>38588</v>
      </c>
      <c r="GZM23">
        <v>38587</v>
      </c>
      <c r="GZN23">
        <v>38586</v>
      </c>
      <c r="GZO23">
        <v>38583</v>
      </c>
      <c r="GZP23">
        <v>38582</v>
      </c>
      <c r="GZQ23">
        <v>38581</v>
      </c>
      <c r="GZR23">
        <v>38580</v>
      </c>
      <c r="GZS23">
        <v>38579</v>
      </c>
      <c r="GZT23">
        <v>38576</v>
      </c>
      <c r="GZU23">
        <v>38575</v>
      </c>
      <c r="GZV23">
        <v>38574</v>
      </c>
      <c r="GZW23">
        <v>38573</v>
      </c>
      <c r="GZX23">
        <v>38572</v>
      </c>
      <c r="GZY23">
        <v>38569</v>
      </c>
      <c r="GZZ23">
        <v>38568</v>
      </c>
      <c r="HAA23">
        <v>38567</v>
      </c>
      <c r="HAB23">
        <v>38566</v>
      </c>
      <c r="HAC23">
        <v>38565</v>
      </c>
      <c r="HAD23">
        <v>38562</v>
      </c>
      <c r="HAE23">
        <v>38561</v>
      </c>
      <c r="HAF23">
        <v>38560</v>
      </c>
      <c r="HAG23">
        <v>38559</v>
      </c>
      <c r="HAH23">
        <v>38558</v>
      </c>
      <c r="HAI23">
        <v>38555</v>
      </c>
      <c r="HAJ23">
        <v>38554</v>
      </c>
      <c r="HAK23">
        <v>38553</v>
      </c>
      <c r="HAL23">
        <v>38552</v>
      </c>
      <c r="HAM23">
        <v>38551</v>
      </c>
      <c r="HAN23">
        <v>38548</v>
      </c>
      <c r="HAO23">
        <v>38547</v>
      </c>
      <c r="HAP23">
        <v>38546</v>
      </c>
      <c r="HAQ23">
        <v>38545</v>
      </c>
      <c r="HAR23">
        <v>38544</v>
      </c>
      <c r="HAS23">
        <v>38541</v>
      </c>
      <c r="HAT23">
        <v>38540</v>
      </c>
      <c r="HAU23">
        <v>38539</v>
      </c>
      <c r="HAV23">
        <v>38538</v>
      </c>
      <c r="HAW23">
        <v>38537</v>
      </c>
      <c r="HAX23">
        <v>38534</v>
      </c>
      <c r="HAY23">
        <v>38533</v>
      </c>
      <c r="HAZ23">
        <v>38532</v>
      </c>
      <c r="HBA23">
        <v>38531</v>
      </c>
      <c r="HBB23">
        <v>38530</v>
      </c>
      <c r="HBC23">
        <v>38527</v>
      </c>
      <c r="HBD23">
        <v>38526</v>
      </c>
      <c r="HBE23">
        <v>38525</v>
      </c>
      <c r="HBF23">
        <v>38524</v>
      </c>
      <c r="HBG23">
        <v>38523</v>
      </c>
      <c r="HBH23">
        <v>38520</v>
      </c>
      <c r="HBI23">
        <v>38519</v>
      </c>
      <c r="HBJ23">
        <v>38518</v>
      </c>
      <c r="HBK23">
        <v>38517</v>
      </c>
      <c r="HBL23">
        <v>38516</v>
      </c>
      <c r="HBM23">
        <v>38513</v>
      </c>
      <c r="HBN23">
        <v>38512</v>
      </c>
      <c r="HBO23">
        <v>38511</v>
      </c>
      <c r="HBP23">
        <v>38510</v>
      </c>
      <c r="HBQ23">
        <v>38509</v>
      </c>
      <c r="HBR23">
        <v>38506</v>
      </c>
      <c r="HBS23">
        <v>38505</v>
      </c>
      <c r="HBT23">
        <v>38504</v>
      </c>
      <c r="HBU23">
        <v>38503</v>
      </c>
      <c r="HBV23">
        <v>38502</v>
      </c>
      <c r="HBW23">
        <v>38499</v>
      </c>
      <c r="HBX23">
        <v>38498</v>
      </c>
      <c r="HBY23">
        <v>38497</v>
      </c>
      <c r="HBZ23">
        <v>38496</v>
      </c>
      <c r="HCA23">
        <v>38495</v>
      </c>
      <c r="HCB23">
        <v>38492</v>
      </c>
      <c r="HCC23">
        <v>38491</v>
      </c>
      <c r="HCD23">
        <v>38490</v>
      </c>
      <c r="HCE23">
        <v>38489</v>
      </c>
      <c r="HCF23">
        <v>38488</v>
      </c>
      <c r="HCG23">
        <v>38485</v>
      </c>
      <c r="HCH23">
        <v>38484</v>
      </c>
      <c r="HCI23">
        <v>38483</v>
      </c>
      <c r="HCJ23">
        <v>38482</v>
      </c>
      <c r="HCK23">
        <v>38481</v>
      </c>
      <c r="HCL23">
        <v>38478</v>
      </c>
      <c r="HCM23">
        <v>38477</v>
      </c>
      <c r="HCN23">
        <v>38476</v>
      </c>
      <c r="HCO23">
        <v>38475</v>
      </c>
      <c r="HCP23">
        <v>38474</v>
      </c>
      <c r="HCQ23">
        <v>38471</v>
      </c>
      <c r="HCR23">
        <v>38470</v>
      </c>
      <c r="HCS23">
        <v>38469</v>
      </c>
      <c r="HCT23">
        <v>38468</v>
      </c>
      <c r="HCU23">
        <v>38467</v>
      </c>
      <c r="HCV23">
        <v>38464</v>
      </c>
      <c r="HCW23">
        <v>38463</v>
      </c>
      <c r="HCX23">
        <v>38462</v>
      </c>
      <c r="HCY23">
        <v>38461</v>
      </c>
      <c r="HCZ23">
        <v>38460</v>
      </c>
      <c r="HDA23">
        <v>38457</v>
      </c>
      <c r="HDB23">
        <v>38456</v>
      </c>
      <c r="HDC23">
        <v>38455</v>
      </c>
      <c r="HDD23">
        <v>38454</v>
      </c>
      <c r="HDE23">
        <v>38453</v>
      </c>
      <c r="HDF23">
        <v>38450</v>
      </c>
      <c r="HDG23">
        <v>38449</v>
      </c>
      <c r="HDH23">
        <v>38448</v>
      </c>
      <c r="HDI23">
        <v>38447</v>
      </c>
      <c r="HDJ23">
        <v>38446</v>
      </c>
      <c r="HDK23">
        <v>38443</v>
      </c>
      <c r="HDL23">
        <v>38442</v>
      </c>
      <c r="HDM23">
        <v>38441</v>
      </c>
      <c r="HDN23">
        <v>38440</v>
      </c>
      <c r="HDO23">
        <v>38439</v>
      </c>
      <c r="HDP23">
        <v>38436</v>
      </c>
      <c r="HDQ23">
        <v>38435</v>
      </c>
      <c r="HDR23">
        <v>38434</v>
      </c>
      <c r="HDS23">
        <v>38433</v>
      </c>
      <c r="HDT23">
        <v>38432</v>
      </c>
      <c r="HDU23">
        <v>38429</v>
      </c>
      <c r="HDV23">
        <v>38428</v>
      </c>
      <c r="HDW23">
        <v>38427</v>
      </c>
      <c r="HDX23">
        <v>38426</v>
      </c>
      <c r="HDY23">
        <v>38425</v>
      </c>
      <c r="HDZ23">
        <v>38422</v>
      </c>
      <c r="HEA23">
        <v>38421</v>
      </c>
      <c r="HEB23">
        <v>38420</v>
      </c>
      <c r="HEC23">
        <v>38419</v>
      </c>
      <c r="HED23">
        <v>38418</v>
      </c>
      <c r="HEE23">
        <v>38415</v>
      </c>
      <c r="HEF23">
        <v>38414</v>
      </c>
      <c r="HEG23">
        <v>38413</v>
      </c>
      <c r="HEH23">
        <v>38412</v>
      </c>
      <c r="HEI23">
        <v>38411</v>
      </c>
      <c r="HEJ23">
        <v>38408</v>
      </c>
      <c r="HEK23">
        <v>38407</v>
      </c>
      <c r="HEL23">
        <v>38406</v>
      </c>
      <c r="HEM23">
        <v>38405</v>
      </c>
      <c r="HEN23">
        <v>38404</v>
      </c>
      <c r="HEO23">
        <v>38401</v>
      </c>
      <c r="HEP23">
        <v>38400</v>
      </c>
      <c r="HEQ23">
        <v>38399</v>
      </c>
      <c r="HER23">
        <v>38398</v>
      </c>
      <c r="HES23">
        <v>38397</v>
      </c>
      <c r="HET23">
        <v>38394</v>
      </c>
      <c r="HEU23">
        <v>38393</v>
      </c>
      <c r="HEV23">
        <v>38392</v>
      </c>
      <c r="HEW23">
        <v>38391</v>
      </c>
      <c r="HEX23">
        <v>38390</v>
      </c>
      <c r="HEY23">
        <v>38387</v>
      </c>
      <c r="HEZ23">
        <v>38386</v>
      </c>
      <c r="HFA23">
        <v>38385</v>
      </c>
      <c r="HFB23">
        <v>38384</v>
      </c>
      <c r="HFC23">
        <v>38383</v>
      </c>
      <c r="HFD23">
        <v>38380</v>
      </c>
      <c r="HFE23">
        <v>38379</v>
      </c>
      <c r="HFF23">
        <v>38378</v>
      </c>
      <c r="HFG23">
        <v>38377</v>
      </c>
      <c r="HFH23">
        <v>38376</v>
      </c>
      <c r="HFI23">
        <v>38373</v>
      </c>
      <c r="HFJ23">
        <v>38372</v>
      </c>
      <c r="HFK23">
        <v>38371</v>
      </c>
      <c r="HFL23">
        <v>38370</v>
      </c>
      <c r="HFM23">
        <v>38369</v>
      </c>
      <c r="HFN23">
        <v>38366</v>
      </c>
      <c r="HFO23">
        <v>38365</v>
      </c>
      <c r="HFP23">
        <v>38364</v>
      </c>
      <c r="HFQ23">
        <v>38363</v>
      </c>
      <c r="HFR23">
        <v>38362</v>
      </c>
      <c r="HFS23">
        <v>38359</v>
      </c>
      <c r="HFT23">
        <v>38358</v>
      </c>
      <c r="HFU23">
        <v>38357</v>
      </c>
      <c r="HFV23">
        <v>38356</v>
      </c>
      <c r="HFW23">
        <v>38355</v>
      </c>
      <c r="HFX23">
        <v>38352</v>
      </c>
      <c r="HFY23">
        <v>38351</v>
      </c>
      <c r="HFZ23">
        <v>38350</v>
      </c>
      <c r="HGA23">
        <v>38349</v>
      </c>
      <c r="HGB23">
        <v>38348</v>
      </c>
      <c r="HGC23">
        <v>38345</v>
      </c>
      <c r="HGD23">
        <v>38344</v>
      </c>
      <c r="HGE23">
        <v>38343</v>
      </c>
      <c r="HGF23">
        <v>38342</v>
      </c>
      <c r="HGG23">
        <v>38341</v>
      </c>
      <c r="HGH23">
        <v>38338</v>
      </c>
      <c r="HGI23">
        <v>38337</v>
      </c>
      <c r="HGJ23">
        <v>38336</v>
      </c>
      <c r="HGK23">
        <v>38335</v>
      </c>
      <c r="HGL23">
        <v>38334</v>
      </c>
      <c r="HGM23">
        <v>38331</v>
      </c>
      <c r="HGN23">
        <v>38330</v>
      </c>
      <c r="HGO23">
        <v>38329</v>
      </c>
      <c r="HGP23">
        <v>38328</v>
      </c>
      <c r="HGQ23">
        <v>38327</v>
      </c>
      <c r="HGR23">
        <v>38324</v>
      </c>
      <c r="HGS23">
        <v>38323</v>
      </c>
      <c r="HGT23">
        <v>38322</v>
      </c>
      <c r="HGU23">
        <v>38321</v>
      </c>
      <c r="HGV23">
        <v>38320</v>
      </c>
      <c r="HGW23">
        <v>38317</v>
      </c>
      <c r="HGX23">
        <v>38316</v>
      </c>
      <c r="HGY23">
        <v>38315</v>
      </c>
      <c r="HGZ23">
        <v>38314</v>
      </c>
      <c r="HHA23">
        <v>38313</v>
      </c>
      <c r="HHB23">
        <v>38310</v>
      </c>
      <c r="HHC23">
        <v>38309</v>
      </c>
      <c r="HHD23">
        <v>38308</v>
      </c>
      <c r="HHE23">
        <v>38307</v>
      </c>
      <c r="HHF23">
        <v>38306</v>
      </c>
      <c r="HHG23">
        <v>38303</v>
      </c>
      <c r="HHH23">
        <v>38302</v>
      </c>
      <c r="HHI23">
        <v>38301</v>
      </c>
      <c r="HHJ23">
        <v>38300</v>
      </c>
      <c r="HHK23">
        <v>38299</v>
      </c>
      <c r="HHL23">
        <v>38296</v>
      </c>
      <c r="HHM23">
        <v>38295</v>
      </c>
      <c r="HHN23">
        <v>38294</v>
      </c>
      <c r="HHO23">
        <v>38293</v>
      </c>
      <c r="HHP23">
        <v>38292</v>
      </c>
      <c r="HHQ23">
        <v>38289</v>
      </c>
      <c r="HHR23">
        <v>38288</v>
      </c>
      <c r="HHS23">
        <v>38287</v>
      </c>
      <c r="HHT23">
        <v>38286</v>
      </c>
      <c r="HHU23">
        <v>38285</v>
      </c>
      <c r="HHV23">
        <v>38282</v>
      </c>
      <c r="HHW23">
        <v>38281</v>
      </c>
      <c r="HHX23">
        <v>38280</v>
      </c>
      <c r="HHY23">
        <v>38279</v>
      </c>
      <c r="HHZ23">
        <v>38278</v>
      </c>
      <c r="HIA23">
        <v>38275</v>
      </c>
      <c r="HIB23">
        <v>38274</v>
      </c>
      <c r="HIC23">
        <v>38273</v>
      </c>
      <c r="HID23">
        <v>38272</v>
      </c>
      <c r="HIE23">
        <v>38271</v>
      </c>
      <c r="HIF23">
        <v>38268</v>
      </c>
      <c r="HIG23">
        <v>38267</v>
      </c>
      <c r="HIH23">
        <v>38266</v>
      </c>
      <c r="HII23">
        <v>38265</v>
      </c>
      <c r="HIJ23">
        <v>38264</v>
      </c>
      <c r="HIK23">
        <v>38261</v>
      </c>
      <c r="HIL23">
        <v>38260</v>
      </c>
      <c r="HIM23">
        <v>38259</v>
      </c>
      <c r="HIN23">
        <v>38258</v>
      </c>
      <c r="HIO23">
        <v>38257</v>
      </c>
      <c r="HIP23">
        <v>38254</v>
      </c>
      <c r="HIQ23">
        <v>38253</v>
      </c>
      <c r="HIR23">
        <v>38252</v>
      </c>
      <c r="HIS23">
        <v>38251</v>
      </c>
      <c r="HIT23">
        <v>38250</v>
      </c>
      <c r="HIU23">
        <v>38247</v>
      </c>
      <c r="HIV23">
        <v>38246</v>
      </c>
      <c r="HIW23">
        <v>38245</v>
      </c>
      <c r="HIX23">
        <v>38244</v>
      </c>
      <c r="HIY23">
        <v>38243</v>
      </c>
      <c r="HIZ23">
        <v>38240</v>
      </c>
      <c r="HJA23">
        <v>38239</v>
      </c>
      <c r="HJB23">
        <v>38238</v>
      </c>
      <c r="HJC23">
        <v>38237</v>
      </c>
      <c r="HJD23">
        <v>38236</v>
      </c>
      <c r="HJE23">
        <v>38233</v>
      </c>
      <c r="HJF23">
        <v>38232</v>
      </c>
      <c r="HJG23">
        <v>38231</v>
      </c>
      <c r="HJH23">
        <v>38230</v>
      </c>
      <c r="HJI23">
        <v>38229</v>
      </c>
      <c r="HJJ23">
        <v>38226</v>
      </c>
      <c r="HJK23">
        <v>38225</v>
      </c>
      <c r="HJL23">
        <v>38224</v>
      </c>
      <c r="HJM23">
        <v>38223</v>
      </c>
      <c r="HJN23">
        <v>38222</v>
      </c>
      <c r="HJO23">
        <v>38219</v>
      </c>
      <c r="HJP23">
        <v>38218</v>
      </c>
      <c r="HJQ23">
        <v>38217</v>
      </c>
      <c r="HJR23">
        <v>38216</v>
      </c>
      <c r="HJS23">
        <v>38215</v>
      </c>
      <c r="HJT23">
        <v>38212</v>
      </c>
      <c r="HJU23">
        <v>38211</v>
      </c>
      <c r="HJV23">
        <v>38210</v>
      </c>
      <c r="HJW23">
        <v>38209</v>
      </c>
      <c r="HJX23">
        <v>38208</v>
      </c>
      <c r="HJY23">
        <v>38205</v>
      </c>
      <c r="HJZ23">
        <v>38204</v>
      </c>
      <c r="HKA23">
        <v>38203</v>
      </c>
      <c r="HKB23">
        <v>38202</v>
      </c>
      <c r="HKC23">
        <v>38201</v>
      </c>
      <c r="HKD23">
        <v>38198</v>
      </c>
      <c r="HKE23">
        <v>38197</v>
      </c>
      <c r="HKF23">
        <v>38196</v>
      </c>
      <c r="HKG23">
        <v>38195</v>
      </c>
      <c r="HKH23">
        <v>38194</v>
      </c>
      <c r="HKI23">
        <v>38191</v>
      </c>
      <c r="HKJ23">
        <v>38190</v>
      </c>
      <c r="HKK23">
        <v>38189</v>
      </c>
      <c r="HKL23">
        <v>38188</v>
      </c>
      <c r="HKM23">
        <v>38187</v>
      </c>
      <c r="HKN23">
        <v>38184</v>
      </c>
      <c r="HKO23">
        <v>38183</v>
      </c>
      <c r="HKP23">
        <v>38182</v>
      </c>
      <c r="HKQ23">
        <v>38181</v>
      </c>
      <c r="HKR23">
        <v>38180</v>
      </c>
      <c r="HKS23">
        <v>38177</v>
      </c>
      <c r="HKT23">
        <v>38176</v>
      </c>
      <c r="HKU23">
        <v>38175</v>
      </c>
      <c r="HKV23">
        <v>38174</v>
      </c>
      <c r="HKW23">
        <v>38173</v>
      </c>
      <c r="HKX23">
        <v>38170</v>
      </c>
      <c r="HKY23">
        <v>38169</v>
      </c>
      <c r="HKZ23">
        <v>38168</v>
      </c>
      <c r="HLA23">
        <v>38167</v>
      </c>
      <c r="HLB23">
        <v>38166</v>
      </c>
      <c r="HLC23">
        <v>38163</v>
      </c>
      <c r="HLD23">
        <v>38162</v>
      </c>
      <c r="HLE23">
        <v>38161</v>
      </c>
      <c r="HLF23">
        <v>38160</v>
      </c>
      <c r="HLG23">
        <v>38159</v>
      </c>
      <c r="HLH23">
        <v>38156</v>
      </c>
      <c r="HLI23">
        <v>38155</v>
      </c>
      <c r="HLJ23">
        <v>38154</v>
      </c>
      <c r="HLK23">
        <v>38153</v>
      </c>
      <c r="HLL23">
        <v>38152</v>
      </c>
      <c r="HLM23">
        <v>38149</v>
      </c>
      <c r="HLN23">
        <v>38148</v>
      </c>
      <c r="HLO23">
        <v>38147</v>
      </c>
      <c r="HLP23">
        <v>38146</v>
      </c>
      <c r="HLQ23">
        <v>38145</v>
      </c>
      <c r="HLR23">
        <v>38142</v>
      </c>
      <c r="HLS23">
        <v>38141</v>
      </c>
      <c r="HLT23">
        <v>38140</v>
      </c>
      <c r="HLU23">
        <v>38139</v>
      </c>
      <c r="HLV23">
        <v>38138</v>
      </c>
      <c r="HLW23">
        <v>38135</v>
      </c>
      <c r="HLX23">
        <v>38134</v>
      </c>
      <c r="HLY23">
        <v>38133</v>
      </c>
      <c r="HLZ23">
        <v>38132</v>
      </c>
      <c r="HMA23">
        <v>38131</v>
      </c>
      <c r="HMB23">
        <v>38128</v>
      </c>
      <c r="HMC23">
        <v>38127</v>
      </c>
      <c r="HMD23">
        <v>38126</v>
      </c>
      <c r="HME23">
        <v>38125</v>
      </c>
      <c r="HMF23">
        <v>38124</v>
      </c>
      <c r="HMG23">
        <v>38121</v>
      </c>
      <c r="HMH23">
        <v>38120</v>
      </c>
      <c r="HMI23">
        <v>38119</v>
      </c>
      <c r="HMJ23">
        <v>38118</v>
      </c>
      <c r="HMK23">
        <v>38117</v>
      </c>
      <c r="HML23">
        <v>38114</v>
      </c>
      <c r="HMM23">
        <v>38113</v>
      </c>
      <c r="HMN23">
        <v>38112</v>
      </c>
      <c r="HMO23">
        <v>38111</v>
      </c>
      <c r="HMP23">
        <v>38110</v>
      </c>
      <c r="HMQ23">
        <v>38107</v>
      </c>
      <c r="HMR23">
        <v>38106</v>
      </c>
      <c r="HMS23">
        <v>38105</v>
      </c>
      <c r="HMT23">
        <v>38104</v>
      </c>
      <c r="HMU23">
        <v>38103</v>
      </c>
      <c r="HMV23">
        <v>38100</v>
      </c>
      <c r="HMW23">
        <v>38099</v>
      </c>
      <c r="HMX23">
        <v>38098</v>
      </c>
      <c r="HMY23">
        <v>38097</v>
      </c>
      <c r="HMZ23">
        <v>38096</v>
      </c>
      <c r="HNA23">
        <v>38093</v>
      </c>
      <c r="HNB23">
        <v>38092</v>
      </c>
      <c r="HNC23">
        <v>38091</v>
      </c>
      <c r="HND23">
        <v>38090</v>
      </c>
      <c r="HNE23">
        <v>38089</v>
      </c>
      <c r="HNF23">
        <v>38086</v>
      </c>
      <c r="HNG23">
        <v>38085</v>
      </c>
      <c r="HNH23">
        <v>38084</v>
      </c>
      <c r="HNI23">
        <v>38083</v>
      </c>
      <c r="HNJ23">
        <v>38082</v>
      </c>
      <c r="HNK23">
        <v>38079</v>
      </c>
      <c r="HNL23">
        <v>38078</v>
      </c>
      <c r="HNM23">
        <v>38077</v>
      </c>
      <c r="HNN23">
        <v>38076</v>
      </c>
      <c r="HNO23">
        <v>38075</v>
      </c>
      <c r="HNP23">
        <v>38072</v>
      </c>
      <c r="HNQ23">
        <v>38071</v>
      </c>
      <c r="HNR23">
        <v>38070</v>
      </c>
      <c r="HNS23">
        <v>38069</v>
      </c>
      <c r="HNT23">
        <v>38068</v>
      </c>
      <c r="HNU23">
        <v>38065</v>
      </c>
      <c r="HNV23">
        <v>38064</v>
      </c>
      <c r="HNW23">
        <v>38063</v>
      </c>
      <c r="HNX23">
        <v>38062</v>
      </c>
      <c r="HNY23">
        <v>38061</v>
      </c>
      <c r="HNZ23">
        <v>38058</v>
      </c>
      <c r="HOA23">
        <v>38057</v>
      </c>
      <c r="HOB23">
        <v>38056</v>
      </c>
      <c r="HOC23">
        <v>38055</v>
      </c>
      <c r="HOD23">
        <v>38054</v>
      </c>
      <c r="HOE23">
        <v>38051</v>
      </c>
      <c r="HOF23">
        <v>38050</v>
      </c>
      <c r="HOG23">
        <v>38049</v>
      </c>
      <c r="HOH23">
        <v>38048</v>
      </c>
      <c r="HOI23">
        <v>38047</v>
      </c>
      <c r="HOJ23">
        <v>38044</v>
      </c>
      <c r="HOK23">
        <v>38043</v>
      </c>
      <c r="HOL23">
        <v>38042</v>
      </c>
      <c r="HOM23">
        <v>38041</v>
      </c>
      <c r="HON23">
        <v>38040</v>
      </c>
      <c r="HOO23">
        <v>38037</v>
      </c>
      <c r="HOP23">
        <v>38036</v>
      </c>
      <c r="HOQ23">
        <v>38035</v>
      </c>
      <c r="HOR23">
        <v>38034</v>
      </c>
      <c r="HOS23">
        <v>38033</v>
      </c>
      <c r="HOT23">
        <v>38030</v>
      </c>
      <c r="HOU23">
        <v>38029</v>
      </c>
      <c r="HOV23">
        <v>38028</v>
      </c>
      <c r="HOW23">
        <v>38027</v>
      </c>
      <c r="HOX23">
        <v>38026</v>
      </c>
      <c r="HOY23">
        <v>38023</v>
      </c>
      <c r="HOZ23">
        <v>38022</v>
      </c>
      <c r="HPA23">
        <v>38021</v>
      </c>
      <c r="HPB23">
        <v>38020</v>
      </c>
      <c r="HPC23">
        <v>38019</v>
      </c>
      <c r="HPD23">
        <v>38016</v>
      </c>
      <c r="HPE23">
        <v>38015</v>
      </c>
      <c r="HPF23">
        <v>38014</v>
      </c>
      <c r="HPG23">
        <v>38013</v>
      </c>
      <c r="HPH23">
        <v>38012</v>
      </c>
      <c r="HPI23">
        <v>38009</v>
      </c>
      <c r="HPJ23">
        <v>38008</v>
      </c>
      <c r="HPK23">
        <v>38007</v>
      </c>
      <c r="HPL23">
        <v>38006</v>
      </c>
      <c r="HPM23">
        <v>38005</v>
      </c>
      <c r="HPN23">
        <v>38002</v>
      </c>
      <c r="HPO23">
        <v>38001</v>
      </c>
      <c r="HPP23">
        <v>38000</v>
      </c>
      <c r="HPQ23">
        <v>37999</v>
      </c>
      <c r="HPR23">
        <v>37998</v>
      </c>
      <c r="HPS23">
        <v>37995</v>
      </c>
      <c r="HPT23">
        <v>37994</v>
      </c>
      <c r="HPU23">
        <v>37993</v>
      </c>
      <c r="HPV23">
        <v>37992</v>
      </c>
      <c r="HPW23">
        <v>37991</v>
      </c>
      <c r="HPX23">
        <v>37988</v>
      </c>
      <c r="HPY23">
        <v>37987</v>
      </c>
      <c r="HPZ23">
        <v>37986</v>
      </c>
      <c r="HQA23">
        <v>37985</v>
      </c>
      <c r="HQB23">
        <v>37984</v>
      </c>
      <c r="HQC23">
        <v>37981</v>
      </c>
      <c r="HQD23">
        <v>37980</v>
      </c>
      <c r="HQE23">
        <v>37979</v>
      </c>
      <c r="HQF23">
        <v>37978</v>
      </c>
      <c r="HQG23">
        <v>37977</v>
      </c>
      <c r="HQH23">
        <v>37974</v>
      </c>
      <c r="HQI23">
        <v>37973</v>
      </c>
      <c r="HQJ23">
        <v>37972</v>
      </c>
      <c r="HQK23">
        <v>37971</v>
      </c>
      <c r="HQL23">
        <v>37970</v>
      </c>
      <c r="HQM23">
        <v>37967</v>
      </c>
      <c r="HQN23">
        <v>37966</v>
      </c>
      <c r="HQO23">
        <v>37965</v>
      </c>
      <c r="HQP23">
        <v>37964</v>
      </c>
      <c r="HQQ23">
        <v>37963</v>
      </c>
      <c r="HQR23">
        <v>37960</v>
      </c>
      <c r="HQS23">
        <v>37959</v>
      </c>
      <c r="HQT23">
        <v>37958</v>
      </c>
      <c r="HQU23">
        <v>37957</v>
      </c>
      <c r="HQV23">
        <v>37956</v>
      </c>
      <c r="HQW23">
        <v>37953</v>
      </c>
      <c r="HQX23">
        <v>37952</v>
      </c>
      <c r="HQY23">
        <v>37951</v>
      </c>
      <c r="HQZ23">
        <v>37950</v>
      </c>
      <c r="HRA23">
        <v>37949</v>
      </c>
      <c r="HRB23">
        <v>37946</v>
      </c>
      <c r="HRC23">
        <v>37945</v>
      </c>
      <c r="HRD23">
        <v>37944</v>
      </c>
      <c r="HRE23">
        <v>37943</v>
      </c>
      <c r="HRF23">
        <v>37942</v>
      </c>
      <c r="HRG23">
        <v>37939</v>
      </c>
      <c r="HRH23">
        <v>37938</v>
      </c>
      <c r="HRI23">
        <v>37937</v>
      </c>
      <c r="HRJ23">
        <v>37936</v>
      </c>
      <c r="HRK23">
        <v>37935</v>
      </c>
      <c r="HRL23">
        <v>37932</v>
      </c>
      <c r="HRM23">
        <v>37931</v>
      </c>
      <c r="HRN23">
        <v>37930</v>
      </c>
      <c r="HRO23">
        <v>37929</v>
      </c>
      <c r="HRP23">
        <v>37928</v>
      </c>
      <c r="HRQ23">
        <v>37925</v>
      </c>
      <c r="HRR23">
        <v>37924</v>
      </c>
      <c r="HRS23">
        <v>37923</v>
      </c>
      <c r="HRT23">
        <v>37922</v>
      </c>
      <c r="HRU23">
        <v>37921</v>
      </c>
      <c r="HRV23">
        <v>37918</v>
      </c>
      <c r="HRW23">
        <v>37917</v>
      </c>
      <c r="HRX23">
        <v>37916</v>
      </c>
      <c r="HRY23">
        <v>37915</v>
      </c>
      <c r="HRZ23">
        <v>37914</v>
      </c>
      <c r="HSA23">
        <v>37911</v>
      </c>
      <c r="HSB23">
        <v>37910</v>
      </c>
      <c r="HSC23">
        <v>37909</v>
      </c>
      <c r="HSD23">
        <v>37908</v>
      </c>
      <c r="HSE23">
        <v>37907</v>
      </c>
      <c r="HSF23">
        <v>37904</v>
      </c>
      <c r="HSG23">
        <v>37903</v>
      </c>
      <c r="HSH23">
        <v>37902</v>
      </c>
      <c r="HSI23">
        <v>37901</v>
      </c>
      <c r="HSJ23">
        <v>37900</v>
      </c>
      <c r="HSK23">
        <v>37897</v>
      </c>
      <c r="HSL23">
        <v>37896</v>
      </c>
      <c r="HSM23">
        <v>37895</v>
      </c>
      <c r="HSN23">
        <v>37894</v>
      </c>
      <c r="HSO23">
        <v>37893</v>
      </c>
      <c r="HSP23">
        <v>37890</v>
      </c>
      <c r="HSQ23">
        <v>37889</v>
      </c>
      <c r="HSR23">
        <v>37888</v>
      </c>
      <c r="HSS23">
        <v>37887</v>
      </c>
      <c r="HST23">
        <v>37886</v>
      </c>
      <c r="HSU23">
        <v>37883</v>
      </c>
      <c r="HSV23">
        <v>37882</v>
      </c>
      <c r="HSW23">
        <v>37881</v>
      </c>
      <c r="HSX23">
        <v>37880</v>
      </c>
      <c r="HSY23">
        <v>37879</v>
      </c>
      <c r="HSZ23">
        <v>37876</v>
      </c>
      <c r="HTA23">
        <v>37875</v>
      </c>
      <c r="HTB23">
        <v>37874</v>
      </c>
      <c r="HTC23">
        <v>37873</v>
      </c>
      <c r="HTD23">
        <v>37872</v>
      </c>
      <c r="HTE23">
        <v>37869</v>
      </c>
      <c r="HTF23">
        <v>37868</v>
      </c>
      <c r="HTG23">
        <v>37867</v>
      </c>
      <c r="HTH23">
        <v>37866</v>
      </c>
      <c r="HTI23">
        <v>37865</v>
      </c>
      <c r="HTJ23">
        <v>37862</v>
      </c>
      <c r="HTK23">
        <v>37861</v>
      </c>
      <c r="HTL23">
        <v>37860</v>
      </c>
      <c r="HTM23">
        <v>37859</v>
      </c>
      <c r="HTN23">
        <v>37858</v>
      </c>
      <c r="HTO23">
        <v>37855</v>
      </c>
      <c r="HTP23">
        <v>37854</v>
      </c>
      <c r="HTQ23">
        <v>37853</v>
      </c>
      <c r="HTR23">
        <v>37852</v>
      </c>
      <c r="HTS23">
        <v>37851</v>
      </c>
      <c r="HTT23">
        <v>37848</v>
      </c>
      <c r="HTU23">
        <v>37847</v>
      </c>
      <c r="HTV23">
        <v>37846</v>
      </c>
      <c r="HTW23">
        <v>37845</v>
      </c>
      <c r="HTX23">
        <v>37844</v>
      </c>
      <c r="HTY23">
        <v>37841</v>
      </c>
      <c r="HTZ23">
        <v>37840</v>
      </c>
      <c r="HUA23">
        <v>37839</v>
      </c>
      <c r="HUB23">
        <v>37838</v>
      </c>
      <c r="HUC23">
        <v>37837</v>
      </c>
      <c r="HUD23">
        <v>37834</v>
      </c>
      <c r="HUE23">
        <v>37833</v>
      </c>
      <c r="HUF23">
        <v>37832</v>
      </c>
      <c r="HUG23">
        <v>37831</v>
      </c>
      <c r="HUH23">
        <v>37830</v>
      </c>
      <c r="HUI23">
        <v>37827</v>
      </c>
      <c r="HUJ23">
        <v>37826</v>
      </c>
      <c r="HUK23">
        <v>37825</v>
      </c>
      <c r="HUL23">
        <v>37824</v>
      </c>
      <c r="HUM23">
        <v>37823</v>
      </c>
      <c r="HUN23">
        <v>37820</v>
      </c>
      <c r="HUO23">
        <v>37819</v>
      </c>
      <c r="HUP23">
        <v>37818</v>
      </c>
      <c r="HUQ23">
        <v>37817</v>
      </c>
      <c r="HUR23">
        <v>37816</v>
      </c>
      <c r="HUS23">
        <v>37813</v>
      </c>
      <c r="HUT23">
        <v>37812</v>
      </c>
      <c r="HUU23">
        <v>37811</v>
      </c>
      <c r="HUV23">
        <v>37810</v>
      </c>
      <c r="HUW23">
        <v>37809</v>
      </c>
      <c r="HUX23">
        <v>37806</v>
      </c>
      <c r="HUY23">
        <v>37805</v>
      </c>
      <c r="HUZ23">
        <v>37804</v>
      </c>
      <c r="HVA23">
        <v>37803</v>
      </c>
      <c r="HVB23">
        <v>37802</v>
      </c>
      <c r="HVC23">
        <v>37799</v>
      </c>
      <c r="HVD23">
        <v>37798</v>
      </c>
      <c r="HVE23">
        <v>37797</v>
      </c>
      <c r="HVF23">
        <v>37796</v>
      </c>
      <c r="HVG23">
        <v>37795</v>
      </c>
      <c r="HVH23">
        <v>37792</v>
      </c>
      <c r="HVI23">
        <v>37791</v>
      </c>
      <c r="HVJ23">
        <v>37790</v>
      </c>
      <c r="HVK23">
        <v>37789</v>
      </c>
      <c r="HVL23">
        <v>37788</v>
      </c>
      <c r="HVM23">
        <v>37785</v>
      </c>
      <c r="HVN23">
        <v>37784</v>
      </c>
      <c r="HVO23">
        <v>37783</v>
      </c>
      <c r="HVP23">
        <v>37782</v>
      </c>
      <c r="HVQ23">
        <v>37781</v>
      </c>
      <c r="HVR23">
        <v>37778</v>
      </c>
      <c r="HVS23">
        <v>37777</v>
      </c>
      <c r="HVT23">
        <v>37776</v>
      </c>
      <c r="HVU23">
        <v>37775</v>
      </c>
      <c r="HVV23">
        <v>37774</v>
      </c>
      <c r="HVW23">
        <v>37771</v>
      </c>
      <c r="HVX23">
        <v>37770</v>
      </c>
      <c r="HVY23">
        <v>37769</v>
      </c>
      <c r="HVZ23">
        <v>37768</v>
      </c>
      <c r="HWA23">
        <v>37767</v>
      </c>
      <c r="HWB23">
        <v>37764</v>
      </c>
      <c r="HWC23">
        <v>37763</v>
      </c>
      <c r="HWD23">
        <v>37762</v>
      </c>
      <c r="HWE23">
        <v>37761</v>
      </c>
      <c r="HWF23">
        <v>37760</v>
      </c>
      <c r="HWG23">
        <v>37757</v>
      </c>
      <c r="HWH23">
        <v>37756</v>
      </c>
      <c r="HWI23">
        <v>37755</v>
      </c>
      <c r="HWJ23">
        <v>37754</v>
      </c>
      <c r="HWK23">
        <v>37753</v>
      </c>
      <c r="HWL23">
        <v>37750</v>
      </c>
      <c r="HWM23">
        <v>37749</v>
      </c>
      <c r="HWN23">
        <v>37748</v>
      </c>
      <c r="HWO23">
        <v>37747</v>
      </c>
      <c r="HWP23">
        <v>37746</v>
      </c>
      <c r="HWQ23">
        <v>37743</v>
      </c>
      <c r="HWR23">
        <v>37742</v>
      </c>
      <c r="HWS23">
        <v>37741</v>
      </c>
      <c r="HWT23">
        <v>37740</v>
      </c>
      <c r="HWU23">
        <v>37739</v>
      </c>
      <c r="HWV23">
        <v>37736</v>
      </c>
      <c r="HWW23">
        <v>37735</v>
      </c>
      <c r="HWX23">
        <v>37734</v>
      </c>
      <c r="HWY23">
        <v>37733</v>
      </c>
      <c r="HWZ23">
        <v>37732</v>
      </c>
      <c r="HXA23">
        <v>37729</v>
      </c>
      <c r="HXB23">
        <v>37728</v>
      </c>
      <c r="HXC23">
        <v>37727</v>
      </c>
      <c r="HXD23">
        <v>37726</v>
      </c>
      <c r="HXE23">
        <v>37725</v>
      </c>
      <c r="HXF23">
        <v>37722</v>
      </c>
      <c r="HXG23">
        <v>37721</v>
      </c>
      <c r="HXH23">
        <v>37720</v>
      </c>
      <c r="HXI23">
        <v>37719</v>
      </c>
      <c r="HXJ23">
        <v>37718</v>
      </c>
      <c r="HXK23">
        <v>37715</v>
      </c>
      <c r="HXL23">
        <v>37714</v>
      </c>
      <c r="HXM23">
        <v>37713</v>
      </c>
      <c r="HXN23">
        <v>37712</v>
      </c>
      <c r="HXO23">
        <v>37711</v>
      </c>
      <c r="HXP23">
        <v>37708</v>
      </c>
      <c r="HXQ23">
        <v>37707</v>
      </c>
      <c r="HXR23">
        <v>37706</v>
      </c>
      <c r="HXS23">
        <v>37705</v>
      </c>
      <c r="HXT23">
        <v>37704</v>
      </c>
      <c r="HXU23">
        <v>37701</v>
      </c>
      <c r="HXV23">
        <v>37700</v>
      </c>
      <c r="HXW23">
        <v>37699</v>
      </c>
      <c r="HXX23">
        <v>37698</v>
      </c>
      <c r="HXY23">
        <v>37697</v>
      </c>
      <c r="HXZ23">
        <v>37694</v>
      </c>
      <c r="HYA23">
        <v>37693</v>
      </c>
      <c r="HYB23">
        <v>37692</v>
      </c>
      <c r="HYC23">
        <v>37691</v>
      </c>
      <c r="HYD23">
        <v>37690</v>
      </c>
      <c r="HYE23">
        <v>37687</v>
      </c>
      <c r="HYF23">
        <v>37686</v>
      </c>
      <c r="HYG23">
        <v>37685</v>
      </c>
      <c r="HYH23">
        <v>37684</v>
      </c>
      <c r="HYI23">
        <v>37683</v>
      </c>
      <c r="HYJ23">
        <v>37680</v>
      </c>
      <c r="HYK23">
        <v>37679</v>
      </c>
      <c r="HYL23">
        <v>37678</v>
      </c>
      <c r="HYM23">
        <v>37677</v>
      </c>
      <c r="HYN23">
        <v>37676</v>
      </c>
      <c r="HYO23">
        <v>37673</v>
      </c>
      <c r="HYP23">
        <v>37672</v>
      </c>
      <c r="HYQ23">
        <v>37671</v>
      </c>
      <c r="HYR23">
        <v>37670</v>
      </c>
      <c r="HYS23">
        <v>37669</v>
      </c>
      <c r="HYT23">
        <v>37666</v>
      </c>
      <c r="HYU23">
        <v>37665</v>
      </c>
      <c r="HYV23">
        <v>37664</v>
      </c>
      <c r="HYW23">
        <v>37663</v>
      </c>
      <c r="HYX23">
        <v>37662</v>
      </c>
      <c r="HYY23">
        <v>37659</v>
      </c>
      <c r="HYZ23">
        <v>37658</v>
      </c>
      <c r="HZA23">
        <v>37657</v>
      </c>
      <c r="HZB23">
        <v>37656</v>
      </c>
      <c r="HZC23">
        <v>37655</v>
      </c>
      <c r="HZD23">
        <v>37652</v>
      </c>
      <c r="HZE23">
        <v>37651</v>
      </c>
      <c r="HZF23">
        <v>37650</v>
      </c>
      <c r="HZG23">
        <v>37649</v>
      </c>
      <c r="HZH23">
        <v>37648</v>
      </c>
      <c r="HZI23">
        <v>37645</v>
      </c>
      <c r="HZJ23">
        <v>37644</v>
      </c>
      <c r="HZK23">
        <v>37643</v>
      </c>
      <c r="HZL23">
        <v>37642</v>
      </c>
      <c r="HZM23">
        <v>37641</v>
      </c>
      <c r="HZN23">
        <v>37638</v>
      </c>
      <c r="HZO23">
        <v>37637</v>
      </c>
      <c r="HZP23">
        <v>37636</v>
      </c>
      <c r="HZQ23">
        <v>37635</v>
      </c>
      <c r="HZR23">
        <v>37634</v>
      </c>
      <c r="HZS23">
        <v>37631</v>
      </c>
      <c r="HZT23">
        <v>37630</v>
      </c>
      <c r="HZU23">
        <v>37629</v>
      </c>
      <c r="HZV23">
        <v>37628</v>
      </c>
      <c r="HZW23">
        <v>37627</v>
      </c>
      <c r="HZX23">
        <v>37624</v>
      </c>
      <c r="HZY23">
        <v>37623</v>
      </c>
      <c r="HZZ23">
        <v>37622</v>
      </c>
      <c r="IAA23">
        <v>37621</v>
      </c>
      <c r="IAB23">
        <v>37620</v>
      </c>
      <c r="IAC23">
        <v>37617</v>
      </c>
      <c r="IAD23">
        <v>37616</v>
      </c>
      <c r="IAE23">
        <v>37615</v>
      </c>
      <c r="IAF23">
        <v>37614</v>
      </c>
      <c r="IAG23">
        <v>37613</v>
      </c>
      <c r="IAH23">
        <v>37610</v>
      </c>
      <c r="IAI23">
        <v>37609</v>
      </c>
      <c r="IAJ23">
        <v>37608</v>
      </c>
      <c r="IAK23">
        <v>37607</v>
      </c>
      <c r="IAL23">
        <v>37606</v>
      </c>
      <c r="IAM23">
        <v>37603</v>
      </c>
      <c r="IAN23">
        <v>37602</v>
      </c>
      <c r="IAO23">
        <v>37601</v>
      </c>
      <c r="IAP23">
        <v>37600</v>
      </c>
      <c r="IAQ23">
        <v>37599</v>
      </c>
      <c r="IAR23">
        <v>37596</v>
      </c>
      <c r="IAS23">
        <v>37595</v>
      </c>
      <c r="IAT23">
        <v>37594</v>
      </c>
      <c r="IAU23">
        <v>37593</v>
      </c>
      <c r="IAV23">
        <v>37592</v>
      </c>
      <c r="IAW23">
        <v>37589</v>
      </c>
      <c r="IAX23">
        <v>37588</v>
      </c>
      <c r="IAY23">
        <v>37587</v>
      </c>
      <c r="IAZ23">
        <v>37586</v>
      </c>
      <c r="IBA23">
        <v>37585</v>
      </c>
      <c r="IBB23">
        <v>37582</v>
      </c>
      <c r="IBC23">
        <v>37581</v>
      </c>
      <c r="IBD23">
        <v>37580</v>
      </c>
      <c r="IBE23">
        <v>37579</v>
      </c>
      <c r="IBF23">
        <v>37578</v>
      </c>
      <c r="IBG23">
        <v>37575</v>
      </c>
      <c r="IBH23">
        <v>37574</v>
      </c>
      <c r="IBI23">
        <v>37573</v>
      </c>
      <c r="IBJ23">
        <v>37572</v>
      </c>
      <c r="IBK23">
        <v>37571</v>
      </c>
      <c r="IBL23">
        <v>37568</v>
      </c>
      <c r="IBM23">
        <v>37567</v>
      </c>
      <c r="IBN23">
        <v>37566</v>
      </c>
      <c r="IBO23">
        <v>37565</v>
      </c>
      <c r="IBP23">
        <v>37564</v>
      </c>
      <c r="IBQ23">
        <v>37561</v>
      </c>
      <c r="IBR23">
        <v>37560</v>
      </c>
      <c r="IBS23">
        <v>37559</v>
      </c>
      <c r="IBT23">
        <v>37558</v>
      </c>
      <c r="IBU23">
        <v>37557</v>
      </c>
      <c r="IBV23">
        <v>37554</v>
      </c>
      <c r="IBW23">
        <v>37553</v>
      </c>
      <c r="IBX23">
        <v>37552</v>
      </c>
      <c r="IBY23">
        <v>37551</v>
      </c>
      <c r="IBZ23">
        <v>37550</v>
      </c>
      <c r="ICA23">
        <v>37547</v>
      </c>
      <c r="ICB23">
        <v>37546</v>
      </c>
      <c r="ICC23">
        <v>37545</v>
      </c>
      <c r="ICD23">
        <v>37544</v>
      </c>
      <c r="ICE23">
        <v>37543</v>
      </c>
      <c r="ICF23">
        <v>37540</v>
      </c>
      <c r="ICG23">
        <v>37539</v>
      </c>
      <c r="ICH23">
        <v>37538</v>
      </c>
      <c r="ICI23">
        <v>37537</v>
      </c>
      <c r="ICJ23">
        <v>37536</v>
      </c>
      <c r="ICK23">
        <v>37533</v>
      </c>
      <c r="ICL23">
        <v>37532</v>
      </c>
      <c r="ICM23">
        <v>37531</v>
      </c>
      <c r="ICN23">
        <v>37530</v>
      </c>
      <c r="ICO23">
        <v>37529</v>
      </c>
      <c r="ICP23">
        <v>37526</v>
      </c>
      <c r="ICQ23">
        <v>37525</v>
      </c>
      <c r="ICR23">
        <v>37524</v>
      </c>
      <c r="ICS23">
        <v>37523</v>
      </c>
      <c r="ICT23">
        <v>37522</v>
      </c>
      <c r="ICU23">
        <v>37519</v>
      </c>
      <c r="ICV23">
        <v>37518</v>
      </c>
      <c r="ICW23">
        <v>37517</v>
      </c>
      <c r="ICX23">
        <v>37516</v>
      </c>
      <c r="ICY23">
        <v>37515</v>
      </c>
      <c r="ICZ23">
        <v>37512</v>
      </c>
      <c r="IDA23">
        <v>37511</v>
      </c>
      <c r="IDB23">
        <v>37510</v>
      </c>
      <c r="IDC23">
        <v>37509</v>
      </c>
      <c r="IDD23">
        <v>37508</v>
      </c>
      <c r="IDE23">
        <v>37505</v>
      </c>
      <c r="IDF23">
        <v>37504</v>
      </c>
      <c r="IDG23">
        <v>37503</v>
      </c>
      <c r="IDH23">
        <v>37502</v>
      </c>
      <c r="IDI23">
        <v>37501</v>
      </c>
      <c r="IDJ23">
        <v>37498</v>
      </c>
      <c r="IDK23">
        <v>37497</v>
      </c>
      <c r="IDL23">
        <v>37496</v>
      </c>
      <c r="IDM23">
        <v>37495</v>
      </c>
      <c r="IDN23">
        <v>37494</v>
      </c>
      <c r="IDO23">
        <v>37491</v>
      </c>
      <c r="IDP23">
        <v>37490</v>
      </c>
      <c r="IDQ23">
        <v>37489</v>
      </c>
      <c r="IDR23">
        <v>37488</v>
      </c>
      <c r="IDS23">
        <v>37487</v>
      </c>
      <c r="IDT23">
        <v>37484</v>
      </c>
      <c r="IDU23">
        <v>37483</v>
      </c>
      <c r="IDV23">
        <v>37482</v>
      </c>
      <c r="IDW23">
        <v>37481</v>
      </c>
      <c r="IDX23">
        <v>37480</v>
      </c>
      <c r="IDY23">
        <v>37477</v>
      </c>
      <c r="IDZ23">
        <v>37476</v>
      </c>
      <c r="IEA23">
        <v>37475</v>
      </c>
      <c r="IEB23">
        <v>37474</v>
      </c>
      <c r="IEC23">
        <v>37473</v>
      </c>
      <c r="IED23">
        <v>37470</v>
      </c>
      <c r="IEE23">
        <v>37469</v>
      </c>
      <c r="IEF23">
        <v>37468</v>
      </c>
      <c r="IEG23">
        <v>37467</v>
      </c>
      <c r="IEH23">
        <v>37466</v>
      </c>
      <c r="IEI23">
        <v>37463</v>
      </c>
      <c r="IEJ23">
        <v>37462</v>
      </c>
      <c r="IEK23">
        <v>37461</v>
      </c>
      <c r="IEL23">
        <v>37460</v>
      </c>
      <c r="IEM23">
        <v>37459</v>
      </c>
      <c r="IEN23">
        <v>37456</v>
      </c>
      <c r="IEO23">
        <v>37455</v>
      </c>
      <c r="IEP23">
        <v>37454</v>
      </c>
      <c r="IEQ23">
        <v>37453</v>
      </c>
      <c r="IER23">
        <v>37452</v>
      </c>
      <c r="IES23">
        <v>37449</v>
      </c>
      <c r="IET23">
        <v>37448</v>
      </c>
      <c r="IEU23">
        <v>37447</v>
      </c>
      <c r="IEV23">
        <v>37446</v>
      </c>
      <c r="IEW23">
        <v>37445</v>
      </c>
      <c r="IEX23">
        <v>37442</v>
      </c>
      <c r="IEY23">
        <v>37441</v>
      </c>
      <c r="IEZ23">
        <v>37440</v>
      </c>
      <c r="IFA23">
        <v>37439</v>
      </c>
      <c r="IFB23">
        <v>37438</v>
      </c>
      <c r="IFC23">
        <v>37435</v>
      </c>
      <c r="IFD23">
        <v>37434</v>
      </c>
      <c r="IFE23">
        <v>37433</v>
      </c>
      <c r="IFF23">
        <v>37432</v>
      </c>
      <c r="IFG23">
        <v>37431</v>
      </c>
      <c r="IFH23">
        <v>37428</v>
      </c>
      <c r="IFI23">
        <v>37427</v>
      </c>
      <c r="IFJ23">
        <v>37426</v>
      </c>
      <c r="IFK23">
        <v>37425</v>
      </c>
      <c r="IFL23">
        <v>37424</v>
      </c>
      <c r="IFM23">
        <v>37421</v>
      </c>
      <c r="IFN23">
        <v>37420</v>
      </c>
      <c r="IFO23">
        <v>37419</v>
      </c>
      <c r="IFP23">
        <v>37418</v>
      </c>
      <c r="IFQ23">
        <v>37417</v>
      </c>
      <c r="IFR23">
        <v>37414</v>
      </c>
      <c r="IFS23">
        <v>37413</v>
      </c>
      <c r="IFT23">
        <v>37412</v>
      </c>
      <c r="IFU23">
        <v>37411</v>
      </c>
      <c r="IFV23">
        <v>37410</v>
      </c>
      <c r="IFW23">
        <v>37407</v>
      </c>
      <c r="IFX23">
        <v>37406</v>
      </c>
      <c r="IFY23">
        <v>37405</v>
      </c>
      <c r="IFZ23">
        <v>37404</v>
      </c>
      <c r="IGA23">
        <v>37403</v>
      </c>
      <c r="IGB23">
        <v>37400</v>
      </c>
      <c r="IGC23">
        <v>37399</v>
      </c>
      <c r="IGD23">
        <v>37398</v>
      </c>
      <c r="IGE23">
        <v>37397</v>
      </c>
      <c r="IGF23">
        <v>37396</v>
      </c>
      <c r="IGG23">
        <v>37393</v>
      </c>
      <c r="IGH23">
        <v>37392</v>
      </c>
      <c r="IGI23">
        <v>37391</v>
      </c>
      <c r="IGJ23">
        <v>37390</v>
      </c>
      <c r="IGK23">
        <v>37389</v>
      </c>
      <c r="IGL23">
        <v>37386</v>
      </c>
      <c r="IGM23">
        <v>37385</v>
      </c>
      <c r="IGN23">
        <v>37384</v>
      </c>
      <c r="IGO23">
        <v>37383</v>
      </c>
      <c r="IGP23">
        <v>37382</v>
      </c>
      <c r="IGQ23">
        <v>37379</v>
      </c>
      <c r="IGR23">
        <v>37378</v>
      </c>
      <c r="IGS23">
        <v>37377</v>
      </c>
      <c r="IGT23">
        <v>37376</v>
      </c>
      <c r="IGU23">
        <v>37375</v>
      </c>
      <c r="IGV23">
        <v>37372</v>
      </c>
      <c r="IGW23">
        <v>37371</v>
      </c>
      <c r="IGX23">
        <v>37370</v>
      </c>
      <c r="IGY23">
        <v>37369</v>
      </c>
      <c r="IGZ23">
        <v>37368</v>
      </c>
      <c r="IHA23">
        <v>37365</v>
      </c>
      <c r="IHB23">
        <v>37364</v>
      </c>
      <c r="IHC23">
        <v>37363</v>
      </c>
      <c r="IHD23">
        <v>37362</v>
      </c>
      <c r="IHE23">
        <v>37361</v>
      </c>
      <c r="IHF23">
        <v>37358</v>
      </c>
      <c r="IHG23">
        <v>37357</v>
      </c>
      <c r="IHH23">
        <v>37356</v>
      </c>
      <c r="IHI23">
        <v>37355</v>
      </c>
      <c r="IHJ23">
        <v>37354</v>
      </c>
      <c r="IHK23">
        <v>37351</v>
      </c>
      <c r="IHL23">
        <v>37350</v>
      </c>
      <c r="IHM23">
        <v>37349</v>
      </c>
      <c r="IHN23">
        <v>37348</v>
      </c>
      <c r="IHO23">
        <v>37347</v>
      </c>
      <c r="IHP23">
        <v>37344</v>
      </c>
      <c r="IHQ23">
        <v>37343</v>
      </c>
      <c r="IHR23">
        <v>37342</v>
      </c>
      <c r="IHS23">
        <v>37341</v>
      </c>
      <c r="IHT23">
        <v>37340</v>
      </c>
      <c r="IHU23">
        <v>37337</v>
      </c>
      <c r="IHV23">
        <v>37336</v>
      </c>
      <c r="IHW23">
        <v>37335</v>
      </c>
      <c r="IHX23">
        <v>37334</v>
      </c>
      <c r="IHY23">
        <v>37333</v>
      </c>
      <c r="IHZ23">
        <v>37330</v>
      </c>
      <c r="IIA23">
        <v>37329</v>
      </c>
      <c r="IIB23">
        <v>37328</v>
      </c>
      <c r="IIC23">
        <v>37327</v>
      </c>
      <c r="IID23">
        <v>37326</v>
      </c>
      <c r="IIE23">
        <v>37323</v>
      </c>
      <c r="IIF23">
        <v>37322</v>
      </c>
      <c r="IIG23">
        <v>37321</v>
      </c>
      <c r="IIH23">
        <v>37320</v>
      </c>
      <c r="III23">
        <v>37319</v>
      </c>
      <c r="IIJ23">
        <v>37316</v>
      </c>
      <c r="IIK23">
        <v>37315</v>
      </c>
      <c r="IIL23">
        <v>37314</v>
      </c>
      <c r="IIM23">
        <v>37313</v>
      </c>
      <c r="IIN23">
        <v>37312</v>
      </c>
      <c r="IIO23">
        <v>37309</v>
      </c>
      <c r="IIP23">
        <v>37308</v>
      </c>
      <c r="IIQ23">
        <v>37307</v>
      </c>
      <c r="IIR23">
        <v>37306</v>
      </c>
      <c r="IIS23">
        <v>37305</v>
      </c>
      <c r="IIT23">
        <v>37302</v>
      </c>
      <c r="IIU23">
        <v>37301</v>
      </c>
      <c r="IIV23">
        <v>37300</v>
      </c>
      <c r="IIW23">
        <v>37299</v>
      </c>
      <c r="IIX23">
        <v>37298</v>
      </c>
      <c r="IIY23">
        <v>37295</v>
      </c>
      <c r="IIZ23">
        <v>37294</v>
      </c>
      <c r="IJA23">
        <v>37293</v>
      </c>
      <c r="IJB23">
        <v>37292</v>
      </c>
      <c r="IJC23">
        <v>37291</v>
      </c>
      <c r="IJD23">
        <v>37288</v>
      </c>
      <c r="IJE23">
        <v>37287</v>
      </c>
      <c r="IJF23">
        <v>37286</v>
      </c>
      <c r="IJG23">
        <v>37285</v>
      </c>
      <c r="IJH23">
        <v>37284</v>
      </c>
      <c r="IJI23">
        <v>37281</v>
      </c>
      <c r="IJJ23">
        <v>37280</v>
      </c>
      <c r="IJK23">
        <v>37279</v>
      </c>
      <c r="IJL23">
        <v>37278</v>
      </c>
      <c r="IJM23">
        <v>37277</v>
      </c>
      <c r="IJN23">
        <v>37274</v>
      </c>
      <c r="IJO23">
        <v>37273</v>
      </c>
      <c r="IJP23">
        <v>37272</v>
      </c>
      <c r="IJQ23">
        <v>37271</v>
      </c>
      <c r="IJR23">
        <v>37270</v>
      </c>
      <c r="IJS23">
        <v>37267</v>
      </c>
      <c r="IJT23">
        <v>37266</v>
      </c>
      <c r="IJU23">
        <v>37265</v>
      </c>
      <c r="IJV23">
        <v>37264</v>
      </c>
      <c r="IJW23">
        <v>37263</v>
      </c>
      <c r="IJX23">
        <v>37260</v>
      </c>
      <c r="IJY23">
        <v>37259</v>
      </c>
      <c r="IJZ23">
        <v>37258</v>
      </c>
      <c r="IKA23">
        <v>37257</v>
      </c>
      <c r="IKB23">
        <v>37256</v>
      </c>
      <c r="IKC23">
        <v>37253</v>
      </c>
      <c r="IKD23">
        <v>37252</v>
      </c>
      <c r="IKE23">
        <v>37251</v>
      </c>
      <c r="IKF23">
        <v>37250</v>
      </c>
      <c r="IKG23">
        <v>37249</v>
      </c>
      <c r="IKH23">
        <v>37246</v>
      </c>
      <c r="IKI23">
        <v>37245</v>
      </c>
      <c r="IKJ23">
        <v>37244</v>
      </c>
      <c r="IKK23">
        <v>37243</v>
      </c>
      <c r="IKL23">
        <v>37242</v>
      </c>
      <c r="IKM23">
        <v>37239</v>
      </c>
      <c r="IKN23">
        <v>37238</v>
      </c>
      <c r="IKO23">
        <v>37237</v>
      </c>
      <c r="IKP23">
        <v>37236</v>
      </c>
      <c r="IKQ23">
        <v>37235</v>
      </c>
      <c r="IKR23">
        <v>37232</v>
      </c>
      <c r="IKS23">
        <v>37231</v>
      </c>
      <c r="IKT23">
        <v>37230</v>
      </c>
      <c r="IKU23">
        <v>37229</v>
      </c>
      <c r="IKV23">
        <v>37228</v>
      </c>
      <c r="IKW23">
        <v>37225</v>
      </c>
      <c r="IKX23">
        <v>37224</v>
      </c>
      <c r="IKY23">
        <v>37223</v>
      </c>
      <c r="IKZ23">
        <v>37222</v>
      </c>
      <c r="ILA23">
        <v>37221</v>
      </c>
      <c r="ILB23">
        <v>37218</v>
      </c>
      <c r="ILC23">
        <v>37217</v>
      </c>
      <c r="ILD23">
        <v>37216</v>
      </c>
      <c r="ILE23">
        <v>37215</v>
      </c>
      <c r="ILF23">
        <v>37214</v>
      </c>
      <c r="ILG23">
        <v>37211</v>
      </c>
      <c r="ILH23">
        <v>37210</v>
      </c>
      <c r="ILI23">
        <v>37209</v>
      </c>
      <c r="ILJ23">
        <v>37208</v>
      </c>
      <c r="ILK23">
        <v>37207</v>
      </c>
      <c r="ILL23">
        <v>37204</v>
      </c>
      <c r="ILM23">
        <v>37203</v>
      </c>
      <c r="ILN23">
        <v>37202</v>
      </c>
      <c r="ILO23">
        <v>37201</v>
      </c>
      <c r="ILP23">
        <v>37200</v>
      </c>
      <c r="ILQ23">
        <v>37197</v>
      </c>
      <c r="ILR23">
        <v>37196</v>
      </c>
      <c r="ILS23">
        <v>37195</v>
      </c>
      <c r="ILT23">
        <v>37194</v>
      </c>
      <c r="ILU23">
        <v>37193</v>
      </c>
      <c r="ILV23">
        <v>37190</v>
      </c>
      <c r="ILW23">
        <v>37189</v>
      </c>
      <c r="ILX23">
        <v>37188</v>
      </c>
      <c r="ILY23">
        <v>37187</v>
      </c>
      <c r="ILZ23">
        <v>37186</v>
      </c>
      <c r="IMA23">
        <v>37183</v>
      </c>
      <c r="IMB23">
        <v>37182</v>
      </c>
      <c r="IMC23">
        <v>37181</v>
      </c>
      <c r="IMD23">
        <v>37180</v>
      </c>
      <c r="IME23">
        <v>37179</v>
      </c>
      <c r="IMF23">
        <v>37176</v>
      </c>
      <c r="IMG23">
        <v>37175</v>
      </c>
      <c r="IMH23">
        <v>37174</v>
      </c>
      <c r="IMI23">
        <v>37173</v>
      </c>
      <c r="IMJ23">
        <v>37172</v>
      </c>
      <c r="IMK23">
        <v>37169</v>
      </c>
      <c r="IML23">
        <v>37168</v>
      </c>
      <c r="IMM23">
        <v>37167</v>
      </c>
      <c r="IMN23">
        <v>37166</v>
      </c>
      <c r="IMO23">
        <v>37165</v>
      </c>
      <c r="IMP23">
        <v>37162</v>
      </c>
      <c r="IMQ23">
        <v>37161</v>
      </c>
      <c r="IMR23">
        <v>37160</v>
      </c>
      <c r="IMS23">
        <v>37159</v>
      </c>
      <c r="IMT23">
        <v>37158</v>
      </c>
      <c r="IMU23">
        <v>37155</v>
      </c>
      <c r="IMV23">
        <v>37154</v>
      </c>
      <c r="IMW23">
        <v>37153</v>
      </c>
      <c r="IMX23">
        <v>37152</v>
      </c>
      <c r="IMY23">
        <v>37151</v>
      </c>
      <c r="IMZ23">
        <v>37148</v>
      </c>
      <c r="INA23">
        <v>37147</v>
      </c>
      <c r="INB23">
        <v>37146</v>
      </c>
      <c r="INC23">
        <v>37145</v>
      </c>
      <c r="IND23">
        <v>37144</v>
      </c>
      <c r="INE23">
        <v>37141</v>
      </c>
      <c r="INF23">
        <v>37140</v>
      </c>
      <c r="ING23">
        <v>37139</v>
      </c>
      <c r="INH23">
        <v>37138</v>
      </c>
      <c r="INI23">
        <v>37137</v>
      </c>
      <c r="INJ23">
        <v>37134</v>
      </c>
      <c r="INK23">
        <v>37133</v>
      </c>
      <c r="INL23">
        <v>37132</v>
      </c>
      <c r="INM23">
        <v>37131</v>
      </c>
      <c r="INN23">
        <v>37130</v>
      </c>
      <c r="INO23">
        <v>37127</v>
      </c>
      <c r="INP23">
        <v>37126</v>
      </c>
      <c r="INQ23">
        <v>37125</v>
      </c>
      <c r="INR23">
        <v>37124</v>
      </c>
      <c r="INS23">
        <v>37123</v>
      </c>
      <c r="INT23">
        <v>37120</v>
      </c>
      <c r="INU23">
        <v>37119</v>
      </c>
      <c r="INV23">
        <v>37118</v>
      </c>
      <c r="INW23">
        <v>37117</v>
      </c>
      <c r="INX23">
        <v>37116</v>
      </c>
      <c r="INY23">
        <v>37113</v>
      </c>
      <c r="INZ23">
        <v>37112</v>
      </c>
      <c r="IOA23">
        <v>37111</v>
      </c>
      <c r="IOB23">
        <v>37110</v>
      </c>
      <c r="IOC23">
        <v>37109</v>
      </c>
      <c r="IOD23">
        <v>37106</v>
      </c>
      <c r="IOE23">
        <v>37105</v>
      </c>
      <c r="IOF23">
        <v>37104</v>
      </c>
      <c r="IOG23">
        <v>37103</v>
      </c>
      <c r="IOH23">
        <v>37102</v>
      </c>
      <c r="IOI23">
        <v>37099</v>
      </c>
      <c r="IOJ23">
        <v>37098</v>
      </c>
      <c r="IOK23">
        <v>37097</v>
      </c>
      <c r="IOL23">
        <v>37096</v>
      </c>
      <c r="IOM23">
        <v>37095</v>
      </c>
      <c r="ION23">
        <v>37092</v>
      </c>
      <c r="IOO23">
        <v>37091</v>
      </c>
      <c r="IOP23">
        <v>37090</v>
      </c>
      <c r="IOQ23">
        <v>37089</v>
      </c>
      <c r="IOR23">
        <v>37088</v>
      </c>
      <c r="IOS23">
        <v>37085</v>
      </c>
      <c r="IOT23">
        <v>37084</v>
      </c>
      <c r="IOU23">
        <v>37083</v>
      </c>
      <c r="IOV23">
        <v>37082</v>
      </c>
      <c r="IOW23">
        <v>37081</v>
      </c>
      <c r="IOX23">
        <v>37078</v>
      </c>
      <c r="IOY23">
        <v>37077</v>
      </c>
      <c r="IOZ23">
        <v>37076</v>
      </c>
      <c r="IPA23">
        <v>37075</v>
      </c>
      <c r="IPB23">
        <v>37074</v>
      </c>
      <c r="IPC23">
        <v>37071</v>
      </c>
      <c r="IPD23">
        <v>37070</v>
      </c>
      <c r="IPE23">
        <v>37069</v>
      </c>
      <c r="IPF23">
        <v>37068</v>
      </c>
      <c r="IPG23">
        <v>37067</v>
      </c>
      <c r="IPH23">
        <v>37064</v>
      </c>
      <c r="IPI23">
        <v>37063</v>
      </c>
      <c r="IPJ23">
        <v>37062</v>
      </c>
      <c r="IPK23">
        <v>37061</v>
      </c>
      <c r="IPL23">
        <v>37060</v>
      </c>
      <c r="IPM23">
        <v>37057</v>
      </c>
      <c r="IPN23">
        <v>37056</v>
      </c>
      <c r="IPO23">
        <v>37055</v>
      </c>
      <c r="IPP23">
        <v>37054</v>
      </c>
      <c r="IPQ23">
        <v>37053</v>
      </c>
      <c r="IPR23">
        <v>37050</v>
      </c>
      <c r="IPS23">
        <v>37049</v>
      </c>
      <c r="IPT23">
        <v>37048</v>
      </c>
      <c r="IPU23">
        <v>37047</v>
      </c>
      <c r="IPV23">
        <v>37046</v>
      </c>
      <c r="IPW23">
        <v>37043</v>
      </c>
      <c r="IPX23">
        <v>37042</v>
      </c>
      <c r="IPY23">
        <v>37041</v>
      </c>
      <c r="IPZ23">
        <v>37040</v>
      </c>
      <c r="IQA23">
        <v>37039</v>
      </c>
      <c r="IQB23">
        <v>37036</v>
      </c>
      <c r="IQC23">
        <v>37035</v>
      </c>
      <c r="IQD23">
        <v>37034</v>
      </c>
      <c r="IQE23">
        <v>37033</v>
      </c>
      <c r="IQF23">
        <v>37032</v>
      </c>
      <c r="IQG23">
        <v>37029</v>
      </c>
      <c r="IQH23">
        <v>37028</v>
      </c>
      <c r="IQI23">
        <v>37027</v>
      </c>
      <c r="IQJ23">
        <v>37026</v>
      </c>
      <c r="IQK23">
        <v>37025</v>
      </c>
      <c r="IQL23">
        <v>37022</v>
      </c>
      <c r="IQM23">
        <v>37021</v>
      </c>
      <c r="IQN23">
        <v>37020</v>
      </c>
      <c r="IQO23">
        <v>37019</v>
      </c>
      <c r="IQP23">
        <v>37018</v>
      </c>
      <c r="IQQ23">
        <v>37015</v>
      </c>
      <c r="IQR23">
        <v>37014</v>
      </c>
      <c r="IQS23">
        <v>37013</v>
      </c>
      <c r="IQT23">
        <v>37012</v>
      </c>
      <c r="IQU23">
        <v>37011</v>
      </c>
      <c r="IQV23">
        <v>37008</v>
      </c>
      <c r="IQW23">
        <v>37007</v>
      </c>
      <c r="IQX23">
        <v>37006</v>
      </c>
      <c r="IQY23">
        <v>37005</v>
      </c>
      <c r="IQZ23">
        <v>37004</v>
      </c>
      <c r="IRA23">
        <v>37001</v>
      </c>
      <c r="IRB23">
        <v>37000</v>
      </c>
      <c r="IRC23">
        <v>36999</v>
      </c>
      <c r="IRD23">
        <v>36998</v>
      </c>
      <c r="IRE23">
        <v>36997</v>
      </c>
      <c r="IRF23">
        <v>36994</v>
      </c>
      <c r="IRG23">
        <v>36993</v>
      </c>
      <c r="IRH23">
        <v>36992</v>
      </c>
      <c r="IRI23">
        <v>36991</v>
      </c>
      <c r="IRJ23">
        <v>36990</v>
      </c>
      <c r="IRK23">
        <v>36987</v>
      </c>
      <c r="IRL23">
        <v>36986</v>
      </c>
      <c r="IRM23">
        <v>36985</v>
      </c>
      <c r="IRN23">
        <v>36984</v>
      </c>
      <c r="IRO23">
        <v>36983</v>
      </c>
      <c r="IRP23">
        <v>36980</v>
      </c>
      <c r="IRQ23">
        <v>36979</v>
      </c>
      <c r="IRR23">
        <v>36978</v>
      </c>
      <c r="IRS23">
        <v>36977</v>
      </c>
      <c r="IRT23">
        <v>36976</v>
      </c>
      <c r="IRU23">
        <v>36973</v>
      </c>
      <c r="IRV23">
        <v>36972</v>
      </c>
      <c r="IRW23">
        <v>36971</v>
      </c>
      <c r="IRX23">
        <v>36970</v>
      </c>
      <c r="IRY23">
        <v>36969</v>
      </c>
      <c r="IRZ23">
        <v>36966</v>
      </c>
      <c r="ISA23">
        <v>36965</v>
      </c>
      <c r="ISB23">
        <v>36964</v>
      </c>
      <c r="ISC23">
        <v>36963</v>
      </c>
      <c r="ISD23">
        <v>36962</v>
      </c>
      <c r="ISE23">
        <v>36959</v>
      </c>
      <c r="ISF23">
        <v>36958</v>
      </c>
      <c r="ISG23">
        <v>36957</v>
      </c>
      <c r="ISH23">
        <v>36956</v>
      </c>
      <c r="ISI23">
        <v>36955</v>
      </c>
      <c r="ISJ23">
        <v>36952</v>
      </c>
      <c r="ISK23">
        <v>36951</v>
      </c>
      <c r="ISL23">
        <v>36950</v>
      </c>
      <c r="ISM23">
        <v>36949</v>
      </c>
      <c r="ISN23">
        <v>36948</v>
      </c>
      <c r="ISO23">
        <v>36945</v>
      </c>
      <c r="ISP23">
        <v>36944</v>
      </c>
      <c r="ISQ23">
        <v>36943</v>
      </c>
      <c r="ISR23">
        <v>36942</v>
      </c>
      <c r="ISS23">
        <v>36941</v>
      </c>
      <c r="IST23">
        <v>36938</v>
      </c>
      <c r="ISU23">
        <v>36937</v>
      </c>
      <c r="ISV23">
        <v>36936</v>
      </c>
      <c r="ISW23">
        <v>36935</v>
      </c>
      <c r="ISX23">
        <v>36934</v>
      </c>
      <c r="ISY23">
        <v>36931</v>
      </c>
      <c r="ISZ23">
        <v>36930</v>
      </c>
      <c r="ITA23">
        <v>36929</v>
      </c>
      <c r="ITB23">
        <v>36928</v>
      </c>
      <c r="ITC23">
        <v>36927</v>
      </c>
      <c r="ITD23">
        <v>36924</v>
      </c>
      <c r="ITE23">
        <v>36923</v>
      </c>
      <c r="ITF23">
        <v>36922</v>
      </c>
      <c r="ITG23">
        <v>36921</v>
      </c>
      <c r="ITH23">
        <v>36920</v>
      </c>
      <c r="ITI23">
        <v>36917</v>
      </c>
      <c r="ITJ23">
        <v>36916</v>
      </c>
      <c r="ITK23">
        <v>36915</v>
      </c>
      <c r="ITL23">
        <v>36914</v>
      </c>
      <c r="ITM23">
        <v>36913</v>
      </c>
      <c r="ITN23">
        <v>36910</v>
      </c>
      <c r="ITO23">
        <v>36909</v>
      </c>
      <c r="ITP23">
        <v>36908</v>
      </c>
      <c r="ITQ23">
        <v>36907</v>
      </c>
      <c r="ITR23">
        <v>36906</v>
      </c>
      <c r="ITS23">
        <v>36903</v>
      </c>
      <c r="ITT23">
        <v>36902</v>
      </c>
      <c r="ITU23">
        <v>36901</v>
      </c>
      <c r="ITV23">
        <v>36900</v>
      </c>
      <c r="ITW23">
        <v>36899</v>
      </c>
      <c r="ITX23">
        <v>36896</v>
      </c>
      <c r="ITY23">
        <v>36895</v>
      </c>
      <c r="ITZ23">
        <v>36894</v>
      </c>
      <c r="IUA23">
        <v>36893</v>
      </c>
      <c r="IUB23">
        <v>36892</v>
      </c>
      <c r="IUC23">
        <v>36889</v>
      </c>
      <c r="IUD23">
        <v>36888</v>
      </c>
      <c r="IUE23">
        <v>36887</v>
      </c>
      <c r="IUF23">
        <v>36886</v>
      </c>
      <c r="IUG23">
        <v>36885</v>
      </c>
      <c r="IUH23">
        <v>36882</v>
      </c>
      <c r="IUI23">
        <v>36881</v>
      </c>
      <c r="IUJ23">
        <v>36880</v>
      </c>
      <c r="IUK23">
        <v>36879</v>
      </c>
      <c r="IUL23">
        <v>36878</v>
      </c>
      <c r="IUM23">
        <v>36875</v>
      </c>
      <c r="IUN23">
        <v>36874</v>
      </c>
      <c r="IUO23">
        <v>36873</v>
      </c>
      <c r="IUP23">
        <v>36872</v>
      </c>
      <c r="IUQ23">
        <v>36871</v>
      </c>
      <c r="IUR23">
        <v>36868</v>
      </c>
      <c r="IUS23">
        <v>36867</v>
      </c>
      <c r="IUT23">
        <v>36866</v>
      </c>
      <c r="IUU23">
        <v>36865</v>
      </c>
      <c r="IUV23">
        <v>36864</v>
      </c>
      <c r="IUW23">
        <v>36861</v>
      </c>
      <c r="IUX23">
        <v>36860</v>
      </c>
      <c r="IUY23">
        <v>36859</v>
      </c>
      <c r="IUZ23">
        <v>36858</v>
      </c>
      <c r="IVA23">
        <v>36857</v>
      </c>
      <c r="IVB23">
        <v>36854</v>
      </c>
      <c r="IVC23">
        <v>36853</v>
      </c>
      <c r="IVD23">
        <v>36852</v>
      </c>
      <c r="IVE23">
        <v>36851</v>
      </c>
      <c r="IVF23">
        <v>36850</v>
      </c>
      <c r="IVG23">
        <v>36847</v>
      </c>
      <c r="IVH23">
        <v>36846</v>
      </c>
      <c r="IVI23">
        <v>36845</v>
      </c>
      <c r="IVJ23">
        <v>36844</v>
      </c>
      <c r="IVK23">
        <v>36843</v>
      </c>
      <c r="IVL23">
        <v>36840</v>
      </c>
      <c r="IVM23">
        <v>36839</v>
      </c>
      <c r="IVN23">
        <v>36838</v>
      </c>
      <c r="IVO23">
        <v>36837</v>
      </c>
      <c r="IVP23">
        <v>36836</v>
      </c>
      <c r="IVQ23">
        <v>36833</v>
      </c>
      <c r="IVR23">
        <v>36832</v>
      </c>
      <c r="IVS23">
        <v>36831</v>
      </c>
      <c r="IVT23">
        <v>36830</v>
      </c>
      <c r="IVU23">
        <v>36829</v>
      </c>
      <c r="IVV23">
        <v>36826</v>
      </c>
      <c r="IVW23">
        <v>36825</v>
      </c>
      <c r="IVX23">
        <v>36824</v>
      </c>
      <c r="IVY23">
        <v>36823</v>
      </c>
      <c r="IVZ23">
        <v>36822</v>
      </c>
      <c r="IWA23">
        <v>36819</v>
      </c>
      <c r="IWB23">
        <v>36818</v>
      </c>
      <c r="IWC23">
        <v>36817</v>
      </c>
      <c r="IWD23">
        <v>36816</v>
      </c>
      <c r="IWE23">
        <v>36815</v>
      </c>
      <c r="IWF23">
        <v>36812</v>
      </c>
      <c r="IWG23">
        <v>36811</v>
      </c>
      <c r="IWH23">
        <v>36810</v>
      </c>
      <c r="IWI23">
        <v>36809</v>
      </c>
      <c r="IWJ23">
        <v>36808</v>
      </c>
      <c r="IWK23">
        <v>36805</v>
      </c>
      <c r="IWL23">
        <v>36804</v>
      </c>
      <c r="IWM23">
        <v>36803</v>
      </c>
      <c r="IWN23">
        <v>36802</v>
      </c>
      <c r="IWO23">
        <v>36801</v>
      </c>
      <c r="IWP23">
        <v>36798</v>
      </c>
      <c r="IWQ23">
        <v>36797</v>
      </c>
      <c r="IWR23">
        <v>36796</v>
      </c>
      <c r="IWS23">
        <v>36795</v>
      </c>
      <c r="IWT23">
        <v>36794</v>
      </c>
      <c r="IWU23">
        <v>36791</v>
      </c>
      <c r="IWV23">
        <v>36790</v>
      </c>
      <c r="IWW23">
        <v>36789</v>
      </c>
      <c r="IWX23">
        <v>36788</v>
      </c>
      <c r="IWY23">
        <v>36787</v>
      </c>
      <c r="IWZ23">
        <v>36784</v>
      </c>
      <c r="IXA23">
        <v>36783</v>
      </c>
      <c r="IXB23">
        <v>36782</v>
      </c>
      <c r="IXC23">
        <v>36781</v>
      </c>
      <c r="IXD23">
        <v>36780</v>
      </c>
      <c r="IXE23">
        <v>36777</v>
      </c>
      <c r="IXF23">
        <v>36776</v>
      </c>
      <c r="IXG23">
        <v>36775</v>
      </c>
      <c r="IXH23">
        <v>36774</v>
      </c>
      <c r="IXI23">
        <v>36773</v>
      </c>
      <c r="IXJ23">
        <v>36770</v>
      </c>
      <c r="IXK23">
        <v>36769</v>
      </c>
      <c r="IXL23">
        <v>36768</v>
      </c>
      <c r="IXM23">
        <v>36767</v>
      </c>
      <c r="IXN23">
        <v>36766</v>
      </c>
      <c r="IXO23">
        <v>36763</v>
      </c>
      <c r="IXP23">
        <v>36762</v>
      </c>
      <c r="IXQ23">
        <v>36761</v>
      </c>
      <c r="IXR23">
        <v>36760</v>
      </c>
      <c r="IXS23">
        <v>36759</v>
      </c>
      <c r="IXT23">
        <v>36756</v>
      </c>
      <c r="IXU23">
        <v>36755</v>
      </c>
      <c r="IXV23">
        <v>36754</v>
      </c>
      <c r="IXW23">
        <v>36753</v>
      </c>
      <c r="IXX23">
        <v>36752</v>
      </c>
      <c r="IXY23">
        <v>36749</v>
      </c>
      <c r="IXZ23">
        <v>36748</v>
      </c>
      <c r="IYA23">
        <v>36747</v>
      </c>
      <c r="IYB23">
        <v>36746</v>
      </c>
      <c r="IYC23">
        <v>36745</v>
      </c>
      <c r="IYD23">
        <v>36742</v>
      </c>
      <c r="IYE23">
        <v>36741</v>
      </c>
      <c r="IYF23">
        <v>36740</v>
      </c>
      <c r="IYG23">
        <v>36739</v>
      </c>
      <c r="IYH23">
        <v>36738</v>
      </c>
      <c r="IYI23">
        <v>36735</v>
      </c>
      <c r="IYJ23">
        <v>36734</v>
      </c>
      <c r="IYK23">
        <v>36733</v>
      </c>
      <c r="IYL23">
        <v>36732</v>
      </c>
      <c r="IYM23">
        <v>36731</v>
      </c>
      <c r="IYN23">
        <v>36728</v>
      </c>
      <c r="IYO23">
        <v>36727</v>
      </c>
      <c r="IYP23">
        <v>36726</v>
      </c>
      <c r="IYQ23">
        <v>36725</v>
      </c>
      <c r="IYR23">
        <v>36724</v>
      </c>
      <c r="IYS23">
        <v>36721</v>
      </c>
      <c r="IYT23">
        <v>36720</v>
      </c>
      <c r="IYU23">
        <v>36719</v>
      </c>
      <c r="IYV23">
        <v>36718</v>
      </c>
      <c r="IYW23">
        <v>36717</v>
      </c>
      <c r="IYX23">
        <v>36714</v>
      </c>
      <c r="IYY23">
        <v>36713</v>
      </c>
      <c r="IYZ23">
        <v>36712</v>
      </c>
      <c r="IZA23">
        <v>36711</v>
      </c>
      <c r="IZB23">
        <v>36710</v>
      </c>
      <c r="IZC23">
        <v>36707</v>
      </c>
      <c r="IZD23">
        <v>36706</v>
      </c>
      <c r="IZE23">
        <v>36705</v>
      </c>
      <c r="IZF23">
        <v>36704</v>
      </c>
      <c r="IZG23">
        <v>36703</v>
      </c>
      <c r="IZH23">
        <v>36700</v>
      </c>
      <c r="IZI23">
        <v>36699</v>
      </c>
      <c r="IZJ23">
        <v>36698</v>
      </c>
      <c r="IZK23">
        <v>36697</v>
      </c>
      <c r="IZL23">
        <v>36696</v>
      </c>
      <c r="IZM23">
        <v>36693</v>
      </c>
      <c r="IZN23">
        <v>36692</v>
      </c>
      <c r="IZO23">
        <v>36691</v>
      </c>
      <c r="IZP23">
        <v>36690</v>
      </c>
      <c r="IZQ23">
        <v>36689</v>
      </c>
      <c r="IZR23">
        <v>36686</v>
      </c>
      <c r="IZS23">
        <v>36685</v>
      </c>
      <c r="IZT23">
        <v>36684</v>
      </c>
      <c r="IZU23">
        <v>36683</v>
      </c>
      <c r="IZV23">
        <v>36682</v>
      </c>
      <c r="IZW23">
        <v>36679</v>
      </c>
      <c r="IZX23">
        <v>36678</v>
      </c>
      <c r="IZY23">
        <v>36677</v>
      </c>
      <c r="IZZ23">
        <v>36676</v>
      </c>
      <c r="JAA23">
        <v>36675</v>
      </c>
      <c r="JAB23">
        <v>36672</v>
      </c>
      <c r="JAC23">
        <v>36671</v>
      </c>
      <c r="JAD23">
        <v>36670</v>
      </c>
      <c r="JAE23">
        <v>36669</v>
      </c>
      <c r="JAF23">
        <v>36668</v>
      </c>
      <c r="JAG23">
        <v>36665</v>
      </c>
      <c r="JAH23">
        <v>36664</v>
      </c>
      <c r="JAI23">
        <v>36663</v>
      </c>
      <c r="JAJ23">
        <v>36662</v>
      </c>
      <c r="JAK23">
        <v>36661</v>
      </c>
      <c r="JAL23">
        <v>36658</v>
      </c>
      <c r="JAM23">
        <v>36657</v>
      </c>
      <c r="JAN23">
        <v>36656</v>
      </c>
      <c r="JAO23">
        <v>36655</v>
      </c>
      <c r="JAP23">
        <v>36654</v>
      </c>
      <c r="JAQ23">
        <v>36651</v>
      </c>
      <c r="JAR23">
        <v>36650</v>
      </c>
      <c r="JAS23">
        <v>36649</v>
      </c>
      <c r="JAT23">
        <v>36648</v>
      </c>
      <c r="JAU23">
        <v>36647</v>
      </c>
      <c r="JAV23">
        <v>36644</v>
      </c>
      <c r="JAW23">
        <v>36643</v>
      </c>
      <c r="JAX23">
        <v>36642</v>
      </c>
      <c r="JAY23">
        <v>36641</v>
      </c>
      <c r="JAZ23">
        <v>36640</v>
      </c>
      <c r="JBA23">
        <v>36637</v>
      </c>
      <c r="JBB23">
        <v>36636</v>
      </c>
      <c r="JBC23">
        <v>36635</v>
      </c>
      <c r="JBD23">
        <v>36634</v>
      </c>
      <c r="JBE23">
        <v>36633</v>
      </c>
      <c r="JBF23">
        <v>36630</v>
      </c>
      <c r="JBG23">
        <v>36629</v>
      </c>
      <c r="JBH23">
        <v>36628</v>
      </c>
      <c r="JBI23">
        <v>36627</v>
      </c>
      <c r="JBJ23">
        <v>36626</v>
      </c>
      <c r="JBK23">
        <v>36623</v>
      </c>
      <c r="JBL23">
        <v>36622</v>
      </c>
      <c r="JBM23">
        <v>36621</v>
      </c>
      <c r="JBN23">
        <v>36620</v>
      </c>
      <c r="JBO23">
        <v>36619</v>
      </c>
      <c r="JBP23">
        <v>36616</v>
      </c>
      <c r="JBQ23">
        <v>36615</v>
      </c>
      <c r="JBR23">
        <v>36614</v>
      </c>
      <c r="JBS23">
        <v>36613</v>
      </c>
      <c r="JBT23">
        <v>36612</v>
      </c>
      <c r="JBU23">
        <v>36609</v>
      </c>
      <c r="JBV23">
        <v>36608</v>
      </c>
      <c r="JBW23">
        <v>36607</v>
      </c>
      <c r="JBX23">
        <v>36606</v>
      </c>
      <c r="JBY23">
        <v>36605</v>
      </c>
      <c r="JBZ23">
        <v>36602</v>
      </c>
      <c r="JCA23">
        <v>36601</v>
      </c>
      <c r="JCB23">
        <v>36600</v>
      </c>
      <c r="JCC23">
        <v>36599</v>
      </c>
      <c r="JCD23">
        <v>36598</v>
      </c>
      <c r="JCE23">
        <v>36595</v>
      </c>
      <c r="JCF23">
        <v>36594</v>
      </c>
      <c r="JCG23">
        <v>36593</v>
      </c>
      <c r="JCH23">
        <v>36592</v>
      </c>
      <c r="JCI23">
        <v>36591</v>
      </c>
      <c r="JCJ23">
        <v>36588</v>
      </c>
      <c r="JCK23">
        <v>36587</v>
      </c>
      <c r="JCL23">
        <v>36586</v>
      </c>
      <c r="JCM23">
        <v>36585</v>
      </c>
      <c r="JCN23">
        <v>36584</v>
      </c>
      <c r="JCO23">
        <v>36581</v>
      </c>
      <c r="JCP23">
        <v>36580</v>
      </c>
      <c r="JCQ23">
        <v>36579</v>
      </c>
      <c r="JCR23">
        <v>36578</v>
      </c>
      <c r="JCS23">
        <v>36577</v>
      </c>
      <c r="JCT23">
        <v>36574</v>
      </c>
      <c r="JCU23">
        <v>36573</v>
      </c>
      <c r="JCV23">
        <v>36572</v>
      </c>
      <c r="JCW23">
        <v>36571</v>
      </c>
      <c r="JCX23">
        <v>36570</v>
      </c>
      <c r="JCY23">
        <v>36567</v>
      </c>
      <c r="JCZ23">
        <v>36566</v>
      </c>
      <c r="JDA23">
        <v>36565</v>
      </c>
      <c r="JDB23">
        <v>36564</v>
      </c>
      <c r="JDC23">
        <v>36563</v>
      </c>
      <c r="JDD23">
        <v>36560</v>
      </c>
      <c r="JDE23">
        <v>36559</v>
      </c>
      <c r="JDF23">
        <v>36558</v>
      </c>
      <c r="JDG23">
        <v>36557</v>
      </c>
      <c r="JDH23">
        <v>36556</v>
      </c>
      <c r="JDI23">
        <v>36553</v>
      </c>
      <c r="JDJ23">
        <v>36552</v>
      </c>
      <c r="JDK23">
        <v>36551</v>
      </c>
      <c r="JDL23">
        <v>36550</v>
      </c>
      <c r="JDM23">
        <v>36549</v>
      </c>
      <c r="JDN23">
        <v>36546</v>
      </c>
      <c r="JDO23">
        <v>36545</v>
      </c>
      <c r="JDP23">
        <v>36544</v>
      </c>
      <c r="JDQ23">
        <v>36543</v>
      </c>
      <c r="JDR23">
        <v>36542</v>
      </c>
      <c r="JDS23">
        <v>36539</v>
      </c>
      <c r="JDT23">
        <v>36538</v>
      </c>
      <c r="JDU23">
        <v>36537</v>
      </c>
      <c r="JDV23">
        <v>36536</v>
      </c>
      <c r="JDW23">
        <v>36535</v>
      </c>
      <c r="JDX23">
        <v>36532</v>
      </c>
      <c r="JDY23">
        <v>36531</v>
      </c>
      <c r="JDZ23">
        <v>36530</v>
      </c>
      <c r="JEA23">
        <v>36529</v>
      </c>
      <c r="JEB23">
        <v>36528</v>
      </c>
      <c r="JEC23">
        <v>36525</v>
      </c>
      <c r="JED23">
        <v>36524</v>
      </c>
      <c r="JEE23">
        <v>36523</v>
      </c>
      <c r="JEF23">
        <v>36522</v>
      </c>
      <c r="JEG23">
        <v>36521</v>
      </c>
      <c r="JEH23">
        <v>36518</v>
      </c>
      <c r="JEI23">
        <v>36517</v>
      </c>
      <c r="JEJ23">
        <v>36516</v>
      </c>
      <c r="JEK23">
        <v>36515</v>
      </c>
      <c r="JEL23">
        <v>36514</v>
      </c>
      <c r="JEM23">
        <v>36511</v>
      </c>
      <c r="JEN23">
        <v>36510</v>
      </c>
      <c r="JEO23">
        <v>36509</v>
      </c>
      <c r="JEP23">
        <v>36508</v>
      </c>
      <c r="JEQ23">
        <v>36507</v>
      </c>
      <c r="JER23">
        <v>36504</v>
      </c>
      <c r="JES23">
        <v>36503</v>
      </c>
      <c r="JET23">
        <v>36502</v>
      </c>
      <c r="JEU23">
        <v>36501</v>
      </c>
      <c r="JEV23">
        <v>36500</v>
      </c>
      <c r="JEW23">
        <v>36497</v>
      </c>
      <c r="JEX23">
        <v>36496</v>
      </c>
      <c r="JEY23">
        <v>36495</v>
      </c>
      <c r="JEZ23">
        <v>36494</v>
      </c>
      <c r="JFA23">
        <v>36493</v>
      </c>
      <c r="JFB23">
        <v>36490</v>
      </c>
      <c r="JFC23">
        <v>36489</v>
      </c>
      <c r="JFD23">
        <v>36488</v>
      </c>
      <c r="JFE23">
        <v>36487</v>
      </c>
      <c r="JFF23">
        <v>36486</v>
      </c>
      <c r="JFG23">
        <v>36483</v>
      </c>
      <c r="JFH23">
        <v>36482</v>
      </c>
      <c r="JFI23">
        <v>36481</v>
      </c>
      <c r="JFJ23">
        <v>36480</v>
      </c>
      <c r="JFK23">
        <v>36479</v>
      </c>
      <c r="JFL23">
        <v>36476</v>
      </c>
      <c r="JFM23">
        <v>36475</v>
      </c>
      <c r="JFN23">
        <v>36474</v>
      </c>
      <c r="JFO23">
        <v>36473</v>
      </c>
      <c r="JFP23">
        <v>36472</v>
      </c>
      <c r="JFQ23">
        <v>36469</v>
      </c>
      <c r="JFR23">
        <v>36468</v>
      </c>
      <c r="JFS23">
        <v>36467</v>
      </c>
      <c r="JFT23">
        <v>36466</v>
      </c>
      <c r="JFU23">
        <v>36465</v>
      </c>
      <c r="JFV23">
        <v>36462</v>
      </c>
      <c r="JFW23">
        <v>36461</v>
      </c>
      <c r="JFX23">
        <v>36460</v>
      </c>
      <c r="JFY23">
        <v>36459</v>
      </c>
      <c r="JFZ23">
        <v>36458</v>
      </c>
      <c r="JGA23">
        <v>36455</v>
      </c>
      <c r="JGB23">
        <v>36454</v>
      </c>
      <c r="JGC23">
        <v>36453</v>
      </c>
      <c r="JGD23">
        <v>36452</v>
      </c>
      <c r="JGE23">
        <v>36451</v>
      </c>
      <c r="JGF23">
        <v>36448</v>
      </c>
      <c r="JGG23">
        <v>36447</v>
      </c>
      <c r="JGH23">
        <v>36446</v>
      </c>
      <c r="JGI23">
        <v>36445</v>
      </c>
      <c r="JGJ23">
        <v>36444</v>
      </c>
      <c r="JGK23">
        <v>36441</v>
      </c>
      <c r="JGL23">
        <v>36440</v>
      </c>
      <c r="JGM23">
        <v>36439</v>
      </c>
      <c r="JGN23">
        <v>36438</v>
      </c>
      <c r="JGO23">
        <v>36437</v>
      </c>
      <c r="JGP23">
        <v>36434</v>
      </c>
      <c r="JGQ23">
        <v>36433</v>
      </c>
      <c r="JGR23">
        <v>36432</v>
      </c>
      <c r="JGS23">
        <v>36431</v>
      </c>
      <c r="JGT23">
        <v>36430</v>
      </c>
      <c r="JGU23">
        <v>36427</v>
      </c>
      <c r="JGV23">
        <v>36426</v>
      </c>
      <c r="JGW23">
        <v>36425</v>
      </c>
      <c r="JGX23">
        <v>36424</v>
      </c>
      <c r="JGY23">
        <v>36423</v>
      </c>
      <c r="JGZ23">
        <v>36420</v>
      </c>
      <c r="JHA23">
        <v>36419</v>
      </c>
      <c r="JHB23">
        <v>36418</v>
      </c>
      <c r="JHC23">
        <v>36417</v>
      </c>
      <c r="JHD23">
        <v>36416</v>
      </c>
      <c r="JHE23">
        <v>36413</v>
      </c>
      <c r="JHF23">
        <v>36412</v>
      </c>
      <c r="JHG23">
        <v>36411</v>
      </c>
      <c r="JHH23">
        <v>36410</v>
      </c>
      <c r="JHI23">
        <v>36409</v>
      </c>
      <c r="JHJ23">
        <v>36406</v>
      </c>
      <c r="JHK23">
        <v>36405</v>
      </c>
      <c r="JHL23">
        <v>36404</v>
      </c>
      <c r="JHM23">
        <v>36403</v>
      </c>
      <c r="JHN23">
        <v>36402</v>
      </c>
      <c r="JHO23">
        <v>36399</v>
      </c>
      <c r="JHP23">
        <v>36398</v>
      </c>
      <c r="JHQ23">
        <v>36397</v>
      </c>
      <c r="JHR23">
        <v>36396</v>
      </c>
      <c r="JHS23">
        <v>36395</v>
      </c>
      <c r="JHT23">
        <v>36392</v>
      </c>
      <c r="JHU23">
        <v>36391</v>
      </c>
      <c r="JHV23">
        <v>36390</v>
      </c>
      <c r="JHW23">
        <v>36389</v>
      </c>
      <c r="JHX23">
        <v>36388</v>
      </c>
      <c r="JHY23">
        <v>36385</v>
      </c>
      <c r="JHZ23">
        <v>36384</v>
      </c>
      <c r="JIA23">
        <v>36383</v>
      </c>
      <c r="JIB23">
        <v>36382</v>
      </c>
      <c r="JIC23">
        <v>36381</v>
      </c>
      <c r="JID23">
        <v>36378</v>
      </c>
      <c r="JIE23">
        <v>36377</v>
      </c>
      <c r="JIF23">
        <v>36376</v>
      </c>
      <c r="JIG23">
        <v>36375</v>
      </c>
      <c r="JIH23">
        <v>36374</v>
      </c>
      <c r="JII23">
        <v>36371</v>
      </c>
      <c r="JIJ23">
        <v>36370</v>
      </c>
      <c r="JIK23">
        <v>36369</v>
      </c>
      <c r="JIL23">
        <v>36368</v>
      </c>
      <c r="JIM23">
        <v>36367</v>
      </c>
      <c r="JIN23">
        <v>36364</v>
      </c>
      <c r="JIO23">
        <v>36363</v>
      </c>
      <c r="JIP23">
        <v>36362</v>
      </c>
      <c r="JIQ23">
        <v>36361</v>
      </c>
      <c r="JIR23">
        <v>36360</v>
      </c>
      <c r="JIS23">
        <v>36357</v>
      </c>
      <c r="JIT23">
        <v>36356</v>
      </c>
      <c r="JIU23">
        <v>36355</v>
      </c>
      <c r="JIV23">
        <v>36354</v>
      </c>
      <c r="JIW23">
        <v>36353</v>
      </c>
      <c r="JIX23">
        <v>36350</v>
      </c>
      <c r="JIY23">
        <v>36349</v>
      </c>
      <c r="JIZ23">
        <v>36348</v>
      </c>
      <c r="JJA23">
        <v>36347</v>
      </c>
      <c r="JJB23">
        <v>36346</v>
      </c>
      <c r="JJC23">
        <v>36343</v>
      </c>
      <c r="JJD23">
        <v>36342</v>
      </c>
      <c r="JJE23">
        <v>36341</v>
      </c>
      <c r="JJF23">
        <v>36340</v>
      </c>
      <c r="JJG23">
        <v>36339</v>
      </c>
      <c r="JJH23">
        <v>36336</v>
      </c>
      <c r="JJI23">
        <v>36335</v>
      </c>
      <c r="JJJ23">
        <v>36334</v>
      </c>
      <c r="JJK23">
        <v>36333</v>
      </c>
      <c r="JJL23">
        <v>36332</v>
      </c>
      <c r="JJM23">
        <v>36329</v>
      </c>
      <c r="JJN23">
        <v>36328</v>
      </c>
      <c r="JJO23">
        <v>36327</v>
      </c>
      <c r="JJP23">
        <v>36326</v>
      </c>
      <c r="JJQ23">
        <v>36325</v>
      </c>
      <c r="JJR23">
        <v>36322</v>
      </c>
      <c r="JJS23">
        <v>36321</v>
      </c>
      <c r="JJT23">
        <v>36320</v>
      </c>
      <c r="JJU23">
        <v>36319</v>
      </c>
      <c r="JJV23">
        <v>36318</v>
      </c>
      <c r="JJW23">
        <v>36315</v>
      </c>
      <c r="JJX23">
        <v>36314</v>
      </c>
      <c r="JJY23">
        <v>36313</v>
      </c>
      <c r="JJZ23">
        <v>36312</v>
      </c>
      <c r="JKA23">
        <v>36311</v>
      </c>
      <c r="JKB23">
        <v>36308</v>
      </c>
      <c r="JKC23">
        <v>36307</v>
      </c>
      <c r="JKD23">
        <v>36306</v>
      </c>
      <c r="JKE23">
        <v>36305</v>
      </c>
      <c r="JKF23">
        <v>36304</v>
      </c>
      <c r="JKG23">
        <v>36301</v>
      </c>
      <c r="JKH23">
        <v>36300</v>
      </c>
      <c r="JKI23">
        <v>36299</v>
      </c>
      <c r="JKJ23">
        <v>36298</v>
      </c>
      <c r="JKK23">
        <v>36297</v>
      </c>
      <c r="JKL23">
        <v>36294</v>
      </c>
      <c r="JKM23">
        <v>36293</v>
      </c>
      <c r="JKN23">
        <v>36292</v>
      </c>
      <c r="JKO23">
        <v>36291</v>
      </c>
      <c r="JKP23">
        <v>36290</v>
      </c>
      <c r="JKQ23">
        <v>36287</v>
      </c>
      <c r="JKR23">
        <v>36286</v>
      </c>
      <c r="JKS23">
        <v>36285</v>
      </c>
      <c r="JKT23">
        <v>36284</v>
      </c>
      <c r="JKU23">
        <v>36283</v>
      </c>
      <c r="JKV23">
        <v>36280</v>
      </c>
      <c r="JKW23">
        <v>36279</v>
      </c>
      <c r="JKX23">
        <v>36278</v>
      </c>
      <c r="JKY23">
        <v>36277</v>
      </c>
      <c r="JKZ23">
        <v>36276</v>
      </c>
      <c r="JLA23">
        <v>36273</v>
      </c>
      <c r="JLB23">
        <v>36272</v>
      </c>
      <c r="JLC23">
        <v>36271</v>
      </c>
      <c r="JLD23">
        <v>36270</v>
      </c>
      <c r="JLE23">
        <v>36269</v>
      </c>
      <c r="JLF23">
        <v>36266</v>
      </c>
      <c r="JLG23">
        <v>36265</v>
      </c>
      <c r="JLH23">
        <v>36264</v>
      </c>
      <c r="JLI23">
        <v>36263</v>
      </c>
      <c r="JLJ23">
        <v>36262</v>
      </c>
      <c r="JLK23">
        <v>36259</v>
      </c>
      <c r="JLL23">
        <v>36258</v>
      </c>
      <c r="JLM23">
        <v>36257</v>
      </c>
      <c r="JLN23">
        <v>36256</v>
      </c>
      <c r="JLO23">
        <v>36255</v>
      </c>
      <c r="JLP23">
        <v>36252</v>
      </c>
      <c r="JLQ23">
        <v>36251</v>
      </c>
      <c r="JLR23">
        <v>36250</v>
      </c>
      <c r="JLS23">
        <v>36249</v>
      </c>
      <c r="JLT23">
        <v>36248</v>
      </c>
      <c r="JLU23">
        <v>36245</v>
      </c>
      <c r="JLV23">
        <v>36244</v>
      </c>
      <c r="JLW23">
        <v>36243</v>
      </c>
      <c r="JLX23">
        <v>36242</v>
      </c>
      <c r="JLY23">
        <v>36241</v>
      </c>
      <c r="JLZ23">
        <v>36238</v>
      </c>
      <c r="JMA23">
        <v>36237</v>
      </c>
      <c r="JMB23">
        <v>36236</v>
      </c>
      <c r="JMC23">
        <v>36235</v>
      </c>
      <c r="JMD23">
        <v>36234</v>
      </c>
      <c r="JME23">
        <v>36231</v>
      </c>
      <c r="JMF23">
        <v>36230</v>
      </c>
      <c r="JMG23">
        <v>36229</v>
      </c>
      <c r="JMH23">
        <v>36228</v>
      </c>
      <c r="JMI23">
        <v>36227</v>
      </c>
      <c r="JMJ23">
        <v>36224</v>
      </c>
      <c r="JMK23">
        <v>36223</v>
      </c>
      <c r="JML23">
        <v>36222</v>
      </c>
      <c r="JMM23">
        <v>36221</v>
      </c>
      <c r="JMN23">
        <v>36220</v>
      </c>
      <c r="JMO23">
        <v>36217</v>
      </c>
      <c r="JMP23">
        <v>36216</v>
      </c>
      <c r="JMQ23">
        <v>36215</v>
      </c>
      <c r="JMR23">
        <v>36214</v>
      </c>
      <c r="JMS23">
        <v>36213</v>
      </c>
      <c r="JMT23">
        <v>36210</v>
      </c>
      <c r="JMU23">
        <v>36209</v>
      </c>
      <c r="JMV23">
        <v>36208</v>
      </c>
      <c r="JMW23">
        <v>36207</v>
      </c>
      <c r="JMX23">
        <v>36206</v>
      </c>
      <c r="JMY23">
        <v>36203</v>
      </c>
      <c r="JMZ23">
        <v>36202</v>
      </c>
      <c r="JNA23">
        <v>36201</v>
      </c>
      <c r="JNB23">
        <v>36200</v>
      </c>
      <c r="JNC23">
        <v>36199</v>
      </c>
      <c r="JND23">
        <v>36196</v>
      </c>
      <c r="JNE23">
        <v>36195</v>
      </c>
      <c r="JNF23">
        <v>36194</v>
      </c>
      <c r="JNG23">
        <v>36193</v>
      </c>
      <c r="JNH23">
        <v>36192</v>
      </c>
      <c r="JNI23">
        <v>36189</v>
      </c>
      <c r="JNJ23">
        <v>36188</v>
      </c>
      <c r="JNK23">
        <v>36187</v>
      </c>
      <c r="JNL23">
        <v>36186</v>
      </c>
      <c r="JNM23">
        <v>36185</v>
      </c>
      <c r="JNN23">
        <v>36182</v>
      </c>
      <c r="JNO23">
        <v>36181</v>
      </c>
      <c r="JNP23">
        <v>36180</v>
      </c>
      <c r="JNQ23">
        <v>36179</v>
      </c>
      <c r="JNR23">
        <v>36178</v>
      </c>
      <c r="JNS23">
        <v>36175</v>
      </c>
      <c r="JNT23">
        <v>36174</v>
      </c>
      <c r="JNU23">
        <v>36173</v>
      </c>
      <c r="JNV23">
        <v>36172</v>
      </c>
      <c r="JNW23">
        <v>36171</v>
      </c>
      <c r="JNX23">
        <v>36168</v>
      </c>
      <c r="JNY23">
        <v>36167</v>
      </c>
      <c r="JNZ23">
        <v>36166</v>
      </c>
      <c r="JOA23">
        <v>36165</v>
      </c>
      <c r="JOB23">
        <v>36164</v>
      </c>
      <c r="JOC23">
        <v>36161</v>
      </c>
      <c r="JOD23">
        <v>36160</v>
      </c>
      <c r="JOE23">
        <v>36159</v>
      </c>
      <c r="JOF23">
        <v>36158</v>
      </c>
      <c r="JOG23">
        <v>36157</v>
      </c>
      <c r="JOH23">
        <v>36154</v>
      </c>
      <c r="JOI23">
        <v>36153</v>
      </c>
      <c r="JOJ23">
        <v>36152</v>
      </c>
      <c r="JOK23">
        <v>36151</v>
      </c>
      <c r="JOL23">
        <v>36150</v>
      </c>
      <c r="JOM23">
        <v>36147</v>
      </c>
      <c r="JON23">
        <v>36146</v>
      </c>
      <c r="JOO23">
        <v>36145</v>
      </c>
      <c r="JOP23">
        <v>36144</v>
      </c>
      <c r="JOQ23">
        <v>36143</v>
      </c>
      <c r="JOR23">
        <v>36140</v>
      </c>
      <c r="JOS23">
        <v>36139</v>
      </c>
      <c r="JOT23">
        <v>36138</v>
      </c>
      <c r="JOU23">
        <v>36137</v>
      </c>
      <c r="JOV23">
        <v>36136</v>
      </c>
      <c r="JOW23">
        <v>36133</v>
      </c>
      <c r="JOX23">
        <v>36132</v>
      </c>
      <c r="JOY23">
        <v>36131</v>
      </c>
      <c r="JOZ23">
        <v>36130</v>
      </c>
      <c r="JPA23">
        <v>36129</v>
      </c>
      <c r="JPB23">
        <v>36126</v>
      </c>
      <c r="JPC23">
        <v>36125</v>
      </c>
      <c r="JPD23">
        <v>36124</v>
      </c>
      <c r="JPE23">
        <v>36123</v>
      </c>
      <c r="JPF23">
        <v>36122</v>
      </c>
      <c r="JPG23">
        <v>36119</v>
      </c>
      <c r="JPH23">
        <v>36118</v>
      </c>
      <c r="JPI23">
        <v>36117</v>
      </c>
      <c r="JPJ23">
        <v>36116</v>
      </c>
      <c r="JPK23">
        <v>36115</v>
      </c>
      <c r="JPL23">
        <v>36112</v>
      </c>
      <c r="JPM23">
        <v>36111</v>
      </c>
      <c r="JPN23">
        <v>36110</v>
      </c>
      <c r="JPO23">
        <v>36109</v>
      </c>
      <c r="JPP23">
        <v>36108</v>
      </c>
      <c r="JPQ23">
        <v>36105</v>
      </c>
      <c r="JPR23">
        <v>36104</v>
      </c>
      <c r="JPS23">
        <v>36103</v>
      </c>
      <c r="JPT23">
        <v>36102</v>
      </c>
      <c r="JPU23">
        <v>36101</v>
      </c>
      <c r="JPV23">
        <v>36098</v>
      </c>
      <c r="JPW23">
        <v>36097</v>
      </c>
      <c r="JPX23">
        <v>36096</v>
      </c>
      <c r="JPY23">
        <v>36095</v>
      </c>
      <c r="JPZ23">
        <v>36094</v>
      </c>
      <c r="JQA23">
        <v>36091</v>
      </c>
      <c r="JQB23">
        <v>36090</v>
      </c>
      <c r="JQC23">
        <v>36089</v>
      </c>
      <c r="JQD23">
        <v>36088</v>
      </c>
      <c r="JQE23">
        <v>36087</v>
      </c>
      <c r="JQF23">
        <v>36084</v>
      </c>
      <c r="JQG23">
        <v>36083</v>
      </c>
      <c r="JQH23">
        <v>36082</v>
      </c>
      <c r="JQI23">
        <v>36081</v>
      </c>
      <c r="JQJ23">
        <v>36080</v>
      </c>
      <c r="JQK23">
        <v>36077</v>
      </c>
      <c r="JQL23">
        <v>36076</v>
      </c>
      <c r="JQM23">
        <v>36075</v>
      </c>
      <c r="JQN23">
        <v>36074</v>
      </c>
      <c r="JQO23">
        <v>36073</v>
      </c>
      <c r="JQP23">
        <v>36070</v>
      </c>
      <c r="JQQ23">
        <v>36069</v>
      </c>
      <c r="JQR23">
        <v>36068</v>
      </c>
      <c r="JQS23">
        <v>36067</v>
      </c>
      <c r="JQT23">
        <v>36066</v>
      </c>
      <c r="JQU23">
        <v>36063</v>
      </c>
      <c r="JQV23">
        <v>36062</v>
      </c>
      <c r="JQW23">
        <v>36061</v>
      </c>
      <c r="JQX23">
        <v>36060</v>
      </c>
      <c r="JQY23">
        <v>36059</v>
      </c>
      <c r="JQZ23">
        <v>36056</v>
      </c>
      <c r="JRA23">
        <v>36055</v>
      </c>
      <c r="JRB23">
        <v>36054</v>
      </c>
      <c r="JRC23">
        <v>36053</v>
      </c>
      <c r="JRD23">
        <v>36052</v>
      </c>
      <c r="JRE23">
        <v>36049</v>
      </c>
      <c r="JRF23">
        <v>36048</v>
      </c>
      <c r="JRG23">
        <v>36047</v>
      </c>
      <c r="JRH23">
        <v>36046</v>
      </c>
      <c r="JRI23">
        <v>36045</v>
      </c>
      <c r="JRJ23">
        <v>36042</v>
      </c>
      <c r="JRK23">
        <v>36041</v>
      </c>
      <c r="JRL23">
        <v>36040</v>
      </c>
      <c r="JRM23">
        <v>36039</v>
      </c>
      <c r="JRN23">
        <v>36038</v>
      </c>
      <c r="JRO23">
        <v>36035</v>
      </c>
      <c r="JRP23">
        <v>36034</v>
      </c>
      <c r="JRQ23">
        <v>36033</v>
      </c>
      <c r="JRR23">
        <v>36032</v>
      </c>
      <c r="JRS23">
        <v>36031</v>
      </c>
      <c r="JRT23">
        <v>36028</v>
      </c>
      <c r="JRU23">
        <v>36027</v>
      </c>
      <c r="JRV23">
        <v>36026</v>
      </c>
      <c r="JRW23">
        <v>36025</v>
      </c>
      <c r="JRX23">
        <v>36024</v>
      </c>
      <c r="JRY23">
        <v>36021</v>
      </c>
      <c r="JRZ23">
        <v>36020</v>
      </c>
      <c r="JSA23">
        <v>36019</v>
      </c>
      <c r="JSB23">
        <v>36018</v>
      </c>
      <c r="JSC23">
        <v>36017</v>
      </c>
      <c r="JSD23">
        <v>36014</v>
      </c>
      <c r="JSE23">
        <v>36013</v>
      </c>
      <c r="JSF23">
        <v>36012</v>
      </c>
      <c r="JSG23">
        <v>36011</v>
      </c>
      <c r="JSH23">
        <v>36010</v>
      </c>
      <c r="JSI23">
        <v>36007</v>
      </c>
      <c r="JSJ23">
        <v>36006</v>
      </c>
      <c r="JSK23">
        <v>36005</v>
      </c>
      <c r="JSL23">
        <v>36004</v>
      </c>
      <c r="JSM23">
        <v>36003</v>
      </c>
    </row>
    <row r="24" spans="1:7267" x14ac:dyDescent="0.25">
      <c r="A24" t="s">
        <v>7202</v>
      </c>
      <c r="B24">
        <v>41374</v>
      </c>
      <c r="C24">
        <v>41374</v>
      </c>
      <c r="D24">
        <v>44782</v>
      </c>
      <c r="E24">
        <v>117527</v>
      </c>
      <c r="F24">
        <v>581593</v>
      </c>
      <c r="G24">
        <v>1416561</v>
      </c>
      <c r="H24">
        <v>1416561</v>
      </c>
      <c r="I24">
        <v>1790479</v>
      </c>
      <c r="J24">
        <v>2358672</v>
      </c>
      <c r="K24">
        <v>2416601</v>
      </c>
      <c r="L24">
        <v>2439937</v>
      </c>
      <c r="M24">
        <v>2444181</v>
      </c>
      <c r="N24">
        <v>2434307</v>
      </c>
      <c r="O24">
        <v>2422496</v>
      </c>
      <c r="P24">
        <v>2442219</v>
      </c>
      <c r="Q24">
        <v>2435626</v>
      </c>
      <c r="R24">
        <v>2441925</v>
      </c>
      <c r="S24">
        <v>2418474</v>
      </c>
      <c r="T24">
        <v>2423510</v>
      </c>
      <c r="U24">
        <v>2415254</v>
      </c>
      <c r="V24">
        <v>2415968</v>
      </c>
      <c r="W24">
        <v>2416566</v>
      </c>
      <c r="X24">
        <v>2419430</v>
      </c>
      <c r="Y24">
        <v>2422984</v>
      </c>
      <c r="Z24">
        <v>2406074</v>
      </c>
      <c r="AA24">
        <v>2399677</v>
      </c>
      <c r="AB24">
        <v>2388512</v>
      </c>
      <c r="AC24">
        <v>2390977</v>
      </c>
      <c r="AD24">
        <v>2425545</v>
      </c>
      <c r="AE24">
        <v>2431855</v>
      </c>
      <c r="AF24">
        <v>2424878</v>
      </c>
      <c r="AG24">
        <v>2419284</v>
      </c>
      <c r="AH24">
        <v>2393402</v>
      </c>
      <c r="AI24">
        <v>2395618</v>
      </c>
      <c r="AJ24">
        <v>2392791</v>
      </c>
      <c r="AK24">
        <v>2386715</v>
      </c>
      <c r="AL24">
        <v>2388193</v>
      </c>
      <c r="AM24">
        <v>2387071</v>
      </c>
      <c r="AN24">
        <v>2373962</v>
      </c>
      <c r="AO24">
        <v>2360843</v>
      </c>
      <c r="AP24">
        <v>2359884</v>
      </c>
      <c r="AQ24">
        <v>2353639</v>
      </c>
      <c r="AR24">
        <v>2356320</v>
      </c>
      <c r="AS24">
        <v>2346431</v>
      </c>
      <c r="AT24">
        <v>2352968</v>
      </c>
      <c r="AU24">
        <v>2356283</v>
      </c>
      <c r="AV24">
        <v>2370348</v>
      </c>
      <c r="AW24">
        <v>2366459</v>
      </c>
      <c r="AX24">
        <v>2367033</v>
      </c>
      <c r="AY24">
        <v>2353650</v>
      </c>
      <c r="AZ24">
        <v>2365818</v>
      </c>
      <c r="BA24">
        <v>5024</v>
      </c>
      <c r="BB24">
        <v>13994</v>
      </c>
      <c r="BC24">
        <v>14300</v>
      </c>
      <c r="BD24">
        <v>18675</v>
      </c>
      <c r="BE24">
        <v>18734</v>
      </c>
      <c r="BF24">
        <v>18915</v>
      </c>
      <c r="BG24">
        <v>18917</v>
      </c>
      <c r="BH24">
        <v>18948</v>
      </c>
      <c r="BI24">
        <v>19168</v>
      </c>
      <c r="BJ24">
        <v>28755</v>
      </c>
      <c r="BK24">
        <v>29895</v>
      </c>
      <c r="BL24">
        <v>31894</v>
      </c>
      <c r="BM24">
        <v>32129</v>
      </c>
      <c r="BN24">
        <v>35707</v>
      </c>
      <c r="BO24">
        <v>44744</v>
      </c>
      <c r="BP24">
        <v>63022</v>
      </c>
      <c r="BQ24">
        <v>71945</v>
      </c>
      <c r="BR24">
        <v>172052</v>
      </c>
      <c r="BS24">
        <v>581393</v>
      </c>
      <c r="BT24">
        <v>1381960</v>
      </c>
      <c r="BU24">
        <v>2095928</v>
      </c>
      <c r="BV24">
        <v>2435035</v>
      </c>
      <c r="BW24">
        <v>2522290</v>
      </c>
      <c r="BX24">
        <v>2530079</v>
      </c>
      <c r="BY24">
        <v>2551117</v>
      </c>
      <c r="BZ24">
        <v>2551117</v>
      </c>
      <c r="CA24">
        <v>2548181</v>
      </c>
      <c r="CB24">
        <v>2535703</v>
      </c>
      <c r="CC24">
        <v>2546507</v>
      </c>
      <c r="CD24">
        <v>2576871</v>
      </c>
      <c r="CE24">
        <v>2551238</v>
      </c>
      <c r="CF24">
        <v>2565226</v>
      </c>
      <c r="CG24">
        <v>2598455</v>
      </c>
      <c r="CH24">
        <v>2609283</v>
      </c>
      <c r="CI24">
        <v>2603831</v>
      </c>
      <c r="CJ24">
        <v>2612395</v>
      </c>
      <c r="CK24">
        <v>2632594</v>
      </c>
      <c r="CL24">
        <v>2606869</v>
      </c>
      <c r="CM24">
        <v>2615565</v>
      </c>
      <c r="CN24">
        <v>2614258</v>
      </c>
      <c r="CO24">
        <v>2618825</v>
      </c>
      <c r="CP24">
        <v>2595570</v>
      </c>
      <c r="CQ24">
        <v>2575433</v>
      </c>
      <c r="CR24">
        <v>2571886</v>
      </c>
      <c r="CS24">
        <v>2610657</v>
      </c>
      <c r="CT24">
        <v>2610657</v>
      </c>
      <c r="CU24">
        <v>2614100</v>
      </c>
      <c r="CV24">
        <v>2604339</v>
      </c>
      <c r="CW24">
        <v>2588645</v>
      </c>
      <c r="CX24">
        <v>2582702</v>
      </c>
      <c r="CY24">
        <v>2573097</v>
      </c>
      <c r="CZ24">
        <v>2566204</v>
      </c>
      <c r="DA24">
        <v>2581625</v>
      </c>
      <c r="DB24">
        <v>2572660</v>
      </c>
      <c r="DC24">
        <v>2577499</v>
      </c>
      <c r="DD24">
        <v>2571723</v>
      </c>
      <c r="DE24">
        <v>2543105</v>
      </c>
      <c r="DF24">
        <v>2543105</v>
      </c>
      <c r="DG24">
        <v>2530043</v>
      </c>
      <c r="DH24">
        <v>2527735</v>
      </c>
      <c r="DI24">
        <v>2520094</v>
      </c>
      <c r="DJ24">
        <v>2527710</v>
      </c>
      <c r="DK24">
        <v>2527710</v>
      </c>
      <c r="DL24">
        <v>2523331</v>
      </c>
      <c r="DM24">
        <v>2522591</v>
      </c>
      <c r="DN24">
        <v>19567</v>
      </c>
      <c r="DO24">
        <v>19303</v>
      </c>
      <c r="DP24">
        <v>19305</v>
      </c>
      <c r="DQ24">
        <v>19523</v>
      </c>
      <c r="DR24">
        <v>19533</v>
      </c>
      <c r="DS24">
        <v>20444</v>
      </c>
      <c r="DT24">
        <v>20444</v>
      </c>
      <c r="DU24">
        <v>34554</v>
      </c>
      <c r="DV24">
        <v>35823</v>
      </c>
      <c r="DW24">
        <v>36203</v>
      </c>
      <c r="DX24">
        <v>41252</v>
      </c>
      <c r="DY24">
        <v>42158</v>
      </c>
      <c r="DZ24">
        <v>42399</v>
      </c>
      <c r="EA24">
        <v>49559</v>
      </c>
      <c r="EB24">
        <v>56622</v>
      </c>
      <c r="EC24">
        <v>64221</v>
      </c>
      <c r="ED24">
        <v>116678</v>
      </c>
      <c r="EE24">
        <v>116678</v>
      </c>
      <c r="EF24">
        <v>207777</v>
      </c>
      <c r="EG24">
        <v>735147</v>
      </c>
      <c r="EH24">
        <v>1355820</v>
      </c>
      <c r="EI24">
        <v>1997397</v>
      </c>
      <c r="EJ24">
        <v>2285469</v>
      </c>
      <c r="EK24">
        <v>2450034</v>
      </c>
      <c r="EL24">
        <v>2467526</v>
      </c>
      <c r="EM24">
        <v>2489524</v>
      </c>
      <c r="EN24">
        <v>2499789</v>
      </c>
      <c r="EO24">
        <v>2506317</v>
      </c>
      <c r="EP24">
        <v>2499661</v>
      </c>
      <c r="EQ24">
        <v>2501417</v>
      </c>
      <c r="ER24">
        <v>2493536</v>
      </c>
      <c r="ES24">
        <v>2479221</v>
      </c>
      <c r="ET24">
        <v>2477731</v>
      </c>
      <c r="EU24">
        <v>2470425</v>
      </c>
      <c r="EV24">
        <v>2472105</v>
      </c>
      <c r="EW24">
        <v>2483642</v>
      </c>
      <c r="EX24">
        <v>2489353</v>
      </c>
      <c r="EY24">
        <v>2484062</v>
      </c>
      <c r="EZ24">
        <v>2497782</v>
      </c>
      <c r="FA24">
        <v>2502194</v>
      </c>
      <c r="FB24">
        <v>2501409</v>
      </c>
      <c r="FC24">
        <v>2484836</v>
      </c>
      <c r="FD24">
        <v>2479430</v>
      </c>
      <c r="FE24">
        <v>2474746</v>
      </c>
      <c r="FF24">
        <v>2488170</v>
      </c>
      <c r="FG24">
        <v>2471463</v>
      </c>
      <c r="FH24">
        <v>2479762</v>
      </c>
      <c r="FI24">
        <v>2462117</v>
      </c>
      <c r="FJ24">
        <v>2466185</v>
      </c>
      <c r="FK24">
        <v>2452629</v>
      </c>
      <c r="FL24">
        <v>2452634</v>
      </c>
      <c r="FM24">
        <v>2457634</v>
      </c>
      <c r="FN24">
        <v>2461831</v>
      </c>
      <c r="FO24">
        <v>2460783</v>
      </c>
      <c r="FP24">
        <v>2462153</v>
      </c>
      <c r="FQ24">
        <v>2464467</v>
      </c>
      <c r="FR24">
        <v>2463578</v>
      </c>
      <c r="FS24">
        <v>2458906</v>
      </c>
      <c r="FT24">
        <v>2449310</v>
      </c>
      <c r="FU24">
        <v>2429244</v>
      </c>
      <c r="FV24">
        <v>2413949</v>
      </c>
      <c r="FW24">
        <v>2403972</v>
      </c>
      <c r="FX24">
        <v>2387625</v>
      </c>
      <c r="FY24">
        <v>2373986</v>
      </c>
      <c r="FZ24">
        <v>2370888</v>
      </c>
      <c r="GA24">
        <v>495</v>
      </c>
      <c r="GB24">
        <v>1394</v>
      </c>
      <c r="GC24">
        <v>5854</v>
      </c>
      <c r="GD24">
        <v>5854</v>
      </c>
      <c r="GE24">
        <v>5877</v>
      </c>
      <c r="GF24">
        <v>7022</v>
      </c>
      <c r="GG24">
        <v>9513</v>
      </c>
      <c r="GH24">
        <v>9513</v>
      </c>
      <c r="GI24">
        <v>10212</v>
      </c>
      <c r="GJ24">
        <v>10945</v>
      </c>
      <c r="GK24">
        <v>11688</v>
      </c>
      <c r="GL24">
        <v>15533</v>
      </c>
      <c r="GM24">
        <v>16427</v>
      </c>
      <c r="GN24">
        <v>18142</v>
      </c>
      <c r="GO24">
        <v>26038</v>
      </c>
      <c r="GP24">
        <v>26038</v>
      </c>
      <c r="GQ24">
        <v>31230</v>
      </c>
      <c r="GR24">
        <v>105248</v>
      </c>
      <c r="GS24">
        <v>543570</v>
      </c>
      <c r="GT24">
        <v>1023028</v>
      </c>
      <c r="GU24">
        <v>1684465</v>
      </c>
      <c r="GV24">
        <v>2038974</v>
      </c>
      <c r="GW24">
        <v>2304721</v>
      </c>
      <c r="GX24">
        <v>2425581</v>
      </c>
      <c r="GY24">
        <v>2446136</v>
      </c>
      <c r="GZ24">
        <v>2461721</v>
      </c>
      <c r="HA24">
        <v>2465133</v>
      </c>
      <c r="HB24">
        <v>2472424</v>
      </c>
      <c r="HC24">
        <v>2458108</v>
      </c>
      <c r="HD24">
        <v>2465186</v>
      </c>
      <c r="HE24">
        <v>2465494</v>
      </c>
      <c r="HF24">
        <v>2462510</v>
      </c>
      <c r="HG24">
        <v>2452174</v>
      </c>
      <c r="HH24">
        <v>2457408</v>
      </c>
      <c r="HI24">
        <v>2460220</v>
      </c>
      <c r="HJ24">
        <v>2448932</v>
      </c>
      <c r="HK24">
        <v>2425449</v>
      </c>
      <c r="HL24">
        <v>2424893</v>
      </c>
      <c r="HM24">
        <v>2417442</v>
      </c>
      <c r="HN24">
        <v>2412794</v>
      </c>
      <c r="HO24">
        <v>2408649</v>
      </c>
      <c r="HP24">
        <v>2412874</v>
      </c>
      <c r="HQ24">
        <v>2406720</v>
      </c>
      <c r="HR24">
        <v>2414002</v>
      </c>
      <c r="HS24">
        <v>2411077</v>
      </c>
      <c r="HT24">
        <v>2398821</v>
      </c>
      <c r="HU24">
        <v>2393980</v>
      </c>
      <c r="HV24">
        <v>2405455</v>
      </c>
      <c r="HW24">
        <v>2417895</v>
      </c>
      <c r="HX24">
        <v>2431955</v>
      </c>
      <c r="HY24">
        <v>2434574</v>
      </c>
      <c r="HZ24">
        <v>2442227</v>
      </c>
      <c r="IA24">
        <v>2415971</v>
      </c>
      <c r="IB24">
        <v>2415810</v>
      </c>
      <c r="IC24">
        <v>2420925</v>
      </c>
      <c r="ID24">
        <v>2421521</v>
      </c>
      <c r="IE24">
        <v>2421735</v>
      </c>
      <c r="IF24">
        <v>2426343</v>
      </c>
      <c r="IG24">
        <v>2444182</v>
      </c>
      <c r="IH24">
        <v>2429002</v>
      </c>
      <c r="II24">
        <v>2411405</v>
      </c>
      <c r="IJ24">
        <v>2404834</v>
      </c>
      <c r="IK24">
        <v>2378961</v>
      </c>
      <c r="IL24">
        <v>2377600</v>
      </c>
      <c r="IM24">
        <v>2375560</v>
      </c>
      <c r="IN24">
        <v>2369300</v>
      </c>
      <c r="IO24">
        <v>16364</v>
      </c>
      <c r="IP24">
        <v>16364</v>
      </c>
      <c r="IQ24">
        <v>15194</v>
      </c>
      <c r="IR24">
        <v>15195</v>
      </c>
      <c r="IS24">
        <v>22493</v>
      </c>
      <c r="IT24">
        <v>25794</v>
      </c>
      <c r="IU24">
        <v>28030</v>
      </c>
      <c r="IV24">
        <v>29216</v>
      </c>
      <c r="IW24">
        <v>30813</v>
      </c>
      <c r="IX24">
        <v>33501</v>
      </c>
      <c r="IY24">
        <v>34009</v>
      </c>
      <c r="IZ24">
        <v>35308</v>
      </c>
      <c r="JA24">
        <v>36974</v>
      </c>
      <c r="JB24">
        <v>40305</v>
      </c>
      <c r="JC24">
        <v>48146</v>
      </c>
      <c r="JD24">
        <v>61044</v>
      </c>
      <c r="JE24">
        <v>147979</v>
      </c>
      <c r="JF24">
        <v>489236</v>
      </c>
      <c r="JG24">
        <v>1458734</v>
      </c>
      <c r="JH24">
        <v>1458734</v>
      </c>
      <c r="JI24">
        <v>1786326</v>
      </c>
      <c r="JJ24">
        <v>2145859</v>
      </c>
      <c r="JK24">
        <v>2265693</v>
      </c>
      <c r="JL24">
        <v>2281895</v>
      </c>
      <c r="JM24">
        <v>2291410</v>
      </c>
      <c r="JN24">
        <v>2300856</v>
      </c>
      <c r="JO24">
        <v>2294224</v>
      </c>
      <c r="JP24">
        <v>2311304</v>
      </c>
      <c r="JQ24">
        <v>2302456</v>
      </c>
      <c r="JR24">
        <v>2286675</v>
      </c>
      <c r="JS24">
        <v>2282109</v>
      </c>
      <c r="JT24">
        <v>2284549</v>
      </c>
      <c r="JU24">
        <v>2291350</v>
      </c>
      <c r="JV24">
        <v>2290501</v>
      </c>
      <c r="JW24">
        <v>2297273</v>
      </c>
      <c r="JX24">
        <v>2288203</v>
      </c>
      <c r="JY24">
        <v>2296685</v>
      </c>
      <c r="JZ24">
        <v>2284840</v>
      </c>
      <c r="KA24">
        <v>2271750</v>
      </c>
      <c r="KB24">
        <v>2255470</v>
      </c>
      <c r="KC24">
        <v>2246830</v>
      </c>
      <c r="KD24">
        <v>2248140</v>
      </c>
      <c r="KE24">
        <v>2246047</v>
      </c>
      <c r="KF24">
        <v>2243868</v>
      </c>
      <c r="KG24">
        <v>2241506</v>
      </c>
      <c r="KH24">
        <v>2241506</v>
      </c>
      <c r="KI24">
        <v>2233257</v>
      </c>
      <c r="KJ24">
        <v>2219886</v>
      </c>
      <c r="KK24">
        <v>2220633</v>
      </c>
      <c r="KL24">
        <v>2220753</v>
      </c>
      <c r="KM24">
        <v>2278746</v>
      </c>
      <c r="KN24">
        <v>2305949</v>
      </c>
      <c r="KO24">
        <v>2354791</v>
      </c>
      <c r="KP24">
        <v>2356734</v>
      </c>
      <c r="KQ24">
        <v>2353176</v>
      </c>
      <c r="KR24">
        <v>2341871</v>
      </c>
      <c r="KS24">
        <v>2324280</v>
      </c>
      <c r="KT24">
        <v>2322706</v>
      </c>
      <c r="KU24">
        <v>2318865</v>
      </c>
      <c r="KV24">
        <v>2304879</v>
      </c>
      <c r="KW24">
        <v>2288507</v>
      </c>
      <c r="KX24">
        <v>2276134</v>
      </c>
      <c r="KY24">
        <v>2286122</v>
      </c>
      <c r="KZ24">
        <v>2291119</v>
      </c>
      <c r="LA24">
        <v>2281383</v>
      </c>
      <c r="LB24">
        <v>216</v>
      </c>
      <c r="LC24">
        <v>968</v>
      </c>
      <c r="LD24">
        <v>989</v>
      </c>
      <c r="LE24">
        <v>1229</v>
      </c>
      <c r="LF24">
        <v>1350</v>
      </c>
      <c r="LG24">
        <v>1351</v>
      </c>
      <c r="LH24">
        <v>1668</v>
      </c>
      <c r="LI24">
        <v>1891</v>
      </c>
      <c r="LJ24">
        <v>2133</v>
      </c>
      <c r="LK24">
        <v>2071</v>
      </c>
      <c r="LL24">
        <v>2734</v>
      </c>
      <c r="LM24">
        <v>2879</v>
      </c>
      <c r="LN24">
        <v>3519</v>
      </c>
      <c r="LO24">
        <v>4823</v>
      </c>
      <c r="LP24">
        <v>19470</v>
      </c>
      <c r="LQ24">
        <v>81663</v>
      </c>
      <c r="LR24">
        <v>166383</v>
      </c>
      <c r="LS24">
        <v>398419</v>
      </c>
      <c r="LT24">
        <v>1229075</v>
      </c>
      <c r="LU24">
        <v>1995410</v>
      </c>
      <c r="LV24">
        <v>2180007</v>
      </c>
      <c r="LW24">
        <v>2298209</v>
      </c>
      <c r="LX24">
        <v>2301353</v>
      </c>
      <c r="LY24">
        <v>2292781</v>
      </c>
      <c r="LZ24">
        <v>2292781</v>
      </c>
      <c r="MA24">
        <v>2287720</v>
      </c>
      <c r="MB24">
        <v>2267376</v>
      </c>
      <c r="MC24">
        <v>2257748</v>
      </c>
      <c r="MD24">
        <v>2272622</v>
      </c>
      <c r="ME24">
        <v>2266406</v>
      </c>
      <c r="MF24">
        <v>2262955</v>
      </c>
      <c r="MG24">
        <v>2313059</v>
      </c>
      <c r="MH24">
        <v>2311368</v>
      </c>
      <c r="MI24">
        <v>2311498</v>
      </c>
      <c r="MJ24">
        <v>2319757</v>
      </c>
      <c r="MK24">
        <v>2294916</v>
      </c>
      <c r="ML24">
        <v>2277884</v>
      </c>
      <c r="MM24">
        <v>2275087</v>
      </c>
      <c r="MN24">
        <v>2273540</v>
      </c>
      <c r="MO24">
        <v>2281049</v>
      </c>
      <c r="MP24">
        <v>2285725</v>
      </c>
      <c r="MQ24">
        <v>2265932</v>
      </c>
      <c r="MR24">
        <v>2270588</v>
      </c>
      <c r="MS24">
        <v>2266718</v>
      </c>
      <c r="MT24">
        <v>2266718</v>
      </c>
      <c r="MU24">
        <v>2257136</v>
      </c>
      <c r="MV24">
        <v>2234423</v>
      </c>
      <c r="MW24">
        <v>2219556</v>
      </c>
      <c r="MX24">
        <v>2225317</v>
      </c>
      <c r="MY24">
        <v>2220460</v>
      </c>
      <c r="MZ24">
        <v>2212168</v>
      </c>
      <c r="NA24">
        <v>2208735</v>
      </c>
      <c r="NB24">
        <v>2203499</v>
      </c>
      <c r="NC24">
        <v>2204148</v>
      </c>
      <c r="ND24">
        <v>2183892</v>
      </c>
      <c r="NE24">
        <v>2162260</v>
      </c>
      <c r="NF24">
        <v>2161248</v>
      </c>
      <c r="NG24">
        <v>2161248</v>
      </c>
      <c r="NH24">
        <v>2147556</v>
      </c>
      <c r="NI24">
        <v>2146512</v>
      </c>
      <c r="NJ24">
        <v>2147688</v>
      </c>
      <c r="NK24">
        <v>2147943</v>
      </c>
      <c r="NL24">
        <v>2147943</v>
      </c>
      <c r="NM24">
        <v>2150669</v>
      </c>
      <c r="NN24">
        <v>2148106</v>
      </c>
      <c r="NO24">
        <v>10156</v>
      </c>
      <c r="NP24">
        <v>10292</v>
      </c>
      <c r="NQ24">
        <v>10806</v>
      </c>
      <c r="NR24">
        <v>10588</v>
      </c>
      <c r="NS24">
        <v>10933</v>
      </c>
      <c r="NT24">
        <v>10977</v>
      </c>
      <c r="NU24">
        <v>11255</v>
      </c>
      <c r="NV24">
        <v>11647</v>
      </c>
      <c r="NW24">
        <v>11730</v>
      </c>
      <c r="NX24">
        <v>14636</v>
      </c>
      <c r="NY24">
        <v>17618</v>
      </c>
      <c r="NZ24">
        <v>17797</v>
      </c>
      <c r="OA24">
        <v>19468</v>
      </c>
      <c r="OB24">
        <v>19604</v>
      </c>
      <c r="OC24">
        <v>36668</v>
      </c>
      <c r="OD24">
        <v>41240</v>
      </c>
      <c r="OE24">
        <v>41240</v>
      </c>
      <c r="OF24">
        <v>175751</v>
      </c>
      <c r="OG24">
        <v>398756</v>
      </c>
      <c r="OH24">
        <v>1162883</v>
      </c>
      <c r="OI24">
        <v>1690727</v>
      </c>
      <c r="OJ24">
        <v>2095879</v>
      </c>
      <c r="OK24">
        <v>2179029</v>
      </c>
      <c r="OL24">
        <v>2191658</v>
      </c>
      <c r="OM24">
        <v>2202344</v>
      </c>
      <c r="ON24">
        <v>2204762</v>
      </c>
      <c r="OO24">
        <v>2192225</v>
      </c>
      <c r="OP24">
        <v>2208943</v>
      </c>
      <c r="OQ24">
        <v>2214668</v>
      </c>
      <c r="OR24">
        <v>2206422</v>
      </c>
      <c r="OS24">
        <v>2195213</v>
      </c>
      <c r="OT24">
        <v>2192463</v>
      </c>
      <c r="OU24">
        <v>2180449</v>
      </c>
      <c r="OV24">
        <v>2186858</v>
      </c>
      <c r="OW24">
        <v>2195845</v>
      </c>
      <c r="OX24">
        <v>2200263</v>
      </c>
      <c r="OY24">
        <v>2220063</v>
      </c>
      <c r="OZ24">
        <v>2196940</v>
      </c>
      <c r="PA24">
        <v>2173919</v>
      </c>
      <c r="PB24">
        <v>2156630</v>
      </c>
      <c r="PC24">
        <v>2142614</v>
      </c>
      <c r="PD24">
        <v>2160675</v>
      </c>
      <c r="PE24">
        <v>2163051</v>
      </c>
      <c r="PF24">
        <v>2148962</v>
      </c>
      <c r="PG24">
        <v>2146224</v>
      </c>
      <c r="PH24">
        <v>2145681</v>
      </c>
      <c r="PI24">
        <v>2169836</v>
      </c>
      <c r="PJ24">
        <v>2191505</v>
      </c>
      <c r="PK24">
        <v>2198698</v>
      </c>
      <c r="PL24">
        <v>2196957</v>
      </c>
      <c r="PM24">
        <v>2195288</v>
      </c>
      <c r="PN24">
        <v>2220081</v>
      </c>
      <c r="PO24">
        <v>2205589</v>
      </c>
      <c r="PP24">
        <v>2209698</v>
      </c>
      <c r="PQ24">
        <v>2201915</v>
      </c>
      <c r="PR24">
        <v>2163115</v>
      </c>
      <c r="PS24">
        <v>2154423</v>
      </c>
      <c r="PT24">
        <v>2146042</v>
      </c>
      <c r="PU24">
        <v>2128810</v>
      </c>
      <c r="PV24">
        <v>2128240</v>
      </c>
      <c r="PW24">
        <v>2116796</v>
      </c>
      <c r="PX24">
        <v>2115956</v>
      </c>
      <c r="PY24">
        <v>2121927</v>
      </c>
      <c r="PZ24">
        <v>2120111</v>
      </c>
      <c r="QA24">
        <v>2123196</v>
      </c>
      <c r="QB24">
        <v>2</v>
      </c>
      <c r="QC24">
        <v>4</v>
      </c>
      <c r="QD24">
        <v>165</v>
      </c>
      <c r="QE24">
        <v>179</v>
      </c>
      <c r="QF24">
        <v>195</v>
      </c>
      <c r="QG24">
        <v>368</v>
      </c>
      <c r="QH24">
        <v>499</v>
      </c>
      <c r="QI24">
        <v>442</v>
      </c>
      <c r="QJ24">
        <v>646</v>
      </c>
      <c r="QK24">
        <v>1112</v>
      </c>
      <c r="QL24">
        <v>2080</v>
      </c>
      <c r="QM24">
        <v>4889</v>
      </c>
      <c r="QN24">
        <v>16510</v>
      </c>
      <c r="QO24">
        <v>25279</v>
      </c>
      <c r="QP24">
        <v>25279</v>
      </c>
      <c r="QQ24">
        <v>32479</v>
      </c>
      <c r="QR24">
        <v>171495</v>
      </c>
      <c r="QS24">
        <v>372219</v>
      </c>
      <c r="QT24">
        <v>1110920</v>
      </c>
      <c r="QU24">
        <v>1548031</v>
      </c>
      <c r="QV24">
        <v>1869212</v>
      </c>
      <c r="QW24">
        <v>2046764</v>
      </c>
      <c r="QX24">
        <v>2097932</v>
      </c>
      <c r="QY24">
        <v>2147887</v>
      </c>
      <c r="QZ24">
        <v>2160172</v>
      </c>
      <c r="RA24">
        <v>2153086</v>
      </c>
      <c r="RB24">
        <v>2152512</v>
      </c>
      <c r="RC24">
        <v>2165002</v>
      </c>
      <c r="RD24">
        <v>2157939</v>
      </c>
      <c r="RE24">
        <v>2150635</v>
      </c>
      <c r="RF24">
        <v>2157054</v>
      </c>
      <c r="RG24">
        <v>2154547</v>
      </c>
      <c r="RH24">
        <v>2119739</v>
      </c>
      <c r="RI24">
        <v>2140469</v>
      </c>
      <c r="RJ24">
        <v>2147363</v>
      </c>
      <c r="RK24">
        <v>2147268</v>
      </c>
      <c r="RL24">
        <v>2123816</v>
      </c>
      <c r="RM24">
        <v>2099495</v>
      </c>
      <c r="RN24">
        <v>2091253</v>
      </c>
      <c r="RO24">
        <v>2088724</v>
      </c>
      <c r="RP24">
        <v>2095941</v>
      </c>
      <c r="RQ24">
        <v>2103118</v>
      </c>
      <c r="RR24">
        <v>2085809</v>
      </c>
      <c r="RS24">
        <v>2087334</v>
      </c>
      <c r="RT24">
        <v>2088914</v>
      </c>
      <c r="RU24">
        <v>2091596</v>
      </c>
      <c r="RV24">
        <v>2079877</v>
      </c>
      <c r="RW24">
        <v>2084889</v>
      </c>
      <c r="RX24">
        <v>2091741</v>
      </c>
      <c r="RY24">
        <v>2094447</v>
      </c>
      <c r="RZ24">
        <v>2078339</v>
      </c>
      <c r="SA24">
        <v>2071940</v>
      </c>
      <c r="SB24">
        <v>2072622</v>
      </c>
      <c r="SC24">
        <v>2087473</v>
      </c>
      <c r="SD24">
        <v>2085566</v>
      </c>
      <c r="SE24">
        <v>2083062</v>
      </c>
      <c r="SF24">
        <v>2083062</v>
      </c>
      <c r="SG24">
        <v>2081059</v>
      </c>
      <c r="SH24">
        <v>2085330</v>
      </c>
      <c r="SI24">
        <v>2080364</v>
      </c>
      <c r="SJ24">
        <v>2063119</v>
      </c>
      <c r="SK24">
        <v>2049613</v>
      </c>
      <c r="SL24">
        <v>2053436</v>
      </c>
      <c r="SM24">
        <v>2055520</v>
      </c>
      <c r="SN24">
        <v>2044109</v>
      </c>
      <c r="SO24">
        <v>2035746</v>
      </c>
      <c r="SP24">
        <v>12</v>
      </c>
      <c r="SQ24">
        <v>12</v>
      </c>
      <c r="SR24">
        <v>130</v>
      </c>
      <c r="SS24">
        <v>211</v>
      </c>
      <c r="ST24">
        <v>2867</v>
      </c>
      <c r="SU24">
        <v>779</v>
      </c>
      <c r="SV24">
        <v>785</v>
      </c>
      <c r="SW24">
        <v>1848</v>
      </c>
      <c r="SX24">
        <v>1848</v>
      </c>
      <c r="SY24">
        <v>2468</v>
      </c>
      <c r="SZ24">
        <v>3064</v>
      </c>
      <c r="TA24">
        <v>4070</v>
      </c>
      <c r="TB24">
        <v>10148</v>
      </c>
      <c r="TC24">
        <v>45759</v>
      </c>
      <c r="TD24">
        <v>69105</v>
      </c>
      <c r="TE24">
        <v>164580</v>
      </c>
      <c r="TF24">
        <v>521440</v>
      </c>
      <c r="TG24">
        <v>1259907</v>
      </c>
      <c r="TH24">
        <v>1259907</v>
      </c>
      <c r="TI24">
        <v>1549257</v>
      </c>
      <c r="TJ24">
        <v>1974273</v>
      </c>
      <c r="TK24">
        <v>2085906</v>
      </c>
      <c r="TL24">
        <v>2125920</v>
      </c>
      <c r="TM24">
        <v>2138553</v>
      </c>
      <c r="TN24">
        <v>2137517</v>
      </c>
      <c r="TO24">
        <v>2128345</v>
      </c>
      <c r="TP24">
        <v>2143636</v>
      </c>
      <c r="TQ24">
        <v>2150151</v>
      </c>
      <c r="TR24">
        <v>2148475</v>
      </c>
      <c r="TS24">
        <v>2154000</v>
      </c>
      <c r="TT24">
        <v>2145068</v>
      </c>
      <c r="TU24">
        <v>2143172</v>
      </c>
      <c r="TV24">
        <v>2147959</v>
      </c>
      <c r="TW24">
        <v>2136584</v>
      </c>
      <c r="TX24">
        <v>2117640</v>
      </c>
      <c r="TY24">
        <v>2078351</v>
      </c>
      <c r="TZ24">
        <v>2067403</v>
      </c>
      <c r="UA24">
        <v>2067493</v>
      </c>
      <c r="UB24">
        <v>2056607</v>
      </c>
      <c r="UC24">
        <v>2052820</v>
      </c>
      <c r="UD24">
        <v>2060257</v>
      </c>
      <c r="UE24">
        <v>2057575</v>
      </c>
      <c r="UF24">
        <v>2062001</v>
      </c>
      <c r="UG24">
        <v>2059857</v>
      </c>
      <c r="UH24">
        <v>2056951</v>
      </c>
      <c r="UI24">
        <v>2064946</v>
      </c>
      <c r="UJ24">
        <v>2062117</v>
      </c>
      <c r="UK24">
        <v>2056415</v>
      </c>
      <c r="UL24">
        <v>2064553</v>
      </c>
      <c r="UM24">
        <v>2053942</v>
      </c>
      <c r="UN24">
        <v>2071120</v>
      </c>
      <c r="UO24">
        <v>2041693</v>
      </c>
      <c r="UP24">
        <v>2040052</v>
      </c>
      <c r="UQ24">
        <v>2034636</v>
      </c>
      <c r="UR24">
        <v>2033933</v>
      </c>
      <c r="US24">
        <v>2030767</v>
      </c>
      <c r="UT24">
        <v>2046603</v>
      </c>
      <c r="UU24">
        <v>2042974</v>
      </c>
      <c r="UV24">
        <v>2036111</v>
      </c>
      <c r="UW24">
        <v>2036111</v>
      </c>
      <c r="UX24">
        <v>2049078</v>
      </c>
      <c r="UY24">
        <v>2034810</v>
      </c>
      <c r="UZ24">
        <v>2035433</v>
      </c>
      <c r="VA24">
        <v>2030689</v>
      </c>
      <c r="VB24">
        <v>2036656</v>
      </c>
      <c r="VC24">
        <v>2038987</v>
      </c>
      <c r="VD24">
        <v>35</v>
      </c>
      <c r="VE24">
        <v>2766</v>
      </c>
      <c r="VF24">
        <v>2859</v>
      </c>
      <c r="VG24">
        <v>2861</v>
      </c>
      <c r="VH24">
        <v>2870</v>
      </c>
      <c r="VI24">
        <v>2941</v>
      </c>
      <c r="VJ24">
        <v>8960</v>
      </c>
      <c r="VK24">
        <v>20075</v>
      </c>
      <c r="VL24">
        <v>25634</v>
      </c>
      <c r="VM24">
        <v>36760</v>
      </c>
      <c r="VN24">
        <v>40432</v>
      </c>
      <c r="VO24">
        <v>52658</v>
      </c>
      <c r="VP24">
        <v>54265</v>
      </c>
      <c r="VQ24">
        <v>74739</v>
      </c>
      <c r="VR24">
        <v>108426</v>
      </c>
      <c r="VS24">
        <v>228459</v>
      </c>
      <c r="VT24">
        <v>636277</v>
      </c>
      <c r="VU24">
        <v>1331351</v>
      </c>
      <c r="VV24">
        <v>1714141</v>
      </c>
      <c r="VW24">
        <v>2070698</v>
      </c>
      <c r="VX24">
        <v>2134184</v>
      </c>
      <c r="VY24">
        <v>2168692</v>
      </c>
      <c r="VZ24">
        <v>2168692</v>
      </c>
      <c r="WA24">
        <v>2190482</v>
      </c>
      <c r="WB24">
        <v>2198655</v>
      </c>
      <c r="WC24">
        <v>2191393</v>
      </c>
      <c r="WD24">
        <v>2195789</v>
      </c>
      <c r="WE24">
        <v>2186422</v>
      </c>
      <c r="WF24">
        <v>2182190</v>
      </c>
      <c r="WG24">
        <v>2187697</v>
      </c>
      <c r="WH24">
        <v>2183446</v>
      </c>
      <c r="WI24">
        <v>2185154</v>
      </c>
      <c r="WJ24">
        <v>2175447</v>
      </c>
      <c r="WK24">
        <v>2167219</v>
      </c>
      <c r="WL24">
        <v>2168986</v>
      </c>
      <c r="WM24">
        <v>2105683</v>
      </c>
      <c r="WN24">
        <v>2097400</v>
      </c>
      <c r="WO24">
        <v>2104806</v>
      </c>
      <c r="WP24">
        <v>2119503</v>
      </c>
      <c r="WQ24">
        <v>2125104</v>
      </c>
      <c r="WR24">
        <v>2130261</v>
      </c>
      <c r="WS24">
        <v>2118524</v>
      </c>
      <c r="WT24">
        <v>2101426</v>
      </c>
      <c r="WU24">
        <v>2092692</v>
      </c>
      <c r="WV24">
        <v>2086051</v>
      </c>
      <c r="WW24">
        <v>2094114</v>
      </c>
      <c r="WX24">
        <v>2090003</v>
      </c>
      <c r="WY24">
        <v>2090003</v>
      </c>
      <c r="WZ24">
        <v>2092417</v>
      </c>
      <c r="XA24">
        <v>2097516</v>
      </c>
      <c r="XB24">
        <v>2098433</v>
      </c>
      <c r="XC24">
        <v>2087845</v>
      </c>
      <c r="XD24">
        <v>2094500</v>
      </c>
      <c r="XE24">
        <v>2082811</v>
      </c>
      <c r="XF24">
        <v>2081577</v>
      </c>
      <c r="XG24">
        <v>2082308</v>
      </c>
      <c r="XH24">
        <v>2065910</v>
      </c>
      <c r="XI24">
        <v>2065910</v>
      </c>
      <c r="XJ24">
        <v>2057602</v>
      </c>
      <c r="XK24">
        <v>2049482</v>
      </c>
      <c r="XL24">
        <v>2043844</v>
      </c>
      <c r="XM24">
        <v>2043436</v>
      </c>
      <c r="XN24">
        <v>2043436</v>
      </c>
      <c r="XO24">
        <v>2038710</v>
      </c>
      <c r="XP24">
        <v>2040196</v>
      </c>
      <c r="XQ24">
        <v>4</v>
      </c>
      <c r="XR24">
        <v>6</v>
      </c>
      <c r="XS24">
        <v>10</v>
      </c>
      <c r="XT24">
        <v>21</v>
      </c>
      <c r="XU24">
        <v>21</v>
      </c>
      <c r="XV24">
        <v>21</v>
      </c>
      <c r="XW24">
        <v>25</v>
      </c>
      <c r="XX24">
        <v>194</v>
      </c>
      <c r="XY24">
        <v>194</v>
      </c>
      <c r="XZ24">
        <v>503</v>
      </c>
      <c r="YA24">
        <v>530</v>
      </c>
      <c r="YB24">
        <v>1420</v>
      </c>
      <c r="YC24">
        <v>4602</v>
      </c>
      <c r="YD24">
        <v>13497</v>
      </c>
      <c r="YE24">
        <v>54218</v>
      </c>
      <c r="YF24">
        <v>166346</v>
      </c>
      <c r="YG24">
        <v>548317</v>
      </c>
      <c r="YH24">
        <v>1305547</v>
      </c>
      <c r="YI24">
        <v>1422264</v>
      </c>
      <c r="YJ24">
        <v>1422264</v>
      </c>
      <c r="YK24">
        <v>1779221</v>
      </c>
      <c r="YL24">
        <v>1968194</v>
      </c>
      <c r="YM24">
        <v>2009223</v>
      </c>
      <c r="YN24">
        <v>2009507</v>
      </c>
      <c r="YO24">
        <v>2014117</v>
      </c>
      <c r="YP24">
        <v>2034124</v>
      </c>
      <c r="YQ24">
        <v>2027572</v>
      </c>
      <c r="YR24">
        <v>2022980</v>
      </c>
      <c r="YS24">
        <v>2010505</v>
      </c>
      <c r="YT24">
        <v>2007842</v>
      </c>
      <c r="YU24">
        <v>2011402</v>
      </c>
      <c r="YV24">
        <v>2010171</v>
      </c>
      <c r="YW24">
        <v>2000104</v>
      </c>
      <c r="YX24">
        <v>2003671</v>
      </c>
      <c r="YY24">
        <v>2012862</v>
      </c>
      <c r="YZ24">
        <v>2012866</v>
      </c>
      <c r="ZA24">
        <v>1998172</v>
      </c>
      <c r="ZB24">
        <v>1986084</v>
      </c>
      <c r="ZC24">
        <v>1980202</v>
      </c>
      <c r="ZD24">
        <v>1982419</v>
      </c>
      <c r="ZE24">
        <v>1967618</v>
      </c>
      <c r="ZF24">
        <v>1965687</v>
      </c>
      <c r="ZG24">
        <v>1949118</v>
      </c>
      <c r="ZH24">
        <v>1938659</v>
      </c>
      <c r="ZI24">
        <v>1938188</v>
      </c>
      <c r="ZJ24">
        <v>1922845</v>
      </c>
      <c r="ZK24">
        <v>1908475</v>
      </c>
      <c r="ZL24">
        <v>1909423</v>
      </c>
      <c r="ZM24">
        <v>1908203</v>
      </c>
      <c r="ZN24">
        <v>1896806</v>
      </c>
      <c r="ZO24">
        <v>1897362</v>
      </c>
      <c r="ZP24">
        <v>1904687</v>
      </c>
      <c r="ZQ24">
        <v>1902401</v>
      </c>
      <c r="ZR24">
        <v>1895647</v>
      </c>
      <c r="ZS24">
        <v>1885220</v>
      </c>
      <c r="ZT24">
        <v>1892552</v>
      </c>
      <c r="ZU24">
        <v>1891601</v>
      </c>
      <c r="ZV24">
        <v>1883783</v>
      </c>
      <c r="ZW24">
        <v>1881510</v>
      </c>
      <c r="ZX24">
        <v>1873625</v>
      </c>
      <c r="ZY24">
        <v>1860484</v>
      </c>
      <c r="ZZ24">
        <v>1860060</v>
      </c>
      <c r="AAA24">
        <v>1848157</v>
      </c>
      <c r="AAB24">
        <v>1846061</v>
      </c>
      <c r="AAC24">
        <v>70</v>
      </c>
      <c r="AAD24">
        <v>76</v>
      </c>
      <c r="AAE24">
        <v>401</v>
      </c>
      <c r="AAF24">
        <v>418</v>
      </c>
      <c r="AAG24">
        <v>1117</v>
      </c>
      <c r="AAH24">
        <v>1224</v>
      </c>
      <c r="AAI24">
        <v>1227</v>
      </c>
      <c r="AAJ24">
        <v>1367</v>
      </c>
      <c r="AAK24">
        <v>1530</v>
      </c>
      <c r="AAL24">
        <v>2134</v>
      </c>
      <c r="AAM24">
        <v>19977</v>
      </c>
      <c r="AAN24">
        <v>26360</v>
      </c>
      <c r="AAO24">
        <v>31407</v>
      </c>
      <c r="AAP24">
        <v>31407</v>
      </c>
      <c r="AAQ24">
        <v>45994</v>
      </c>
      <c r="AAR24">
        <v>82693</v>
      </c>
      <c r="AAS24">
        <v>122317</v>
      </c>
      <c r="AAT24">
        <v>400380</v>
      </c>
      <c r="AAU24">
        <v>819641</v>
      </c>
      <c r="AAV24">
        <v>1255021</v>
      </c>
      <c r="AAW24">
        <v>1660242</v>
      </c>
      <c r="AAX24">
        <v>1781990</v>
      </c>
      <c r="AAY24">
        <v>1822933</v>
      </c>
      <c r="AAZ24">
        <v>1846592</v>
      </c>
      <c r="ABA24">
        <v>1843374</v>
      </c>
      <c r="ABB24">
        <v>1843749</v>
      </c>
      <c r="ABC24">
        <v>1838380</v>
      </c>
      <c r="ABD24">
        <v>1834641</v>
      </c>
      <c r="ABE24">
        <v>1831043</v>
      </c>
      <c r="ABF24">
        <v>1824368</v>
      </c>
      <c r="ABG24">
        <v>1814477</v>
      </c>
      <c r="ABH24">
        <v>1804742</v>
      </c>
      <c r="ABI24">
        <v>1811761</v>
      </c>
      <c r="ABJ24">
        <v>1809022</v>
      </c>
      <c r="ABK24">
        <v>1796527</v>
      </c>
      <c r="ABL24">
        <v>1795761</v>
      </c>
      <c r="ABM24">
        <v>1786957</v>
      </c>
      <c r="ABN24">
        <v>1786246</v>
      </c>
      <c r="ABO24">
        <v>1762062</v>
      </c>
      <c r="ABP24">
        <v>1761084</v>
      </c>
      <c r="ABQ24">
        <v>1761337</v>
      </c>
      <c r="ABR24">
        <v>1753300</v>
      </c>
      <c r="ABS24">
        <v>1753510</v>
      </c>
      <c r="ABT24">
        <v>1743215</v>
      </c>
      <c r="ABU24">
        <v>1744855</v>
      </c>
      <c r="ABV24">
        <v>1742912</v>
      </c>
      <c r="ABW24">
        <v>1743816</v>
      </c>
      <c r="ABX24">
        <v>1750397</v>
      </c>
      <c r="ABY24">
        <v>1749673</v>
      </c>
      <c r="ABZ24">
        <v>1749500</v>
      </c>
      <c r="ACA24">
        <v>1742594</v>
      </c>
      <c r="ACB24">
        <v>1741154</v>
      </c>
      <c r="ACC24">
        <v>1738659</v>
      </c>
      <c r="ACD24">
        <v>1725762</v>
      </c>
      <c r="ACE24">
        <v>1721813</v>
      </c>
      <c r="ACF24">
        <v>1703664</v>
      </c>
      <c r="ACG24">
        <v>1699863</v>
      </c>
      <c r="ACH24">
        <v>1699863</v>
      </c>
      <c r="ACI24">
        <v>1695024</v>
      </c>
      <c r="ACJ24">
        <v>1707263</v>
      </c>
      <c r="ACK24">
        <v>1701735</v>
      </c>
      <c r="ACL24">
        <v>1705170</v>
      </c>
      <c r="ACM24">
        <v>1712958</v>
      </c>
      <c r="ACN24">
        <v>1710783</v>
      </c>
      <c r="ACO24">
        <v>1708875</v>
      </c>
      <c r="ACP24">
        <v>2</v>
      </c>
      <c r="ACQ24">
        <v>805</v>
      </c>
      <c r="ACR24">
        <v>812</v>
      </c>
      <c r="ACS24">
        <v>812</v>
      </c>
      <c r="ACT24">
        <v>1641</v>
      </c>
      <c r="ACU24">
        <v>1719</v>
      </c>
      <c r="ACV24">
        <v>1464</v>
      </c>
      <c r="ACW24">
        <v>2177</v>
      </c>
      <c r="ACX24">
        <v>2185</v>
      </c>
      <c r="ACY24">
        <v>2207</v>
      </c>
      <c r="ACZ24">
        <v>2256</v>
      </c>
      <c r="ADA24">
        <v>12740</v>
      </c>
      <c r="ADB24">
        <v>15325</v>
      </c>
      <c r="ADC24">
        <v>16600</v>
      </c>
      <c r="ADD24">
        <v>19541</v>
      </c>
      <c r="ADE24">
        <v>25250</v>
      </c>
      <c r="ADF24">
        <v>35513</v>
      </c>
      <c r="ADG24">
        <v>80153</v>
      </c>
      <c r="ADH24">
        <v>80153</v>
      </c>
      <c r="ADI24">
        <v>221510</v>
      </c>
      <c r="ADJ24">
        <v>575204</v>
      </c>
      <c r="ADK24">
        <v>1134417</v>
      </c>
      <c r="ADL24">
        <v>1501388</v>
      </c>
      <c r="ADM24">
        <v>1602664</v>
      </c>
      <c r="ADN24">
        <v>1627775</v>
      </c>
      <c r="ADO24">
        <v>1653594</v>
      </c>
      <c r="ADP24">
        <v>1693352</v>
      </c>
      <c r="ADQ24">
        <v>1690553</v>
      </c>
      <c r="ADR24">
        <v>1696927</v>
      </c>
      <c r="ADS24">
        <v>1708503</v>
      </c>
      <c r="ADT24">
        <v>1692970</v>
      </c>
      <c r="ADU24">
        <v>1674468</v>
      </c>
      <c r="ADV24">
        <v>1661485</v>
      </c>
      <c r="ADW24">
        <v>1655728</v>
      </c>
      <c r="ADX24">
        <v>1650500</v>
      </c>
      <c r="ADY24">
        <v>1640219</v>
      </c>
      <c r="ADZ24">
        <v>1634762</v>
      </c>
      <c r="AEA24">
        <v>1629466</v>
      </c>
      <c r="AEB24">
        <v>1624708</v>
      </c>
      <c r="AEC24">
        <v>1593501</v>
      </c>
      <c r="AED24">
        <v>1593612</v>
      </c>
      <c r="AEE24">
        <v>1602334</v>
      </c>
      <c r="AEF24">
        <v>1601786</v>
      </c>
      <c r="AEG24">
        <v>1595122</v>
      </c>
      <c r="AEH24">
        <v>1600865</v>
      </c>
      <c r="AEI24">
        <v>1607475</v>
      </c>
      <c r="AEJ24">
        <v>1612455</v>
      </c>
      <c r="AEK24">
        <v>1608465</v>
      </c>
      <c r="AEL24">
        <v>1599629</v>
      </c>
      <c r="AEM24">
        <v>1601135</v>
      </c>
      <c r="AEN24">
        <v>1595718</v>
      </c>
      <c r="AEO24">
        <v>1591822</v>
      </c>
      <c r="AEP24">
        <v>1585549</v>
      </c>
      <c r="AEQ24">
        <v>1581913</v>
      </c>
      <c r="AER24">
        <v>1580925</v>
      </c>
      <c r="AES24">
        <v>1584986</v>
      </c>
      <c r="AET24">
        <v>1580055</v>
      </c>
      <c r="AEU24">
        <v>1581689</v>
      </c>
      <c r="AEV24">
        <v>1574140</v>
      </c>
      <c r="AEW24">
        <v>1572993</v>
      </c>
      <c r="AEX24">
        <v>1570955</v>
      </c>
      <c r="AEY24">
        <v>1558453</v>
      </c>
      <c r="AEZ24">
        <v>1564639</v>
      </c>
      <c r="AFA24">
        <v>1561360</v>
      </c>
      <c r="AFB24">
        <v>1565507</v>
      </c>
      <c r="AFC24">
        <v>3</v>
      </c>
      <c r="AFD24">
        <v>3</v>
      </c>
      <c r="AFE24">
        <v>340</v>
      </c>
      <c r="AFF24">
        <v>451</v>
      </c>
      <c r="AFG24">
        <v>452</v>
      </c>
      <c r="AFH24">
        <v>458</v>
      </c>
      <c r="AFI24">
        <v>3400</v>
      </c>
      <c r="AFJ24">
        <v>8584</v>
      </c>
      <c r="AFK24">
        <v>8637</v>
      </c>
      <c r="AFL24">
        <v>8788</v>
      </c>
      <c r="AFM24">
        <v>9480</v>
      </c>
      <c r="AFN24">
        <v>9458</v>
      </c>
      <c r="AFO24">
        <v>10191</v>
      </c>
      <c r="AFP24">
        <v>10452</v>
      </c>
      <c r="AFQ24">
        <v>11564</v>
      </c>
      <c r="AFR24">
        <v>13019</v>
      </c>
      <c r="AFS24">
        <v>15333</v>
      </c>
      <c r="AFT24">
        <v>30015</v>
      </c>
      <c r="AFU24">
        <v>81776</v>
      </c>
      <c r="AFV24">
        <v>410172</v>
      </c>
      <c r="AFW24">
        <v>843833</v>
      </c>
      <c r="AFX24">
        <v>1326880</v>
      </c>
      <c r="AFY24">
        <v>1475046</v>
      </c>
      <c r="AFZ24">
        <v>1475046</v>
      </c>
      <c r="AGA24">
        <v>1496087</v>
      </c>
      <c r="AGB24">
        <v>1483079</v>
      </c>
      <c r="AGC24">
        <v>1478726</v>
      </c>
      <c r="AGD24">
        <v>1478890</v>
      </c>
      <c r="AGE24">
        <v>1450402</v>
      </c>
      <c r="AGF24">
        <v>1450763</v>
      </c>
      <c r="AGG24">
        <v>1463767</v>
      </c>
      <c r="AGH24">
        <v>1463271</v>
      </c>
      <c r="AGI24">
        <v>1464657</v>
      </c>
      <c r="AGJ24">
        <v>1442515</v>
      </c>
      <c r="AGK24">
        <v>1452453</v>
      </c>
      <c r="AGL24">
        <v>1458094</v>
      </c>
      <c r="AGM24">
        <v>1459739</v>
      </c>
      <c r="AGN24">
        <v>1467337</v>
      </c>
      <c r="AGO24">
        <v>1469398</v>
      </c>
      <c r="AGP24">
        <v>1479484</v>
      </c>
      <c r="AGQ24">
        <v>1481123</v>
      </c>
      <c r="AGR24">
        <v>1481751</v>
      </c>
      <c r="AGS24">
        <v>1489182</v>
      </c>
      <c r="AGT24">
        <v>1510612</v>
      </c>
      <c r="AGU24">
        <v>1521981</v>
      </c>
      <c r="AGV24">
        <v>1522332</v>
      </c>
      <c r="AGW24">
        <v>1503682</v>
      </c>
      <c r="AGX24">
        <v>1493174</v>
      </c>
      <c r="AGY24">
        <v>1493174</v>
      </c>
      <c r="AGZ24">
        <v>1482438</v>
      </c>
      <c r="AHA24">
        <v>1455753</v>
      </c>
      <c r="AHB24">
        <v>1448251</v>
      </c>
      <c r="AHC24">
        <v>1445301</v>
      </c>
      <c r="AHD24">
        <v>1427287</v>
      </c>
      <c r="AHE24">
        <v>1419656</v>
      </c>
      <c r="AHF24">
        <v>1423714</v>
      </c>
      <c r="AHG24">
        <v>1422524</v>
      </c>
      <c r="AHH24">
        <v>1416049</v>
      </c>
      <c r="AHI24">
        <v>1416049</v>
      </c>
      <c r="AHJ24">
        <v>1417211</v>
      </c>
      <c r="AHK24">
        <v>1423491</v>
      </c>
      <c r="AHL24">
        <v>1426743</v>
      </c>
      <c r="AHM24">
        <v>1425259</v>
      </c>
      <c r="AHN24">
        <v>1425259</v>
      </c>
      <c r="AHO24">
        <v>1425910</v>
      </c>
      <c r="AHP24">
        <v>1432306</v>
      </c>
      <c r="AHQ24">
        <v>4</v>
      </c>
      <c r="AHR24">
        <v>202</v>
      </c>
      <c r="AHS24">
        <v>203</v>
      </c>
      <c r="AHT24">
        <v>211</v>
      </c>
      <c r="AHU24">
        <v>2159</v>
      </c>
      <c r="AHV24">
        <v>2216</v>
      </c>
      <c r="AHW24">
        <v>2217</v>
      </c>
      <c r="AHX24">
        <v>2215</v>
      </c>
      <c r="AHY24">
        <v>2130</v>
      </c>
      <c r="AHZ24">
        <v>2426</v>
      </c>
      <c r="AIA24">
        <v>2487</v>
      </c>
      <c r="AIB24">
        <v>2558</v>
      </c>
      <c r="AIC24">
        <v>3647</v>
      </c>
      <c r="AID24">
        <v>3789</v>
      </c>
      <c r="AIE24">
        <v>19747</v>
      </c>
      <c r="AIF24">
        <v>21865</v>
      </c>
      <c r="AIG24">
        <v>40491</v>
      </c>
      <c r="AIH24">
        <v>220301</v>
      </c>
      <c r="AII24">
        <v>302240</v>
      </c>
      <c r="AIJ24">
        <v>302240</v>
      </c>
      <c r="AIK24">
        <v>653630</v>
      </c>
      <c r="AIL24">
        <v>1158910</v>
      </c>
      <c r="AIM24">
        <v>1328698</v>
      </c>
      <c r="AIN24">
        <v>1381813</v>
      </c>
      <c r="AIO24">
        <v>1386354</v>
      </c>
      <c r="AIP24">
        <v>1391705</v>
      </c>
      <c r="AIQ24">
        <v>1393312</v>
      </c>
      <c r="AIR24">
        <v>1399761</v>
      </c>
      <c r="AIS24">
        <v>1400074</v>
      </c>
      <c r="AIT24">
        <v>1392257</v>
      </c>
      <c r="AIU24">
        <v>1383293</v>
      </c>
      <c r="AIV24">
        <v>1360785</v>
      </c>
      <c r="AIW24">
        <v>1361488</v>
      </c>
      <c r="AIX24">
        <v>1382911</v>
      </c>
      <c r="AIY24">
        <v>1388488</v>
      </c>
      <c r="AIZ24">
        <v>1392402</v>
      </c>
      <c r="AJA24">
        <v>1402245</v>
      </c>
      <c r="AJB24">
        <v>1395053</v>
      </c>
      <c r="AJC24">
        <v>1401108</v>
      </c>
      <c r="AJD24">
        <v>1388080</v>
      </c>
      <c r="AJE24">
        <v>1385999</v>
      </c>
      <c r="AJF24">
        <v>1382749</v>
      </c>
      <c r="AJG24">
        <v>1366055</v>
      </c>
      <c r="AJH24">
        <v>1368678</v>
      </c>
      <c r="AJI24">
        <v>1358994</v>
      </c>
      <c r="AJJ24">
        <v>1349097</v>
      </c>
      <c r="AJK24">
        <v>1355673</v>
      </c>
      <c r="AJL24">
        <v>1359921</v>
      </c>
      <c r="AJM24">
        <v>1366281</v>
      </c>
      <c r="AJN24">
        <v>1379223</v>
      </c>
      <c r="AJO24">
        <v>1385381</v>
      </c>
      <c r="AJP24">
        <v>1377446</v>
      </c>
      <c r="AJQ24">
        <v>1372172</v>
      </c>
      <c r="AJR24">
        <v>1363662</v>
      </c>
      <c r="AJS24">
        <v>1358407</v>
      </c>
      <c r="AJT24">
        <v>1356081</v>
      </c>
      <c r="AJU24">
        <v>1356418</v>
      </c>
      <c r="AJV24">
        <v>1367547</v>
      </c>
      <c r="AJW24">
        <v>1364438</v>
      </c>
      <c r="AJX24">
        <v>1374850</v>
      </c>
      <c r="AJY24">
        <v>1372794</v>
      </c>
      <c r="AJZ24">
        <v>1383199</v>
      </c>
      <c r="AKA24">
        <v>1363857</v>
      </c>
      <c r="AKB24">
        <v>1369767</v>
      </c>
      <c r="AKC24">
        <v>21</v>
      </c>
      <c r="AKD24">
        <v>16927</v>
      </c>
      <c r="AKE24">
        <v>16583</v>
      </c>
      <c r="AKF24">
        <v>16594</v>
      </c>
      <c r="AKG24">
        <v>20232</v>
      </c>
      <c r="AKH24">
        <v>19920</v>
      </c>
      <c r="AKI24">
        <v>28199</v>
      </c>
      <c r="AKJ24">
        <v>37253</v>
      </c>
      <c r="AKK24">
        <v>42061</v>
      </c>
      <c r="AKL24">
        <v>41980</v>
      </c>
      <c r="AKM24">
        <v>42098</v>
      </c>
      <c r="AKN24">
        <v>42040</v>
      </c>
      <c r="AKO24">
        <v>42756</v>
      </c>
      <c r="AKP24">
        <v>42756</v>
      </c>
      <c r="AKQ24">
        <v>44495</v>
      </c>
      <c r="AKR24">
        <v>48898</v>
      </c>
      <c r="AKS24">
        <v>50881</v>
      </c>
      <c r="AKT24">
        <v>68819</v>
      </c>
      <c r="AKU24">
        <v>155438</v>
      </c>
      <c r="AKV24">
        <v>297174</v>
      </c>
      <c r="AKW24">
        <v>738742</v>
      </c>
      <c r="AKX24">
        <v>1080825</v>
      </c>
      <c r="AKY24">
        <v>1182717</v>
      </c>
      <c r="AKZ24">
        <v>1197857</v>
      </c>
      <c r="ALA24">
        <v>1201383</v>
      </c>
      <c r="ALB24">
        <v>1200806</v>
      </c>
      <c r="ALC24">
        <v>1198752</v>
      </c>
      <c r="ALD24">
        <v>1199060</v>
      </c>
      <c r="ALE24">
        <v>1198070</v>
      </c>
      <c r="ALF24">
        <v>1196043</v>
      </c>
      <c r="ALG24">
        <v>1185128</v>
      </c>
      <c r="ALH24">
        <v>1181158</v>
      </c>
      <c r="ALI24">
        <v>1177545</v>
      </c>
      <c r="ALJ24">
        <v>1171282</v>
      </c>
      <c r="ALK24">
        <v>1164789</v>
      </c>
      <c r="ALL24">
        <v>1166691</v>
      </c>
      <c r="ALM24">
        <v>1168632</v>
      </c>
      <c r="ALN24">
        <v>1167733</v>
      </c>
      <c r="ALO24">
        <v>1166778</v>
      </c>
      <c r="ALP24">
        <v>1169339</v>
      </c>
      <c r="ALQ24">
        <v>1181939</v>
      </c>
      <c r="ALR24">
        <v>1165275</v>
      </c>
      <c r="ALS24">
        <v>1167272</v>
      </c>
      <c r="ALT24">
        <v>1174593</v>
      </c>
      <c r="ALU24">
        <v>1173316</v>
      </c>
      <c r="ALV24">
        <v>1176174</v>
      </c>
      <c r="ALW24">
        <v>1176678</v>
      </c>
      <c r="ALX24">
        <v>1178583</v>
      </c>
      <c r="ALY24">
        <v>1186631</v>
      </c>
      <c r="ALZ24">
        <v>1176006</v>
      </c>
      <c r="AMA24">
        <v>1188974</v>
      </c>
      <c r="AMB24">
        <v>1183494</v>
      </c>
      <c r="AMC24">
        <v>1183963</v>
      </c>
      <c r="AMD24">
        <v>1176385</v>
      </c>
      <c r="AME24">
        <v>1168651</v>
      </c>
      <c r="AMF24">
        <v>1169217</v>
      </c>
      <c r="AMG24">
        <v>1163790</v>
      </c>
      <c r="AMH24">
        <v>1178743</v>
      </c>
      <c r="AMI24">
        <v>1178743</v>
      </c>
      <c r="AMJ24">
        <v>1190815</v>
      </c>
      <c r="AMK24">
        <v>1196760</v>
      </c>
      <c r="AML24">
        <v>1198259</v>
      </c>
      <c r="AMM24">
        <v>1191453</v>
      </c>
      <c r="AMN24">
        <v>1196114</v>
      </c>
      <c r="AMO24">
        <v>1206540</v>
      </c>
      <c r="AMP24">
        <v>1215344</v>
      </c>
      <c r="AMQ24">
        <v>3</v>
      </c>
      <c r="AMR24">
        <v>27</v>
      </c>
      <c r="AMS24">
        <v>27</v>
      </c>
      <c r="AMT24">
        <v>63</v>
      </c>
      <c r="AMU24">
        <v>505</v>
      </c>
      <c r="AMV24">
        <v>816</v>
      </c>
      <c r="AMW24">
        <v>829</v>
      </c>
      <c r="AMX24">
        <v>3716</v>
      </c>
      <c r="AMY24">
        <v>6702</v>
      </c>
      <c r="AMZ24">
        <v>6603</v>
      </c>
      <c r="ANA24">
        <v>6783</v>
      </c>
      <c r="ANB24">
        <v>7104</v>
      </c>
      <c r="ANC24">
        <v>7396</v>
      </c>
      <c r="AND24">
        <v>9150</v>
      </c>
      <c r="ANE24">
        <v>11806</v>
      </c>
      <c r="ANF24">
        <v>17207</v>
      </c>
      <c r="ANG24">
        <v>26401</v>
      </c>
      <c r="ANH24">
        <v>26401</v>
      </c>
      <c r="ANI24">
        <v>70554</v>
      </c>
      <c r="ANJ24">
        <v>254719</v>
      </c>
      <c r="ANK24">
        <v>658667</v>
      </c>
      <c r="ANL24">
        <v>1104364</v>
      </c>
      <c r="ANM24">
        <v>1176530</v>
      </c>
      <c r="ANN24">
        <v>1214850</v>
      </c>
      <c r="ANO24">
        <v>1221092</v>
      </c>
      <c r="ANP24">
        <v>1210684</v>
      </c>
      <c r="ANQ24">
        <v>1213498</v>
      </c>
      <c r="ANR24">
        <v>1227562</v>
      </c>
      <c r="ANS24">
        <v>1239533</v>
      </c>
      <c r="ANT24">
        <v>1257876</v>
      </c>
      <c r="ANU24">
        <v>1248009</v>
      </c>
      <c r="ANV24">
        <v>1272278</v>
      </c>
      <c r="ANW24">
        <v>1272069</v>
      </c>
      <c r="ANX24">
        <v>1283653</v>
      </c>
      <c r="ANY24">
        <v>1269216</v>
      </c>
      <c r="ANZ24">
        <v>1272862</v>
      </c>
      <c r="AOA24">
        <v>1271457</v>
      </c>
      <c r="AOB24">
        <v>1271100</v>
      </c>
      <c r="AOC24">
        <v>1276207</v>
      </c>
      <c r="AOD24">
        <v>1280208</v>
      </c>
      <c r="AOE24">
        <v>1279722</v>
      </c>
      <c r="AOF24">
        <v>1296996</v>
      </c>
      <c r="AOG24">
        <v>1276174</v>
      </c>
      <c r="AOH24">
        <v>1286591</v>
      </c>
      <c r="AOI24">
        <v>1279629</v>
      </c>
      <c r="AOJ24">
        <v>1288774</v>
      </c>
      <c r="AOK24">
        <v>1291711</v>
      </c>
      <c r="AOL24">
        <v>1292888</v>
      </c>
      <c r="AOM24">
        <v>1292888</v>
      </c>
      <c r="AON24">
        <v>1302652</v>
      </c>
      <c r="AOO24">
        <v>1308089</v>
      </c>
      <c r="AOP24">
        <v>1324638</v>
      </c>
      <c r="AOQ24">
        <v>1337076</v>
      </c>
      <c r="AOR24">
        <v>1330358</v>
      </c>
      <c r="AOS24">
        <v>1338434</v>
      </c>
      <c r="AOT24">
        <v>1350195</v>
      </c>
      <c r="AOU24">
        <v>1344746</v>
      </c>
      <c r="AOV24">
        <v>1351195</v>
      </c>
      <c r="AOW24">
        <v>1342858</v>
      </c>
      <c r="AOX24">
        <v>1330171</v>
      </c>
      <c r="AOY24">
        <v>1328250</v>
      </c>
      <c r="AOZ24">
        <v>1323980</v>
      </c>
      <c r="APA24">
        <v>1318916</v>
      </c>
      <c r="APB24">
        <v>1318280</v>
      </c>
      <c r="APC24">
        <v>1309195</v>
      </c>
      <c r="APD24">
        <v>39</v>
      </c>
      <c r="APE24">
        <v>4523</v>
      </c>
      <c r="APF24">
        <v>4632</v>
      </c>
      <c r="APG24">
        <v>6631</v>
      </c>
      <c r="APH24">
        <v>6864</v>
      </c>
      <c r="API24">
        <v>7234</v>
      </c>
      <c r="APJ24">
        <v>7435</v>
      </c>
      <c r="APK24">
        <v>7477</v>
      </c>
      <c r="APL24">
        <v>7683</v>
      </c>
      <c r="APM24">
        <v>9020</v>
      </c>
      <c r="APN24">
        <v>10425</v>
      </c>
      <c r="APO24">
        <v>11280</v>
      </c>
      <c r="APP24">
        <v>12987</v>
      </c>
      <c r="APQ24">
        <v>19180</v>
      </c>
      <c r="APR24">
        <v>22090</v>
      </c>
      <c r="APS24">
        <v>25990</v>
      </c>
      <c r="APT24">
        <v>27625</v>
      </c>
      <c r="APU24">
        <v>42462</v>
      </c>
      <c r="APV24">
        <v>116968</v>
      </c>
      <c r="APW24">
        <v>401383</v>
      </c>
      <c r="APX24">
        <v>998986</v>
      </c>
      <c r="APY24">
        <v>1346155</v>
      </c>
      <c r="APZ24">
        <v>1346155</v>
      </c>
      <c r="AQA24">
        <v>1381826</v>
      </c>
      <c r="AQB24">
        <v>1388027</v>
      </c>
      <c r="AQC24">
        <v>1395535</v>
      </c>
      <c r="AQD24">
        <v>1409394</v>
      </c>
      <c r="AQE24">
        <v>1419684</v>
      </c>
      <c r="AQF24">
        <v>1424873</v>
      </c>
      <c r="AQG24">
        <v>1412232</v>
      </c>
      <c r="AQH24">
        <v>1400705</v>
      </c>
      <c r="AQI24">
        <v>1399659</v>
      </c>
      <c r="AQJ24">
        <v>1395847</v>
      </c>
      <c r="AQK24">
        <v>1394108</v>
      </c>
      <c r="AQL24">
        <v>1377800</v>
      </c>
      <c r="AQM24">
        <v>1376128</v>
      </c>
      <c r="AQN24">
        <v>1373514</v>
      </c>
      <c r="AQO24">
        <v>1379259</v>
      </c>
      <c r="AQP24">
        <v>1379773</v>
      </c>
      <c r="AQQ24">
        <v>1380040</v>
      </c>
      <c r="AQR24">
        <v>1371189</v>
      </c>
      <c r="AQS24">
        <v>1372769</v>
      </c>
      <c r="AQT24">
        <v>1375303</v>
      </c>
      <c r="AQU24">
        <v>1409099</v>
      </c>
      <c r="AQV24">
        <v>1394857</v>
      </c>
      <c r="AQW24">
        <v>1394067</v>
      </c>
      <c r="AQX24">
        <v>1367173</v>
      </c>
      <c r="AQY24">
        <v>1367173</v>
      </c>
      <c r="AQZ24">
        <v>1372549</v>
      </c>
      <c r="ARA24">
        <v>1374936</v>
      </c>
      <c r="ARB24">
        <v>1387558</v>
      </c>
      <c r="ARC24">
        <v>1395691</v>
      </c>
      <c r="ARD24">
        <v>1401581</v>
      </c>
      <c r="ARE24">
        <v>1396552</v>
      </c>
      <c r="ARF24">
        <v>1395150</v>
      </c>
      <c r="ARG24">
        <v>1381817</v>
      </c>
      <c r="ARH24">
        <v>1374392</v>
      </c>
      <c r="ARI24">
        <v>1368765</v>
      </c>
      <c r="ARJ24">
        <v>1365172</v>
      </c>
      <c r="ARK24">
        <v>1366537</v>
      </c>
      <c r="ARL24">
        <v>1364343</v>
      </c>
      <c r="ARM24">
        <v>1359768</v>
      </c>
      <c r="ARN24">
        <v>1351790</v>
      </c>
      <c r="ARO24">
        <v>1351790</v>
      </c>
      <c r="ARP24">
        <v>1343576</v>
      </c>
      <c r="ARQ24">
        <v>2903</v>
      </c>
      <c r="ARR24">
        <v>3169</v>
      </c>
      <c r="ARS24">
        <v>7131</v>
      </c>
      <c r="ART24">
        <v>8014</v>
      </c>
      <c r="ARU24">
        <v>9367</v>
      </c>
      <c r="ARV24">
        <v>10784</v>
      </c>
      <c r="ARW24">
        <v>12268</v>
      </c>
      <c r="ARX24">
        <v>13405</v>
      </c>
      <c r="ARY24">
        <v>15749</v>
      </c>
      <c r="ARZ24">
        <v>17423</v>
      </c>
      <c r="ASA24">
        <v>20386</v>
      </c>
      <c r="ASB24">
        <v>20951</v>
      </c>
      <c r="ASC24">
        <v>22075</v>
      </c>
      <c r="ASD24">
        <v>22973</v>
      </c>
      <c r="ASE24">
        <v>27942</v>
      </c>
      <c r="ASF24">
        <v>40506</v>
      </c>
      <c r="ASG24">
        <v>60740</v>
      </c>
      <c r="ASH24">
        <v>122476</v>
      </c>
      <c r="ASI24">
        <v>209170</v>
      </c>
      <c r="ASJ24">
        <v>209170</v>
      </c>
      <c r="ASK24">
        <v>564908</v>
      </c>
      <c r="ASL24">
        <v>1143618</v>
      </c>
      <c r="ASM24">
        <v>1448770</v>
      </c>
      <c r="ASN24">
        <v>1548977</v>
      </c>
      <c r="ASO24">
        <v>1597358</v>
      </c>
      <c r="ASP24">
        <v>1598538</v>
      </c>
      <c r="ASQ24">
        <v>1595581</v>
      </c>
      <c r="ASR24">
        <v>1571755</v>
      </c>
      <c r="ASS24">
        <v>1565160</v>
      </c>
      <c r="AST24">
        <v>1567412</v>
      </c>
      <c r="ASU24">
        <v>1614635</v>
      </c>
      <c r="ASV24">
        <v>1585858</v>
      </c>
      <c r="ASW24">
        <v>1591402</v>
      </c>
      <c r="ASX24">
        <v>1600645</v>
      </c>
      <c r="ASY24">
        <v>1586169</v>
      </c>
      <c r="ASZ24">
        <v>1578643</v>
      </c>
      <c r="ATA24">
        <v>1572391</v>
      </c>
      <c r="ATB24">
        <v>1557103</v>
      </c>
      <c r="ATC24">
        <v>1552553</v>
      </c>
      <c r="ATD24">
        <v>1554000</v>
      </c>
      <c r="ATE24">
        <v>1536220</v>
      </c>
      <c r="ATF24">
        <v>1544710</v>
      </c>
      <c r="ATG24">
        <v>1545077</v>
      </c>
      <c r="ATH24">
        <v>1547723</v>
      </c>
      <c r="ATI24">
        <v>1534126</v>
      </c>
      <c r="ATJ24">
        <v>1526139</v>
      </c>
      <c r="ATK24">
        <v>1508723</v>
      </c>
      <c r="ATL24">
        <v>1487767</v>
      </c>
      <c r="ATM24">
        <v>1485026</v>
      </c>
      <c r="ATN24">
        <v>1479888</v>
      </c>
      <c r="ATO24">
        <v>1477615</v>
      </c>
      <c r="ATP24">
        <v>1483026</v>
      </c>
      <c r="ATQ24">
        <v>1478907</v>
      </c>
      <c r="ATR24">
        <v>1468485</v>
      </c>
      <c r="ATS24">
        <v>1460591</v>
      </c>
      <c r="ATT24">
        <v>1450955</v>
      </c>
      <c r="ATU24">
        <v>1455589</v>
      </c>
      <c r="ATV24">
        <v>1452454</v>
      </c>
      <c r="ATW24">
        <v>1440109</v>
      </c>
      <c r="ATX24">
        <v>1453619</v>
      </c>
      <c r="ATY24">
        <v>1448087</v>
      </c>
      <c r="ATZ24">
        <v>1447588</v>
      </c>
      <c r="AUA24">
        <v>1447684</v>
      </c>
      <c r="AUB24">
        <v>1432255</v>
      </c>
      <c r="AUC24">
        <v>1424634</v>
      </c>
      <c r="AUD24">
        <v>1100</v>
      </c>
      <c r="AUE24">
        <v>3016</v>
      </c>
      <c r="AUF24">
        <v>3150</v>
      </c>
      <c r="AUG24">
        <v>3812</v>
      </c>
      <c r="AUH24">
        <v>9430</v>
      </c>
      <c r="AUI24">
        <v>10944</v>
      </c>
      <c r="AUJ24">
        <v>12260</v>
      </c>
      <c r="AUK24">
        <v>12932</v>
      </c>
      <c r="AUL24">
        <v>13846</v>
      </c>
      <c r="AUM24">
        <v>16067</v>
      </c>
      <c r="AUN24">
        <v>18555</v>
      </c>
      <c r="AUO24">
        <v>20420</v>
      </c>
      <c r="AUP24">
        <v>20420</v>
      </c>
      <c r="AUQ24">
        <v>26820</v>
      </c>
      <c r="AUR24">
        <v>35704</v>
      </c>
      <c r="AUS24">
        <v>46911</v>
      </c>
      <c r="AUT24">
        <v>61585</v>
      </c>
      <c r="AUU24">
        <v>105018</v>
      </c>
      <c r="AUV24">
        <v>282143</v>
      </c>
      <c r="AUW24">
        <v>625991</v>
      </c>
      <c r="AUX24">
        <v>1088778</v>
      </c>
      <c r="AUY24">
        <v>1314643</v>
      </c>
      <c r="AUZ24">
        <v>1387178</v>
      </c>
      <c r="AVA24">
        <v>1395855</v>
      </c>
      <c r="AVB24">
        <v>1422374</v>
      </c>
      <c r="AVC24">
        <v>1435570</v>
      </c>
      <c r="AVD24">
        <v>1435141</v>
      </c>
      <c r="AVE24">
        <v>1440427</v>
      </c>
      <c r="AVF24">
        <v>1435965</v>
      </c>
      <c r="AVG24">
        <v>1447759</v>
      </c>
      <c r="AVH24">
        <v>1434284</v>
      </c>
      <c r="AVI24">
        <v>1435076</v>
      </c>
      <c r="AVJ24">
        <v>1431821</v>
      </c>
      <c r="AVK24">
        <v>1444199</v>
      </c>
      <c r="AVL24">
        <v>1445751</v>
      </c>
      <c r="AVM24">
        <v>1453297</v>
      </c>
      <c r="AVN24">
        <v>1460487</v>
      </c>
      <c r="AVO24">
        <v>1457392</v>
      </c>
      <c r="AVP24">
        <v>1470630</v>
      </c>
      <c r="AVQ24">
        <v>1478082</v>
      </c>
      <c r="AVR24">
        <v>1488284</v>
      </c>
      <c r="AVS24">
        <v>1496714</v>
      </c>
      <c r="AVT24">
        <v>1500521</v>
      </c>
      <c r="AVU24">
        <v>1515227</v>
      </c>
      <c r="AVV24">
        <v>1504325</v>
      </c>
      <c r="AVW24">
        <v>1506230</v>
      </c>
      <c r="AVX24">
        <v>1519751</v>
      </c>
      <c r="AVY24">
        <v>1537206</v>
      </c>
      <c r="AVZ24">
        <v>1529395</v>
      </c>
      <c r="AWA24">
        <v>1537559</v>
      </c>
      <c r="AWB24">
        <v>1537951</v>
      </c>
      <c r="AWC24">
        <v>1537402</v>
      </c>
      <c r="AWD24">
        <v>1523361</v>
      </c>
      <c r="AWE24">
        <v>1537189</v>
      </c>
      <c r="AWF24">
        <v>1550020</v>
      </c>
      <c r="AWG24">
        <v>1540355</v>
      </c>
      <c r="AWH24">
        <v>1538700</v>
      </c>
      <c r="AWI24">
        <v>1538700</v>
      </c>
      <c r="AWJ24">
        <v>1544300</v>
      </c>
      <c r="AWK24">
        <v>1551633</v>
      </c>
      <c r="AWL24">
        <v>1542219</v>
      </c>
      <c r="AWM24">
        <v>1534534</v>
      </c>
      <c r="AWN24">
        <v>1515654</v>
      </c>
      <c r="AWO24">
        <v>1514877</v>
      </c>
      <c r="AWP24">
        <v>1512151</v>
      </c>
      <c r="AWQ24">
        <v>1518012</v>
      </c>
      <c r="AWR24">
        <v>35</v>
      </c>
      <c r="AWS24">
        <v>5758</v>
      </c>
      <c r="AWT24">
        <v>7098</v>
      </c>
      <c r="AWU24">
        <v>7474</v>
      </c>
      <c r="AWV24">
        <v>8621</v>
      </c>
      <c r="AWW24">
        <v>9851</v>
      </c>
      <c r="AWX24">
        <v>11002</v>
      </c>
      <c r="AWY24">
        <v>36820</v>
      </c>
      <c r="AWZ24">
        <v>40272</v>
      </c>
      <c r="AXA24">
        <v>44380</v>
      </c>
      <c r="AXB24">
        <v>49322</v>
      </c>
      <c r="AXC24">
        <v>52424</v>
      </c>
      <c r="AXD24">
        <v>55516</v>
      </c>
      <c r="AXE24">
        <v>58722</v>
      </c>
      <c r="AXF24">
        <v>63588</v>
      </c>
      <c r="AXG24">
        <v>68576</v>
      </c>
      <c r="AXH24">
        <v>68576</v>
      </c>
      <c r="AXI24">
        <v>89294</v>
      </c>
      <c r="AXJ24">
        <v>172037</v>
      </c>
      <c r="AXK24">
        <v>594611</v>
      </c>
      <c r="AXL24">
        <v>1124299</v>
      </c>
      <c r="AXM24">
        <v>1404429</v>
      </c>
      <c r="AXN24">
        <v>1495493</v>
      </c>
      <c r="AXO24">
        <v>1532995</v>
      </c>
      <c r="AXP24">
        <v>1562961</v>
      </c>
      <c r="AXQ24">
        <v>1542310</v>
      </c>
      <c r="AXR24">
        <v>1544992</v>
      </c>
      <c r="AXS24">
        <v>1545690</v>
      </c>
      <c r="AXT24">
        <v>1555493</v>
      </c>
      <c r="AXU24">
        <v>1563140</v>
      </c>
      <c r="AXV24">
        <v>1567577</v>
      </c>
      <c r="AXW24">
        <v>1565153</v>
      </c>
      <c r="AXX24">
        <v>1554267</v>
      </c>
      <c r="AXY24">
        <v>1544835</v>
      </c>
      <c r="AXZ24">
        <v>1529801</v>
      </c>
      <c r="AYA24">
        <v>1518896</v>
      </c>
      <c r="AYB24">
        <v>1502184</v>
      </c>
      <c r="AYC24">
        <v>1496887</v>
      </c>
      <c r="AYD24">
        <v>1474322</v>
      </c>
      <c r="AYE24">
        <v>1462012</v>
      </c>
      <c r="AYF24">
        <v>1461791</v>
      </c>
      <c r="AYG24">
        <v>1455227</v>
      </c>
      <c r="AYH24">
        <v>1452147</v>
      </c>
      <c r="AYI24">
        <v>1451497</v>
      </c>
      <c r="AYJ24">
        <v>1451041</v>
      </c>
      <c r="AYK24">
        <v>1450407</v>
      </c>
      <c r="AYL24">
        <v>1446991</v>
      </c>
      <c r="AYM24">
        <v>1453185</v>
      </c>
      <c r="AYN24">
        <v>1448507</v>
      </c>
      <c r="AYO24">
        <v>1450745</v>
      </c>
      <c r="AYP24">
        <v>1440963</v>
      </c>
      <c r="AYQ24">
        <v>1453368</v>
      </c>
      <c r="AYR24">
        <v>1445728</v>
      </c>
      <c r="AYS24">
        <v>1430758</v>
      </c>
      <c r="AYT24">
        <v>1430303</v>
      </c>
      <c r="AYU24">
        <v>1423446</v>
      </c>
      <c r="AYV24">
        <v>1397950</v>
      </c>
      <c r="AYW24">
        <v>1407609</v>
      </c>
      <c r="AYX24">
        <v>1394104</v>
      </c>
      <c r="AYY24">
        <v>1348606</v>
      </c>
      <c r="AYZ24">
        <v>1332834</v>
      </c>
      <c r="AZA24">
        <v>1323501</v>
      </c>
      <c r="AZB24">
        <v>1306313</v>
      </c>
      <c r="AZC24">
        <v>1296249</v>
      </c>
      <c r="AZD24">
        <v>1298142</v>
      </c>
      <c r="AZE24">
        <v>52</v>
      </c>
      <c r="AZF24">
        <v>684</v>
      </c>
      <c r="AZG24">
        <v>3812</v>
      </c>
      <c r="AZH24">
        <v>3813</v>
      </c>
      <c r="AZI24">
        <v>3813</v>
      </c>
      <c r="AZJ24">
        <v>3812</v>
      </c>
      <c r="AZK24">
        <v>3812</v>
      </c>
      <c r="AZL24">
        <v>3902</v>
      </c>
      <c r="AZM24">
        <v>4579</v>
      </c>
      <c r="AZN24">
        <v>5649</v>
      </c>
      <c r="AZO24">
        <v>6380</v>
      </c>
      <c r="AZP24">
        <v>6785</v>
      </c>
      <c r="AZQ24">
        <v>7440</v>
      </c>
      <c r="AZR24">
        <v>7984</v>
      </c>
      <c r="AZS24">
        <v>8322</v>
      </c>
      <c r="AZT24">
        <v>9880</v>
      </c>
      <c r="AZU24">
        <v>31868</v>
      </c>
      <c r="AZV24">
        <v>55704</v>
      </c>
      <c r="AZW24">
        <v>167622</v>
      </c>
      <c r="AZX24">
        <v>500523</v>
      </c>
      <c r="AZY24">
        <v>900766</v>
      </c>
      <c r="AZZ24">
        <v>1111004</v>
      </c>
      <c r="BAA24">
        <v>1185382</v>
      </c>
      <c r="BAB24">
        <v>1218136</v>
      </c>
      <c r="BAC24">
        <v>1231847</v>
      </c>
      <c r="BAD24">
        <v>1238625</v>
      </c>
      <c r="BAE24">
        <v>1238625</v>
      </c>
      <c r="BAF24">
        <v>1230625</v>
      </c>
      <c r="BAG24">
        <v>1225295</v>
      </c>
      <c r="BAH24">
        <v>1215665</v>
      </c>
      <c r="BAI24">
        <v>1205557</v>
      </c>
      <c r="BAJ24">
        <v>1197126</v>
      </c>
      <c r="BAK24">
        <v>1180520</v>
      </c>
      <c r="BAL24">
        <v>1170607</v>
      </c>
      <c r="BAM24">
        <v>1163046</v>
      </c>
      <c r="BAN24">
        <v>1145107</v>
      </c>
      <c r="BAO24">
        <v>1141418</v>
      </c>
      <c r="BAP24">
        <v>1135089</v>
      </c>
      <c r="BAQ24">
        <v>1119182</v>
      </c>
      <c r="BAR24">
        <v>1099499</v>
      </c>
      <c r="BAS24">
        <v>1080151</v>
      </c>
      <c r="BAT24">
        <v>1083740</v>
      </c>
      <c r="BAU24">
        <v>1074042</v>
      </c>
      <c r="BAV24">
        <v>1063214</v>
      </c>
      <c r="BAW24">
        <v>1056434</v>
      </c>
      <c r="BAX24">
        <v>1052217</v>
      </c>
      <c r="BAY24">
        <v>1052217</v>
      </c>
      <c r="BAZ24">
        <v>1051169</v>
      </c>
      <c r="BBA24">
        <v>1044576</v>
      </c>
      <c r="BBB24">
        <v>1062696</v>
      </c>
      <c r="BBC24">
        <v>1048344</v>
      </c>
      <c r="BBD24">
        <v>1047534</v>
      </c>
      <c r="BBE24">
        <v>1032011</v>
      </c>
      <c r="BBF24">
        <v>1022868</v>
      </c>
      <c r="BBG24">
        <v>1003790</v>
      </c>
      <c r="BBH24">
        <v>1001432</v>
      </c>
      <c r="BBI24">
        <v>1004029</v>
      </c>
      <c r="BBJ24">
        <v>1004029</v>
      </c>
      <c r="BBK24">
        <v>1002217</v>
      </c>
      <c r="BBL24">
        <v>1002019</v>
      </c>
      <c r="BBM24">
        <v>1006358</v>
      </c>
      <c r="BBN24">
        <v>1000261</v>
      </c>
      <c r="BBO24">
        <v>1000261</v>
      </c>
      <c r="BBP24">
        <v>998069</v>
      </c>
      <c r="BBQ24">
        <v>994516</v>
      </c>
      <c r="BBR24">
        <v>854</v>
      </c>
      <c r="BBS24">
        <v>834</v>
      </c>
      <c r="BBT24">
        <v>834</v>
      </c>
      <c r="BBU24">
        <v>834</v>
      </c>
      <c r="BBV24">
        <v>4378</v>
      </c>
      <c r="BBW24">
        <v>4411</v>
      </c>
      <c r="BBX24">
        <v>7806</v>
      </c>
      <c r="BBY24">
        <v>8027</v>
      </c>
      <c r="BBZ24">
        <v>8930</v>
      </c>
      <c r="BCA24">
        <v>8930</v>
      </c>
      <c r="BCB24">
        <v>11052</v>
      </c>
      <c r="BCC24">
        <v>12856</v>
      </c>
      <c r="BCD24">
        <v>13714</v>
      </c>
      <c r="BCE24">
        <v>13747</v>
      </c>
      <c r="BCF24">
        <v>18915</v>
      </c>
      <c r="BCG24">
        <v>33933</v>
      </c>
      <c r="BCH24">
        <v>41887</v>
      </c>
      <c r="BCI24">
        <v>73814</v>
      </c>
      <c r="BCJ24">
        <v>73814</v>
      </c>
      <c r="BCK24">
        <v>230166</v>
      </c>
      <c r="BCL24">
        <v>571098</v>
      </c>
      <c r="BCM24">
        <v>810141</v>
      </c>
      <c r="BCN24">
        <v>905745</v>
      </c>
      <c r="BCO24">
        <v>949633</v>
      </c>
      <c r="BCP24">
        <v>967134</v>
      </c>
      <c r="BCQ24">
        <v>971845</v>
      </c>
      <c r="BCR24">
        <v>966996</v>
      </c>
      <c r="BCS24">
        <v>962548</v>
      </c>
      <c r="BCT24">
        <v>948271</v>
      </c>
      <c r="BCU24">
        <v>946507</v>
      </c>
      <c r="BCV24">
        <v>938297</v>
      </c>
      <c r="BCW24">
        <v>918172</v>
      </c>
      <c r="BCX24">
        <v>907891</v>
      </c>
      <c r="BCY24">
        <v>908581</v>
      </c>
      <c r="BCZ24">
        <v>922939</v>
      </c>
      <c r="BDA24">
        <v>935540</v>
      </c>
      <c r="BDB24">
        <v>935852</v>
      </c>
      <c r="BDC24">
        <v>941820</v>
      </c>
      <c r="BDD24">
        <v>940945</v>
      </c>
      <c r="BDE24">
        <v>947511</v>
      </c>
      <c r="BDF24">
        <v>940699</v>
      </c>
      <c r="BDG24">
        <v>941950</v>
      </c>
      <c r="BDH24">
        <v>929792</v>
      </c>
      <c r="BDI24">
        <v>921672</v>
      </c>
      <c r="BDJ24">
        <v>914251</v>
      </c>
      <c r="BDK24">
        <v>906725</v>
      </c>
      <c r="BDL24">
        <v>904247</v>
      </c>
      <c r="BDM24">
        <v>897980</v>
      </c>
      <c r="BDN24">
        <v>901473</v>
      </c>
      <c r="BDO24">
        <v>902335</v>
      </c>
      <c r="BDP24">
        <v>902459</v>
      </c>
      <c r="BDQ24">
        <v>899726</v>
      </c>
      <c r="BDR24">
        <v>896844</v>
      </c>
      <c r="BDS24">
        <v>895638</v>
      </c>
      <c r="BDT24">
        <v>898902</v>
      </c>
      <c r="BDU24">
        <v>904716</v>
      </c>
      <c r="BDV24">
        <v>909854</v>
      </c>
      <c r="BDW24">
        <v>901060</v>
      </c>
      <c r="BDX24">
        <v>902211</v>
      </c>
      <c r="BDY24">
        <v>900709</v>
      </c>
      <c r="BDZ24">
        <v>898866</v>
      </c>
      <c r="BEA24">
        <v>891230</v>
      </c>
      <c r="BEB24">
        <v>885817</v>
      </c>
      <c r="BEC24">
        <v>883843</v>
      </c>
      <c r="BED24">
        <v>886460</v>
      </c>
      <c r="BEE24">
        <v>4284</v>
      </c>
      <c r="BEF24">
        <v>6762</v>
      </c>
      <c r="BEG24">
        <v>33410</v>
      </c>
      <c r="BEH24">
        <v>35468</v>
      </c>
      <c r="BEI24">
        <v>45429</v>
      </c>
      <c r="BEJ24">
        <v>51072</v>
      </c>
      <c r="BEK24">
        <v>61045</v>
      </c>
      <c r="BEL24">
        <v>82527</v>
      </c>
      <c r="BEM24">
        <v>86364</v>
      </c>
      <c r="BEN24">
        <v>94505</v>
      </c>
      <c r="BEO24">
        <v>95615</v>
      </c>
      <c r="BEP24">
        <v>95615</v>
      </c>
      <c r="BEQ24">
        <v>105308</v>
      </c>
      <c r="BER24">
        <v>114902</v>
      </c>
      <c r="BES24">
        <v>126506</v>
      </c>
      <c r="BET24">
        <v>128435</v>
      </c>
      <c r="BEU24">
        <v>140970</v>
      </c>
      <c r="BEV24">
        <v>188893</v>
      </c>
      <c r="BEW24">
        <v>356711</v>
      </c>
      <c r="BEX24">
        <v>626789</v>
      </c>
      <c r="BEY24">
        <v>889660</v>
      </c>
      <c r="BEZ24">
        <v>993424</v>
      </c>
      <c r="BFA24">
        <v>1002088</v>
      </c>
      <c r="BFB24">
        <v>1022324</v>
      </c>
      <c r="BFC24">
        <v>1036393</v>
      </c>
      <c r="BFD24">
        <v>1035841</v>
      </c>
      <c r="BFE24">
        <v>1032057</v>
      </c>
      <c r="BFF24">
        <v>1034877</v>
      </c>
      <c r="BFG24">
        <v>1040349</v>
      </c>
      <c r="BFH24">
        <v>1033218</v>
      </c>
      <c r="BFI24">
        <v>1024646</v>
      </c>
      <c r="BFJ24">
        <v>1022896</v>
      </c>
      <c r="BFK24">
        <v>1015484</v>
      </c>
      <c r="BFL24">
        <v>1014032</v>
      </c>
      <c r="BFM24">
        <v>1001913</v>
      </c>
      <c r="BFN24">
        <v>996036</v>
      </c>
      <c r="BFO24">
        <v>994771</v>
      </c>
      <c r="BFP24">
        <v>995475</v>
      </c>
      <c r="BFQ24">
        <v>993643</v>
      </c>
      <c r="BFR24">
        <v>999450</v>
      </c>
      <c r="BFS24">
        <v>996239</v>
      </c>
      <c r="BFT24">
        <v>984950</v>
      </c>
      <c r="BFU24">
        <v>986257</v>
      </c>
      <c r="BFV24">
        <v>983644</v>
      </c>
      <c r="BFW24">
        <v>985259</v>
      </c>
      <c r="BFX24">
        <v>983609</v>
      </c>
      <c r="BFY24">
        <v>984962</v>
      </c>
      <c r="BFZ24">
        <v>977274</v>
      </c>
      <c r="BGA24">
        <v>973013</v>
      </c>
      <c r="BGB24">
        <v>975835</v>
      </c>
      <c r="BGC24">
        <v>974753</v>
      </c>
      <c r="BGD24">
        <v>972961</v>
      </c>
      <c r="BGE24">
        <v>976595</v>
      </c>
      <c r="BGF24">
        <v>973408</v>
      </c>
      <c r="BGG24">
        <v>973586</v>
      </c>
      <c r="BGH24">
        <v>969838</v>
      </c>
      <c r="BGI24">
        <v>964702</v>
      </c>
      <c r="BGJ24">
        <v>964702</v>
      </c>
      <c r="BGK24">
        <v>967694</v>
      </c>
      <c r="BGL24">
        <v>970281</v>
      </c>
      <c r="BGM24">
        <v>960513</v>
      </c>
      <c r="BGN24">
        <v>955485</v>
      </c>
      <c r="BGO24">
        <v>951317</v>
      </c>
      <c r="BGP24">
        <v>948018</v>
      </c>
      <c r="BGQ24">
        <v>942150</v>
      </c>
      <c r="BGR24">
        <v>936362</v>
      </c>
      <c r="BGS24">
        <v>13513</v>
      </c>
      <c r="BGT24">
        <v>13344</v>
      </c>
      <c r="BGU24">
        <v>17266</v>
      </c>
      <c r="BGV24">
        <v>18870</v>
      </c>
      <c r="BGW24">
        <v>20423</v>
      </c>
      <c r="BGX24">
        <v>20563</v>
      </c>
      <c r="BGY24">
        <v>20577</v>
      </c>
      <c r="BGZ24">
        <v>23892</v>
      </c>
      <c r="BHA24">
        <v>28657</v>
      </c>
      <c r="BHB24">
        <v>30078</v>
      </c>
      <c r="BHC24">
        <v>31851</v>
      </c>
      <c r="BHD24">
        <v>34892</v>
      </c>
      <c r="BHE24">
        <v>36263</v>
      </c>
      <c r="BHF24">
        <v>40353</v>
      </c>
      <c r="BHG24">
        <v>50756</v>
      </c>
      <c r="BHH24">
        <v>55885</v>
      </c>
      <c r="BHI24">
        <v>82130</v>
      </c>
      <c r="BHJ24">
        <v>230992</v>
      </c>
      <c r="BHK24">
        <v>440511</v>
      </c>
      <c r="BHL24">
        <v>726932</v>
      </c>
      <c r="BHM24">
        <v>726932</v>
      </c>
      <c r="BHN24">
        <v>813141</v>
      </c>
      <c r="BHO24">
        <v>886245</v>
      </c>
      <c r="BHP24">
        <v>918099</v>
      </c>
      <c r="BHQ24">
        <v>911907</v>
      </c>
      <c r="BHR24">
        <v>917304</v>
      </c>
      <c r="BHS24">
        <v>914815</v>
      </c>
      <c r="BHT24">
        <v>915831</v>
      </c>
      <c r="BHU24">
        <v>904494</v>
      </c>
      <c r="BHV24">
        <v>892708</v>
      </c>
      <c r="BHW24">
        <v>885713</v>
      </c>
      <c r="BHX24">
        <v>883525</v>
      </c>
      <c r="BHY24">
        <v>875485</v>
      </c>
      <c r="BHZ24">
        <v>870646</v>
      </c>
      <c r="BIA24">
        <v>870489</v>
      </c>
      <c r="BIB24">
        <v>868054</v>
      </c>
      <c r="BIC24">
        <v>866592</v>
      </c>
      <c r="BID24">
        <v>847123</v>
      </c>
      <c r="BIE24">
        <v>844652</v>
      </c>
      <c r="BIF24">
        <v>838922</v>
      </c>
      <c r="BIG24">
        <v>825663</v>
      </c>
      <c r="BIH24">
        <v>810245</v>
      </c>
      <c r="BII24">
        <v>803222</v>
      </c>
      <c r="BIJ24">
        <v>789709</v>
      </c>
      <c r="BIK24">
        <v>777432</v>
      </c>
      <c r="BIL24">
        <v>773744</v>
      </c>
      <c r="BIM24">
        <v>763628</v>
      </c>
      <c r="BIN24">
        <v>764471</v>
      </c>
      <c r="BIO24">
        <v>774025</v>
      </c>
      <c r="BIP24">
        <v>774549</v>
      </c>
      <c r="BIQ24">
        <v>766828</v>
      </c>
      <c r="BIR24">
        <v>766828</v>
      </c>
      <c r="BIS24">
        <v>762319</v>
      </c>
      <c r="BIT24">
        <v>759068</v>
      </c>
      <c r="BIU24">
        <v>749143</v>
      </c>
      <c r="BIV24">
        <v>743782</v>
      </c>
      <c r="BIW24">
        <v>747154</v>
      </c>
      <c r="BIX24">
        <v>746923</v>
      </c>
      <c r="BIY24">
        <v>755530</v>
      </c>
      <c r="BIZ24">
        <v>763454</v>
      </c>
      <c r="BJA24">
        <v>772971</v>
      </c>
      <c r="BJB24">
        <v>798068</v>
      </c>
      <c r="BJC24">
        <v>812316</v>
      </c>
      <c r="BJD24">
        <v>813157</v>
      </c>
      <c r="BJE24">
        <v>826562</v>
      </c>
      <c r="BJF24">
        <v>767</v>
      </c>
      <c r="BJG24">
        <v>837</v>
      </c>
      <c r="BJH24">
        <v>868</v>
      </c>
      <c r="BJI24">
        <v>868</v>
      </c>
      <c r="BJJ24">
        <v>913</v>
      </c>
      <c r="BJK24">
        <v>913</v>
      </c>
      <c r="BJL24">
        <v>1386</v>
      </c>
      <c r="BJM24">
        <v>1396</v>
      </c>
      <c r="BJN24">
        <v>1891</v>
      </c>
      <c r="BJO24">
        <v>2094</v>
      </c>
      <c r="BJP24">
        <v>2192</v>
      </c>
      <c r="BJQ24">
        <v>3785</v>
      </c>
      <c r="BJR24">
        <v>6879</v>
      </c>
      <c r="BJS24">
        <v>7252</v>
      </c>
      <c r="BJT24">
        <v>8555</v>
      </c>
      <c r="BJU24">
        <v>16994</v>
      </c>
      <c r="BJV24">
        <v>35640</v>
      </c>
      <c r="BJW24">
        <v>113834</v>
      </c>
      <c r="BJX24">
        <v>341302</v>
      </c>
      <c r="BJY24">
        <v>608792</v>
      </c>
      <c r="BJZ24">
        <v>805672</v>
      </c>
      <c r="BKA24">
        <v>867729</v>
      </c>
      <c r="BKB24">
        <v>920534</v>
      </c>
      <c r="BKC24">
        <v>938397</v>
      </c>
      <c r="BKD24">
        <v>948507</v>
      </c>
      <c r="BKE24">
        <v>948507</v>
      </c>
      <c r="BKF24">
        <v>946056</v>
      </c>
      <c r="BKG24">
        <v>940462</v>
      </c>
      <c r="BKH24">
        <v>931879</v>
      </c>
      <c r="BKI24">
        <v>926730</v>
      </c>
      <c r="BKJ24">
        <v>932297</v>
      </c>
      <c r="BKK24">
        <v>924417</v>
      </c>
      <c r="BKL24">
        <v>933434</v>
      </c>
      <c r="BKM24">
        <v>934473</v>
      </c>
      <c r="BKN24">
        <v>938909</v>
      </c>
      <c r="BKO24">
        <v>927322</v>
      </c>
      <c r="BKP24">
        <v>924542</v>
      </c>
      <c r="BKQ24">
        <v>922309</v>
      </c>
      <c r="BKR24">
        <v>922599</v>
      </c>
      <c r="BKS24">
        <v>919913</v>
      </c>
      <c r="BKT24">
        <v>924623</v>
      </c>
      <c r="BKU24">
        <v>933318</v>
      </c>
      <c r="BKV24">
        <v>930042</v>
      </c>
      <c r="BKW24">
        <v>934210</v>
      </c>
      <c r="BKX24">
        <v>939017</v>
      </c>
      <c r="BKY24">
        <v>939017</v>
      </c>
      <c r="BKZ24">
        <v>927725</v>
      </c>
      <c r="BLA24">
        <v>928199</v>
      </c>
      <c r="BLB24">
        <v>923592</v>
      </c>
      <c r="BLC24">
        <v>918714</v>
      </c>
      <c r="BLD24">
        <v>910767</v>
      </c>
      <c r="BLE24">
        <v>914941</v>
      </c>
      <c r="BLF24">
        <v>920743</v>
      </c>
      <c r="BLG24">
        <v>916731</v>
      </c>
      <c r="BLH24">
        <v>916586</v>
      </c>
      <c r="BLI24">
        <v>920703</v>
      </c>
      <c r="BLJ24">
        <v>922356</v>
      </c>
      <c r="BLK24">
        <v>923537</v>
      </c>
      <c r="BLL24">
        <v>923537</v>
      </c>
      <c r="BLM24">
        <v>916121</v>
      </c>
      <c r="BLN24">
        <v>914576</v>
      </c>
      <c r="BLO24">
        <v>906851</v>
      </c>
      <c r="BLP24">
        <v>908988</v>
      </c>
      <c r="BLQ24">
        <v>908988</v>
      </c>
      <c r="BLR24">
        <v>909631</v>
      </c>
      <c r="BLS24">
        <v>923281</v>
      </c>
      <c r="BLT24">
        <v>737</v>
      </c>
      <c r="BLU24">
        <v>738</v>
      </c>
      <c r="BLV24">
        <v>941</v>
      </c>
      <c r="BLW24">
        <v>1709</v>
      </c>
      <c r="BLX24">
        <v>1976</v>
      </c>
      <c r="BLY24">
        <v>2491</v>
      </c>
      <c r="BLZ24">
        <v>3043</v>
      </c>
      <c r="BMA24">
        <v>4910</v>
      </c>
      <c r="BMB24">
        <v>6309</v>
      </c>
      <c r="BMC24">
        <v>6392</v>
      </c>
      <c r="BMD24">
        <v>6643</v>
      </c>
      <c r="BME24">
        <v>9051</v>
      </c>
      <c r="BMF24">
        <v>12137</v>
      </c>
      <c r="BMG24">
        <v>17093</v>
      </c>
      <c r="BMH24">
        <v>20430</v>
      </c>
      <c r="BMI24">
        <v>26541</v>
      </c>
      <c r="BMJ24">
        <v>26541</v>
      </c>
      <c r="BMK24">
        <v>130570</v>
      </c>
      <c r="BML24">
        <v>419962</v>
      </c>
      <c r="BMM24">
        <v>621753</v>
      </c>
      <c r="BMN24">
        <v>723394</v>
      </c>
      <c r="BMO24">
        <v>819591</v>
      </c>
      <c r="BMP24">
        <v>845799</v>
      </c>
      <c r="BMQ24">
        <v>867869</v>
      </c>
      <c r="BMR24">
        <v>864460</v>
      </c>
      <c r="BMS24">
        <v>869007</v>
      </c>
      <c r="BMT24">
        <v>867681</v>
      </c>
      <c r="BMU24">
        <v>867528</v>
      </c>
      <c r="BMV24">
        <v>860208</v>
      </c>
      <c r="BMW24">
        <v>858805</v>
      </c>
      <c r="BMX24">
        <v>842539</v>
      </c>
      <c r="BMY24">
        <v>843812</v>
      </c>
      <c r="BMZ24">
        <v>830828</v>
      </c>
      <c r="BNA24">
        <v>831652</v>
      </c>
      <c r="BNB24">
        <v>828265</v>
      </c>
      <c r="BNC24">
        <v>832906</v>
      </c>
      <c r="BND24">
        <v>829191</v>
      </c>
      <c r="BNE24">
        <v>836243</v>
      </c>
      <c r="BNF24">
        <v>838528</v>
      </c>
      <c r="BNG24">
        <v>838379</v>
      </c>
      <c r="BNH24">
        <v>829292</v>
      </c>
      <c r="BNI24">
        <v>831129</v>
      </c>
      <c r="BNJ24">
        <v>832829</v>
      </c>
      <c r="BNK24">
        <v>838110</v>
      </c>
      <c r="BNL24">
        <v>835431</v>
      </c>
      <c r="BNM24">
        <v>831109</v>
      </c>
      <c r="BNN24">
        <v>833445</v>
      </c>
      <c r="BNO24">
        <v>827184</v>
      </c>
      <c r="BNP24">
        <v>824396</v>
      </c>
      <c r="BNQ24">
        <v>825420</v>
      </c>
      <c r="BNR24">
        <v>829998</v>
      </c>
      <c r="BNS24">
        <v>831465</v>
      </c>
      <c r="BNT24">
        <v>827004</v>
      </c>
      <c r="BNU24">
        <v>828078</v>
      </c>
      <c r="BNV24">
        <v>824935</v>
      </c>
      <c r="BNW24">
        <v>819629</v>
      </c>
      <c r="BNX24">
        <v>814232</v>
      </c>
      <c r="BNY24">
        <v>817082</v>
      </c>
      <c r="BNZ24">
        <v>817181</v>
      </c>
      <c r="BOA24">
        <v>822293</v>
      </c>
      <c r="BOB24">
        <v>826823</v>
      </c>
      <c r="BOC24">
        <v>825495</v>
      </c>
      <c r="BOD24">
        <v>822861</v>
      </c>
      <c r="BOE24">
        <v>820356</v>
      </c>
      <c r="BOF24">
        <v>820842</v>
      </c>
      <c r="BOG24">
        <v>455</v>
      </c>
      <c r="BOH24">
        <v>536</v>
      </c>
      <c r="BOI24">
        <v>2582</v>
      </c>
      <c r="BOJ24">
        <v>5079</v>
      </c>
      <c r="BOK24">
        <v>5722</v>
      </c>
      <c r="BOL24">
        <v>5913</v>
      </c>
      <c r="BOM24">
        <v>8954</v>
      </c>
      <c r="BON24">
        <v>11531</v>
      </c>
      <c r="BOO24">
        <v>11621</v>
      </c>
      <c r="BOP24">
        <v>11735</v>
      </c>
      <c r="BOQ24">
        <v>20174</v>
      </c>
      <c r="BOR24">
        <v>22192</v>
      </c>
      <c r="BOS24">
        <v>25553</v>
      </c>
      <c r="BOT24">
        <v>30783</v>
      </c>
      <c r="BOU24">
        <v>30783</v>
      </c>
      <c r="BOV24">
        <v>37218</v>
      </c>
      <c r="BOW24">
        <v>92292</v>
      </c>
      <c r="BOX24">
        <v>290562</v>
      </c>
      <c r="BOY24">
        <v>481390</v>
      </c>
      <c r="BOZ24">
        <v>643215</v>
      </c>
      <c r="BPA24">
        <v>711443</v>
      </c>
      <c r="BPB24">
        <v>740889</v>
      </c>
      <c r="BPC24">
        <v>779373</v>
      </c>
      <c r="BPD24">
        <v>788719</v>
      </c>
      <c r="BPE24">
        <v>787993</v>
      </c>
      <c r="BPF24">
        <v>793597</v>
      </c>
      <c r="BPG24">
        <v>794501</v>
      </c>
      <c r="BPH24">
        <v>795876</v>
      </c>
      <c r="BPI24">
        <v>798161</v>
      </c>
      <c r="BPJ24">
        <v>787665</v>
      </c>
      <c r="BPK24">
        <v>797943</v>
      </c>
      <c r="BPL24">
        <v>792580</v>
      </c>
      <c r="BPM24">
        <v>787032</v>
      </c>
      <c r="BPN24">
        <v>783591</v>
      </c>
      <c r="BPO24">
        <v>774628</v>
      </c>
      <c r="BPP24">
        <v>783529</v>
      </c>
      <c r="BPQ24">
        <v>783039</v>
      </c>
      <c r="BPR24">
        <v>772411</v>
      </c>
      <c r="BPS24">
        <v>769601</v>
      </c>
      <c r="BPT24">
        <v>763569</v>
      </c>
      <c r="BPU24">
        <v>764312</v>
      </c>
      <c r="BPV24">
        <v>763636</v>
      </c>
      <c r="BPW24">
        <v>768621</v>
      </c>
      <c r="BPX24">
        <v>769535</v>
      </c>
      <c r="BPY24">
        <v>770464</v>
      </c>
      <c r="BPZ24">
        <v>769814</v>
      </c>
      <c r="BQA24">
        <v>771328</v>
      </c>
      <c r="BQB24">
        <v>768742</v>
      </c>
      <c r="BQC24">
        <v>764600</v>
      </c>
      <c r="BQD24">
        <v>759983</v>
      </c>
      <c r="BQE24">
        <v>762275</v>
      </c>
      <c r="BQF24">
        <v>757468</v>
      </c>
      <c r="BQG24">
        <v>758177</v>
      </c>
      <c r="BQH24">
        <v>761561</v>
      </c>
      <c r="BQI24">
        <v>760474</v>
      </c>
      <c r="BQJ24">
        <v>754027</v>
      </c>
      <c r="BQK24">
        <v>754027</v>
      </c>
      <c r="BQL24">
        <v>756774</v>
      </c>
      <c r="BQM24">
        <v>761078</v>
      </c>
      <c r="BQN24">
        <v>759780</v>
      </c>
      <c r="BQO24">
        <v>760208</v>
      </c>
      <c r="BQP24">
        <v>755772</v>
      </c>
      <c r="BQQ24">
        <v>751544</v>
      </c>
      <c r="BQR24">
        <v>763840</v>
      </c>
      <c r="BQS24">
        <v>758584</v>
      </c>
      <c r="BQT24">
        <v>753718</v>
      </c>
      <c r="BQU24">
        <v>320</v>
      </c>
      <c r="BQV24">
        <v>2002</v>
      </c>
      <c r="BQW24">
        <v>3168</v>
      </c>
      <c r="BQX24">
        <v>8482</v>
      </c>
      <c r="BQY24">
        <v>8827</v>
      </c>
      <c r="BQZ24">
        <v>8883</v>
      </c>
      <c r="BRA24">
        <v>8932</v>
      </c>
      <c r="BRB24">
        <v>9004</v>
      </c>
      <c r="BRC24">
        <v>9032</v>
      </c>
      <c r="BRD24">
        <v>9161</v>
      </c>
      <c r="BRE24">
        <v>9655</v>
      </c>
      <c r="BRF24">
        <v>9659</v>
      </c>
      <c r="BRG24">
        <v>11263</v>
      </c>
      <c r="BRH24">
        <v>27550</v>
      </c>
      <c r="BRI24">
        <v>43113</v>
      </c>
      <c r="BRJ24">
        <v>93447</v>
      </c>
      <c r="BRK24">
        <v>248044</v>
      </c>
      <c r="BRL24">
        <v>479096</v>
      </c>
      <c r="BRM24">
        <v>479096</v>
      </c>
      <c r="BRN24">
        <v>545700</v>
      </c>
      <c r="BRO24">
        <v>655046</v>
      </c>
      <c r="BRP24">
        <v>721256</v>
      </c>
      <c r="BRQ24">
        <v>738361</v>
      </c>
      <c r="BRR24">
        <v>748366</v>
      </c>
      <c r="BRS24">
        <v>744119</v>
      </c>
      <c r="BRT24">
        <v>754393</v>
      </c>
      <c r="BRU24">
        <v>759927</v>
      </c>
      <c r="BRV24">
        <v>757149</v>
      </c>
      <c r="BRW24">
        <v>751292</v>
      </c>
      <c r="BRX24">
        <v>744318</v>
      </c>
      <c r="BRY24">
        <v>747747</v>
      </c>
      <c r="BRZ24">
        <v>745838</v>
      </c>
      <c r="BSA24">
        <v>744759</v>
      </c>
      <c r="BSB24">
        <v>748740</v>
      </c>
      <c r="BSC24">
        <v>750361</v>
      </c>
      <c r="BSD24">
        <v>754153</v>
      </c>
      <c r="BSE24">
        <v>765122</v>
      </c>
      <c r="BSF24">
        <v>757531</v>
      </c>
      <c r="BSG24">
        <v>758820</v>
      </c>
      <c r="BSH24">
        <v>756874</v>
      </c>
      <c r="BSI24">
        <v>758102</v>
      </c>
      <c r="BSJ24">
        <v>754062</v>
      </c>
      <c r="BSK24">
        <v>749302</v>
      </c>
      <c r="BSL24">
        <v>750261</v>
      </c>
      <c r="BSM24">
        <v>750261</v>
      </c>
      <c r="BSN24">
        <v>750671</v>
      </c>
      <c r="BSO24">
        <v>748215</v>
      </c>
      <c r="BSP24">
        <v>738721</v>
      </c>
      <c r="BSQ24">
        <v>734847</v>
      </c>
      <c r="BSR24">
        <v>731100</v>
      </c>
      <c r="BSS24">
        <v>725720</v>
      </c>
      <c r="BST24">
        <v>734233</v>
      </c>
      <c r="BSU24">
        <v>729100</v>
      </c>
      <c r="BSV24">
        <v>727155</v>
      </c>
      <c r="BSW24">
        <v>729781</v>
      </c>
      <c r="BSX24">
        <v>732055</v>
      </c>
      <c r="BSY24">
        <v>732789</v>
      </c>
      <c r="BSZ24">
        <v>734587</v>
      </c>
      <c r="BTA24">
        <v>730390</v>
      </c>
      <c r="BTB24">
        <v>717903</v>
      </c>
      <c r="BTC24">
        <v>713872</v>
      </c>
      <c r="BTD24">
        <v>711742</v>
      </c>
      <c r="BTE24">
        <v>711482</v>
      </c>
      <c r="BTF24">
        <v>711514</v>
      </c>
      <c r="BTG24">
        <v>701119</v>
      </c>
      <c r="BTH24">
        <v>2461</v>
      </c>
      <c r="BTI24">
        <v>2443</v>
      </c>
      <c r="BTJ24">
        <v>3785</v>
      </c>
      <c r="BTK24">
        <v>5972</v>
      </c>
      <c r="BTL24">
        <v>7014</v>
      </c>
      <c r="BTM24">
        <v>9062</v>
      </c>
      <c r="BTN24">
        <v>9067</v>
      </c>
      <c r="BTO24">
        <v>10842</v>
      </c>
      <c r="BTP24">
        <v>11302</v>
      </c>
      <c r="BTQ24">
        <v>12090</v>
      </c>
      <c r="BTR24">
        <v>12904</v>
      </c>
      <c r="BTS24">
        <v>16520</v>
      </c>
      <c r="BTT24">
        <v>20822</v>
      </c>
      <c r="BTU24">
        <v>23566</v>
      </c>
      <c r="BTV24">
        <v>29289</v>
      </c>
      <c r="BTW24">
        <v>63914</v>
      </c>
      <c r="BTX24">
        <v>172112</v>
      </c>
      <c r="BTY24">
        <v>307727</v>
      </c>
      <c r="BTZ24">
        <v>480271</v>
      </c>
      <c r="BUA24">
        <v>581099</v>
      </c>
      <c r="BUB24">
        <v>663953</v>
      </c>
      <c r="BUC24">
        <v>685654</v>
      </c>
      <c r="BUD24">
        <v>688531</v>
      </c>
      <c r="BUE24">
        <v>688531</v>
      </c>
      <c r="BUF24">
        <v>686361</v>
      </c>
      <c r="BUG24">
        <v>683338</v>
      </c>
      <c r="BUH24">
        <v>683669</v>
      </c>
      <c r="BUI24">
        <v>687182</v>
      </c>
      <c r="BUJ24">
        <v>691519</v>
      </c>
      <c r="BUK24">
        <v>697922</v>
      </c>
      <c r="BUL24">
        <v>689055</v>
      </c>
      <c r="BUM24">
        <v>693026</v>
      </c>
      <c r="BUN24">
        <v>692024</v>
      </c>
      <c r="BUO24">
        <v>690203</v>
      </c>
      <c r="BUP24">
        <v>686860</v>
      </c>
      <c r="BUQ24">
        <v>686602</v>
      </c>
      <c r="BUR24">
        <v>689089</v>
      </c>
      <c r="BUS24">
        <v>692005</v>
      </c>
      <c r="BUT24">
        <v>693893</v>
      </c>
      <c r="BUU24">
        <v>698567</v>
      </c>
      <c r="BUV24">
        <v>698095</v>
      </c>
      <c r="BUW24">
        <v>702824</v>
      </c>
      <c r="BUX24">
        <v>709874</v>
      </c>
      <c r="BUY24">
        <v>709874</v>
      </c>
      <c r="BUZ24">
        <v>712653</v>
      </c>
      <c r="BVA24">
        <v>712244</v>
      </c>
      <c r="BVB24">
        <v>711151</v>
      </c>
      <c r="BVC24">
        <v>717932</v>
      </c>
      <c r="BVD24">
        <v>718461</v>
      </c>
      <c r="BVE24">
        <v>717665</v>
      </c>
      <c r="BVF24">
        <v>720897</v>
      </c>
      <c r="BVG24">
        <v>712469</v>
      </c>
      <c r="BVH24">
        <v>727390</v>
      </c>
      <c r="BVI24">
        <v>730468</v>
      </c>
      <c r="BVJ24">
        <v>733280</v>
      </c>
      <c r="BVK24">
        <v>722999</v>
      </c>
      <c r="BVL24">
        <v>711435</v>
      </c>
      <c r="BVM24">
        <v>711435</v>
      </c>
      <c r="BVN24">
        <v>711420</v>
      </c>
      <c r="BVO24">
        <v>703044</v>
      </c>
      <c r="BVP24">
        <v>695976</v>
      </c>
      <c r="BVQ24">
        <v>697092</v>
      </c>
      <c r="BVR24">
        <v>697092</v>
      </c>
      <c r="BVS24">
        <v>698615</v>
      </c>
      <c r="BVT24">
        <v>704497</v>
      </c>
      <c r="BVU24">
        <v>51</v>
      </c>
      <c r="BVV24">
        <v>2517</v>
      </c>
      <c r="BVW24">
        <v>3613</v>
      </c>
      <c r="BVX24">
        <v>5939</v>
      </c>
      <c r="BVY24">
        <v>6032</v>
      </c>
      <c r="BVZ24">
        <v>6227</v>
      </c>
      <c r="BWA24">
        <v>6255</v>
      </c>
      <c r="BWB24">
        <v>8042</v>
      </c>
      <c r="BWC24">
        <v>8437</v>
      </c>
      <c r="BWD24">
        <v>12025</v>
      </c>
      <c r="BWE24">
        <v>14526</v>
      </c>
      <c r="BWF24">
        <v>16353</v>
      </c>
      <c r="BWG24">
        <v>33457</v>
      </c>
      <c r="BWH24">
        <v>53697</v>
      </c>
      <c r="BWI24">
        <v>86365</v>
      </c>
      <c r="BWJ24">
        <v>157714</v>
      </c>
      <c r="BWK24">
        <v>327132</v>
      </c>
      <c r="BWL24">
        <v>578627</v>
      </c>
      <c r="BWM24">
        <v>679610</v>
      </c>
      <c r="BWN24">
        <v>683341</v>
      </c>
      <c r="BWO24">
        <v>683341</v>
      </c>
      <c r="BWP24">
        <v>686088</v>
      </c>
      <c r="BWQ24">
        <v>686003</v>
      </c>
      <c r="BWR24">
        <v>691365</v>
      </c>
      <c r="BWS24">
        <v>689097</v>
      </c>
      <c r="BWT24">
        <v>686085</v>
      </c>
      <c r="BWU24">
        <v>681377</v>
      </c>
      <c r="BWV24">
        <v>675144</v>
      </c>
      <c r="BWW24">
        <v>674386</v>
      </c>
      <c r="BWX24">
        <v>669977</v>
      </c>
      <c r="BWY24">
        <v>667337</v>
      </c>
      <c r="BWZ24">
        <v>667069</v>
      </c>
      <c r="BXA24">
        <v>665803</v>
      </c>
      <c r="BXB24">
        <v>667450</v>
      </c>
      <c r="BXC24">
        <v>666303</v>
      </c>
      <c r="BXD24">
        <v>661883</v>
      </c>
      <c r="BXE24">
        <v>650819</v>
      </c>
      <c r="BXF24">
        <v>653045</v>
      </c>
      <c r="BXG24">
        <v>650303</v>
      </c>
      <c r="BXH24">
        <v>652981</v>
      </c>
      <c r="BXI24">
        <v>657478</v>
      </c>
      <c r="BXJ24">
        <v>648232</v>
      </c>
      <c r="BXK24">
        <v>644720</v>
      </c>
      <c r="BXL24">
        <v>641378</v>
      </c>
      <c r="BXM24">
        <v>639858</v>
      </c>
      <c r="BXN24">
        <v>634783</v>
      </c>
      <c r="BXO24">
        <v>627913</v>
      </c>
      <c r="BXP24">
        <v>627916</v>
      </c>
      <c r="BXQ24">
        <v>624241</v>
      </c>
      <c r="BXR24">
        <v>622518</v>
      </c>
      <c r="BXS24">
        <v>616692</v>
      </c>
      <c r="BXT24">
        <v>617906</v>
      </c>
      <c r="BXU24">
        <v>618428</v>
      </c>
      <c r="BXV24">
        <v>620392</v>
      </c>
      <c r="BXW24">
        <v>628506</v>
      </c>
      <c r="BXX24">
        <v>622028</v>
      </c>
      <c r="BXY24">
        <v>619757</v>
      </c>
      <c r="BXZ24">
        <v>617173</v>
      </c>
      <c r="BYA24">
        <v>616620</v>
      </c>
      <c r="BYB24">
        <v>608887</v>
      </c>
      <c r="BYC24">
        <v>603995</v>
      </c>
      <c r="BYD24">
        <v>606764</v>
      </c>
      <c r="BYE24">
        <v>608316</v>
      </c>
      <c r="BYF24">
        <v>611239</v>
      </c>
      <c r="BYG24">
        <v>609190</v>
      </c>
      <c r="BYH24">
        <v>1343</v>
      </c>
      <c r="BYI24">
        <v>1344</v>
      </c>
      <c r="BYJ24">
        <v>1772</v>
      </c>
      <c r="BYK24">
        <v>1913</v>
      </c>
      <c r="BYL24">
        <v>2162</v>
      </c>
      <c r="BYM24">
        <v>2217</v>
      </c>
      <c r="BYN24">
        <v>2441</v>
      </c>
      <c r="BYO24">
        <v>3357</v>
      </c>
      <c r="BYP24">
        <v>4679</v>
      </c>
      <c r="BYQ24">
        <v>5792</v>
      </c>
      <c r="BYR24">
        <v>10377</v>
      </c>
      <c r="BYS24">
        <v>16862</v>
      </c>
      <c r="BYT24">
        <v>23204</v>
      </c>
      <c r="BYU24">
        <v>23204</v>
      </c>
      <c r="BYV24">
        <v>34637</v>
      </c>
      <c r="BYW24">
        <v>114033</v>
      </c>
      <c r="BYX24">
        <v>224846</v>
      </c>
      <c r="BYY24">
        <v>385751</v>
      </c>
      <c r="BYZ24">
        <v>484442</v>
      </c>
      <c r="BZA24">
        <v>541965</v>
      </c>
      <c r="BZB24">
        <v>571443</v>
      </c>
      <c r="BZC24">
        <v>582772</v>
      </c>
      <c r="BZD24">
        <v>591633</v>
      </c>
      <c r="BZE24">
        <v>590991</v>
      </c>
      <c r="BZF24">
        <v>593947</v>
      </c>
      <c r="BZG24">
        <v>592280</v>
      </c>
      <c r="BZH24">
        <v>593464</v>
      </c>
      <c r="BZI24">
        <v>593539</v>
      </c>
      <c r="BZJ24">
        <v>582349</v>
      </c>
      <c r="BZK24">
        <v>574359</v>
      </c>
      <c r="BZL24">
        <v>575000</v>
      </c>
      <c r="BZM24">
        <v>572292</v>
      </c>
      <c r="BZN24">
        <v>572626</v>
      </c>
      <c r="BZO24">
        <v>570787</v>
      </c>
      <c r="BZP24">
        <v>574676</v>
      </c>
      <c r="BZQ24">
        <v>577453</v>
      </c>
      <c r="BZR24">
        <v>583246</v>
      </c>
      <c r="BZS24">
        <v>586257</v>
      </c>
      <c r="BZT24">
        <v>575827</v>
      </c>
      <c r="BZU24">
        <v>575537</v>
      </c>
      <c r="BZV24">
        <v>576286</v>
      </c>
      <c r="BZW24">
        <v>579149</v>
      </c>
      <c r="BZX24">
        <v>581108</v>
      </c>
      <c r="BZY24">
        <v>580499</v>
      </c>
      <c r="BZZ24">
        <v>585044</v>
      </c>
      <c r="CAA24">
        <v>577853</v>
      </c>
      <c r="CAB24">
        <v>578112</v>
      </c>
      <c r="CAC24">
        <v>576612</v>
      </c>
      <c r="CAD24">
        <v>573492</v>
      </c>
      <c r="CAE24">
        <v>573544</v>
      </c>
      <c r="CAF24">
        <v>569897</v>
      </c>
      <c r="CAG24">
        <v>570034</v>
      </c>
      <c r="CAH24">
        <v>569137</v>
      </c>
      <c r="CAI24">
        <v>562222</v>
      </c>
      <c r="CAJ24">
        <v>558581</v>
      </c>
      <c r="CAK24">
        <v>549708</v>
      </c>
      <c r="CAL24">
        <v>549708</v>
      </c>
      <c r="CAM24">
        <v>546097</v>
      </c>
      <c r="CAN24">
        <v>541789</v>
      </c>
      <c r="CAO24">
        <v>540625</v>
      </c>
      <c r="CAP24">
        <v>545025</v>
      </c>
      <c r="CAQ24">
        <v>543461</v>
      </c>
      <c r="CAR24">
        <v>540130</v>
      </c>
      <c r="CAS24">
        <v>536406</v>
      </c>
      <c r="CAT24">
        <v>542666</v>
      </c>
      <c r="CAU24">
        <v>2</v>
      </c>
      <c r="CAV24">
        <v>68</v>
      </c>
      <c r="CAW24">
        <v>3554</v>
      </c>
      <c r="CAX24">
        <v>4613</v>
      </c>
      <c r="CAY24">
        <v>4675</v>
      </c>
      <c r="CAZ24">
        <v>5224</v>
      </c>
      <c r="CBA24">
        <v>8455</v>
      </c>
      <c r="CBB24">
        <v>8512</v>
      </c>
      <c r="CBC24">
        <v>8851</v>
      </c>
      <c r="CBD24">
        <v>9584</v>
      </c>
      <c r="CBE24">
        <v>12578</v>
      </c>
      <c r="CBF24">
        <v>13343</v>
      </c>
      <c r="CBG24">
        <v>18646</v>
      </c>
      <c r="CBH24">
        <v>32434</v>
      </c>
      <c r="CBI24">
        <v>37741</v>
      </c>
      <c r="CBJ24">
        <v>49593</v>
      </c>
      <c r="CBK24">
        <v>155714</v>
      </c>
      <c r="CBL24">
        <v>318518</v>
      </c>
      <c r="CBM24">
        <v>318518</v>
      </c>
      <c r="CBN24">
        <v>385207</v>
      </c>
      <c r="CBO24">
        <v>483816</v>
      </c>
      <c r="CBP24">
        <v>515659</v>
      </c>
      <c r="CBQ24">
        <v>534271</v>
      </c>
      <c r="CBR24">
        <v>545152</v>
      </c>
      <c r="CBS24">
        <v>560412</v>
      </c>
      <c r="CBT24">
        <v>551247</v>
      </c>
      <c r="CBU24">
        <v>547552</v>
      </c>
      <c r="CBV24">
        <v>542535</v>
      </c>
      <c r="CBW24">
        <v>544904</v>
      </c>
      <c r="CBX24">
        <v>545192</v>
      </c>
      <c r="CBY24">
        <v>537780</v>
      </c>
      <c r="CBZ24">
        <v>538732</v>
      </c>
      <c r="CCA24">
        <v>533564</v>
      </c>
      <c r="CCB24">
        <v>536005</v>
      </c>
      <c r="CCC24">
        <v>526247</v>
      </c>
      <c r="CCD24">
        <v>526821</v>
      </c>
      <c r="CCE24">
        <v>531857</v>
      </c>
      <c r="CCF24">
        <v>536643</v>
      </c>
      <c r="CCG24">
        <v>532945</v>
      </c>
      <c r="CCH24">
        <v>536520</v>
      </c>
      <c r="CCI24">
        <v>543430</v>
      </c>
      <c r="CCJ24">
        <v>539182</v>
      </c>
      <c r="CCK24">
        <v>542600</v>
      </c>
      <c r="CCL24">
        <v>542042</v>
      </c>
      <c r="CCM24">
        <v>543578</v>
      </c>
      <c r="CCN24">
        <v>546558</v>
      </c>
      <c r="CCO24">
        <v>546288</v>
      </c>
      <c r="CCP24">
        <v>549688</v>
      </c>
      <c r="CCQ24">
        <v>548584</v>
      </c>
      <c r="CCR24">
        <v>548486</v>
      </c>
      <c r="CCS24">
        <v>553288</v>
      </c>
      <c r="CCT24">
        <v>552453</v>
      </c>
      <c r="CCU24">
        <v>552165</v>
      </c>
      <c r="CCV24">
        <v>552589</v>
      </c>
      <c r="CCW24">
        <v>552460</v>
      </c>
      <c r="CCX24">
        <v>547801</v>
      </c>
      <c r="CCY24">
        <v>553135</v>
      </c>
      <c r="CCZ24">
        <v>544562</v>
      </c>
      <c r="CDA24">
        <v>560697</v>
      </c>
      <c r="CDB24">
        <v>560697</v>
      </c>
      <c r="CDC24">
        <v>570923</v>
      </c>
      <c r="CDD24">
        <v>549340</v>
      </c>
      <c r="CDE24">
        <v>548985</v>
      </c>
      <c r="CDF24">
        <v>550246</v>
      </c>
      <c r="CDG24">
        <v>550112</v>
      </c>
      <c r="CDH24">
        <v>547220</v>
      </c>
      <c r="CDI24">
        <v>925</v>
      </c>
      <c r="CDJ24">
        <v>4764</v>
      </c>
      <c r="CDK24">
        <v>5089</v>
      </c>
      <c r="CDL24">
        <v>5301</v>
      </c>
      <c r="CDM24">
        <v>7326</v>
      </c>
      <c r="CDN24">
        <v>8114</v>
      </c>
      <c r="CDO24">
        <v>8587</v>
      </c>
      <c r="CDP24">
        <v>9531</v>
      </c>
      <c r="CDQ24">
        <v>10216</v>
      </c>
      <c r="CDR24">
        <v>12455</v>
      </c>
      <c r="CDS24">
        <v>24107</v>
      </c>
      <c r="CDT24">
        <v>25913</v>
      </c>
      <c r="CDU24">
        <v>31486</v>
      </c>
      <c r="CDV24">
        <v>39029</v>
      </c>
      <c r="CDW24">
        <v>44547</v>
      </c>
      <c r="CDX24">
        <v>61906</v>
      </c>
      <c r="CDY24">
        <v>152912</v>
      </c>
      <c r="CDZ24">
        <v>286963</v>
      </c>
      <c r="CEA24">
        <v>452349</v>
      </c>
      <c r="CEB24">
        <v>530258</v>
      </c>
      <c r="CEC24">
        <v>546779</v>
      </c>
      <c r="CED24">
        <v>555965</v>
      </c>
      <c r="CEE24">
        <v>555965</v>
      </c>
      <c r="CEF24">
        <v>557178</v>
      </c>
      <c r="CEG24">
        <v>566624</v>
      </c>
      <c r="CEH24">
        <v>562229</v>
      </c>
      <c r="CEI24">
        <v>561369</v>
      </c>
      <c r="CEJ24">
        <v>558390</v>
      </c>
      <c r="CEK24">
        <v>558136</v>
      </c>
      <c r="CEL24">
        <v>571743</v>
      </c>
      <c r="CEM24">
        <v>572557</v>
      </c>
      <c r="CEN24">
        <v>579886</v>
      </c>
      <c r="CEO24">
        <v>579691</v>
      </c>
      <c r="CEP24">
        <v>582468</v>
      </c>
      <c r="CEQ24">
        <v>564607</v>
      </c>
      <c r="CER24">
        <v>553868</v>
      </c>
      <c r="CES24">
        <v>553444</v>
      </c>
      <c r="CET24">
        <v>551643</v>
      </c>
      <c r="CEU24">
        <v>549251</v>
      </c>
      <c r="CEV24">
        <v>537537</v>
      </c>
      <c r="CEW24">
        <v>536135</v>
      </c>
      <c r="CEX24">
        <v>536045</v>
      </c>
      <c r="CEY24">
        <v>543274</v>
      </c>
      <c r="CEZ24">
        <v>539589</v>
      </c>
      <c r="CFA24">
        <v>532547</v>
      </c>
      <c r="CFB24">
        <v>526858</v>
      </c>
      <c r="CFC24">
        <v>527174</v>
      </c>
      <c r="CFD24">
        <v>527174</v>
      </c>
      <c r="CFE24">
        <v>526223</v>
      </c>
      <c r="CFF24">
        <v>529710</v>
      </c>
      <c r="CFG24">
        <v>520079</v>
      </c>
      <c r="CFH24">
        <v>513807</v>
      </c>
      <c r="CFI24">
        <v>515224</v>
      </c>
      <c r="CFJ24">
        <v>511182</v>
      </c>
      <c r="CFK24">
        <v>510487</v>
      </c>
      <c r="CFL24">
        <v>519475</v>
      </c>
      <c r="CFM24">
        <v>516912</v>
      </c>
      <c r="CFN24">
        <v>516912</v>
      </c>
      <c r="CFO24">
        <v>510989</v>
      </c>
      <c r="CFP24">
        <v>506471</v>
      </c>
      <c r="CFQ24">
        <v>508274</v>
      </c>
      <c r="CFR24">
        <v>509255</v>
      </c>
      <c r="CFS24">
        <v>509255</v>
      </c>
      <c r="CFT24">
        <v>513249</v>
      </c>
      <c r="CFU24">
        <v>511345</v>
      </c>
      <c r="CFV24">
        <v>625</v>
      </c>
      <c r="CFW24">
        <v>625</v>
      </c>
      <c r="CFX24">
        <v>819</v>
      </c>
      <c r="CFY24">
        <v>1125</v>
      </c>
      <c r="CFZ24">
        <v>3286</v>
      </c>
      <c r="CGA24">
        <v>3946</v>
      </c>
      <c r="CGB24">
        <v>5657</v>
      </c>
      <c r="CGC24">
        <v>6351</v>
      </c>
      <c r="CGD24">
        <v>6963</v>
      </c>
      <c r="CGE24">
        <v>7175</v>
      </c>
      <c r="CGF24">
        <v>13167</v>
      </c>
      <c r="CGG24">
        <v>18713</v>
      </c>
      <c r="CGH24">
        <v>23112</v>
      </c>
      <c r="CGI24">
        <v>28861</v>
      </c>
      <c r="CGJ24">
        <v>42290</v>
      </c>
      <c r="CGK24">
        <v>82782</v>
      </c>
      <c r="CGL24">
        <v>180378</v>
      </c>
      <c r="CGM24">
        <v>333492</v>
      </c>
      <c r="CGN24">
        <v>347214</v>
      </c>
      <c r="CGO24">
        <v>347214</v>
      </c>
      <c r="CGP24">
        <v>390143</v>
      </c>
      <c r="CGQ24">
        <v>432596</v>
      </c>
      <c r="CGR24">
        <v>438220</v>
      </c>
      <c r="CGS24">
        <v>436689</v>
      </c>
      <c r="CGT24">
        <v>434659</v>
      </c>
      <c r="CGU24">
        <v>435808</v>
      </c>
      <c r="CGV24">
        <v>434861</v>
      </c>
      <c r="CGW24">
        <v>431116</v>
      </c>
      <c r="CGX24">
        <v>434917</v>
      </c>
      <c r="CGY24">
        <v>431834</v>
      </c>
      <c r="CGZ24">
        <v>431203</v>
      </c>
      <c r="CHA24">
        <v>432787</v>
      </c>
      <c r="CHB24">
        <v>434832</v>
      </c>
      <c r="CHC24">
        <v>433944</v>
      </c>
      <c r="CHD24">
        <v>433952</v>
      </c>
      <c r="CHE24">
        <v>435065</v>
      </c>
      <c r="CHF24">
        <v>434185</v>
      </c>
      <c r="CHG24">
        <v>432114</v>
      </c>
      <c r="CHH24">
        <v>435971</v>
      </c>
      <c r="CHI24">
        <v>435993</v>
      </c>
      <c r="CHJ24">
        <v>429873</v>
      </c>
      <c r="CHK24">
        <v>424659</v>
      </c>
      <c r="CHL24">
        <v>433082</v>
      </c>
      <c r="CHM24">
        <v>427576</v>
      </c>
      <c r="CHN24">
        <v>429353</v>
      </c>
      <c r="CHO24">
        <v>426285</v>
      </c>
      <c r="CHP24">
        <v>425987</v>
      </c>
      <c r="CHQ24">
        <v>421750</v>
      </c>
      <c r="CHR24">
        <v>418845</v>
      </c>
      <c r="CHS24">
        <v>418095</v>
      </c>
      <c r="CHT24">
        <v>426209</v>
      </c>
      <c r="CHU24">
        <v>426779</v>
      </c>
      <c r="CHV24">
        <v>426589</v>
      </c>
      <c r="CHW24">
        <v>426700</v>
      </c>
      <c r="CHX24">
        <v>432126</v>
      </c>
      <c r="CHY24">
        <v>431811</v>
      </c>
      <c r="CHZ24">
        <v>437646</v>
      </c>
      <c r="CIA24">
        <v>439944</v>
      </c>
      <c r="CIB24">
        <v>439577</v>
      </c>
      <c r="CIC24">
        <v>429761</v>
      </c>
      <c r="CID24">
        <v>422070</v>
      </c>
      <c r="CIE24">
        <v>425886</v>
      </c>
      <c r="CIF24">
        <v>430807</v>
      </c>
      <c r="CIG24">
        <v>433637</v>
      </c>
      <c r="CIH24">
        <v>527</v>
      </c>
      <c r="CII24">
        <v>665</v>
      </c>
      <c r="CIJ24">
        <v>714</v>
      </c>
      <c r="CIK24">
        <v>884</v>
      </c>
      <c r="CIL24">
        <v>1112</v>
      </c>
      <c r="CIM24">
        <v>1268</v>
      </c>
      <c r="CIN24">
        <v>1700</v>
      </c>
      <c r="CIO24">
        <v>1968</v>
      </c>
      <c r="CIP24">
        <v>2049</v>
      </c>
      <c r="CIQ24">
        <v>2650</v>
      </c>
      <c r="CIR24">
        <v>3858</v>
      </c>
      <c r="CIS24">
        <v>5431</v>
      </c>
      <c r="CIT24">
        <v>10481</v>
      </c>
      <c r="CIU24">
        <v>10481</v>
      </c>
      <c r="CIV24">
        <v>12233</v>
      </c>
      <c r="CIW24">
        <v>19280</v>
      </c>
      <c r="CIX24">
        <v>46489</v>
      </c>
      <c r="CIY24">
        <v>124038</v>
      </c>
      <c r="CIZ24">
        <v>173293</v>
      </c>
      <c r="CJA24">
        <v>296434</v>
      </c>
      <c r="CJB24">
        <v>381529</v>
      </c>
      <c r="CJC24">
        <v>389677</v>
      </c>
      <c r="CJD24">
        <v>414291</v>
      </c>
      <c r="CJE24">
        <v>416303</v>
      </c>
      <c r="CJF24">
        <v>415089</v>
      </c>
      <c r="CJG24">
        <v>419264</v>
      </c>
      <c r="CJH24">
        <v>417934</v>
      </c>
      <c r="CJI24">
        <v>413762</v>
      </c>
      <c r="CJJ24">
        <v>410937</v>
      </c>
      <c r="CJK24">
        <v>409748</v>
      </c>
      <c r="CJL24">
        <v>412591</v>
      </c>
      <c r="CJM24">
        <v>416340</v>
      </c>
      <c r="CJN24">
        <v>409900</v>
      </c>
      <c r="CJO24">
        <v>409065</v>
      </c>
      <c r="CJP24">
        <v>405320</v>
      </c>
      <c r="CJQ24">
        <v>401597</v>
      </c>
      <c r="CJR24">
        <v>403257</v>
      </c>
      <c r="CJS24">
        <v>406975</v>
      </c>
      <c r="CJT24">
        <v>410041</v>
      </c>
      <c r="CJU24">
        <v>405915</v>
      </c>
      <c r="CJV24">
        <v>400818</v>
      </c>
      <c r="CJW24">
        <v>401906</v>
      </c>
      <c r="CJX24">
        <v>391126</v>
      </c>
      <c r="CJY24">
        <v>395175</v>
      </c>
      <c r="CJZ24">
        <v>393253</v>
      </c>
      <c r="CKA24">
        <v>391587</v>
      </c>
      <c r="CKB24">
        <v>390686</v>
      </c>
      <c r="CKC24">
        <v>395195</v>
      </c>
      <c r="CKD24">
        <v>390420</v>
      </c>
      <c r="CKE24">
        <v>395046</v>
      </c>
      <c r="CKF24">
        <v>393364</v>
      </c>
      <c r="CKG24">
        <v>392805</v>
      </c>
      <c r="CKH24">
        <v>395184</v>
      </c>
      <c r="CKI24">
        <v>391551</v>
      </c>
      <c r="CKJ24">
        <v>388138</v>
      </c>
      <c r="CKK24">
        <v>389082</v>
      </c>
      <c r="CKL24">
        <v>395851</v>
      </c>
      <c r="CKM24">
        <v>395851</v>
      </c>
      <c r="CKN24">
        <v>391450</v>
      </c>
      <c r="CKO24">
        <v>394153</v>
      </c>
      <c r="CKP24">
        <v>389968</v>
      </c>
      <c r="CKQ24">
        <v>386650</v>
      </c>
      <c r="CKR24">
        <v>384269</v>
      </c>
      <c r="CKS24">
        <v>380410</v>
      </c>
      <c r="CKT24">
        <v>377032</v>
      </c>
      <c r="CKU24">
        <v>212</v>
      </c>
      <c r="CKV24">
        <v>529</v>
      </c>
      <c r="CKW24">
        <v>615</v>
      </c>
      <c r="CKX24">
        <v>689</v>
      </c>
      <c r="CKY24">
        <v>782</v>
      </c>
      <c r="CKZ24">
        <v>836</v>
      </c>
      <c r="CLA24">
        <v>1726</v>
      </c>
      <c r="CLB24">
        <v>1732</v>
      </c>
      <c r="CLC24">
        <v>1941</v>
      </c>
      <c r="CLD24">
        <v>2146</v>
      </c>
      <c r="CLE24">
        <v>3033</v>
      </c>
      <c r="CLF24">
        <v>4853</v>
      </c>
      <c r="CLG24">
        <v>7928</v>
      </c>
      <c r="CLH24">
        <v>9925</v>
      </c>
      <c r="CLI24">
        <v>12401</v>
      </c>
      <c r="CLJ24">
        <v>16115</v>
      </c>
      <c r="CLK24">
        <v>21739</v>
      </c>
      <c r="CLL24">
        <v>54123</v>
      </c>
      <c r="CLM24">
        <v>54123</v>
      </c>
      <c r="CLN24">
        <v>114309</v>
      </c>
      <c r="CLO24">
        <v>190015</v>
      </c>
      <c r="CLP24">
        <v>258778</v>
      </c>
      <c r="CLQ24">
        <v>309644</v>
      </c>
      <c r="CLR24">
        <v>337144</v>
      </c>
      <c r="CLS24">
        <v>340174</v>
      </c>
      <c r="CLT24">
        <v>339741</v>
      </c>
      <c r="CLU24">
        <v>347968</v>
      </c>
      <c r="CLV24">
        <v>348798</v>
      </c>
      <c r="CLW24">
        <v>344688</v>
      </c>
      <c r="CLX24">
        <v>345577</v>
      </c>
      <c r="CLY24">
        <v>345660</v>
      </c>
      <c r="CLZ24">
        <v>345096</v>
      </c>
      <c r="CMA24">
        <v>345868</v>
      </c>
      <c r="CMB24">
        <v>344289</v>
      </c>
      <c r="CMC24">
        <v>345788</v>
      </c>
      <c r="CMD24">
        <v>352013</v>
      </c>
      <c r="CME24">
        <v>346813</v>
      </c>
      <c r="CMF24">
        <v>343294</v>
      </c>
      <c r="CMG24">
        <v>347747</v>
      </c>
      <c r="CMH24">
        <v>354302</v>
      </c>
      <c r="CMI24">
        <v>353876</v>
      </c>
      <c r="CMJ24">
        <v>351686</v>
      </c>
      <c r="CMK24">
        <v>350229</v>
      </c>
      <c r="CML24">
        <v>351218</v>
      </c>
      <c r="CMM24">
        <v>350518</v>
      </c>
      <c r="CMN24">
        <v>352354</v>
      </c>
      <c r="CMO24">
        <v>351455</v>
      </c>
      <c r="CMP24">
        <v>352584</v>
      </c>
      <c r="CMQ24">
        <v>356498</v>
      </c>
      <c r="CMR24">
        <v>356498</v>
      </c>
      <c r="CMS24">
        <v>356571</v>
      </c>
      <c r="CMT24">
        <v>358725</v>
      </c>
      <c r="CMU24">
        <v>359536</v>
      </c>
      <c r="CMV24">
        <v>355341</v>
      </c>
      <c r="CMW24">
        <v>349363</v>
      </c>
      <c r="CMX24">
        <v>351883</v>
      </c>
      <c r="CMY24">
        <v>345435</v>
      </c>
      <c r="CMZ24">
        <v>341552</v>
      </c>
      <c r="CNA24">
        <v>337332</v>
      </c>
      <c r="CNB24">
        <v>338184</v>
      </c>
      <c r="CNC24">
        <v>332755</v>
      </c>
      <c r="CND24">
        <v>334204</v>
      </c>
      <c r="CNE24">
        <v>334065</v>
      </c>
      <c r="CNF24">
        <v>333515</v>
      </c>
      <c r="CNG24">
        <v>334925</v>
      </c>
      <c r="CNH24">
        <v>409</v>
      </c>
      <c r="CNI24">
        <v>2220</v>
      </c>
      <c r="CNJ24">
        <v>5435</v>
      </c>
      <c r="CNK24">
        <v>5552</v>
      </c>
      <c r="CNL24">
        <v>6308</v>
      </c>
      <c r="CNM24">
        <v>6783</v>
      </c>
      <c r="CNN24">
        <v>6554</v>
      </c>
      <c r="CNO24">
        <v>6583</v>
      </c>
      <c r="CNP24">
        <v>6597</v>
      </c>
      <c r="CNQ24">
        <v>6617</v>
      </c>
      <c r="CNR24">
        <v>7444</v>
      </c>
      <c r="CNS24">
        <v>8005</v>
      </c>
      <c r="CNT24">
        <v>8348</v>
      </c>
      <c r="CNU24">
        <v>9039</v>
      </c>
      <c r="CNV24">
        <v>10044</v>
      </c>
      <c r="CNW24">
        <v>9934</v>
      </c>
      <c r="CNX24">
        <v>12640</v>
      </c>
      <c r="CNY24">
        <v>22917</v>
      </c>
      <c r="CNZ24">
        <v>67114</v>
      </c>
      <c r="COA24">
        <v>123848</v>
      </c>
      <c r="COB24">
        <v>213775</v>
      </c>
      <c r="COC24">
        <v>302770</v>
      </c>
      <c r="COD24">
        <v>311482</v>
      </c>
      <c r="COE24">
        <v>311482</v>
      </c>
      <c r="COF24">
        <v>311588</v>
      </c>
      <c r="COG24">
        <v>312392</v>
      </c>
      <c r="COH24">
        <v>318024</v>
      </c>
      <c r="COI24">
        <v>320504</v>
      </c>
      <c r="COJ24">
        <v>319888</v>
      </c>
      <c r="COK24">
        <v>319664</v>
      </c>
      <c r="COL24">
        <v>318146</v>
      </c>
      <c r="COM24">
        <v>317805</v>
      </c>
      <c r="CON24">
        <v>315852</v>
      </c>
      <c r="COO24">
        <v>318093</v>
      </c>
      <c r="COP24">
        <v>317079</v>
      </c>
      <c r="COQ24">
        <v>312020</v>
      </c>
      <c r="COR24">
        <v>312552</v>
      </c>
      <c r="COS24">
        <v>310837</v>
      </c>
      <c r="COT24">
        <v>311278</v>
      </c>
      <c r="COU24">
        <v>314517</v>
      </c>
      <c r="COV24">
        <v>318420</v>
      </c>
      <c r="COW24">
        <v>309268</v>
      </c>
      <c r="COX24">
        <v>310150</v>
      </c>
      <c r="COY24">
        <v>307520</v>
      </c>
      <c r="COZ24">
        <v>307358</v>
      </c>
      <c r="CPA24">
        <v>301134</v>
      </c>
      <c r="CPB24">
        <v>298223</v>
      </c>
      <c r="CPC24">
        <v>292153</v>
      </c>
      <c r="CPD24">
        <v>292153</v>
      </c>
      <c r="CPE24">
        <v>291996</v>
      </c>
      <c r="CPF24">
        <v>293985</v>
      </c>
      <c r="CPG24">
        <v>288737</v>
      </c>
      <c r="CPH24">
        <v>291294</v>
      </c>
      <c r="CPI24">
        <v>289193</v>
      </c>
      <c r="CPJ24">
        <v>290999</v>
      </c>
      <c r="CPK24">
        <v>292917</v>
      </c>
      <c r="CPL24">
        <v>292411</v>
      </c>
      <c r="CPM24">
        <v>291375</v>
      </c>
      <c r="CPN24">
        <v>291375</v>
      </c>
      <c r="CPO24">
        <v>290441</v>
      </c>
      <c r="CPP24">
        <v>288878</v>
      </c>
      <c r="CPQ24">
        <v>288896</v>
      </c>
      <c r="CPR24">
        <v>285861</v>
      </c>
      <c r="CPS24">
        <v>285861</v>
      </c>
      <c r="CPT24">
        <v>286014</v>
      </c>
      <c r="CPU24">
        <v>287244</v>
      </c>
      <c r="CPV24">
        <v>17</v>
      </c>
      <c r="CPW24">
        <v>1089</v>
      </c>
      <c r="CPX24">
        <v>1103</v>
      </c>
      <c r="CPY24">
        <v>1311</v>
      </c>
      <c r="CPZ24">
        <v>1476</v>
      </c>
      <c r="CQA24">
        <v>1486</v>
      </c>
      <c r="CQB24">
        <v>1552</v>
      </c>
      <c r="CQC24">
        <v>3890</v>
      </c>
      <c r="CQD24">
        <v>5959</v>
      </c>
      <c r="CQE24">
        <v>5617</v>
      </c>
      <c r="CQF24">
        <v>6147</v>
      </c>
      <c r="CQG24">
        <v>5377</v>
      </c>
      <c r="CQH24">
        <v>9979</v>
      </c>
      <c r="CQI24">
        <v>12226</v>
      </c>
      <c r="CQJ24">
        <v>16703</v>
      </c>
      <c r="CQK24">
        <v>28702</v>
      </c>
      <c r="CQL24">
        <v>56469</v>
      </c>
      <c r="CQM24">
        <v>145793</v>
      </c>
      <c r="CQN24">
        <v>166079</v>
      </c>
      <c r="CQO24">
        <v>166079</v>
      </c>
      <c r="CQP24">
        <v>222739</v>
      </c>
      <c r="CQQ24">
        <v>279765</v>
      </c>
      <c r="CQR24">
        <v>296206</v>
      </c>
      <c r="CQS24">
        <v>287243</v>
      </c>
      <c r="CQT24">
        <v>281160</v>
      </c>
      <c r="CQU24">
        <v>278383</v>
      </c>
      <c r="CQV24">
        <v>275613</v>
      </c>
      <c r="CQW24">
        <v>269688</v>
      </c>
      <c r="CQX24">
        <v>268785</v>
      </c>
      <c r="CQY24">
        <v>262102</v>
      </c>
      <c r="CQZ24">
        <v>256766</v>
      </c>
      <c r="CRA24">
        <v>259487</v>
      </c>
      <c r="CRB24">
        <v>258984</v>
      </c>
      <c r="CRC24">
        <v>258204</v>
      </c>
      <c r="CRD24">
        <v>255184</v>
      </c>
      <c r="CRE24">
        <v>259063</v>
      </c>
      <c r="CRF24">
        <v>241554</v>
      </c>
      <c r="CRG24">
        <v>238413</v>
      </c>
      <c r="CRH24">
        <v>237365</v>
      </c>
      <c r="CRI24">
        <v>237885</v>
      </c>
      <c r="CRJ24">
        <v>237348</v>
      </c>
      <c r="CRK24">
        <v>233474</v>
      </c>
      <c r="CRL24">
        <v>233389</v>
      </c>
      <c r="CRM24">
        <v>232068</v>
      </c>
      <c r="CRN24">
        <v>233772</v>
      </c>
      <c r="CRO24">
        <v>233127</v>
      </c>
      <c r="CRP24">
        <v>230717</v>
      </c>
      <c r="CRQ24">
        <v>226616</v>
      </c>
      <c r="CRR24">
        <v>219873</v>
      </c>
      <c r="CRS24">
        <v>221944</v>
      </c>
      <c r="CRT24">
        <v>224291</v>
      </c>
      <c r="CRU24">
        <v>225300</v>
      </c>
      <c r="CRV24">
        <v>224903</v>
      </c>
      <c r="CRW24">
        <v>223168</v>
      </c>
      <c r="CRX24">
        <v>223211</v>
      </c>
      <c r="CRY24">
        <v>226088</v>
      </c>
      <c r="CRZ24">
        <v>226931</v>
      </c>
      <c r="CSA24">
        <v>227351</v>
      </c>
      <c r="CSB24">
        <v>236791</v>
      </c>
      <c r="CSC24">
        <v>227674</v>
      </c>
      <c r="CSD24">
        <v>224935</v>
      </c>
      <c r="CSE24">
        <v>224688</v>
      </c>
      <c r="CSF24">
        <v>221572</v>
      </c>
      <c r="CSG24">
        <v>219481</v>
      </c>
      <c r="CSH24">
        <v>445</v>
      </c>
      <c r="CSI24">
        <v>1834</v>
      </c>
      <c r="CSJ24">
        <v>1857</v>
      </c>
      <c r="CSK24">
        <v>2715</v>
      </c>
      <c r="CSL24">
        <v>2584</v>
      </c>
      <c r="CSM24">
        <v>3730</v>
      </c>
      <c r="CSN24">
        <v>3931</v>
      </c>
      <c r="CSO24">
        <v>4807</v>
      </c>
      <c r="CSP24">
        <v>5659</v>
      </c>
      <c r="CSQ24">
        <v>7171</v>
      </c>
      <c r="CSR24">
        <v>9007</v>
      </c>
      <c r="CSS24">
        <v>13574</v>
      </c>
      <c r="CST24">
        <v>15156</v>
      </c>
      <c r="CSU24">
        <v>15156</v>
      </c>
      <c r="CSV24">
        <v>15589</v>
      </c>
      <c r="CSW24">
        <v>18740</v>
      </c>
      <c r="CSX24">
        <v>24766</v>
      </c>
      <c r="CSY24">
        <v>59552</v>
      </c>
      <c r="CSZ24">
        <v>97715</v>
      </c>
      <c r="CTA24">
        <v>121863</v>
      </c>
      <c r="CTB24">
        <v>166044</v>
      </c>
      <c r="CTC24">
        <v>183179</v>
      </c>
      <c r="CTD24">
        <v>192188</v>
      </c>
      <c r="CTE24">
        <v>194387</v>
      </c>
      <c r="CTF24">
        <v>188318</v>
      </c>
      <c r="CTG24">
        <v>187256</v>
      </c>
      <c r="CTH24">
        <v>186468</v>
      </c>
      <c r="CTI24">
        <v>184215</v>
      </c>
      <c r="CTJ24">
        <v>182695</v>
      </c>
      <c r="CTK24">
        <v>183774</v>
      </c>
      <c r="CTL24">
        <v>180767</v>
      </c>
      <c r="CTM24">
        <v>176895</v>
      </c>
      <c r="CTN24">
        <v>176392</v>
      </c>
      <c r="CTO24">
        <v>175859</v>
      </c>
      <c r="CTP24">
        <v>177453</v>
      </c>
      <c r="CTQ24">
        <v>176511</v>
      </c>
      <c r="CTR24">
        <v>173659</v>
      </c>
      <c r="CTS24">
        <v>176174</v>
      </c>
      <c r="CTT24">
        <v>172099</v>
      </c>
      <c r="CTU24">
        <v>175488</v>
      </c>
      <c r="CTV24">
        <v>173951</v>
      </c>
      <c r="CTW24">
        <v>174961</v>
      </c>
      <c r="CTX24">
        <v>171556</v>
      </c>
      <c r="CTY24">
        <v>171080</v>
      </c>
      <c r="CTZ24">
        <v>172310</v>
      </c>
      <c r="CUA24">
        <v>168559</v>
      </c>
      <c r="CUB24">
        <v>168536</v>
      </c>
      <c r="CUC24">
        <v>167025</v>
      </c>
      <c r="CUD24">
        <v>165927</v>
      </c>
      <c r="CUE24">
        <v>164195</v>
      </c>
      <c r="CUF24">
        <v>162450</v>
      </c>
      <c r="CUG24">
        <v>153729</v>
      </c>
      <c r="CUH24">
        <v>155516</v>
      </c>
      <c r="CUI24">
        <v>151985</v>
      </c>
      <c r="CUJ24">
        <v>147811</v>
      </c>
      <c r="CUK24">
        <v>146231</v>
      </c>
      <c r="CUL24">
        <v>139213</v>
      </c>
      <c r="CUM24">
        <v>138277</v>
      </c>
      <c r="CUN24">
        <v>138277</v>
      </c>
      <c r="CUO24">
        <v>138912</v>
      </c>
      <c r="CUP24">
        <v>140807</v>
      </c>
      <c r="CUQ24">
        <v>139209</v>
      </c>
      <c r="CUR24">
        <v>140810</v>
      </c>
      <c r="CUS24">
        <v>142997</v>
      </c>
      <c r="CUT24">
        <v>143189</v>
      </c>
      <c r="CUU24">
        <v>145609</v>
      </c>
      <c r="CUV24">
        <v>4239</v>
      </c>
      <c r="CUW24">
        <v>4239</v>
      </c>
      <c r="CUX24">
        <v>5312</v>
      </c>
      <c r="CUY24">
        <v>5312</v>
      </c>
      <c r="CUZ24">
        <v>5596</v>
      </c>
      <c r="CVA24">
        <v>7095</v>
      </c>
      <c r="CVB24">
        <v>7100</v>
      </c>
      <c r="CVC24">
        <v>7844</v>
      </c>
      <c r="CVD24">
        <v>8327</v>
      </c>
      <c r="CVE24">
        <v>9986</v>
      </c>
      <c r="CVF24">
        <v>10079</v>
      </c>
      <c r="CVG24">
        <v>10294</v>
      </c>
      <c r="CVH24">
        <v>12087</v>
      </c>
      <c r="CVI24">
        <v>13190</v>
      </c>
      <c r="CVJ24">
        <v>14052</v>
      </c>
      <c r="CVK24">
        <v>27629</v>
      </c>
      <c r="CVL24">
        <v>42888</v>
      </c>
      <c r="CVM24">
        <v>42888</v>
      </c>
      <c r="CVN24">
        <v>54197</v>
      </c>
      <c r="CVO24">
        <v>85683</v>
      </c>
      <c r="CVP24">
        <v>115391</v>
      </c>
      <c r="CVQ24">
        <v>138783</v>
      </c>
      <c r="CVR24">
        <v>142924</v>
      </c>
      <c r="CVS24">
        <v>143116</v>
      </c>
      <c r="CVT24">
        <v>139402</v>
      </c>
      <c r="CVU24">
        <v>138120</v>
      </c>
      <c r="CVV24">
        <v>131123</v>
      </c>
      <c r="CVW24">
        <v>129291</v>
      </c>
      <c r="CVX24">
        <v>127975</v>
      </c>
      <c r="CVY24">
        <v>127151</v>
      </c>
      <c r="CVZ24">
        <v>124222</v>
      </c>
      <c r="CWA24">
        <v>123642</v>
      </c>
      <c r="CWB24">
        <v>120853</v>
      </c>
      <c r="CWC24">
        <v>117716</v>
      </c>
      <c r="CWD24">
        <v>117239</v>
      </c>
      <c r="CWE24">
        <v>113312</v>
      </c>
      <c r="CWF24">
        <v>115402</v>
      </c>
      <c r="CWG24">
        <v>115416</v>
      </c>
      <c r="CWH24">
        <v>118133</v>
      </c>
      <c r="CWI24">
        <v>115466</v>
      </c>
      <c r="CWJ24">
        <v>112565</v>
      </c>
      <c r="CWK24">
        <v>111866</v>
      </c>
      <c r="CWL24">
        <v>111650</v>
      </c>
      <c r="CWM24">
        <v>113909</v>
      </c>
      <c r="CWN24">
        <v>113082</v>
      </c>
      <c r="CWO24">
        <v>111376</v>
      </c>
      <c r="CWP24">
        <v>111692</v>
      </c>
      <c r="CWQ24">
        <v>108739</v>
      </c>
      <c r="CWR24">
        <v>107600</v>
      </c>
      <c r="CWS24">
        <v>107215</v>
      </c>
      <c r="CWT24">
        <v>104668</v>
      </c>
      <c r="CWU24">
        <v>104543</v>
      </c>
      <c r="CWV24">
        <v>104717</v>
      </c>
      <c r="CWW24">
        <v>104604</v>
      </c>
      <c r="CWX24">
        <v>106134</v>
      </c>
      <c r="CWY24">
        <v>107167</v>
      </c>
      <c r="CWZ24">
        <v>107514</v>
      </c>
      <c r="CXA24">
        <v>104884</v>
      </c>
      <c r="CXB24">
        <v>106560</v>
      </c>
      <c r="CXC24">
        <v>103732</v>
      </c>
      <c r="CXD24">
        <v>100517</v>
      </c>
      <c r="CXE24">
        <v>95446</v>
      </c>
      <c r="CXF24">
        <v>93949</v>
      </c>
      <c r="CXG24">
        <v>93949</v>
      </c>
      <c r="CXH24">
        <v>94722</v>
      </c>
      <c r="CXI24">
        <v>94959</v>
      </c>
      <c r="CXJ24">
        <v>359</v>
      </c>
      <c r="CXK24">
        <v>370</v>
      </c>
      <c r="CXL24">
        <v>424</v>
      </c>
      <c r="CXM24">
        <v>6502</v>
      </c>
      <c r="CXN24">
        <v>7981</v>
      </c>
      <c r="CXO24">
        <v>8609</v>
      </c>
      <c r="CXP24">
        <v>9667</v>
      </c>
      <c r="CXQ24">
        <v>9797</v>
      </c>
      <c r="CXR24">
        <v>9811</v>
      </c>
      <c r="CXS24">
        <v>10076</v>
      </c>
      <c r="CXT24">
        <v>10098</v>
      </c>
      <c r="CXU24">
        <v>10129</v>
      </c>
      <c r="CXV24">
        <v>11725</v>
      </c>
      <c r="CXW24">
        <v>11322</v>
      </c>
      <c r="CXX24">
        <v>13565</v>
      </c>
      <c r="CXY24">
        <v>15008</v>
      </c>
      <c r="CXZ24">
        <v>16269</v>
      </c>
      <c r="CYA24">
        <v>22954</v>
      </c>
      <c r="CYB24">
        <v>34509</v>
      </c>
      <c r="CYC24">
        <v>44989</v>
      </c>
      <c r="CYD24">
        <v>48232</v>
      </c>
      <c r="CYE24">
        <v>49540</v>
      </c>
      <c r="CYF24">
        <v>49549</v>
      </c>
      <c r="CYG24">
        <v>49128</v>
      </c>
      <c r="CYH24">
        <v>51608</v>
      </c>
      <c r="CYI24">
        <v>51948</v>
      </c>
      <c r="CYJ24">
        <v>51948</v>
      </c>
      <c r="CYK24">
        <v>52636</v>
      </c>
      <c r="CYL24">
        <v>55861</v>
      </c>
      <c r="CYM24">
        <v>55954</v>
      </c>
      <c r="CYN24">
        <v>57543</v>
      </c>
      <c r="CYO24">
        <v>55922</v>
      </c>
      <c r="CYP24">
        <v>58627</v>
      </c>
      <c r="CYQ24">
        <v>57314</v>
      </c>
      <c r="CYR24">
        <v>57100</v>
      </c>
      <c r="CYS24">
        <v>56649</v>
      </c>
      <c r="CYT24">
        <v>56316</v>
      </c>
      <c r="CYU24">
        <v>51900</v>
      </c>
      <c r="CYV24">
        <v>53084</v>
      </c>
      <c r="CYW24">
        <v>50387</v>
      </c>
      <c r="CYX24">
        <v>45340</v>
      </c>
      <c r="CYY24">
        <v>39329</v>
      </c>
      <c r="CYZ24">
        <v>38885</v>
      </c>
      <c r="CZA24">
        <v>35044</v>
      </c>
      <c r="CZB24">
        <v>28295</v>
      </c>
      <c r="CZC24">
        <v>25422</v>
      </c>
      <c r="CZD24">
        <v>25422</v>
      </c>
      <c r="CZE24">
        <v>20101</v>
      </c>
      <c r="CZF24">
        <v>11710</v>
      </c>
      <c r="CZG24">
        <v>6257</v>
      </c>
      <c r="CZH24">
        <v>3224</v>
      </c>
      <c r="CZI24" t="s">
        <v>7203</v>
      </c>
      <c r="CZJ24" t="s">
        <v>7203</v>
      </c>
      <c r="CZK24" t="s">
        <v>7203</v>
      </c>
      <c r="CZL24" t="s">
        <v>7203</v>
      </c>
      <c r="CZM24" t="s">
        <v>7203</v>
      </c>
      <c r="CZN24" t="s">
        <v>7203</v>
      </c>
      <c r="CZO24" t="s">
        <v>7203</v>
      </c>
      <c r="CZP24" t="s">
        <v>7203</v>
      </c>
      <c r="CZQ24" t="s">
        <v>7203</v>
      </c>
      <c r="CZR24" t="s">
        <v>7203</v>
      </c>
      <c r="CZS24" t="s">
        <v>7203</v>
      </c>
      <c r="CZT24" t="s">
        <v>7203</v>
      </c>
      <c r="CZU24" t="s">
        <v>7203</v>
      </c>
      <c r="CZV24" t="s">
        <v>7203</v>
      </c>
      <c r="CZW24" t="s">
        <v>7203</v>
      </c>
      <c r="CZX24" t="s">
        <v>7203</v>
      </c>
      <c r="CZY24" t="s">
        <v>7203</v>
      </c>
      <c r="CZZ24" t="s">
        <v>7203</v>
      </c>
      <c r="DAA24" t="s">
        <v>7203</v>
      </c>
      <c r="DAB24" t="s">
        <v>7203</v>
      </c>
      <c r="DAC24" t="s">
        <v>7203</v>
      </c>
      <c r="DAD24" t="s">
        <v>7203</v>
      </c>
      <c r="DAE24" t="s">
        <v>7203</v>
      </c>
      <c r="DAF24" t="s">
        <v>7203</v>
      </c>
      <c r="DAG24" t="s">
        <v>7203</v>
      </c>
      <c r="DAH24" t="s">
        <v>7203</v>
      </c>
      <c r="DAI24" t="s">
        <v>7203</v>
      </c>
      <c r="DAJ24" t="s">
        <v>7203</v>
      </c>
      <c r="DAK24" t="s">
        <v>7203</v>
      </c>
      <c r="DAL24" t="s">
        <v>7203</v>
      </c>
      <c r="DAM24" t="s">
        <v>7203</v>
      </c>
      <c r="DAN24" t="s">
        <v>7203</v>
      </c>
      <c r="DAO24" t="s">
        <v>7203</v>
      </c>
      <c r="DAP24" t="s">
        <v>7203</v>
      </c>
      <c r="DAQ24" t="s">
        <v>7203</v>
      </c>
      <c r="DAR24" t="s">
        <v>7203</v>
      </c>
      <c r="DAS24" t="s">
        <v>7203</v>
      </c>
      <c r="DAT24" t="s">
        <v>7203</v>
      </c>
      <c r="DAU24" t="s">
        <v>7203</v>
      </c>
      <c r="DAV24" t="s">
        <v>7203</v>
      </c>
      <c r="DAW24" t="s">
        <v>7203</v>
      </c>
      <c r="DAX24" t="s">
        <v>7203</v>
      </c>
      <c r="DAY24" t="s">
        <v>7203</v>
      </c>
      <c r="DAZ24" t="s">
        <v>7203</v>
      </c>
      <c r="DBA24" t="s">
        <v>7203</v>
      </c>
      <c r="DBB24" t="s">
        <v>7203</v>
      </c>
      <c r="DBC24" t="s">
        <v>7203</v>
      </c>
      <c r="DBD24" t="s">
        <v>7203</v>
      </c>
      <c r="DBE24" t="s">
        <v>7203</v>
      </c>
      <c r="DBF24" t="s">
        <v>7203</v>
      </c>
      <c r="DBG24" t="s">
        <v>7203</v>
      </c>
      <c r="DBH24" t="s">
        <v>7203</v>
      </c>
      <c r="DBI24" t="s">
        <v>7203</v>
      </c>
      <c r="DBJ24" t="s">
        <v>7203</v>
      </c>
      <c r="DBK24" t="s">
        <v>7203</v>
      </c>
      <c r="DBL24" t="s">
        <v>7203</v>
      </c>
      <c r="DBM24" t="s">
        <v>7203</v>
      </c>
      <c r="DBN24" t="s">
        <v>7203</v>
      </c>
      <c r="DBO24" t="s">
        <v>7203</v>
      </c>
      <c r="DBP24" t="s">
        <v>7203</v>
      </c>
      <c r="DBQ24" t="s">
        <v>7203</v>
      </c>
      <c r="DBR24" t="s">
        <v>7203</v>
      </c>
      <c r="DBS24" t="s">
        <v>7203</v>
      </c>
      <c r="DBT24" t="s">
        <v>7203</v>
      </c>
      <c r="DBU24" t="s">
        <v>7203</v>
      </c>
      <c r="DBV24" t="s">
        <v>7203</v>
      </c>
      <c r="DBW24" t="s">
        <v>7203</v>
      </c>
      <c r="DBX24" t="s">
        <v>7203</v>
      </c>
      <c r="DBY24" t="s">
        <v>7203</v>
      </c>
      <c r="DBZ24" t="s">
        <v>7203</v>
      </c>
      <c r="DCA24" t="s">
        <v>7203</v>
      </c>
      <c r="DCB24" t="s">
        <v>7203</v>
      </c>
      <c r="DCC24" t="s">
        <v>7203</v>
      </c>
      <c r="DCD24" t="s">
        <v>7203</v>
      </c>
      <c r="DCE24" t="s">
        <v>7203</v>
      </c>
      <c r="DCF24" t="s">
        <v>7203</v>
      </c>
      <c r="DCG24" t="s">
        <v>7203</v>
      </c>
      <c r="DCH24" t="s">
        <v>7203</v>
      </c>
      <c r="DCI24" t="s">
        <v>7203</v>
      </c>
      <c r="DCJ24" t="s">
        <v>7203</v>
      </c>
      <c r="DCK24" t="s">
        <v>7203</v>
      </c>
      <c r="DCL24" t="s">
        <v>7203</v>
      </c>
      <c r="DCM24" t="s">
        <v>7203</v>
      </c>
      <c r="DCN24" t="s">
        <v>7203</v>
      </c>
      <c r="DCO24" t="s">
        <v>7203</v>
      </c>
      <c r="DCP24" t="s">
        <v>7203</v>
      </c>
      <c r="DCQ24" t="s">
        <v>7203</v>
      </c>
      <c r="DCR24" t="s">
        <v>7203</v>
      </c>
      <c r="DCS24" t="s">
        <v>7203</v>
      </c>
      <c r="DCT24" t="s">
        <v>7203</v>
      </c>
      <c r="DCU24" t="s">
        <v>7203</v>
      </c>
      <c r="DCV24" t="s">
        <v>7203</v>
      </c>
      <c r="DCW24" t="s">
        <v>7203</v>
      </c>
      <c r="DCX24" t="s">
        <v>7203</v>
      </c>
      <c r="DCY24" t="s">
        <v>7203</v>
      </c>
      <c r="DCZ24" t="s">
        <v>7203</v>
      </c>
      <c r="DDA24" t="s">
        <v>7203</v>
      </c>
      <c r="DDB24" t="s">
        <v>7203</v>
      </c>
      <c r="DDC24" t="s">
        <v>7203</v>
      </c>
      <c r="DDD24" t="s">
        <v>7203</v>
      </c>
      <c r="DDE24" t="s">
        <v>7203</v>
      </c>
      <c r="DDF24" t="s">
        <v>7203</v>
      </c>
      <c r="DDG24" t="s">
        <v>7203</v>
      </c>
      <c r="DDH24" t="s">
        <v>7203</v>
      </c>
      <c r="DDI24" t="s">
        <v>7203</v>
      </c>
      <c r="DDJ24" t="s">
        <v>7203</v>
      </c>
      <c r="DDK24" t="s">
        <v>7203</v>
      </c>
      <c r="DDL24" t="s">
        <v>7203</v>
      </c>
      <c r="DDM24" t="s">
        <v>7203</v>
      </c>
      <c r="DDN24" t="s">
        <v>7203</v>
      </c>
      <c r="DDO24" t="s">
        <v>7203</v>
      </c>
      <c r="DDP24" t="s">
        <v>7203</v>
      </c>
      <c r="DDQ24" t="s">
        <v>7203</v>
      </c>
      <c r="DDR24" t="s">
        <v>7203</v>
      </c>
      <c r="DDS24" t="s">
        <v>7203</v>
      </c>
      <c r="DDT24" t="s">
        <v>7203</v>
      </c>
      <c r="DDU24" t="s">
        <v>7203</v>
      </c>
      <c r="DDV24" t="s">
        <v>7203</v>
      </c>
      <c r="DDW24" t="s">
        <v>7203</v>
      </c>
      <c r="DDX24" t="s">
        <v>7203</v>
      </c>
      <c r="DDY24" t="s">
        <v>7203</v>
      </c>
      <c r="DDZ24" t="s">
        <v>7203</v>
      </c>
      <c r="DEA24" t="s">
        <v>7203</v>
      </c>
      <c r="DEB24" t="s">
        <v>7203</v>
      </c>
      <c r="DEC24" t="s">
        <v>7203</v>
      </c>
      <c r="DED24" t="s">
        <v>7203</v>
      </c>
      <c r="DEE24" t="s">
        <v>7203</v>
      </c>
      <c r="DEF24" t="s">
        <v>7203</v>
      </c>
      <c r="DEG24" t="s">
        <v>7203</v>
      </c>
      <c r="DEH24" t="s">
        <v>7203</v>
      </c>
      <c r="DEI24" t="s">
        <v>7203</v>
      </c>
      <c r="DEJ24" t="s">
        <v>7203</v>
      </c>
      <c r="DEK24" t="s">
        <v>7203</v>
      </c>
      <c r="DEL24" t="s">
        <v>7203</v>
      </c>
      <c r="DEM24" t="s">
        <v>7203</v>
      </c>
      <c r="DEN24" t="s">
        <v>7203</v>
      </c>
      <c r="DEO24" t="s">
        <v>7203</v>
      </c>
      <c r="DEP24" t="s">
        <v>7203</v>
      </c>
      <c r="DEQ24" t="s">
        <v>7203</v>
      </c>
      <c r="DER24" t="s">
        <v>7203</v>
      </c>
      <c r="DES24" t="s">
        <v>7203</v>
      </c>
      <c r="DET24" t="s">
        <v>7203</v>
      </c>
      <c r="DEU24" t="s">
        <v>7203</v>
      </c>
      <c r="DEV24" t="s">
        <v>7203</v>
      </c>
      <c r="DEW24" t="s">
        <v>7203</v>
      </c>
      <c r="DEX24" t="s">
        <v>7203</v>
      </c>
      <c r="DEY24" t="s">
        <v>7203</v>
      </c>
      <c r="DEZ24" t="s">
        <v>7203</v>
      </c>
      <c r="DFA24" t="s">
        <v>7203</v>
      </c>
      <c r="DFB24" t="s">
        <v>7203</v>
      </c>
      <c r="DFC24" t="s">
        <v>7203</v>
      </c>
      <c r="DFD24" t="s">
        <v>7203</v>
      </c>
      <c r="DFE24" t="s">
        <v>7203</v>
      </c>
      <c r="DFF24" t="s">
        <v>7203</v>
      </c>
      <c r="DFG24" t="s">
        <v>7203</v>
      </c>
      <c r="DFH24" t="s">
        <v>7203</v>
      </c>
      <c r="DFI24" t="s">
        <v>7203</v>
      </c>
      <c r="DFJ24" t="s">
        <v>7203</v>
      </c>
      <c r="DFK24" t="s">
        <v>7203</v>
      </c>
      <c r="DFL24" t="s">
        <v>7203</v>
      </c>
      <c r="DFM24" t="s">
        <v>7203</v>
      </c>
      <c r="DFN24" t="s">
        <v>7203</v>
      </c>
      <c r="DFO24" t="s">
        <v>7203</v>
      </c>
      <c r="DFP24" t="s">
        <v>7203</v>
      </c>
      <c r="DFQ24" t="s">
        <v>7203</v>
      </c>
      <c r="DFR24" t="s">
        <v>7203</v>
      </c>
      <c r="DFS24" t="s">
        <v>7203</v>
      </c>
      <c r="DFT24" t="s">
        <v>7203</v>
      </c>
      <c r="DFU24" t="s">
        <v>7203</v>
      </c>
      <c r="DFV24" t="s">
        <v>7203</v>
      </c>
      <c r="DFW24" t="s">
        <v>7203</v>
      </c>
      <c r="DFX24" t="s">
        <v>7203</v>
      </c>
      <c r="DFY24" t="s">
        <v>7203</v>
      </c>
      <c r="DFZ24" t="s">
        <v>7203</v>
      </c>
      <c r="DGA24" t="s">
        <v>7203</v>
      </c>
      <c r="DGB24" t="s">
        <v>7203</v>
      </c>
      <c r="DGC24" t="s">
        <v>7203</v>
      </c>
      <c r="DGD24" t="s">
        <v>7203</v>
      </c>
      <c r="DGE24" t="s">
        <v>7203</v>
      </c>
      <c r="DGF24" t="s">
        <v>7203</v>
      </c>
      <c r="DGG24" t="s">
        <v>7203</v>
      </c>
      <c r="DGH24" t="s">
        <v>7203</v>
      </c>
      <c r="DGI24" t="s">
        <v>7203</v>
      </c>
      <c r="DGJ24" t="s">
        <v>7203</v>
      </c>
      <c r="DGK24" t="s">
        <v>7203</v>
      </c>
      <c r="DGL24" t="s">
        <v>7203</v>
      </c>
      <c r="DGM24" t="s">
        <v>7203</v>
      </c>
      <c r="DGN24" t="s">
        <v>7203</v>
      </c>
      <c r="DGO24" t="s">
        <v>7203</v>
      </c>
      <c r="DGP24" t="s">
        <v>7203</v>
      </c>
      <c r="DGQ24" t="s">
        <v>7203</v>
      </c>
      <c r="DGR24" t="s">
        <v>7203</v>
      </c>
      <c r="DGS24" t="s">
        <v>7203</v>
      </c>
      <c r="DGT24" t="s">
        <v>7203</v>
      </c>
      <c r="DGU24" t="s">
        <v>7203</v>
      </c>
      <c r="DGV24" t="s">
        <v>7203</v>
      </c>
      <c r="DGW24" t="s">
        <v>7203</v>
      </c>
      <c r="DGX24" t="s">
        <v>7203</v>
      </c>
      <c r="DGY24" t="s">
        <v>7203</v>
      </c>
      <c r="DGZ24" t="s">
        <v>7203</v>
      </c>
      <c r="DHA24" t="s">
        <v>7203</v>
      </c>
      <c r="DHB24" t="s">
        <v>7203</v>
      </c>
      <c r="DHC24" t="s">
        <v>7203</v>
      </c>
      <c r="DHD24" t="s">
        <v>7203</v>
      </c>
      <c r="DHE24" t="s">
        <v>7203</v>
      </c>
      <c r="DHF24" t="s">
        <v>7203</v>
      </c>
      <c r="DHG24" t="s">
        <v>7203</v>
      </c>
      <c r="DHH24" t="s">
        <v>7203</v>
      </c>
      <c r="DHI24" t="s">
        <v>7203</v>
      </c>
      <c r="DHJ24" t="s">
        <v>7203</v>
      </c>
      <c r="DHK24" t="s">
        <v>7203</v>
      </c>
      <c r="DHL24" t="s">
        <v>7203</v>
      </c>
      <c r="DHM24" t="s">
        <v>7203</v>
      </c>
      <c r="DHN24" t="s">
        <v>7203</v>
      </c>
      <c r="DHO24" t="s">
        <v>7203</v>
      </c>
      <c r="DHP24" t="s">
        <v>7203</v>
      </c>
      <c r="DHQ24" t="s">
        <v>7203</v>
      </c>
      <c r="DHR24" t="s">
        <v>7203</v>
      </c>
      <c r="DHS24" t="s">
        <v>7203</v>
      </c>
      <c r="DHT24" t="s">
        <v>7203</v>
      </c>
      <c r="DHU24" t="s">
        <v>7203</v>
      </c>
      <c r="DHV24" t="s">
        <v>7203</v>
      </c>
      <c r="DHW24" t="s">
        <v>7203</v>
      </c>
      <c r="DHX24" t="s">
        <v>7203</v>
      </c>
      <c r="DHY24" t="s">
        <v>7203</v>
      </c>
      <c r="DHZ24" t="s">
        <v>7203</v>
      </c>
      <c r="DIA24" t="s">
        <v>7203</v>
      </c>
      <c r="DIB24" t="s">
        <v>7203</v>
      </c>
      <c r="DIC24" t="s">
        <v>7203</v>
      </c>
      <c r="DID24" t="s">
        <v>7203</v>
      </c>
      <c r="DIE24" t="s">
        <v>7203</v>
      </c>
      <c r="DIF24" t="s">
        <v>7203</v>
      </c>
      <c r="DIG24" t="s">
        <v>7203</v>
      </c>
      <c r="DIH24" t="s">
        <v>7203</v>
      </c>
      <c r="DII24" t="s">
        <v>7203</v>
      </c>
      <c r="DIJ24" t="s">
        <v>7203</v>
      </c>
      <c r="DIK24" t="s">
        <v>7203</v>
      </c>
      <c r="DIL24" t="s">
        <v>7203</v>
      </c>
      <c r="DIM24" t="s">
        <v>7203</v>
      </c>
      <c r="DIN24" t="s">
        <v>7203</v>
      </c>
      <c r="DIO24" t="s">
        <v>7203</v>
      </c>
      <c r="DIP24" t="s">
        <v>7203</v>
      </c>
      <c r="DIQ24" t="s">
        <v>7203</v>
      </c>
      <c r="DIR24" t="s">
        <v>7203</v>
      </c>
      <c r="DIS24" t="s">
        <v>7203</v>
      </c>
      <c r="DIT24" t="s">
        <v>7203</v>
      </c>
      <c r="DIU24" t="s">
        <v>7203</v>
      </c>
      <c r="DIV24" t="s">
        <v>7203</v>
      </c>
      <c r="DIW24" t="s">
        <v>7203</v>
      </c>
      <c r="DIX24" t="s">
        <v>7203</v>
      </c>
      <c r="DIY24" t="s">
        <v>7203</v>
      </c>
      <c r="DIZ24" t="s">
        <v>7203</v>
      </c>
      <c r="DJA24" t="s">
        <v>7203</v>
      </c>
      <c r="DJB24" t="s">
        <v>7203</v>
      </c>
      <c r="DJC24" t="s">
        <v>7203</v>
      </c>
      <c r="DJD24" t="s">
        <v>7203</v>
      </c>
      <c r="DJE24" t="s">
        <v>7203</v>
      </c>
      <c r="DJF24" t="s">
        <v>7203</v>
      </c>
      <c r="DJG24" t="s">
        <v>7203</v>
      </c>
      <c r="DJH24" t="s">
        <v>7203</v>
      </c>
      <c r="DJI24" t="s">
        <v>7203</v>
      </c>
      <c r="DJJ24" t="s">
        <v>7203</v>
      </c>
      <c r="DJK24" t="s">
        <v>7203</v>
      </c>
      <c r="DJL24" t="s">
        <v>7203</v>
      </c>
      <c r="DJM24" t="s">
        <v>7203</v>
      </c>
      <c r="DJN24" t="s">
        <v>7203</v>
      </c>
      <c r="DJO24" t="s">
        <v>7203</v>
      </c>
      <c r="DJP24" t="s">
        <v>7203</v>
      </c>
      <c r="DJQ24" t="s">
        <v>7203</v>
      </c>
      <c r="DJR24" t="s">
        <v>7203</v>
      </c>
      <c r="DJS24" t="s">
        <v>7203</v>
      </c>
      <c r="DJT24" t="s">
        <v>7203</v>
      </c>
      <c r="DJU24" t="s">
        <v>7203</v>
      </c>
      <c r="DJV24" t="s">
        <v>7203</v>
      </c>
      <c r="DJW24" t="s">
        <v>7203</v>
      </c>
      <c r="DJX24" t="s">
        <v>7203</v>
      </c>
      <c r="DJY24" t="s">
        <v>7203</v>
      </c>
      <c r="DJZ24" t="s">
        <v>7203</v>
      </c>
      <c r="DKA24" t="s">
        <v>7203</v>
      </c>
      <c r="DKB24" t="s">
        <v>7203</v>
      </c>
      <c r="DKC24" t="s">
        <v>7203</v>
      </c>
      <c r="DKD24" t="s">
        <v>7203</v>
      </c>
      <c r="DKE24" t="s">
        <v>7203</v>
      </c>
      <c r="DKF24" t="s">
        <v>7203</v>
      </c>
      <c r="DKG24" t="s">
        <v>7203</v>
      </c>
      <c r="DKH24" t="s">
        <v>7203</v>
      </c>
      <c r="DKI24" t="s">
        <v>7203</v>
      </c>
      <c r="DKJ24" t="s">
        <v>7203</v>
      </c>
      <c r="DKK24" t="s">
        <v>7203</v>
      </c>
      <c r="DKL24" t="s">
        <v>7203</v>
      </c>
      <c r="DKM24" t="s">
        <v>7203</v>
      </c>
      <c r="DKN24" t="s">
        <v>7203</v>
      </c>
      <c r="DKO24" t="s">
        <v>7203</v>
      </c>
      <c r="DKP24" t="s">
        <v>7203</v>
      </c>
      <c r="DKQ24" t="s">
        <v>7203</v>
      </c>
      <c r="DKR24" t="s">
        <v>7203</v>
      </c>
      <c r="DKS24" t="s">
        <v>7203</v>
      </c>
      <c r="DKT24" t="s">
        <v>7203</v>
      </c>
      <c r="DKU24" t="s">
        <v>7203</v>
      </c>
      <c r="DKV24" t="s">
        <v>7203</v>
      </c>
      <c r="DKW24" t="s">
        <v>7203</v>
      </c>
      <c r="DKX24" t="s">
        <v>7203</v>
      </c>
      <c r="DKY24" t="s">
        <v>7203</v>
      </c>
      <c r="DKZ24" t="s">
        <v>7203</v>
      </c>
      <c r="DLA24" t="s">
        <v>7203</v>
      </c>
      <c r="DLB24" t="s">
        <v>7203</v>
      </c>
      <c r="DLC24" t="s">
        <v>7203</v>
      </c>
      <c r="DLD24" t="s">
        <v>7203</v>
      </c>
      <c r="DLE24" t="s">
        <v>7203</v>
      </c>
      <c r="DLF24" t="s">
        <v>7203</v>
      </c>
      <c r="DLG24" t="s">
        <v>7203</v>
      </c>
      <c r="DLH24" t="s">
        <v>7203</v>
      </c>
      <c r="DLI24" t="s">
        <v>7203</v>
      </c>
      <c r="DLJ24" t="s">
        <v>7203</v>
      </c>
      <c r="DLK24" t="s">
        <v>7203</v>
      </c>
      <c r="DLL24" t="s">
        <v>7203</v>
      </c>
      <c r="DLM24" t="s">
        <v>7203</v>
      </c>
      <c r="DLN24" t="s">
        <v>7203</v>
      </c>
      <c r="DLO24" t="s">
        <v>7203</v>
      </c>
      <c r="DLP24" t="s">
        <v>7203</v>
      </c>
      <c r="DLQ24" t="s">
        <v>7203</v>
      </c>
      <c r="DLR24" t="s">
        <v>7203</v>
      </c>
      <c r="DLS24" t="s">
        <v>7203</v>
      </c>
      <c r="DLT24" t="s">
        <v>7203</v>
      </c>
      <c r="DLU24" t="s">
        <v>7203</v>
      </c>
      <c r="DLV24" t="s">
        <v>7203</v>
      </c>
      <c r="DLW24" t="s">
        <v>7203</v>
      </c>
      <c r="DLX24" t="s">
        <v>7203</v>
      </c>
      <c r="DLY24" t="s">
        <v>7203</v>
      </c>
      <c r="DLZ24" t="s">
        <v>7203</v>
      </c>
      <c r="DMA24" t="s">
        <v>7203</v>
      </c>
      <c r="DMB24" t="s">
        <v>7203</v>
      </c>
      <c r="DMC24" t="s">
        <v>7203</v>
      </c>
      <c r="DMD24" t="s">
        <v>7203</v>
      </c>
      <c r="DME24" t="s">
        <v>7203</v>
      </c>
      <c r="DMF24" t="s">
        <v>7203</v>
      </c>
      <c r="DMG24" t="s">
        <v>7203</v>
      </c>
      <c r="DMH24" t="s">
        <v>7203</v>
      </c>
      <c r="DMI24" t="s">
        <v>7203</v>
      </c>
      <c r="DMJ24" t="s">
        <v>7203</v>
      </c>
      <c r="DMK24" t="s">
        <v>7203</v>
      </c>
      <c r="DML24" t="s">
        <v>7203</v>
      </c>
      <c r="DMM24" t="s">
        <v>7203</v>
      </c>
      <c r="DMN24" t="s">
        <v>7203</v>
      </c>
      <c r="DMO24" t="s">
        <v>7203</v>
      </c>
      <c r="DMP24" t="s">
        <v>7203</v>
      </c>
      <c r="DMQ24" t="s">
        <v>7203</v>
      </c>
      <c r="DMR24" t="s">
        <v>7203</v>
      </c>
      <c r="DMS24" t="s">
        <v>7203</v>
      </c>
      <c r="DMT24" t="s">
        <v>7203</v>
      </c>
      <c r="DMU24" t="s">
        <v>7203</v>
      </c>
      <c r="DMV24" t="s">
        <v>7203</v>
      </c>
      <c r="DMW24" t="s">
        <v>7203</v>
      </c>
      <c r="DMX24" t="s">
        <v>7203</v>
      </c>
      <c r="DMY24" t="s">
        <v>7203</v>
      </c>
      <c r="DMZ24" t="s">
        <v>7203</v>
      </c>
      <c r="DNA24" t="s">
        <v>7203</v>
      </c>
      <c r="DNB24" t="s">
        <v>7203</v>
      </c>
      <c r="DNC24" t="s">
        <v>7203</v>
      </c>
      <c r="DND24" t="s">
        <v>7203</v>
      </c>
      <c r="DNE24" t="s">
        <v>7203</v>
      </c>
      <c r="DNF24" t="s">
        <v>7203</v>
      </c>
      <c r="DNG24" t="s">
        <v>7203</v>
      </c>
      <c r="DNH24" t="s">
        <v>7203</v>
      </c>
      <c r="DNI24" t="s">
        <v>7203</v>
      </c>
      <c r="DNJ24" t="s">
        <v>7203</v>
      </c>
      <c r="DNK24" t="s">
        <v>7203</v>
      </c>
      <c r="DNL24" t="s">
        <v>7203</v>
      </c>
      <c r="DNM24" t="s">
        <v>7203</v>
      </c>
      <c r="DNN24" t="s">
        <v>7203</v>
      </c>
      <c r="DNO24" t="s">
        <v>7203</v>
      </c>
      <c r="DNP24" t="s">
        <v>7203</v>
      </c>
      <c r="DNQ24" t="s">
        <v>7203</v>
      </c>
      <c r="DNR24" t="s">
        <v>7203</v>
      </c>
      <c r="DNS24" t="s">
        <v>7203</v>
      </c>
      <c r="DNT24" t="s">
        <v>7203</v>
      </c>
      <c r="DNU24" t="s">
        <v>7203</v>
      </c>
      <c r="DNV24" t="s">
        <v>7203</v>
      </c>
      <c r="DNW24" t="s">
        <v>7203</v>
      </c>
      <c r="DNX24" t="s">
        <v>7203</v>
      </c>
      <c r="DNY24" t="s">
        <v>7203</v>
      </c>
      <c r="DNZ24" t="s">
        <v>7203</v>
      </c>
      <c r="DOA24" t="s">
        <v>7203</v>
      </c>
      <c r="DOB24" t="s">
        <v>7203</v>
      </c>
      <c r="DOC24" t="s">
        <v>7203</v>
      </c>
      <c r="DOD24" t="s">
        <v>7203</v>
      </c>
      <c r="DOE24" t="s">
        <v>7203</v>
      </c>
      <c r="DOF24" t="s">
        <v>7203</v>
      </c>
      <c r="DOG24" t="s">
        <v>7203</v>
      </c>
      <c r="DOH24" t="s">
        <v>7203</v>
      </c>
      <c r="DOI24" t="s">
        <v>7203</v>
      </c>
      <c r="DOJ24" t="s">
        <v>7203</v>
      </c>
      <c r="DOK24" t="s">
        <v>7203</v>
      </c>
      <c r="DOL24" t="s">
        <v>7203</v>
      </c>
      <c r="DOM24" t="s">
        <v>7203</v>
      </c>
      <c r="DON24" t="s">
        <v>7203</v>
      </c>
      <c r="DOO24" t="s">
        <v>7203</v>
      </c>
      <c r="DOP24" t="s">
        <v>7203</v>
      </c>
      <c r="DOQ24" t="s">
        <v>7203</v>
      </c>
      <c r="DOR24" t="s">
        <v>7203</v>
      </c>
      <c r="DOS24" t="s">
        <v>7203</v>
      </c>
      <c r="DOT24" t="s">
        <v>7203</v>
      </c>
      <c r="DOU24" t="s">
        <v>7203</v>
      </c>
      <c r="DOV24" t="s">
        <v>7203</v>
      </c>
      <c r="DOW24" t="s">
        <v>7203</v>
      </c>
      <c r="DOX24" t="s">
        <v>7203</v>
      </c>
      <c r="DOY24" t="s">
        <v>7203</v>
      </c>
      <c r="DOZ24" t="s">
        <v>7203</v>
      </c>
      <c r="DPA24" t="s">
        <v>7203</v>
      </c>
      <c r="DPB24" t="s">
        <v>7203</v>
      </c>
      <c r="DPC24" t="s">
        <v>7203</v>
      </c>
      <c r="DPD24" t="s">
        <v>7203</v>
      </c>
      <c r="DPE24" t="s">
        <v>7203</v>
      </c>
      <c r="DPF24" t="s">
        <v>7203</v>
      </c>
      <c r="DPG24" t="s">
        <v>7203</v>
      </c>
      <c r="DPH24" t="s">
        <v>7203</v>
      </c>
      <c r="DPI24" t="s">
        <v>7203</v>
      </c>
      <c r="DPJ24" t="s">
        <v>7203</v>
      </c>
      <c r="DPK24" t="s">
        <v>7203</v>
      </c>
      <c r="DPL24" t="s">
        <v>7203</v>
      </c>
      <c r="DPM24" t="s">
        <v>7203</v>
      </c>
      <c r="DPN24" t="s">
        <v>7203</v>
      </c>
      <c r="DPO24" t="s">
        <v>7203</v>
      </c>
      <c r="DPP24" t="s">
        <v>7203</v>
      </c>
      <c r="DPQ24" t="s">
        <v>7203</v>
      </c>
      <c r="DPR24" t="s">
        <v>7203</v>
      </c>
      <c r="DPS24" t="s">
        <v>7203</v>
      </c>
      <c r="DPT24" t="s">
        <v>7203</v>
      </c>
      <c r="DPU24" t="s">
        <v>7203</v>
      </c>
      <c r="DPV24" t="s">
        <v>7203</v>
      </c>
      <c r="DPW24" t="s">
        <v>7203</v>
      </c>
      <c r="DPX24" t="s">
        <v>7203</v>
      </c>
      <c r="DPY24" t="s">
        <v>7203</v>
      </c>
      <c r="DPZ24" t="s">
        <v>7203</v>
      </c>
      <c r="DQA24" t="s">
        <v>7203</v>
      </c>
      <c r="DQB24" t="s">
        <v>7203</v>
      </c>
      <c r="DQC24" t="s">
        <v>7203</v>
      </c>
      <c r="DQD24" t="s">
        <v>7203</v>
      </c>
      <c r="DQE24" t="s">
        <v>7203</v>
      </c>
      <c r="DQF24" t="s">
        <v>7203</v>
      </c>
      <c r="DQG24" t="s">
        <v>7203</v>
      </c>
      <c r="DQH24" t="s">
        <v>7203</v>
      </c>
      <c r="DQI24" t="s">
        <v>7203</v>
      </c>
      <c r="DQJ24" t="s">
        <v>7203</v>
      </c>
      <c r="DQK24" t="s">
        <v>7203</v>
      </c>
      <c r="DQL24" t="s">
        <v>7203</v>
      </c>
      <c r="DQM24" t="s">
        <v>7203</v>
      </c>
      <c r="DQN24" t="s">
        <v>7203</v>
      </c>
      <c r="DQO24" t="s">
        <v>7203</v>
      </c>
      <c r="DQP24" t="s">
        <v>7203</v>
      </c>
      <c r="DQQ24" t="s">
        <v>7203</v>
      </c>
      <c r="DQR24" t="s">
        <v>7203</v>
      </c>
      <c r="DQS24" t="s">
        <v>7203</v>
      </c>
      <c r="DQT24" t="s">
        <v>7203</v>
      </c>
      <c r="DQU24" t="s">
        <v>7203</v>
      </c>
      <c r="DQV24" t="s">
        <v>7203</v>
      </c>
      <c r="DQW24" t="s">
        <v>7203</v>
      </c>
      <c r="DQX24" t="s">
        <v>7203</v>
      </c>
      <c r="DQY24" t="s">
        <v>7203</v>
      </c>
      <c r="DQZ24" t="s">
        <v>7203</v>
      </c>
      <c r="DRA24" t="s">
        <v>7203</v>
      </c>
      <c r="DRB24" t="s">
        <v>7203</v>
      </c>
      <c r="DRC24" t="s">
        <v>7203</v>
      </c>
      <c r="DRD24" t="s">
        <v>7203</v>
      </c>
      <c r="DRE24" t="s">
        <v>7203</v>
      </c>
      <c r="DRF24" t="s">
        <v>7203</v>
      </c>
      <c r="DRG24" t="s">
        <v>7203</v>
      </c>
      <c r="DRH24" t="s">
        <v>7203</v>
      </c>
      <c r="DRI24" t="s">
        <v>7203</v>
      </c>
      <c r="DRJ24" t="s">
        <v>7203</v>
      </c>
      <c r="DRK24" t="s">
        <v>7203</v>
      </c>
      <c r="DRL24" t="s">
        <v>7203</v>
      </c>
      <c r="DRM24" t="s">
        <v>7203</v>
      </c>
      <c r="DRN24" t="s">
        <v>7203</v>
      </c>
      <c r="DRO24" t="s">
        <v>7203</v>
      </c>
      <c r="DRP24" t="s">
        <v>7203</v>
      </c>
      <c r="DRQ24" t="s">
        <v>7203</v>
      </c>
      <c r="DRR24" t="s">
        <v>7203</v>
      </c>
      <c r="DRS24" t="s">
        <v>7203</v>
      </c>
      <c r="DRT24" t="s">
        <v>7203</v>
      </c>
      <c r="DRU24" t="s">
        <v>7203</v>
      </c>
      <c r="DRV24" t="s">
        <v>7203</v>
      </c>
      <c r="DRW24" t="s">
        <v>7203</v>
      </c>
      <c r="DRX24" t="s">
        <v>7203</v>
      </c>
      <c r="DRY24" t="s">
        <v>7203</v>
      </c>
      <c r="DRZ24" t="s">
        <v>7203</v>
      </c>
      <c r="DSA24" t="s">
        <v>7203</v>
      </c>
      <c r="DSB24" t="s">
        <v>7203</v>
      </c>
      <c r="DSC24" t="s">
        <v>7203</v>
      </c>
      <c r="DSD24" t="s">
        <v>7203</v>
      </c>
      <c r="DSE24" t="s">
        <v>7203</v>
      </c>
      <c r="DSF24" t="s">
        <v>7203</v>
      </c>
      <c r="DSG24" t="s">
        <v>7203</v>
      </c>
      <c r="DSH24" t="s">
        <v>7203</v>
      </c>
      <c r="DSI24" t="s">
        <v>7203</v>
      </c>
      <c r="DSJ24" t="s">
        <v>7203</v>
      </c>
      <c r="DSK24" t="s">
        <v>7203</v>
      </c>
      <c r="DSL24" t="s">
        <v>7203</v>
      </c>
      <c r="DSM24" t="s">
        <v>7203</v>
      </c>
      <c r="DSN24" t="s">
        <v>7203</v>
      </c>
      <c r="DSO24" t="s">
        <v>7203</v>
      </c>
      <c r="DSP24" t="s">
        <v>7203</v>
      </c>
      <c r="DSQ24" t="s">
        <v>7203</v>
      </c>
      <c r="DSR24" t="s">
        <v>7203</v>
      </c>
      <c r="DSS24" t="s">
        <v>7203</v>
      </c>
      <c r="DST24" t="s">
        <v>7203</v>
      </c>
      <c r="DSU24" t="s">
        <v>7203</v>
      </c>
      <c r="DSV24" t="s">
        <v>7203</v>
      </c>
      <c r="DSW24" t="s">
        <v>7203</v>
      </c>
      <c r="DSX24" t="s">
        <v>7203</v>
      </c>
      <c r="DSY24" t="s">
        <v>7203</v>
      </c>
      <c r="DSZ24" t="s">
        <v>7203</v>
      </c>
      <c r="DTA24" t="s">
        <v>7203</v>
      </c>
      <c r="DTB24" t="s">
        <v>7203</v>
      </c>
      <c r="DTC24" t="s">
        <v>7203</v>
      </c>
      <c r="DTD24" t="s">
        <v>7203</v>
      </c>
      <c r="DTE24" t="s">
        <v>7203</v>
      </c>
      <c r="DTF24" t="s">
        <v>7203</v>
      </c>
      <c r="DTG24" t="s">
        <v>7203</v>
      </c>
      <c r="DTH24" t="s">
        <v>7203</v>
      </c>
      <c r="DTI24" t="s">
        <v>7203</v>
      </c>
      <c r="DTJ24" t="s">
        <v>7203</v>
      </c>
      <c r="DTK24" t="s">
        <v>7203</v>
      </c>
      <c r="DTL24" t="s">
        <v>7203</v>
      </c>
      <c r="DTM24" t="s">
        <v>7203</v>
      </c>
      <c r="DTN24" t="s">
        <v>7203</v>
      </c>
      <c r="DTO24" t="s">
        <v>7203</v>
      </c>
      <c r="DTP24" t="s">
        <v>7203</v>
      </c>
      <c r="DTQ24" t="s">
        <v>7203</v>
      </c>
      <c r="DTR24" t="s">
        <v>7203</v>
      </c>
      <c r="DTS24" t="s">
        <v>7203</v>
      </c>
      <c r="DTT24" t="s">
        <v>7203</v>
      </c>
      <c r="DTU24" t="s">
        <v>7203</v>
      </c>
      <c r="DTV24" t="s">
        <v>7203</v>
      </c>
      <c r="DTW24" t="s">
        <v>7203</v>
      </c>
      <c r="DTX24" t="s">
        <v>7203</v>
      </c>
      <c r="DTY24" t="s">
        <v>7203</v>
      </c>
      <c r="DTZ24" t="s">
        <v>7203</v>
      </c>
      <c r="DUA24" t="s">
        <v>7203</v>
      </c>
      <c r="DUB24" t="s">
        <v>7203</v>
      </c>
      <c r="DUC24" t="s">
        <v>7203</v>
      </c>
      <c r="DUD24" t="s">
        <v>7203</v>
      </c>
      <c r="DUE24" t="s">
        <v>7203</v>
      </c>
      <c r="DUF24" t="s">
        <v>7203</v>
      </c>
      <c r="DUG24" t="s">
        <v>7203</v>
      </c>
      <c r="DUH24" t="s">
        <v>7203</v>
      </c>
      <c r="DUI24" t="s">
        <v>7203</v>
      </c>
      <c r="DUJ24" t="s">
        <v>7203</v>
      </c>
      <c r="DUK24" t="s">
        <v>7203</v>
      </c>
      <c r="DUL24" t="s">
        <v>7203</v>
      </c>
      <c r="DUM24" t="s">
        <v>7203</v>
      </c>
      <c r="DUN24" t="s">
        <v>7203</v>
      </c>
      <c r="DUO24" t="s">
        <v>7203</v>
      </c>
      <c r="DUP24" t="s">
        <v>7203</v>
      </c>
      <c r="DUQ24" t="s">
        <v>7203</v>
      </c>
      <c r="DUR24" t="s">
        <v>7203</v>
      </c>
      <c r="DUS24" t="s">
        <v>7203</v>
      </c>
      <c r="DUT24" t="s">
        <v>7203</v>
      </c>
      <c r="DUU24" t="s">
        <v>7203</v>
      </c>
      <c r="DUV24" t="s">
        <v>7203</v>
      </c>
      <c r="DUW24" t="s">
        <v>7203</v>
      </c>
      <c r="DUX24" t="s">
        <v>7203</v>
      </c>
      <c r="DUY24" t="s">
        <v>7203</v>
      </c>
      <c r="DUZ24" t="s">
        <v>7203</v>
      </c>
      <c r="DVA24" t="s">
        <v>7203</v>
      </c>
      <c r="DVB24" t="s">
        <v>7203</v>
      </c>
      <c r="DVC24" t="s">
        <v>7203</v>
      </c>
      <c r="DVD24" t="s">
        <v>7203</v>
      </c>
      <c r="DVE24" t="s">
        <v>7203</v>
      </c>
      <c r="DVF24" t="s">
        <v>7203</v>
      </c>
      <c r="DVG24" t="s">
        <v>7203</v>
      </c>
      <c r="DVH24" t="s">
        <v>7203</v>
      </c>
      <c r="DVI24" t="s">
        <v>7203</v>
      </c>
      <c r="DVJ24" t="s">
        <v>7203</v>
      </c>
      <c r="DVK24" t="s">
        <v>7203</v>
      </c>
      <c r="DVL24" t="s">
        <v>7203</v>
      </c>
      <c r="DVM24" t="s">
        <v>7203</v>
      </c>
      <c r="DVN24" t="s">
        <v>7203</v>
      </c>
      <c r="DVO24" t="s">
        <v>7203</v>
      </c>
      <c r="DVP24" t="s">
        <v>7203</v>
      </c>
      <c r="DVQ24" t="s">
        <v>7203</v>
      </c>
      <c r="DVR24" t="s">
        <v>7203</v>
      </c>
      <c r="DVS24" t="s">
        <v>7203</v>
      </c>
      <c r="DVT24" t="s">
        <v>7203</v>
      </c>
      <c r="DVU24" t="s">
        <v>7203</v>
      </c>
      <c r="DVV24" t="s">
        <v>7203</v>
      </c>
      <c r="DVW24" t="s">
        <v>7203</v>
      </c>
      <c r="DVX24" t="s">
        <v>7203</v>
      </c>
      <c r="DVY24" t="s">
        <v>7203</v>
      </c>
      <c r="DVZ24" t="s">
        <v>7203</v>
      </c>
      <c r="DWA24" t="s">
        <v>7203</v>
      </c>
      <c r="DWB24" t="s">
        <v>7203</v>
      </c>
      <c r="DWC24" t="s">
        <v>7203</v>
      </c>
      <c r="DWD24" t="s">
        <v>7203</v>
      </c>
      <c r="DWE24" t="s">
        <v>7203</v>
      </c>
      <c r="DWF24" t="s">
        <v>7203</v>
      </c>
      <c r="DWG24" t="s">
        <v>7203</v>
      </c>
      <c r="DWH24" t="s">
        <v>7203</v>
      </c>
      <c r="DWI24" t="s">
        <v>7203</v>
      </c>
      <c r="DWJ24" t="s">
        <v>7203</v>
      </c>
      <c r="DWK24" t="s">
        <v>7203</v>
      </c>
      <c r="DWL24" t="s">
        <v>7203</v>
      </c>
      <c r="DWM24" t="s">
        <v>7203</v>
      </c>
      <c r="DWN24" t="s">
        <v>7203</v>
      </c>
      <c r="DWO24" t="s">
        <v>7203</v>
      </c>
      <c r="DWP24" t="s">
        <v>7203</v>
      </c>
      <c r="DWQ24" t="s">
        <v>7203</v>
      </c>
      <c r="DWR24" t="s">
        <v>7203</v>
      </c>
      <c r="DWS24" t="s">
        <v>7203</v>
      </c>
      <c r="DWT24" t="s">
        <v>7203</v>
      </c>
      <c r="DWU24" t="s">
        <v>7203</v>
      </c>
      <c r="DWV24" t="s">
        <v>7203</v>
      </c>
      <c r="DWW24" t="s">
        <v>7203</v>
      </c>
      <c r="DWX24" t="s">
        <v>7203</v>
      </c>
      <c r="DWY24" t="s">
        <v>7203</v>
      </c>
      <c r="DWZ24" t="s">
        <v>7203</v>
      </c>
      <c r="DXA24" t="s">
        <v>7203</v>
      </c>
      <c r="DXB24" t="s">
        <v>7203</v>
      </c>
      <c r="DXC24" t="s">
        <v>7203</v>
      </c>
      <c r="DXD24" t="s">
        <v>7203</v>
      </c>
      <c r="DXE24" t="s">
        <v>7203</v>
      </c>
      <c r="DXF24" t="s">
        <v>7203</v>
      </c>
      <c r="DXG24" t="s">
        <v>7203</v>
      </c>
      <c r="DXH24" t="s">
        <v>7203</v>
      </c>
      <c r="DXI24" t="s">
        <v>7203</v>
      </c>
      <c r="DXJ24" t="s">
        <v>7203</v>
      </c>
      <c r="DXK24" t="s">
        <v>7203</v>
      </c>
      <c r="DXL24" t="s">
        <v>7203</v>
      </c>
      <c r="DXM24" t="s">
        <v>7203</v>
      </c>
      <c r="DXN24" t="s">
        <v>7203</v>
      </c>
      <c r="DXO24" t="s">
        <v>7203</v>
      </c>
      <c r="DXP24" t="s">
        <v>7203</v>
      </c>
      <c r="DXQ24" t="s">
        <v>7203</v>
      </c>
      <c r="DXR24" t="s">
        <v>7203</v>
      </c>
      <c r="DXS24" t="s">
        <v>7203</v>
      </c>
      <c r="DXT24" t="s">
        <v>7203</v>
      </c>
      <c r="DXU24" t="s">
        <v>7203</v>
      </c>
      <c r="DXV24" t="s">
        <v>7203</v>
      </c>
      <c r="DXW24" t="s">
        <v>7203</v>
      </c>
      <c r="DXX24" t="s">
        <v>7203</v>
      </c>
      <c r="DXY24" t="s">
        <v>7203</v>
      </c>
      <c r="DXZ24" t="s">
        <v>7203</v>
      </c>
      <c r="DYA24" t="s">
        <v>7203</v>
      </c>
      <c r="DYB24" t="s">
        <v>7203</v>
      </c>
      <c r="DYC24" t="s">
        <v>7203</v>
      </c>
      <c r="DYD24" t="s">
        <v>7203</v>
      </c>
      <c r="DYE24" t="s">
        <v>7203</v>
      </c>
      <c r="DYF24" t="s">
        <v>7203</v>
      </c>
      <c r="DYG24" t="s">
        <v>7203</v>
      </c>
      <c r="DYH24" t="s">
        <v>7203</v>
      </c>
      <c r="DYI24" t="s">
        <v>7203</v>
      </c>
      <c r="DYJ24" t="s">
        <v>7203</v>
      </c>
      <c r="DYK24" t="s">
        <v>7203</v>
      </c>
      <c r="DYL24" t="s">
        <v>7203</v>
      </c>
      <c r="DYM24" t="s">
        <v>7203</v>
      </c>
      <c r="DYN24" t="s">
        <v>7203</v>
      </c>
      <c r="DYO24" t="s">
        <v>7203</v>
      </c>
      <c r="DYP24" t="s">
        <v>7203</v>
      </c>
      <c r="DYQ24" t="s">
        <v>7203</v>
      </c>
      <c r="DYR24" t="s">
        <v>7203</v>
      </c>
      <c r="DYS24" t="s">
        <v>7203</v>
      </c>
      <c r="DYT24" t="s">
        <v>7203</v>
      </c>
      <c r="DYU24" t="s">
        <v>7203</v>
      </c>
      <c r="DYV24" t="s">
        <v>7203</v>
      </c>
      <c r="DYW24" t="s">
        <v>7203</v>
      </c>
      <c r="DYX24" t="s">
        <v>7203</v>
      </c>
      <c r="DYY24" t="s">
        <v>7203</v>
      </c>
      <c r="DYZ24" t="s">
        <v>7203</v>
      </c>
      <c r="DZA24" t="s">
        <v>7203</v>
      </c>
      <c r="DZB24" t="s">
        <v>7203</v>
      </c>
      <c r="DZC24" t="s">
        <v>7203</v>
      </c>
      <c r="DZD24" t="s">
        <v>7203</v>
      </c>
      <c r="DZE24" t="s">
        <v>7203</v>
      </c>
      <c r="DZF24" t="s">
        <v>7203</v>
      </c>
      <c r="DZG24" t="s">
        <v>7203</v>
      </c>
      <c r="DZH24" t="s">
        <v>7203</v>
      </c>
      <c r="DZI24" t="s">
        <v>7203</v>
      </c>
      <c r="DZJ24" t="s">
        <v>7203</v>
      </c>
      <c r="DZK24" t="s">
        <v>7203</v>
      </c>
      <c r="DZL24" t="s">
        <v>7203</v>
      </c>
      <c r="DZM24" t="s">
        <v>7203</v>
      </c>
      <c r="DZN24" t="s">
        <v>7203</v>
      </c>
      <c r="DZO24" t="s">
        <v>7203</v>
      </c>
      <c r="DZP24" t="s">
        <v>7203</v>
      </c>
      <c r="DZQ24" t="s">
        <v>7203</v>
      </c>
      <c r="DZR24" t="s">
        <v>7203</v>
      </c>
      <c r="DZS24" t="s">
        <v>7203</v>
      </c>
      <c r="DZT24" t="s">
        <v>7203</v>
      </c>
      <c r="DZU24" t="s">
        <v>7203</v>
      </c>
      <c r="DZV24" t="s">
        <v>7203</v>
      </c>
      <c r="DZW24" t="s">
        <v>7203</v>
      </c>
      <c r="DZX24" t="s">
        <v>7203</v>
      </c>
      <c r="DZY24" t="s">
        <v>7203</v>
      </c>
      <c r="DZZ24" t="s">
        <v>7203</v>
      </c>
      <c r="EAA24" t="s">
        <v>7203</v>
      </c>
      <c r="EAB24" t="s">
        <v>7203</v>
      </c>
      <c r="EAC24" t="s">
        <v>7203</v>
      </c>
      <c r="EAD24" t="s">
        <v>7203</v>
      </c>
      <c r="EAE24" t="s">
        <v>7203</v>
      </c>
      <c r="EAF24" t="s">
        <v>7203</v>
      </c>
      <c r="EAG24" t="s">
        <v>7203</v>
      </c>
      <c r="EAH24" t="s">
        <v>7203</v>
      </c>
      <c r="EAI24" t="s">
        <v>7203</v>
      </c>
      <c r="EAJ24" t="s">
        <v>7203</v>
      </c>
      <c r="EAK24" t="s">
        <v>7203</v>
      </c>
      <c r="EAL24" t="s">
        <v>7203</v>
      </c>
      <c r="EAM24" t="s">
        <v>7203</v>
      </c>
      <c r="EAN24" t="s">
        <v>7203</v>
      </c>
      <c r="EAO24" t="s">
        <v>7203</v>
      </c>
      <c r="EAP24" t="s">
        <v>7203</v>
      </c>
      <c r="EAQ24" t="s">
        <v>7203</v>
      </c>
      <c r="EAR24" t="s">
        <v>7203</v>
      </c>
      <c r="EAS24" t="s">
        <v>7203</v>
      </c>
      <c r="EAT24" t="s">
        <v>7203</v>
      </c>
      <c r="EAU24" t="s">
        <v>7203</v>
      </c>
      <c r="EAV24" t="s">
        <v>7203</v>
      </c>
      <c r="EAW24" t="s">
        <v>7203</v>
      </c>
      <c r="EAX24" t="s">
        <v>7203</v>
      </c>
      <c r="EAY24" t="s">
        <v>7203</v>
      </c>
      <c r="EAZ24" t="s">
        <v>7203</v>
      </c>
      <c r="EBA24" t="s">
        <v>7203</v>
      </c>
      <c r="EBB24" t="s">
        <v>7203</v>
      </c>
      <c r="EBC24" t="s">
        <v>7203</v>
      </c>
      <c r="EBD24" t="s">
        <v>7203</v>
      </c>
      <c r="EBE24" t="s">
        <v>7203</v>
      </c>
      <c r="EBF24" t="s">
        <v>7203</v>
      </c>
      <c r="EBG24" t="s">
        <v>7203</v>
      </c>
      <c r="EBH24" t="s">
        <v>7203</v>
      </c>
      <c r="EBI24" t="s">
        <v>7203</v>
      </c>
      <c r="EBJ24" t="s">
        <v>7203</v>
      </c>
      <c r="EBK24" t="s">
        <v>7203</v>
      </c>
      <c r="EBL24" t="s">
        <v>7203</v>
      </c>
      <c r="EBM24" t="s">
        <v>7203</v>
      </c>
      <c r="EBN24" t="s">
        <v>7203</v>
      </c>
      <c r="EBO24" t="s">
        <v>7203</v>
      </c>
      <c r="EBP24" t="s">
        <v>7203</v>
      </c>
      <c r="EBQ24" t="s">
        <v>7203</v>
      </c>
      <c r="EBR24" t="s">
        <v>7203</v>
      </c>
      <c r="EBS24" t="s">
        <v>7203</v>
      </c>
      <c r="EBT24" t="s">
        <v>7203</v>
      </c>
      <c r="EBU24" t="s">
        <v>7203</v>
      </c>
      <c r="EBV24" t="s">
        <v>7203</v>
      </c>
      <c r="EBW24" t="s">
        <v>7203</v>
      </c>
      <c r="EBX24" t="s">
        <v>7203</v>
      </c>
      <c r="EBY24" t="s">
        <v>7203</v>
      </c>
      <c r="EBZ24" t="s">
        <v>7203</v>
      </c>
      <c r="ECA24" t="s">
        <v>7203</v>
      </c>
      <c r="ECB24" t="s">
        <v>7203</v>
      </c>
      <c r="ECC24" t="s">
        <v>7203</v>
      </c>
      <c r="ECD24" t="s">
        <v>7203</v>
      </c>
      <c r="ECE24" t="s">
        <v>7203</v>
      </c>
      <c r="ECF24" t="s">
        <v>7203</v>
      </c>
      <c r="ECG24" t="s">
        <v>7203</v>
      </c>
      <c r="ECH24" t="s">
        <v>7203</v>
      </c>
      <c r="ECI24" t="s">
        <v>7203</v>
      </c>
      <c r="ECJ24" t="s">
        <v>7203</v>
      </c>
      <c r="ECK24" t="s">
        <v>7203</v>
      </c>
      <c r="ECL24" t="s">
        <v>7203</v>
      </c>
      <c r="ECM24" t="s">
        <v>7203</v>
      </c>
      <c r="ECN24" t="s">
        <v>7203</v>
      </c>
      <c r="ECO24" t="s">
        <v>7203</v>
      </c>
      <c r="ECP24" t="s">
        <v>7203</v>
      </c>
      <c r="ECQ24" t="s">
        <v>7203</v>
      </c>
      <c r="ECR24" t="s">
        <v>7203</v>
      </c>
      <c r="ECS24" t="s">
        <v>7203</v>
      </c>
      <c r="ECT24" t="s">
        <v>7203</v>
      </c>
      <c r="ECU24" t="s">
        <v>7203</v>
      </c>
      <c r="ECV24" t="s">
        <v>7203</v>
      </c>
      <c r="ECW24" t="s">
        <v>7203</v>
      </c>
      <c r="ECX24" t="s">
        <v>7203</v>
      </c>
      <c r="ECY24" t="s">
        <v>7203</v>
      </c>
      <c r="ECZ24" t="s">
        <v>7203</v>
      </c>
      <c r="EDA24" t="s">
        <v>7203</v>
      </c>
      <c r="EDB24" t="s">
        <v>7203</v>
      </c>
      <c r="EDC24" t="s">
        <v>7203</v>
      </c>
      <c r="EDD24" t="s">
        <v>7203</v>
      </c>
      <c r="EDE24" t="s">
        <v>7203</v>
      </c>
      <c r="EDF24" t="s">
        <v>7203</v>
      </c>
      <c r="EDG24" t="s">
        <v>7203</v>
      </c>
      <c r="EDH24" t="s">
        <v>7203</v>
      </c>
      <c r="EDI24" t="s">
        <v>7203</v>
      </c>
      <c r="EDJ24" t="s">
        <v>7203</v>
      </c>
      <c r="EDK24" t="s">
        <v>7203</v>
      </c>
      <c r="EDL24" t="s">
        <v>7203</v>
      </c>
      <c r="EDM24" t="s">
        <v>7203</v>
      </c>
      <c r="EDN24" t="s">
        <v>7203</v>
      </c>
      <c r="EDO24" t="s">
        <v>7203</v>
      </c>
      <c r="EDP24" t="s">
        <v>7203</v>
      </c>
      <c r="EDQ24" t="s">
        <v>7203</v>
      </c>
      <c r="EDR24" t="s">
        <v>7203</v>
      </c>
      <c r="EDS24" t="s">
        <v>7203</v>
      </c>
      <c r="EDT24" t="s">
        <v>7203</v>
      </c>
      <c r="EDU24" t="s">
        <v>7203</v>
      </c>
      <c r="EDV24" t="s">
        <v>7203</v>
      </c>
      <c r="EDW24" t="s">
        <v>7203</v>
      </c>
      <c r="EDX24" t="s">
        <v>7203</v>
      </c>
      <c r="EDY24" t="s">
        <v>7203</v>
      </c>
      <c r="EDZ24" t="s">
        <v>7203</v>
      </c>
      <c r="EEA24" t="s">
        <v>7203</v>
      </c>
      <c r="EEB24" t="s">
        <v>7203</v>
      </c>
      <c r="EEC24" t="s">
        <v>7203</v>
      </c>
      <c r="EED24" t="s">
        <v>7203</v>
      </c>
      <c r="EEE24" t="s">
        <v>7203</v>
      </c>
      <c r="EEF24" t="s">
        <v>7203</v>
      </c>
      <c r="EEG24" t="s">
        <v>7203</v>
      </c>
      <c r="EEH24" t="s">
        <v>7203</v>
      </c>
      <c r="EEI24" t="s">
        <v>7203</v>
      </c>
      <c r="EEJ24" t="s">
        <v>7203</v>
      </c>
      <c r="EEK24" t="s">
        <v>7203</v>
      </c>
      <c r="EEL24" t="s">
        <v>7203</v>
      </c>
      <c r="EEM24" t="s">
        <v>7203</v>
      </c>
      <c r="EEN24" t="s">
        <v>7203</v>
      </c>
      <c r="EEO24" t="s">
        <v>7203</v>
      </c>
      <c r="EEP24" t="s">
        <v>7203</v>
      </c>
      <c r="EEQ24" t="s">
        <v>7203</v>
      </c>
      <c r="EER24" t="s">
        <v>7203</v>
      </c>
      <c r="EES24" t="s">
        <v>7203</v>
      </c>
      <c r="EET24" t="s">
        <v>7203</v>
      </c>
      <c r="EEU24" t="s">
        <v>7203</v>
      </c>
      <c r="EEV24" t="s">
        <v>7203</v>
      </c>
      <c r="EEW24" t="s">
        <v>7203</v>
      </c>
      <c r="EEX24" t="s">
        <v>7203</v>
      </c>
      <c r="EEY24" t="s">
        <v>7203</v>
      </c>
      <c r="EEZ24" t="s">
        <v>7203</v>
      </c>
      <c r="EFA24" t="s">
        <v>7203</v>
      </c>
      <c r="EFB24" t="s">
        <v>7203</v>
      </c>
      <c r="EFC24" t="s">
        <v>7203</v>
      </c>
      <c r="EFD24" t="s">
        <v>7203</v>
      </c>
      <c r="EFE24" t="s">
        <v>7203</v>
      </c>
      <c r="EFF24" t="s">
        <v>7203</v>
      </c>
      <c r="EFG24" t="s">
        <v>7203</v>
      </c>
      <c r="EFH24" t="s">
        <v>7203</v>
      </c>
      <c r="EFI24" t="s">
        <v>7203</v>
      </c>
      <c r="EFJ24" t="s">
        <v>7203</v>
      </c>
      <c r="EFK24" t="s">
        <v>7203</v>
      </c>
      <c r="EFL24" t="s">
        <v>7203</v>
      </c>
      <c r="EFM24" t="s">
        <v>7203</v>
      </c>
      <c r="EFN24" t="s">
        <v>7203</v>
      </c>
      <c r="EFO24" t="s">
        <v>7203</v>
      </c>
      <c r="EFP24" t="s">
        <v>7203</v>
      </c>
      <c r="EFQ24" t="s">
        <v>7203</v>
      </c>
      <c r="EFR24" t="s">
        <v>7203</v>
      </c>
      <c r="EFS24" t="s">
        <v>7203</v>
      </c>
      <c r="EFT24" t="s">
        <v>7203</v>
      </c>
      <c r="EFU24" t="s">
        <v>7203</v>
      </c>
      <c r="EFV24" t="s">
        <v>7203</v>
      </c>
      <c r="EFW24" t="s">
        <v>7203</v>
      </c>
      <c r="EFX24" t="s">
        <v>7203</v>
      </c>
      <c r="EFY24" t="s">
        <v>7203</v>
      </c>
      <c r="EFZ24" t="s">
        <v>7203</v>
      </c>
      <c r="EGA24" t="s">
        <v>7203</v>
      </c>
      <c r="EGB24" t="s">
        <v>7203</v>
      </c>
      <c r="EGC24" t="s">
        <v>7203</v>
      </c>
      <c r="EGD24" t="s">
        <v>7203</v>
      </c>
      <c r="EGE24" t="s">
        <v>7203</v>
      </c>
      <c r="EGF24" t="s">
        <v>7203</v>
      </c>
      <c r="EGG24" t="s">
        <v>7203</v>
      </c>
      <c r="EGH24" t="s">
        <v>7203</v>
      </c>
      <c r="EGI24" t="s">
        <v>7203</v>
      </c>
      <c r="EGJ24" t="s">
        <v>7203</v>
      </c>
      <c r="EGK24" t="s">
        <v>7203</v>
      </c>
      <c r="EGL24" t="s">
        <v>7203</v>
      </c>
      <c r="EGM24" t="s">
        <v>7203</v>
      </c>
      <c r="EGN24" t="s">
        <v>7203</v>
      </c>
      <c r="EGO24" t="s">
        <v>7203</v>
      </c>
      <c r="EGP24" t="s">
        <v>7203</v>
      </c>
      <c r="EGQ24" t="s">
        <v>7203</v>
      </c>
      <c r="EGR24" t="s">
        <v>7203</v>
      </c>
      <c r="EGS24" t="s">
        <v>7203</v>
      </c>
      <c r="EGT24" t="s">
        <v>7203</v>
      </c>
      <c r="EGU24" t="s">
        <v>7203</v>
      </c>
      <c r="EGV24" t="s">
        <v>7203</v>
      </c>
      <c r="EGW24" t="s">
        <v>7203</v>
      </c>
      <c r="EGX24" t="s">
        <v>7203</v>
      </c>
      <c r="EGY24" t="s">
        <v>7203</v>
      </c>
      <c r="EGZ24" t="s">
        <v>7203</v>
      </c>
      <c r="EHA24" t="s">
        <v>7203</v>
      </c>
      <c r="EHB24" t="s">
        <v>7203</v>
      </c>
      <c r="EHC24" t="s">
        <v>7203</v>
      </c>
      <c r="EHD24" t="s">
        <v>7203</v>
      </c>
      <c r="EHE24" t="s">
        <v>7203</v>
      </c>
      <c r="EHF24" t="s">
        <v>7203</v>
      </c>
      <c r="EHG24" t="s">
        <v>7203</v>
      </c>
      <c r="EHH24" t="s">
        <v>7203</v>
      </c>
      <c r="EHI24" t="s">
        <v>7203</v>
      </c>
      <c r="EHJ24" t="s">
        <v>7203</v>
      </c>
      <c r="EHK24" t="s">
        <v>7203</v>
      </c>
      <c r="EHL24" t="s">
        <v>7203</v>
      </c>
      <c r="EHM24" t="s">
        <v>7203</v>
      </c>
      <c r="EHN24" t="s">
        <v>7203</v>
      </c>
      <c r="EHO24" t="s">
        <v>7203</v>
      </c>
      <c r="EHP24" t="s">
        <v>7203</v>
      </c>
      <c r="EHQ24" t="s">
        <v>7203</v>
      </c>
      <c r="EHR24" t="s">
        <v>7203</v>
      </c>
      <c r="EHS24" t="s">
        <v>7203</v>
      </c>
      <c r="EHT24" t="s">
        <v>7203</v>
      </c>
      <c r="EHU24" t="s">
        <v>7203</v>
      </c>
      <c r="EHV24" t="s">
        <v>7203</v>
      </c>
      <c r="EHW24" t="s">
        <v>7203</v>
      </c>
      <c r="EHX24" t="s">
        <v>7203</v>
      </c>
      <c r="EHY24" t="s">
        <v>7203</v>
      </c>
      <c r="EHZ24" t="s">
        <v>7203</v>
      </c>
      <c r="EIA24" t="s">
        <v>7203</v>
      </c>
      <c r="EIB24" t="s">
        <v>7203</v>
      </c>
      <c r="EIC24" t="s">
        <v>7203</v>
      </c>
      <c r="EID24" t="s">
        <v>7203</v>
      </c>
      <c r="EIE24" t="s">
        <v>7203</v>
      </c>
      <c r="EIF24" t="s">
        <v>7203</v>
      </c>
      <c r="EIG24" t="s">
        <v>7203</v>
      </c>
      <c r="EIH24" t="s">
        <v>7203</v>
      </c>
      <c r="EII24" t="s">
        <v>7203</v>
      </c>
      <c r="EIJ24" t="s">
        <v>7203</v>
      </c>
      <c r="EIK24" t="s">
        <v>7203</v>
      </c>
      <c r="EIL24" t="s">
        <v>7203</v>
      </c>
      <c r="EIM24" t="s">
        <v>7203</v>
      </c>
      <c r="EIN24" t="s">
        <v>7203</v>
      </c>
      <c r="EIO24" t="s">
        <v>7203</v>
      </c>
      <c r="EIP24" t="s">
        <v>7203</v>
      </c>
      <c r="EIQ24" t="s">
        <v>7203</v>
      </c>
      <c r="EIR24" t="s">
        <v>7203</v>
      </c>
      <c r="EIS24" t="s">
        <v>7203</v>
      </c>
      <c r="EIT24" t="s">
        <v>7203</v>
      </c>
      <c r="EIU24" t="s">
        <v>7203</v>
      </c>
      <c r="EIV24" t="s">
        <v>7203</v>
      </c>
      <c r="EIW24" t="s">
        <v>7203</v>
      </c>
      <c r="EIX24" t="s">
        <v>7203</v>
      </c>
      <c r="EIY24" t="s">
        <v>7203</v>
      </c>
      <c r="EIZ24" t="s">
        <v>7203</v>
      </c>
      <c r="EJA24" t="s">
        <v>7203</v>
      </c>
      <c r="EJB24" t="s">
        <v>7203</v>
      </c>
      <c r="EJC24" t="s">
        <v>7203</v>
      </c>
      <c r="EJD24" t="s">
        <v>7203</v>
      </c>
      <c r="EJE24" t="s">
        <v>7203</v>
      </c>
      <c r="EJF24" t="s">
        <v>7203</v>
      </c>
      <c r="EJG24" t="s">
        <v>7203</v>
      </c>
      <c r="EJH24" t="s">
        <v>7203</v>
      </c>
      <c r="EJI24" t="s">
        <v>7203</v>
      </c>
      <c r="EJJ24" t="s">
        <v>7203</v>
      </c>
      <c r="EJK24" t="s">
        <v>7203</v>
      </c>
      <c r="EJL24" t="s">
        <v>7203</v>
      </c>
      <c r="EJM24" t="s">
        <v>7203</v>
      </c>
      <c r="EJN24" t="s">
        <v>7203</v>
      </c>
      <c r="EJO24" t="s">
        <v>7203</v>
      </c>
      <c r="EJP24" t="s">
        <v>7203</v>
      </c>
      <c r="EJQ24" t="s">
        <v>7203</v>
      </c>
      <c r="EJR24" t="s">
        <v>7203</v>
      </c>
      <c r="EJS24" t="s">
        <v>7203</v>
      </c>
      <c r="EJT24" t="s">
        <v>7203</v>
      </c>
      <c r="EJU24" t="s">
        <v>7203</v>
      </c>
      <c r="EJV24" t="s">
        <v>7203</v>
      </c>
      <c r="EJW24" t="s">
        <v>7203</v>
      </c>
      <c r="EJX24" t="s">
        <v>7203</v>
      </c>
      <c r="EJY24" t="s">
        <v>7203</v>
      </c>
      <c r="EJZ24" t="s">
        <v>7203</v>
      </c>
      <c r="EKA24" t="s">
        <v>7203</v>
      </c>
      <c r="EKB24" t="s">
        <v>7203</v>
      </c>
      <c r="EKC24" t="s">
        <v>7203</v>
      </c>
      <c r="EKD24" t="s">
        <v>7203</v>
      </c>
      <c r="EKE24" t="s">
        <v>7203</v>
      </c>
      <c r="EKF24" t="s">
        <v>7203</v>
      </c>
      <c r="EKG24" t="s">
        <v>7203</v>
      </c>
      <c r="EKH24" t="s">
        <v>7203</v>
      </c>
      <c r="EKI24" t="s">
        <v>7203</v>
      </c>
      <c r="EKJ24" t="s">
        <v>7203</v>
      </c>
      <c r="EKK24" t="s">
        <v>7203</v>
      </c>
      <c r="EKL24" t="s">
        <v>7203</v>
      </c>
      <c r="EKM24" t="s">
        <v>7203</v>
      </c>
      <c r="EKN24" t="s">
        <v>7203</v>
      </c>
      <c r="EKO24" t="s">
        <v>7203</v>
      </c>
      <c r="EKP24" t="s">
        <v>7203</v>
      </c>
      <c r="EKQ24" t="s">
        <v>7203</v>
      </c>
      <c r="EKR24" t="s">
        <v>7203</v>
      </c>
      <c r="EKS24" t="s">
        <v>7203</v>
      </c>
      <c r="EKT24" t="s">
        <v>7203</v>
      </c>
      <c r="EKU24" t="s">
        <v>7203</v>
      </c>
      <c r="EKV24" t="s">
        <v>7203</v>
      </c>
      <c r="EKW24" t="s">
        <v>7203</v>
      </c>
      <c r="EKX24" t="s">
        <v>7203</v>
      </c>
      <c r="EKY24" t="s">
        <v>7203</v>
      </c>
      <c r="EKZ24" t="s">
        <v>7203</v>
      </c>
      <c r="ELA24" t="s">
        <v>7203</v>
      </c>
      <c r="ELB24" t="s">
        <v>7203</v>
      </c>
      <c r="ELC24" t="s">
        <v>7203</v>
      </c>
      <c r="ELD24" t="s">
        <v>7203</v>
      </c>
      <c r="ELE24" t="s">
        <v>7203</v>
      </c>
      <c r="ELF24" t="s">
        <v>7203</v>
      </c>
      <c r="ELG24" t="s">
        <v>7203</v>
      </c>
      <c r="ELH24" t="s">
        <v>7203</v>
      </c>
      <c r="ELI24" t="s">
        <v>7203</v>
      </c>
      <c r="ELJ24" t="s">
        <v>7203</v>
      </c>
      <c r="ELK24" t="s">
        <v>7203</v>
      </c>
      <c r="ELL24" t="s">
        <v>7203</v>
      </c>
      <c r="ELM24" t="s">
        <v>7203</v>
      </c>
      <c r="ELN24" t="s">
        <v>7203</v>
      </c>
      <c r="ELO24" t="s">
        <v>7203</v>
      </c>
      <c r="ELP24" t="s">
        <v>7203</v>
      </c>
      <c r="ELQ24" t="s">
        <v>7203</v>
      </c>
      <c r="ELR24" t="s">
        <v>7203</v>
      </c>
      <c r="ELS24" t="s">
        <v>7203</v>
      </c>
      <c r="ELT24" t="s">
        <v>7203</v>
      </c>
      <c r="ELU24" t="s">
        <v>7203</v>
      </c>
      <c r="ELV24" t="s">
        <v>7203</v>
      </c>
      <c r="ELW24" t="s">
        <v>7203</v>
      </c>
      <c r="ELX24" t="s">
        <v>7203</v>
      </c>
      <c r="ELY24" t="s">
        <v>7203</v>
      </c>
      <c r="ELZ24" t="s">
        <v>7203</v>
      </c>
      <c r="EMA24" t="s">
        <v>7203</v>
      </c>
      <c r="EMB24" t="s">
        <v>7203</v>
      </c>
      <c r="EMC24" t="s">
        <v>7203</v>
      </c>
      <c r="EMD24" t="s">
        <v>7203</v>
      </c>
      <c r="EME24" t="s">
        <v>7203</v>
      </c>
      <c r="EMF24" t="s">
        <v>7203</v>
      </c>
      <c r="EMG24" t="s">
        <v>7203</v>
      </c>
      <c r="EMH24" t="s">
        <v>7203</v>
      </c>
      <c r="EMI24" t="s">
        <v>7203</v>
      </c>
      <c r="EMJ24" t="s">
        <v>7203</v>
      </c>
      <c r="EMK24" t="s">
        <v>7203</v>
      </c>
      <c r="EML24" t="s">
        <v>7203</v>
      </c>
      <c r="EMM24" t="s">
        <v>7203</v>
      </c>
      <c r="EMN24" t="s">
        <v>7203</v>
      </c>
      <c r="EMO24" t="s">
        <v>7203</v>
      </c>
      <c r="EMP24" t="s">
        <v>7203</v>
      </c>
      <c r="EMQ24" t="s">
        <v>7203</v>
      </c>
      <c r="EMR24" t="s">
        <v>7203</v>
      </c>
      <c r="EMS24" t="s">
        <v>7203</v>
      </c>
      <c r="EMT24" t="s">
        <v>7203</v>
      </c>
      <c r="EMU24" t="s">
        <v>7203</v>
      </c>
      <c r="EMV24" t="s">
        <v>7203</v>
      </c>
      <c r="EMW24" t="s">
        <v>7203</v>
      </c>
      <c r="EMX24" t="s">
        <v>7203</v>
      </c>
      <c r="EMY24" t="s">
        <v>7203</v>
      </c>
      <c r="EMZ24" t="s">
        <v>7203</v>
      </c>
      <c r="ENA24" t="s">
        <v>7203</v>
      </c>
      <c r="ENB24" t="s">
        <v>7203</v>
      </c>
      <c r="ENC24" t="s">
        <v>7203</v>
      </c>
      <c r="END24" t="s">
        <v>7203</v>
      </c>
      <c r="ENE24" t="s">
        <v>7203</v>
      </c>
      <c r="ENF24" t="s">
        <v>7203</v>
      </c>
      <c r="ENG24" t="s">
        <v>7203</v>
      </c>
      <c r="ENH24" t="s">
        <v>7203</v>
      </c>
      <c r="ENI24" t="s">
        <v>7203</v>
      </c>
      <c r="ENJ24" t="s">
        <v>7203</v>
      </c>
      <c r="ENK24" t="s">
        <v>7203</v>
      </c>
      <c r="ENL24" t="s">
        <v>7203</v>
      </c>
      <c r="ENM24" t="s">
        <v>7203</v>
      </c>
      <c r="ENN24" t="s">
        <v>7203</v>
      </c>
      <c r="ENO24" t="s">
        <v>7203</v>
      </c>
      <c r="ENP24" t="s">
        <v>7203</v>
      </c>
      <c r="ENQ24" t="s">
        <v>7203</v>
      </c>
      <c r="ENR24" t="s">
        <v>7203</v>
      </c>
      <c r="ENS24" t="s">
        <v>7203</v>
      </c>
      <c r="ENT24" t="s">
        <v>7203</v>
      </c>
      <c r="ENU24" t="s">
        <v>7203</v>
      </c>
      <c r="ENV24" t="s">
        <v>7203</v>
      </c>
      <c r="ENW24" t="s">
        <v>7203</v>
      </c>
      <c r="ENX24" t="s">
        <v>7203</v>
      </c>
      <c r="ENY24" t="s">
        <v>7203</v>
      </c>
      <c r="ENZ24" t="s">
        <v>7203</v>
      </c>
      <c r="EOA24" t="s">
        <v>7203</v>
      </c>
      <c r="EOB24" t="s">
        <v>7203</v>
      </c>
      <c r="EOC24" t="s">
        <v>7203</v>
      </c>
      <c r="EOD24" t="s">
        <v>7203</v>
      </c>
      <c r="EOE24" t="s">
        <v>7203</v>
      </c>
      <c r="EOF24" t="s">
        <v>7203</v>
      </c>
      <c r="EOG24" t="s">
        <v>7203</v>
      </c>
      <c r="EOH24" t="s">
        <v>7203</v>
      </c>
      <c r="EOI24" t="s">
        <v>7203</v>
      </c>
      <c r="EOJ24" t="s">
        <v>7203</v>
      </c>
      <c r="EOK24" t="s">
        <v>7203</v>
      </c>
      <c r="EOL24" t="s">
        <v>7203</v>
      </c>
      <c r="EOM24" t="s">
        <v>7203</v>
      </c>
      <c r="EON24" t="s">
        <v>7203</v>
      </c>
      <c r="EOO24" t="s">
        <v>7203</v>
      </c>
      <c r="EOP24" t="s">
        <v>7203</v>
      </c>
      <c r="EOQ24" t="s">
        <v>7203</v>
      </c>
      <c r="EOR24" t="s">
        <v>7203</v>
      </c>
      <c r="EOS24" t="s">
        <v>7203</v>
      </c>
      <c r="EOT24" t="s">
        <v>7203</v>
      </c>
      <c r="EOU24" t="s">
        <v>7203</v>
      </c>
      <c r="EOV24" t="s">
        <v>7203</v>
      </c>
      <c r="EOW24" t="s">
        <v>7203</v>
      </c>
      <c r="EOX24" t="s">
        <v>7203</v>
      </c>
      <c r="EOY24" t="s">
        <v>7203</v>
      </c>
      <c r="EOZ24" t="s">
        <v>7203</v>
      </c>
      <c r="EPA24" t="s">
        <v>7203</v>
      </c>
      <c r="EPB24" t="s">
        <v>7203</v>
      </c>
      <c r="EPC24" t="s">
        <v>7203</v>
      </c>
      <c r="EPD24" t="s">
        <v>7203</v>
      </c>
      <c r="EPE24" t="s">
        <v>7203</v>
      </c>
      <c r="EPF24" t="s">
        <v>7203</v>
      </c>
      <c r="EPG24" t="s">
        <v>7203</v>
      </c>
      <c r="EPH24" t="s">
        <v>7203</v>
      </c>
      <c r="EPI24" t="s">
        <v>7203</v>
      </c>
      <c r="EPJ24" t="s">
        <v>7203</v>
      </c>
      <c r="EPK24" t="s">
        <v>7203</v>
      </c>
      <c r="EPL24" t="s">
        <v>7203</v>
      </c>
      <c r="EPM24" t="s">
        <v>7203</v>
      </c>
      <c r="EPN24" t="s">
        <v>7203</v>
      </c>
      <c r="EPO24" t="s">
        <v>7203</v>
      </c>
      <c r="EPP24" t="s">
        <v>7203</v>
      </c>
      <c r="EPQ24" t="s">
        <v>7203</v>
      </c>
      <c r="EPR24" t="s">
        <v>7203</v>
      </c>
      <c r="EPS24" t="s">
        <v>7203</v>
      </c>
      <c r="EPT24" t="s">
        <v>7203</v>
      </c>
      <c r="EPU24" t="s">
        <v>7203</v>
      </c>
      <c r="EPV24" t="s">
        <v>7203</v>
      </c>
      <c r="EPW24" t="s">
        <v>7203</v>
      </c>
      <c r="EPX24" t="s">
        <v>7203</v>
      </c>
      <c r="EPY24" t="s">
        <v>7203</v>
      </c>
      <c r="EPZ24" t="s">
        <v>7203</v>
      </c>
      <c r="EQA24" t="s">
        <v>7203</v>
      </c>
      <c r="EQB24" t="s">
        <v>7203</v>
      </c>
      <c r="EQC24" t="s">
        <v>7203</v>
      </c>
      <c r="EQD24" t="s">
        <v>7203</v>
      </c>
      <c r="EQE24" t="s">
        <v>7203</v>
      </c>
      <c r="EQF24" t="s">
        <v>7203</v>
      </c>
      <c r="EQG24" t="s">
        <v>7203</v>
      </c>
      <c r="EQH24" t="s">
        <v>7203</v>
      </c>
      <c r="EQI24" t="s">
        <v>7203</v>
      </c>
      <c r="EQJ24" t="s">
        <v>7203</v>
      </c>
      <c r="EQK24" t="s">
        <v>7203</v>
      </c>
      <c r="EQL24" t="s">
        <v>7203</v>
      </c>
      <c r="EQM24" t="s">
        <v>7203</v>
      </c>
      <c r="EQN24" t="s">
        <v>7203</v>
      </c>
      <c r="EQO24" t="s">
        <v>7203</v>
      </c>
      <c r="EQP24" t="s">
        <v>7203</v>
      </c>
      <c r="EQQ24" t="s">
        <v>7203</v>
      </c>
      <c r="EQR24" t="s">
        <v>7203</v>
      </c>
      <c r="EQS24" t="s">
        <v>7203</v>
      </c>
      <c r="EQT24" t="s">
        <v>7203</v>
      </c>
      <c r="EQU24" t="s">
        <v>7203</v>
      </c>
      <c r="EQV24" t="s">
        <v>7203</v>
      </c>
      <c r="EQW24" t="s">
        <v>7203</v>
      </c>
      <c r="EQX24" t="s">
        <v>7203</v>
      </c>
      <c r="EQY24" t="s">
        <v>7203</v>
      </c>
      <c r="EQZ24" t="s">
        <v>7203</v>
      </c>
      <c r="ERA24" t="s">
        <v>7203</v>
      </c>
      <c r="ERB24" t="s">
        <v>7203</v>
      </c>
      <c r="ERC24" t="s">
        <v>7203</v>
      </c>
      <c r="ERD24" t="s">
        <v>7203</v>
      </c>
      <c r="ERE24" t="s">
        <v>7203</v>
      </c>
      <c r="ERF24" t="s">
        <v>7203</v>
      </c>
      <c r="ERG24" t="s">
        <v>7203</v>
      </c>
      <c r="ERH24" t="s">
        <v>7203</v>
      </c>
      <c r="ERI24" t="s">
        <v>7203</v>
      </c>
      <c r="ERJ24" t="s">
        <v>7203</v>
      </c>
      <c r="ERK24" t="s">
        <v>7203</v>
      </c>
      <c r="ERL24" t="s">
        <v>7203</v>
      </c>
      <c r="ERM24" t="s">
        <v>7203</v>
      </c>
      <c r="ERN24" t="s">
        <v>7203</v>
      </c>
      <c r="ERO24" t="s">
        <v>7203</v>
      </c>
      <c r="ERP24" t="s">
        <v>7203</v>
      </c>
      <c r="ERQ24" t="s">
        <v>7203</v>
      </c>
      <c r="ERR24" t="s">
        <v>7203</v>
      </c>
      <c r="ERS24" t="s">
        <v>7203</v>
      </c>
      <c r="ERT24" t="s">
        <v>7203</v>
      </c>
      <c r="ERU24" t="s">
        <v>7203</v>
      </c>
      <c r="ERV24" t="s">
        <v>7203</v>
      </c>
      <c r="ERW24" t="s">
        <v>7203</v>
      </c>
      <c r="ERX24" t="s">
        <v>7203</v>
      </c>
      <c r="ERY24" t="s">
        <v>7203</v>
      </c>
      <c r="ERZ24" t="s">
        <v>7203</v>
      </c>
      <c r="ESA24" t="s">
        <v>7203</v>
      </c>
      <c r="ESB24" t="s">
        <v>7203</v>
      </c>
      <c r="ESC24" t="s">
        <v>7203</v>
      </c>
      <c r="ESD24" t="s">
        <v>7203</v>
      </c>
      <c r="ESE24" t="s">
        <v>7203</v>
      </c>
      <c r="ESF24" t="s">
        <v>7203</v>
      </c>
      <c r="ESG24" t="s">
        <v>7203</v>
      </c>
      <c r="ESH24" t="s">
        <v>7203</v>
      </c>
      <c r="ESI24" t="s">
        <v>7203</v>
      </c>
      <c r="ESJ24" t="s">
        <v>7203</v>
      </c>
      <c r="ESK24" t="s">
        <v>7203</v>
      </c>
      <c r="ESL24" t="s">
        <v>7203</v>
      </c>
      <c r="ESM24" t="s">
        <v>7203</v>
      </c>
      <c r="ESN24" t="s">
        <v>7203</v>
      </c>
      <c r="ESO24" t="s">
        <v>7203</v>
      </c>
      <c r="ESP24" t="s">
        <v>7203</v>
      </c>
      <c r="ESQ24" t="s">
        <v>7203</v>
      </c>
      <c r="ESR24" t="s">
        <v>7203</v>
      </c>
      <c r="ESS24" t="s">
        <v>7203</v>
      </c>
      <c r="EST24" t="s">
        <v>7203</v>
      </c>
      <c r="ESU24" t="s">
        <v>7203</v>
      </c>
      <c r="ESV24" t="s">
        <v>7203</v>
      </c>
      <c r="ESW24" t="s">
        <v>7203</v>
      </c>
      <c r="ESX24" t="s">
        <v>7203</v>
      </c>
      <c r="ESY24" t="s">
        <v>7203</v>
      </c>
      <c r="ESZ24" t="s">
        <v>7203</v>
      </c>
      <c r="ETA24" t="s">
        <v>7203</v>
      </c>
      <c r="ETB24" t="s">
        <v>7203</v>
      </c>
      <c r="ETC24" t="s">
        <v>7203</v>
      </c>
      <c r="ETD24" t="s">
        <v>7203</v>
      </c>
      <c r="ETE24" t="s">
        <v>7203</v>
      </c>
      <c r="ETF24" t="s">
        <v>7203</v>
      </c>
      <c r="ETG24" t="s">
        <v>7203</v>
      </c>
      <c r="ETH24" t="s">
        <v>7203</v>
      </c>
      <c r="ETI24" t="s">
        <v>7203</v>
      </c>
      <c r="ETJ24" t="s">
        <v>7203</v>
      </c>
      <c r="ETK24" t="s">
        <v>7203</v>
      </c>
      <c r="ETL24" t="s">
        <v>7203</v>
      </c>
      <c r="ETM24" t="s">
        <v>7203</v>
      </c>
      <c r="ETN24" t="s">
        <v>7203</v>
      </c>
      <c r="ETO24" t="s">
        <v>7203</v>
      </c>
      <c r="ETP24" t="s">
        <v>7203</v>
      </c>
      <c r="ETQ24" t="s">
        <v>7203</v>
      </c>
      <c r="ETR24" t="s">
        <v>7203</v>
      </c>
      <c r="ETS24" t="s">
        <v>7203</v>
      </c>
      <c r="ETT24" t="s">
        <v>7203</v>
      </c>
      <c r="ETU24" t="s">
        <v>7203</v>
      </c>
      <c r="ETV24" t="s">
        <v>7203</v>
      </c>
      <c r="ETW24" t="s">
        <v>7203</v>
      </c>
      <c r="ETX24" t="s">
        <v>7203</v>
      </c>
      <c r="ETY24" t="s">
        <v>7203</v>
      </c>
      <c r="ETZ24" t="s">
        <v>7203</v>
      </c>
      <c r="EUA24" t="s">
        <v>7203</v>
      </c>
      <c r="EUB24" t="s">
        <v>7203</v>
      </c>
      <c r="EUC24" t="s">
        <v>7203</v>
      </c>
      <c r="EUD24" t="s">
        <v>7203</v>
      </c>
      <c r="EUE24" t="s">
        <v>7203</v>
      </c>
      <c r="EUF24" t="s">
        <v>7203</v>
      </c>
      <c r="EUG24" t="s">
        <v>7203</v>
      </c>
      <c r="EUH24" t="s">
        <v>7203</v>
      </c>
      <c r="EUI24" t="s">
        <v>7203</v>
      </c>
      <c r="EUJ24" t="s">
        <v>7203</v>
      </c>
      <c r="EUK24" t="s">
        <v>7203</v>
      </c>
      <c r="EUL24" t="s">
        <v>7203</v>
      </c>
      <c r="EUM24" t="s">
        <v>7203</v>
      </c>
      <c r="EUN24" t="s">
        <v>7203</v>
      </c>
      <c r="EUO24" t="s">
        <v>7203</v>
      </c>
      <c r="EUP24" t="s">
        <v>7203</v>
      </c>
      <c r="EUQ24" t="s">
        <v>7203</v>
      </c>
      <c r="EUR24" t="s">
        <v>7203</v>
      </c>
      <c r="EUS24" t="s">
        <v>7203</v>
      </c>
      <c r="EUT24" t="s">
        <v>7203</v>
      </c>
      <c r="EUU24" t="s">
        <v>7203</v>
      </c>
      <c r="EUV24" t="s">
        <v>7203</v>
      </c>
      <c r="EUW24" t="s">
        <v>7203</v>
      </c>
      <c r="EUX24" t="s">
        <v>7203</v>
      </c>
      <c r="EUY24" t="s">
        <v>7203</v>
      </c>
      <c r="EUZ24" t="s">
        <v>7203</v>
      </c>
      <c r="EVA24" t="s">
        <v>7203</v>
      </c>
      <c r="EVB24" t="s">
        <v>7203</v>
      </c>
      <c r="EVC24" t="s">
        <v>7203</v>
      </c>
      <c r="EVD24" t="s">
        <v>7203</v>
      </c>
      <c r="EVE24" t="s">
        <v>7203</v>
      </c>
      <c r="EVF24" t="s">
        <v>7203</v>
      </c>
      <c r="EVG24" t="s">
        <v>7203</v>
      </c>
      <c r="EVH24" t="s">
        <v>7203</v>
      </c>
      <c r="EVI24" t="s">
        <v>7203</v>
      </c>
      <c r="EVJ24" t="s">
        <v>7203</v>
      </c>
      <c r="EVK24" t="s">
        <v>7203</v>
      </c>
      <c r="EVL24" t="s">
        <v>7203</v>
      </c>
      <c r="EVM24" t="s">
        <v>7203</v>
      </c>
      <c r="EVN24" t="s">
        <v>7203</v>
      </c>
      <c r="EVO24" t="s">
        <v>7203</v>
      </c>
      <c r="EVP24" t="s">
        <v>7203</v>
      </c>
      <c r="EVQ24" t="s">
        <v>7203</v>
      </c>
      <c r="EVR24" t="s">
        <v>7203</v>
      </c>
      <c r="EVS24" t="s">
        <v>7203</v>
      </c>
      <c r="EVT24" t="s">
        <v>7203</v>
      </c>
      <c r="EVU24" t="s">
        <v>7203</v>
      </c>
      <c r="EVV24" t="s">
        <v>7203</v>
      </c>
      <c r="EVW24" t="s">
        <v>7203</v>
      </c>
      <c r="EVX24" t="s">
        <v>7203</v>
      </c>
      <c r="EVY24" t="s">
        <v>7203</v>
      </c>
      <c r="EVZ24" t="s">
        <v>7203</v>
      </c>
      <c r="EWA24" t="s">
        <v>7203</v>
      </c>
      <c r="EWB24" t="s">
        <v>7203</v>
      </c>
      <c r="EWC24" t="s">
        <v>7203</v>
      </c>
      <c r="EWD24" t="s">
        <v>7203</v>
      </c>
      <c r="EWE24" t="s">
        <v>7203</v>
      </c>
      <c r="EWF24" t="s">
        <v>7203</v>
      </c>
      <c r="EWG24" t="s">
        <v>7203</v>
      </c>
      <c r="EWH24" t="s">
        <v>7203</v>
      </c>
      <c r="EWI24" t="s">
        <v>7203</v>
      </c>
      <c r="EWJ24" t="s">
        <v>7203</v>
      </c>
      <c r="EWK24" t="s">
        <v>7203</v>
      </c>
      <c r="EWL24" t="s">
        <v>7203</v>
      </c>
      <c r="EWM24" t="s">
        <v>7203</v>
      </c>
      <c r="EWN24" t="s">
        <v>7203</v>
      </c>
      <c r="EWO24" t="s">
        <v>7203</v>
      </c>
      <c r="EWP24" t="s">
        <v>7203</v>
      </c>
      <c r="EWQ24" t="s">
        <v>7203</v>
      </c>
      <c r="EWR24" t="s">
        <v>7203</v>
      </c>
      <c r="EWS24" t="s">
        <v>7203</v>
      </c>
      <c r="EWT24" t="s">
        <v>7203</v>
      </c>
      <c r="EWU24" t="s">
        <v>7203</v>
      </c>
      <c r="EWV24" t="s">
        <v>7203</v>
      </c>
      <c r="EWW24" t="s">
        <v>7203</v>
      </c>
      <c r="EWX24" t="s">
        <v>7203</v>
      </c>
      <c r="EWY24" t="s">
        <v>7203</v>
      </c>
      <c r="EWZ24" t="s">
        <v>7203</v>
      </c>
      <c r="EXA24" t="s">
        <v>7203</v>
      </c>
      <c r="EXB24" t="s">
        <v>7203</v>
      </c>
      <c r="EXC24" t="s">
        <v>7203</v>
      </c>
      <c r="EXD24" t="s">
        <v>7203</v>
      </c>
      <c r="EXE24" t="s">
        <v>7203</v>
      </c>
      <c r="EXF24" t="s">
        <v>7203</v>
      </c>
      <c r="EXG24" t="s">
        <v>7203</v>
      </c>
      <c r="EXH24" t="s">
        <v>7203</v>
      </c>
      <c r="EXI24" t="s">
        <v>7203</v>
      </c>
      <c r="EXJ24" t="s">
        <v>7203</v>
      </c>
      <c r="EXK24" t="s">
        <v>7203</v>
      </c>
      <c r="EXL24" t="s">
        <v>7203</v>
      </c>
      <c r="EXM24" t="s">
        <v>7203</v>
      </c>
      <c r="EXN24" t="s">
        <v>7203</v>
      </c>
      <c r="EXO24" t="s">
        <v>7203</v>
      </c>
      <c r="EXP24" t="s">
        <v>7203</v>
      </c>
      <c r="EXQ24" t="s">
        <v>7203</v>
      </c>
      <c r="EXR24" t="s">
        <v>7203</v>
      </c>
      <c r="EXS24" t="s">
        <v>7203</v>
      </c>
      <c r="EXT24" t="s">
        <v>7203</v>
      </c>
      <c r="EXU24" t="s">
        <v>7203</v>
      </c>
      <c r="EXV24" t="s">
        <v>7203</v>
      </c>
      <c r="EXW24" t="s">
        <v>7203</v>
      </c>
      <c r="EXX24" t="s">
        <v>7203</v>
      </c>
      <c r="EXY24" t="s">
        <v>7203</v>
      </c>
      <c r="EXZ24" t="s">
        <v>7203</v>
      </c>
      <c r="EYA24" t="s">
        <v>7203</v>
      </c>
      <c r="EYB24" t="s">
        <v>7203</v>
      </c>
      <c r="EYC24" t="s">
        <v>7203</v>
      </c>
      <c r="EYD24" t="s">
        <v>7203</v>
      </c>
      <c r="EYE24" t="s">
        <v>7203</v>
      </c>
      <c r="EYF24" t="s">
        <v>7203</v>
      </c>
      <c r="EYG24" t="s">
        <v>7203</v>
      </c>
      <c r="EYH24" t="s">
        <v>7203</v>
      </c>
      <c r="EYI24" t="s">
        <v>7203</v>
      </c>
      <c r="EYJ24" t="s">
        <v>7203</v>
      </c>
      <c r="EYK24" t="s">
        <v>7203</v>
      </c>
      <c r="EYL24" t="s">
        <v>7203</v>
      </c>
      <c r="EYM24" t="s">
        <v>7203</v>
      </c>
      <c r="EYN24" t="s">
        <v>7203</v>
      </c>
      <c r="EYO24" t="s">
        <v>7203</v>
      </c>
      <c r="EYP24" t="s">
        <v>7203</v>
      </c>
      <c r="EYQ24" t="s">
        <v>7203</v>
      </c>
      <c r="EYR24" t="s">
        <v>7203</v>
      </c>
      <c r="EYS24" t="s">
        <v>7203</v>
      </c>
      <c r="EYT24" t="s">
        <v>7203</v>
      </c>
      <c r="EYU24" t="s">
        <v>7203</v>
      </c>
      <c r="EYV24" t="s">
        <v>7203</v>
      </c>
      <c r="EYW24" t="s">
        <v>7203</v>
      </c>
      <c r="EYX24" t="s">
        <v>7203</v>
      </c>
      <c r="EYY24" t="s">
        <v>7203</v>
      </c>
      <c r="EYZ24" t="s">
        <v>7203</v>
      </c>
      <c r="EZA24" t="s">
        <v>7203</v>
      </c>
      <c r="EZB24" t="s">
        <v>7203</v>
      </c>
      <c r="EZC24" t="s">
        <v>7203</v>
      </c>
      <c r="EZD24" t="s">
        <v>7203</v>
      </c>
      <c r="EZE24" t="s">
        <v>7203</v>
      </c>
      <c r="EZF24" t="s">
        <v>7203</v>
      </c>
      <c r="EZG24" t="s">
        <v>7203</v>
      </c>
      <c r="EZH24" t="s">
        <v>7203</v>
      </c>
      <c r="EZI24" t="s">
        <v>7203</v>
      </c>
      <c r="EZJ24" t="s">
        <v>7203</v>
      </c>
      <c r="EZK24" t="s">
        <v>7203</v>
      </c>
      <c r="EZL24" t="s">
        <v>7203</v>
      </c>
      <c r="EZM24" t="s">
        <v>7203</v>
      </c>
      <c r="EZN24" t="s">
        <v>7203</v>
      </c>
      <c r="EZO24" t="s">
        <v>7203</v>
      </c>
      <c r="EZP24" t="s">
        <v>7203</v>
      </c>
      <c r="EZQ24" t="s">
        <v>7203</v>
      </c>
      <c r="EZR24" t="s">
        <v>7203</v>
      </c>
      <c r="EZS24" t="s">
        <v>7203</v>
      </c>
      <c r="EZT24" t="s">
        <v>7203</v>
      </c>
      <c r="EZU24" t="s">
        <v>7203</v>
      </c>
      <c r="EZV24" t="s">
        <v>7203</v>
      </c>
      <c r="EZW24" t="s">
        <v>7203</v>
      </c>
      <c r="EZX24" t="s">
        <v>7203</v>
      </c>
      <c r="EZY24" t="s">
        <v>7203</v>
      </c>
      <c r="EZZ24" t="s">
        <v>7203</v>
      </c>
      <c r="FAA24" t="s">
        <v>7203</v>
      </c>
      <c r="FAB24" t="s">
        <v>7203</v>
      </c>
      <c r="FAC24" t="s">
        <v>7203</v>
      </c>
      <c r="FAD24" t="s">
        <v>7203</v>
      </c>
      <c r="FAE24" t="s">
        <v>7203</v>
      </c>
      <c r="FAF24" t="s">
        <v>7203</v>
      </c>
      <c r="FAG24" t="s">
        <v>7203</v>
      </c>
      <c r="FAH24" t="s">
        <v>7203</v>
      </c>
      <c r="FAI24" t="s">
        <v>7203</v>
      </c>
      <c r="FAJ24" t="s">
        <v>7203</v>
      </c>
      <c r="FAK24" t="s">
        <v>7203</v>
      </c>
      <c r="FAL24" t="s">
        <v>7203</v>
      </c>
      <c r="FAM24" t="s">
        <v>7203</v>
      </c>
      <c r="FAN24" t="s">
        <v>7203</v>
      </c>
      <c r="FAO24" t="s">
        <v>7203</v>
      </c>
      <c r="FAP24" t="s">
        <v>7203</v>
      </c>
      <c r="FAQ24" t="s">
        <v>7203</v>
      </c>
      <c r="FAR24" t="s">
        <v>7203</v>
      </c>
      <c r="FAS24" t="s">
        <v>7203</v>
      </c>
      <c r="FAT24" t="s">
        <v>7203</v>
      </c>
      <c r="FAU24" t="s">
        <v>7203</v>
      </c>
      <c r="FAV24" t="s">
        <v>7203</v>
      </c>
      <c r="FAW24" t="s">
        <v>7203</v>
      </c>
      <c r="FAX24" t="s">
        <v>7203</v>
      </c>
      <c r="FAY24" t="s">
        <v>7203</v>
      </c>
      <c r="FAZ24" t="s">
        <v>7203</v>
      </c>
      <c r="FBA24" t="s">
        <v>7203</v>
      </c>
      <c r="FBB24" t="s">
        <v>7203</v>
      </c>
      <c r="FBC24" t="s">
        <v>7203</v>
      </c>
      <c r="FBD24" t="s">
        <v>7203</v>
      </c>
      <c r="FBE24" t="s">
        <v>7203</v>
      </c>
      <c r="FBF24" t="s">
        <v>7203</v>
      </c>
      <c r="FBG24" t="s">
        <v>7203</v>
      </c>
      <c r="FBH24" t="s">
        <v>7203</v>
      </c>
      <c r="FBI24" t="s">
        <v>7203</v>
      </c>
      <c r="FBJ24" t="s">
        <v>7203</v>
      </c>
      <c r="FBK24" t="s">
        <v>7203</v>
      </c>
      <c r="FBL24" t="s">
        <v>7203</v>
      </c>
      <c r="FBM24" t="s">
        <v>7203</v>
      </c>
      <c r="FBN24" t="s">
        <v>7203</v>
      </c>
      <c r="FBO24" t="s">
        <v>7203</v>
      </c>
      <c r="FBP24" t="s">
        <v>7203</v>
      </c>
      <c r="FBQ24" t="s">
        <v>7203</v>
      </c>
      <c r="FBR24" t="s">
        <v>7203</v>
      </c>
      <c r="FBS24" t="s">
        <v>7203</v>
      </c>
      <c r="FBT24" t="s">
        <v>7203</v>
      </c>
      <c r="FBU24" t="s">
        <v>7203</v>
      </c>
      <c r="FBV24" t="s">
        <v>7203</v>
      </c>
      <c r="FBW24" t="s">
        <v>7203</v>
      </c>
      <c r="FBX24" t="s">
        <v>7203</v>
      </c>
      <c r="FBY24" t="s">
        <v>7203</v>
      </c>
      <c r="FBZ24" t="s">
        <v>7203</v>
      </c>
      <c r="FCA24" t="s">
        <v>7203</v>
      </c>
      <c r="FCB24" t="s">
        <v>7203</v>
      </c>
      <c r="FCC24" t="s">
        <v>7203</v>
      </c>
      <c r="FCD24" t="s">
        <v>7203</v>
      </c>
      <c r="FCE24" t="s">
        <v>7203</v>
      </c>
      <c r="FCF24" t="s">
        <v>7203</v>
      </c>
      <c r="FCG24" t="s">
        <v>7203</v>
      </c>
      <c r="FCH24" t="s">
        <v>7203</v>
      </c>
      <c r="FCI24" t="s">
        <v>7203</v>
      </c>
      <c r="FCJ24" t="s">
        <v>7203</v>
      </c>
      <c r="FCK24" t="s">
        <v>7203</v>
      </c>
      <c r="FCL24" t="s">
        <v>7203</v>
      </c>
      <c r="FCM24" t="s">
        <v>7203</v>
      </c>
      <c r="FCN24" t="s">
        <v>7203</v>
      </c>
      <c r="FCO24" t="s">
        <v>7203</v>
      </c>
      <c r="FCP24" t="s">
        <v>7203</v>
      </c>
      <c r="FCQ24" t="s">
        <v>7203</v>
      </c>
      <c r="FCR24" t="s">
        <v>7203</v>
      </c>
      <c r="FCS24" t="s">
        <v>7203</v>
      </c>
      <c r="FCT24" t="s">
        <v>7203</v>
      </c>
      <c r="FCU24" t="s">
        <v>7203</v>
      </c>
      <c r="FCV24" t="s">
        <v>7203</v>
      </c>
      <c r="FCW24" t="s">
        <v>7203</v>
      </c>
      <c r="FCX24" t="s">
        <v>7203</v>
      </c>
      <c r="FCY24" t="s">
        <v>7203</v>
      </c>
      <c r="FCZ24" t="s">
        <v>7203</v>
      </c>
      <c r="FDA24" t="s">
        <v>7203</v>
      </c>
      <c r="FDB24" t="s">
        <v>7203</v>
      </c>
      <c r="FDC24" t="s">
        <v>7203</v>
      </c>
      <c r="FDD24" t="s">
        <v>7203</v>
      </c>
      <c r="FDE24" t="s">
        <v>7203</v>
      </c>
      <c r="FDF24" t="s">
        <v>7203</v>
      </c>
      <c r="FDG24" t="s">
        <v>7203</v>
      </c>
      <c r="FDH24" t="s">
        <v>7203</v>
      </c>
      <c r="FDI24" t="s">
        <v>7203</v>
      </c>
      <c r="FDJ24" t="s">
        <v>7203</v>
      </c>
      <c r="FDK24" t="s">
        <v>7203</v>
      </c>
      <c r="FDL24" t="s">
        <v>7203</v>
      </c>
      <c r="FDM24" t="s">
        <v>7203</v>
      </c>
      <c r="FDN24" t="s">
        <v>7203</v>
      </c>
      <c r="FDO24" t="s">
        <v>7203</v>
      </c>
      <c r="FDP24" t="s">
        <v>7203</v>
      </c>
      <c r="FDQ24" t="s">
        <v>7203</v>
      </c>
      <c r="FDR24" t="s">
        <v>7203</v>
      </c>
      <c r="FDS24" t="s">
        <v>7203</v>
      </c>
      <c r="FDT24" t="s">
        <v>7203</v>
      </c>
      <c r="FDU24" t="s">
        <v>7203</v>
      </c>
      <c r="FDV24" t="s">
        <v>7203</v>
      </c>
      <c r="FDW24" t="s">
        <v>7203</v>
      </c>
      <c r="FDX24" t="s">
        <v>7203</v>
      </c>
      <c r="FDY24" t="s">
        <v>7203</v>
      </c>
      <c r="FDZ24" t="s">
        <v>7203</v>
      </c>
      <c r="FEA24" t="s">
        <v>7203</v>
      </c>
      <c r="FEB24" t="s">
        <v>7203</v>
      </c>
      <c r="FEC24" t="s">
        <v>7203</v>
      </c>
      <c r="FED24" t="s">
        <v>7203</v>
      </c>
      <c r="FEE24" t="s">
        <v>7203</v>
      </c>
      <c r="FEF24" t="s">
        <v>7203</v>
      </c>
      <c r="FEG24" t="s">
        <v>7203</v>
      </c>
      <c r="FEH24" t="s">
        <v>7203</v>
      </c>
      <c r="FEI24" t="s">
        <v>7203</v>
      </c>
      <c r="FEJ24" t="s">
        <v>7203</v>
      </c>
      <c r="FEK24" t="s">
        <v>7203</v>
      </c>
      <c r="FEL24" t="s">
        <v>7203</v>
      </c>
      <c r="FEM24" t="s">
        <v>7203</v>
      </c>
      <c r="FEN24" t="s">
        <v>7203</v>
      </c>
      <c r="FEO24" t="s">
        <v>7203</v>
      </c>
      <c r="FEP24" t="s">
        <v>7203</v>
      </c>
      <c r="FEQ24" t="s">
        <v>7203</v>
      </c>
      <c r="FER24" t="s">
        <v>7203</v>
      </c>
      <c r="FES24" t="s">
        <v>7203</v>
      </c>
      <c r="FET24" t="s">
        <v>7203</v>
      </c>
      <c r="FEU24" t="s">
        <v>7203</v>
      </c>
      <c r="FEV24" t="s">
        <v>7203</v>
      </c>
      <c r="FEW24" t="s">
        <v>7203</v>
      </c>
      <c r="FEX24" t="s">
        <v>7203</v>
      </c>
      <c r="FEY24" t="s">
        <v>7203</v>
      </c>
      <c r="FEZ24" t="s">
        <v>7203</v>
      </c>
      <c r="FFA24" t="s">
        <v>7203</v>
      </c>
      <c r="FFB24" t="s">
        <v>7203</v>
      </c>
      <c r="FFC24" t="s">
        <v>7203</v>
      </c>
      <c r="FFD24" t="s">
        <v>7203</v>
      </c>
      <c r="FFE24" t="s">
        <v>7203</v>
      </c>
      <c r="FFF24" t="s">
        <v>7203</v>
      </c>
      <c r="FFG24" t="s">
        <v>7203</v>
      </c>
      <c r="FFH24" t="s">
        <v>7203</v>
      </c>
      <c r="FFI24" t="s">
        <v>7203</v>
      </c>
      <c r="FFJ24" t="s">
        <v>7203</v>
      </c>
      <c r="FFK24" t="s">
        <v>7203</v>
      </c>
      <c r="FFL24" t="s">
        <v>7203</v>
      </c>
      <c r="FFM24" t="s">
        <v>7203</v>
      </c>
      <c r="FFN24" t="s">
        <v>7203</v>
      </c>
      <c r="FFO24" t="s">
        <v>7203</v>
      </c>
      <c r="FFP24" t="s">
        <v>7203</v>
      </c>
      <c r="FFQ24" t="s">
        <v>7203</v>
      </c>
      <c r="FFR24" t="s">
        <v>7203</v>
      </c>
      <c r="FFS24" t="s">
        <v>7203</v>
      </c>
      <c r="FFT24" t="s">
        <v>7203</v>
      </c>
      <c r="FFU24" t="s">
        <v>7203</v>
      </c>
      <c r="FFV24" t="s">
        <v>7203</v>
      </c>
      <c r="FFW24" t="s">
        <v>7203</v>
      </c>
      <c r="FFX24" t="s">
        <v>7203</v>
      </c>
      <c r="FFY24" t="s">
        <v>7203</v>
      </c>
      <c r="FFZ24" t="s">
        <v>7203</v>
      </c>
      <c r="FGA24" t="s">
        <v>7203</v>
      </c>
      <c r="FGB24" t="s">
        <v>7203</v>
      </c>
      <c r="FGC24" t="s">
        <v>7203</v>
      </c>
      <c r="FGD24" t="s">
        <v>7203</v>
      </c>
      <c r="FGE24" t="s">
        <v>7203</v>
      </c>
      <c r="FGF24" t="s">
        <v>7203</v>
      </c>
      <c r="FGG24" t="s">
        <v>7203</v>
      </c>
      <c r="FGH24" t="s">
        <v>7203</v>
      </c>
      <c r="FGI24" t="s">
        <v>7203</v>
      </c>
      <c r="FGJ24" t="s">
        <v>7203</v>
      </c>
      <c r="FGK24" t="s">
        <v>7203</v>
      </c>
      <c r="FGL24" t="s">
        <v>7203</v>
      </c>
      <c r="FGM24" t="s">
        <v>7203</v>
      </c>
      <c r="FGN24" t="s">
        <v>7203</v>
      </c>
      <c r="FGO24" t="s">
        <v>7203</v>
      </c>
      <c r="FGP24" t="s">
        <v>7203</v>
      </c>
      <c r="FGQ24" t="s">
        <v>7203</v>
      </c>
      <c r="FGR24" t="s">
        <v>7203</v>
      </c>
      <c r="FGS24" t="s">
        <v>7203</v>
      </c>
      <c r="FGT24" t="s">
        <v>7203</v>
      </c>
      <c r="FGU24" t="s">
        <v>7203</v>
      </c>
      <c r="FGV24" t="s">
        <v>7203</v>
      </c>
      <c r="FGW24" t="s">
        <v>7203</v>
      </c>
      <c r="FGX24" t="s">
        <v>7203</v>
      </c>
      <c r="FGY24" t="s">
        <v>7203</v>
      </c>
      <c r="FGZ24" t="s">
        <v>7203</v>
      </c>
      <c r="FHA24" t="s">
        <v>7203</v>
      </c>
      <c r="FHB24" t="s">
        <v>7203</v>
      </c>
      <c r="FHC24" t="s">
        <v>7203</v>
      </c>
      <c r="FHD24" t="s">
        <v>7203</v>
      </c>
      <c r="FHE24" t="s">
        <v>7203</v>
      </c>
      <c r="FHF24" t="s">
        <v>7203</v>
      </c>
      <c r="FHG24" t="s">
        <v>7203</v>
      </c>
      <c r="FHH24" t="s">
        <v>7203</v>
      </c>
      <c r="FHI24" t="s">
        <v>7203</v>
      </c>
      <c r="FHJ24" t="s">
        <v>7203</v>
      </c>
      <c r="FHK24" t="s">
        <v>7203</v>
      </c>
      <c r="FHL24" t="s">
        <v>7203</v>
      </c>
      <c r="FHM24" t="s">
        <v>7203</v>
      </c>
      <c r="FHN24" t="s">
        <v>7203</v>
      </c>
      <c r="FHO24" t="s">
        <v>7203</v>
      </c>
      <c r="FHP24" t="s">
        <v>7203</v>
      </c>
      <c r="FHQ24" t="s">
        <v>7203</v>
      </c>
      <c r="FHR24" t="s">
        <v>7203</v>
      </c>
      <c r="FHS24" t="s">
        <v>7203</v>
      </c>
      <c r="FHT24" t="s">
        <v>7203</v>
      </c>
      <c r="FHU24" t="s">
        <v>7203</v>
      </c>
      <c r="FHV24" t="s">
        <v>7203</v>
      </c>
      <c r="FHW24" t="s">
        <v>7203</v>
      </c>
      <c r="FHX24" t="s">
        <v>7203</v>
      </c>
      <c r="FHY24" t="s">
        <v>7203</v>
      </c>
      <c r="FHZ24" t="s">
        <v>7203</v>
      </c>
      <c r="FIA24" t="s">
        <v>7203</v>
      </c>
      <c r="FIB24" t="s">
        <v>7203</v>
      </c>
      <c r="FIC24" t="s">
        <v>7203</v>
      </c>
      <c r="FID24" t="s">
        <v>7203</v>
      </c>
      <c r="FIE24" t="s">
        <v>7203</v>
      </c>
      <c r="FIF24" t="s">
        <v>7203</v>
      </c>
      <c r="FIG24" t="s">
        <v>7203</v>
      </c>
      <c r="FIH24" t="s">
        <v>7203</v>
      </c>
      <c r="FII24" t="s">
        <v>7203</v>
      </c>
      <c r="FIJ24" t="s">
        <v>7203</v>
      </c>
      <c r="FIK24" t="s">
        <v>7203</v>
      </c>
      <c r="FIL24" t="s">
        <v>7203</v>
      </c>
      <c r="FIM24" t="s">
        <v>7203</v>
      </c>
      <c r="FIN24" t="s">
        <v>7203</v>
      </c>
      <c r="FIO24" t="s">
        <v>7203</v>
      </c>
      <c r="FIP24" t="s">
        <v>7203</v>
      </c>
      <c r="FIQ24" t="s">
        <v>7203</v>
      </c>
      <c r="FIR24" t="s">
        <v>7203</v>
      </c>
      <c r="FIS24" t="s">
        <v>7203</v>
      </c>
      <c r="FIT24" t="s">
        <v>7203</v>
      </c>
      <c r="FIU24" t="s">
        <v>7203</v>
      </c>
      <c r="FIV24" t="s">
        <v>7203</v>
      </c>
      <c r="FIW24" t="s">
        <v>7203</v>
      </c>
      <c r="FIX24" t="s">
        <v>7203</v>
      </c>
      <c r="FIY24" t="s">
        <v>7203</v>
      </c>
      <c r="FIZ24" t="s">
        <v>7203</v>
      </c>
      <c r="FJA24" t="s">
        <v>7203</v>
      </c>
      <c r="FJB24" t="s">
        <v>7203</v>
      </c>
      <c r="FJC24" t="s">
        <v>7203</v>
      </c>
      <c r="FJD24" t="s">
        <v>7203</v>
      </c>
      <c r="FJE24" t="s">
        <v>7203</v>
      </c>
      <c r="FJF24" t="s">
        <v>7203</v>
      </c>
      <c r="FJG24" t="s">
        <v>7203</v>
      </c>
      <c r="FJH24" t="s">
        <v>7203</v>
      </c>
      <c r="FJI24" t="s">
        <v>7203</v>
      </c>
      <c r="FJJ24" t="s">
        <v>7203</v>
      </c>
      <c r="FJK24" t="s">
        <v>7203</v>
      </c>
      <c r="FJL24" t="s">
        <v>7203</v>
      </c>
      <c r="FJM24" t="s">
        <v>7203</v>
      </c>
      <c r="FJN24" t="s">
        <v>7203</v>
      </c>
      <c r="FJO24" t="s">
        <v>7203</v>
      </c>
      <c r="FJP24" t="s">
        <v>7203</v>
      </c>
      <c r="FJQ24" t="s">
        <v>7203</v>
      </c>
      <c r="FJR24" t="s">
        <v>7203</v>
      </c>
      <c r="FJS24" t="s">
        <v>7203</v>
      </c>
      <c r="FJT24" t="s">
        <v>7203</v>
      </c>
      <c r="FJU24" t="s">
        <v>7203</v>
      </c>
      <c r="FJV24" t="s">
        <v>7203</v>
      </c>
      <c r="FJW24" t="s">
        <v>7203</v>
      </c>
      <c r="FJX24" t="s">
        <v>7203</v>
      </c>
      <c r="FJY24" t="s">
        <v>7203</v>
      </c>
      <c r="FJZ24" t="s">
        <v>7203</v>
      </c>
      <c r="FKA24" t="s">
        <v>7203</v>
      </c>
      <c r="FKB24" t="s">
        <v>7203</v>
      </c>
      <c r="FKC24" t="s">
        <v>7203</v>
      </c>
      <c r="FKD24" t="s">
        <v>7203</v>
      </c>
      <c r="FKE24" t="s">
        <v>7203</v>
      </c>
      <c r="FKF24" t="s">
        <v>7203</v>
      </c>
      <c r="FKG24" t="s">
        <v>7203</v>
      </c>
      <c r="FKH24" t="s">
        <v>7203</v>
      </c>
      <c r="FKI24" t="s">
        <v>7203</v>
      </c>
      <c r="FKJ24" t="s">
        <v>7203</v>
      </c>
      <c r="FKK24" t="s">
        <v>7203</v>
      </c>
      <c r="FKL24" t="s">
        <v>7203</v>
      </c>
      <c r="FKM24" t="s">
        <v>7203</v>
      </c>
      <c r="FKN24" t="s">
        <v>7203</v>
      </c>
      <c r="FKO24" t="s">
        <v>7203</v>
      </c>
      <c r="FKP24" t="s">
        <v>7203</v>
      </c>
      <c r="FKQ24" t="s">
        <v>7203</v>
      </c>
      <c r="FKR24" t="s">
        <v>7203</v>
      </c>
      <c r="FKS24" t="s">
        <v>7203</v>
      </c>
      <c r="FKT24" t="s">
        <v>7203</v>
      </c>
      <c r="FKU24" t="s">
        <v>7203</v>
      </c>
      <c r="FKV24" t="s">
        <v>7203</v>
      </c>
      <c r="FKW24" t="s">
        <v>7203</v>
      </c>
      <c r="FKX24" t="s">
        <v>7203</v>
      </c>
      <c r="FKY24" t="s">
        <v>7203</v>
      </c>
      <c r="FKZ24" t="s">
        <v>7203</v>
      </c>
      <c r="FLA24" t="s">
        <v>7203</v>
      </c>
      <c r="FLB24" t="s">
        <v>7203</v>
      </c>
      <c r="FLC24" t="s">
        <v>7203</v>
      </c>
      <c r="FLD24" t="s">
        <v>7203</v>
      </c>
      <c r="FLE24" t="s">
        <v>7203</v>
      </c>
      <c r="FLF24" t="s">
        <v>7203</v>
      </c>
      <c r="FLG24" t="s">
        <v>7203</v>
      </c>
      <c r="FLH24" t="s">
        <v>7203</v>
      </c>
      <c r="FLI24" t="s">
        <v>7203</v>
      </c>
      <c r="FLJ24" t="s">
        <v>7203</v>
      </c>
      <c r="FLK24" t="s">
        <v>7203</v>
      </c>
      <c r="FLL24" t="s">
        <v>7203</v>
      </c>
      <c r="FLM24" t="s">
        <v>7203</v>
      </c>
      <c r="FLN24" t="s">
        <v>7203</v>
      </c>
      <c r="FLO24" t="s">
        <v>7203</v>
      </c>
      <c r="FLP24" t="s">
        <v>7203</v>
      </c>
      <c r="FLQ24" t="s">
        <v>7203</v>
      </c>
      <c r="FLR24" t="s">
        <v>7203</v>
      </c>
      <c r="FLS24" t="s">
        <v>7203</v>
      </c>
      <c r="FLT24" t="s">
        <v>7203</v>
      </c>
      <c r="FLU24" t="s">
        <v>7203</v>
      </c>
      <c r="FLV24" t="s">
        <v>7203</v>
      </c>
      <c r="FLW24" t="s">
        <v>7203</v>
      </c>
      <c r="FLX24" t="s">
        <v>7203</v>
      </c>
      <c r="FLY24" t="s">
        <v>7203</v>
      </c>
      <c r="FLZ24" t="s">
        <v>7203</v>
      </c>
      <c r="FMA24" t="s">
        <v>7203</v>
      </c>
      <c r="FMB24" t="s">
        <v>7203</v>
      </c>
      <c r="FMC24" t="s">
        <v>7203</v>
      </c>
      <c r="FMD24" t="s">
        <v>7203</v>
      </c>
      <c r="FME24" t="s">
        <v>7203</v>
      </c>
      <c r="FMF24" t="s">
        <v>7203</v>
      </c>
      <c r="FMG24" t="s">
        <v>7203</v>
      </c>
      <c r="FMH24" t="s">
        <v>7203</v>
      </c>
      <c r="FMI24" t="s">
        <v>7203</v>
      </c>
      <c r="FMJ24" t="s">
        <v>7203</v>
      </c>
      <c r="FMK24" t="s">
        <v>7203</v>
      </c>
      <c r="FML24" t="s">
        <v>7203</v>
      </c>
      <c r="FMM24" t="s">
        <v>7203</v>
      </c>
      <c r="FMN24" t="s">
        <v>7203</v>
      </c>
      <c r="FMO24" t="s">
        <v>7203</v>
      </c>
      <c r="FMP24" t="s">
        <v>7203</v>
      </c>
      <c r="FMQ24" t="s">
        <v>7203</v>
      </c>
      <c r="FMR24" t="s">
        <v>7203</v>
      </c>
      <c r="FMS24" t="s">
        <v>7203</v>
      </c>
      <c r="FMT24" t="s">
        <v>7203</v>
      </c>
      <c r="FMU24" t="s">
        <v>7203</v>
      </c>
      <c r="FMV24" t="s">
        <v>7203</v>
      </c>
      <c r="FMW24" t="s">
        <v>7203</v>
      </c>
      <c r="FMX24" t="s">
        <v>7203</v>
      </c>
      <c r="FMY24" t="s">
        <v>7203</v>
      </c>
      <c r="FMZ24" t="s">
        <v>7203</v>
      </c>
      <c r="FNA24" t="s">
        <v>7203</v>
      </c>
      <c r="FNB24" t="s">
        <v>7203</v>
      </c>
      <c r="FNC24" t="s">
        <v>7203</v>
      </c>
      <c r="FND24" t="s">
        <v>7203</v>
      </c>
      <c r="FNE24" t="s">
        <v>7203</v>
      </c>
      <c r="FNF24" t="s">
        <v>7203</v>
      </c>
      <c r="FNG24" t="s">
        <v>7203</v>
      </c>
      <c r="FNH24" t="s">
        <v>7203</v>
      </c>
      <c r="FNI24" t="s">
        <v>7203</v>
      </c>
      <c r="FNJ24" t="s">
        <v>7203</v>
      </c>
      <c r="FNK24" t="s">
        <v>7203</v>
      </c>
      <c r="FNL24" t="s">
        <v>7203</v>
      </c>
      <c r="FNM24" t="s">
        <v>7203</v>
      </c>
      <c r="FNN24" t="s">
        <v>7203</v>
      </c>
      <c r="FNO24" t="s">
        <v>7203</v>
      </c>
      <c r="FNP24" t="s">
        <v>7203</v>
      </c>
      <c r="FNQ24" t="s">
        <v>7203</v>
      </c>
      <c r="FNR24" t="s">
        <v>7203</v>
      </c>
      <c r="FNS24" t="s">
        <v>7203</v>
      </c>
      <c r="FNT24" t="s">
        <v>7203</v>
      </c>
      <c r="FNU24" t="s">
        <v>7203</v>
      </c>
      <c r="FNV24" t="s">
        <v>7203</v>
      </c>
      <c r="FNW24" t="s">
        <v>7203</v>
      </c>
      <c r="FNX24" t="s">
        <v>7203</v>
      </c>
      <c r="FNY24" t="s">
        <v>7203</v>
      </c>
      <c r="FNZ24" t="s">
        <v>7203</v>
      </c>
      <c r="FOA24" t="s">
        <v>7203</v>
      </c>
      <c r="FOB24" t="s">
        <v>7203</v>
      </c>
      <c r="FOC24" t="s">
        <v>7203</v>
      </c>
      <c r="FOD24" t="s">
        <v>7203</v>
      </c>
      <c r="FOE24" t="s">
        <v>7203</v>
      </c>
      <c r="FOF24" t="s">
        <v>7203</v>
      </c>
      <c r="FOG24" t="s">
        <v>7203</v>
      </c>
      <c r="FOH24" t="s">
        <v>7203</v>
      </c>
      <c r="FOI24" t="s">
        <v>7203</v>
      </c>
      <c r="FOJ24" t="s">
        <v>7203</v>
      </c>
      <c r="FOK24" t="s">
        <v>7203</v>
      </c>
      <c r="FOL24" t="s">
        <v>7203</v>
      </c>
      <c r="FOM24" t="s">
        <v>7203</v>
      </c>
      <c r="FON24" t="s">
        <v>7203</v>
      </c>
      <c r="FOO24" t="s">
        <v>7203</v>
      </c>
      <c r="FOP24" t="s">
        <v>7203</v>
      </c>
      <c r="FOQ24" t="s">
        <v>7203</v>
      </c>
      <c r="FOR24" t="s">
        <v>7203</v>
      </c>
      <c r="FOS24" t="s">
        <v>7203</v>
      </c>
      <c r="FOT24" t="s">
        <v>7203</v>
      </c>
      <c r="FOU24" t="s">
        <v>7203</v>
      </c>
      <c r="FOV24" t="s">
        <v>7203</v>
      </c>
      <c r="FOW24" t="s">
        <v>7203</v>
      </c>
      <c r="FOX24" t="s">
        <v>7203</v>
      </c>
      <c r="FOY24" t="s">
        <v>7203</v>
      </c>
      <c r="FOZ24" t="s">
        <v>7203</v>
      </c>
      <c r="FPA24" t="s">
        <v>7203</v>
      </c>
      <c r="FPB24" t="s">
        <v>7203</v>
      </c>
      <c r="FPC24" t="s">
        <v>7203</v>
      </c>
      <c r="FPD24" t="s">
        <v>7203</v>
      </c>
      <c r="FPE24" t="s">
        <v>7203</v>
      </c>
      <c r="FPF24" t="s">
        <v>7203</v>
      </c>
      <c r="FPG24" t="s">
        <v>7203</v>
      </c>
      <c r="FPH24" t="s">
        <v>7203</v>
      </c>
      <c r="FPI24" t="s">
        <v>7203</v>
      </c>
      <c r="FPJ24" t="s">
        <v>7203</v>
      </c>
      <c r="FPK24" t="s">
        <v>7203</v>
      </c>
      <c r="FPL24" t="s">
        <v>7203</v>
      </c>
      <c r="FPM24" t="s">
        <v>7203</v>
      </c>
      <c r="FPN24" t="s">
        <v>7203</v>
      </c>
      <c r="FPO24" t="s">
        <v>7203</v>
      </c>
      <c r="FPP24" t="s">
        <v>7203</v>
      </c>
      <c r="FPQ24" t="s">
        <v>7203</v>
      </c>
      <c r="FPR24" t="s">
        <v>7203</v>
      </c>
      <c r="FPS24" t="s">
        <v>7203</v>
      </c>
      <c r="FPT24" t="s">
        <v>7203</v>
      </c>
      <c r="FPU24" t="s">
        <v>7203</v>
      </c>
      <c r="FPV24" t="s">
        <v>7203</v>
      </c>
      <c r="FPW24" t="s">
        <v>7203</v>
      </c>
      <c r="FPX24" t="s">
        <v>7203</v>
      </c>
      <c r="FPY24" t="s">
        <v>7203</v>
      </c>
      <c r="FPZ24" t="s">
        <v>7203</v>
      </c>
      <c r="FQA24" t="s">
        <v>7203</v>
      </c>
      <c r="FQB24" t="s">
        <v>7203</v>
      </c>
      <c r="FQC24" t="s">
        <v>7203</v>
      </c>
      <c r="FQD24" t="s">
        <v>7203</v>
      </c>
      <c r="FQE24" t="s">
        <v>7203</v>
      </c>
      <c r="FQF24" t="s">
        <v>7203</v>
      </c>
      <c r="FQG24" t="s">
        <v>7203</v>
      </c>
      <c r="FQH24" t="s">
        <v>7203</v>
      </c>
      <c r="FQI24" t="s">
        <v>7203</v>
      </c>
      <c r="FQJ24" t="s">
        <v>7203</v>
      </c>
      <c r="FQK24" t="s">
        <v>7203</v>
      </c>
      <c r="FQL24" t="s">
        <v>7203</v>
      </c>
      <c r="FQM24" t="s">
        <v>7203</v>
      </c>
      <c r="FQN24" t="s">
        <v>7203</v>
      </c>
      <c r="FQO24" t="s">
        <v>7203</v>
      </c>
      <c r="FQP24" t="s">
        <v>7203</v>
      </c>
      <c r="FQQ24" t="s">
        <v>7203</v>
      </c>
      <c r="FQR24" t="s">
        <v>7203</v>
      </c>
      <c r="FQS24" t="s">
        <v>7203</v>
      </c>
      <c r="FQT24" t="s">
        <v>7203</v>
      </c>
      <c r="FQU24" t="s">
        <v>7203</v>
      </c>
      <c r="FQV24" t="s">
        <v>7203</v>
      </c>
      <c r="FQW24" t="s">
        <v>7203</v>
      </c>
      <c r="FQX24" t="s">
        <v>7203</v>
      </c>
      <c r="FQY24" t="s">
        <v>7203</v>
      </c>
      <c r="FQZ24" t="s">
        <v>7203</v>
      </c>
      <c r="FRA24" t="s">
        <v>7203</v>
      </c>
      <c r="FRB24" t="s">
        <v>7203</v>
      </c>
      <c r="FRC24" t="s">
        <v>7203</v>
      </c>
      <c r="FRD24" t="s">
        <v>7203</v>
      </c>
      <c r="FRE24" t="s">
        <v>7203</v>
      </c>
      <c r="FRF24" t="s">
        <v>7203</v>
      </c>
      <c r="FRG24" t="s">
        <v>7203</v>
      </c>
      <c r="FRH24" t="s">
        <v>7203</v>
      </c>
      <c r="FRI24" t="s">
        <v>7203</v>
      </c>
      <c r="FRJ24" t="s">
        <v>7203</v>
      </c>
      <c r="FRK24" t="s">
        <v>7203</v>
      </c>
      <c r="FRL24" t="s">
        <v>7203</v>
      </c>
      <c r="FRM24" t="s">
        <v>7203</v>
      </c>
      <c r="FRN24" t="s">
        <v>7203</v>
      </c>
      <c r="FRO24" t="s">
        <v>7203</v>
      </c>
      <c r="FRP24" t="s">
        <v>7203</v>
      </c>
      <c r="FRQ24" t="s">
        <v>7203</v>
      </c>
      <c r="FRR24" t="s">
        <v>7203</v>
      </c>
      <c r="FRS24" t="s">
        <v>7203</v>
      </c>
      <c r="FRT24" t="s">
        <v>7203</v>
      </c>
      <c r="FRU24" t="s">
        <v>7203</v>
      </c>
      <c r="FRV24" t="s">
        <v>7203</v>
      </c>
      <c r="FRW24" t="s">
        <v>7203</v>
      </c>
      <c r="FRX24" t="s">
        <v>7203</v>
      </c>
      <c r="FRY24" t="s">
        <v>7203</v>
      </c>
      <c r="FRZ24" t="s">
        <v>7203</v>
      </c>
      <c r="FSA24" t="s">
        <v>7203</v>
      </c>
      <c r="FSB24" t="s">
        <v>7203</v>
      </c>
      <c r="FSC24" t="s">
        <v>7203</v>
      </c>
      <c r="FSD24" t="s">
        <v>7203</v>
      </c>
      <c r="FSE24" t="s">
        <v>7203</v>
      </c>
      <c r="FSF24" t="s">
        <v>7203</v>
      </c>
      <c r="FSG24" t="s">
        <v>7203</v>
      </c>
      <c r="FSH24" t="s">
        <v>7203</v>
      </c>
      <c r="FSI24" t="s">
        <v>7203</v>
      </c>
      <c r="FSJ24" t="s">
        <v>7203</v>
      </c>
      <c r="FSK24" t="s">
        <v>7203</v>
      </c>
      <c r="FSL24" t="s">
        <v>7203</v>
      </c>
      <c r="FSM24" t="s">
        <v>7203</v>
      </c>
      <c r="FSN24" t="s">
        <v>7203</v>
      </c>
      <c r="FSO24" t="s">
        <v>7203</v>
      </c>
      <c r="FSP24" t="s">
        <v>7203</v>
      </c>
      <c r="FSQ24" t="s">
        <v>7203</v>
      </c>
      <c r="FSR24" t="s">
        <v>7203</v>
      </c>
      <c r="FSS24" t="s">
        <v>7203</v>
      </c>
      <c r="FST24" t="s">
        <v>7203</v>
      </c>
      <c r="FSU24" t="s">
        <v>7203</v>
      </c>
      <c r="FSV24" t="s">
        <v>7203</v>
      </c>
      <c r="FSW24" t="s">
        <v>7203</v>
      </c>
      <c r="FSX24" t="s">
        <v>7203</v>
      </c>
      <c r="FSY24" t="s">
        <v>7203</v>
      </c>
      <c r="FSZ24" t="s">
        <v>7203</v>
      </c>
      <c r="FTA24" t="s">
        <v>7203</v>
      </c>
      <c r="FTB24" t="s">
        <v>7203</v>
      </c>
      <c r="FTC24" t="s">
        <v>7203</v>
      </c>
      <c r="FTD24" t="s">
        <v>7203</v>
      </c>
      <c r="FTE24" t="s">
        <v>7203</v>
      </c>
      <c r="FTF24" t="s">
        <v>7203</v>
      </c>
      <c r="FTG24" t="s">
        <v>7203</v>
      </c>
      <c r="FTH24" t="s">
        <v>7203</v>
      </c>
      <c r="FTI24" t="s">
        <v>7203</v>
      </c>
      <c r="FTJ24" t="s">
        <v>7203</v>
      </c>
      <c r="FTK24" t="s">
        <v>7203</v>
      </c>
      <c r="FTL24" t="s">
        <v>7203</v>
      </c>
      <c r="FTM24" t="s">
        <v>7203</v>
      </c>
      <c r="FTN24" t="s">
        <v>7203</v>
      </c>
      <c r="FTO24" t="s">
        <v>7203</v>
      </c>
      <c r="FTP24" t="s">
        <v>7203</v>
      </c>
      <c r="FTQ24" t="s">
        <v>7203</v>
      </c>
      <c r="FTR24" t="s">
        <v>7203</v>
      </c>
      <c r="FTS24" t="s">
        <v>7203</v>
      </c>
      <c r="FTT24" t="s">
        <v>7203</v>
      </c>
      <c r="FTU24" t="s">
        <v>7203</v>
      </c>
      <c r="FTV24" t="s">
        <v>7203</v>
      </c>
      <c r="FTW24" t="s">
        <v>7203</v>
      </c>
      <c r="FTX24" t="s">
        <v>7203</v>
      </c>
      <c r="FTY24" t="s">
        <v>7203</v>
      </c>
      <c r="FTZ24" t="s">
        <v>7203</v>
      </c>
      <c r="FUA24" t="s">
        <v>7203</v>
      </c>
      <c r="FUB24" t="s">
        <v>7203</v>
      </c>
      <c r="FUC24" t="s">
        <v>7203</v>
      </c>
      <c r="FUD24" t="s">
        <v>7203</v>
      </c>
      <c r="FUE24" t="s">
        <v>7203</v>
      </c>
      <c r="FUF24" t="s">
        <v>7203</v>
      </c>
      <c r="FUG24" t="s">
        <v>7203</v>
      </c>
      <c r="FUH24" t="s">
        <v>7203</v>
      </c>
      <c r="FUI24" t="s">
        <v>7203</v>
      </c>
      <c r="FUJ24" t="s">
        <v>7203</v>
      </c>
      <c r="FUK24" t="s">
        <v>7203</v>
      </c>
      <c r="FUL24" t="s">
        <v>7203</v>
      </c>
      <c r="FUM24" t="s">
        <v>7203</v>
      </c>
      <c r="FUN24" t="s">
        <v>7203</v>
      </c>
      <c r="FUO24" t="s">
        <v>7203</v>
      </c>
      <c r="FUP24" t="s">
        <v>7203</v>
      </c>
      <c r="FUQ24" t="s">
        <v>7203</v>
      </c>
      <c r="FUR24" t="s">
        <v>7203</v>
      </c>
      <c r="FUS24" t="s">
        <v>7203</v>
      </c>
      <c r="FUT24" t="s">
        <v>7203</v>
      </c>
      <c r="FUU24" t="s">
        <v>7203</v>
      </c>
      <c r="FUV24" t="s">
        <v>7203</v>
      </c>
      <c r="FUW24" t="s">
        <v>7203</v>
      </c>
      <c r="FUX24" t="s">
        <v>7203</v>
      </c>
      <c r="FUY24" t="s">
        <v>7203</v>
      </c>
      <c r="FUZ24" t="s">
        <v>7203</v>
      </c>
      <c r="FVA24" t="s">
        <v>7203</v>
      </c>
      <c r="FVB24" t="s">
        <v>7203</v>
      </c>
      <c r="FVC24" t="s">
        <v>7203</v>
      </c>
      <c r="FVD24" t="s">
        <v>7203</v>
      </c>
      <c r="FVE24" t="s">
        <v>7203</v>
      </c>
      <c r="FVF24" t="s">
        <v>7203</v>
      </c>
      <c r="FVG24" t="s">
        <v>7203</v>
      </c>
      <c r="FVH24" t="s">
        <v>7203</v>
      </c>
      <c r="FVI24" t="s">
        <v>7203</v>
      </c>
      <c r="FVJ24" t="s">
        <v>7203</v>
      </c>
      <c r="FVK24" t="s">
        <v>7203</v>
      </c>
      <c r="FVL24" t="s">
        <v>7203</v>
      </c>
      <c r="FVM24" t="s">
        <v>7203</v>
      </c>
      <c r="FVN24" t="s">
        <v>7203</v>
      </c>
      <c r="FVO24" t="s">
        <v>7203</v>
      </c>
      <c r="FVP24" t="s">
        <v>7203</v>
      </c>
      <c r="FVQ24" t="s">
        <v>7203</v>
      </c>
      <c r="FVR24" t="s">
        <v>7203</v>
      </c>
      <c r="FVS24" t="s">
        <v>7203</v>
      </c>
      <c r="FVT24" t="s">
        <v>7203</v>
      </c>
      <c r="FVU24" t="s">
        <v>7203</v>
      </c>
      <c r="FVV24" t="s">
        <v>7203</v>
      </c>
      <c r="FVW24" t="s">
        <v>7203</v>
      </c>
      <c r="FVX24" t="s">
        <v>7203</v>
      </c>
      <c r="FVY24" t="s">
        <v>7203</v>
      </c>
      <c r="FVZ24" t="s">
        <v>7203</v>
      </c>
      <c r="FWA24" t="s">
        <v>7203</v>
      </c>
      <c r="FWB24" t="s">
        <v>7203</v>
      </c>
      <c r="FWC24" t="s">
        <v>7203</v>
      </c>
      <c r="FWD24" t="s">
        <v>7203</v>
      </c>
      <c r="FWE24" t="s">
        <v>7203</v>
      </c>
      <c r="FWF24" t="s">
        <v>7203</v>
      </c>
      <c r="FWG24" t="s">
        <v>7203</v>
      </c>
      <c r="FWH24" t="s">
        <v>7203</v>
      </c>
      <c r="FWI24" t="s">
        <v>7203</v>
      </c>
      <c r="FWJ24" t="s">
        <v>7203</v>
      </c>
      <c r="FWK24" t="s">
        <v>7203</v>
      </c>
      <c r="FWL24" t="s">
        <v>7203</v>
      </c>
      <c r="FWM24" t="s">
        <v>7203</v>
      </c>
      <c r="FWN24" t="s">
        <v>7203</v>
      </c>
      <c r="FWO24" t="s">
        <v>7203</v>
      </c>
      <c r="FWP24" t="s">
        <v>7203</v>
      </c>
      <c r="FWQ24" t="s">
        <v>7203</v>
      </c>
      <c r="FWR24" t="s">
        <v>7203</v>
      </c>
      <c r="FWS24" t="s">
        <v>7203</v>
      </c>
      <c r="FWT24" t="s">
        <v>7203</v>
      </c>
      <c r="FWU24" t="s">
        <v>7203</v>
      </c>
      <c r="FWV24" t="s">
        <v>7203</v>
      </c>
      <c r="FWW24" t="s">
        <v>7203</v>
      </c>
      <c r="FWX24" t="s">
        <v>7203</v>
      </c>
      <c r="FWY24" t="s">
        <v>7203</v>
      </c>
      <c r="FWZ24" t="s">
        <v>7203</v>
      </c>
      <c r="FXA24" t="s">
        <v>7203</v>
      </c>
      <c r="FXB24" t="s">
        <v>7203</v>
      </c>
      <c r="FXC24" t="s">
        <v>7203</v>
      </c>
      <c r="FXD24" t="s">
        <v>7203</v>
      </c>
      <c r="FXE24" t="s">
        <v>7203</v>
      </c>
      <c r="FXF24" t="s">
        <v>7203</v>
      </c>
      <c r="FXG24" t="s">
        <v>7203</v>
      </c>
      <c r="FXH24" t="s">
        <v>7203</v>
      </c>
      <c r="FXI24" t="s">
        <v>7203</v>
      </c>
      <c r="FXJ24" t="s">
        <v>7203</v>
      </c>
      <c r="FXK24" t="s">
        <v>7203</v>
      </c>
      <c r="FXL24" t="s">
        <v>7203</v>
      </c>
      <c r="FXM24" t="s">
        <v>7203</v>
      </c>
      <c r="FXN24" t="s">
        <v>7203</v>
      </c>
      <c r="FXO24" t="s">
        <v>7203</v>
      </c>
      <c r="FXP24" t="s">
        <v>7203</v>
      </c>
      <c r="FXQ24" t="s">
        <v>7203</v>
      </c>
      <c r="FXR24" t="s">
        <v>7203</v>
      </c>
      <c r="FXS24" t="s">
        <v>7203</v>
      </c>
      <c r="FXT24" t="s">
        <v>7203</v>
      </c>
      <c r="FXU24" t="s">
        <v>7203</v>
      </c>
      <c r="FXV24" t="s">
        <v>7203</v>
      </c>
      <c r="FXW24" t="s">
        <v>7203</v>
      </c>
      <c r="FXX24" t="s">
        <v>7203</v>
      </c>
      <c r="FXY24" t="s">
        <v>7203</v>
      </c>
      <c r="FXZ24" t="s">
        <v>7203</v>
      </c>
      <c r="FYA24" t="s">
        <v>7203</v>
      </c>
      <c r="FYB24" t="s">
        <v>7203</v>
      </c>
      <c r="FYC24" t="s">
        <v>7203</v>
      </c>
      <c r="FYD24" t="s">
        <v>7203</v>
      </c>
      <c r="FYE24" t="s">
        <v>7203</v>
      </c>
      <c r="FYF24" t="s">
        <v>7203</v>
      </c>
      <c r="FYG24" t="s">
        <v>7203</v>
      </c>
      <c r="FYH24" t="s">
        <v>7203</v>
      </c>
      <c r="FYI24" t="s">
        <v>7203</v>
      </c>
      <c r="FYJ24" t="s">
        <v>7203</v>
      </c>
      <c r="FYK24" t="s">
        <v>7203</v>
      </c>
      <c r="FYL24" t="s">
        <v>7203</v>
      </c>
      <c r="FYM24" t="s">
        <v>7203</v>
      </c>
      <c r="FYN24" t="s">
        <v>7203</v>
      </c>
      <c r="FYO24" t="s">
        <v>7203</v>
      </c>
      <c r="FYP24" t="s">
        <v>7203</v>
      </c>
      <c r="FYQ24" t="s">
        <v>7203</v>
      </c>
      <c r="FYR24" t="s">
        <v>7203</v>
      </c>
      <c r="FYS24" t="s">
        <v>7203</v>
      </c>
      <c r="FYT24" t="s">
        <v>7203</v>
      </c>
      <c r="FYU24" t="s">
        <v>7203</v>
      </c>
      <c r="FYV24" t="s">
        <v>7203</v>
      </c>
      <c r="FYW24" t="s">
        <v>7203</v>
      </c>
      <c r="FYX24" t="s">
        <v>7203</v>
      </c>
      <c r="FYY24" t="s">
        <v>7203</v>
      </c>
      <c r="FYZ24" t="s">
        <v>7203</v>
      </c>
      <c r="FZA24" t="s">
        <v>7203</v>
      </c>
      <c r="FZB24" t="s">
        <v>7203</v>
      </c>
      <c r="FZC24" t="s">
        <v>7203</v>
      </c>
      <c r="FZD24" t="s">
        <v>7203</v>
      </c>
      <c r="FZE24" t="s">
        <v>7203</v>
      </c>
      <c r="FZF24" t="s">
        <v>7203</v>
      </c>
      <c r="FZG24" t="s">
        <v>7203</v>
      </c>
      <c r="FZH24" t="s">
        <v>7203</v>
      </c>
      <c r="FZI24" t="s">
        <v>7203</v>
      </c>
      <c r="FZJ24" t="s">
        <v>7203</v>
      </c>
      <c r="FZK24" t="s">
        <v>7203</v>
      </c>
      <c r="FZL24" t="s">
        <v>7203</v>
      </c>
      <c r="FZM24" t="s">
        <v>7203</v>
      </c>
      <c r="FZN24" t="s">
        <v>7203</v>
      </c>
      <c r="FZO24" t="s">
        <v>7203</v>
      </c>
      <c r="FZP24" t="s">
        <v>7203</v>
      </c>
      <c r="FZQ24" t="s">
        <v>7203</v>
      </c>
      <c r="FZR24" t="s">
        <v>7203</v>
      </c>
      <c r="FZS24" t="s">
        <v>7203</v>
      </c>
      <c r="FZT24" t="s">
        <v>7203</v>
      </c>
      <c r="FZU24" t="s">
        <v>7203</v>
      </c>
      <c r="FZV24" t="s">
        <v>7203</v>
      </c>
      <c r="FZW24" t="s">
        <v>7203</v>
      </c>
      <c r="FZX24" t="s">
        <v>7203</v>
      </c>
      <c r="FZY24" t="s">
        <v>7203</v>
      </c>
      <c r="FZZ24" t="s">
        <v>7203</v>
      </c>
      <c r="GAA24" t="s">
        <v>7203</v>
      </c>
      <c r="GAB24" t="s">
        <v>7203</v>
      </c>
      <c r="GAC24" t="s">
        <v>7203</v>
      </c>
      <c r="GAD24" t="s">
        <v>7203</v>
      </c>
      <c r="GAE24" t="s">
        <v>7203</v>
      </c>
      <c r="GAF24" t="s">
        <v>7203</v>
      </c>
      <c r="GAG24" t="s">
        <v>7203</v>
      </c>
      <c r="GAH24" t="s">
        <v>7203</v>
      </c>
      <c r="GAI24" t="s">
        <v>7203</v>
      </c>
      <c r="GAJ24" t="s">
        <v>7203</v>
      </c>
      <c r="GAK24" t="s">
        <v>7203</v>
      </c>
      <c r="GAL24" t="s">
        <v>7203</v>
      </c>
      <c r="GAM24" t="s">
        <v>7203</v>
      </c>
      <c r="GAN24" t="s">
        <v>7203</v>
      </c>
      <c r="GAO24" t="s">
        <v>7203</v>
      </c>
      <c r="GAP24" t="s">
        <v>7203</v>
      </c>
      <c r="GAQ24" t="s">
        <v>7203</v>
      </c>
      <c r="GAR24" t="s">
        <v>7203</v>
      </c>
      <c r="GAS24" t="s">
        <v>7203</v>
      </c>
      <c r="GAT24" t="s">
        <v>7203</v>
      </c>
      <c r="GAU24" t="s">
        <v>7203</v>
      </c>
      <c r="GAV24" t="s">
        <v>7203</v>
      </c>
      <c r="GAW24" t="s">
        <v>7203</v>
      </c>
      <c r="GAX24" t="s">
        <v>7203</v>
      </c>
      <c r="GAY24" t="s">
        <v>7203</v>
      </c>
      <c r="GAZ24" t="s">
        <v>7203</v>
      </c>
      <c r="GBA24" t="s">
        <v>7203</v>
      </c>
      <c r="GBB24" t="s">
        <v>7203</v>
      </c>
      <c r="GBC24" t="s">
        <v>7203</v>
      </c>
      <c r="GBD24" t="s">
        <v>7203</v>
      </c>
      <c r="GBE24" t="s">
        <v>7203</v>
      </c>
      <c r="GBF24" t="s">
        <v>7203</v>
      </c>
      <c r="GBG24" t="s">
        <v>7203</v>
      </c>
      <c r="GBH24" t="s">
        <v>7203</v>
      </c>
      <c r="GBI24" t="s">
        <v>7203</v>
      </c>
      <c r="GBJ24" t="s">
        <v>7203</v>
      </c>
      <c r="GBK24" t="s">
        <v>7203</v>
      </c>
      <c r="GBL24" t="s">
        <v>7203</v>
      </c>
      <c r="GBM24" t="s">
        <v>7203</v>
      </c>
      <c r="GBN24" t="s">
        <v>7203</v>
      </c>
      <c r="GBO24" t="s">
        <v>7203</v>
      </c>
      <c r="GBP24" t="s">
        <v>7203</v>
      </c>
      <c r="GBQ24" t="s">
        <v>7203</v>
      </c>
      <c r="GBR24" t="s">
        <v>7203</v>
      </c>
      <c r="GBS24" t="s">
        <v>7203</v>
      </c>
      <c r="GBT24" t="s">
        <v>7203</v>
      </c>
      <c r="GBU24" t="s">
        <v>7203</v>
      </c>
      <c r="GBV24" t="s">
        <v>7203</v>
      </c>
      <c r="GBW24" t="s">
        <v>7203</v>
      </c>
      <c r="GBX24" t="s">
        <v>7203</v>
      </c>
      <c r="GBY24" t="s">
        <v>7203</v>
      </c>
      <c r="GBZ24" t="s">
        <v>7203</v>
      </c>
      <c r="GCA24" t="s">
        <v>7203</v>
      </c>
      <c r="GCB24" t="s">
        <v>7203</v>
      </c>
      <c r="GCC24" t="s">
        <v>7203</v>
      </c>
      <c r="GCD24" t="s">
        <v>7203</v>
      </c>
      <c r="GCE24" t="s">
        <v>7203</v>
      </c>
      <c r="GCF24" t="s">
        <v>7203</v>
      </c>
      <c r="GCG24" t="s">
        <v>7203</v>
      </c>
      <c r="GCH24" t="s">
        <v>7203</v>
      </c>
      <c r="GCI24" t="s">
        <v>7203</v>
      </c>
      <c r="GCJ24" t="s">
        <v>7203</v>
      </c>
      <c r="GCK24" t="s">
        <v>7203</v>
      </c>
      <c r="GCL24" t="s">
        <v>7203</v>
      </c>
      <c r="GCM24" t="s">
        <v>7203</v>
      </c>
      <c r="GCN24" t="s">
        <v>7203</v>
      </c>
      <c r="GCO24" t="s">
        <v>7203</v>
      </c>
      <c r="GCP24" t="s">
        <v>7203</v>
      </c>
      <c r="GCQ24" t="s">
        <v>7203</v>
      </c>
      <c r="GCR24" t="s">
        <v>7203</v>
      </c>
      <c r="GCS24" t="s">
        <v>7203</v>
      </c>
      <c r="GCT24" t="s">
        <v>7203</v>
      </c>
      <c r="GCU24" t="s">
        <v>7203</v>
      </c>
      <c r="GCV24" t="s">
        <v>7203</v>
      </c>
      <c r="GCW24" t="s">
        <v>7203</v>
      </c>
      <c r="GCX24" t="s">
        <v>7203</v>
      </c>
      <c r="GCY24" t="s">
        <v>7203</v>
      </c>
      <c r="GCZ24" t="s">
        <v>7203</v>
      </c>
      <c r="GDA24" t="s">
        <v>7203</v>
      </c>
      <c r="GDB24" t="s">
        <v>7203</v>
      </c>
      <c r="GDC24" t="s">
        <v>7203</v>
      </c>
      <c r="GDD24" t="s">
        <v>7203</v>
      </c>
      <c r="GDE24" t="s">
        <v>7203</v>
      </c>
      <c r="GDF24" t="s">
        <v>7203</v>
      </c>
      <c r="GDG24" t="s">
        <v>7203</v>
      </c>
      <c r="GDH24" t="s">
        <v>7203</v>
      </c>
      <c r="GDI24" t="s">
        <v>7203</v>
      </c>
      <c r="GDJ24" t="s">
        <v>7203</v>
      </c>
      <c r="GDK24" t="s">
        <v>7203</v>
      </c>
      <c r="GDL24" t="s">
        <v>7203</v>
      </c>
      <c r="GDM24" t="s">
        <v>7203</v>
      </c>
      <c r="GDN24" t="s">
        <v>7203</v>
      </c>
      <c r="GDO24" t="s">
        <v>7203</v>
      </c>
      <c r="GDP24" t="s">
        <v>7203</v>
      </c>
      <c r="GDQ24" t="s">
        <v>7203</v>
      </c>
      <c r="GDR24" t="s">
        <v>7203</v>
      </c>
      <c r="GDS24" t="s">
        <v>7203</v>
      </c>
      <c r="GDT24" t="s">
        <v>7203</v>
      </c>
      <c r="GDU24" t="s">
        <v>7203</v>
      </c>
      <c r="GDV24" t="s">
        <v>7203</v>
      </c>
      <c r="GDW24" t="s">
        <v>7203</v>
      </c>
      <c r="GDX24" t="s">
        <v>7203</v>
      </c>
      <c r="GDY24" t="s">
        <v>7203</v>
      </c>
      <c r="GDZ24" t="s">
        <v>7203</v>
      </c>
      <c r="GEA24" t="s">
        <v>7203</v>
      </c>
      <c r="GEB24" t="s">
        <v>7203</v>
      </c>
      <c r="GEC24" t="s">
        <v>7203</v>
      </c>
      <c r="GED24" t="s">
        <v>7203</v>
      </c>
      <c r="GEE24" t="s">
        <v>7203</v>
      </c>
      <c r="GEF24" t="s">
        <v>7203</v>
      </c>
      <c r="GEG24" t="s">
        <v>7203</v>
      </c>
      <c r="GEH24" t="s">
        <v>7203</v>
      </c>
      <c r="GEI24" t="s">
        <v>7203</v>
      </c>
      <c r="GEJ24" t="s">
        <v>7203</v>
      </c>
      <c r="GEK24" t="s">
        <v>7203</v>
      </c>
      <c r="GEL24" t="s">
        <v>7203</v>
      </c>
      <c r="GEM24" t="s">
        <v>7203</v>
      </c>
      <c r="GEN24" t="s">
        <v>7203</v>
      </c>
      <c r="GEO24" t="s">
        <v>7203</v>
      </c>
      <c r="GEP24" t="s">
        <v>7203</v>
      </c>
      <c r="GEQ24" t="s">
        <v>7203</v>
      </c>
      <c r="GER24" t="s">
        <v>7203</v>
      </c>
      <c r="GES24" t="s">
        <v>7203</v>
      </c>
      <c r="GET24" t="s">
        <v>7203</v>
      </c>
      <c r="GEU24" t="s">
        <v>7203</v>
      </c>
      <c r="GEV24" t="s">
        <v>7203</v>
      </c>
      <c r="GEW24" t="s">
        <v>7203</v>
      </c>
      <c r="GEX24" t="s">
        <v>7203</v>
      </c>
      <c r="GEY24" t="s">
        <v>7203</v>
      </c>
      <c r="GEZ24" t="s">
        <v>7203</v>
      </c>
      <c r="GFA24" t="s">
        <v>7203</v>
      </c>
      <c r="GFB24" t="s">
        <v>7203</v>
      </c>
      <c r="GFC24" t="s">
        <v>7203</v>
      </c>
      <c r="GFD24" t="s">
        <v>7203</v>
      </c>
      <c r="GFE24" t="s">
        <v>7203</v>
      </c>
      <c r="GFF24" t="s">
        <v>7203</v>
      </c>
      <c r="GFG24" t="s">
        <v>7203</v>
      </c>
      <c r="GFH24" t="s">
        <v>7203</v>
      </c>
      <c r="GFI24" t="s">
        <v>7203</v>
      </c>
      <c r="GFJ24" t="s">
        <v>7203</v>
      </c>
      <c r="GFK24" t="s">
        <v>7203</v>
      </c>
      <c r="GFL24" t="s">
        <v>7203</v>
      </c>
      <c r="GFM24" t="s">
        <v>7203</v>
      </c>
      <c r="GFN24" t="s">
        <v>7203</v>
      </c>
      <c r="GFO24" t="s">
        <v>7203</v>
      </c>
      <c r="GFP24" t="s">
        <v>7203</v>
      </c>
      <c r="GFQ24" t="s">
        <v>7203</v>
      </c>
      <c r="GFR24" t="s">
        <v>7203</v>
      </c>
      <c r="GFS24" t="s">
        <v>7203</v>
      </c>
      <c r="GFT24" t="s">
        <v>7203</v>
      </c>
      <c r="GFU24" t="s">
        <v>7203</v>
      </c>
      <c r="GFV24" t="s">
        <v>7203</v>
      </c>
      <c r="GFW24" t="s">
        <v>7203</v>
      </c>
      <c r="GFX24" t="s">
        <v>7203</v>
      </c>
      <c r="GFY24" t="s">
        <v>7203</v>
      </c>
      <c r="GFZ24" t="s">
        <v>7203</v>
      </c>
      <c r="GGA24" t="s">
        <v>7203</v>
      </c>
      <c r="GGB24" t="s">
        <v>7203</v>
      </c>
      <c r="GGC24" t="s">
        <v>7203</v>
      </c>
      <c r="GGD24" t="s">
        <v>7203</v>
      </c>
      <c r="GGE24" t="s">
        <v>7203</v>
      </c>
      <c r="GGF24" t="s">
        <v>7203</v>
      </c>
      <c r="GGG24" t="s">
        <v>7203</v>
      </c>
      <c r="GGH24" t="s">
        <v>7203</v>
      </c>
      <c r="GGI24" t="s">
        <v>7203</v>
      </c>
      <c r="GGJ24" t="s">
        <v>7203</v>
      </c>
      <c r="GGK24" t="s">
        <v>7203</v>
      </c>
      <c r="GGL24" t="s">
        <v>7203</v>
      </c>
      <c r="GGM24" t="s">
        <v>7203</v>
      </c>
      <c r="GGN24" t="s">
        <v>7203</v>
      </c>
      <c r="GGO24" t="s">
        <v>7203</v>
      </c>
      <c r="GGP24" t="s">
        <v>7203</v>
      </c>
      <c r="GGQ24" t="s">
        <v>7203</v>
      </c>
      <c r="GGR24" t="s">
        <v>7203</v>
      </c>
      <c r="GGS24" t="s">
        <v>7203</v>
      </c>
      <c r="GGT24" t="s">
        <v>7203</v>
      </c>
      <c r="GGU24" t="s">
        <v>7203</v>
      </c>
      <c r="GGV24" t="s">
        <v>7203</v>
      </c>
      <c r="GGW24" t="s">
        <v>7203</v>
      </c>
      <c r="GGX24" t="s">
        <v>7203</v>
      </c>
      <c r="GGY24" t="s">
        <v>7203</v>
      </c>
      <c r="GGZ24" t="s">
        <v>7203</v>
      </c>
      <c r="GHA24" t="s">
        <v>7203</v>
      </c>
      <c r="GHB24" t="s">
        <v>7203</v>
      </c>
      <c r="GHC24" t="s">
        <v>7203</v>
      </c>
      <c r="GHD24" t="s">
        <v>7203</v>
      </c>
      <c r="GHE24" t="s">
        <v>7203</v>
      </c>
      <c r="GHF24" t="s">
        <v>7203</v>
      </c>
      <c r="GHG24" t="s">
        <v>7203</v>
      </c>
      <c r="GHH24" t="s">
        <v>7203</v>
      </c>
      <c r="GHI24" t="s">
        <v>7203</v>
      </c>
      <c r="GHJ24" t="s">
        <v>7203</v>
      </c>
      <c r="GHK24" t="s">
        <v>7203</v>
      </c>
      <c r="GHL24" t="s">
        <v>7203</v>
      </c>
      <c r="GHM24" t="s">
        <v>7203</v>
      </c>
      <c r="GHN24" t="s">
        <v>7203</v>
      </c>
      <c r="GHO24" t="s">
        <v>7203</v>
      </c>
      <c r="GHP24" t="s">
        <v>7203</v>
      </c>
      <c r="GHQ24" t="s">
        <v>7203</v>
      </c>
      <c r="GHR24" t="s">
        <v>7203</v>
      </c>
      <c r="GHS24" t="s">
        <v>7203</v>
      </c>
      <c r="GHT24" t="s">
        <v>7203</v>
      </c>
      <c r="GHU24" t="s">
        <v>7203</v>
      </c>
      <c r="GHV24" t="s">
        <v>7203</v>
      </c>
      <c r="GHW24" t="s">
        <v>7203</v>
      </c>
      <c r="GHX24" t="s">
        <v>7203</v>
      </c>
      <c r="GHY24" t="s">
        <v>7203</v>
      </c>
      <c r="GHZ24" t="s">
        <v>7203</v>
      </c>
      <c r="GIA24" t="s">
        <v>7203</v>
      </c>
      <c r="GIB24" t="s">
        <v>7203</v>
      </c>
      <c r="GIC24" t="s">
        <v>7203</v>
      </c>
      <c r="GID24" t="s">
        <v>7203</v>
      </c>
      <c r="GIE24" t="s">
        <v>7203</v>
      </c>
      <c r="GIF24" t="s">
        <v>7203</v>
      </c>
      <c r="GIG24" t="s">
        <v>7203</v>
      </c>
      <c r="GIH24" t="s">
        <v>7203</v>
      </c>
      <c r="GII24" t="s">
        <v>7203</v>
      </c>
      <c r="GIJ24" t="s">
        <v>7203</v>
      </c>
      <c r="GIK24" t="s">
        <v>7203</v>
      </c>
      <c r="GIL24" t="s">
        <v>7203</v>
      </c>
      <c r="GIM24" t="s">
        <v>7203</v>
      </c>
      <c r="GIN24" t="s">
        <v>7203</v>
      </c>
      <c r="GIO24" t="s">
        <v>7203</v>
      </c>
      <c r="GIP24" t="s">
        <v>7203</v>
      </c>
      <c r="GIQ24" t="s">
        <v>7203</v>
      </c>
      <c r="GIR24" t="s">
        <v>7203</v>
      </c>
      <c r="GIS24" t="s">
        <v>7203</v>
      </c>
      <c r="GIT24" t="s">
        <v>7203</v>
      </c>
      <c r="GIU24" t="s">
        <v>7203</v>
      </c>
      <c r="GIV24" t="s">
        <v>7203</v>
      </c>
      <c r="GIW24" t="s">
        <v>7203</v>
      </c>
      <c r="GIX24" t="s">
        <v>7203</v>
      </c>
      <c r="GIY24" t="s">
        <v>7203</v>
      </c>
      <c r="GIZ24" t="s">
        <v>7203</v>
      </c>
      <c r="GJA24" t="s">
        <v>7203</v>
      </c>
      <c r="GJB24" t="s">
        <v>7203</v>
      </c>
      <c r="GJC24" t="s">
        <v>7203</v>
      </c>
      <c r="GJD24" t="s">
        <v>7203</v>
      </c>
      <c r="GJE24" t="s">
        <v>7203</v>
      </c>
      <c r="GJF24" t="s">
        <v>7203</v>
      </c>
      <c r="GJG24" t="s">
        <v>7203</v>
      </c>
      <c r="GJH24" t="s">
        <v>7203</v>
      </c>
      <c r="GJI24" t="s">
        <v>7203</v>
      </c>
      <c r="GJJ24" t="s">
        <v>7203</v>
      </c>
      <c r="GJK24" t="s">
        <v>7203</v>
      </c>
      <c r="GJL24" t="s">
        <v>7203</v>
      </c>
      <c r="GJM24" t="s">
        <v>7203</v>
      </c>
      <c r="GJN24" t="s">
        <v>7203</v>
      </c>
      <c r="GJO24" t="s">
        <v>7203</v>
      </c>
      <c r="GJP24" t="s">
        <v>7203</v>
      </c>
      <c r="GJQ24" t="s">
        <v>7203</v>
      </c>
      <c r="GJR24" t="s">
        <v>7203</v>
      </c>
      <c r="GJS24" t="s">
        <v>7203</v>
      </c>
      <c r="GJT24" t="s">
        <v>7203</v>
      </c>
      <c r="GJU24" t="s">
        <v>7203</v>
      </c>
      <c r="GJV24" t="s">
        <v>7203</v>
      </c>
      <c r="GJW24" t="s">
        <v>7203</v>
      </c>
      <c r="GJX24" t="s">
        <v>7203</v>
      </c>
      <c r="GJY24" t="s">
        <v>7203</v>
      </c>
      <c r="GJZ24" t="s">
        <v>7203</v>
      </c>
      <c r="GKA24" t="s">
        <v>7203</v>
      </c>
      <c r="GKB24" t="s">
        <v>7203</v>
      </c>
      <c r="GKC24" t="s">
        <v>7203</v>
      </c>
      <c r="GKD24" t="s">
        <v>7203</v>
      </c>
      <c r="GKE24" t="s">
        <v>7203</v>
      </c>
      <c r="GKF24" t="s">
        <v>7203</v>
      </c>
      <c r="GKG24" t="s">
        <v>7203</v>
      </c>
      <c r="GKH24" t="s">
        <v>7203</v>
      </c>
      <c r="GKI24" t="s">
        <v>7203</v>
      </c>
      <c r="GKJ24" t="s">
        <v>7203</v>
      </c>
      <c r="GKK24" t="s">
        <v>7203</v>
      </c>
      <c r="GKL24" t="s">
        <v>7203</v>
      </c>
      <c r="GKM24" t="s">
        <v>7203</v>
      </c>
      <c r="GKN24" t="s">
        <v>7203</v>
      </c>
      <c r="GKO24" t="s">
        <v>7203</v>
      </c>
      <c r="GKP24" t="s">
        <v>7203</v>
      </c>
      <c r="GKQ24" t="s">
        <v>7203</v>
      </c>
      <c r="GKR24" t="s">
        <v>7203</v>
      </c>
      <c r="GKS24" t="s">
        <v>7203</v>
      </c>
      <c r="GKT24" t="s">
        <v>7203</v>
      </c>
      <c r="GKU24" t="s">
        <v>7203</v>
      </c>
      <c r="GKV24" t="s">
        <v>7203</v>
      </c>
      <c r="GKW24" t="s">
        <v>7203</v>
      </c>
      <c r="GKX24" t="s">
        <v>7203</v>
      </c>
      <c r="GKY24" t="s">
        <v>7203</v>
      </c>
      <c r="GKZ24" t="s">
        <v>7203</v>
      </c>
      <c r="GLA24" t="s">
        <v>7203</v>
      </c>
      <c r="GLB24" t="s">
        <v>7203</v>
      </c>
      <c r="GLC24" t="s">
        <v>7203</v>
      </c>
      <c r="GLD24" t="s">
        <v>7203</v>
      </c>
      <c r="GLE24" t="s">
        <v>7203</v>
      </c>
      <c r="GLF24" t="s">
        <v>7203</v>
      </c>
      <c r="GLG24" t="s">
        <v>7203</v>
      </c>
      <c r="GLH24" t="s">
        <v>7203</v>
      </c>
      <c r="GLI24" t="s">
        <v>7203</v>
      </c>
      <c r="GLJ24" t="s">
        <v>7203</v>
      </c>
      <c r="GLK24" t="s">
        <v>7203</v>
      </c>
      <c r="GLL24" t="s">
        <v>7203</v>
      </c>
      <c r="GLM24" t="s">
        <v>7203</v>
      </c>
      <c r="GLN24" t="s">
        <v>7203</v>
      </c>
      <c r="GLO24" t="s">
        <v>7203</v>
      </c>
      <c r="GLP24" t="s">
        <v>7203</v>
      </c>
      <c r="GLQ24" t="s">
        <v>7203</v>
      </c>
      <c r="GLR24" t="s">
        <v>7203</v>
      </c>
      <c r="GLS24" t="s">
        <v>7203</v>
      </c>
      <c r="GLT24" t="s">
        <v>7203</v>
      </c>
      <c r="GLU24" t="s">
        <v>7203</v>
      </c>
      <c r="GLV24" t="s">
        <v>7203</v>
      </c>
      <c r="GLW24" t="s">
        <v>7203</v>
      </c>
      <c r="GLX24" t="s">
        <v>7203</v>
      </c>
      <c r="GLY24" t="s">
        <v>7203</v>
      </c>
      <c r="GLZ24" t="s">
        <v>7203</v>
      </c>
      <c r="GMA24" t="s">
        <v>7203</v>
      </c>
      <c r="GMB24" t="s">
        <v>7203</v>
      </c>
      <c r="GMC24" t="s">
        <v>7203</v>
      </c>
      <c r="GMD24" t="s">
        <v>7203</v>
      </c>
      <c r="GME24" t="s">
        <v>7203</v>
      </c>
      <c r="GMF24" t="s">
        <v>7203</v>
      </c>
      <c r="GMG24" t="s">
        <v>7203</v>
      </c>
      <c r="GMH24" t="s">
        <v>7203</v>
      </c>
      <c r="GMI24" t="s">
        <v>7203</v>
      </c>
      <c r="GMJ24" t="s">
        <v>7203</v>
      </c>
      <c r="GMK24" t="s">
        <v>7203</v>
      </c>
      <c r="GML24" t="s">
        <v>7203</v>
      </c>
      <c r="GMM24" t="s">
        <v>7203</v>
      </c>
      <c r="GMN24" t="s">
        <v>7203</v>
      </c>
      <c r="GMO24" t="s">
        <v>7203</v>
      </c>
      <c r="GMP24" t="s">
        <v>7203</v>
      </c>
      <c r="GMQ24" t="s">
        <v>7203</v>
      </c>
      <c r="GMR24" t="s">
        <v>7203</v>
      </c>
      <c r="GMS24" t="s">
        <v>7203</v>
      </c>
      <c r="GMT24" t="s">
        <v>7203</v>
      </c>
      <c r="GMU24" t="s">
        <v>7203</v>
      </c>
      <c r="GMV24" t="s">
        <v>7203</v>
      </c>
      <c r="GMW24" t="s">
        <v>7203</v>
      </c>
      <c r="GMX24" t="s">
        <v>7203</v>
      </c>
      <c r="GMY24" t="s">
        <v>7203</v>
      </c>
      <c r="GMZ24" t="s">
        <v>7203</v>
      </c>
      <c r="GNA24" t="s">
        <v>7203</v>
      </c>
      <c r="GNB24" t="s">
        <v>7203</v>
      </c>
      <c r="GNC24" t="s">
        <v>7203</v>
      </c>
      <c r="GND24" t="s">
        <v>7203</v>
      </c>
      <c r="GNE24" t="s">
        <v>7203</v>
      </c>
      <c r="GNF24" t="s">
        <v>7203</v>
      </c>
      <c r="GNG24" t="s">
        <v>7203</v>
      </c>
      <c r="GNH24" t="s">
        <v>7203</v>
      </c>
      <c r="GNI24" t="s">
        <v>7203</v>
      </c>
      <c r="GNJ24" t="s">
        <v>7203</v>
      </c>
      <c r="GNK24" t="s">
        <v>7203</v>
      </c>
      <c r="GNL24" t="s">
        <v>7203</v>
      </c>
      <c r="GNM24" t="s">
        <v>7203</v>
      </c>
      <c r="GNN24" t="s">
        <v>7203</v>
      </c>
      <c r="GNO24" t="s">
        <v>7203</v>
      </c>
      <c r="GNP24" t="s">
        <v>7203</v>
      </c>
      <c r="GNQ24" t="s">
        <v>7203</v>
      </c>
      <c r="GNR24" t="s">
        <v>7203</v>
      </c>
      <c r="GNS24" t="s">
        <v>7203</v>
      </c>
      <c r="GNT24" t="s">
        <v>7203</v>
      </c>
      <c r="GNU24" t="s">
        <v>7203</v>
      </c>
      <c r="GNV24" t="s">
        <v>7203</v>
      </c>
      <c r="GNW24" t="s">
        <v>7203</v>
      </c>
      <c r="GNX24" t="s">
        <v>7203</v>
      </c>
      <c r="GNY24" t="s">
        <v>7203</v>
      </c>
      <c r="GNZ24" t="s">
        <v>7203</v>
      </c>
      <c r="GOA24" t="s">
        <v>7203</v>
      </c>
      <c r="GOB24" t="s">
        <v>7203</v>
      </c>
      <c r="GOC24" t="s">
        <v>7203</v>
      </c>
      <c r="GOD24" t="s">
        <v>7203</v>
      </c>
      <c r="GOE24" t="s">
        <v>7203</v>
      </c>
      <c r="GOF24" t="s">
        <v>7203</v>
      </c>
      <c r="GOG24" t="s">
        <v>7203</v>
      </c>
      <c r="GOH24" t="s">
        <v>7203</v>
      </c>
      <c r="GOI24" t="s">
        <v>7203</v>
      </c>
      <c r="GOJ24" t="s">
        <v>7203</v>
      </c>
      <c r="GOK24" t="s">
        <v>7203</v>
      </c>
      <c r="GOL24" t="s">
        <v>7203</v>
      </c>
      <c r="GOM24" t="s">
        <v>7203</v>
      </c>
      <c r="GON24" t="s">
        <v>7203</v>
      </c>
      <c r="GOO24" t="s">
        <v>7203</v>
      </c>
      <c r="GOP24" t="s">
        <v>7203</v>
      </c>
      <c r="GOQ24" t="s">
        <v>7203</v>
      </c>
      <c r="GOR24" t="s">
        <v>7203</v>
      </c>
      <c r="GOS24" t="s">
        <v>7203</v>
      </c>
      <c r="GOT24" t="s">
        <v>7203</v>
      </c>
      <c r="GOU24" t="s">
        <v>7203</v>
      </c>
      <c r="GOV24" t="s">
        <v>7203</v>
      </c>
      <c r="GOW24" t="s">
        <v>7203</v>
      </c>
      <c r="GOX24" t="s">
        <v>7203</v>
      </c>
      <c r="GOY24" t="s">
        <v>7203</v>
      </c>
      <c r="GOZ24" t="s">
        <v>7203</v>
      </c>
      <c r="GPA24" t="s">
        <v>7203</v>
      </c>
      <c r="GPB24" t="s">
        <v>7203</v>
      </c>
      <c r="GPC24" t="s">
        <v>7203</v>
      </c>
      <c r="GPD24" t="s">
        <v>7203</v>
      </c>
      <c r="GPE24" t="s">
        <v>7203</v>
      </c>
      <c r="GPF24" t="s">
        <v>7203</v>
      </c>
      <c r="GPG24" t="s">
        <v>7203</v>
      </c>
      <c r="GPH24" t="s">
        <v>7203</v>
      </c>
      <c r="GPI24" t="s">
        <v>7203</v>
      </c>
      <c r="GPJ24" t="s">
        <v>7203</v>
      </c>
      <c r="GPK24" t="s">
        <v>7203</v>
      </c>
      <c r="GPL24" t="s">
        <v>7203</v>
      </c>
      <c r="GPM24" t="s">
        <v>7203</v>
      </c>
      <c r="GPN24" t="s">
        <v>7203</v>
      </c>
      <c r="GPO24" t="s">
        <v>7203</v>
      </c>
      <c r="GPP24" t="s">
        <v>7203</v>
      </c>
      <c r="GPQ24" t="s">
        <v>7203</v>
      </c>
      <c r="GPR24" t="s">
        <v>7203</v>
      </c>
      <c r="GPS24" t="s">
        <v>7203</v>
      </c>
      <c r="GPT24" t="s">
        <v>7203</v>
      </c>
      <c r="GPU24" t="s">
        <v>7203</v>
      </c>
      <c r="GPV24" t="s">
        <v>7203</v>
      </c>
      <c r="GPW24" t="s">
        <v>7203</v>
      </c>
      <c r="GPX24" t="s">
        <v>7203</v>
      </c>
      <c r="GPY24" t="s">
        <v>7203</v>
      </c>
      <c r="GPZ24" t="s">
        <v>7203</v>
      </c>
      <c r="GQA24" t="s">
        <v>7203</v>
      </c>
      <c r="GQB24" t="s">
        <v>7203</v>
      </c>
      <c r="GQC24" t="s">
        <v>7203</v>
      </c>
      <c r="GQD24" t="s">
        <v>7203</v>
      </c>
      <c r="GQE24" t="s">
        <v>7203</v>
      </c>
      <c r="GQF24" t="s">
        <v>7203</v>
      </c>
      <c r="GQG24" t="s">
        <v>7203</v>
      </c>
      <c r="GQH24" t="s">
        <v>7203</v>
      </c>
      <c r="GQI24" t="s">
        <v>7203</v>
      </c>
      <c r="GQJ24" t="s">
        <v>7203</v>
      </c>
      <c r="GQK24" t="s">
        <v>7203</v>
      </c>
      <c r="GQL24" t="s">
        <v>7203</v>
      </c>
      <c r="GQM24" t="s">
        <v>7203</v>
      </c>
      <c r="GQN24" t="s">
        <v>7203</v>
      </c>
      <c r="GQO24" t="s">
        <v>7203</v>
      </c>
      <c r="GQP24" t="s">
        <v>7203</v>
      </c>
      <c r="GQQ24" t="s">
        <v>7203</v>
      </c>
      <c r="GQR24" t="s">
        <v>7203</v>
      </c>
      <c r="GQS24" t="s">
        <v>7203</v>
      </c>
      <c r="GQT24" t="s">
        <v>7203</v>
      </c>
      <c r="GQU24" t="s">
        <v>7203</v>
      </c>
      <c r="GQV24" t="s">
        <v>7203</v>
      </c>
      <c r="GQW24" t="s">
        <v>7203</v>
      </c>
      <c r="GQX24" t="s">
        <v>7203</v>
      </c>
      <c r="GQY24" t="s">
        <v>7203</v>
      </c>
      <c r="GQZ24" t="s">
        <v>7203</v>
      </c>
      <c r="GRA24" t="s">
        <v>7203</v>
      </c>
      <c r="GRB24" t="s">
        <v>7203</v>
      </c>
      <c r="GRC24" t="s">
        <v>7203</v>
      </c>
      <c r="GRD24" t="s">
        <v>7203</v>
      </c>
      <c r="GRE24" t="s">
        <v>7203</v>
      </c>
      <c r="GRF24" t="s">
        <v>7203</v>
      </c>
      <c r="GRG24" t="s">
        <v>7203</v>
      </c>
      <c r="GRH24" t="s">
        <v>7203</v>
      </c>
      <c r="GRI24" t="s">
        <v>7203</v>
      </c>
      <c r="GRJ24" t="s">
        <v>7203</v>
      </c>
      <c r="GRK24" t="s">
        <v>7203</v>
      </c>
      <c r="GRL24" t="s">
        <v>7203</v>
      </c>
      <c r="GRM24" t="s">
        <v>7203</v>
      </c>
      <c r="GRN24" t="s">
        <v>7203</v>
      </c>
      <c r="GRO24" t="s">
        <v>7203</v>
      </c>
      <c r="GRP24" t="s">
        <v>7203</v>
      </c>
      <c r="GRQ24" t="s">
        <v>7203</v>
      </c>
      <c r="GRR24" t="s">
        <v>7203</v>
      </c>
      <c r="GRS24" t="s">
        <v>7203</v>
      </c>
      <c r="GRT24" t="s">
        <v>7203</v>
      </c>
      <c r="GRU24" t="s">
        <v>7203</v>
      </c>
      <c r="GRV24" t="s">
        <v>7203</v>
      </c>
      <c r="GRW24" t="s">
        <v>7203</v>
      </c>
      <c r="GRX24" t="s">
        <v>7203</v>
      </c>
      <c r="GRY24" t="s">
        <v>7203</v>
      </c>
      <c r="GRZ24" t="s">
        <v>7203</v>
      </c>
      <c r="GSA24" t="s">
        <v>7203</v>
      </c>
      <c r="GSB24" t="s">
        <v>7203</v>
      </c>
      <c r="GSC24" t="s">
        <v>7203</v>
      </c>
      <c r="GSD24" t="s">
        <v>7203</v>
      </c>
      <c r="GSE24" t="s">
        <v>7203</v>
      </c>
      <c r="GSF24" t="s">
        <v>7203</v>
      </c>
      <c r="GSG24" t="s">
        <v>7203</v>
      </c>
      <c r="GSH24" t="s">
        <v>7203</v>
      </c>
      <c r="GSI24" t="s">
        <v>7203</v>
      </c>
      <c r="GSJ24" t="s">
        <v>7203</v>
      </c>
      <c r="GSK24" t="s">
        <v>7203</v>
      </c>
      <c r="GSL24" t="s">
        <v>7203</v>
      </c>
      <c r="GSM24" t="s">
        <v>7203</v>
      </c>
      <c r="GSN24" t="s">
        <v>7203</v>
      </c>
      <c r="GSO24" t="s">
        <v>7203</v>
      </c>
      <c r="GSP24" t="s">
        <v>7203</v>
      </c>
      <c r="GSQ24" t="s">
        <v>7203</v>
      </c>
      <c r="GSR24" t="s">
        <v>7203</v>
      </c>
      <c r="GSS24" t="s">
        <v>7203</v>
      </c>
      <c r="GST24" t="s">
        <v>7203</v>
      </c>
      <c r="GSU24" t="s">
        <v>7203</v>
      </c>
      <c r="GSV24" t="s">
        <v>7203</v>
      </c>
      <c r="GSW24" t="s">
        <v>7203</v>
      </c>
      <c r="GSX24" t="s">
        <v>7203</v>
      </c>
      <c r="GSY24" t="s">
        <v>7203</v>
      </c>
      <c r="GSZ24" t="s">
        <v>7203</v>
      </c>
      <c r="GTA24" t="s">
        <v>7203</v>
      </c>
      <c r="GTB24" t="s">
        <v>7203</v>
      </c>
      <c r="GTC24" t="s">
        <v>7203</v>
      </c>
      <c r="GTD24" t="s">
        <v>7203</v>
      </c>
      <c r="GTE24" t="s">
        <v>7203</v>
      </c>
      <c r="GTF24" t="s">
        <v>7203</v>
      </c>
      <c r="GTG24" t="s">
        <v>7203</v>
      </c>
      <c r="GTH24" t="s">
        <v>7203</v>
      </c>
      <c r="GTI24" t="s">
        <v>7203</v>
      </c>
      <c r="GTJ24" t="s">
        <v>7203</v>
      </c>
      <c r="GTK24" t="s">
        <v>7203</v>
      </c>
      <c r="GTL24" t="s">
        <v>7203</v>
      </c>
      <c r="GTM24" t="s">
        <v>7203</v>
      </c>
      <c r="GTN24" t="s">
        <v>7203</v>
      </c>
      <c r="GTO24" t="s">
        <v>7203</v>
      </c>
      <c r="GTP24" t="s">
        <v>7203</v>
      </c>
      <c r="GTQ24" t="s">
        <v>7203</v>
      </c>
      <c r="GTR24" t="s">
        <v>7203</v>
      </c>
      <c r="GTS24" t="s">
        <v>7203</v>
      </c>
      <c r="GTT24" t="s">
        <v>7203</v>
      </c>
      <c r="GTU24" t="s">
        <v>7203</v>
      </c>
      <c r="GTV24" t="s">
        <v>7203</v>
      </c>
      <c r="GTW24" t="s">
        <v>7203</v>
      </c>
      <c r="GTX24" t="s">
        <v>7203</v>
      </c>
      <c r="GTY24" t="s">
        <v>7203</v>
      </c>
      <c r="GTZ24" t="s">
        <v>7203</v>
      </c>
      <c r="GUA24" t="s">
        <v>7203</v>
      </c>
      <c r="GUB24" t="s">
        <v>7203</v>
      </c>
      <c r="GUC24" t="s">
        <v>7203</v>
      </c>
      <c r="GUD24" t="s">
        <v>7203</v>
      </c>
      <c r="GUE24" t="s">
        <v>7203</v>
      </c>
      <c r="GUF24" t="s">
        <v>7203</v>
      </c>
      <c r="GUG24" t="s">
        <v>7203</v>
      </c>
      <c r="GUH24" t="s">
        <v>7203</v>
      </c>
      <c r="GUI24" t="s">
        <v>7203</v>
      </c>
      <c r="GUJ24" t="s">
        <v>7203</v>
      </c>
      <c r="GUK24" t="s">
        <v>7203</v>
      </c>
      <c r="GUL24" t="s">
        <v>7203</v>
      </c>
      <c r="GUM24" t="s">
        <v>7203</v>
      </c>
      <c r="GUN24" t="s">
        <v>7203</v>
      </c>
      <c r="GUO24" t="s">
        <v>7203</v>
      </c>
      <c r="GUP24" t="s">
        <v>7203</v>
      </c>
      <c r="GUQ24" t="s">
        <v>7203</v>
      </c>
      <c r="GUR24" t="s">
        <v>7203</v>
      </c>
      <c r="GUS24" t="s">
        <v>7203</v>
      </c>
      <c r="GUT24" t="s">
        <v>7203</v>
      </c>
      <c r="GUU24" t="s">
        <v>7203</v>
      </c>
      <c r="GUV24" t="s">
        <v>7203</v>
      </c>
      <c r="GUW24" t="s">
        <v>7203</v>
      </c>
      <c r="GUX24" t="s">
        <v>7203</v>
      </c>
      <c r="GUY24" t="s">
        <v>7203</v>
      </c>
      <c r="GUZ24" t="s">
        <v>7203</v>
      </c>
      <c r="GVA24" t="s">
        <v>7203</v>
      </c>
      <c r="GVB24" t="s">
        <v>7203</v>
      </c>
      <c r="GVC24" t="s">
        <v>7203</v>
      </c>
      <c r="GVD24" t="s">
        <v>7203</v>
      </c>
      <c r="GVE24" t="s">
        <v>7203</v>
      </c>
      <c r="GVF24" t="s">
        <v>7203</v>
      </c>
      <c r="GVG24" t="s">
        <v>7203</v>
      </c>
      <c r="GVH24" t="s">
        <v>7203</v>
      </c>
      <c r="GVI24" t="s">
        <v>7203</v>
      </c>
      <c r="GVJ24" t="s">
        <v>7203</v>
      </c>
      <c r="GVK24" t="s">
        <v>7203</v>
      </c>
      <c r="GVL24" t="s">
        <v>7203</v>
      </c>
      <c r="GVM24" t="s">
        <v>7203</v>
      </c>
      <c r="GVN24" t="s">
        <v>7203</v>
      </c>
      <c r="GVO24" t="s">
        <v>7203</v>
      </c>
      <c r="GVP24" t="s">
        <v>7203</v>
      </c>
      <c r="GVQ24" t="s">
        <v>7203</v>
      </c>
      <c r="GVR24" t="s">
        <v>7203</v>
      </c>
      <c r="GVS24" t="s">
        <v>7203</v>
      </c>
      <c r="GVT24" t="s">
        <v>7203</v>
      </c>
      <c r="GVU24" t="s">
        <v>7203</v>
      </c>
      <c r="GVV24" t="s">
        <v>7203</v>
      </c>
      <c r="GVW24" t="s">
        <v>7203</v>
      </c>
      <c r="GVX24" t="s">
        <v>7203</v>
      </c>
      <c r="GVY24" t="s">
        <v>7203</v>
      </c>
      <c r="GVZ24" t="s">
        <v>7203</v>
      </c>
      <c r="GWA24" t="s">
        <v>7203</v>
      </c>
      <c r="GWB24" t="s">
        <v>7203</v>
      </c>
      <c r="GWC24" t="s">
        <v>7203</v>
      </c>
      <c r="GWD24" t="s">
        <v>7203</v>
      </c>
      <c r="GWE24" t="s">
        <v>7203</v>
      </c>
      <c r="GWF24" t="s">
        <v>7203</v>
      </c>
      <c r="GWG24" t="s">
        <v>7203</v>
      </c>
      <c r="GWH24" t="s">
        <v>7203</v>
      </c>
      <c r="GWI24" t="s">
        <v>7203</v>
      </c>
      <c r="GWJ24" t="s">
        <v>7203</v>
      </c>
      <c r="GWK24" t="s">
        <v>7203</v>
      </c>
      <c r="GWL24" t="s">
        <v>7203</v>
      </c>
      <c r="GWM24" t="s">
        <v>7203</v>
      </c>
      <c r="GWN24" t="s">
        <v>7203</v>
      </c>
      <c r="GWO24" t="s">
        <v>7203</v>
      </c>
      <c r="GWP24" t="s">
        <v>7203</v>
      </c>
      <c r="GWQ24" t="s">
        <v>7203</v>
      </c>
      <c r="GWR24" t="s">
        <v>7203</v>
      </c>
      <c r="GWS24" t="s">
        <v>7203</v>
      </c>
      <c r="GWT24" t="s">
        <v>7203</v>
      </c>
      <c r="GWU24" t="s">
        <v>7203</v>
      </c>
      <c r="GWV24" t="s">
        <v>7203</v>
      </c>
      <c r="GWW24" t="s">
        <v>7203</v>
      </c>
      <c r="GWX24" t="s">
        <v>7203</v>
      </c>
      <c r="GWY24" t="s">
        <v>7203</v>
      </c>
      <c r="GWZ24" t="s">
        <v>7203</v>
      </c>
      <c r="GXA24" t="s">
        <v>7203</v>
      </c>
      <c r="GXB24" t="s">
        <v>7203</v>
      </c>
      <c r="GXC24" t="s">
        <v>7203</v>
      </c>
      <c r="GXD24" t="s">
        <v>7203</v>
      </c>
      <c r="GXE24" t="s">
        <v>7203</v>
      </c>
      <c r="GXF24" t="s">
        <v>7203</v>
      </c>
      <c r="GXG24" t="s">
        <v>7203</v>
      </c>
      <c r="GXH24" t="s">
        <v>7203</v>
      </c>
      <c r="GXI24" t="s">
        <v>7203</v>
      </c>
      <c r="GXJ24" t="s">
        <v>7203</v>
      </c>
      <c r="GXK24" t="s">
        <v>7203</v>
      </c>
      <c r="GXL24" t="s">
        <v>7203</v>
      </c>
      <c r="GXM24" t="s">
        <v>7203</v>
      </c>
      <c r="GXN24" t="s">
        <v>7203</v>
      </c>
      <c r="GXO24" t="s">
        <v>7203</v>
      </c>
      <c r="GXP24" t="s">
        <v>7203</v>
      </c>
      <c r="GXQ24" t="s">
        <v>7203</v>
      </c>
      <c r="GXR24" t="s">
        <v>7203</v>
      </c>
      <c r="GXS24" t="s">
        <v>7203</v>
      </c>
      <c r="GXT24" t="s">
        <v>7203</v>
      </c>
      <c r="GXU24" t="s">
        <v>7203</v>
      </c>
      <c r="GXV24" t="s">
        <v>7203</v>
      </c>
      <c r="GXW24" t="s">
        <v>7203</v>
      </c>
      <c r="GXX24" t="s">
        <v>7203</v>
      </c>
      <c r="GXY24" t="s">
        <v>7203</v>
      </c>
      <c r="GXZ24" t="s">
        <v>7203</v>
      </c>
      <c r="GYA24" t="s">
        <v>7203</v>
      </c>
      <c r="GYB24" t="s">
        <v>7203</v>
      </c>
      <c r="GYC24" t="s">
        <v>7203</v>
      </c>
      <c r="GYD24" t="s">
        <v>7203</v>
      </c>
      <c r="GYE24" t="s">
        <v>7203</v>
      </c>
      <c r="GYF24" t="s">
        <v>7203</v>
      </c>
      <c r="GYG24" t="s">
        <v>7203</v>
      </c>
      <c r="GYH24" t="s">
        <v>7203</v>
      </c>
      <c r="GYI24" t="s">
        <v>7203</v>
      </c>
      <c r="GYJ24" t="s">
        <v>7203</v>
      </c>
      <c r="GYK24" t="s">
        <v>7203</v>
      </c>
      <c r="GYL24" t="s">
        <v>7203</v>
      </c>
      <c r="GYM24" t="s">
        <v>7203</v>
      </c>
      <c r="GYN24" t="s">
        <v>7203</v>
      </c>
      <c r="GYO24" t="s">
        <v>7203</v>
      </c>
      <c r="GYP24" t="s">
        <v>7203</v>
      </c>
      <c r="GYQ24" t="s">
        <v>7203</v>
      </c>
      <c r="GYR24" t="s">
        <v>7203</v>
      </c>
      <c r="GYS24" t="s">
        <v>7203</v>
      </c>
      <c r="GYT24" t="s">
        <v>7203</v>
      </c>
      <c r="GYU24" t="s">
        <v>7203</v>
      </c>
      <c r="GYV24" t="s">
        <v>7203</v>
      </c>
      <c r="GYW24" t="s">
        <v>7203</v>
      </c>
      <c r="GYX24" t="s">
        <v>7203</v>
      </c>
      <c r="GYY24" t="s">
        <v>7203</v>
      </c>
      <c r="GYZ24" t="s">
        <v>7203</v>
      </c>
      <c r="GZA24" t="s">
        <v>7203</v>
      </c>
      <c r="GZB24" t="s">
        <v>7203</v>
      </c>
      <c r="GZC24" t="s">
        <v>7203</v>
      </c>
      <c r="GZD24" t="s">
        <v>7203</v>
      </c>
      <c r="GZE24" t="s">
        <v>7203</v>
      </c>
      <c r="GZF24" t="s">
        <v>7203</v>
      </c>
      <c r="GZG24" t="s">
        <v>7203</v>
      </c>
      <c r="GZH24" t="s">
        <v>7203</v>
      </c>
      <c r="GZI24" t="s">
        <v>7203</v>
      </c>
      <c r="GZJ24" t="s">
        <v>7203</v>
      </c>
      <c r="GZK24" t="s">
        <v>7203</v>
      </c>
      <c r="GZL24" t="s">
        <v>7203</v>
      </c>
      <c r="GZM24" t="s">
        <v>7203</v>
      </c>
      <c r="GZN24" t="s">
        <v>7203</v>
      </c>
      <c r="GZO24" t="s">
        <v>7203</v>
      </c>
      <c r="GZP24" t="s">
        <v>7203</v>
      </c>
      <c r="GZQ24" t="s">
        <v>7203</v>
      </c>
      <c r="GZR24" t="s">
        <v>7203</v>
      </c>
      <c r="GZS24" t="s">
        <v>7203</v>
      </c>
      <c r="GZT24" t="s">
        <v>7203</v>
      </c>
      <c r="GZU24" t="s">
        <v>7203</v>
      </c>
      <c r="GZV24" t="s">
        <v>7203</v>
      </c>
      <c r="GZW24" t="s">
        <v>7203</v>
      </c>
      <c r="GZX24" t="s">
        <v>7203</v>
      </c>
      <c r="GZY24" t="s">
        <v>7203</v>
      </c>
      <c r="GZZ24" t="s">
        <v>7203</v>
      </c>
      <c r="HAA24" t="s">
        <v>7203</v>
      </c>
      <c r="HAB24" t="s">
        <v>7203</v>
      </c>
      <c r="HAC24" t="s">
        <v>7203</v>
      </c>
      <c r="HAD24" t="s">
        <v>7203</v>
      </c>
      <c r="HAE24" t="s">
        <v>7203</v>
      </c>
      <c r="HAF24" t="s">
        <v>7203</v>
      </c>
      <c r="HAG24" t="s">
        <v>7203</v>
      </c>
      <c r="HAH24" t="s">
        <v>7203</v>
      </c>
      <c r="HAI24" t="s">
        <v>7203</v>
      </c>
      <c r="HAJ24" t="s">
        <v>7203</v>
      </c>
      <c r="HAK24" t="s">
        <v>7203</v>
      </c>
      <c r="HAL24" t="s">
        <v>7203</v>
      </c>
      <c r="HAM24" t="s">
        <v>7203</v>
      </c>
      <c r="HAN24" t="s">
        <v>7203</v>
      </c>
      <c r="HAO24" t="s">
        <v>7203</v>
      </c>
      <c r="HAP24" t="s">
        <v>7203</v>
      </c>
      <c r="HAQ24" t="s">
        <v>7203</v>
      </c>
      <c r="HAR24" t="s">
        <v>7203</v>
      </c>
      <c r="HAS24" t="s">
        <v>7203</v>
      </c>
      <c r="HAT24" t="s">
        <v>7203</v>
      </c>
      <c r="HAU24" t="s">
        <v>7203</v>
      </c>
      <c r="HAV24" t="s">
        <v>7203</v>
      </c>
      <c r="HAW24" t="s">
        <v>7203</v>
      </c>
      <c r="HAX24" t="s">
        <v>7203</v>
      </c>
      <c r="HAY24" t="s">
        <v>7203</v>
      </c>
      <c r="HAZ24" t="s">
        <v>7203</v>
      </c>
      <c r="HBA24" t="s">
        <v>7203</v>
      </c>
      <c r="HBB24" t="s">
        <v>7203</v>
      </c>
      <c r="HBC24" t="s">
        <v>7203</v>
      </c>
      <c r="HBD24" t="s">
        <v>7203</v>
      </c>
      <c r="HBE24" t="s">
        <v>7203</v>
      </c>
      <c r="HBF24" t="s">
        <v>7203</v>
      </c>
      <c r="HBG24" t="s">
        <v>7203</v>
      </c>
      <c r="HBH24" t="s">
        <v>7203</v>
      </c>
      <c r="HBI24" t="s">
        <v>7203</v>
      </c>
      <c r="HBJ24" t="s">
        <v>7203</v>
      </c>
      <c r="HBK24" t="s">
        <v>7203</v>
      </c>
      <c r="HBL24" t="s">
        <v>7203</v>
      </c>
      <c r="HBM24" t="s">
        <v>7203</v>
      </c>
      <c r="HBN24" t="s">
        <v>7203</v>
      </c>
      <c r="HBO24" t="s">
        <v>7203</v>
      </c>
      <c r="HBP24" t="s">
        <v>7203</v>
      </c>
      <c r="HBQ24" t="s">
        <v>7203</v>
      </c>
      <c r="HBR24" t="s">
        <v>7203</v>
      </c>
      <c r="HBS24" t="s">
        <v>7203</v>
      </c>
      <c r="HBT24" t="s">
        <v>7203</v>
      </c>
      <c r="HBU24" t="s">
        <v>7203</v>
      </c>
      <c r="HBV24" t="s">
        <v>7203</v>
      </c>
      <c r="HBW24" t="s">
        <v>7203</v>
      </c>
      <c r="HBX24" t="s">
        <v>7203</v>
      </c>
      <c r="HBY24" t="s">
        <v>7203</v>
      </c>
      <c r="HBZ24" t="s">
        <v>7203</v>
      </c>
      <c r="HCA24" t="s">
        <v>7203</v>
      </c>
      <c r="HCB24" t="s">
        <v>7203</v>
      </c>
      <c r="HCC24" t="s">
        <v>7203</v>
      </c>
      <c r="HCD24" t="s">
        <v>7203</v>
      </c>
      <c r="HCE24" t="s">
        <v>7203</v>
      </c>
      <c r="HCF24" t="s">
        <v>7203</v>
      </c>
      <c r="HCG24" t="s">
        <v>7203</v>
      </c>
      <c r="HCH24" t="s">
        <v>7203</v>
      </c>
      <c r="HCI24" t="s">
        <v>7203</v>
      </c>
      <c r="HCJ24" t="s">
        <v>7203</v>
      </c>
      <c r="HCK24" t="s">
        <v>7203</v>
      </c>
      <c r="HCL24" t="s">
        <v>7203</v>
      </c>
      <c r="HCM24" t="s">
        <v>7203</v>
      </c>
      <c r="HCN24" t="s">
        <v>7203</v>
      </c>
      <c r="HCO24" t="s">
        <v>7203</v>
      </c>
      <c r="HCP24" t="s">
        <v>7203</v>
      </c>
      <c r="HCQ24" t="s">
        <v>7203</v>
      </c>
      <c r="HCR24" t="s">
        <v>7203</v>
      </c>
      <c r="HCS24" t="s">
        <v>7203</v>
      </c>
      <c r="HCT24" t="s">
        <v>7203</v>
      </c>
      <c r="HCU24" t="s">
        <v>7203</v>
      </c>
      <c r="HCV24" t="s">
        <v>7203</v>
      </c>
      <c r="HCW24" t="s">
        <v>7203</v>
      </c>
      <c r="HCX24" t="s">
        <v>7203</v>
      </c>
      <c r="HCY24" t="s">
        <v>7203</v>
      </c>
      <c r="HCZ24" t="s">
        <v>7203</v>
      </c>
      <c r="HDA24" t="s">
        <v>7203</v>
      </c>
      <c r="HDB24" t="s">
        <v>7203</v>
      </c>
      <c r="HDC24" t="s">
        <v>7203</v>
      </c>
      <c r="HDD24" t="s">
        <v>7203</v>
      </c>
      <c r="HDE24" t="s">
        <v>7203</v>
      </c>
      <c r="HDF24" t="s">
        <v>7203</v>
      </c>
      <c r="HDG24" t="s">
        <v>7203</v>
      </c>
      <c r="HDH24" t="s">
        <v>7203</v>
      </c>
      <c r="HDI24" t="s">
        <v>7203</v>
      </c>
      <c r="HDJ24" t="s">
        <v>7203</v>
      </c>
      <c r="HDK24" t="s">
        <v>7203</v>
      </c>
      <c r="HDL24" t="s">
        <v>7203</v>
      </c>
      <c r="HDM24" t="s">
        <v>7203</v>
      </c>
      <c r="HDN24" t="s">
        <v>7203</v>
      </c>
      <c r="HDO24" t="s">
        <v>7203</v>
      </c>
      <c r="HDP24" t="s">
        <v>7203</v>
      </c>
      <c r="HDQ24" t="s">
        <v>7203</v>
      </c>
      <c r="HDR24" t="s">
        <v>7203</v>
      </c>
      <c r="HDS24" t="s">
        <v>7203</v>
      </c>
      <c r="HDT24" t="s">
        <v>7203</v>
      </c>
      <c r="HDU24" t="s">
        <v>7203</v>
      </c>
      <c r="HDV24" t="s">
        <v>7203</v>
      </c>
      <c r="HDW24" t="s">
        <v>7203</v>
      </c>
      <c r="HDX24" t="s">
        <v>7203</v>
      </c>
      <c r="HDY24" t="s">
        <v>7203</v>
      </c>
      <c r="HDZ24" t="s">
        <v>7203</v>
      </c>
      <c r="HEA24" t="s">
        <v>7203</v>
      </c>
      <c r="HEB24" t="s">
        <v>7203</v>
      </c>
      <c r="HEC24" t="s">
        <v>7203</v>
      </c>
      <c r="HED24" t="s">
        <v>7203</v>
      </c>
      <c r="HEE24" t="s">
        <v>7203</v>
      </c>
      <c r="HEF24" t="s">
        <v>7203</v>
      </c>
      <c r="HEG24" t="s">
        <v>7203</v>
      </c>
      <c r="HEH24" t="s">
        <v>7203</v>
      </c>
      <c r="HEI24" t="s">
        <v>7203</v>
      </c>
      <c r="HEJ24" t="s">
        <v>7203</v>
      </c>
      <c r="HEK24" t="s">
        <v>7203</v>
      </c>
      <c r="HEL24" t="s">
        <v>7203</v>
      </c>
      <c r="HEM24" t="s">
        <v>7203</v>
      </c>
      <c r="HEN24" t="s">
        <v>7203</v>
      </c>
      <c r="HEO24" t="s">
        <v>7203</v>
      </c>
      <c r="HEP24" t="s">
        <v>7203</v>
      </c>
      <c r="HEQ24" t="s">
        <v>7203</v>
      </c>
      <c r="HER24" t="s">
        <v>7203</v>
      </c>
      <c r="HES24" t="s">
        <v>7203</v>
      </c>
      <c r="HET24" t="s">
        <v>7203</v>
      </c>
      <c r="HEU24" t="s">
        <v>7203</v>
      </c>
      <c r="HEV24" t="s">
        <v>7203</v>
      </c>
      <c r="HEW24" t="s">
        <v>7203</v>
      </c>
      <c r="HEX24" t="s">
        <v>7203</v>
      </c>
      <c r="HEY24" t="s">
        <v>7203</v>
      </c>
      <c r="HEZ24" t="s">
        <v>7203</v>
      </c>
      <c r="HFA24" t="s">
        <v>7203</v>
      </c>
      <c r="HFB24" t="s">
        <v>7203</v>
      </c>
      <c r="HFC24" t="s">
        <v>7203</v>
      </c>
      <c r="HFD24" t="s">
        <v>7203</v>
      </c>
      <c r="HFE24" t="s">
        <v>7203</v>
      </c>
      <c r="HFF24" t="s">
        <v>7203</v>
      </c>
      <c r="HFG24" t="s">
        <v>7203</v>
      </c>
      <c r="HFH24" t="s">
        <v>7203</v>
      </c>
      <c r="HFI24" t="s">
        <v>7203</v>
      </c>
      <c r="HFJ24" t="s">
        <v>7203</v>
      </c>
      <c r="HFK24" t="s">
        <v>7203</v>
      </c>
      <c r="HFL24" t="s">
        <v>7203</v>
      </c>
      <c r="HFM24" t="s">
        <v>7203</v>
      </c>
      <c r="HFN24" t="s">
        <v>7203</v>
      </c>
      <c r="HFO24" t="s">
        <v>7203</v>
      </c>
      <c r="HFP24" t="s">
        <v>7203</v>
      </c>
      <c r="HFQ24" t="s">
        <v>7203</v>
      </c>
      <c r="HFR24" t="s">
        <v>7203</v>
      </c>
      <c r="HFS24" t="s">
        <v>7203</v>
      </c>
      <c r="HFT24" t="s">
        <v>7203</v>
      </c>
      <c r="HFU24" t="s">
        <v>7203</v>
      </c>
      <c r="HFV24" t="s">
        <v>7203</v>
      </c>
      <c r="HFW24" t="s">
        <v>7203</v>
      </c>
      <c r="HFX24" t="s">
        <v>7203</v>
      </c>
      <c r="HFY24" t="s">
        <v>7203</v>
      </c>
      <c r="HFZ24" t="s">
        <v>7203</v>
      </c>
      <c r="HGA24" t="s">
        <v>7203</v>
      </c>
      <c r="HGB24" t="s">
        <v>7203</v>
      </c>
      <c r="HGC24" t="s">
        <v>7203</v>
      </c>
      <c r="HGD24" t="s">
        <v>7203</v>
      </c>
      <c r="HGE24" t="s">
        <v>7203</v>
      </c>
      <c r="HGF24" t="s">
        <v>7203</v>
      </c>
      <c r="HGG24" t="s">
        <v>7203</v>
      </c>
      <c r="HGH24" t="s">
        <v>7203</v>
      </c>
      <c r="HGI24" t="s">
        <v>7203</v>
      </c>
      <c r="HGJ24" t="s">
        <v>7203</v>
      </c>
      <c r="HGK24" t="s">
        <v>7203</v>
      </c>
      <c r="HGL24" t="s">
        <v>7203</v>
      </c>
      <c r="HGM24" t="s">
        <v>7203</v>
      </c>
      <c r="HGN24" t="s">
        <v>7203</v>
      </c>
      <c r="HGO24" t="s">
        <v>7203</v>
      </c>
      <c r="HGP24" t="s">
        <v>7203</v>
      </c>
      <c r="HGQ24" t="s">
        <v>7203</v>
      </c>
      <c r="HGR24" t="s">
        <v>7203</v>
      </c>
      <c r="HGS24" t="s">
        <v>7203</v>
      </c>
      <c r="HGT24" t="s">
        <v>7203</v>
      </c>
      <c r="HGU24" t="s">
        <v>7203</v>
      </c>
      <c r="HGV24" t="s">
        <v>7203</v>
      </c>
      <c r="HGW24" t="s">
        <v>7203</v>
      </c>
      <c r="HGX24" t="s">
        <v>7203</v>
      </c>
      <c r="HGY24" t="s">
        <v>7203</v>
      </c>
      <c r="HGZ24" t="s">
        <v>7203</v>
      </c>
      <c r="HHA24" t="s">
        <v>7203</v>
      </c>
      <c r="HHB24" t="s">
        <v>7203</v>
      </c>
      <c r="HHC24" t="s">
        <v>7203</v>
      </c>
      <c r="HHD24" t="s">
        <v>7203</v>
      </c>
      <c r="HHE24" t="s">
        <v>7203</v>
      </c>
      <c r="HHF24" t="s">
        <v>7203</v>
      </c>
      <c r="HHG24" t="s">
        <v>7203</v>
      </c>
      <c r="HHH24" t="s">
        <v>7203</v>
      </c>
      <c r="HHI24" t="s">
        <v>7203</v>
      </c>
      <c r="HHJ24" t="s">
        <v>7203</v>
      </c>
      <c r="HHK24" t="s">
        <v>7203</v>
      </c>
      <c r="HHL24" t="s">
        <v>7203</v>
      </c>
      <c r="HHM24" t="s">
        <v>7203</v>
      </c>
      <c r="HHN24" t="s">
        <v>7203</v>
      </c>
      <c r="HHO24" t="s">
        <v>7203</v>
      </c>
      <c r="HHP24" t="s">
        <v>7203</v>
      </c>
      <c r="HHQ24" t="s">
        <v>7203</v>
      </c>
      <c r="HHR24" t="s">
        <v>7203</v>
      </c>
      <c r="HHS24" t="s">
        <v>7203</v>
      </c>
      <c r="HHT24" t="s">
        <v>7203</v>
      </c>
      <c r="HHU24" t="s">
        <v>7203</v>
      </c>
      <c r="HHV24" t="s">
        <v>7203</v>
      </c>
      <c r="HHW24" t="s">
        <v>7203</v>
      </c>
      <c r="HHX24" t="s">
        <v>7203</v>
      </c>
      <c r="HHY24" t="s">
        <v>7203</v>
      </c>
      <c r="HHZ24" t="s">
        <v>7203</v>
      </c>
      <c r="HIA24" t="s">
        <v>7203</v>
      </c>
      <c r="HIB24" t="s">
        <v>7203</v>
      </c>
      <c r="HIC24" t="s">
        <v>7203</v>
      </c>
      <c r="HID24" t="s">
        <v>7203</v>
      </c>
      <c r="HIE24" t="s">
        <v>7203</v>
      </c>
      <c r="HIF24" t="s">
        <v>7203</v>
      </c>
      <c r="HIG24" t="s">
        <v>7203</v>
      </c>
      <c r="HIH24" t="s">
        <v>7203</v>
      </c>
      <c r="HII24" t="s">
        <v>7203</v>
      </c>
      <c r="HIJ24" t="s">
        <v>7203</v>
      </c>
      <c r="HIK24" t="s">
        <v>7203</v>
      </c>
      <c r="HIL24" t="s">
        <v>7203</v>
      </c>
      <c r="HIM24" t="s">
        <v>7203</v>
      </c>
      <c r="HIN24" t="s">
        <v>7203</v>
      </c>
      <c r="HIO24" t="s">
        <v>7203</v>
      </c>
      <c r="HIP24" t="s">
        <v>7203</v>
      </c>
      <c r="HIQ24" t="s">
        <v>7203</v>
      </c>
      <c r="HIR24" t="s">
        <v>7203</v>
      </c>
      <c r="HIS24" t="s">
        <v>7203</v>
      </c>
      <c r="HIT24" t="s">
        <v>7203</v>
      </c>
      <c r="HIU24" t="s">
        <v>7203</v>
      </c>
      <c r="HIV24" t="s">
        <v>7203</v>
      </c>
      <c r="HIW24" t="s">
        <v>7203</v>
      </c>
      <c r="HIX24" t="s">
        <v>7203</v>
      </c>
      <c r="HIY24" t="s">
        <v>7203</v>
      </c>
      <c r="HIZ24" t="s">
        <v>7203</v>
      </c>
      <c r="HJA24" t="s">
        <v>7203</v>
      </c>
      <c r="HJB24" t="s">
        <v>7203</v>
      </c>
      <c r="HJC24" t="s">
        <v>7203</v>
      </c>
      <c r="HJD24" t="s">
        <v>7203</v>
      </c>
      <c r="HJE24" t="s">
        <v>7203</v>
      </c>
      <c r="HJF24" t="s">
        <v>7203</v>
      </c>
      <c r="HJG24" t="s">
        <v>7203</v>
      </c>
      <c r="HJH24" t="s">
        <v>7203</v>
      </c>
      <c r="HJI24" t="s">
        <v>7203</v>
      </c>
      <c r="HJJ24" t="s">
        <v>7203</v>
      </c>
      <c r="HJK24" t="s">
        <v>7203</v>
      </c>
      <c r="HJL24" t="s">
        <v>7203</v>
      </c>
      <c r="HJM24" t="s">
        <v>7203</v>
      </c>
      <c r="HJN24" t="s">
        <v>7203</v>
      </c>
      <c r="HJO24" t="s">
        <v>7203</v>
      </c>
      <c r="HJP24" t="s">
        <v>7203</v>
      </c>
      <c r="HJQ24" t="s">
        <v>7203</v>
      </c>
      <c r="HJR24" t="s">
        <v>7203</v>
      </c>
      <c r="HJS24" t="s">
        <v>7203</v>
      </c>
      <c r="HJT24" t="s">
        <v>7203</v>
      </c>
      <c r="HJU24" t="s">
        <v>7203</v>
      </c>
      <c r="HJV24" t="s">
        <v>7203</v>
      </c>
      <c r="HJW24" t="s">
        <v>7203</v>
      </c>
      <c r="HJX24" t="s">
        <v>7203</v>
      </c>
      <c r="HJY24" t="s">
        <v>7203</v>
      </c>
      <c r="HJZ24" t="s">
        <v>7203</v>
      </c>
      <c r="HKA24" t="s">
        <v>7203</v>
      </c>
      <c r="HKB24" t="s">
        <v>7203</v>
      </c>
      <c r="HKC24" t="s">
        <v>7203</v>
      </c>
      <c r="HKD24" t="s">
        <v>7203</v>
      </c>
      <c r="HKE24" t="s">
        <v>7203</v>
      </c>
      <c r="HKF24" t="s">
        <v>7203</v>
      </c>
      <c r="HKG24" t="s">
        <v>7203</v>
      </c>
      <c r="HKH24" t="s">
        <v>7203</v>
      </c>
      <c r="HKI24" t="s">
        <v>7203</v>
      </c>
      <c r="HKJ24" t="s">
        <v>7203</v>
      </c>
      <c r="HKK24" t="s">
        <v>7203</v>
      </c>
      <c r="HKL24" t="s">
        <v>7203</v>
      </c>
      <c r="HKM24" t="s">
        <v>7203</v>
      </c>
      <c r="HKN24" t="s">
        <v>7203</v>
      </c>
      <c r="HKO24" t="s">
        <v>7203</v>
      </c>
      <c r="HKP24" t="s">
        <v>7203</v>
      </c>
      <c r="HKQ24" t="s">
        <v>7203</v>
      </c>
      <c r="HKR24" t="s">
        <v>7203</v>
      </c>
      <c r="HKS24" t="s">
        <v>7203</v>
      </c>
      <c r="HKT24" t="s">
        <v>7203</v>
      </c>
      <c r="HKU24" t="s">
        <v>7203</v>
      </c>
      <c r="HKV24" t="s">
        <v>7203</v>
      </c>
      <c r="HKW24" t="s">
        <v>7203</v>
      </c>
      <c r="HKX24" t="s">
        <v>7203</v>
      </c>
      <c r="HKY24" t="s">
        <v>7203</v>
      </c>
      <c r="HKZ24" t="s">
        <v>7203</v>
      </c>
      <c r="HLA24" t="s">
        <v>7203</v>
      </c>
      <c r="HLB24" t="s">
        <v>7203</v>
      </c>
      <c r="HLC24" t="s">
        <v>7203</v>
      </c>
      <c r="HLD24" t="s">
        <v>7203</v>
      </c>
      <c r="HLE24" t="s">
        <v>7203</v>
      </c>
      <c r="HLF24" t="s">
        <v>7203</v>
      </c>
      <c r="HLG24" t="s">
        <v>7203</v>
      </c>
      <c r="HLH24" t="s">
        <v>7203</v>
      </c>
      <c r="HLI24" t="s">
        <v>7203</v>
      </c>
      <c r="HLJ24" t="s">
        <v>7203</v>
      </c>
      <c r="HLK24" t="s">
        <v>7203</v>
      </c>
      <c r="HLL24" t="s">
        <v>7203</v>
      </c>
      <c r="HLM24" t="s">
        <v>7203</v>
      </c>
      <c r="HLN24" t="s">
        <v>7203</v>
      </c>
      <c r="HLO24" t="s">
        <v>7203</v>
      </c>
      <c r="HLP24" t="s">
        <v>7203</v>
      </c>
      <c r="HLQ24" t="s">
        <v>7203</v>
      </c>
      <c r="HLR24" t="s">
        <v>7203</v>
      </c>
      <c r="HLS24" t="s">
        <v>7203</v>
      </c>
      <c r="HLT24" t="s">
        <v>7203</v>
      </c>
      <c r="HLU24" t="s">
        <v>7203</v>
      </c>
      <c r="HLV24" t="s">
        <v>7203</v>
      </c>
      <c r="HLW24" t="s">
        <v>7203</v>
      </c>
      <c r="HLX24" t="s">
        <v>7203</v>
      </c>
      <c r="HLY24" t="s">
        <v>7203</v>
      </c>
      <c r="HLZ24" t="s">
        <v>7203</v>
      </c>
      <c r="HMA24" t="s">
        <v>7203</v>
      </c>
      <c r="HMB24" t="s">
        <v>7203</v>
      </c>
      <c r="HMC24" t="s">
        <v>7203</v>
      </c>
      <c r="HMD24" t="s">
        <v>7203</v>
      </c>
      <c r="HME24" t="s">
        <v>7203</v>
      </c>
      <c r="HMF24" t="s">
        <v>7203</v>
      </c>
      <c r="HMG24" t="s">
        <v>7203</v>
      </c>
      <c r="HMH24" t="s">
        <v>7203</v>
      </c>
      <c r="HMI24" t="s">
        <v>7203</v>
      </c>
      <c r="HMJ24" t="s">
        <v>7203</v>
      </c>
      <c r="HMK24" t="s">
        <v>7203</v>
      </c>
      <c r="HML24" t="s">
        <v>7203</v>
      </c>
      <c r="HMM24" t="s">
        <v>7203</v>
      </c>
      <c r="HMN24" t="s">
        <v>7203</v>
      </c>
      <c r="HMO24" t="s">
        <v>7203</v>
      </c>
      <c r="HMP24" t="s">
        <v>7203</v>
      </c>
      <c r="HMQ24" t="s">
        <v>7203</v>
      </c>
      <c r="HMR24" t="s">
        <v>7203</v>
      </c>
      <c r="HMS24" t="s">
        <v>7203</v>
      </c>
      <c r="HMT24" t="s">
        <v>7203</v>
      </c>
      <c r="HMU24" t="s">
        <v>7203</v>
      </c>
      <c r="HMV24" t="s">
        <v>7203</v>
      </c>
      <c r="HMW24" t="s">
        <v>7203</v>
      </c>
      <c r="HMX24" t="s">
        <v>7203</v>
      </c>
      <c r="HMY24" t="s">
        <v>7203</v>
      </c>
      <c r="HMZ24" t="s">
        <v>7203</v>
      </c>
      <c r="HNA24" t="s">
        <v>7203</v>
      </c>
      <c r="HNB24" t="s">
        <v>7203</v>
      </c>
      <c r="HNC24" t="s">
        <v>7203</v>
      </c>
      <c r="HND24" t="s">
        <v>7203</v>
      </c>
      <c r="HNE24" t="s">
        <v>7203</v>
      </c>
      <c r="HNF24" t="s">
        <v>7203</v>
      </c>
      <c r="HNG24" t="s">
        <v>7203</v>
      </c>
      <c r="HNH24" t="s">
        <v>7203</v>
      </c>
      <c r="HNI24" t="s">
        <v>7203</v>
      </c>
      <c r="HNJ24" t="s">
        <v>7203</v>
      </c>
      <c r="HNK24" t="s">
        <v>7203</v>
      </c>
      <c r="HNL24" t="s">
        <v>7203</v>
      </c>
      <c r="HNM24" t="s">
        <v>7203</v>
      </c>
      <c r="HNN24" t="s">
        <v>7203</v>
      </c>
      <c r="HNO24" t="s">
        <v>7203</v>
      </c>
      <c r="HNP24" t="s">
        <v>7203</v>
      </c>
      <c r="HNQ24" t="s">
        <v>7203</v>
      </c>
      <c r="HNR24" t="s">
        <v>7203</v>
      </c>
      <c r="HNS24" t="s">
        <v>7203</v>
      </c>
      <c r="HNT24" t="s">
        <v>7203</v>
      </c>
      <c r="HNU24" t="s">
        <v>7203</v>
      </c>
      <c r="HNV24" t="s">
        <v>7203</v>
      </c>
      <c r="HNW24" t="s">
        <v>7203</v>
      </c>
      <c r="HNX24" t="s">
        <v>7203</v>
      </c>
      <c r="HNY24" t="s">
        <v>7203</v>
      </c>
      <c r="HNZ24" t="s">
        <v>7203</v>
      </c>
      <c r="HOA24" t="s">
        <v>7203</v>
      </c>
      <c r="HOB24" t="s">
        <v>7203</v>
      </c>
      <c r="HOC24" t="s">
        <v>7203</v>
      </c>
      <c r="HOD24" t="s">
        <v>7203</v>
      </c>
      <c r="HOE24" t="s">
        <v>7203</v>
      </c>
      <c r="HOF24" t="s">
        <v>7203</v>
      </c>
      <c r="HOG24" t="s">
        <v>7203</v>
      </c>
      <c r="HOH24" t="s">
        <v>7203</v>
      </c>
      <c r="HOI24" t="s">
        <v>7203</v>
      </c>
      <c r="HOJ24" t="s">
        <v>7203</v>
      </c>
      <c r="HOK24" t="s">
        <v>7203</v>
      </c>
      <c r="HOL24" t="s">
        <v>7203</v>
      </c>
      <c r="HOM24" t="s">
        <v>7203</v>
      </c>
      <c r="HON24" t="s">
        <v>7203</v>
      </c>
      <c r="HOO24" t="s">
        <v>7203</v>
      </c>
      <c r="HOP24" t="s">
        <v>7203</v>
      </c>
      <c r="HOQ24" t="s">
        <v>7203</v>
      </c>
      <c r="HOR24" t="s">
        <v>7203</v>
      </c>
      <c r="HOS24" t="s">
        <v>7203</v>
      </c>
      <c r="HOT24" t="s">
        <v>7203</v>
      </c>
      <c r="HOU24" t="s">
        <v>7203</v>
      </c>
      <c r="HOV24" t="s">
        <v>7203</v>
      </c>
      <c r="HOW24" t="s">
        <v>7203</v>
      </c>
      <c r="HOX24" t="s">
        <v>7203</v>
      </c>
      <c r="HOY24" t="s">
        <v>7203</v>
      </c>
      <c r="HOZ24" t="s">
        <v>7203</v>
      </c>
      <c r="HPA24" t="s">
        <v>7203</v>
      </c>
      <c r="HPB24" t="s">
        <v>7203</v>
      </c>
      <c r="HPC24" t="s">
        <v>7203</v>
      </c>
      <c r="HPD24" t="s">
        <v>7203</v>
      </c>
      <c r="HPE24" t="s">
        <v>7203</v>
      </c>
      <c r="HPF24" t="s">
        <v>7203</v>
      </c>
      <c r="HPG24" t="s">
        <v>7203</v>
      </c>
      <c r="HPH24" t="s">
        <v>7203</v>
      </c>
      <c r="HPI24" t="s">
        <v>7203</v>
      </c>
      <c r="HPJ24" t="s">
        <v>7203</v>
      </c>
      <c r="HPK24" t="s">
        <v>7203</v>
      </c>
      <c r="HPL24" t="s">
        <v>7203</v>
      </c>
      <c r="HPM24" t="s">
        <v>7203</v>
      </c>
      <c r="HPN24" t="s">
        <v>7203</v>
      </c>
      <c r="HPO24" t="s">
        <v>7203</v>
      </c>
      <c r="HPP24" t="s">
        <v>7203</v>
      </c>
      <c r="HPQ24" t="s">
        <v>7203</v>
      </c>
      <c r="HPR24" t="s">
        <v>7203</v>
      </c>
      <c r="HPS24" t="s">
        <v>7203</v>
      </c>
      <c r="HPT24" t="s">
        <v>7203</v>
      </c>
      <c r="HPU24" t="s">
        <v>7203</v>
      </c>
      <c r="HPV24" t="s">
        <v>7203</v>
      </c>
      <c r="HPW24" t="s">
        <v>7203</v>
      </c>
      <c r="HPX24" t="s">
        <v>7203</v>
      </c>
      <c r="HPY24" t="s">
        <v>7203</v>
      </c>
      <c r="HPZ24" t="s">
        <v>7203</v>
      </c>
      <c r="HQA24" t="s">
        <v>7203</v>
      </c>
      <c r="HQB24" t="s">
        <v>7203</v>
      </c>
      <c r="HQC24" t="s">
        <v>7203</v>
      </c>
      <c r="HQD24" t="s">
        <v>7203</v>
      </c>
      <c r="HQE24" t="s">
        <v>7203</v>
      </c>
      <c r="HQF24" t="s">
        <v>7203</v>
      </c>
      <c r="HQG24" t="s">
        <v>7203</v>
      </c>
      <c r="HQH24" t="s">
        <v>7203</v>
      </c>
      <c r="HQI24" t="s">
        <v>7203</v>
      </c>
      <c r="HQJ24" t="s">
        <v>7203</v>
      </c>
      <c r="HQK24" t="s">
        <v>7203</v>
      </c>
      <c r="HQL24" t="s">
        <v>7203</v>
      </c>
      <c r="HQM24" t="s">
        <v>7203</v>
      </c>
      <c r="HQN24" t="s">
        <v>7203</v>
      </c>
      <c r="HQO24" t="s">
        <v>7203</v>
      </c>
      <c r="HQP24" t="s">
        <v>7203</v>
      </c>
      <c r="HQQ24" t="s">
        <v>7203</v>
      </c>
      <c r="HQR24" t="s">
        <v>7203</v>
      </c>
      <c r="HQS24" t="s">
        <v>7203</v>
      </c>
      <c r="HQT24" t="s">
        <v>7203</v>
      </c>
      <c r="HQU24" t="s">
        <v>7203</v>
      </c>
      <c r="HQV24" t="s">
        <v>7203</v>
      </c>
      <c r="HQW24" t="s">
        <v>7203</v>
      </c>
      <c r="HQX24" t="s">
        <v>7203</v>
      </c>
      <c r="HQY24" t="s">
        <v>7203</v>
      </c>
      <c r="HQZ24" t="s">
        <v>7203</v>
      </c>
      <c r="HRA24" t="s">
        <v>7203</v>
      </c>
      <c r="HRB24" t="s">
        <v>7203</v>
      </c>
      <c r="HRC24" t="s">
        <v>7203</v>
      </c>
      <c r="HRD24" t="s">
        <v>7203</v>
      </c>
      <c r="HRE24" t="s">
        <v>7203</v>
      </c>
      <c r="HRF24" t="s">
        <v>7203</v>
      </c>
      <c r="HRG24" t="s">
        <v>7203</v>
      </c>
      <c r="HRH24" t="s">
        <v>7203</v>
      </c>
      <c r="HRI24" t="s">
        <v>7203</v>
      </c>
      <c r="HRJ24" t="s">
        <v>7203</v>
      </c>
      <c r="HRK24" t="s">
        <v>7203</v>
      </c>
      <c r="HRL24" t="s">
        <v>7203</v>
      </c>
      <c r="HRM24" t="s">
        <v>7203</v>
      </c>
      <c r="HRN24" t="s">
        <v>7203</v>
      </c>
      <c r="HRO24" t="s">
        <v>7203</v>
      </c>
      <c r="HRP24" t="s">
        <v>7203</v>
      </c>
      <c r="HRQ24" t="s">
        <v>7203</v>
      </c>
      <c r="HRR24" t="s">
        <v>7203</v>
      </c>
      <c r="HRS24" t="s">
        <v>7203</v>
      </c>
      <c r="HRT24" t="s">
        <v>7203</v>
      </c>
      <c r="HRU24" t="s">
        <v>7203</v>
      </c>
      <c r="HRV24" t="s">
        <v>7203</v>
      </c>
      <c r="HRW24" t="s">
        <v>7203</v>
      </c>
      <c r="HRX24" t="s">
        <v>7203</v>
      </c>
      <c r="HRY24" t="s">
        <v>7203</v>
      </c>
      <c r="HRZ24" t="s">
        <v>7203</v>
      </c>
      <c r="HSA24" t="s">
        <v>7203</v>
      </c>
      <c r="HSB24" t="s">
        <v>7203</v>
      </c>
      <c r="HSC24" t="s">
        <v>7203</v>
      </c>
      <c r="HSD24" t="s">
        <v>7203</v>
      </c>
      <c r="HSE24" t="s">
        <v>7203</v>
      </c>
      <c r="HSF24" t="s">
        <v>7203</v>
      </c>
      <c r="HSG24" t="s">
        <v>7203</v>
      </c>
      <c r="HSH24" t="s">
        <v>7203</v>
      </c>
      <c r="HSI24" t="s">
        <v>7203</v>
      </c>
      <c r="HSJ24" t="s">
        <v>7203</v>
      </c>
      <c r="HSK24" t="s">
        <v>7203</v>
      </c>
      <c r="HSL24" t="s">
        <v>7203</v>
      </c>
      <c r="HSM24" t="s">
        <v>7203</v>
      </c>
      <c r="HSN24" t="s">
        <v>7203</v>
      </c>
      <c r="HSO24" t="s">
        <v>7203</v>
      </c>
      <c r="HSP24" t="s">
        <v>7203</v>
      </c>
      <c r="HSQ24" t="s">
        <v>7203</v>
      </c>
      <c r="HSR24" t="s">
        <v>7203</v>
      </c>
      <c r="HSS24" t="s">
        <v>7203</v>
      </c>
      <c r="HST24" t="s">
        <v>7203</v>
      </c>
      <c r="HSU24" t="s">
        <v>7203</v>
      </c>
      <c r="HSV24" t="s">
        <v>7203</v>
      </c>
      <c r="HSW24" t="s">
        <v>7203</v>
      </c>
      <c r="HSX24" t="s">
        <v>7203</v>
      </c>
      <c r="HSY24" t="s">
        <v>7203</v>
      </c>
      <c r="HSZ24" t="s">
        <v>7203</v>
      </c>
      <c r="HTA24" t="s">
        <v>7203</v>
      </c>
      <c r="HTB24" t="s">
        <v>7203</v>
      </c>
      <c r="HTC24" t="s">
        <v>7203</v>
      </c>
      <c r="HTD24" t="s">
        <v>7203</v>
      </c>
      <c r="HTE24" t="s">
        <v>7203</v>
      </c>
      <c r="HTF24" t="s">
        <v>7203</v>
      </c>
      <c r="HTG24" t="s">
        <v>7203</v>
      </c>
      <c r="HTH24" t="s">
        <v>7203</v>
      </c>
      <c r="HTI24" t="s">
        <v>7203</v>
      </c>
      <c r="HTJ24" t="s">
        <v>7203</v>
      </c>
      <c r="HTK24" t="s">
        <v>7203</v>
      </c>
      <c r="HTL24" t="s">
        <v>7203</v>
      </c>
      <c r="HTM24" t="s">
        <v>7203</v>
      </c>
      <c r="HTN24" t="s">
        <v>7203</v>
      </c>
      <c r="HTO24" t="s">
        <v>7203</v>
      </c>
      <c r="HTP24" t="s">
        <v>7203</v>
      </c>
      <c r="HTQ24" t="s">
        <v>7203</v>
      </c>
      <c r="HTR24" t="s">
        <v>7203</v>
      </c>
      <c r="HTS24" t="s">
        <v>7203</v>
      </c>
      <c r="HTT24" t="s">
        <v>7203</v>
      </c>
      <c r="HTU24" t="s">
        <v>7203</v>
      </c>
      <c r="HTV24" t="s">
        <v>7203</v>
      </c>
      <c r="HTW24" t="s">
        <v>7203</v>
      </c>
      <c r="HTX24" t="s">
        <v>7203</v>
      </c>
      <c r="HTY24" t="s">
        <v>7203</v>
      </c>
      <c r="HTZ24" t="s">
        <v>7203</v>
      </c>
      <c r="HUA24" t="s">
        <v>7203</v>
      </c>
      <c r="HUB24" t="s">
        <v>7203</v>
      </c>
      <c r="HUC24" t="s">
        <v>7203</v>
      </c>
      <c r="HUD24" t="s">
        <v>7203</v>
      </c>
      <c r="HUE24" t="s">
        <v>7203</v>
      </c>
      <c r="HUF24" t="s">
        <v>7203</v>
      </c>
      <c r="HUG24" t="s">
        <v>7203</v>
      </c>
      <c r="HUH24" t="s">
        <v>7203</v>
      </c>
      <c r="HUI24" t="s">
        <v>7203</v>
      </c>
      <c r="HUJ24" t="s">
        <v>7203</v>
      </c>
      <c r="HUK24" t="s">
        <v>7203</v>
      </c>
      <c r="HUL24" t="s">
        <v>7203</v>
      </c>
      <c r="HUM24" t="s">
        <v>7203</v>
      </c>
      <c r="HUN24" t="s">
        <v>7203</v>
      </c>
      <c r="HUO24" t="s">
        <v>7203</v>
      </c>
      <c r="HUP24" t="s">
        <v>7203</v>
      </c>
      <c r="HUQ24" t="s">
        <v>7203</v>
      </c>
      <c r="HUR24" t="s">
        <v>7203</v>
      </c>
      <c r="HUS24" t="s">
        <v>7203</v>
      </c>
      <c r="HUT24" t="s">
        <v>7203</v>
      </c>
      <c r="HUU24" t="s">
        <v>7203</v>
      </c>
      <c r="HUV24" t="s">
        <v>7203</v>
      </c>
      <c r="HUW24" t="s">
        <v>7203</v>
      </c>
      <c r="HUX24" t="s">
        <v>7203</v>
      </c>
      <c r="HUY24" t="s">
        <v>7203</v>
      </c>
      <c r="HUZ24" t="s">
        <v>7203</v>
      </c>
      <c r="HVA24" t="s">
        <v>7203</v>
      </c>
      <c r="HVB24" t="s">
        <v>7203</v>
      </c>
      <c r="HVC24" t="s">
        <v>7203</v>
      </c>
      <c r="HVD24" t="s">
        <v>7203</v>
      </c>
      <c r="HVE24" t="s">
        <v>7203</v>
      </c>
      <c r="HVF24" t="s">
        <v>7203</v>
      </c>
      <c r="HVG24" t="s">
        <v>7203</v>
      </c>
      <c r="HVH24" t="s">
        <v>7203</v>
      </c>
      <c r="HVI24" t="s">
        <v>7203</v>
      </c>
      <c r="HVJ24" t="s">
        <v>7203</v>
      </c>
      <c r="HVK24" t="s">
        <v>7203</v>
      </c>
      <c r="HVL24" t="s">
        <v>7203</v>
      </c>
      <c r="HVM24" t="s">
        <v>7203</v>
      </c>
      <c r="HVN24" t="s">
        <v>7203</v>
      </c>
      <c r="HVO24" t="s">
        <v>7203</v>
      </c>
      <c r="HVP24" t="s">
        <v>7203</v>
      </c>
      <c r="HVQ24" t="s">
        <v>7203</v>
      </c>
      <c r="HVR24" t="s">
        <v>7203</v>
      </c>
      <c r="HVS24" t="s">
        <v>7203</v>
      </c>
      <c r="HVT24" t="s">
        <v>7203</v>
      </c>
      <c r="HVU24" t="s">
        <v>7203</v>
      </c>
      <c r="HVV24" t="s">
        <v>7203</v>
      </c>
      <c r="HVW24" t="s">
        <v>7203</v>
      </c>
      <c r="HVX24" t="s">
        <v>7203</v>
      </c>
      <c r="HVY24" t="s">
        <v>7203</v>
      </c>
      <c r="HVZ24" t="s">
        <v>7203</v>
      </c>
      <c r="HWA24" t="s">
        <v>7203</v>
      </c>
      <c r="HWB24" t="s">
        <v>7203</v>
      </c>
      <c r="HWC24" t="s">
        <v>7203</v>
      </c>
      <c r="HWD24" t="s">
        <v>7203</v>
      </c>
      <c r="HWE24" t="s">
        <v>7203</v>
      </c>
      <c r="HWF24" t="s">
        <v>7203</v>
      </c>
      <c r="HWG24" t="s">
        <v>7203</v>
      </c>
      <c r="HWH24" t="s">
        <v>7203</v>
      </c>
      <c r="HWI24" t="s">
        <v>7203</v>
      </c>
      <c r="HWJ24" t="s">
        <v>7203</v>
      </c>
      <c r="HWK24" t="s">
        <v>7203</v>
      </c>
      <c r="HWL24" t="s">
        <v>7203</v>
      </c>
      <c r="HWM24" t="s">
        <v>7203</v>
      </c>
      <c r="HWN24" t="s">
        <v>7203</v>
      </c>
      <c r="HWO24" t="s">
        <v>7203</v>
      </c>
      <c r="HWP24" t="s">
        <v>7203</v>
      </c>
      <c r="HWQ24" t="s">
        <v>7203</v>
      </c>
      <c r="HWR24" t="s">
        <v>7203</v>
      </c>
      <c r="HWS24" t="s">
        <v>7203</v>
      </c>
      <c r="HWT24" t="s">
        <v>7203</v>
      </c>
      <c r="HWU24" t="s">
        <v>7203</v>
      </c>
      <c r="HWV24" t="s">
        <v>7203</v>
      </c>
      <c r="HWW24" t="s">
        <v>7203</v>
      </c>
      <c r="HWX24" t="s">
        <v>7203</v>
      </c>
      <c r="HWY24" t="s">
        <v>7203</v>
      </c>
      <c r="HWZ24" t="s">
        <v>7203</v>
      </c>
      <c r="HXA24" t="s">
        <v>7203</v>
      </c>
      <c r="HXB24" t="s">
        <v>7203</v>
      </c>
      <c r="HXC24" t="s">
        <v>7203</v>
      </c>
      <c r="HXD24" t="s">
        <v>7203</v>
      </c>
      <c r="HXE24" t="s">
        <v>7203</v>
      </c>
      <c r="HXF24" t="s">
        <v>7203</v>
      </c>
      <c r="HXG24" t="s">
        <v>7203</v>
      </c>
      <c r="HXH24" t="s">
        <v>7203</v>
      </c>
      <c r="HXI24" t="s">
        <v>7203</v>
      </c>
      <c r="HXJ24" t="s">
        <v>7203</v>
      </c>
      <c r="HXK24" t="s">
        <v>7203</v>
      </c>
      <c r="HXL24" t="s">
        <v>7203</v>
      </c>
      <c r="HXM24" t="s">
        <v>7203</v>
      </c>
      <c r="HXN24" t="s">
        <v>7203</v>
      </c>
      <c r="HXO24" t="s">
        <v>7203</v>
      </c>
      <c r="HXP24" t="s">
        <v>7203</v>
      </c>
      <c r="HXQ24" t="s">
        <v>7203</v>
      </c>
      <c r="HXR24" t="s">
        <v>7203</v>
      </c>
      <c r="HXS24" t="s">
        <v>7203</v>
      </c>
      <c r="HXT24" t="s">
        <v>7203</v>
      </c>
      <c r="HXU24" t="s">
        <v>7203</v>
      </c>
      <c r="HXV24" t="s">
        <v>7203</v>
      </c>
      <c r="HXW24" t="s">
        <v>7203</v>
      </c>
      <c r="HXX24" t="s">
        <v>7203</v>
      </c>
      <c r="HXY24" t="s">
        <v>7203</v>
      </c>
      <c r="HXZ24" t="s">
        <v>7203</v>
      </c>
      <c r="HYA24" t="s">
        <v>7203</v>
      </c>
      <c r="HYB24" t="s">
        <v>7203</v>
      </c>
      <c r="HYC24" t="s">
        <v>7203</v>
      </c>
      <c r="HYD24" t="s">
        <v>7203</v>
      </c>
      <c r="HYE24" t="s">
        <v>7203</v>
      </c>
      <c r="HYF24" t="s">
        <v>7203</v>
      </c>
      <c r="HYG24" t="s">
        <v>7203</v>
      </c>
      <c r="HYH24" t="s">
        <v>7203</v>
      </c>
      <c r="HYI24" t="s">
        <v>7203</v>
      </c>
      <c r="HYJ24" t="s">
        <v>7203</v>
      </c>
      <c r="HYK24" t="s">
        <v>7203</v>
      </c>
      <c r="HYL24" t="s">
        <v>7203</v>
      </c>
      <c r="HYM24" t="s">
        <v>7203</v>
      </c>
      <c r="HYN24" t="s">
        <v>7203</v>
      </c>
      <c r="HYO24" t="s">
        <v>7203</v>
      </c>
      <c r="HYP24" t="s">
        <v>7203</v>
      </c>
      <c r="HYQ24" t="s">
        <v>7203</v>
      </c>
      <c r="HYR24" t="s">
        <v>7203</v>
      </c>
      <c r="HYS24" t="s">
        <v>7203</v>
      </c>
      <c r="HYT24" t="s">
        <v>7203</v>
      </c>
      <c r="HYU24" t="s">
        <v>7203</v>
      </c>
      <c r="HYV24" t="s">
        <v>7203</v>
      </c>
      <c r="HYW24" t="s">
        <v>7203</v>
      </c>
      <c r="HYX24" t="s">
        <v>7203</v>
      </c>
      <c r="HYY24" t="s">
        <v>7203</v>
      </c>
      <c r="HYZ24" t="s">
        <v>7203</v>
      </c>
      <c r="HZA24" t="s">
        <v>7203</v>
      </c>
      <c r="HZB24" t="s">
        <v>7203</v>
      </c>
      <c r="HZC24" t="s">
        <v>7203</v>
      </c>
      <c r="HZD24" t="s">
        <v>7203</v>
      </c>
      <c r="HZE24" t="s">
        <v>7203</v>
      </c>
      <c r="HZF24" t="s">
        <v>7203</v>
      </c>
      <c r="HZG24" t="s">
        <v>7203</v>
      </c>
      <c r="HZH24" t="s">
        <v>7203</v>
      </c>
      <c r="HZI24" t="s">
        <v>7203</v>
      </c>
      <c r="HZJ24" t="s">
        <v>7203</v>
      </c>
      <c r="HZK24" t="s">
        <v>7203</v>
      </c>
      <c r="HZL24" t="s">
        <v>7203</v>
      </c>
      <c r="HZM24" t="s">
        <v>7203</v>
      </c>
      <c r="HZN24" t="s">
        <v>7203</v>
      </c>
      <c r="HZO24" t="s">
        <v>7203</v>
      </c>
      <c r="HZP24" t="s">
        <v>7203</v>
      </c>
      <c r="HZQ24" t="s">
        <v>7203</v>
      </c>
      <c r="HZR24" t="s">
        <v>7203</v>
      </c>
      <c r="HZS24" t="s">
        <v>7203</v>
      </c>
      <c r="HZT24" t="s">
        <v>7203</v>
      </c>
      <c r="HZU24" t="s">
        <v>7203</v>
      </c>
      <c r="HZV24" t="s">
        <v>7203</v>
      </c>
      <c r="HZW24" t="s">
        <v>7203</v>
      </c>
      <c r="HZX24" t="s">
        <v>7203</v>
      </c>
      <c r="HZY24" t="s">
        <v>7203</v>
      </c>
      <c r="HZZ24" t="s">
        <v>7203</v>
      </c>
      <c r="IAA24" t="s">
        <v>7203</v>
      </c>
      <c r="IAB24" t="s">
        <v>7203</v>
      </c>
      <c r="IAC24" t="s">
        <v>7203</v>
      </c>
      <c r="IAD24" t="s">
        <v>7203</v>
      </c>
      <c r="IAE24" t="s">
        <v>7203</v>
      </c>
      <c r="IAF24" t="s">
        <v>7203</v>
      </c>
      <c r="IAG24" t="s">
        <v>7203</v>
      </c>
      <c r="IAH24" t="s">
        <v>7203</v>
      </c>
      <c r="IAI24" t="s">
        <v>7203</v>
      </c>
      <c r="IAJ24" t="s">
        <v>7203</v>
      </c>
      <c r="IAK24" t="s">
        <v>7203</v>
      </c>
      <c r="IAL24" t="s">
        <v>7203</v>
      </c>
      <c r="IAM24" t="s">
        <v>7203</v>
      </c>
      <c r="IAN24" t="s">
        <v>7203</v>
      </c>
      <c r="IAO24" t="s">
        <v>7203</v>
      </c>
      <c r="IAP24" t="s">
        <v>7203</v>
      </c>
      <c r="IAQ24" t="s">
        <v>7203</v>
      </c>
      <c r="IAR24" t="s">
        <v>7203</v>
      </c>
      <c r="IAS24" t="s">
        <v>7203</v>
      </c>
      <c r="IAT24" t="s">
        <v>7203</v>
      </c>
      <c r="IAU24" t="s">
        <v>7203</v>
      </c>
      <c r="IAV24" t="s">
        <v>7203</v>
      </c>
      <c r="IAW24" t="s">
        <v>7203</v>
      </c>
      <c r="IAX24" t="s">
        <v>7203</v>
      </c>
      <c r="IAY24" t="s">
        <v>7203</v>
      </c>
      <c r="IAZ24" t="s">
        <v>7203</v>
      </c>
      <c r="IBA24" t="s">
        <v>7203</v>
      </c>
      <c r="IBB24" t="s">
        <v>7203</v>
      </c>
      <c r="IBC24" t="s">
        <v>7203</v>
      </c>
      <c r="IBD24" t="s">
        <v>7203</v>
      </c>
      <c r="IBE24" t="s">
        <v>7203</v>
      </c>
      <c r="IBF24" t="s">
        <v>7203</v>
      </c>
      <c r="IBG24" t="s">
        <v>7203</v>
      </c>
      <c r="IBH24" t="s">
        <v>7203</v>
      </c>
      <c r="IBI24" t="s">
        <v>7203</v>
      </c>
      <c r="IBJ24" t="s">
        <v>7203</v>
      </c>
      <c r="IBK24" t="s">
        <v>7203</v>
      </c>
      <c r="IBL24" t="s">
        <v>7203</v>
      </c>
      <c r="IBM24" t="s">
        <v>7203</v>
      </c>
      <c r="IBN24" t="s">
        <v>7203</v>
      </c>
      <c r="IBO24" t="s">
        <v>7203</v>
      </c>
      <c r="IBP24" t="s">
        <v>7203</v>
      </c>
      <c r="IBQ24" t="s">
        <v>7203</v>
      </c>
      <c r="IBR24" t="s">
        <v>7203</v>
      </c>
      <c r="IBS24" t="s">
        <v>7203</v>
      </c>
      <c r="IBT24" t="s">
        <v>7203</v>
      </c>
      <c r="IBU24" t="s">
        <v>7203</v>
      </c>
      <c r="IBV24" t="s">
        <v>7203</v>
      </c>
      <c r="IBW24" t="s">
        <v>7203</v>
      </c>
      <c r="IBX24" t="s">
        <v>7203</v>
      </c>
      <c r="IBY24" t="s">
        <v>7203</v>
      </c>
      <c r="IBZ24" t="s">
        <v>7203</v>
      </c>
      <c r="ICA24" t="s">
        <v>7203</v>
      </c>
      <c r="ICB24" t="s">
        <v>7203</v>
      </c>
      <c r="ICC24" t="s">
        <v>7203</v>
      </c>
      <c r="ICD24" t="s">
        <v>7203</v>
      </c>
      <c r="ICE24" t="s">
        <v>7203</v>
      </c>
      <c r="ICF24" t="s">
        <v>7203</v>
      </c>
      <c r="ICG24" t="s">
        <v>7203</v>
      </c>
      <c r="ICH24" t="s">
        <v>7203</v>
      </c>
      <c r="ICI24" t="s">
        <v>7203</v>
      </c>
      <c r="ICJ24" t="s">
        <v>7203</v>
      </c>
      <c r="ICK24" t="s">
        <v>7203</v>
      </c>
      <c r="ICL24" t="s">
        <v>7203</v>
      </c>
      <c r="ICM24" t="s">
        <v>7203</v>
      </c>
      <c r="ICN24" t="s">
        <v>7203</v>
      </c>
      <c r="ICO24" t="s">
        <v>7203</v>
      </c>
      <c r="ICP24" t="s">
        <v>7203</v>
      </c>
      <c r="ICQ24" t="s">
        <v>7203</v>
      </c>
      <c r="ICR24" t="s">
        <v>7203</v>
      </c>
      <c r="ICS24" t="s">
        <v>7203</v>
      </c>
      <c r="ICT24" t="s">
        <v>7203</v>
      </c>
      <c r="ICU24" t="s">
        <v>7203</v>
      </c>
      <c r="ICV24" t="s">
        <v>7203</v>
      </c>
      <c r="ICW24" t="s">
        <v>7203</v>
      </c>
      <c r="ICX24" t="s">
        <v>7203</v>
      </c>
      <c r="ICY24" t="s">
        <v>7203</v>
      </c>
      <c r="ICZ24" t="s">
        <v>7203</v>
      </c>
      <c r="IDA24" t="s">
        <v>7203</v>
      </c>
      <c r="IDB24" t="s">
        <v>7203</v>
      </c>
      <c r="IDC24" t="s">
        <v>7203</v>
      </c>
      <c r="IDD24" t="s">
        <v>7203</v>
      </c>
      <c r="IDE24" t="s">
        <v>7203</v>
      </c>
      <c r="IDF24" t="s">
        <v>7203</v>
      </c>
      <c r="IDG24" t="s">
        <v>7203</v>
      </c>
      <c r="IDH24" t="s">
        <v>7203</v>
      </c>
      <c r="IDI24" t="s">
        <v>7203</v>
      </c>
      <c r="IDJ24" t="s">
        <v>7203</v>
      </c>
      <c r="IDK24" t="s">
        <v>7203</v>
      </c>
      <c r="IDL24" t="s">
        <v>7203</v>
      </c>
      <c r="IDM24" t="s">
        <v>7203</v>
      </c>
      <c r="IDN24" t="s">
        <v>7203</v>
      </c>
      <c r="IDO24" t="s">
        <v>7203</v>
      </c>
      <c r="IDP24" t="s">
        <v>7203</v>
      </c>
      <c r="IDQ24" t="s">
        <v>7203</v>
      </c>
      <c r="IDR24" t="s">
        <v>7203</v>
      </c>
      <c r="IDS24" t="s">
        <v>7203</v>
      </c>
      <c r="IDT24" t="s">
        <v>7203</v>
      </c>
      <c r="IDU24" t="s">
        <v>7203</v>
      </c>
      <c r="IDV24" t="s">
        <v>7203</v>
      </c>
      <c r="IDW24" t="s">
        <v>7203</v>
      </c>
      <c r="IDX24" t="s">
        <v>7203</v>
      </c>
      <c r="IDY24" t="s">
        <v>7203</v>
      </c>
      <c r="IDZ24" t="s">
        <v>7203</v>
      </c>
      <c r="IEA24" t="s">
        <v>7203</v>
      </c>
      <c r="IEB24" t="s">
        <v>7203</v>
      </c>
      <c r="IEC24" t="s">
        <v>7203</v>
      </c>
      <c r="IED24" t="s">
        <v>7203</v>
      </c>
      <c r="IEE24" t="s">
        <v>7203</v>
      </c>
      <c r="IEF24" t="s">
        <v>7203</v>
      </c>
      <c r="IEG24" t="s">
        <v>7203</v>
      </c>
      <c r="IEH24" t="s">
        <v>7203</v>
      </c>
      <c r="IEI24" t="s">
        <v>7203</v>
      </c>
      <c r="IEJ24" t="s">
        <v>7203</v>
      </c>
      <c r="IEK24" t="s">
        <v>7203</v>
      </c>
      <c r="IEL24" t="s">
        <v>7203</v>
      </c>
      <c r="IEM24" t="s">
        <v>7203</v>
      </c>
      <c r="IEN24" t="s">
        <v>7203</v>
      </c>
      <c r="IEO24" t="s">
        <v>7203</v>
      </c>
      <c r="IEP24" t="s">
        <v>7203</v>
      </c>
      <c r="IEQ24" t="s">
        <v>7203</v>
      </c>
      <c r="IER24" t="s">
        <v>7203</v>
      </c>
      <c r="IES24" t="s">
        <v>7203</v>
      </c>
      <c r="IET24" t="s">
        <v>7203</v>
      </c>
      <c r="IEU24" t="s">
        <v>7203</v>
      </c>
      <c r="IEV24" t="s">
        <v>7203</v>
      </c>
      <c r="IEW24" t="s">
        <v>7203</v>
      </c>
      <c r="IEX24" t="s">
        <v>7203</v>
      </c>
      <c r="IEY24" t="s">
        <v>7203</v>
      </c>
      <c r="IEZ24" t="s">
        <v>7203</v>
      </c>
      <c r="IFA24" t="s">
        <v>7203</v>
      </c>
      <c r="IFB24" t="s">
        <v>7203</v>
      </c>
      <c r="IFC24" t="s">
        <v>7203</v>
      </c>
      <c r="IFD24" t="s">
        <v>7203</v>
      </c>
      <c r="IFE24" t="s">
        <v>7203</v>
      </c>
      <c r="IFF24" t="s">
        <v>7203</v>
      </c>
      <c r="IFG24" t="s">
        <v>7203</v>
      </c>
      <c r="IFH24" t="s">
        <v>7203</v>
      </c>
      <c r="IFI24" t="s">
        <v>7203</v>
      </c>
      <c r="IFJ24" t="s">
        <v>7203</v>
      </c>
      <c r="IFK24" t="s">
        <v>7203</v>
      </c>
      <c r="IFL24" t="s">
        <v>7203</v>
      </c>
      <c r="IFM24" t="s">
        <v>7203</v>
      </c>
      <c r="IFN24" t="s">
        <v>7203</v>
      </c>
      <c r="IFO24" t="s">
        <v>7203</v>
      </c>
      <c r="IFP24" t="s">
        <v>7203</v>
      </c>
      <c r="IFQ24" t="s">
        <v>7203</v>
      </c>
      <c r="IFR24" t="s">
        <v>7203</v>
      </c>
      <c r="IFS24" t="s">
        <v>7203</v>
      </c>
      <c r="IFT24" t="s">
        <v>7203</v>
      </c>
      <c r="IFU24" t="s">
        <v>7203</v>
      </c>
      <c r="IFV24" t="s">
        <v>7203</v>
      </c>
      <c r="IFW24" t="s">
        <v>7203</v>
      </c>
      <c r="IFX24" t="s">
        <v>7203</v>
      </c>
      <c r="IFY24" t="s">
        <v>7203</v>
      </c>
      <c r="IFZ24" t="s">
        <v>7203</v>
      </c>
      <c r="IGA24" t="s">
        <v>7203</v>
      </c>
      <c r="IGB24" t="s">
        <v>7203</v>
      </c>
      <c r="IGC24" t="s">
        <v>7203</v>
      </c>
      <c r="IGD24" t="s">
        <v>7203</v>
      </c>
      <c r="IGE24" t="s">
        <v>7203</v>
      </c>
      <c r="IGF24" t="s">
        <v>7203</v>
      </c>
      <c r="IGG24" t="s">
        <v>7203</v>
      </c>
      <c r="IGH24" t="s">
        <v>7203</v>
      </c>
      <c r="IGI24" t="s">
        <v>7203</v>
      </c>
      <c r="IGJ24" t="s">
        <v>7203</v>
      </c>
      <c r="IGK24" t="s">
        <v>7203</v>
      </c>
      <c r="IGL24" t="s">
        <v>7203</v>
      </c>
      <c r="IGM24" t="s">
        <v>7203</v>
      </c>
      <c r="IGN24" t="s">
        <v>7203</v>
      </c>
      <c r="IGO24" t="s">
        <v>7203</v>
      </c>
      <c r="IGP24" t="s">
        <v>7203</v>
      </c>
      <c r="IGQ24" t="s">
        <v>7203</v>
      </c>
      <c r="IGR24" t="s">
        <v>7203</v>
      </c>
      <c r="IGS24" t="s">
        <v>7203</v>
      </c>
      <c r="IGT24" t="s">
        <v>7203</v>
      </c>
      <c r="IGU24" t="s">
        <v>7203</v>
      </c>
      <c r="IGV24" t="s">
        <v>7203</v>
      </c>
      <c r="IGW24" t="s">
        <v>7203</v>
      </c>
      <c r="IGX24" t="s">
        <v>7203</v>
      </c>
      <c r="IGY24" t="s">
        <v>7203</v>
      </c>
      <c r="IGZ24" t="s">
        <v>7203</v>
      </c>
      <c r="IHA24" t="s">
        <v>7203</v>
      </c>
      <c r="IHB24" t="s">
        <v>7203</v>
      </c>
      <c r="IHC24" t="s">
        <v>7203</v>
      </c>
      <c r="IHD24" t="s">
        <v>7203</v>
      </c>
      <c r="IHE24" t="s">
        <v>7203</v>
      </c>
      <c r="IHF24" t="s">
        <v>7203</v>
      </c>
      <c r="IHG24" t="s">
        <v>7203</v>
      </c>
      <c r="IHH24" t="s">
        <v>7203</v>
      </c>
      <c r="IHI24" t="s">
        <v>7203</v>
      </c>
      <c r="IHJ24" t="s">
        <v>7203</v>
      </c>
      <c r="IHK24" t="s">
        <v>7203</v>
      </c>
      <c r="IHL24" t="s">
        <v>7203</v>
      </c>
      <c r="IHM24" t="s">
        <v>7203</v>
      </c>
      <c r="IHN24" t="s">
        <v>7203</v>
      </c>
      <c r="IHO24" t="s">
        <v>7203</v>
      </c>
      <c r="IHP24" t="s">
        <v>7203</v>
      </c>
      <c r="IHQ24" t="s">
        <v>7203</v>
      </c>
      <c r="IHR24" t="s">
        <v>7203</v>
      </c>
      <c r="IHS24" t="s">
        <v>7203</v>
      </c>
      <c r="IHT24" t="s">
        <v>7203</v>
      </c>
      <c r="IHU24" t="s">
        <v>7203</v>
      </c>
      <c r="IHV24" t="s">
        <v>7203</v>
      </c>
      <c r="IHW24" t="s">
        <v>7203</v>
      </c>
      <c r="IHX24" t="s">
        <v>7203</v>
      </c>
      <c r="IHY24" t="s">
        <v>7203</v>
      </c>
      <c r="IHZ24" t="s">
        <v>7203</v>
      </c>
      <c r="IIA24" t="s">
        <v>7203</v>
      </c>
      <c r="IIB24" t="s">
        <v>7203</v>
      </c>
      <c r="IIC24" t="s">
        <v>7203</v>
      </c>
      <c r="IID24" t="s">
        <v>7203</v>
      </c>
      <c r="IIE24" t="s">
        <v>7203</v>
      </c>
      <c r="IIF24" t="s">
        <v>7203</v>
      </c>
      <c r="IIG24" t="s">
        <v>7203</v>
      </c>
      <c r="IIH24" t="s">
        <v>7203</v>
      </c>
      <c r="III24" t="s">
        <v>7203</v>
      </c>
      <c r="IIJ24" t="s">
        <v>7203</v>
      </c>
      <c r="IIK24" t="s">
        <v>7203</v>
      </c>
      <c r="IIL24" t="s">
        <v>7203</v>
      </c>
      <c r="IIM24" t="s">
        <v>7203</v>
      </c>
      <c r="IIN24" t="s">
        <v>7203</v>
      </c>
      <c r="IIO24" t="s">
        <v>7203</v>
      </c>
      <c r="IIP24" t="s">
        <v>7203</v>
      </c>
      <c r="IIQ24" t="s">
        <v>7203</v>
      </c>
      <c r="IIR24" t="s">
        <v>7203</v>
      </c>
      <c r="IIS24" t="s">
        <v>7203</v>
      </c>
      <c r="IIT24" t="s">
        <v>7203</v>
      </c>
      <c r="IIU24" t="s">
        <v>7203</v>
      </c>
      <c r="IIV24" t="s">
        <v>7203</v>
      </c>
      <c r="IIW24" t="s">
        <v>7203</v>
      </c>
      <c r="IIX24" t="s">
        <v>7203</v>
      </c>
      <c r="IIY24" t="s">
        <v>7203</v>
      </c>
      <c r="IIZ24" t="s">
        <v>7203</v>
      </c>
      <c r="IJA24" t="s">
        <v>7203</v>
      </c>
      <c r="IJB24" t="s">
        <v>7203</v>
      </c>
      <c r="IJC24" t="s">
        <v>7203</v>
      </c>
      <c r="IJD24" t="s">
        <v>7203</v>
      </c>
      <c r="IJE24" t="s">
        <v>7203</v>
      </c>
      <c r="IJF24" t="s">
        <v>7203</v>
      </c>
      <c r="IJG24" t="s">
        <v>7203</v>
      </c>
      <c r="IJH24" t="s">
        <v>7203</v>
      </c>
      <c r="IJI24" t="s">
        <v>7203</v>
      </c>
      <c r="IJJ24" t="s">
        <v>7203</v>
      </c>
      <c r="IJK24" t="s">
        <v>7203</v>
      </c>
      <c r="IJL24" t="s">
        <v>7203</v>
      </c>
      <c r="IJM24" t="s">
        <v>7203</v>
      </c>
      <c r="IJN24" t="s">
        <v>7203</v>
      </c>
      <c r="IJO24" t="s">
        <v>7203</v>
      </c>
      <c r="IJP24" t="s">
        <v>7203</v>
      </c>
      <c r="IJQ24" t="s">
        <v>7203</v>
      </c>
      <c r="IJR24" t="s">
        <v>7203</v>
      </c>
      <c r="IJS24" t="s">
        <v>7203</v>
      </c>
      <c r="IJT24" t="s">
        <v>7203</v>
      </c>
      <c r="IJU24" t="s">
        <v>7203</v>
      </c>
      <c r="IJV24" t="s">
        <v>7203</v>
      </c>
      <c r="IJW24" t="s">
        <v>7203</v>
      </c>
      <c r="IJX24" t="s">
        <v>7203</v>
      </c>
      <c r="IJY24" t="s">
        <v>7203</v>
      </c>
      <c r="IJZ24" t="s">
        <v>7203</v>
      </c>
      <c r="IKA24" t="s">
        <v>7203</v>
      </c>
      <c r="IKB24" t="s">
        <v>7203</v>
      </c>
      <c r="IKC24" t="s">
        <v>7203</v>
      </c>
      <c r="IKD24" t="s">
        <v>7203</v>
      </c>
      <c r="IKE24" t="s">
        <v>7203</v>
      </c>
      <c r="IKF24" t="s">
        <v>7203</v>
      </c>
      <c r="IKG24" t="s">
        <v>7203</v>
      </c>
      <c r="IKH24" t="s">
        <v>7203</v>
      </c>
      <c r="IKI24" t="s">
        <v>7203</v>
      </c>
      <c r="IKJ24" t="s">
        <v>7203</v>
      </c>
      <c r="IKK24" t="s">
        <v>7203</v>
      </c>
      <c r="IKL24" t="s">
        <v>7203</v>
      </c>
      <c r="IKM24" t="s">
        <v>7203</v>
      </c>
      <c r="IKN24" t="s">
        <v>7203</v>
      </c>
      <c r="IKO24" t="s">
        <v>7203</v>
      </c>
      <c r="IKP24" t="s">
        <v>7203</v>
      </c>
      <c r="IKQ24" t="s">
        <v>7203</v>
      </c>
      <c r="IKR24" t="s">
        <v>7203</v>
      </c>
      <c r="IKS24" t="s">
        <v>7203</v>
      </c>
      <c r="IKT24" t="s">
        <v>7203</v>
      </c>
      <c r="IKU24" t="s">
        <v>7203</v>
      </c>
      <c r="IKV24" t="s">
        <v>7203</v>
      </c>
      <c r="IKW24" t="s">
        <v>7203</v>
      </c>
      <c r="IKX24" t="s">
        <v>7203</v>
      </c>
      <c r="IKY24" t="s">
        <v>7203</v>
      </c>
      <c r="IKZ24" t="s">
        <v>7203</v>
      </c>
      <c r="ILA24" t="s">
        <v>7203</v>
      </c>
      <c r="ILB24" t="s">
        <v>7203</v>
      </c>
      <c r="ILC24" t="s">
        <v>7203</v>
      </c>
      <c r="ILD24" t="s">
        <v>7203</v>
      </c>
      <c r="ILE24" t="s">
        <v>7203</v>
      </c>
      <c r="ILF24" t="s">
        <v>7203</v>
      </c>
      <c r="ILG24" t="s">
        <v>7203</v>
      </c>
      <c r="ILH24" t="s">
        <v>7203</v>
      </c>
      <c r="ILI24" t="s">
        <v>7203</v>
      </c>
      <c r="ILJ24" t="s">
        <v>7203</v>
      </c>
      <c r="ILK24" t="s">
        <v>7203</v>
      </c>
      <c r="ILL24" t="s">
        <v>7203</v>
      </c>
      <c r="ILM24" t="s">
        <v>7203</v>
      </c>
      <c r="ILN24" t="s">
        <v>7203</v>
      </c>
      <c r="ILO24" t="s">
        <v>7203</v>
      </c>
      <c r="ILP24" t="s">
        <v>7203</v>
      </c>
      <c r="ILQ24" t="s">
        <v>7203</v>
      </c>
      <c r="ILR24" t="s">
        <v>7203</v>
      </c>
      <c r="ILS24" t="s">
        <v>7203</v>
      </c>
      <c r="ILT24" t="s">
        <v>7203</v>
      </c>
      <c r="ILU24" t="s">
        <v>7203</v>
      </c>
      <c r="ILV24" t="s">
        <v>7203</v>
      </c>
      <c r="ILW24" t="s">
        <v>7203</v>
      </c>
      <c r="ILX24" t="s">
        <v>7203</v>
      </c>
      <c r="ILY24" t="s">
        <v>7203</v>
      </c>
      <c r="ILZ24" t="s">
        <v>7203</v>
      </c>
      <c r="IMA24" t="s">
        <v>7203</v>
      </c>
      <c r="IMB24" t="s">
        <v>7203</v>
      </c>
      <c r="IMC24" t="s">
        <v>7203</v>
      </c>
      <c r="IMD24" t="s">
        <v>7203</v>
      </c>
      <c r="IME24" t="s">
        <v>7203</v>
      </c>
      <c r="IMF24" t="s">
        <v>7203</v>
      </c>
      <c r="IMG24" t="s">
        <v>7203</v>
      </c>
      <c r="IMH24" t="s">
        <v>7203</v>
      </c>
      <c r="IMI24" t="s">
        <v>7203</v>
      </c>
      <c r="IMJ24" t="s">
        <v>7203</v>
      </c>
      <c r="IMK24" t="s">
        <v>7203</v>
      </c>
      <c r="IML24" t="s">
        <v>7203</v>
      </c>
      <c r="IMM24" t="s">
        <v>7203</v>
      </c>
      <c r="IMN24" t="s">
        <v>7203</v>
      </c>
      <c r="IMO24" t="s">
        <v>7203</v>
      </c>
      <c r="IMP24" t="s">
        <v>7203</v>
      </c>
      <c r="IMQ24" t="s">
        <v>7203</v>
      </c>
      <c r="IMR24" t="s">
        <v>7203</v>
      </c>
      <c r="IMS24" t="s">
        <v>7203</v>
      </c>
      <c r="IMT24" t="s">
        <v>7203</v>
      </c>
      <c r="IMU24" t="s">
        <v>7203</v>
      </c>
      <c r="IMV24" t="s">
        <v>7203</v>
      </c>
      <c r="IMW24" t="s">
        <v>7203</v>
      </c>
      <c r="IMX24" t="s">
        <v>7203</v>
      </c>
      <c r="IMY24" t="s">
        <v>7203</v>
      </c>
      <c r="IMZ24" t="s">
        <v>7203</v>
      </c>
      <c r="INA24" t="s">
        <v>7203</v>
      </c>
      <c r="INB24" t="s">
        <v>7203</v>
      </c>
      <c r="INC24" t="s">
        <v>7203</v>
      </c>
      <c r="IND24" t="s">
        <v>7203</v>
      </c>
      <c r="INE24" t="s">
        <v>7203</v>
      </c>
      <c r="INF24" t="s">
        <v>7203</v>
      </c>
      <c r="ING24" t="s">
        <v>7203</v>
      </c>
      <c r="INH24" t="s">
        <v>7203</v>
      </c>
      <c r="INI24" t="s">
        <v>7203</v>
      </c>
      <c r="INJ24" t="s">
        <v>7203</v>
      </c>
      <c r="INK24" t="s">
        <v>7203</v>
      </c>
      <c r="INL24" t="s">
        <v>7203</v>
      </c>
      <c r="INM24" t="s">
        <v>7203</v>
      </c>
      <c r="INN24" t="s">
        <v>7203</v>
      </c>
      <c r="INO24" t="s">
        <v>7203</v>
      </c>
      <c r="INP24" t="s">
        <v>7203</v>
      </c>
      <c r="INQ24" t="s">
        <v>7203</v>
      </c>
      <c r="INR24" t="s">
        <v>7203</v>
      </c>
      <c r="INS24" t="s">
        <v>7203</v>
      </c>
      <c r="INT24" t="s">
        <v>7203</v>
      </c>
      <c r="INU24" t="s">
        <v>7203</v>
      </c>
      <c r="INV24" t="s">
        <v>7203</v>
      </c>
      <c r="INW24" t="s">
        <v>7203</v>
      </c>
      <c r="INX24" t="s">
        <v>7203</v>
      </c>
      <c r="INY24" t="s">
        <v>7203</v>
      </c>
      <c r="INZ24" t="s">
        <v>7203</v>
      </c>
      <c r="IOA24" t="s">
        <v>7203</v>
      </c>
      <c r="IOB24" t="s">
        <v>7203</v>
      </c>
      <c r="IOC24" t="s">
        <v>7203</v>
      </c>
      <c r="IOD24" t="s">
        <v>7203</v>
      </c>
      <c r="IOE24" t="s">
        <v>7203</v>
      </c>
      <c r="IOF24" t="s">
        <v>7203</v>
      </c>
      <c r="IOG24" t="s">
        <v>7203</v>
      </c>
      <c r="IOH24" t="s">
        <v>7203</v>
      </c>
      <c r="IOI24" t="s">
        <v>7203</v>
      </c>
      <c r="IOJ24" t="s">
        <v>7203</v>
      </c>
      <c r="IOK24" t="s">
        <v>7203</v>
      </c>
      <c r="IOL24" t="s">
        <v>7203</v>
      </c>
      <c r="IOM24" t="s">
        <v>7203</v>
      </c>
      <c r="ION24" t="s">
        <v>7203</v>
      </c>
      <c r="IOO24" t="s">
        <v>7203</v>
      </c>
      <c r="IOP24" t="s">
        <v>7203</v>
      </c>
      <c r="IOQ24" t="s">
        <v>7203</v>
      </c>
      <c r="IOR24" t="s">
        <v>7203</v>
      </c>
      <c r="IOS24" t="s">
        <v>7203</v>
      </c>
      <c r="IOT24" t="s">
        <v>7203</v>
      </c>
      <c r="IOU24" t="s">
        <v>7203</v>
      </c>
      <c r="IOV24" t="s">
        <v>7203</v>
      </c>
      <c r="IOW24" t="s">
        <v>7203</v>
      </c>
      <c r="IOX24" t="s">
        <v>7203</v>
      </c>
      <c r="IOY24" t="s">
        <v>7203</v>
      </c>
      <c r="IOZ24" t="s">
        <v>7203</v>
      </c>
      <c r="IPA24" t="s">
        <v>7203</v>
      </c>
      <c r="IPB24" t="s">
        <v>7203</v>
      </c>
      <c r="IPC24" t="s">
        <v>7203</v>
      </c>
      <c r="IPD24" t="s">
        <v>7203</v>
      </c>
      <c r="IPE24" t="s">
        <v>7203</v>
      </c>
      <c r="IPF24" t="s">
        <v>7203</v>
      </c>
      <c r="IPG24" t="s">
        <v>7203</v>
      </c>
      <c r="IPH24" t="s">
        <v>7203</v>
      </c>
      <c r="IPI24" t="s">
        <v>7203</v>
      </c>
      <c r="IPJ24" t="s">
        <v>7203</v>
      </c>
      <c r="IPK24" t="s">
        <v>7203</v>
      </c>
      <c r="IPL24" t="s">
        <v>7203</v>
      </c>
      <c r="IPM24" t="s">
        <v>7203</v>
      </c>
      <c r="IPN24" t="s">
        <v>7203</v>
      </c>
      <c r="IPO24" t="s">
        <v>7203</v>
      </c>
      <c r="IPP24" t="s">
        <v>7203</v>
      </c>
      <c r="IPQ24" t="s">
        <v>7203</v>
      </c>
      <c r="IPR24" t="s">
        <v>7203</v>
      </c>
      <c r="IPS24" t="s">
        <v>7203</v>
      </c>
      <c r="IPT24" t="s">
        <v>7203</v>
      </c>
      <c r="IPU24" t="s">
        <v>7203</v>
      </c>
      <c r="IPV24" t="s">
        <v>7203</v>
      </c>
      <c r="IPW24" t="s">
        <v>7203</v>
      </c>
      <c r="IPX24" t="s">
        <v>7203</v>
      </c>
      <c r="IPY24" t="s">
        <v>7203</v>
      </c>
      <c r="IPZ24" t="s">
        <v>7203</v>
      </c>
      <c r="IQA24" t="s">
        <v>7203</v>
      </c>
      <c r="IQB24" t="s">
        <v>7203</v>
      </c>
      <c r="IQC24" t="s">
        <v>7203</v>
      </c>
      <c r="IQD24" t="s">
        <v>7203</v>
      </c>
      <c r="IQE24" t="s">
        <v>7203</v>
      </c>
      <c r="IQF24" t="s">
        <v>7203</v>
      </c>
      <c r="IQG24" t="s">
        <v>7203</v>
      </c>
      <c r="IQH24" t="s">
        <v>7203</v>
      </c>
      <c r="IQI24" t="s">
        <v>7203</v>
      </c>
      <c r="IQJ24" t="s">
        <v>7203</v>
      </c>
      <c r="IQK24" t="s">
        <v>7203</v>
      </c>
      <c r="IQL24" t="s">
        <v>7203</v>
      </c>
      <c r="IQM24" t="s">
        <v>7203</v>
      </c>
      <c r="IQN24" t="s">
        <v>7203</v>
      </c>
      <c r="IQO24" t="s">
        <v>7203</v>
      </c>
      <c r="IQP24" t="s">
        <v>7203</v>
      </c>
      <c r="IQQ24" t="s">
        <v>7203</v>
      </c>
      <c r="IQR24" t="s">
        <v>7203</v>
      </c>
      <c r="IQS24" t="s">
        <v>7203</v>
      </c>
      <c r="IQT24" t="s">
        <v>7203</v>
      </c>
      <c r="IQU24" t="s">
        <v>7203</v>
      </c>
      <c r="IQV24" t="s">
        <v>7203</v>
      </c>
      <c r="IQW24" t="s">
        <v>7203</v>
      </c>
      <c r="IQX24" t="s">
        <v>7203</v>
      </c>
      <c r="IQY24" t="s">
        <v>7203</v>
      </c>
      <c r="IQZ24" t="s">
        <v>7203</v>
      </c>
      <c r="IRA24" t="s">
        <v>7203</v>
      </c>
      <c r="IRB24" t="s">
        <v>7203</v>
      </c>
      <c r="IRC24" t="s">
        <v>7203</v>
      </c>
      <c r="IRD24" t="s">
        <v>7203</v>
      </c>
      <c r="IRE24" t="s">
        <v>7203</v>
      </c>
      <c r="IRF24" t="s">
        <v>7203</v>
      </c>
      <c r="IRG24" t="s">
        <v>7203</v>
      </c>
      <c r="IRH24" t="s">
        <v>7203</v>
      </c>
      <c r="IRI24" t="s">
        <v>7203</v>
      </c>
      <c r="IRJ24" t="s">
        <v>7203</v>
      </c>
      <c r="IRK24" t="s">
        <v>7203</v>
      </c>
      <c r="IRL24" t="s">
        <v>7203</v>
      </c>
      <c r="IRM24" t="s">
        <v>7203</v>
      </c>
      <c r="IRN24" t="s">
        <v>7203</v>
      </c>
      <c r="IRO24" t="s">
        <v>7203</v>
      </c>
      <c r="IRP24" t="s">
        <v>7203</v>
      </c>
      <c r="IRQ24" t="s">
        <v>7203</v>
      </c>
      <c r="IRR24" t="s">
        <v>7203</v>
      </c>
      <c r="IRS24" t="s">
        <v>7203</v>
      </c>
      <c r="IRT24" t="s">
        <v>7203</v>
      </c>
      <c r="IRU24" t="s">
        <v>7203</v>
      </c>
      <c r="IRV24" t="s">
        <v>7203</v>
      </c>
      <c r="IRW24" t="s">
        <v>7203</v>
      </c>
      <c r="IRX24" t="s">
        <v>7203</v>
      </c>
      <c r="IRY24" t="s">
        <v>7203</v>
      </c>
      <c r="IRZ24" t="s">
        <v>7203</v>
      </c>
      <c r="ISA24" t="s">
        <v>7203</v>
      </c>
      <c r="ISB24" t="s">
        <v>7203</v>
      </c>
      <c r="ISC24" t="s">
        <v>7203</v>
      </c>
      <c r="ISD24" t="s">
        <v>7203</v>
      </c>
      <c r="ISE24" t="s">
        <v>7203</v>
      </c>
      <c r="ISF24" t="s">
        <v>7203</v>
      </c>
      <c r="ISG24" t="s">
        <v>7203</v>
      </c>
      <c r="ISH24" t="s">
        <v>7203</v>
      </c>
      <c r="ISI24" t="s">
        <v>7203</v>
      </c>
      <c r="ISJ24" t="s">
        <v>7203</v>
      </c>
      <c r="ISK24" t="s">
        <v>7203</v>
      </c>
      <c r="ISL24" t="s">
        <v>7203</v>
      </c>
      <c r="ISM24" t="s">
        <v>7203</v>
      </c>
      <c r="ISN24" t="s">
        <v>7203</v>
      </c>
      <c r="ISO24" t="s">
        <v>7203</v>
      </c>
      <c r="ISP24" t="s">
        <v>7203</v>
      </c>
      <c r="ISQ24" t="s">
        <v>7203</v>
      </c>
      <c r="ISR24" t="s">
        <v>7203</v>
      </c>
      <c r="ISS24" t="s">
        <v>7203</v>
      </c>
      <c r="IST24" t="s">
        <v>7203</v>
      </c>
      <c r="ISU24" t="s">
        <v>7203</v>
      </c>
      <c r="ISV24" t="s">
        <v>7203</v>
      </c>
      <c r="ISW24" t="s">
        <v>7203</v>
      </c>
      <c r="ISX24" t="s">
        <v>7203</v>
      </c>
      <c r="ISY24" t="s">
        <v>7203</v>
      </c>
      <c r="ISZ24" t="s">
        <v>7203</v>
      </c>
      <c r="ITA24" t="s">
        <v>7203</v>
      </c>
      <c r="ITB24" t="s">
        <v>7203</v>
      </c>
      <c r="ITC24" t="s">
        <v>7203</v>
      </c>
      <c r="ITD24" t="s">
        <v>7203</v>
      </c>
      <c r="ITE24" t="s">
        <v>7203</v>
      </c>
      <c r="ITF24" t="s">
        <v>7203</v>
      </c>
      <c r="ITG24" t="s">
        <v>7203</v>
      </c>
      <c r="ITH24" t="s">
        <v>7203</v>
      </c>
      <c r="ITI24" t="s">
        <v>7203</v>
      </c>
      <c r="ITJ24" t="s">
        <v>7203</v>
      </c>
      <c r="ITK24" t="s">
        <v>7203</v>
      </c>
      <c r="ITL24" t="s">
        <v>7203</v>
      </c>
      <c r="ITM24" t="s">
        <v>7203</v>
      </c>
      <c r="ITN24" t="s">
        <v>7203</v>
      </c>
      <c r="ITO24" t="s">
        <v>7203</v>
      </c>
      <c r="ITP24" t="s">
        <v>7203</v>
      </c>
      <c r="ITQ24" t="s">
        <v>7203</v>
      </c>
      <c r="ITR24" t="s">
        <v>7203</v>
      </c>
      <c r="ITS24" t="s">
        <v>7203</v>
      </c>
      <c r="ITT24" t="s">
        <v>7203</v>
      </c>
      <c r="ITU24" t="s">
        <v>7203</v>
      </c>
      <c r="ITV24" t="s">
        <v>7203</v>
      </c>
      <c r="ITW24" t="s">
        <v>7203</v>
      </c>
      <c r="ITX24" t="s">
        <v>7203</v>
      </c>
      <c r="ITY24" t="s">
        <v>7203</v>
      </c>
      <c r="ITZ24" t="s">
        <v>7203</v>
      </c>
      <c r="IUA24" t="s">
        <v>7203</v>
      </c>
      <c r="IUB24" t="s">
        <v>7203</v>
      </c>
      <c r="IUC24" t="s">
        <v>7203</v>
      </c>
      <c r="IUD24" t="s">
        <v>7203</v>
      </c>
      <c r="IUE24" t="s">
        <v>7203</v>
      </c>
      <c r="IUF24" t="s">
        <v>7203</v>
      </c>
      <c r="IUG24" t="s">
        <v>7203</v>
      </c>
      <c r="IUH24" t="s">
        <v>7203</v>
      </c>
      <c r="IUI24" t="s">
        <v>7203</v>
      </c>
      <c r="IUJ24" t="s">
        <v>7203</v>
      </c>
      <c r="IUK24" t="s">
        <v>7203</v>
      </c>
      <c r="IUL24" t="s">
        <v>7203</v>
      </c>
      <c r="IUM24" t="s">
        <v>7203</v>
      </c>
      <c r="IUN24" t="s">
        <v>7203</v>
      </c>
      <c r="IUO24" t="s">
        <v>7203</v>
      </c>
      <c r="IUP24" t="s">
        <v>7203</v>
      </c>
      <c r="IUQ24" t="s">
        <v>7203</v>
      </c>
      <c r="IUR24" t="s">
        <v>7203</v>
      </c>
      <c r="IUS24" t="s">
        <v>7203</v>
      </c>
      <c r="IUT24" t="s">
        <v>7203</v>
      </c>
      <c r="IUU24" t="s">
        <v>7203</v>
      </c>
      <c r="IUV24" t="s">
        <v>7203</v>
      </c>
      <c r="IUW24" t="s">
        <v>7203</v>
      </c>
      <c r="IUX24" t="s">
        <v>7203</v>
      </c>
      <c r="IUY24" t="s">
        <v>7203</v>
      </c>
      <c r="IUZ24" t="s">
        <v>7203</v>
      </c>
      <c r="IVA24" t="s">
        <v>7203</v>
      </c>
      <c r="IVB24" t="s">
        <v>7203</v>
      </c>
      <c r="IVC24" t="s">
        <v>7203</v>
      </c>
      <c r="IVD24" t="s">
        <v>7203</v>
      </c>
      <c r="IVE24" t="s">
        <v>7203</v>
      </c>
      <c r="IVF24" t="s">
        <v>7203</v>
      </c>
      <c r="IVG24" t="s">
        <v>7203</v>
      </c>
      <c r="IVH24" t="s">
        <v>7203</v>
      </c>
      <c r="IVI24" t="s">
        <v>7203</v>
      </c>
      <c r="IVJ24" t="s">
        <v>7203</v>
      </c>
      <c r="IVK24" t="s">
        <v>7203</v>
      </c>
      <c r="IVL24" t="s">
        <v>7203</v>
      </c>
      <c r="IVM24" t="s">
        <v>7203</v>
      </c>
      <c r="IVN24" t="s">
        <v>7203</v>
      </c>
      <c r="IVO24" t="s">
        <v>7203</v>
      </c>
      <c r="IVP24" t="s">
        <v>7203</v>
      </c>
      <c r="IVQ24" t="s">
        <v>7203</v>
      </c>
      <c r="IVR24" t="s">
        <v>7203</v>
      </c>
      <c r="IVS24" t="s">
        <v>7203</v>
      </c>
      <c r="IVT24" t="s">
        <v>7203</v>
      </c>
      <c r="IVU24" t="s">
        <v>7203</v>
      </c>
      <c r="IVV24" t="s">
        <v>7203</v>
      </c>
      <c r="IVW24" t="s">
        <v>7203</v>
      </c>
      <c r="IVX24" t="s">
        <v>7203</v>
      </c>
      <c r="IVY24" t="s">
        <v>7203</v>
      </c>
      <c r="IVZ24" t="s">
        <v>7203</v>
      </c>
      <c r="IWA24" t="s">
        <v>7203</v>
      </c>
      <c r="IWB24" t="s">
        <v>7203</v>
      </c>
      <c r="IWC24" t="s">
        <v>7203</v>
      </c>
      <c r="IWD24" t="s">
        <v>7203</v>
      </c>
      <c r="IWE24" t="s">
        <v>7203</v>
      </c>
      <c r="IWF24" t="s">
        <v>7203</v>
      </c>
      <c r="IWG24" t="s">
        <v>7203</v>
      </c>
      <c r="IWH24" t="s">
        <v>7203</v>
      </c>
      <c r="IWI24" t="s">
        <v>7203</v>
      </c>
      <c r="IWJ24" t="s">
        <v>7203</v>
      </c>
      <c r="IWK24" t="s">
        <v>7203</v>
      </c>
      <c r="IWL24" t="s">
        <v>7203</v>
      </c>
      <c r="IWM24" t="s">
        <v>7203</v>
      </c>
      <c r="IWN24" t="s">
        <v>7203</v>
      </c>
      <c r="IWO24" t="s">
        <v>7203</v>
      </c>
      <c r="IWP24" t="s">
        <v>7203</v>
      </c>
      <c r="IWQ24" t="s">
        <v>7203</v>
      </c>
      <c r="IWR24" t="s">
        <v>7203</v>
      </c>
      <c r="IWS24" t="s">
        <v>7203</v>
      </c>
      <c r="IWT24" t="s">
        <v>7203</v>
      </c>
      <c r="IWU24" t="s">
        <v>7203</v>
      </c>
      <c r="IWV24" t="s">
        <v>7203</v>
      </c>
      <c r="IWW24" t="s">
        <v>7203</v>
      </c>
      <c r="IWX24" t="s">
        <v>7203</v>
      </c>
      <c r="IWY24" t="s">
        <v>7203</v>
      </c>
      <c r="IWZ24" t="s">
        <v>7203</v>
      </c>
      <c r="IXA24" t="s">
        <v>7203</v>
      </c>
      <c r="IXB24" t="s">
        <v>7203</v>
      </c>
      <c r="IXC24" t="s">
        <v>7203</v>
      </c>
      <c r="IXD24" t="s">
        <v>7203</v>
      </c>
      <c r="IXE24" t="s">
        <v>7203</v>
      </c>
      <c r="IXF24" t="s">
        <v>7203</v>
      </c>
      <c r="IXG24" t="s">
        <v>7203</v>
      </c>
      <c r="IXH24" t="s">
        <v>7203</v>
      </c>
      <c r="IXI24" t="s">
        <v>7203</v>
      </c>
      <c r="IXJ24" t="s">
        <v>7203</v>
      </c>
      <c r="IXK24" t="s">
        <v>7203</v>
      </c>
      <c r="IXL24" t="s">
        <v>7203</v>
      </c>
      <c r="IXM24" t="s">
        <v>7203</v>
      </c>
      <c r="IXN24" t="s">
        <v>7203</v>
      </c>
      <c r="IXO24" t="s">
        <v>7203</v>
      </c>
      <c r="IXP24" t="s">
        <v>7203</v>
      </c>
      <c r="IXQ24" t="s">
        <v>7203</v>
      </c>
      <c r="IXR24" t="s">
        <v>7203</v>
      </c>
      <c r="IXS24" t="s">
        <v>7203</v>
      </c>
      <c r="IXT24" t="s">
        <v>7203</v>
      </c>
      <c r="IXU24" t="s">
        <v>7203</v>
      </c>
      <c r="IXV24" t="s">
        <v>7203</v>
      </c>
      <c r="IXW24" t="s">
        <v>7203</v>
      </c>
      <c r="IXX24" t="s">
        <v>7203</v>
      </c>
      <c r="IXY24" t="s">
        <v>7203</v>
      </c>
      <c r="IXZ24" t="s">
        <v>7203</v>
      </c>
      <c r="IYA24" t="s">
        <v>7203</v>
      </c>
      <c r="IYB24" t="s">
        <v>7203</v>
      </c>
      <c r="IYC24" t="s">
        <v>7203</v>
      </c>
      <c r="IYD24" t="s">
        <v>7203</v>
      </c>
      <c r="IYE24" t="s">
        <v>7203</v>
      </c>
      <c r="IYF24" t="s">
        <v>7203</v>
      </c>
      <c r="IYG24" t="s">
        <v>7203</v>
      </c>
      <c r="IYH24" t="s">
        <v>7203</v>
      </c>
      <c r="IYI24" t="s">
        <v>7203</v>
      </c>
      <c r="IYJ24" t="s">
        <v>7203</v>
      </c>
      <c r="IYK24" t="s">
        <v>7203</v>
      </c>
      <c r="IYL24" t="s">
        <v>7203</v>
      </c>
      <c r="IYM24" t="s">
        <v>7203</v>
      </c>
      <c r="IYN24" t="s">
        <v>7203</v>
      </c>
      <c r="IYO24" t="s">
        <v>7203</v>
      </c>
      <c r="IYP24" t="s">
        <v>7203</v>
      </c>
      <c r="IYQ24" t="s">
        <v>7203</v>
      </c>
      <c r="IYR24" t="s">
        <v>7203</v>
      </c>
      <c r="IYS24" t="s">
        <v>7203</v>
      </c>
      <c r="IYT24" t="s">
        <v>7203</v>
      </c>
      <c r="IYU24" t="s">
        <v>7203</v>
      </c>
      <c r="IYV24" t="s">
        <v>7203</v>
      </c>
      <c r="IYW24" t="s">
        <v>7203</v>
      </c>
      <c r="IYX24" t="s">
        <v>7203</v>
      </c>
      <c r="IYY24" t="s">
        <v>7203</v>
      </c>
      <c r="IYZ24" t="s">
        <v>7203</v>
      </c>
      <c r="IZA24" t="s">
        <v>7203</v>
      </c>
      <c r="IZB24" t="s">
        <v>7203</v>
      </c>
      <c r="IZC24" t="s">
        <v>7203</v>
      </c>
      <c r="IZD24" t="s">
        <v>7203</v>
      </c>
      <c r="IZE24" t="s">
        <v>7203</v>
      </c>
      <c r="IZF24" t="s">
        <v>7203</v>
      </c>
      <c r="IZG24" t="s">
        <v>7203</v>
      </c>
      <c r="IZH24" t="s">
        <v>7203</v>
      </c>
      <c r="IZI24" t="s">
        <v>7203</v>
      </c>
      <c r="IZJ24" t="s">
        <v>7203</v>
      </c>
      <c r="IZK24" t="s">
        <v>7203</v>
      </c>
      <c r="IZL24" t="s">
        <v>7203</v>
      </c>
      <c r="IZM24" t="s">
        <v>7203</v>
      </c>
      <c r="IZN24" t="s">
        <v>7203</v>
      </c>
      <c r="IZO24" t="s">
        <v>7203</v>
      </c>
      <c r="IZP24" t="s">
        <v>7203</v>
      </c>
      <c r="IZQ24" t="s">
        <v>7203</v>
      </c>
      <c r="IZR24" t="s">
        <v>7203</v>
      </c>
      <c r="IZS24" t="s">
        <v>7203</v>
      </c>
      <c r="IZT24" t="s">
        <v>7203</v>
      </c>
      <c r="IZU24" t="s">
        <v>7203</v>
      </c>
      <c r="IZV24" t="s">
        <v>7203</v>
      </c>
      <c r="IZW24" t="s">
        <v>7203</v>
      </c>
      <c r="IZX24" t="s">
        <v>7203</v>
      </c>
      <c r="IZY24" t="s">
        <v>7203</v>
      </c>
      <c r="IZZ24" t="s">
        <v>7203</v>
      </c>
      <c r="JAA24" t="s">
        <v>7203</v>
      </c>
      <c r="JAB24" t="s">
        <v>7203</v>
      </c>
      <c r="JAC24" t="s">
        <v>7203</v>
      </c>
      <c r="JAD24" t="s">
        <v>7203</v>
      </c>
      <c r="JAE24" t="s">
        <v>7203</v>
      </c>
      <c r="JAF24" t="s">
        <v>7203</v>
      </c>
      <c r="JAG24" t="s">
        <v>7203</v>
      </c>
      <c r="JAH24" t="s">
        <v>7203</v>
      </c>
      <c r="JAI24" t="s">
        <v>7203</v>
      </c>
      <c r="JAJ24" t="s">
        <v>7203</v>
      </c>
      <c r="JAK24" t="s">
        <v>7203</v>
      </c>
      <c r="JAL24" t="s">
        <v>7203</v>
      </c>
      <c r="JAM24" t="s">
        <v>7203</v>
      </c>
      <c r="JAN24" t="s">
        <v>7203</v>
      </c>
      <c r="JAO24" t="s">
        <v>7203</v>
      </c>
      <c r="JAP24" t="s">
        <v>7203</v>
      </c>
      <c r="JAQ24" t="s">
        <v>7203</v>
      </c>
      <c r="JAR24" t="s">
        <v>7203</v>
      </c>
      <c r="JAS24" t="s">
        <v>7203</v>
      </c>
      <c r="JAT24" t="s">
        <v>7203</v>
      </c>
      <c r="JAU24" t="s">
        <v>7203</v>
      </c>
      <c r="JAV24" t="s">
        <v>7203</v>
      </c>
      <c r="JAW24" t="s">
        <v>7203</v>
      </c>
      <c r="JAX24" t="s">
        <v>7203</v>
      </c>
      <c r="JAY24" t="s">
        <v>7203</v>
      </c>
      <c r="JAZ24" t="s">
        <v>7203</v>
      </c>
      <c r="JBA24" t="s">
        <v>7203</v>
      </c>
      <c r="JBB24" t="s">
        <v>7203</v>
      </c>
      <c r="JBC24" t="s">
        <v>7203</v>
      </c>
      <c r="JBD24" t="s">
        <v>7203</v>
      </c>
      <c r="JBE24" t="s">
        <v>7203</v>
      </c>
      <c r="JBF24" t="s">
        <v>7203</v>
      </c>
      <c r="JBG24" t="s">
        <v>7203</v>
      </c>
      <c r="JBH24" t="s">
        <v>7203</v>
      </c>
      <c r="JBI24" t="s">
        <v>7203</v>
      </c>
      <c r="JBJ24" t="s">
        <v>7203</v>
      </c>
      <c r="JBK24" t="s">
        <v>7203</v>
      </c>
      <c r="JBL24" t="s">
        <v>7203</v>
      </c>
      <c r="JBM24" t="s">
        <v>7203</v>
      </c>
      <c r="JBN24" t="s">
        <v>7203</v>
      </c>
      <c r="JBO24" t="s">
        <v>7203</v>
      </c>
      <c r="JBP24" t="s">
        <v>7203</v>
      </c>
      <c r="JBQ24" t="s">
        <v>7203</v>
      </c>
      <c r="JBR24" t="s">
        <v>7203</v>
      </c>
      <c r="JBS24" t="s">
        <v>7203</v>
      </c>
      <c r="JBT24" t="s">
        <v>7203</v>
      </c>
      <c r="JBU24" t="s">
        <v>7203</v>
      </c>
      <c r="JBV24" t="s">
        <v>7203</v>
      </c>
      <c r="JBW24" t="s">
        <v>7203</v>
      </c>
      <c r="JBX24" t="s">
        <v>7203</v>
      </c>
      <c r="JBY24" t="s">
        <v>7203</v>
      </c>
      <c r="JBZ24" t="s">
        <v>7203</v>
      </c>
      <c r="JCA24" t="s">
        <v>7203</v>
      </c>
      <c r="JCB24" t="s">
        <v>7203</v>
      </c>
      <c r="JCC24" t="s">
        <v>7203</v>
      </c>
      <c r="JCD24" t="s">
        <v>7203</v>
      </c>
      <c r="JCE24" t="s">
        <v>7203</v>
      </c>
      <c r="JCF24" t="s">
        <v>7203</v>
      </c>
      <c r="JCG24" t="s">
        <v>7203</v>
      </c>
      <c r="JCH24" t="s">
        <v>7203</v>
      </c>
      <c r="JCI24" t="s">
        <v>7203</v>
      </c>
      <c r="JCJ24" t="s">
        <v>7203</v>
      </c>
      <c r="JCK24" t="s">
        <v>7203</v>
      </c>
      <c r="JCL24" t="s">
        <v>7203</v>
      </c>
      <c r="JCM24" t="s">
        <v>7203</v>
      </c>
      <c r="JCN24" t="s">
        <v>7203</v>
      </c>
      <c r="JCO24" t="s">
        <v>7203</v>
      </c>
      <c r="JCP24" t="s">
        <v>7203</v>
      </c>
      <c r="JCQ24" t="s">
        <v>7203</v>
      </c>
      <c r="JCR24" t="s">
        <v>7203</v>
      </c>
      <c r="JCS24" t="s">
        <v>7203</v>
      </c>
      <c r="JCT24" t="s">
        <v>7203</v>
      </c>
      <c r="JCU24" t="s">
        <v>7203</v>
      </c>
      <c r="JCV24" t="s">
        <v>7203</v>
      </c>
      <c r="JCW24" t="s">
        <v>7203</v>
      </c>
      <c r="JCX24" t="s">
        <v>7203</v>
      </c>
      <c r="JCY24" t="s">
        <v>7203</v>
      </c>
      <c r="JCZ24" t="s">
        <v>7203</v>
      </c>
      <c r="JDA24" t="s">
        <v>7203</v>
      </c>
      <c r="JDB24" t="s">
        <v>7203</v>
      </c>
      <c r="JDC24" t="s">
        <v>7203</v>
      </c>
      <c r="JDD24" t="s">
        <v>7203</v>
      </c>
      <c r="JDE24" t="s">
        <v>7203</v>
      </c>
      <c r="JDF24" t="s">
        <v>7203</v>
      </c>
      <c r="JDG24" t="s">
        <v>7203</v>
      </c>
      <c r="JDH24" t="s">
        <v>7203</v>
      </c>
      <c r="JDI24" t="s">
        <v>7203</v>
      </c>
      <c r="JDJ24" t="s">
        <v>7203</v>
      </c>
      <c r="JDK24" t="s">
        <v>7203</v>
      </c>
      <c r="JDL24" t="s">
        <v>7203</v>
      </c>
      <c r="JDM24" t="s">
        <v>7203</v>
      </c>
      <c r="JDN24" t="s">
        <v>7203</v>
      </c>
      <c r="JDO24" t="s">
        <v>7203</v>
      </c>
      <c r="JDP24" t="s">
        <v>7203</v>
      </c>
      <c r="JDQ24" t="s">
        <v>7203</v>
      </c>
      <c r="JDR24" t="s">
        <v>7203</v>
      </c>
      <c r="JDS24" t="s">
        <v>7203</v>
      </c>
      <c r="JDT24" t="s">
        <v>7203</v>
      </c>
      <c r="JDU24" t="s">
        <v>7203</v>
      </c>
      <c r="JDV24" t="s">
        <v>7203</v>
      </c>
      <c r="JDW24" t="s">
        <v>7203</v>
      </c>
      <c r="JDX24" t="s">
        <v>7203</v>
      </c>
      <c r="JDY24" t="s">
        <v>7203</v>
      </c>
      <c r="JDZ24" t="s">
        <v>7203</v>
      </c>
      <c r="JEA24" t="s">
        <v>7203</v>
      </c>
      <c r="JEB24" t="s">
        <v>7203</v>
      </c>
      <c r="JEC24" t="s">
        <v>7203</v>
      </c>
      <c r="JED24" t="s">
        <v>7203</v>
      </c>
      <c r="JEE24" t="s">
        <v>7203</v>
      </c>
      <c r="JEF24" t="s">
        <v>7203</v>
      </c>
      <c r="JEG24" t="s">
        <v>7203</v>
      </c>
      <c r="JEH24" t="s">
        <v>7203</v>
      </c>
      <c r="JEI24" t="s">
        <v>7203</v>
      </c>
      <c r="JEJ24" t="s">
        <v>7203</v>
      </c>
      <c r="JEK24" t="s">
        <v>7203</v>
      </c>
      <c r="JEL24" t="s">
        <v>7203</v>
      </c>
      <c r="JEM24" t="s">
        <v>7203</v>
      </c>
      <c r="JEN24" t="s">
        <v>7203</v>
      </c>
      <c r="JEO24" t="s">
        <v>7203</v>
      </c>
      <c r="JEP24" t="s">
        <v>7203</v>
      </c>
      <c r="JEQ24" t="s">
        <v>7203</v>
      </c>
      <c r="JER24" t="s">
        <v>7203</v>
      </c>
      <c r="JES24" t="s">
        <v>7203</v>
      </c>
      <c r="JET24" t="s">
        <v>7203</v>
      </c>
      <c r="JEU24" t="s">
        <v>7203</v>
      </c>
      <c r="JEV24" t="s">
        <v>7203</v>
      </c>
      <c r="JEW24" t="s">
        <v>7203</v>
      </c>
      <c r="JEX24" t="s">
        <v>7203</v>
      </c>
      <c r="JEY24" t="s">
        <v>7203</v>
      </c>
      <c r="JEZ24" t="s">
        <v>7203</v>
      </c>
      <c r="JFA24" t="s">
        <v>7203</v>
      </c>
      <c r="JFB24" t="s">
        <v>7203</v>
      </c>
      <c r="JFC24" t="s">
        <v>7203</v>
      </c>
      <c r="JFD24" t="s">
        <v>7203</v>
      </c>
      <c r="JFE24" t="s">
        <v>7203</v>
      </c>
      <c r="JFF24" t="s">
        <v>7203</v>
      </c>
      <c r="JFG24" t="s">
        <v>7203</v>
      </c>
      <c r="JFH24" t="s">
        <v>7203</v>
      </c>
      <c r="JFI24" t="s">
        <v>7203</v>
      </c>
      <c r="JFJ24" t="s">
        <v>7203</v>
      </c>
      <c r="JFK24" t="s">
        <v>7203</v>
      </c>
      <c r="JFL24" t="s">
        <v>7203</v>
      </c>
      <c r="JFM24" t="s">
        <v>7203</v>
      </c>
      <c r="JFN24" t="s">
        <v>7203</v>
      </c>
      <c r="JFO24" t="s">
        <v>7203</v>
      </c>
      <c r="JFP24" t="s">
        <v>7203</v>
      </c>
      <c r="JFQ24" t="s">
        <v>7203</v>
      </c>
      <c r="JFR24" t="s">
        <v>7203</v>
      </c>
      <c r="JFS24" t="s">
        <v>7203</v>
      </c>
      <c r="JFT24" t="s">
        <v>7203</v>
      </c>
      <c r="JFU24" t="s">
        <v>7203</v>
      </c>
      <c r="JFV24" t="s">
        <v>7203</v>
      </c>
      <c r="JFW24" t="s">
        <v>7203</v>
      </c>
      <c r="JFX24" t="s">
        <v>7203</v>
      </c>
      <c r="JFY24" t="s">
        <v>7203</v>
      </c>
      <c r="JFZ24" t="s">
        <v>7203</v>
      </c>
      <c r="JGA24" t="s">
        <v>7203</v>
      </c>
      <c r="JGB24" t="s">
        <v>7203</v>
      </c>
      <c r="JGC24" t="s">
        <v>7203</v>
      </c>
      <c r="JGD24" t="s">
        <v>7203</v>
      </c>
      <c r="JGE24" t="s">
        <v>7203</v>
      </c>
      <c r="JGF24" t="s">
        <v>7203</v>
      </c>
      <c r="JGG24" t="s">
        <v>7203</v>
      </c>
      <c r="JGH24" t="s">
        <v>7203</v>
      </c>
      <c r="JGI24" t="s">
        <v>7203</v>
      </c>
      <c r="JGJ24" t="s">
        <v>7203</v>
      </c>
      <c r="JGK24" t="s">
        <v>7203</v>
      </c>
      <c r="JGL24" t="s">
        <v>7203</v>
      </c>
      <c r="JGM24" t="s">
        <v>7203</v>
      </c>
      <c r="JGN24" t="s">
        <v>7203</v>
      </c>
      <c r="JGO24" t="s">
        <v>7203</v>
      </c>
      <c r="JGP24" t="s">
        <v>7203</v>
      </c>
      <c r="JGQ24" t="s">
        <v>7203</v>
      </c>
      <c r="JGR24" t="s">
        <v>7203</v>
      </c>
      <c r="JGS24" t="s">
        <v>7203</v>
      </c>
      <c r="JGT24" t="s">
        <v>7203</v>
      </c>
      <c r="JGU24" t="s">
        <v>7203</v>
      </c>
      <c r="JGV24" t="s">
        <v>7203</v>
      </c>
      <c r="JGW24" t="s">
        <v>7203</v>
      </c>
      <c r="JGX24" t="s">
        <v>7203</v>
      </c>
      <c r="JGY24" t="s">
        <v>7203</v>
      </c>
      <c r="JGZ24" t="s">
        <v>7203</v>
      </c>
      <c r="JHA24" t="s">
        <v>7203</v>
      </c>
      <c r="JHB24" t="s">
        <v>7203</v>
      </c>
      <c r="JHC24" t="s">
        <v>7203</v>
      </c>
      <c r="JHD24" t="s">
        <v>7203</v>
      </c>
      <c r="JHE24" t="s">
        <v>7203</v>
      </c>
      <c r="JHF24" t="s">
        <v>7203</v>
      </c>
      <c r="JHG24" t="s">
        <v>7203</v>
      </c>
      <c r="JHH24" t="s">
        <v>7203</v>
      </c>
      <c r="JHI24" t="s">
        <v>7203</v>
      </c>
      <c r="JHJ24" t="s">
        <v>7203</v>
      </c>
      <c r="JHK24" t="s">
        <v>7203</v>
      </c>
      <c r="JHL24" t="s">
        <v>7203</v>
      </c>
      <c r="JHM24" t="s">
        <v>7203</v>
      </c>
      <c r="JHN24" t="s">
        <v>7203</v>
      </c>
      <c r="JHO24" t="s">
        <v>7203</v>
      </c>
      <c r="JHP24" t="s">
        <v>7203</v>
      </c>
      <c r="JHQ24" t="s">
        <v>7203</v>
      </c>
      <c r="JHR24" t="s">
        <v>7203</v>
      </c>
      <c r="JHS24" t="s">
        <v>7203</v>
      </c>
      <c r="JHT24" t="s">
        <v>7203</v>
      </c>
      <c r="JHU24" t="s">
        <v>7203</v>
      </c>
      <c r="JHV24" t="s">
        <v>7203</v>
      </c>
      <c r="JHW24" t="s">
        <v>7203</v>
      </c>
      <c r="JHX24" t="s">
        <v>7203</v>
      </c>
      <c r="JHY24" t="s">
        <v>7203</v>
      </c>
      <c r="JHZ24" t="s">
        <v>7203</v>
      </c>
      <c r="JIA24" t="s">
        <v>7203</v>
      </c>
      <c r="JIB24" t="s">
        <v>7203</v>
      </c>
      <c r="JIC24" t="s">
        <v>7203</v>
      </c>
      <c r="JID24" t="s">
        <v>7203</v>
      </c>
      <c r="JIE24" t="s">
        <v>7203</v>
      </c>
      <c r="JIF24" t="s">
        <v>7203</v>
      </c>
      <c r="JIG24" t="s">
        <v>7203</v>
      </c>
      <c r="JIH24" t="s">
        <v>7203</v>
      </c>
      <c r="JII24" t="s">
        <v>7203</v>
      </c>
      <c r="JIJ24" t="s">
        <v>7203</v>
      </c>
      <c r="JIK24" t="s">
        <v>7203</v>
      </c>
      <c r="JIL24" t="s">
        <v>7203</v>
      </c>
      <c r="JIM24" t="s">
        <v>7203</v>
      </c>
      <c r="JIN24" t="s">
        <v>7203</v>
      </c>
      <c r="JIO24" t="s">
        <v>7203</v>
      </c>
      <c r="JIP24" t="s">
        <v>7203</v>
      </c>
      <c r="JIQ24" t="s">
        <v>7203</v>
      </c>
      <c r="JIR24" t="s">
        <v>7203</v>
      </c>
      <c r="JIS24" t="s">
        <v>7203</v>
      </c>
      <c r="JIT24" t="s">
        <v>7203</v>
      </c>
      <c r="JIU24" t="s">
        <v>7203</v>
      </c>
      <c r="JIV24" t="s">
        <v>7203</v>
      </c>
      <c r="JIW24" t="s">
        <v>7203</v>
      </c>
      <c r="JIX24" t="s">
        <v>7203</v>
      </c>
      <c r="JIY24" t="s">
        <v>7203</v>
      </c>
      <c r="JIZ24" t="s">
        <v>7203</v>
      </c>
      <c r="JJA24" t="s">
        <v>7203</v>
      </c>
      <c r="JJB24" t="s">
        <v>7203</v>
      </c>
      <c r="JJC24" t="s">
        <v>7203</v>
      </c>
      <c r="JJD24" t="s">
        <v>7203</v>
      </c>
      <c r="JJE24" t="s">
        <v>7203</v>
      </c>
      <c r="JJF24" t="s">
        <v>7203</v>
      </c>
      <c r="JJG24" t="s">
        <v>7203</v>
      </c>
      <c r="JJH24" t="s">
        <v>7203</v>
      </c>
      <c r="JJI24" t="s">
        <v>7203</v>
      </c>
      <c r="JJJ24" t="s">
        <v>7203</v>
      </c>
      <c r="JJK24" t="s">
        <v>7203</v>
      </c>
      <c r="JJL24" t="s">
        <v>7203</v>
      </c>
      <c r="JJM24" t="s">
        <v>7203</v>
      </c>
      <c r="JJN24" t="s">
        <v>7203</v>
      </c>
      <c r="JJO24" t="s">
        <v>7203</v>
      </c>
      <c r="JJP24" t="s">
        <v>7203</v>
      </c>
      <c r="JJQ24" t="s">
        <v>7203</v>
      </c>
      <c r="JJR24" t="s">
        <v>7203</v>
      </c>
      <c r="JJS24" t="s">
        <v>7203</v>
      </c>
      <c r="JJT24" t="s">
        <v>7203</v>
      </c>
      <c r="JJU24" t="s">
        <v>7203</v>
      </c>
      <c r="JJV24" t="s">
        <v>7203</v>
      </c>
      <c r="JJW24" t="s">
        <v>7203</v>
      </c>
      <c r="JJX24" t="s">
        <v>7203</v>
      </c>
      <c r="JJY24" t="s">
        <v>7203</v>
      </c>
      <c r="JJZ24" t="s">
        <v>7203</v>
      </c>
      <c r="JKA24" t="s">
        <v>7203</v>
      </c>
      <c r="JKB24" t="s">
        <v>7203</v>
      </c>
      <c r="JKC24" t="s">
        <v>7203</v>
      </c>
      <c r="JKD24" t="s">
        <v>7203</v>
      </c>
      <c r="JKE24" t="s">
        <v>7203</v>
      </c>
      <c r="JKF24" t="s">
        <v>7203</v>
      </c>
      <c r="JKG24" t="s">
        <v>7203</v>
      </c>
      <c r="JKH24" t="s">
        <v>7203</v>
      </c>
      <c r="JKI24" t="s">
        <v>7203</v>
      </c>
      <c r="JKJ24" t="s">
        <v>7203</v>
      </c>
      <c r="JKK24" t="s">
        <v>7203</v>
      </c>
      <c r="JKL24" t="s">
        <v>7203</v>
      </c>
      <c r="JKM24" t="s">
        <v>7203</v>
      </c>
      <c r="JKN24" t="s">
        <v>7203</v>
      </c>
      <c r="JKO24" t="s">
        <v>7203</v>
      </c>
      <c r="JKP24" t="s">
        <v>7203</v>
      </c>
      <c r="JKQ24" t="s">
        <v>7203</v>
      </c>
      <c r="JKR24" t="s">
        <v>7203</v>
      </c>
      <c r="JKS24" t="s">
        <v>7203</v>
      </c>
      <c r="JKT24" t="s">
        <v>7203</v>
      </c>
      <c r="JKU24" t="s">
        <v>7203</v>
      </c>
      <c r="JKV24" t="s">
        <v>7203</v>
      </c>
      <c r="JKW24" t="s">
        <v>7203</v>
      </c>
      <c r="JKX24" t="s">
        <v>7203</v>
      </c>
      <c r="JKY24" t="s">
        <v>7203</v>
      </c>
      <c r="JKZ24" t="s">
        <v>7203</v>
      </c>
      <c r="JLA24" t="s">
        <v>7203</v>
      </c>
      <c r="JLB24" t="s">
        <v>7203</v>
      </c>
      <c r="JLC24" t="s">
        <v>7203</v>
      </c>
      <c r="JLD24" t="s">
        <v>7203</v>
      </c>
      <c r="JLE24" t="s">
        <v>7203</v>
      </c>
      <c r="JLF24" t="s">
        <v>7203</v>
      </c>
      <c r="JLG24" t="s">
        <v>7203</v>
      </c>
      <c r="JLH24" t="s">
        <v>7203</v>
      </c>
      <c r="JLI24" t="s">
        <v>7203</v>
      </c>
      <c r="JLJ24" t="s">
        <v>7203</v>
      </c>
      <c r="JLK24" t="s">
        <v>7203</v>
      </c>
      <c r="JLL24" t="s">
        <v>7203</v>
      </c>
      <c r="JLM24" t="s">
        <v>7203</v>
      </c>
      <c r="JLN24" t="s">
        <v>7203</v>
      </c>
      <c r="JLO24" t="s">
        <v>7203</v>
      </c>
      <c r="JLP24" t="s">
        <v>7203</v>
      </c>
      <c r="JLQ24" t="s">
        <v>7203</v>
      </c>
      <c r="JLR24" t="s">
        <v>7203</v>
      </c>
      <c r="JLS24" t="s">
        <v>7203</v>
      </c>
      <c r="JLT24" t="s">
        <v>7203</v>
      </c>
      <c r="JLU24" t="s">
        <v>7203</v>
      </c>
      <c r="JLV24" t="s">
        <v>7203</v>
      </c>
      <c r="JLW24" t="s">
        <v>7203</v>
      </c>
      <c r="JLX24" t="s">
        <v>7203</v>
      </c>
      <c r="JLY24" t="s">
        <v>7203</v>
      </c>
      <c r="JLZ24" t="s">
        <v>7203</v>
      </c>
      <c r="JMA24" t="s">
        <v>7203</v>
      </c>
      <c r="JMB24" t="s">
        <v>7203</v>
      </c>
      <c r="JMC24" t="s">
        <v>7203</v>
      </c>
      <c r="JMD24" t="s">
        <v>7203</v>
      </c>
      <c r="JME24" t="s">
        <v>7203</v>
      </c>
      <c r="JMF24" t="s">
        <v>7203</v>
      </c>
      <c r="JMG24" t="s">
        <v>7203</v>
      </c>
      <c r="JMH24" t="s">
        <v>7203</v>
      </c>
      <c r="JMI24" t="s">
        <v>7203</v>
      </c>
      <c r="JMJ24" t="s">
        <v>7203</v>
      </c>
      <c r="JMK24" t="s">
        <v>7203</v>
      </c>
      <c r="JML24" t="s">
        <v>7203</v>
      </c>
      <c r="JMM24" t="s">
        <v>7203</v>
      </c>
      <c r="JMN24" t="s">
        <v>7203</v>
      </c>
      <c r="JMO24" t="s">
        <v>7203</v>
      </c>
      <c r="JMP24" t="s">
        <v>7203</v>
      </c>
      <c r="JMQ24" t="s">
        <v>7203</v>
      </c>
      <c r="JMR24" t="s">
        <v>7203</v>
      </c>
      <c r="JMS24" t="s">
        <v>7203</v>
      </c>
      <c r="JMT24" t="s">
        <v>7203</v>
      </c>
      <c r="JMU24" t="s">
        <v>7203</v>
      </c>
      <c r="JMV24" t="s">
        <v>7203</v>
      </c>
      <c r="JMW24" t="s">
        <v>7203</v>
      </c>
      <c r="JMX24" t="s">
        <v>7203</v>
      </c>
      <c r="JMY24" t="s">
        <v>7203</v>
      </c>
      <c r="JMZ24" t="s">
        <v>7203</v>
      </c>
      <c r="JNA24" t="s">
        <v>7203</v>
      </c>
      <c r="JNB24" t="s">
        <v>7203</v>
      </c>
      <c r="JNC24" t="s">
        <v>7203</v>
      </c>
      <c r="JND24" t="s">
        <v>7203</v>
      </c>
      <c r="JNE24" t="s">
        <v>7203</v>
      </c>
      <c r="JNF24" t="s">
        <v>7203</v>
      </c>
      <c r="JNG24" t="s">
        <v>7203</v>
      </c>
      <c r="JNH24" t="s">
        <v>7203</v>
      </c>
      <c r="JNI24" t="s">
        <v>7203</v>
      </c>
      <c r="JNJ24" t="s">
        <v>7203</v>
      </c>
      <c r="JNK24" t="s">
        <v>7203</v>
      </c>
      <c r="JNL24" t="s">
        <v>7203</v>
      </c>
      <c r="JNM24" t="s">
        <v>7203</v>
      </c>
      <c r="JNN24" t="s">
        <v>7203</v>
      </c>
      <c r="JNO24" t="s">
        <v>7203</v>
      </c>
      <c r="JNP24" t="s">
        <v>7203</v>
      </c>
      <c r="JNQ24" t="s">
        <v>7203</v>
      </c>
      <c r="JNR24" t="s">
        <v>7203</v>
      </c>
      <c r="JNS24" t="s">
        <v>7203</v>
      </c>
      <c r="JNT24" t="s">
        <v>7203</v>
      </c>
      <c r="JNU24" t="s">
        <v>7203</v>
      </c>
      <c r="JNV24" t="s">
        <v>7203</v>
      </c>
      <c r="JNW24" t="s">
        <v>7203</v>
      </c>
      <c r="JNX24" t="s">
        <v>7203</v>
      </c>
      <c r="JNY24" t="s">
        <v>7203</v>
      </c>
      <c r="JNZ24" t="s">
        <v>7203</v>
      </c>
      <c r="JOA24" t="s">
        <v>7203</v>
      </c>
      <c r="JOB24" t="s">
        <v>7203</v>
      </c>
      <c r="JOC24" t="s">
        <v>7203</v>
      </c>
      <c r="JOD24" t="s">
        <v>7203</v>
      </c>
      <c r="JOE24" t="s">
        <v>7203</v>
      </c>
      <c r="JOF24" t="s">
        <v>7203</v>
      </c>
      <c r="JOG24" t="s">
        <v>7203</v>
      </c>
      <c r="JOH24" t="s">
        <v>7203</v>
      </c>
      <c r="JOI24" t="s">
        <v>7203</v>
      </c>
      <c r="JOJ24" t="s">
        <v>7203</v>
      </c>
      <c r="JOK24" t="s">
        <v>7203</v>
      </c>
      <c r="JOL24" t="s">
        <v>7203</v>
      </c>
      <c r="JOM24" t="s">
        <v>7203</v>
      </c>
      <c r="JON24" t="s">
        <v>7203</v>
      </c>
      <c r="JOO24" t="s">
        <v>7203</v>
      </c>
      <c r="JOP24" t="s">
        <v>7203</v>
      </c>
      <c r="JOQ24" t="s">
        <v>7203</v>
      </c>
      <c r="JOR24" t="s">
        <v>7203</v>
      </c>
      <c r="JOS24" t="s">
        <v>7203</v>
      </c>
      <c r="JOT24" t="s">
        <v>7203</v>
      </c>
      <c r="JOU24" t="s">
        <v>7203</v>
      </c>
      <c r="JOV24" t="s">
        <v>7203</v>
      </c>
      <c r="JOW24" t="s">
        <v>7203</v>
      </c>
      <c r="JOX24" t="s">
        <v>7203</v>
      </c>
      <c r="JOY24" t="s">
        <v>7203</v>
      </c>
      <c r="JOZ24" t="s">
        <v>7203</v>
      </c>
      <c r="JPA24" t="s">
        <v>7203</v>
      </c>
      <c r="JPB24" t="s">
        <v>7203</v>
      </c>
      <c r="JPC24" t="s">
        <v>7203</v>
      </c>
      <c r="JPD24" t="s">
        <v>7203</v>
      </c>
      <c r="JPE24" t="s">
        <v>7203</v>
      </c>
      <c r="JPF24" t="s">
        <v>7203</v>
      </c>
      <c r="JPG24" t="s">
        <v>7203</v>
      </c>
      <c r="JPH24" t="s">
        <v>7203</v>
      </c>
      <c r="JPI24" t="s">
        <v>7203</v>
      </c>
      <c r="JPJ24" t="s">
        <v>7203</v>
      </c>
      <c r="JPK24" t="s">
        <v>7203</v>
      </c>
      <c r="JPL24" t="s">
        <v>7203</v>
      </c>
      <c r="JPM24" t="s">
        <v>7203</v>
      </c>
      <c r="JPN24" t="s">
        <v>7203</v>
      </c>
      <c r="JPO24" t="s">
        <v>7203</v>
      </c>
      <c r="JPP24" t="s">
        <v>7203</v>
      </c>
      <c r="JPQ24" t="s">
        <v>7203</v>
      </c>
      <c r="JPR24" t="s">
        <v>7203</v>
      </c>
      <c r="JPS24" t="s">
        <v>7203</v>
      </c>
      <c r="JPT24" t="s">
        <v>7203</v>
      </c>
      <c r="JPU24" t="s">
        <v>7203</v>
      </c>
      <c r="JPV24" t="s">
        <v>7203</v>
      </c>
      <c r="JPW24" t="s">
        <v>7203</v>
      </c>
      <c r="JPX24" t="s">
        <v>7203</v>
      </c>
      <c r="JPY24" t="s">
        <v>7203</v>
      </c>
      <c r="JPZ24" t="s">
        <v>7203</v>
      </c>
      <c r="JQA24" t="s">
        <v>7203</v>
      </c>
      <c r="JQB24" t="s">
        <v>7203</v>
      </c>
      <c r="JQC24" t="s">
        <v>7203</v>
      </c>
      <c r="JQD24" t="s">
        <v>7203</v>
      </c>
      <c r="JQE24" t="s">
        <v>7203</v>
      </c>
      <c r="JQF24" t="s">
        <v>7203</v>
      </c>
      <c r="JQG24" t="s">
        <v>7203</v>
      </c>
      <c r="JQH24" t="s">
        <v>7203</v>
      </c>
      <c r="JQI24" t="s">
        <v>7203</v>
      </c>
      <c r="JQJ24" t="s">
        <v>7203</v>
      </c>
      <c r="JQK24" t="s">
        <v>7203</v>
      </c>
      <c r="JQL24" t="s">
        <v>7203</v>
      </c>
      <c r="JQM24" t="s">
        <v>7203</v>
      </c>
      <c r="JQN24" t="s">
        <v>7203</v>
      </c>
      <c r="JQO24" t="s">
        <v>7203</v>
      </c>
      <c r="JQP24" t="s">
        <v>7203</v>
      </c>
      <c r="JQQ24" t="s">
        <v>7203</v>
      </c>
      <c r="JQR24" t="s">
        <v>7203</v>
      </c>
      <c r="JQS24" t="s">
        <v>7203</v>
      </c>
      <c r="JQT24" t="s">
        <v>7203</v>
      </c>
      <c r="JQU24" t="s">
        <v>7203</v>
      </c>
      <c r="JQV24" t="s">
        <v>7203</v>
      </c>
      <c r="JQW24" t="s">
        <v>7203</v>
      </c>
      <c r="JQX24" t="s">
        <v>7203</v>
      </c>
      <c r="JQY24" t="s">
        <v>7203</v>
      </c>
      <c r="JQZ24" t="s">
        <v>7203</v>
      </c>
      <c r="JRA24" t="s">
        <v>7203</v>
      </c>
      <c r="JRB24" t="s">
        <v>7203</v>
      </c>
      <c r="JRC24" t="s">
        <v>7203</v>
      </c>
      <c r="JRD24" t="s">
        <v>7203</v>
      </c>
      <c r="JRE24" t="s">
        <v>7203</v>
      </c>
      <c r="JRF24" t="s">
        <v>7203</v>
      </c>
      <c r="JRG24" t="s">
        <v>7203</v>
      </c>
      <c r="JRH24" t="s">
        <v>7203</v>
      </c>
      <c r="JRI24" t="s">
        <v>7203</v>
      </c>
      <c r="JRJ24" t="s">
        <v>7203</v>
      </c>
      <c r="JRK24" t="s">
        <v>7203</v>
      </c>
      <c r="JRL24" t="s">
        <v>7203</v>
      </c>
      <c r="JRM24" t="s">
        <v>7203</v>
      </c>
      <c r="JRN24" t="s">
        <v>7203</v>
      </c>
      <c r="JRO24" t="s">
        <v>7203</v>
      </c>
      <c r="JRP24" t="s">
        <v>7203</v>
      </c>
      <c r="JRQ24" t="s">
        <v>7203</v>
      </c>
      <c r="JRR24" t="s">
        <v>7203</v>
      </c>
      <c r="JRS24" t="s">
        <v>7203</v>
      </c>
      <c r="JRT24" t="s">
        <v>7203</v>
      </c>
      <c r="JRU24" t="s">
        <v>7203</v>
      </c>
      <c r="JRV24" t="s">
        <v>7203</v>
      </c>
      <c r="JRW24" t="s">
        <v>7203</v>
      </c>
      <c r="JRX24" t="s">
        <v>7203</v>
      </c>
      <c r="JRY24" t="s">
        <v>7203</v>
      </c>
      <c r="JRZ24" t="s">
        <v>7203</v>
      </c>
      <c r="JSA24" t="s">
        <v>7203</v>
      </c>
      <c r="JSB24" t="s">
        <v>7203</v>
      </c>
      <c r="JSC24" t="s">
        <v>7203</v>
      </c>
      <c r="JSD24" t="s">
        <v>7203</v>
      </c>
      <c r="JSE24" t="s">
        <v>7203</v>
      </c>
      <c r="JSF24" t="s">
        <v>7203</v>
      </c>
      <c r="JSG24" t="s">
        <v>7203</v>
      </c>
      <c r="JSH24" t="s">
        <v>7203</v>
      </c>
      <c r="JSI24" t="s">
        <v>7203</v>
      </c>
      <c r="JSJ24" t="s">
        <v>7203</v>
      </c>
      <c r="JSK24" t="s">
        <v>7203</v>
      </c>
      <c r="JSL24" t="s">
        <v>7203</v>
      </c>
      <c r="JSM24" t="s">
        <v>7203</v>
      </c>
    </row>
    <row r="25" spans="1:7267" x14ac:dyDescent="0.25">
      <c r="A25" t="s">
        <v>7204</v>
      </c>
      <c r="B25">
        <v>2382249</v>
      </c>
      <c r="C25">
        <v>2382249</v>
      </c>
      <c r="D25">
        <v>2374957</v>
      </c>
      <c r="E25">
        <v>2353379</v>
      </c>
      <c r="F25">
        <v>2151685</v>
      </c>
      <c r="G25">
        <v>1307805</v>
      </c>
      <c r="H25">
        <v>1307805</v>
      </c>
      <c r="I25">
        <v>899213</v>
      </c>
      <c r="J25">
        <v>313077</v>
      </c>
      <c r="K25">
        <v>198441</v>
      </c>
      <c r="L25">
        <v>112247</v>
      </c>
      <c r="M25">
        <v>96663</v>
      </c>
      <c r="N25">
        <v>80682</v>
      </c>
      <c r="O25">
        <v>60976</v>
      </c>
      <c r="P25">
        <v>44956</v>
      </c>
      <c r="Q25">
        <v>42726</v>
      </c>
      <c r="R25">
        <v>14354</v>
      </c>
      <c r="S25">
        <v>7639</v>
      </c>
      <c r="T25">
        <v>6574</v>
      </c>
      <c r="U25">
        <v>5186</v>
      </c>
      <c r="V25">
        <v>227</v>
      </c>
      <c r="W25">
        <v>72</v>
      </c>
      <c r="X25">
        <v>75</v>
      </c>
      <c r="Y25">
        <v>29</v>
      </c>
      <c r="Z25">
        <v>30</v>
      </c>
      <c r="AA25">
        <v>24</v>
      </c>
      <c r="AB25">
        <v>24</v>
      </c>
      <c r="AC25">
        <v>24</v>
      </c>
      <c r="AD25">
        <v>22</v>
      </c>
      <c r="AE25">
        <v>22</v>
      </c>
      <c r="AF25">
        <v>22</v>
      </c>
      <c r="AG25">
        <v>23</v>
      </c>
      <c r="AH25">
        <v>22</v>
      </c>
      <c r="AI25">
        <v>21</v>
      </c>
      <c r="AJ25">
        <v>9</v>
      </c>
      <c r="AK25">
        <v>10</v>
      </c>
      <c r="AL25">
        <v>10</v>
      </c>
      <c r="AM25">
        <v>10</v>
      </c>
      <c r="AN25">
        <v>7</v>
      </c>
      <c r="AO25">
        <v>6</v>
      </c>
      <c r="AP25">
        <v>6</v>
      </c>
      <c r="AQ25">
        <v>6</v>
      </c>
      <c r="AR25">
        <v>6</v>
      </c>
      <c r="AS25">
        <v>5</v>
      </c>
      <c r="AT25">
        <v>5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2377800</v>
      </c>
      <c r="BB25">
        <v>2346542</v>
      </c>
      <c r="BC25">
        <v>2353686</v>
      </c>
      <c r="BD25">
        <v>2359695</v>
      </c>
      <c r="BE25">
        <v>2340727</v>
      </c>
      <c r="BF25">
        <v>2329146</v>
      </c>
      <c r="BG25">
        <v>2348679</v>
      </c>
      <c r="BH25">
        <v>2348364</v>
      </c>
      <c r="BI25">
        <v>2360295</v>
      </c>
      <c r="BJ25">
        <v>2373832</v>
      </c>
      <c r="BK25">
        <v>2363859</v>
      </c>
      <c r="BL25">
        <v>2394099</v>
      </c>
      <c r="BM25">
        <v>2428542</v>
      </c>
      <c r="BN25">
        <v>2447410</v>
      </c>
      <c r="BO25">
        <v>2454286</v>
      </c>
      <c r="BP25">
        <v>2474536</v>
      </c>
      <c r="BQ25">
        <v>2482050</v>
      </c>
      <c r="BR25">
        <v>2424216</v>
      </c>
      <c r="BS25">
        <v>2109334</v>
      </c>
      <c r="BT25">
        <v>1445128</v>
      </c>
      <c r="BU25">
        <v>602776</v>
      </c>
      <c r="BV25">
        <v>247092</v>
      </c>
      <c r="BW25">
        <v>118882</v>
      </c>
      <c r="BX25">
        <v>56099</v>
      </c>
      <c r="BY25">
        <v>29738</v>
      </c>
      <c r="BZ25">
        <v>29738</v>
      </c>
      <c r="CA25">
        <v>21785</v>
      </c>
      <c r="CB25">
        <v>16679</v>
      </c>
      <c r="CC25">
        <v>12859</v>
      </c>
      <c r="CD25">
        <v>9949</v>
      </c>
      <c r="CE25">
        <v>8731</v>
      </c>
      <c r="CF25">
        <v>8550</v>
      </c>
      <c r="CG25">
        <v>8397</v>
      </c>
      <c r="CH25">
        <v>8371</v>
      </c>
      <c r="CI25">
        <v>4803</v>
      </c>
      <c r="CJ25">
        <v>4540</v>
      </c>
      <c r="CK25">
        <v>3463</v>
      </c>
      <c r="CL25">
        <v>3456</v>
      </c>
      <c r="CM25">
        <v>2481</v>
      </c>
      <c r="CN25">
        <v>1981</v>
      </c>
      <c r="CO25">
        <v>1786</v>
      </c>
      <c r="CP25">
        <v>1786</v>
      </c>
      <c r="CQ25">
        <v>1786</v>
      </c>
      <c r="CR25">
        <v>1509</v>
      </c>
      <c r="CS25">
        <v>1669</v>
      </c>
      <c r="CT25">
        <v>1669</v>
      </c>
      <c r="CU25">
        <v>1266</v>
      </c>
      <c r="CV25">
        <v>1266</v>
      </c>
      <c r="CW25">
        <v>1266</v>
      </c>
      <c r="CX25">
        <v>1266</v>
      </c>
      <c r="CY25">
        <v>1266</v>
      </c>
      <c r="CZ25">
        <v>1222</v>
      </c>
      <c r="DA25">
        <v>1119</v>
      </c>
      <c r="DB25">
        <v>1119</v>
      </c>
      <c r="DC25">
        <v>1119</v>
      </c>
      <c r="DD25">
        <v>1119</v>
      </c>
      <c r="DE25">
        <v>219</v>
      </c>
      <c r="DF25">
        <v>219</v>
      </c>
      <c r="DG25">
        <v>219</v>
      </c>
      <c r="DH25">
        <v>219</v>
      </c>
      <c r="DI25">
        <v>219</v>
      </c>
      <c r="DJ25">
        <v>219</v>
      </c>
      <c r="DK25">
        <v>219</v>
      </c>
      <c r="DL25">
        <v>218</v>
      </c>
      <c r="DM25">
        <v>218</v>
      </c>
      <c r="DN25">
        <v>2515246</v>
      </c>
      <c r="DO25">
        <v>2513848</v>
      </c>
      <c r="DP25">
        <v>2516267</v>
      </c>
      <c r="DQ25">
        <v>2515753</v>
      </c>
      <c r="DR25">
        <v>2504545</v>
      </c>
      <c r="DS25">
        <v>2495888</v>
      </c>
      <c r="DT25">
        <v>2504991</v>
      </c>
      <c r="DU25">
        <v>2513642</v>
      </c>
      <c r="DV25">
        <v>2529218</v>
      </c>
      <c r="DW25">
        <v>2535029</v>
      </c>
      <c r="DX25">
        <v>2549073</v>
      </c>
      <c r="DY25">
        <v>2549307</v>
      </c>
      <c r="DZ25">
        <v>2551289</v>
      </c>
      <c r="EA25">
        <v>2536363</v>
      </c>
      <c r="EB25">
        <v>2526108</v>
      </c>
      <c r="EC25">
        <v>2510110</v>
      </c>
      <c r="ED25">
        <v>2477957</v>
      </c>
      <c r="EE25">
        <v>2477957</v>
      </c>
      <c r="EF25">
        <v>2422571</v>
      </c>
      <c r="EG25">
        <v>2123029</v>
      </c>
      <c r="EH25">
        <v>1422765</v>
      </c>
      <c r="EI25">
        <v>652333</v>
      </c>
      <c r="EJ25">
        <v>296676</v>
      </c>
      <c r="EK25">
        <v>109500</v>
      </c>
      <c r="EL25">
        <v>65476</v>
      </c>
      <c r="EM25">
        <v>29186</v>
      </c>
      <c r="EN25">
        <v>21263</v>
      </c>
      <c r="EO25">
        <v>14437</v>
      </c>
      <c r="EP25">
        <v>8271</v>
      </c>
      <c r="EQ25">
        <v>8248</v>
      </c>
      <c r="ER25">
        <v>4424</v>
      </c>
      <c r="ES25">
        <v>4341</v>
      </c>
      <c r="ET25">
        <v>4269</v>
      </c>
      <c r="EU25">
        <v>4170</v>
      </c>
      <c r="EV25">
        <v>4185</v>
      </c>
      <c r="EW25">
        <v>4160</v>
      </c>
      <c r="EX25">
        <v>4157</v>
      </c>
      <c r="EY25">
        <v>4155</v>
      </c>
      <c r="EZ25">
        <v>4153</v>
      </c>
      <c r="FA25">
        <v>4103</v>
      </c>
      <c r="FB25">
        <v>4104</v>
      </c>
      <c r="FC25">
        <v>4095</v>
      </c>
      <c r="FD25">
        <v>4095</v>
      </c>
      <c r="FE25">
        <v>2012</v>
      </c>
      <c r="FF25">
        <v>22</v>
      </c>
      <c r="FG25">
        <v>17</v>
      </c>
      <c r="FH25">
        <v>16</v>
      </c>
      <c r="FI25">
        <v>16</v>
      </c>
      <c r="FJ25">
        <v>16</v>
      </c>
      <c r="FK25">
        <v>16</v>
      </c>
      <c r="FL25">
        <v>16</v>
      </c>
      <c r="FM25">
        <v>16</v>
      </c>
      <c r="FN25">
        <v>6</v>
      </c>
      <c r="FO25">
        <v>6</v>
      </c>
      <c r="FP25">
        <v>6</v>
      </c>
      <c r="FQ25">
        <v>6</v>
      </c>
      <c r="FR25">
        <v>6</v>
      </c>
      <c r="FS25">
        <v>6</v>
      </c>
      <c r="FT25">
        <v>6</v>
      </c>
      <c r="FU25">
        <v>6</v>
      </c>
      <c r="FV25">
        <v>6</v>
      </c>
      <c r="FW25">
        <v>5</v>
      </c>
      <c r="FX25">
        <v>5</v>
      </c>
      <c r="FY25">
        <v>5</v>
      </c>
      <c r="FZ25">
        <v>1</v>
      </c>
      <c r="GA25">
        <v>2373451</v>
      </c>
      <c r="GB25">
        <v>2378248</v>
      </c>
      <c r="GC25">
        <v>2373523</v>
      </c>
      <c r="GD25">
        <v>2373575</v>
      </c>
      <c r="GE25">
        <v>2372002</v>
      </c>
      <c r="GF25">
        <v>2365591</v>
      </c>
      <c r="GG25">
        <v>2372134</v>
      </c>
      <c r="GH25">
        <v>2373674</v>
      </c>
      <c r="GI25">
        <v>2365244</v>
      </c>
      <c r="GJ25">
        <v>2358821</v>
      </c>
      <c r="GK25">
        <v>2359912</v>
      </c>
      <c r="GL25">
        <v>2337857</v>
      </c>
      <c r="GM25">
        <v>2323373</v>
      </c>
      <c r="GN25">
        <v>2325815</v>
      </c>
      <c r="GO25">
        <v>2333333</v>
      </c>
      <c r="GP25">
        <v>2333505</v>
      </c>
      <c r="GQ25">
        <v>2348479</v>
      </c>
      <c r="GR25">
        <v>2328464</v>
      </c>
      <c r="GS25">
        <v>2171734</v>
      </c>
      <c r="GT25">
        <v>1624566</v>
      </c>
      <c r="GU25">
        <v>891957</v>
      </c>
      <c r="GV25">
        <v>520017</v>
      </c>
      <c r="GW25">
        <v>231183</v>
      </c>
      <c r="GX25">
        <v>65232</v>
      </c>
      <c r="GY25">
        <v>34456</v>
      </c>
      <c r="GZ25">
        <v>17502</v>
      </c>
      <c r="HA25">
        <v>11663</v>
      </c>
      <c r="HB25">
        <v>6721</v>
      </c>
      <c r="HC25">
        <v>1194</v>
      </c>
      <c r="HD25">
        <v>494</v>
      </c>
      <c r="HE25">
        <v>386</v>
      </c>
      <c r="HF25">
        <v>273</v>
      </c>
      <c r="HG25">
        <v>219</v>
      </c>
      <c r="HH25">
        <v>176</v>
      </c>
      <c r="HI25">
        <v>176</v>
      </c>
      <c r="HJ25">
        <v>176</v>
      </c>
      <c r="HK25">
        <v>161</v>
      </c>
      <c r="HL25">
        <v>150</v>
      </c>
      <c r="HM25">
        <v>96</v>
      </c>
      <c r="HN25">
        <v>51</v>
      </c>
      <c r="HO25">
        <v>64</v>
      </c>
      <c r="HP25">
        <v>2367543</v>
      </c>
      <c r="HQ25">
        <v>2367543</v>
      </c>
      <c r="HR25">
        <v>2367543</v>
      </c>
      <c r="HS25">
        <v>2367543</v>
      </c>
      <c r="HT25">
        <v>2367543</v>
      </c>
      <c r="HU25">
        <v>2367543</v>
      </c>
      <c r="HV25">
        <v>2367543</v>
      </c>
      <c r="HW25">
        <v>2367543</v>
      </c>
      <c r="HX25">
        <v>2367543</v>
      </c>
      <c r="HY25">
        <v>2367543</v>
      </c>
      <c r="HZ25">
        <v>2367543</v>
      </c>
      <c r="IA25">
        <v>2367543</v>
      </c>
      <c r="IB25">
        <v>2367543</v>
      </c>
      <c r="IC25">
        <v>2367543</v>
      </c>
      <c r="ID25">
        <v>2367543</v>
      </c>
      <c r="IE25">
        <v>2367543</v>
      </c>
      <c r="IF25">
        <v>2367543</v>
      </c>
      <c r="IG25">
        <v>2367543</v>
      </c>
      <c r="IH25">
        <v>2367543</v>
      </c>
      <c r="II25">
        <v>2367543</v>
      </c>
      <c r="IJ25">
        <v>2367543</v>
      </c>
      <c r="IK25">
        <v>2367543</v>
      </c>
      <c r="IL25">
        <v>2367543</v>
      </c>
      <c r="IM25">
        <v>2367543</v>
      </c>
      <c r="IN25">
        <v>2367543</v>
      </c>
      <c r="IO25">
        <v>2367543</v>
      </c>
      <c r="IP25">
        <v>2367543</v>
      </c>
      <c r="IQ25">
        <v>2366604</v>
      </c>
      <c r="IR25">
        <v>2346803</v>
      </c>
      <c r="IS25">
        <v>2346995</v>
      </c>
      <c r="IT25">
        <v>2345800</v>
      </c>
      <c r="IU25">
        <v>2316146</v>
      </c>
      <c r="IV25">
        <v>2299434</v>
      </c>
      <c r="IW25">
        <v>2301029</v>
      </c>
      <c r="IX25">
        <v>2293709</v>
      </c>
      <c r="IY25">
        <v>2279795</v>
      </c>
      <c r="IZ25">
        <v>2285954</v>
      </c>
      <c r="JA25">
        <v>2264024</v>
      </c>
      <c r="JB25">
        <v>2265189</v>
      </c>
      <c r="JC25">
        <v>2265911</v>
      </c>
      <c r="JD25">
        <v>2265283</v>
      </c>
      <c r="JE25">
        <v>2238156</v>
      </c>
      <c r="JF25">
        <v>1951491</v>
      </c>
      <c r="JG25">
        <v>1078314</v>
      </c>
      <c r="JH25">
        <v>1078314</v>
      </c>
      <c r="JI25">
        <v>763428</v>
      </c>
      <c r="JJ25">
        <v>320282</v>
      </c>
      <c r="JK25">
        <v>107972</v>
      </c>
      <c r="JL25">
        <v>42875</v>
      </c>
      <c r="JM25">
        <v>36212</v>
      </c>
      <c r="JN25">
        <v>29244</v>
      </c>
      <c r="JO25">
        <v>27026</v>
      </c>
      <c r="JP25">
        <v>14764</v>
      </c>
      <c r="JQ25">
        <v>3665</v>
      </c>
      <c r="JR25">
        <v>1624</v>
      </c>
      <c r="JS25">
        <v>910</v>
      </c>
      <c r="JT25">
        <v>822</v>
      </c>
      <c r="JU25">
        <v>880</v>
      </c>
      <c r="JV25">
        <v>345</v>
      </c>
      <c r="JW25">
        <v>321</v>
      </c>
      <c r="JX25">
        <v>4</v>
      </c>
      <c r="JY25">
        <v>2</v>
      </c>
      <c r="JZ25">
        <v>2</v>
      </c>
      <c r="KA25">
        <v>2</v>
      </c>
      <c r="KB25">
        <v>2</v>
      </c>
      <c r="KC25">
        <v>2</v>
      </c>
      <c r="KD25">
        <v>2</v>
      </c>
      <c r="KE25">
        <v>2275511</v>
      </c>
      <c r="KF25">
        <v>2275511</v>
      </c>
      <c r="KG25">
        <v>2275511</v>
      </c>
      <c r="KH25">
        <v>2275511</v>
      </c>
      <c r="KI25">
        <v>2275511</v>
      </c>
      <c r="KJ25">
        <v>2275511</v>
      </c>
      <c r="KK25">
        <v>2275511</v>
      </c>
      <c r="KL25">
        <v>2275511</v>
      </c>
      <c r="KM25">
        <v>2275511</v>
      </c>
      <c r="KN25">
        <v>2275511</v>
      </c>
      <c r="KO25">
        <v>2275511</v>
      </c>
      <c r="KP25">
        <v>2275511</v>
      </c>
      <c r="KQ25">
        <v>2275511</v>
      </c>
      <c r="KR25">
        <v>2275511</v>
      </c>
      <c r="KS25">
        <v>2275511</v>
      </c>
      <c r="KT25">
        <v>2275511</v>
      </c>
      <c r="KU25">
        <v>2275511</v>
      </c>
      <c r="KV25">
        <v>2275511</v>
      </c>
      <c r="KW25">
        <v>2275511</v>
      </c>
      <c r="KX25">
        <v>2275511</v>
      </c>
      <c r="KY25">
        <v>2275511</v>
      </c>
      <c r="KZ25">
        <v>2275511</v>
      </c>
      <c r="LA25">
        <v>2275511</v>
      </c>
      <c r="LB25">
        <v>2275511</v>
      </c>
      <c r="LC25">
        <v>2272258</v>
      </c>
      <c r="LD25">
        <v>2273795</v>
      </c>
      <c r="LE25">
        <v>2266807</v>
      </c>
      <c r="LF25">
        <v>2269424</v>
      </c>
      <c r="LG25">
        <v>2245818</v>
      </c>
      <c r="LH25">
        <v>2237432</v>
      </c>
      <c r="LI25">
        <v>2215908</v>
      </c>
      <c r="LJ25">
        <v>2227328</v>
      </c>
      <c r="LK25">
        <v>2217924</v>
      </c>
      <c r="LL25">
        <v>2206335</v>
      </c>
      <c r="LM25">
        <v>2220202</v>
      </c>
      <c r="LN25">
        <v>2226780</v>
      </c>
      <c r="LO25">
        <v>2232457</v>
      </c>
      <c r="LP25">
        <v>2226898</v>
      </c>
      <c r="LQ25">
        <v>2246210</v>
      </c>
      <c r="LR25">
        <v>2208854</v>
      </c>
      <c r="LS25">
        <v>2055968</v>
      </c>
      <c r="LT25">
        <v>1344666</v>
      </c>
      <c r="LU25">
        <v>608051</v>
      </c>
      <c r="LV25">
        <v>285394</v>
      </c>
      <c r="LW25">
        <v>117961</v>
      </c>
      <c r="LX25">
        <v>58036</v>
      </c>
      <c r="LY25">
        <v>19453</v>
      </c>
      <c r="LZ25">
        <v>19453</v>
      </c>
      <c r="MA25">
        <v>14972</v>
      </c>
      <c r="MB25">
        <v>7854</v>
      </c>
      <c r="MC25">
        <v>3069</v>
      </c>
      <c r="MD25">
        <v>2541</v>
      </c>
      <c r="ME25">
        <v>1080</v>
      </c>
      <c r="MF25">
        <v>71</v>
      </c>
      <c r="MG25">
        <v>58</v>
      </c>
      <c r="MH25">
        <v>17</v>
      </c>
      <c r="MI25">
        <v>16</v>
      </c>
      <c r="MJ25">
        <v>6</v>
      </c>
      <c r="MK25">
        <v>6</v>
      </c>
      <c r="ML25">
        <v>6</v>
      </c>
      <c r="MM25">
        <v>6</v>
      </c>
      <c r="MN25">
        <v>2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2153444</v>
      </c>
      <c r="NK25">
        <v>2153444</v>
      </c>
      <c r="NL25">
        <v>2153444</v>
      </c>
      <c r="NM25">
        <v>2153444</v>
      </c>
      <c r="NN25">
        <v>2153444</v>
      </c>
      <c r="NO25">
        <v>2153444</v>
      </c>
      <c r="NP25">
        <v>2159407</v>
      </c>
      <c r="NQ25">
        <v>2160880</v>
      </c>
      <c r="NR25">
        <v>2163275</v>
      </c>
      <c r="NS25">
        <v>2174559</v>
      </c>
      <c r="NT25">
        <v>2183668</v>
      </c>
      <c r="NU25">
        <v>2188022</v>
      </c>
      <c r="NV25">
        <v>2198221</v>
      </c>
      <c r="NW25">
        <v>2203635</v>
      </c>
      <c r="NX25">
        <v>2215977</v>
      </c>
      <c r="NY25">
        <v>2187606</v>
      </c>
      <c r="NZ25">
        <v>2145215</v>
      </c>
      <c r="OA25">
        <v>2156416</v>
      </c>
      <c r="OB25">
        <v>2161289</v>
      </c>
      <c r="OC25">
        <v>2164255</v>
      </c>
      <c r="OD25">
        <v>2124486</v>
      </c>
      <c r="OE25">
        <v>2124486</v>
      </c>
      <c r="OF25">
        <v>2103057</v>
      </c>
      <c r="OG25">
        <v>1907450</v>
      </c>
      <c r="OH25">
        <v>1156245</v>
      </c>
      <c r="OI25">
        <v>642666</v>
      </c>
      <c r="OJ25">
        <v>212123</v>
      </c>
      <c r="OK25">
        <v>78276</v>
      </c>
      <c r="OL25">
        <v>44028</v>
      </c>
      <c r="OM25">
        <v>18925</v>
      </c>
      <c r="ON25">
        <v>9755</v>
      </c>
      <c r="OO25">
        <v>3414</v>
      </c>
      <c r="OP25">
        <v>1122</v>
      </c>
      <c r="OQ25">
        <v>379</v>
      </c>
      <c r="OR25">
        <v>230</v>
      </c>
      <c r="OS25">
        <v>126</v>
      </c>
      <c r="OT25">
        <v>53</v>
      </c>
      <c r="OU25">
        <v>30</v>
      </c>
      <c r="OV25">
        <v>29</v>
      </c>
      <c r="OW25">
        <v>29</v>
      </c>
      <c r="OX25">
        <v>21</v>
      </c>
      <c r="OY25">
        <v>21</v>
      </c>
      <c r="OZ25">
        <v>18</v>
      </c>
      <c r="PA25">
        <v>18</v>
      </c>
      <c r="PB25">
        <v>17</v>
      </c>
      <c r="PC25">
        <v>17</v>
      </c>
      <c r="PD25">
        <v>14</v>
      </c>
      <c r="PE25">
        <v>14</v>
      </c>
      <c r="PF25">
        <v>14</v>
      </c>
      <c r="PG25">
        <v>6</v>
      </c>
      <c r="PH25">
        <v>5</v>
      </c>
      <c r="PI25">
        <v>5</v>
      </c>
      <c r="PJ25">
        <v>5</v>
      </c>
      <c r="PK25">
        <v>5</v>
      </c>
      <c r="PL25">
        <v>5</v>
      </c>
      <c r="PM25">
        <v>5</v>
      </c>
      <c r="PN25">
        <v>5</v>
      </c>
      <c r="PO25">
        <v>5</v>
      </c>
      <c r="PP25">
        <v>5</v>
      </c>
      <c r="PQ25">
        <v>5</v>
      </c>
      <c r="PR25">
        <v>3</v>
      </c>
      <c r="PS25">
        <v>3</v>
      </c>
      <c r="PT25">
        <v>3</v>
      </c>
      <c r="PU25">
        <v>3</v>
      </c>
      <c r="PV25">
        <v>3</v>
      </c>
      <c r="PW25">
        <v>3</v>
      </c>
      <c r="PX25">
        <v>1</v>
      </c>
      <c r="PY25">
        <v>1</v>
      </c>
      <c r="PZ25">
        <v>1</v>
      </c>
      <c r="QA25">
        <v>2133812</v>
      </c>
      <c r="QB25">
        <v>2133812</v>
      </c>
      <c r="QC25">
        <v>2141398</v>
      </c>
      <c r="QD25">
        <v>2111941</v>
      </c>
      <c r="QE25">
        <v>2120975</v>
      </c>
      <c r="QF25">
        <v>2119009</v>
      </c>
      <c r="QG25">
        <v>2122848</v>
      </c>
      <c r="QH25">
        <v>2125962</v>
      </c>
      <c r="QI25">
        <v>2103099</v>
      </c>
      <c r="QJ25">
        <v>2093642</v>
      </c>
      <c r="QK25">
        <v>2093715</v>
      </c>
      <c r="QL25">
        <v>2106499</v>
      </c>
      <c r="QM25">
        <v>2107007</v>
      </c>
      <c r="QN25">
        <v>2096975</v>
      </c>
      <c r="QO25">
        <v>2095245</v>
      </c>
      <c r="QP25">
        <v>2095245</v>
      </c>
      <c r="QQ25">
        <v>2082672</v>
      </c>
      <c r="QR25">
        <v>2039530</v>
      </c>
      <c r="QS25">
        <v>1825830</v>
      </c>
      <c r="QT25">
        <v>1210373</v>
      </c>
      <c r="QU25">
        <v>682400</v>
      </c>
      <c r="QV25">
        <v>368354</v>
      </c>
      <c r="QW25">
        <v>150496</v>
      </c>
      <c r="QX25">
        <v>98216</v>
      </c>
      <c r="QY25">
        <v>58160</v>
      </c>
      <c r="QZ25">
        <v>36856</v>
      </c>
      <c r="RA25">
        <v>31262</v>
      </c>
      <c r="RB25">
        <v>17099</v>
      </c>
      <c r="RC25">
        <v>7645</v>
      </c>
      <c r="RD25">
        <v>3746</v>
      </c>
      <c r="RE25">
        <v>1054</v>
      </c>
      <c r="RF25">
        <v>793</v>
      </c>
      <c r="RG25">
        <v>550</v>
      </c>
      <c r="RH25">
        <v>549</v>
      </c>
      <c r="RI25">
        <v>550</v>
      </c>
      <c r="RJ25">
        <v>47</v>
      </c>
      <c r="RK25">
        <v>32</v>
      </c>
      <c r="RL25">
        <v>18</v>
      </c>
      <c r="RM25">
        <v>18</v>
      </c>
      <c r="RN25">
        <v>18</v>
      </c>
      <c r="RO25">
        <v>18</v>
      </c>
      <c r="RP25">
        <v>18</v>
      </c>
      <c r="RQ25">
        <v>18</v>
      </c>
      <c r="RR25">
        <v>17</v>
      </c>
      <c r="RS25">
        <v>7</v>
      </c>
      <c r="RT25">
        <v>6</v>
      </c>
      <c r="RU25">
        <v>6</v>
      </c>
      <c r="RV25">
        <v>4</v>
      </c>
      <c r="RW25">
        <v>4</v>
      </c>
      <c r="RX25">
        <v>3</v>
      </c>
      <c r="RY25">
        <v>3</v>
      </c>
      <c r="RZ25">
        <v>3</v>
      </c>
      <c r="SA25">
        <v>1</v>
      </c>
      <c r="SB25">
        <v>1</v>
      </c>
      <c r="SC25">
        <v>1</v>
      </c>
      <c r="SD25">
        <v>2049060</v>
      </c>
      <c r="SE25">
        <v>2049060</v>
      </c>
      <c r="SF25">
        <v>2049060</v>
      </c>
      <c r="SG25">
        <v>2049060</v>
      </c>
      <c r="SH25">
        <v>2049060</v>
      </c>
      <c r="SI25">
        <v>2049060</v>
      </c>
      <c r="SJ25">
        <v>2049060</v>
      </c>
      <c r="SK25">
        <v>2049060</v>
      </c>
      <c r="SL25">
        <v>2049060</v>
      </c>
      <c r="SM25">
        <v>2049060</v>
      </c>
      <c r="SN25">
        <v>2049060</v>
      </c>
      <c r="SO25">
        <v>2049060</v>
      </c>
      <c r="SP25">
        <v>2049060</v>
      </c>
      <c r="SQ25">
        <v>2049060</v>
      </c>
      <c r="SR25">
        <v>2048932</v>
      </c>
      <c r="SS25">
        <v>2058322</v>
      </c>
      <c r="ST25">
        <v>2053967</v>
      </c>
      <c r="SU25">
        <v>2037648</v>
      </c>
      <c r="SV25">
        <v>2019686</v>
      </c>
      <c r="SW25">
        <v>2026136</v>
      </c>
      <c r="SX25">
        <v>2025577</v>
      </c>
      <c r="SY25">
        <v>2029694</v>
      </c>
      <c r="SZ25">
        <v>2029305</v>
      </c>
      <c r="TA25">
        <v>2022399</v>
      </c>
      <c r="TB25">
        <v>2050094</v>
      </c>
      <c r="TC25">
        <v>2038670</v>
      </c>
      <c r="TD25">
        <v>2027632</v>
      </c>
      <c r="TE25">
        <v>2033609</v>
      </c>
      <c r="TF25">
        <v>1762032</v>
      </c>
      <c r="TG25">
        <v>1068788</v>
      </c>
      <c r="TH25">
        <v>1068788</v>
      </c>
      <c r="TI25">
        <v>723729</v>
      </c>
      <c r="TJ25">
        <v>306853</v>
      </c>
      <c r="TK25">
        <v>162503</v>
      </c>
      <c r="TL25">
        <v>94284</v>
      </c>
      <c r="TM25">
        <v>50302</v>
      </c>
      <c r="TN25">
        <v>41809</v>
      </c>
      <c r="TO25">
        <v>28573</v>
      </c>
      <c r="TP25">
        <v>23736</v>
      </c>
      <c r="TQ25">
        <v>18019</v>
      </c>
      <c r="TR25">
        <v>5554</v>
      </c>
      <c r="TS25">
        <v>3984</v>
      </c>
      <c r="TT25">
        <v>1860</v>
      </c>
      <c r="TU25">
        <v>112</v>
      </c>
      <c r="TV25">
        <v>21</v>
      </c>
      <c r="TW25">
        <v>18</v>
      </c>
      <c r="TX25">
        <v>14</v>
      </c>
      <c r="TY25">
        <v>14</v>
      </c>
      <c r="TZ25">
        <v>11</v>
      </c>
      <c r="UA25">
        <v>11</v>
      </c>
      <c r="UB25">
        <v>12</v>
      </c>
      <c r="UC25">
        <v>11</v>
      </c>
      <c r="UD25">
        <v>2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2032111</v>
      </c>
      <c r="UM25">
        <v>2032111</v>
      </c>
      <c r="UN25">
        <v>2032111</v>
      </c>
      <c r="UO25">
        <v>2032111</v>
      </c>
      <c r="UP25">
        <v>2032111</v>
      </c>
      <c r="UQ25">
        <v>2032111</v>
      </c>
      <c r="UR25">
        <v>2032111</v>
      </c>
      <c r="US25">
        <v>2032111</v>
      </c>
      <c r="UT25">
        <v>2032111</v>
      </c>
      <c r="UU25">
        <v>2032111</v>
      </c>
      <c r="UV25">
        <v>2032111</v>
      </c>
      <c r="UW25">
        <v>2032111</v>
      </c>
      <c r="UX25">
        <v>2032111</v>
      </c>
      <c r="UY25">
        <v>2032111</v>
      </c>
      <c r="UZ25">
        <v>2032111</v>
      </c>
      <c r="VA25">
        <v>2032111</v>
      </c>
      <c r="VB25">
        <v>2032111</v>
      </c>
      <c r="VC25">
        <v>2032111</v>
      </c>
      <c r="VD25">
        <v>2032111</v>
      </c>
      <c r="VE25">
        <v>2034308</v>
      </c>
      <c r="VF25">
        <v>2030631</v>
      </c>
      <c r="VG25">
        <v>2033306</v>
      </c>
      <c r="VH25">
        <v>2029433</v>
      </c>
      <c r="VI25">
        <v>2034933</v>
      </c>
      <c r="VJ25">
        <v>2036871</v>
      </c>
      <c r="VK25">
        <v>2039387</v>
      </c>
      <c r="VL25">
        <v>2045343</v>
      </c>
      <c r="VM25">
        <v>2039975</v>
      </c>
      <c r="VN25">
        <v>2046420</v>
      </c>
      <c r="VO25">
        <v>2049191</v>
      </c>
      <c r="VP25">
        <v>2045301</v>
      </c>
      <c r="VQ25">
        <v>2046242</v>
      </c>
      <c r="VR25">
        <v>2037303</v>
      </c>
      <c r="VS25">
        <v>2018911</v>
      </c>
      <c r="VT25">
        <v>1678482</v>
      </c>
      <c r="VU25">
        <v>953228</v>
      </c>
      <c r="VV25">
        <v>563664</v>
      </c>
      <c r="VW25">
        <v>171201</v>
      </c>
      <c r="VX25">
        <v>77177</v>
      </c>
      <c r="VY25">
        <v>21870</v>
      </c>
      <c r="VZ25">
        <v>21870</v>
      </c>
      <c r="WA25">
        <v>16358</v>
      </c>
      <c r="WB25">
        <v>15020</v>
      </c>
      <c r="WC25">
        <v>11333</v>
      </c>
      <c r="WD25">
        <v>7186</v>
      </c>
      <c r="WE25">
        <v>600</v>
      </c>
      <c r="WF25">
        <v>54</v>
      </c>
      <c r="WG25">
        <v>47</v>
      </c>
      <c r="WH25">
        <v>47</v>
      </c>
      <c r="WI25">
        <v>44</v>
      </c>
      <c r="WJ25">
        <v>39</v>
      </c>
      <c r="WK25">
        <v>39</v>
      </c>
      <c r="WL25">
        <v>3</v>
      </c>
      <c r="WM25">
        <v>3</v>
      </c>
      <c r="WN25">
        <v>3</v>
      </c>
      <c r="WO25">
        <v>3</v>
      </c>
      <c r="WP25">
        <v>3</v>
      </c>
      <c r="WQ25">
        <v>3</v>
      </c>
      <c r="WR25">
        <v>3</v>
      </c>
      <c r="WS25">
        <v>3</v>
      </c>
      <c r="WT25">
        <v>3</v>
      </c>
      <c r="WU25">
        <v>3</v>
      </c>
      <c r="WV25">
        <v>3</v>
      </c>
      <c r="WW25">
        <v>3</v>
      </c>
      <c r="WX25">
        <v>3</v>
      </c>
      <c r="WY25">
        <v>3</v>
      </c>
      <c r="WZ25">
        <v>3</v>
      </c>
      <c r="XA25">
        <v>3</v>
      </c>
      <c r="XB25">
        <v>3</v>
      </c>
      <c r="XC25">
        <v>3</v>
      </c>
      <c r="XD25">
        <v>3</v>
      </c>
      <c r="XE25">
        <v>3</v>
      </c>
      <c r="XF25">
        <v>3</v>
      </c>
      <c r="XG25">
        <v>3</v>
      </c>
      <c r="XH25">
        <v>3</v>
      </c>
      <c r="XI25">
        <v>3</v>
      </c>
      <c r="XJ25">
        <v>3</v>
      </c>
      <c r="XK25">
        <v>3</v>
      </c>
      <c r="XL25">
        <v>3</v>
      </c>
      <c r="XM25">
        <v>3</v>
      </c>
      <c r="XN25">
        <v>3</v>
      </c>
      <c r="XO25">
        <v>3</v>
      </c>
      <c r="XP25">
        <v>3</v>
      </c>
      <c r="XQ25">
        <v>2024618</v>
      </c>
      <c r="XR25">
        <v>2014058</v>
      </c>
      <c r="XS25">
        <v>2018204</v>
      </c>
      <c r="XT25">
        <v>2002328</v>
      </c>
      <c r="XU25">
        <v>1994112</v>
      </c>
      <c r="XV25">
        <v>1981715</v>
      </c>
      <c r="XW25">
        <v>1982609</v>
      </c>
      <c r="XX25">
        <v>1975621</v>
      </c>
      <c r="XY25">
        <v>1993138</v>
      </c>
      <c r="XZ25">
        <v>1997620</v>
      </c>
      <c r="YA25">
        <v>1990876</v>
      </c>
      <c r="YB25">
        <v>2014442</v>
      </c>
      <c r="YC25">
        <v>2006949</v>
      </c>
      <c r="YD25">
        <v>1993947</v>
      </c>
      <c r="YE25">
        <v>1963494</v>
      </c>
      <c r="YF25">
        <v>1857663</v>
      </c>
      <c r="YG25">
        <v>1579629</v>
      </c>
      <c r="YH25">
        <v>937705</v>
      </c>
      <c r="YI25">
        <v>834634</v>
      </c>
      <c r="YJ25">
        <v>834634</v>
      </c>
      <c r="YK25">
        <v>488923</v>
      </c>
      <c r="YL25">
        <v>241913</v>
      </c>
      <c r="YM25">
        <v>77530</v>
      </c>
      <c r="YN25">
        <v>39465</v>
      </c>
      <c r="YO25">
        <v>14252</v>
      </c>
      <c r="YP25">
        <v>8800</v>
      </c>
      <c r="YQ25">
        <v>4370</v>
      </c>
      <c r="YR25">
        <v>2281</v>
      </c>
      <c r="YS25">
        <v>1032</v>
      </c>
      <c r="YT25">
        <v>1009</v>
      </c>
      <c r="YU25">
        <v>399</v>
      </c>
      <c r="YV25">
        <v>37</v>
      </c>
      <c r="YW25">
        <v>34</v>
      </c>
      <c r="YX25">
        <v>33</v>
      </c>
      <c r="YY25">
        <v>30</v>
      </c>
      <c r="YZ25">
        <v>17</v>
      </c>
      <c r="ZA25">
        <v>15</v>
      </c>
      <c r="ZB25">
        <v>15</v>
      </c>
      <c r="ZC25">
        <v>14</v>
      </c>
      <c r="ZD25">
        <v>14</v>
      </c>
      <c r="ZE25">
        <v>14</v>
      </c>
      <c r="ZF25">
        <v>14</v>
      </c>
      <c r="ZG25">
        <v>14</v>
      </c>
      <c r="ZH25">
        <v>1</v>
      </c>
      <c r="ZI25">
        <v>1824682</v>
      </c>
      <c r="ZJ25">
        <v>1824682</v>
      </c>
      <c r="ZK25">
        <v>1824682</v>
      </c>
      <c r="ZL25">
        <v>1824682</v>
      </c>
      <c r="ZM25">
        <v>1824682</v>
      </c>
      <c r="ZN25">
        <v>1824682</v>
      </c>
      <c r="ZO25">
        <v>1824682</v>
      </c>
      <c r="ZP25">
        <v>1824682</v>
      </c>
      <c r="ZQ25">
        <v>1824682</v>
      </c>
      <c r="ZR25">
        <v>1824682</v>
      </c>
      <c r="ZS25">
        <v>1824682</v>
      </c>
      <c r="ZT25">
        <v>1824682</v>
      </c>
      <c r="ZU25">
        <v>1824682</v>
      </c>
      <c r="ZV25">
        <v>1824682</v>
      </c>
      <c r="ZW25">
        <v>1824682</v>
      </c>
      <c r="ZX25">
        <v>1824682</v>
      </c>
      <c r="ZY25">
        <v>1824682</v>
      </c>
      <c r="ZZ25">
        <v>1824682</v>
      </c>
      <c r="AAA25">
        <v>1824682</v>
      </c>
      <c r="AAB25">
        <v>1824682</v>
      </c>
      <c r="AAC25">
        <v>1824682</v>
      </c>
      <c r="AAD25">
        <v>1825798</v>
      </c>
      <c r="AAE25">
        <v>1817248</v>
      </c>
      <c r="AAF25">
        <v>1829496</v>
      </c>
      <c r="AAG25">
        <v>1808581</v>
      </c>
      <c r="AAH25">
        <v>1794875</v>
      </c>
      <c r="AAI25">
        <v>1780033</v>
      </c>
      <c r="AAJ25">
        <v>1773343</v>
      </c>
      <c r="AAK25">
        <v>1769149</v>
      </c>
      <c r="AAL25">
        <v>1760166</v>
      </c>
      <c r="AAM25">
        <v>1750938</v>
      </c>
      <c r="AAN25">
        <v>1745871</v>
      </c>
      <c r="AAO25">
        <v>1758846</v>
      </c>
      <c r="AAP25">
        <v>1758846</v>
      </c>
      <c r="AAQ25">
        <v>1764247</v>
      </c>
      <c r="AAR25">
        <v>1755542</v>
      </c>
      <c r="AAS25">
        <v>1730427</v>
      </c>
      <c r="AAT25">
        <v>1592673</v>
      </c>
      <c r="AAU25">
        <v>1113390</v>
      </c>
      <c r="AAV25">
        <v>695885</v>
      </c>
      <c r="AAW25">
        <v>310245</v>
      </c>
      <c r="AAX25">
        <v>121323</v>
      </c>
      <c r="AAY25">
        <v>63165</v>
      </c>
      <c r="AAZ25">
        <v>16897</v>
      </c>
      <c r="ABA25">
        <v>14691</v>
      </c>
      <c r="ABB25">
        <v>8914</v>
      </c>
      <c r="ABC25">
        <v>8730</v>
      </c>
      <c r="ABD25">
        <v>6733</v>
      </c>
      <c r="ABE25">
        <v>5175</v>
      </c>
      <c r="ABF25">
        <v>2440</v>
      </c>
      <c r="ABG25">
        <v>1961</v>
      </c>
      <c r="ABH25">
        <v>1164</v>
      </c>
      <c r="ABI25">
        <v>150</v>
      </c>
      <c r="ABJ25">
        <v>81</v>
      </c>
      <c r="ABK25">
        <v>4</v>
      </c>
      <c r="ABL25">
        <v>2</v>
      </c>
      <c r="ABM25">
        <v>2</v>
      </c>
      <c r="ABN25">
        <v>2</v>
      </c>
      <c r="ABO25">
        <v>2</v>
      </c>
      <c r="ABP25">
        <v>2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1703486</v>
      </c>
      <c r="ABX25">
        <v>1703486</v>
      </c>
      <c r="ABY25">
        <v>1703486</v>
      </c>
      <c r="ABZ25">
        <v>1703486</v>
      </c>
      <c r="ACA25">
        <v>1703486</v>
      </c>
      <c r="ACB25">
        <v>1703486</v>
      </c>
      <c r="ACC25">
        <v>1703486</v>
      </c>
      <c r="ACD25">
        <v>1703486</v>
      </c>
      <c r="ACE25">
        <v>1703486</v>
      </c>
      <c r="ACF25">
        <v>1703486</v>
      </c>
      <c r="ACG25">
        <v>1703486</v>
      </c>
      <c r="ACH25">
        <v>1703486</v>
      </c>
      <c r="ACI25">
        <v>1703486</v>
      </c>
      <c r="ACJ25">
        <v>1703486</v>
      </c>
      <c r="ACK25">
        <v>1703486</v>
      </c>
      <c r="ACL25">
        <v>1703486</v>
      </c>
      <c r="ACM25">
        <v>1703486</v>
      </c>
      <c r="ACN25">
        <v>1703486</v>
      </c>
      <c r="ACO25">
        <v>1703486</v>
      </c>
      <c r="ACP25">
        <v>1703486</v>
      </c>
      <c r="ACQ25">
        <v>1700403</v>
      </c>
      <c r="ACR25">
        <v>1693440</v>
      </c>
      <c r="ACS25">
        <v>1693440</v>
      </c>
      <c r="ACT25">
        <v>1693359</v>
      </c>
      <c r="ACU25">
        <v>1685644</v>
      </c>
      <c r="ACV25">
        <v>1674091</v>
      </c>
      <c r="ACW25">
        <v>1664718</v>
      </c>
      <c r="ACX25">
        <v>1658793</v>
      </c>
      <c r="ACY25">
        <v>1658644</v>
      </c>
      <c r="ACZ25">
        <v>1650916</v>
      </c>
      <c r="ADA25">
        <v>1648485</v>
      </c>
      <c r="ADB25">
        <v>1653569</v>
      </c>
      <c r="ADC25">
        <v>1654433</v>
      </c>
      <c r="ADD25">
        <v>1660568</v>
      </c>
      <c r="ADE25">
        <v>1655887</v>
      </c>
      <c r="ADF25">
        <v>1640657</v>
      </c>
      <c r="ADG25">
        <v>1610057</v>
      </c>
      <c r="ADH25">
        <v>1610057</v>
      </c>
      <c r="ADI25">
        <v>1509884</v>
      </c>
      <c r="ADJ25">
        <v>1137250</v>
      </c>
      <c r="ADK25">
        <v>601223</v>
      </c>
      <c r="ADL25">
        <v>239528</v>
      </c>
      <c r="ADM25">
        <v>136893</v>
      </c>
      <c r="ADN25">
        <v>110504</v>
      </c>
      <c r="ADO25">
        <v>75919</v>
      </c>
      <c r="ADP25">
        <v>33639</v>
      </c>
      <c r="ADQ25">
        <v>28293</v>
      </c>
      <c r="ADR25">
        <v>18134</v>
      </c>
      <c r="ADS25">
        <v>8054</v>
      </c>
      <c r="ADT25">
        <v>1300</v>
      </c>
      <c r="ADU25">
        <v>170</v>
      </c>
      <c r="ADV25">
        <v>78</v>
      </c>
      <c r="ADW25">
        <v>78</v>
      </c>
      <c r="ADX25">
        <v>53</v>
      </c>
      <c r="ADY25">
        <v>9</v>
      </c>
      <c r="ADZ25">
        <v>7</v>
      </c>
      <c r="AEA25">
        <v>6</v>
      </c>
      <c r="AEB25">
        <v>6</v>
      </c>
      <c r="AEC25">
        <v>5</v>
      </c>
      <c r="AED25">
        <v>2</v>
      </c>
      <c r="AEE25">
        <v>1570904</v>
      </c>
      <c r="AEF25">
        <v>1570904</v>
      </c>
      <c r="AEG25">
        <v>1570904</v>
      </c>
      <c r="AEH25">
        <v>1570904</v>
      </c>
      <c r="AEI25">
        <v>1570904</v>
      </c>
      <c r="AEJ25">
        <v>1570904</v>
      </c>
      <c r="AEK25">
        <v>1570904</v>
      </c>
      <c r="AEL25">
        <v>1570904</v>
      </c>
      <c r="AEM25">
        <v>1570904</v>
      </c>
      <c r="AEN25">
        <v>1570904</v>
      </c>
      <c r="AEO25">
        <v>1570904</v>
      </c>
      <c r="AEP25">
        <v>1570904</v>
      </c>
      <c r="AEQ25">
        <v>1570904</v>
      </c>
      <c r="AER25">
        <v>1570904</v>
      </c>
      <c r="AES25">
        <v>1570904</v>
      </c>
      <c r="AET25">
        <v>1570904</v>
      </c>
      <c r="AEU25">
        <v>1570904</v>
      </c>
      <c r="AEV25">
        <v>1570904</v>
      </c>
      <c r="AEW25">
        <v>1570904</v>
      </c>
      <c r="AEX25">
        <v>1570904</v>
      </c>
      <c r="AEY25">
        <v>1570904</v>
      </c>
      <c r="AEZ25">
        <v>1570904</v>
      </c>
      <c r="AFA25">
        <v>1570904</v>
      </c>
      <c r="AFB25">
        <v>1570904</v>
      </c>
      <c r="AFC25">
        <v>1570904</v>
      </c>
      <c r="AFD25">
        <v>1576272</v>
      </c>
      <c r="AFE25">
        <v>1549172</v>
      </c>
      <c r="AFF25">
        <v>1565885</v>
      </c>
      <c r="AFG25">
        <v>1558256</v>
      </c>
      <c r="AFH25">
        <v>1539675</v>
      </c>
      <c r="AFI25">
        <v>1556104</v>
      </c>
      <c r="AFJ25">
        <v>1539295</v>
      </c>
      <c r="AFK25">
        <v>1556243</v>
      </c>
      <c r="AFL25">
        <v>1558495</v>
      </c>
      <c r="AFM25">
        <v>1555767</v>
      </c>
      <c r="AFN25">
        <v>1543038</v>
      </c>
      <c r="AFO25">
        <v>1555443</v>
      </c>
      <c r="AFP25">
        <v>1553724</v>
      </c>
      <c r="AFQ25">
        <v>1555771</v>
      </c>
      <c r="AFR25">
        <v>1541067</v>
      </c>
      <c r="AFS25">
        <v>1515614</v>
      </c>
      <c r="AFT25">
        <v>1506604</v>
      </c>
      <c r="AFU25">
        <v>1489724</v>
      </c>
      <c r="AFV25">
        <v>1213059</v>
      </c>
      <c r="AFW25">
        <v>756608</v>
      </c>
      <c r="AFX25">
        <v>245691</v>
      </c>
      <c r="AFY25">
        <v>48683</v>
      </c>
      <c r="AFZ25">
        <v>48683</v>
      </c>
      <c r="AGA25">
        <v>22745</v>
      </c>
      <c r="AGB25">
        <v>12926</v>
      </c>
      <c r="AGC25">
        <v>10233</v>
      </c>
      <c r="AGD25">
        <v>7677</v>
      </c>
      <c r="AGE25">
        <v>6722</v>
      </c>
      <c r="AGF25">
        <v>4874</v>
      </c>
      <c r="AGG25">
        <v>2457</v>
      </c>
      <c r="AGH25">
        <v>1205</v>
      </c>
      <c r="AGI25">
        <v>1008</v>
      </c>
      <c r="AGJ25">
        <v>234</v>
      </c>
      <c r="AGK25">
        <v>217</v>
      </c>
      <c r="AGL25">
        <v>202</v>
      </c>
      <c r="AGM25">
        <v>190</v>
      </c>
      <c r="AGN25">
        <v>117</v>
      </c>
      <c r="AGO25">
        <v>115</v>
      </c>
      <c r="AGP25">
        <v>111</v>
      </c>
      <c r="AGQ25">
        <v>111</v>
      </c>
      <c r="AGR25">
        <v>100</v>
      </c>
      <c r="AGS25">
        <v>91</v>
      </c>
      <c r="AGT25">
        <v>82</v>
      </c>
      <c r="AGU25">
        <v>80</v>
      </c>
      <c r="AGV25">
        <v>11</v>
      </c>
      <c r="AGW25">
        <v>7</v>
      </c>
      <c r="AGX25">
        <v>3</v>
      </c>
      <c r="AGY25">
        <v>3</v>
      </c>
      <c r="AGZ25">
        <v>3</v>
      </c>
      <c r="AHA25">
        <v>1</v>
      </c>
      <c r="AHB25">
        <v>1</v>
      </c>
      <c r="AHC25">
        <v>1427538</v>
      </c>
      <c r="AHD25">
        <v>1427538</v>
      </c>
      <c r="AHE25">
        <v>1427538</v>
      </c>
      <c r="AHF25">
        <v>1427538</v>
      </c>
      <c r="AHG25">
        <v>1427538</v>
      </c>
      <c r="AHH25">
        <v>1427538</v>
      </c>
      <c r="AHI25">
        <v>1427538</v>
      </c>
      <c r="AHJ25">
        <v>1427538</v>
      </c>
      <c r="AHK25">
        <v>1427538</v>
      </c>
      <c r="AHL25">
        <v>1427538</v>
      </c>
      <c r="AHM25">
        <v>1427538</v>
      </c>
      <c r="AHN25">
        <v>1427538</v>
      </c>
      <c r="AHO25">
        <v>1427538</v>
      </c>
      <c r="AHP25">
        <v>1427538</v>
      </c>
      <c r="AHQ25">
        <v>1427538</v>
      </c>
      <c r="AHR25">
        <v>1420630</v>
      </c>
      <c r="AHS25">
        <v>1422714</v>
      </c>
      <c r="AHT25">
        <v>1423773</v>
      </c>
      <c r="AHU25">
        <v>1435003</v>
      </c>
      <c r="AHV25">
        <v>1431215</v>
      </c>
      <c r="AHW25">
        <v>1412004</v>
      </c>
      <c r="AHX25">
        <v>1399107</v>
      </c>
      <c r="AHY25">
        <v>1400975</v>
      </c>
      <c r="AHZ25">
        <v>1403700</v>
      </c>
      <c r="AIA25">
        <v>1408084</v>
      </c>
      <c r="AIB25">
        <v>1395520</v>
      </c>
      <c r="AIC25">
        <v>1398298</v>
      </c>
      <c r="AID25">
        <v>1392306</v>
      </c>
      <c r="AIE25">
        <v>1375914</v>
      </c>
      <c r="AIF25">
        <v>1341404</v>
      </c>
      <c r="AIG25">
        <v>1341322</v>
      </c>
      <c r="AIH25">
        <v>1193031</v>
      </c>
      <c r="AII25">
        <v>1128232</v>
      </c>
      <c r="AIJ25">
        <v>1128232</v>
      </c>
      <c r="AIK25">
        <v>775338</v>
      </c>
      <c r="AIL25">
        <v>262098</v>
      </c>
      <c r="AIM25">
        <v>64895</v>
      </c>
      <c r="AIN25">
        <v>17539</v>
      </c>
      <c r="AIO25">
        <v>9086</v>
      </c>
      <c r="AIP25">
        <v>4173</v>
      </c>
      <c r="AIQ25">
        <v>2819</v>
      </c>
      <c r="AIR25">
        <v>361</v>
      </c>
      <c r="AIS25">
        <v>284</v>
      </c>
      <c r="AIT25">
        <v>123</v>
      </c>
      <c r="AIU25">
        <v>106</v>
      </c>
      <c r="AIV25">
        <v>106</v>
      </c>
      <c r="AIW25">
        <v>106</v>
      </c>
      <c r="AIX25">
        <v>106</v>
      </c>
      <c r="AIY25">
        <v>96</v>
      </c>
      <c r="AIZ25">
        <v>73</v>
      </c>
      <c r="AJA25">
        <v>71</v>
      </c>
      <c r="AJB25">
        <v>7</v>
      </c>
      <c r="AJC25">
        <v>5</v>
      </c>
      <c r="AJD25">
        <v>1</v>
      </c>
      <c r="AJE25">
        <v>1359783</v>
      </c>
      <c r="AJF25">
        <v>1359783</v>
      </c>
      <c r="AJG25">
        <v>1359783</v>
      </c>
      <c r="AJH25">
        <v>1359783</v>
      </c>
      <c r="AJI25">
        <v>1359783</v>
      </c>
      <c r="AJJ25">
        <v>1359783</v>
      </c>
      <c r="AJK25">
        <v>1359783</v>
      </c>
      <c r="AJL25">
        <v>1359783</v>
      </c>
      <c r="AJM25">
        <v>1359783</v>
      </c>
      <c r="AJN25">
        <v>1359783</v>
      </c>
      <c r="AJO25">
        <v>1359783</v>
      </c>
      <c r="AJP25">
        <v>1359783</v>
      </c>
      <c r="AJQ25">
        <v>1359783</v>
      </c>
      <c r="AJR25">
        <v>1359783</v>
      </c>
      <c r="AJS25">
        <v>1359783</v>
      </c>
      <c r="AJT25">
        <v>1359783</v>
      </c>
      <c r="AJU25">
        <v>1359783</v>
      </c>
      <c r="AJV25">
        <v>1359783</v>
      </c>
      <c r="AJW25">
        <v>1359783</v>
      </c>
      <c r="AJX25">
        <v>1359783</v>
      </c>
      <c r="AJY25">
        <v>1359783</v>
      </c>
      <c r="AJZ25">
        <v>1359783</v>
      </c>
      <c r="AKA25">
        <v>1359783</v>
      </c>
      <c r="AKB25">
        <v>1359783</v>
      </c>
      <c r="AKC25">
        <v>1359783</v>
      </c>
      <c r="AKD25">
        <v>1350087</v>
      </c>
      <c r="AKE25">
        <v>1358737</v>
      </c>
      <c r="AKF25">
        <v>1360703</v>
      </c>
      <c r="AKG25">
        <v>1357194</v>
      </c>
      <c r="AKH25">
        <v>1352195</v>
      </c>
      <c r="AKI25">
        <v>1349177</v>
      </c>
      <c r="AKJ25">
        <v>1342694</v>
      </c>
      <c r="AKK25">
        <v>1317909</v>
      </c>
      <c r="AKL25">
        <v>1312199</v>
      </c>
      <c r="AKM25">
        <v>1308546</v>
      </c>
      <c r="AKN25">
        <v>1292741</v>
      </c>
      <c r="AKO25">
        <v>1280218</v>
      </c>
      <c r="AKP25">
        <v>1280218</v>
      </c>
      <c r="AKQ25">
        <v>1274019</v>
      </c>
      <c r="AKR25">
        <v>1252048</v>
      </c>
      <c r="AKS25">
        <v>1246392</v>
      </c>
      <c r="AKT25">
        <v>1223405</v>
      </c>
      <c r="AKU25">
        <v>1132677</v>
      </c>
      <c r="AKV25">
        <v>984987</v>
      </c>
      <c r="AKW25">
        <v>545860</v>
      </c>
      <c r="AKX25">
        <v>186619</v>
      </c>
      <c r="AKY25">
        <v>36553</v>
      </c>
      <c r="AKZ25">
        <v>9237</v>
      </c>
      <c r="ALA25">
        <v>6233</v>
      </c>
      <c r="ALB25">
        <v>2656</v>
      </c>
      <c r="ALC25">
        <v>2164</v>
      </c>
      <c r="ALD25">
        <v>1336</v>
      </c>
      <c r="ALE25">
        <v>1179</v>
      </c>
      <c r="ALF25">
        <v>137</v>
      </c>
      <c r="ALG25">
        <v>111</v>
      </c>
      <c r="ALH25">
        <v>111</v>
      </c>
      <c r="ALI25">
        <v>111</v>
      </c>
      <c r="ALJ25">
        <v>111</v>
      </c>
      <c r="ALK25">
        <v>109</v>
      </c>
      <c r="ALL25">
        <v>5</v>
      </c>
      <c r="ALM25">
        <v>4</v>
      </c>
      <c r="ALN25">
        <v>2</v>
      </c>
      <c r="ALO25">
        <v>2</v>
      </c>
      <c r="ALP25">
        <v>2</v>
      </c>
      <c r="ALQ25">
        <v>1</v>
      </c>
      <c r="ALR25">
        <v>1</v>
      </c>
      <c r="ALS25">
        <v>1</v>
      </c>
      <c r="ALT25">
        <v>1</v>
      </c>
      <c r="ALU25">
        <v>1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1208739</v>
      </c>
      <c r="AMG25">
        <v>1208739</v>
      </c>
      <c r="AMH25">
        <v>1208739</v>
      </c>
      <c r="AMI25">
        <v>1208739</v>
      </c>
      <c r="AMJ25">
        <v>1208739</v>
      </c>
      <c r="AMK25">
        <v>1208739</v>
      </c>
      <c r="AML25">
        <v>1208739</v>
      </c>
      <c r="AMM25">
        <v>1208739</v>
      </c>
      <c r="AMN25">
        <v>1208739</v>
      </c>
      <c r="AMO25">
        <v>1208739</v>
      </c>
      <c r="AMP25">
        <v>1208739</v>
      </c>
      <c r="AMQ25">
        <v>1208739</v>
      </c>
      <c r="AMR25">
        <v>1211585</v>
      </c>
      <c r="AMS25">
        <v>1211585</v>
      </c>
      <c r="AMT25">
        <v>1210730</v>
      </c>
      <c r="AMU25">
        <v>1204685</v>
      </c>
      <c r="AMV25">
        <v>1227184</v>
      </c>
      <c r="AMW25">
        <v>1230197</v>
      </c>
      <c r="AMX25">
        <v>1255888</v>
      </c>
      <c r="AMY25">
        <v>1241435</v>
      </c>
      <c r="AMZ25">
        <v>1242940</v>
      </c>
      <c r="ANA25">
        <v>1235058</v>
      </c>
      <c r="ANB25">
        <v>1235442</v>
      </c>
      <c r="ANC25">
        <v>1231935</v>
      </c>
      <c r="AND25">
        <v>1224762</v>
      </c>
      <c r="ANE25">
        <v>1226847</v>
      </c>
      <c r="ANF25">
        <v>1218439</v>
      </c>
      <c r="ANG25">
        <v>1209218</v>
      </c>
      <c r="ANH25">
        <v>1209218</v>
      </c>
      <c r="ANI25">
        <v>1191407</v>
      </c>
      <c r="ANJ25">
        <v>1014055</v>
      </c>
      <c r="ANK25">
        <v>631669</v>
      </c>
      <c r="ANL25">
        <v>144227</v>
      </c>
      <c r="ANM25">
        <v>59383</v>
      </c>
      <c r="ANN25">
        <v>25000</v>
      </c>
      <c r="ANO25">
        <v>17753</v>
      </c>
      <c r="ANP25">
        <v>14511</v>
      </c>
      <c r="ANQ25">
        <v>13324</v>
      </c>
      <c r="ANR25">
        <v>7591</v>
      </c>
      <c r="ANS25">
        <v>7842</v>
      </c>
      <c r="ANT25">
        <v>30</v>
      </c>
      <c r="ANU25">
        <v>3</v>
      </c>
      <c r="ANV25">
        <v>3</v>
      </c>
      <c r="ANW25">
        <v>3</v>
      </c>
      <c r="ANX25">
        <v>3</v>
      </c>
      <c r="ANY25">
        <v>3</v>
      </c>
      <c r="ANZ25">
        <v>3</v>
      </c>
      <c r="AOA25">
        <v>3</v>
      </c>
      <c r="AOB25">
        <v>3</v>
      </c>
      <c r="AOC25">
        <v>3</v>
      </c>
      <c r="AOD25">
        <v>3</v>
      </c>
      <c r="AOE25">
        <v>3</v>
      </c>
      <c r="AOF25">
        <v>3</v>
      </c>
      <c r="AOG25">
        <v>3</v>
      </c>
      <c r="AOH25">
        <v>3</v>
      </c>
      <c r="AOI25">
        <v>3</v>
      </c>
      <c r="AOJ25">
        <v>2</v>
      </c>
      <c r="AOK25">
        <v>2</v>
      </c>
      <c r="AOL25">
        <v>2</v>
      </c>
      <c r="AOM25">
        <v>2</v>
      </c>
      <c r="AON25">
        <v>2</v>
      </c>
      <c r="AOO25">
        <v>2</v>
      </c>
      <c r="AOP25">
        <v>2</v>
      </c>
      <c r="AOQ25">
        <v>1299837</v>
      </c>
      <c r="AOR25">
        <v>1299837</v>
      </c>
      <c r="AOS25">
        <v>1299837</v>
      </c>
      <c r="AOT25">
        <v>1299837</v>
      </c>
      <c r="AOU25">
        <v>1299837</v>
      </c>
      <c r="AOV25">
        <v>1299837</v>
      </c>
      <c r="AOW25">
        <v>1299837</v>
      </c>
      <c r="AOX25">
        <v>1299837</v>
      </c>
      <c r="AOY25">
        <v>1299837</v>
      </c>
      <c r="AOZ25">
        <v>1299837</v>
      </c>
      <c r="APA25">
        <v>1299837</v>
      </c>
      <c r="APB25">
        <v>1299837</v>
      </c>
      <c r="APC25">
        <v>1299837</v>
      </c>
      <c r="APD25">
        <v>1299837</v>
      </c>
      <c r="APE25">
        <v>1301306</v>
      </c>
      <c r="APF25">
        <v>1303313</v>
      </c>
      <c r="APG25">
        <v>1303333</v>
      </c>
      <c r="APH25">
        <v>1301586</v>
      </c>
      <c r="API25">
        <v>1295169</v>
      </c>
      <c r="APJ25">
        <v>1290118</v>
      </c>
      <c r="APK25">
        <v>1283841</v>
      </c>
      <c r="APL25">
        <v>1282712</v>
      </c>
      <c r="APM25">
        <v>1278796</v>
      </c>
      <c r="APN25">
        <v>1285541</v>
      </c>
      <c r="APO25">
        <v>1279430</v>
      </c>
      <c r="APP25">
        <v>1283261</v>
      </c>
      <c r="APQ25">
        <v>1298176</v>
      </c>
      <c r="APR25">
        <v>1302885</v>
      </c>
      <c r="APS25">
        <v>1310373</v>
      </c>
      <c r="APT25">
        <v>1330519</v>
      </c>
      <c r="APU25">
        <v>1330140</v>
      </c>
      <c r="APV25">
        <v>1280539</v>
      </c>
      <c r="APW25">
        <v>1059522</v>
      </c>
      <c r="APX25">
        <v>467312</v>
      </c>
      <c r="APY25">
        <v>117604</v>
      </c>
      <c r="APZ25">
        <v>117604</v>
      </c>
      <c r="AQA25">
        <v>73133</v>
      </c>
      <c r="AQB25">
        <v>64779</v>
      </c>
      <c r="AQC25">
        <v>56691</v>
      </c>
      <c r="AQD25">
        <v>40414</v>
      </c>
      <c r="AQE25">
        <v>36050</v>
      </c>
      <c r="AQF25">
        <v>37304</v>
      </c>
      <c r="AQG25">
        <v>28789</v>
      </c>
      <c r="AQH25">
        <v>9498</v>
      </c>
      <c r="AQI25">
        <v>7900</v>
      </c>
      <c r="AQJ25">
        <v>27</v>
      </c>
      <c r="AQK25">
        <v>11</v>
      </c>
      <c r="AQL25">
        <v>8</v>
      </c>
      <c r="AQM25">
        <v>2</v>
      </c>
      <c r="AQN25">
        <v>6</v>
      </c>
      <c r="AQO25">
        <v>1</v>
      </c>
      <c r="AQP25">
        <v>1</v>
      </c>
      <c r="AQQ25">
        <v>10</v>
      </c>
      <c r="AQR25">
        <v>10</v>
      </c>
      <c r="AQS25">
        <v>10</v>
      </c>
      <c r="AQT25">
        <v>10</v>
      </c>
      <c r="AQU25">
        <v>1</v>
      </c>
      <c r="AQV25">
        <v>1</v>
      </c>
      <c r="AQW25">
        <v>1</v>
      </c>
      <c r="AQX25">
        <v>1</v>
      </c>
      <c r="AQY25">
        <v>1</v>
      </c>
      <c r="AQZ25">
        <v>3</v>
      </c>
      <c r="ARA25">
        <v>1350594</v>
      </c>
      <c r="ARB25">
        <v>1350594</v>
      </c>
      <c r="ARC25">
        <v>1350594</v>
      </c>
      <c r="ARD25">
        <v>1350594</v>
      </c>
      <c r="ARE25">
        <v>1350594</v>
      </c>
      <c r="ARF25">
        <v>1350594</v>
      </c>
      <c r="ARG25">
        <v>1350594</v>
      </c>
      <c r="ARH25">
        <v>1350594</v>
      </c>
      <c r="ARI25">
        <v>1350594</v>
      </c>
      <c r="ARJ25">
        <v>1350594</v>
      </c>
      <c r="ARK25">
        <v>1350594</v>
      </c>
      <c r="ARL25">
        <v>1350594</v>
      </c>
      <c r="ARM25">
        <v>1350594</v>
      </c>
      <c r="ARN25">
        <v>1350594</v>
      </c>
      <c r="ARO25">
        <v>1350594</v>
      </c>
      <c r="ARP25">
        <v>1350594</v>
      </c>
      <c r="ARQ25">
        <v>1350594</v>
      </c>
      <c r="ARR25">
        <v>1352569</v>
      </c>
      <c r="ARS25">
        <v>1359276</v>
      </c>
      <c r="ART25">
        <v>1359993</v>
      </c>
      <c r="ARU25">
        <v>1364726</v>
      </c>
      <c r="ARV25">
        <v>1357326</v>
      </c>
      <c r="ARW25">
        <v>1352513</v>
      </c>
      <c r="ARX25">
        <v>1345444</v>
      </c>
      <c r="ARY25">
        <v>1357183</v>
      </c>
      <c r="ARZ25">
        <v>1360731</v>
      </c>
      <c r="ASA25">
        <v>1354043</v>
      </c>
      <c r="ASB25">
        <v>1359339</v>
      </c>
      <c r="ASC25">
        <v>1359326</v>
      </c>
      <c r="ASD25">
        <v>1360052</v>
      </c>
      <c r="ASE25">
        <v>1373046</v>
      </c>
      <c r="ASF25">
        <v>1388234</v>
      </c>
      <c r="ASG25">
        <v>1414449</v>
      </c>
      <c r="ASH25">
        <v>1392034</v>
      </c>
      <c r="ASI25">
        <v>1324360</v>
      </c>
      <c r="ASJ25">
        <v>1324360</v>
      </c>
      <c r="ASK25">
        <v>1005140</v>
      </c>
      <c r="ASL25">
        <v>476664</v>
      </c>
      <c r="ASM25">
        <v>181583</v>
      </c>
      <c r="ASN25">
        <v>91547</v>
      </c>
      <c r="ASO25">
        <v>29490</v>
      </c>
      <c r="ASP25">
        <v>15178</v>
      </c>
      <c r="ASQ25">
        <v>10476</v>
      </c>
      <c r="ASR25">
        <v>5183</v>
      </c>
      <c r="ASS25">
        <v>2083</v>
      </c>
      <c r="AST25">
        <v>2129</v>
      </c>
      <c r="ASU25">
        <v>1568</v>
      </c>
      <c r="ASV25">
        <v>1435</v>
      </c>
      <c r="ASW25">
        <v>1377</v>
      </c>
      <c r="ASX25">
        <v>1204</v>
      </c>
      <c r="ASY25">
        <v>827</v>
      </c>
      <c r="ASZ25">
        <v>820</v>
      </c>
      <c r="ATA25">
        <v>788</v>
      </c>
      <c r="ATB25">
        <v>756</v>
      </c>
      <c r="ATC25">
        <v>747</v>
      </c>
      <c r="ATD25">
        <v>647</v>
      </c>
      <c r="ATE25">
        <v>641</v>
      </c>
      <c r="ATF25">
        <v>640</v>
      </c>
      <c r="ATG25">
        <v>639</v>
      </c>
      <c r="ATH25">
        <v>627</v>
      </c>
      <c r="ATI25">
        <v>627</v>
      </c>
      <c r="ATJ25">
        <v>625</v>
      </c>
      <c r="ATK25">
        <v>626</v>
      </c>
      <c r="ATL25">
        <v>626</v>
      </c>
      <c r="ATM25">
        <v>626</v>
      </c>
      <c r="ATN25">
        <v>624</v>
      </c>
      <c r="ATO25">
        <v>624</v>
      </c>
      <c r="ATP25">
        <v>622</v>
      </c>
      <c r="ATQ25">
        <v>622</v>
      </c>
      <c r="ATR25">
        <v>79</v>
      </c>
      <c r="ATS25">
        <v>3</v>
      </c>
      <c r="ATT25">
        <v>3</v>
      </c>
      <c r="ATU25">
        <v>3</v>
      </c>
      <c r="ATV25">
        <v>3</v>
      </c>
      <c r="ATW25">
        <v>1</v>
      </c>
      <c r="ATX25">
        <v>1440100</v>
      </c>
      <c r="ATY25">
        <v>1440100</v>
      </c>
      <c r="ATZ25">
        <v>1440100</v>
      </c>
      <c r="AUA25">
        <v>1440100</v>
      </c>
      <c r="AUB25">
        <v>1440100</v>
      </c>
      <c r="AUC25">
        <v>1440100</v>
      </c>
      <c r="AUD25">
        <v>1440100</v>
      </c>
      <c r="AUE25">
        <v>1443309</v>
      </c>
      <c r="AUF25">
        <v>1455312</v>
      </c>
      <c r="AUG25">
        <v>1448932</v>
      </c>
      <c r="AUH25">
        <v>1440723</v>
      </c>
      <c r="AUI25">
        <v>1445447</v>
      </c>
      <c r="AUJ25">
        <v>1448183</v>
      </c>
      <c r="AUK25">
        <v>1446659</v>
      </c>
      <c r="AUL25">
        <v>1437009</v>
      </c>
      <c r="AUM25">
        <v>1433960</v>
      </c>
      <c r="AUN25">
        <v>1428444</v>
      </c>
      <c r="AUO25">
        <v>1412804</v>
      </c>
      <c r="AUP25">
        <v>1412804</v>
      </c>
      <c r="AUQ25">
        <v>1410107</v>
      </c>
      <c r="AUR25">
        <v>1409501</v>
      </c>
      <c r="AUS25">
        <v>1406179</v>
      </c>
      <c r="AUT25">
        <v>1410222</v>
      </c>
      <c r="AUU25">
        <v>1403927</v>
      </c>
      <c r="AUV25">
        <v>1291066</v>
      </c>
      <c r="AUW25">
        <v>999232</v>
      </c>
      <c r="AUX25">
        <v>586111</v>
      </c>
      <c r="AUY25">
        <v>302909</v>
      </c>
      <c r="AUZ25">
        <v>155553</v>
      </c>
      <c r="AVA25">
        <v>109890</v>
      </c>
      <c r="AVB25">
        <v>93633</v>
      </c>
      <c r="AVC25">
        <v>65294</v>
      </c>
      <c r="AVD25">
        <v>59127</v>
      </c>
      <c r="AVE25">
        <v>53914</v>
      </c>
      <c r="AVF25">
        <v>39059</v>
      </c>
      <c r="AVG25">
        <v>24374</v>
      </c>
      <c r="AVH25">
        <v>17224</v>
      </c>
      <c r="AVI25">
        <v>12320</v>
      </c>
      <c r="AVJ25">
        <v>11995</v>
      </c>
      <c r="AVK25">
        <v>7184</v>
      </c>
      <c r="AVL25">
        <v>5546</v>
      </c>
      <c r="AVM25">
        <v>5501</v>
      </c>
      <c r="AVN25">
        <v>5500</v>
      </c>
      <c r="AVO25">
        <v>5453</v>
      </c>
      <c r="AVP25">
        <v>5341</v>
      </c>
      <c r="AVQ25">
        <v>1711</v>
      </c>
      <c r="AVR25">
        <v>20</v>
      </c>
      <c r="AVS25">
        <v>17</v>
      </c>
      <c r="AVT25">
        <v>1528296</v>
      </c>
      <c r="AVU25">
        <v>1528296</v>
      </c>
      <c r="AVV25">
        <v>1528296</v>
      </c>
      <c r="AVW25">
        <v>1528296</v>
      </c>
      <c r="AVX25">
        <v>1528296</v>
      </c>
      <c r="AVY25">
        <v>1528296</v>
      </c>
      <c r="AVZ25">
        <v>1528296</v>
      </c>
      <c r="AWA25">
        <v>1528296</v>
      </c>
      <c r="AWB25">
        <v>1528296</v>
      </c>
      <c r="AWC25">
        <v>1528296</v>
      </c>
      <c r="AWD25">
        <v>1528296</v>
      </c>
      <c r="AWE25">
        <v>1528296</v>
      </c>
      <c r="AWF25">
        <v>1528296</v>
      </c>
      <c r="AWG25">
        <v>1528296</v>
      </c>
      <c r="AWH25">
        <v>1528296</v>
      </c>
      <c r="AWI25">
        <v>1528296</v>
      </c>
      <c r="AWJ25">
        <v>1528296</v>
      </c>
      <c r="AWK25">
        <v>1528296</v>
      </c>
      <c r="AWL25">
        <v>1528296</v>
      </c>
      <c r="AWM25">
        <v>1528296</v>
      </c>
      <c r="AWN25">
        <v>1528296</v>
      </c>
      <c r="AWO25">
        <v>1528296</v>
      </c>
      <c r="AWP25">
        <v>1528296</v>
      </c>
      <c r="AWQ25">
        <v>1528296</v>
      </c>
      <c r="AWR25">
        <v>1528296</v>
      </c>
      <c r="AWS25">
        <v>1530560</v>
      </c>
      <c r="AWT25">
        <v>1553870</v>
      </c>
      <c r="AWU25">
        <v>1538851</v>
      </c>
      <c r="AWV25">
        <v>1547597</v>
      </c>
      <c r="AWW25">
        <v>1547638</v>
      </c>
      <c r="AWX25">
        <v>1573805</v>
      </c>
      <c r="AWY25">
        <v>1571919</v>
      </c>
      <c r="AWZ25">
        <v>1593349</v>
      </c>
      <c r="AXA25">
        <v>1610004</v>
      </c>
      <c r="AXB25">
        <v>1618044</v>
      </c>
      <c r="AXC25">
        <v>1609610</v>
      </c>
      <c r="AXD25">
        <v>1599304</v>
      </c>
      <c r="AXE25">
        <v>1607179</v>
      </c>
      <c r="AXF25">
        <v>1595617</v>
      </c>
      <c r="AXG25">
        <v>1591908</v>
      </c>
      <c r="AXH25">
        <v>1591908</v>
      </c>
      <c r="AXI25">
        <v>1573506</v>
      </c>
      <c r="AXJ25">
        <v>1484938</v>
      </c>
      <c r="AXK25">
        <v>1046985</v>
      </c>
      <c r="AXL25">
        <v>520423</v>
      </c>
      <c r="AXM25">
        <v>236813</v>
      </c>
      <c r="AXN25">
        <v>146556</v>
      </c>
      <c r="AXO25">
        <v>85910</v>
      </c>
      <c r="AXP25">
        <v>27990</v>
      </c>
      <c r="AXQ25">
        <v>21037</v>
      </c>
      <c r="AXR25">
        <v>18027</v>
      </c>
      <c r="AXS25">
        <v>16781</v>
      </c>
      <c r="AXT25">
        <v>9768</v>
      </c>
      <c r="AXU25">
        <v>8813</v>
      </c>
      <c r="AXV25">
        <v>8003</v>
      </c>
      <c r="AXW25">
        <v>7976</v>
      </c>
      <c r="AXX25">
        <v>7936</v>
      </c>
      <c r="AXY25">
        <v>2002</v>
      </c>
      <c r="AXZ25">
        <v>2002</v>
      </c>
      <c r="AYA25">
        <v>2002</v>
      </c>
      <c r="AYB25">
        <v>2002</v>
      </c>
      <c r="AYC25">
        <v>2000</v>
      </c>
      <c r="AYD25">
        <v>1014</v>
      </c>
      <c r="AYE25">
        <v>986</v>
      </c>
      <c r="AYF25">
        <v>1298317</v>
      </c>
      <c r="AYG25">
        <v>1298317</v>
      </c>
      <c r="AYH25">
        <v>1298317</v>
      </c>
      <c r="AYI25">
        <v>1298317</v>
      </c>
      <c r="AYJ25">
        <v>1298317</v>
      </c>
      <c r="AYK25">
        <v>1298317</v>
      </c>
      <c r="AYL25">
        <v>1298317</v>
      </c>
      <c r="AYM25">
        <v>1298317</v>
      </c>
      <c r="AYN25">
        <v>1298317</v>
      </c>
      <c r="AYO25">
        <v>1298317</v>
      </c>
      <c r="AYP25">
        <v>1298317</v>
      </c>
      <c r="AYQ25">
        <v>1298317</v>
      </c>
      <c r="AYR25">
        <v>1298317</v>
      </c>
      <c r="AYS25">
        <v>1298317</v>
      </c>
      <c r="AYT25">
        <v>1298317</v>
      </c>
      <c r="AYU25">
        <v>1298317</v>
      </c>
      <c r="AYV25">
        <v>1298317</v>
      </c>
      <c r="AYW25">
        <v>1298317</v>
      </c>
      <c r="AYX25">
        <v>1298317</v>
      </c>
      <c r="AYY25">
        <v>1298317</v>
      </c>
      <c r="AYZ25">
        <v>1298317</v>
      </c>
      <c r="AZA25">
        <v>1298317</v>
      </c>
      <c r="AZB25">
        <v>1298317</v>
      </c>
      <c r="AZC25">
        <v>1298317</v>
      </c>
      <c r="AZD25">
        <v>1298317</v>
      </c>
      <c r="AZE25">
        <v>1298317</v>
      </c>
      <c r="AZF25">
        <v>1281959</v>
      </c>
      <c r="AZG25">
        <v>1281301</v>
      </c>
      <c r="AZH25">
        <v>1281020</v>
      </c>
      <c r="AZI25">
        <v>1262085</v>
      </c>
      <c r="AZJ25">
        <v>1267133</v>
      </c>
      <c r="AZK25">
        <v>1266944</v>
      </c>
      <c r="AZL25">
        <v>1265576</v>
      </c>
      <c r="AZM25">
        <v>1280969</v>
      </c>
      <c r="AZN25">
        <v>1288422</v>
      </c>
      <c r="AZO25">
        <v>1303031</v>
      </c>
      <c r="AZP25">
        <v>1306560</v>
      </c>
      <c r="AZQ25">
        <v>1298813</v>
      </c>
      <c r="AZR25">
        <v>1280272</v>
      </c>
      <c r="AZS25">
        <v>1261238</v>
      </c>
      <c r="AZT25">
        <v>1265711</v>
      </c>
      <c r="AZU25">
        <v>1243466</v>
      </c>
      <c r="AZV25">
        <v>1216671</v>
      </c>
      <c r="AZW25">
        <v>1157985</v>
      </c>
      <c r="AZX25">
        <v>862384</v>
      </c>
      <c r="AZY25">
        <v>477691</v>
      </c>
      <c r="AZZ25">
        <v>210593</v>
      </c>
      <c r="BAA25">
        <v>72713</v>
      </c>
      <c r="BAB25">
        <v>35413</v>
      </c>
      <c r="BAC25">
        <v>24404</v>
      </c>
      <c r="BAD25">
        <v>14564</v>
      </c>
      <c r="BAE25">
        <v>14564</v>
      </c>
      <c r="BAF25">
        <v>13042</v>
      </c>
      <c r="BAG25">
        <v>6246</v>
      </c>
      <c r="BAH25">
        <v>6252</v>
      </c>
      <c r="BAI25">
        <v>6219</v>
      </c>
      <c r="BAJ25">
        <v>5172</v>
      </c>
      <c r="BAK25">
        <v>5168</v>
      </c>
      <c r="BAL25">
        <v>3747</v>
      </c>
      <c r="BAM25">
        <v>3265</v>
      </c>
      <c r="BAN25">
        <v>997196</v>
      </c>
      <c r="BAO25">
        <v>997196</v>
      </c>
      <c r="BAP25">
        <v>997196</v>
      </c>
      <c r="BAQ25">
        <v>997196</v>
      </c>
      <c r="BAR25">
        <v>997196</v>
      </c>
      <c r="BAS25">
        <v>997196</v>
      </c>
      <c r="BAT25">
        <v>997196</v>
      </c>
      <c r="BAU25">
        <v>997196</v>
      </c>
      <c r="BAV25">
        <v>997196</v>
      </c>
      <c r="BAW25">
        <v>997196</v>
      </c>
      <c r="BAX25">
        <v>997196</v>
      </c>
      <c r="BAY25">
        <v>997196</v>
      </c>
      <c r="BAZ25">
        <v>997196</v>
      </c>
      <c r="BBA25">
        <v>997196</v>
      </c>
      <c r="BBB25">
        <v>997196</v>
      </c>
      <c r="BBC25">
        <v>997196</v>
      </c>
      <c r="BBD25">
        <v>997196</v>
      </c>
      <c r="BBE25">
        <v>997196</v>
      </c>
      <c r="BBF25">
        <v>997196</v>
      </c>
      <c r="BBG25">
        <v>997196</v>
      </c>
      <c r="BBH25">
        <v>997196</v>
      </c>
      <c r="BBI25">
        <v>997196</v>
      </c>
      <c r="BBJ25">
        <v>997196</v>
      </c>
      <c r="BBK25">
        <v>997196</v>
      </c>
      <c r="BBL25">
        <v>997196</v>
      </c>
      <c r="BBM25">
        <v>997196</v>
      </c>
      <c r="BBN25">
        <v>997196</v>
      </c>
      <c r="BBO25">
        <v>997196</v>
      </c>
      <c r="BBP25">
        <v>997196</v>
      </c>
      <c r="BBQ25">
        <v>997196</v>
      </c>
      <c r="BBR25">
        <v>997196</v>
      </c>
      <c r="BBS25">
        <v>1002206</v>
      </c>
      <c r="BBT25">
        <v>999647</v>
      </c>
      <c r="BBU25">
        <v>997624</v>
      </c>
      <c r="BBV25">
        <v>992634</v>
      </c>
      <c r="BBW25">
        <v>988754</v>
      </c>
      <c r="BBX25">
        <v>981013</v>
      </c>
      <c r="BBY25">
        <v>974063</v>
      </c>
      <c r="BBZ25">
        <v>963826</v>
      </c>
      <c r="BCA25">
        <v>963655</v>
      </c>
      <c r="BCB25">
        <v>963360</v>
      </c>
      <c r="BCC25">
        <v>958432</v>
      </c>
      <c r="BCD25">
        <v>948582</v>
      </c>
      <c r="BCE25">
        <v>942274</v>
      </c>
      <c r="BCF25">
        <v>931112</v>
      </c>
      <c r="BCG25">
        <v>929406</v>
      </c>
      <c r="BCH25">
        <v>934484</v>
      </c>
      <c r="BCI25">
        <v>917464</v>
      </c>
      <c r="BCJ25">
        <v>917464</v>
      </c>
      <c r="BCK25">
        <v>790925</v>
      </c>
      <c r="BCL25">
        <v>482984</v>
      </c>
      <c r="BCM25">
        <v>248909</v>
      </c>
      <c r="BCN25">
        <v>136253</v>
      </c>
      <c r="BCO25">
        <v>41301</v>
      </c>
      <c r="BCP25">
        <v>6458</v>
      </c>
      <c r="BCQ25">
        <v>1098</v>
      </c>
      <c r="BCR25">
        <v>73</v>
      </c>
      <c r="BCS25">
        <v>64</v>
      </c>
      <c r="BCT25">
        <v>61</v>
      </c>
      <c r="BCU25">
        <v>61</v>
      </c>
      <c r="BCV25">
        <v>61</v>
      </c>
      <c r="BCW25">
        <v>61</v>
      </c>
      <c r="BCX25">
        <v>61</v>
      </c>
      <c r="BCY25">
        <v>61</v>
      </c>
      <c r="BCZ25">
        <v>61</v>
      </c>
      <c r="BDA25">
        <v>61</v>
      </c>
      <c r="BDB25">
        <v>2</v>
      </c>
      <c r="BDC25">
        <v>2</v>
      </c>
      <c r="BDD25">
        <v>2</v>
      </c>
      <c r="BDE25">
        <v>2</v>
      </c>
      <c r="BDF25">
        <v>2</v>
      </c>
      <c r="BDG25">
        <v>2</v>
      </c>
      <c r="BDH25">
        <v>2</v>
      </c>
      <c r="BDI25">
        <v>2</v>
      </c>
      <c r="BDJ25">
        <v>2</v>
      </c>
      <c r="BDK25">
        <v>2</v>
      </c>
      <c r="BDL25">
        <v>888070</v>
      </c>
      <c r="BDM25">
        <v>888070</v>
      </c>
      <c r="BDN25">
        <v>888070</v>
      </c>
      <c r="BDO25">
        <v>888070</v>
      </c>
      <c r="BDP25">
        <v>888070</v>
      </c>
      <c r="BDQ25">
        <v>888070</v>
      </c>
      <c r="BDR25">
        <v>888070</v>
      </c>
      <c r="BDS25">
        <v>888070</v>
      </c>
      <c r="BDT25">
        <v>888070</v>
      </c>
      <c r="BDU25">
        <v>888070</v>
      </c>
      <c r="BDV25">
        <v>888070</v>
      </c>
      <c r="BDW25">
        <v>888070</v>
      </c>
      <c r="BDX25">
        <v>888070</v>
      </c>
      <c r="BDY25">
        <v>888070</v>
      </c>
      <c r="BDZ25">
        <v>888070</v>
      </c>
      <c r="BEA25">
        <v>888070</v>
      </c>
      <c r="BEB25">
        <v>888070</v>
      </c>
      <c r="BEC25">
        <v>888070</v>
      </c>
      <c r="BED25">
        <v>888070</v>
      </c>
      <c r="BEE25">
        <v>888070</v>
      </c>
      <c r="BEF25">
        <v>889606</v>
      </c>
      <c r="BEG25">
        <v>881799</v>
      </c>
      <c r="BEH25">
        <v>879688</v>
      </c>
      <c r="BEI25">
        <v>879747</v>
      </c>
      <c r="BEJ25">
        <v>878004</v>
      </c>
      <c r="BEK25">
        <v>882360</v>
      </c>
      <c r="BEL25">
        <v>877454</v>
      </c>
      <c r="BEM25">
        <v>875748</v>
      </c>
      <c r="BEN25">
        <v>879018</v>
      </c>
      <c r="BEO25">
        <v>878837</v>
      </c>
      <c r="BEP25">
        <v>878837</v>
      </c>
      <c r="BEQ25">
        <v>883492</v>
      </c>
      <c r="BER25">
        <v>877756</v>
      </c>
      <c r="BES25">
        <v>873683</v>
      </c>
      <c r="BET25">
        <v>872529</v>
      </c>
      <c r="BEU25">
        <v>861441</v>
      </c>
      <c r="BEV25">
        <v>830228</v>
      </c>
      <c r="BEW25">
        <v>697516</v>
      </c>
      <c r="BEX25">
        <v>460794</v>
      </c>
      <c r="BEY25">
        <v>189106</v>
      </c>
      <c r="BEZ25">
        <v>75426</v>
      </c>
      <c r="BFA25">
        <v>52893</v>
      </c>
      <c r="BFB25">
        <v>17030</v>
      </c>
      <c r="BFC25">
        <v>5275</v>
      </c>
      <c r="BFD25">
        <v>2230</v>
      </c>
      <c r="BFE25">
        <v>1566</v>
      </c>
      <c r="BFF25">
        <v>1026</v>
      </c>
      <c r="BFG25">
        <v>335</v>
      </c>
      <c r="BFH25">
        <v>222</v>
      </c>
      <c r="BFI25">
        <v>222</v>
      </c>
      <c r="BFJ25">
        <v>222</v>
      </c>
      <c r="BFK25">
        <v>217</v>
      </c>
      <c r="BFL25">
        <v>210</v>
      </c>
      <c r="BFM25">
        <v>210</v>
      </c>
      <c r="BFN25">
        <v>194</v>
      </c>
      <c r="BFO25">
        <v>194</v>
      </c>
      <c r="BFP25">
        <v>187</v>
      </c>
      <c r="BFQ25">
        <v>157</v>
      </c>
      <c r="BFR25">
        <v>155</v>
      </c>
      <c r="BFS25">
        <v>91</v>
      </c>
      <c r="BFT25">
        <v>91</v>
      </c>
      <c r="BFU25">
        <v>90</v>
      </c>
      <c r="BFV25">
        <v>91</v>
      </c>
      <c r="BFW25">
        <v>91</v>
      </c>
      <c r="BFX25">
        <v>91</v>
      </c>
      <c r="BFY25">
        <v>91</v>
      </c>
      <c r="BFZ25">
        <v>91</v>
      </c>
      <c r="BGA25">
        <v>91</v>
      </c>
      <c r="BGB25">
        <v>89</v>
      </c>
      <c r="BGC25">
        <v>89</v>
      </c>
      <c r="BGD25">
        <v>89</v>
      </c>
      <c r="BGE25">
        <v>89</v>
      </c>
      <c r="BGF25">
        <v>89</v>
      </c>
      <c r="BGG25">
        <v>86</v>
      </c>
      <c r="BGH25">
        <v>86</v>
      </c>
      <c r="BGI25">
        <v>86</v>
      </c>
      <c r="BGJ25">
        <v>86</v>
      </c>
      <c r="BGK25">
        <v>86</v>
      </c>
      <c r="BGL25">
        <v>85</v>
      </c>
      <c r="BGM25">
        <v>85</v>
      </c>
      <c r="BGN25">
        <v>85</v>
      </c>
      <c r="BGO25">
        <v>85</v>
      </c>
      <c r="BGP25">
        <v>85</v>
      </c>
      <c r="BGQ25">
        <v>85</v>
      </c>
      <c r="BGR25">
        <v>85</v>
      </c>
      <c r="BGS25">
        <v>943451</v>
      </c>
      <c r="BGT25">
        <v>943182</v>
      </c>
      <c r="BGU25">
        <v>947970</v>
      </c>
      <c r="BGV25">
        <v>943359</v>
      </c>
      <c r="BGW25">
        <v>940724</v>
      </c>
      <c r="BGX25">
        <v>939915</v>
      </c>
      <c r="BGY25">
        <v>938181</v>
      </c>
      <c r="BGZ25">
        <v>945223</v>
      </c>
      <c r="BHA25">
        <v>943607</v>
      </c>
      <c r="BHB25">
        <v>921050</v>
      </c>
      <c r="BHC25">
        <v>919086</v>
      </c>
      <c r="BHD25">
        <v>901644</v>
      </c>
      <c r="BHE25">
        <v>885821</v>
      </c>
      <c r="BHF25">
        <v>864794</v>
      </c>
      <c r="BHG25">
        <v>864744</v>
      </c>
      <c r="BHH25">
        <v>869731</v>
      </c>
      <c r="BHI25">
        <v>871315</v>
      </c>
      <c r="BHJ25">
        <v>821303</v>
      </c>
      <c r="BHK25">
        <v>566060</v>
      </c>
      <c r="BHL25">
        <v>264060</v>
      </c>
      <c r="BHM25">
        <v>264060</v>
      </c>
      <c r="BHN25">
        <v>173611</v>
      </c>
      <c r="BHO25">
        <v>88214</v>
      </c>
      <c r="BHP25">
        <v>37946</v>
      </c>
      <c r="BHQ25">
        <v>26767</v>
      </c>
      <c r="BHR25">
        <v>10976</v>
      </c>
      <c r="BHS25">
        <v>7730</v>
      </c>
      <c r="BHT25">
        <v>5187</v>
      </c>
      <c r="BHU25">
        <v>3992</v>
      </c>
      <c r="BHV25">
        <v>3785</v>
      </c>
      <c r="BHW25">
        <v>2554</v>
      </c>
      <c r="BHX25">
        <v>52</v>
      </c>
      <c r="BHY25">
        <v>52</v>
      </c>
      <c r="BHZ25">
        <v>59</v>
      </c>
      <c r="BIA25">
        <v>52</v>
      </c>
      <c r="BIB25">
        <v>50</v>
      </c>
      <c r="BIC25">
        <v>50</v>
      </c>
      <c r="BID25">
        <v>5</v>
      </c>
      <c r="BIE25">
        <v>5</v>
      </c>
      <c r="BIF25">
        <v>5</v>
      </c>
      <c r="BIG25">
        <v>5</v>
      </c>
      <c r="BIH25">
        <v>5</v>
      </c>
      <c r="BII25">
        <v>5</v>
      </c>
      <c r="BIJ25">
        <v>5</v>
      </c>
      <c r="BIK25">
        <v>5</v>
      </c>
      <c r="BIL25">
        <v>5</v>
      </c>
      <c r="BIM25">
        <v>5</v>
      </c>
      <c r="BIN25">
        <v>5</v>
      </c>
      <c r="BIO25">
        <v>846172</v>
      </c>
      <c r="BIP25">
        <v>846172</v>
      </c>
      <c r="BIQ25">
        <v>846172</v>
      </c>
      <c r="BIR25">
        <v>846172</v>
      </c>
      <c r="BIS25">
        <v>846172</v>
      </c>
      <c r="BIT25">
        <v>846172</v>
      </c>
      <c r="BIU25">
        <v>846172</v>
      </c>
      <c r="BIV25">
        <v>846172</v>
      </c>
      <c r="BIW25">
        <v>846172</v>
      </c>
      <c r="BIX25">
        <v>846172</v>
      </c>
      <c r="BIY25">
        <v>846172</v>
      </c>
      <c r="BIZ25">
        <v>846172</v>
      </c>
      <c r="BJA25">
        <v>846172</v>
      </c>
      <c r="BJB25">
        <v>846172</v>
      </c>
      <c r="BJC25">
        <v>846172</v>
      </c>
      <c r="BJD25">
        <v>846172</v>
      </c>
      <c r="BJE25">
        <v>846172</v>
      </c>
      <c r="BJF25">
        <v>846172</v>
      </c>
      <c r="BJG25">
        <v>860483</v>
      </c>
      <c r="BJH25">
        <v>864402</v>
      </c>
      <c r="BJI25">
        <v>861278</v>
      </c>
      <c r="BJJ25">
        <v>868754</v>
      </c>
      <c r="BJK25">
        <v>878025</v>
      </c>
      <c r="BJL25">
        <v>880025</v>
      </c>
      <c r="BJM25">
        <v>875065</v>
      </c>
      <c r="BJN25">
        <v>885624</v>
      </c>
      <c r="BJO25">
        <v>903542</v>
      </c>
      <c r="BJP25">
        <v>905398</v>
      </c>
      <c r="BJQ25">
        <v>902056</v>
      </c>
      <c r="BJR25">
        <v>898995</v>
      </c>
      <c r="BJS25">
        <v>889362</v>
      </c>
      <c r="BJT25">
        <v>882301</v>
      </c>
      <c r="BJU25">
        <v>889870</v>
      </c>
      <c r="BJV25">
        <v>887920</v>
      </c>
      <c r="BJW25">
        <v>830768</v>
      </c>
      <c r="BJX25">
        <v>688784</v>
      </c>
      <c r="BJY25">
        <v>370721</v>
      </c>
      <c r="BJZ25">
        <v>165170</v>
      </c>
      <c r="BKA25">
        <v>94556</v>
      </c>
      <c r="BKB25">
        <v>39633</v>
      </c>
      <c r="BKC25">
        <v>17980</v>
      </c>
      <c r="BKD25">
        <v>14677</v>
      </c>
      <c r="BKE25">
        <v>14677</v>
      </c>
      <c r="BKF25">
        <v>9550</v>
      </c>
      <c r="BKG25">
        <v>6294</v>
      </c>
      <c r="BKH25">
        <v>5375</v>
      </c>
      <c r="BKI25">
        <v>2687</v>
      </c>
      <c r="BKJ25">
        <v>2152</v>
      </c>
      <c r="BKK25">
        <v>714</v>
      </c>
      <c r="BKL25">
        <v>616</v>
      </c>
      <c r="BKM25">
        <v>40</v>
      </c>
      <c r="BKN25">
        <v>14</v>
      </c>
      <c r="BKO25">
        <v>36</v>
      </c>
      <c r="BKP25">
        <v>2</v>
      </c>
      <c r="BKQ25">
        <v>2</v>
      </c>
      <c r="BKR25">
        <v>926672</v>
      </c>
      <c r="BKS25">
        <v>926672</v>
      </c>
      <c r="BKT25">
        <v>926672</v>
      </c>
      <c r="BKU25">
        <v>926672</v>
      </c>
      <c r="BKV25">
        <v>926672</v>
      </c>
      <c r="BKW25">
        <v>926672</v>
      </c>
      <c r="BKX25">
        <v>926672</v>
      </c>
      <c r="BKY25">
        <v>926672</v>
      </c>
      <c r="BKZ25">
        <v>926672</v>
      </c>
      <c r="BLA25">
        <v>926672</v>
      </c>
      <c r="BLB25">
        <v>926672</v>
      </c>
      <c r="BLC25">
        <v>926672</v>
      </c>
      <c r="BLD25">
        <v>926672</v>
      </c>
      <c r="BLE25">
        <v>926672</v>
      </c>
      <c r="BLF25">
        <v>926672</v>
      </c>
      <c r="BLG25">
        <v>926672</v>
      </c>
      <c r="BLH25">
        <v>926672</v>
      </c>
      <c r="BLI25">
        <v>926672</v>
      </c>
      <c r="BLJ25">
        <v>926672</v>
      </c>
      <c r="BLK25">
        <v>926672</v>
      </c>
      <c r="BLL25">
        <v>926672</v>
      </c>
      <c r="BLM25">
        <v>926672</v>
      </c>
      <c r="BLN25">
        <v>926672</v>
      </c>
      <c r="BLO25">
        <v>926672</v>
      </c>
      <c r="BLP25">
        <v>926672</v>
      </c>
      <c r="BLQ25">
        <v>926672</v>
      </c>
      <c r="BLR25">
        <v>926672</v>
      </c>
      <c r="BLS25">
        <v>926672</v>
      </c>
      <c r="BLT25">
        <v>926672</v>
      </c>
      <c r="BLU25">
        <v>925766</v>
      </c>
      <c r="BLV25">
        <v>918128</v>
      </c>
      <c r="BLW25">
        <v>916970</v>
      </c>
      <c r="BLX25">
        <v>913055</v>
      </c>
      <c r="BLY25">
        <v>915949</v>
      </c>
      <c r="BLZ25">
        <v>915715</v>
      </c>
      <c r="BMA25">
        <v>906623</v>
      </c>
      <c r="BMB25">
        <v>900168</v>
      </c>
      <c r="BMC25">
        <v>892565</v>
      </c>
      <c r="BMD25">
        <v>892014</v>
      </c>
      <c r="BME25">
        <v>887402</v>
      </c>
      <c r="BMF25">
        <v>883292</v>
      </c>
      <c r="BMG25">
        <v>878700</v>
      </c>
      <c r="BMH25">
        <v>872213</v>
      </c>
      <c r="BMI25">
        <v>860291</v>
      </c>
      <c r="BMJ25">
        <v>860291</v>
      </c>
      <c r="BMK25">
        <v>780699</v>
      </c>
      <c r="BML25">
        <v>534730</v>
      </c>
      <c r="BMM25">
        <v>280495</v>
      </c>
      <c r="BMN25">
        <v>178405</v>
      </c>
      <c r="BMO25">
        <v>75974</v>
      </c>
      <c r="BMP25">
        <v>42540</v>
      </c>
      <c r="BMQ25">
        <v>22486</v>
      </c>
      <c r="BMR25">
        <v>9255</v>
      </c>
      <c r="BMS25">
        <v>5472</v>
      </c>
      <c r="BMT25">
        <v>1022</v>
      </c>
      <c r="BMU25">
        <v>445</v>
      </c>
      <c r="BMV25">
        <v>53</v>
      </c>
      <c r="BMW25">
        <v>53</v>
      </c>
      <c r="BMX25">
        <v>38</v>
      </c>
      <c r="BMY25">
        <v>28</v>
      </c>
      <c r="BMZ25">
        <v>28</v>
      </c>
      <c r="BNA25">
        <v>28</v>
      </c>
      <c r="BNB25">
        <v>28</v>
      </c>
      <c r="BNC25">
        <v>28</v>
      </c>
      <c r="BND25">
        <v>3</v>
      </c>
      <c r="BNE25">
        <v>3</v>
      </c>
      <c r="BNF25">
        <v>3</v>
      </c>
      <c r="BNG25">
        <v>3</v>
      </c>
      <c r="BNH25">
        <v>3</v>
      </c>
      <c r="BNI25">
        <v>3</v>
      </c>
      <c r="BNJ25">
        <v>3</v>
      </c>
      <c r="BNK25">
        <v>3</v>
      </c>
      <c r="BNL25">
        <v>3</v>
      </c>
      <c r="BNM25">
        <v>3</v>
      </c>
      <c r="BNN25">
        <v>2</v>
      </c>
      <c r="BNO25">
        <v>1</v>
      </c>
      <c r="BNP25">
        <v>1</v>
      </c>
      <c r="BNQ25">
        <v>1</v>
      </c>
      <c r="BNR25">
        <v>1</v>
      </c>
      <c r="BNS25">
        <v>1</v>
      </c>
      <c r="BNT25">
        <v>1</v>
      </c>
      <c r="BNU25">
        <v>1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820822</v>
      </c>
      <c r="BOF25">
        <v>820822</v>
      </c>
      <c r="BOG25">
        <v>820822</v>
      </c>
      <c r="BOH25">
        <v>815639</v>
      </c>
      <c r="BOI25">
        <v>815740</v>
      </c>
      <c r="BOJ25">
        <v>806360</v>
      </c>
      <c r="BOK25">
        <v>813298</v>
      </c>
      <c r="BOL25">
        <v>811192</v>
      </c>
      <c r="BOM25">
        <v>813479</v>
      </c>
      <c r="BON25">
        <v>807564</v>
      </c>
      <c r="BOO25">
        <v>804022</v>
      </c>
      <c r="BOP25">
        <v>799464</v>
      </c>
      <c r="BOQ25">
        <v>799141</v>
      </c>
      <c r="BOR25">
        <v>799455</v>
      </c>
      <c r="BOS25">
        <v>805803</v>
      </c>
      <c r="BOT25">
        <v>794830</v>
      </c>
      <c r="BOU25">
        <v>794830</v>
      </c>
      <c r="BOV25">
        <v>775214</v>
      </c>
      <c r="BOW25">
        <v>753135</v>
      </c>
      <c r="BOX25">
        <v>591906</v>
      </c>
      <c r="BOY25">
        <v>354220</v>
      </c>
      <c r="BOZ25">
        <v>171729</v>
      </c>
      <c r="BPA25">
        <v>92118</v>
      </c>
      <c r="BPB25">
        <v>67048</v>
      </c>
      <c r="BPC25">
        <v>20139</v>
      </c>
      <c r="BPD25">
        <v>12015</v>
      </c>
      <c r="BPE25">
        <v>4950</v>
      </c>
      <c r="BPF25">
        <v>3652</v>
      </c>
      <c r="BPG25">
        <v>2725</v>
      </c>
      <c r="BPH25">
        <v>1262</v>
      </c>
      <c r="BPI25">
        <v>843</v>
      </c>
      <c r="BPJ25">
        <v>781</v>
      </c>
      <c r="BPK25">
        <v>664</v>
      </c>
      <c r="BPL25">
        <v>658</v>
      </c>
      <c r="BPM25">
        <v>160</v>
      </c>
      <c r="BPN25">
        <v>159</v>
      </c>
      <c r="BPO25">
        <v>48</v>
      </c>
      <c r="BPP25">
        <v>46</v>
      </c>
      <c r="BPQ25">
        <v>44</v>
      </c>
      <c r="BPR25">
        <v>44</v>
      </c>
      <c r="BPS25">
        <v>34</v>
      </c>
      <c r="BPT25">
        <v>33</v>
      </c>
      <c r="BPU25">
        <v>33</v>
      </c>
      <c r="BPV25">
        <v>33</v>
      </c>
      <c r="BPW25">
        <v>20</v>
      </c>
      <c r="BPX25">
        <v>23</v>
      </c>
      <c r="BPY25">
        <v>18</v>
      </c>
      <c r="BPZ25">
        <v>18</v>
      </c>
      <c r="BQA25">
        <v>18</v>
      </c>
      <c r="BQB25">
        <v>1</v>
      </c>
      <c r="BQC25">
        <v>1</v>
      </c>
      <c r="BQD25">
        <v>1</v>
      </c>
      <c r="BQE25">
        <v>1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747157</v>
      </c>
      <c r="BQQ25">
        <v>747157</v>
      </c>
      <c r="BQR25">
        <v>747157</v>
      </c>
      <c r="BQS25">
        <v>747157</v>
      </c>
      <c r="BQT25">
        <v>747157</v>
      </c>
      <c r="BQU25">
        <v>747157</v>
      </c>
      <c r="BQV25">
        <v>739107</v>
      </c>
      <c r="BQW25">
        <v>727983</v>
      </c>
      <c r="BQX25">
        <v>728713</v>
      </c>
      <c r="BQY25">
        <v>718605</v>
      </c>
      <c r="BQZ25">
        <v>711683</v>
      </c>
      <c r="BRA25">
        <v>708361</v>
      </c>
      <c r="BRB25">
        <v>713179</v>
      </c>
      <c r="BRC25">
        <v>717126</v>
      </c>
      <c r="BRD25">
        <v>716849</v>
      </c>
      <c r="BRE25">
        <v>705558</v>
      </c>
      <c r="BRF25">
        <v>719433</v>
      </c>
      <c r="BRG25">
        <v>724572</v>
      </c>
      <c r="BRH25">
        <v>707750</v>
      </c>
      <c r="BRI25">
        <v>707160</v>
      </c>
      <c r="BRJ25">
        <v>676761</v>
      </c>
      <c r="BRK25">
        <v>530179</v>
      </c>
      <c r="BRL25">
        <v>290201</v>
      </c>
      <c r="BRM25">
        <v>290201</v>
      </c>
      <c r="BRN25">
        <v>230626</v>
      </c>
      <c r="BRO25">
        <v>118986</v>
      </c>
      <c r="BRP25">
        <v>48916</v>
      </c>
      <c r="BRQ25">
        <v>36267</v>
      </c>
      <c r="BRR25">
        <v>20334</v>
      </c>
      <c r="BRS25">
        <v>15197</v>
      </c>
      <c r="BRT25">
        <v>8958</v>
      </c>
      <c r="BRU25">
        <v>6038</v>
      </c>
      <c r="BRV25">
        <v>3531</v>
      </c>
      <c r="BRW25">
        <v>3</v>
      </c>
      <c r="BRX25">
        <v>3</v>
      </c>
      <c r="BRY25">
        <v>3</v>
      </c>
      <c r="BRZ25">
        <v>1</v>
      </c>
      <c r="BSA25">
        <v>1</v>
      </c>
      <c r="BSB25">
        <v>1</v>
      </c>
      <c r="BSC25">
        <v>1</v>
      </c>
      <c r="BSD25">
        <v>1</v>
      </c>
      <c r="BSE25">
        <v>1</v>
      </c>
      <c r="BSF25">
        <v>1</v>
      </c>
      <c r="BSG25">
        <v>1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696379</v>
      </c>
      <c r="BSZ25">
        <v>696379</v>
      </c>
      <c r="BTA25">
        <v>696379</v>
      </c>
      <c r="BTB25">
        <v>696379</v>
      </c>
      <c r="BTC25">
        <v>696379</v>
      </c>
      <c r="BTD25">
        <v>696379</v>
      </c>
      <c r="BTE25">
        <v>696379</v>
      </c>
      <c r="BTF25">
        <v>696379</v>
      </c>
      <c r="BTG25">
        <v>696379</v>
      </c>
      <c r="BTH25">
        <v>696379</v>
      </c>
      <c r="BTI25">
        <v>674788</v>
      </c>
      <c r="BTJ25">
        <v>665721</v>
      </c>
      <c r="BTK25">
        <v>658215</v>
      </c>
      <c r="BTL25">
        <v>652253</v>
      </c>
      <c r="BTM25">
        <v>655992</v>
      </c>
      <c r="BTN25">
        <v>659589</v>
      </c>
      <c r="BTO25">
        <v>657673</v>
      </c>
      <c r="BTP25">
        <v>655797</v>
      </c>
      <c r="BTQ25">
        <v>653703</v>
      </c>
      <c r="BTR25">
        <v>651746</v>
      </c>
      <c r="BTS25">
        <v>648126</v>
      </c>
      <c r="BTT25">
        <v>654142</v>
      </c>
      <c r="BTU25">
        <v>651693</v>
      </c>
      <c r="BTV25">
        <v>635988</v>
      </c>
      <c r="BTW25">
        <v>621649</v>
      </c>
      <c r="BTX25">
        <v>572503</v>
      </c>
      <c r="BTY25">
        <v>432717</v>
      </c>
      <c r="BTZ25">
        <v>246291</v>
      </c>
      <c r="BUA25">
        <v>131756</v>
      </c>
      <c r="BUB25">
        <v>36163</v>
      </c>
      <c r="BUC25">
        <v>4685</v>
      </c>
      <c r="BUD25">
        <v>182</v>
      </c>
      <c r="BUE25">
        <v>182</v>
      </c>
      <c r="BUF25">
        <v>71</v>
      </c>
      <c r="BUG25">
        <v>27</v>
      </c>
      <c r="BUH25">
        <v>26</v>
      </c>
      <c r="BUI25">
        <v>26</v>
      </c>
      <c r="BUJ25">
        <v>26</v>
      </c>
      <c r="BUK25">
        <v>26</v>
      </c>
      <c r="BUL25">
        <v>26</v>
      </c>
      <c r="BUM25">
        <v>16</v>
      </c>
      <c r="BUN25">
        <v>11</v>
      </c>
      <c r="BUO25">
        <v>10</v>
      </c>
      <c r="BUP25">
        <v>10</v>
      </c>
      <c r="BUQ25">
        <v>10</v>
      </c>
      <c r="BUR25">
        <v>6</v>
      </c>
      <c r="BUS25">
        <v>6</v>
      </c>
      <c r="BUT25">
        <v>2</v>
      </c>
      <c r="BUU25">
        <v>2</v>
      </c>
      <c r="BUV25">
        <v>2</v>
      </c>
      <c r="BUW25">
        <v>2</v>
      </c>
      <c r="BUX25">
        <v>700929</v>
      </c>
      <c r="BUY25">
        <v>700929</v>
      </c>
      <c r="BUZ25">
        <v>700929</v>
      </c>
      <c r="BVA25">
        <v>700929</v>
      </c>
      <c r="BVB25">
        <v>700929</v>
      </c>
      <c r="BVC25">
        <v>700929</v>
      </c>
      <c r="BVD25">
        <v>700929</v>
      </c>
      <c r="BVE25">
        <v>700929</v>
      </c>
      <c r="BVF25">
        <v>700929</v>
      </c>
      <c r="BVG25">
        <v>700929</v>
      </c>
      <c r="BVH25">
        <v>700929</v>
      </c>
      <c r="BVI25">
        <v>700929</v>
      </c>
      <c r="BVJ25">
        <v>700929</v>
      </c>
      <c r="BVK25">
        <v>700929</v>
      </c>
      <c r="BVL25">
        <v>700929</v>
      </c>
      <c r="BVM25">
        <v>700929</v>
      </c>
      <c r="BVN25">
        <v>700929</v>
      </c>
      <c r="BVO25">
        <v>700929</v>
      </c>
      <c r="BVP25">
        <v>700929</v>
      </c>
      <c r="BVQ25">
        <v>700929</v>
      </c>
      <c r="BVR25">
        <v>700929</v>
      </c>
      <c r="BVS25">
        <v>700929</v>
      </c>
      <c r="BVT25">
        <v>700929</v>
      </c>
      <c r="BVU25">
        <v>700929</v>
      </c>
      <c r="BVV25">
        <v>696933</v>
      </c>
      <c r="BVW25">
        <v>717067</v>
      </c>
      <c r="BVX25">
        <v>720341</v>
      </c>
      <c r="BVY25">
        <v>714180</v>
      </c>
      <c r="BVZ25">
        <v>709224</v>
      </c>
      <c r="BWA25">
        <v>704934</v>
      </c>
      <c r="BWB25">
        <v>701728</v>
      </c>
      <c r="BWC25">
        <v>700453</v>
      </c>
      <c r="BWD25">
        <v>685909</v>
      </c>
      <c r="BWE25">
        <v>674356</v>
      </c>
      <c r="BWF25">
        <v>674852</v>
      </c>
      <c r="BWG25">
        <v>646028</v>
      </c>
      <c r="BWH25">
        <v>636308</v>
      </c>
      <c r="BWI25">
        <v>611254</v>
      </c>
      <c r="BWJ25">
        <v>557661</v>
      </c>
      <c r="BWK25">
        <v>410865</v>
      </c>
      <c r="BWL25">
        <v>161963</v>
      </c>
      <c r="BWM25">
        <v>49713</v>
      </c>
      <c r="BWN25">
        <v>44722</v>
      </c>
      <c r="BWO25">
        <v>44722</v>
      </c>
      <c r="BWP25">
        <v>38317</v>
      </c>
      <c r="BWQ25">
        <v>22338</v>
      </c>
      <c r="BWR25">
        <v>6533</v>
      </c>
      <c r="BWS25">
        <v>3805</v>
      </c>
      <c r="BWT25">
        <v>1690</v>
      </c>
      <c r="BWU25">
        <v>638</v>
      </c>
      <c r="BWV25">
        <v>217</v>
      </c>
      <c r="BWW25">
        <v>217</v>
      </c>
      <c r="BWX25">
        <v>221</v>
      </c>
      <c r="BWY25">
        <v>221</v>
      </c>
      <c r="BWZ25">
        <v>221</v>
      </c>
      <c r="BXA25">
        <v>21</v>
      </c>
      <c r="BXB25">
        <v>21</v>
      </c>
      <c r="BXC25">
        <v>2</v>
      </c>
      <c r="BXD25">
        <v>2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606592</v>
      </c>
      <c r="BXK25">
        <v>606592</v>
      </c>
      <c r="BXL25">
        <v>606592</v>
      </c>
      <c r="BXM25">
        <v>606592</v>
      </c>
      <c r="BXN25">
        <v>606592</v>
      </c>
      <c r="BXO25">
        <v>606592</v>
      </c>
      <c r="BXP25">
        <v>606592</v>
      </c>
      <c r="BXQ25">
        <v>606592</v>
      </c>
      <c r="BXR25">
        <v>606592</v>
      </c>
      <c r="BXS25">
        <v>606592</v>
      </c>
      <c r="BXT25">
        <v>606592</v>
      </c>
      <c r="BXU25">
        <v>606592</v>
      </c>
      <c r="BXV25">
        <v>606592</v>
      </c>
      <c r="BXW25">
        <v>606592</v>
      </c>
      <c r="BXX25">
        <v>606592</v>
      </c>
      <c r="BXY25">
        <v>606592</v>
      </c>
      <c r="BXZ25">
        <v>606592</v>
      </c>
      <c r="BYA25">
        <v>606592</v>
      </c>
      <c r="BYB25">
        <v>606592</v>
      </c>
      <c r="BYC25">
        <v>606592</v>
      </c>
      <c r="BYD25">
        <v>606592</v>
      </c>
      <c r="BYE25">
        <v>606592</v>
      </c>
      <c r="BYF25">
        <v>606592</v>
      </c>
      <c r="BYG25">
        <v>606592</v>
      </c>
      <c r="BYH25">
        <v>606592</v>
      </c>
      <c r="BYI25">
        <v>607788</v>
      </c>
      <c r="BYJ25">
        <v>605162</v>
      </c>
      <c r="BYK25">
        <v>597122</v>
      </c>
      <c r="BYL25">
        <v>593699</v>
      </c>
      <c r="BYM25">
        <v>587351</v>
      </c>
      <c r="BYN25">
        <v>573089</v>
      </c>
      <c r="BYO25">
        <v>572184</v>
      </c>
      <c r="BYP25">
        <v>563984</v>
      </c>
      <c r="BYQ25">
        <v>563632</v>
      </c>
      <c r="BYR25">
        <v>561415</v>
      </c>
      <c r="BYS25">
        <v>562924</v>
      </c>
      <c r="BYT25">
        <v>546214</v>
      </c>
      <c r="BYU25">
        <v>546214</v>
      </c>
      <c r="BYV25">
        <v>533649</v>
      </c>
      <c r="BYW25">
        <v>491588</v>
      </c>
      <c r="BYX25">
        <v>419578</v>
      </c>
      <c r="BYY25">
        <v>244310</v>
      </c>
      <c r="BYZ25">
        <v>143423</v>
      </c>
      <c r="BZA25">
        <v>86060</v>
      </c>
      <c r="BZB25">
        <v>55239</v>
      </c>
      <c r="BZC25">
        <v>34422</v>
      </c>
      <c r="BZD25">
        <v>18039</v>
      </c>
      <c r="BZE25">
        <v>6681</v>
      </c>
      <c r="BZF25">
        <v>5531</v>
      </c>
      <c r="BZG25">
        <v>4029</v>
      </c>
      <c r="BZH25">
        <v>2852</v>
      </c>
      <c r="BZI25">
        <v>300</v>
      </c>
      <c r="BZJ25">
        <v>263</v>
      </c>
      <c r="BZK25">
        <v>210</v>
      </c>
      <c r="BZL25">
        <v>210</v>
      </c>
      <c r="BZM25">
        <v>118</v>
      </c>
      <c r="BZN25">
        <v>118</v>
      </c>
      <c r="BZO25">
        <v>118</v>
      </c>
      <c r="BZP25">
        <v>118</v>
      </c>
      <c r="BZQ25">
        <v>118</v>
      </c>
      <c r="BZR25">
        <v>143</v>
      </c>
      <c r="BZS25">
        <v>13</v>
      </c>
      <c r="BZT25">
        <v>13</v>
      </c>
      <c r="BZU25">
        <v>13</v>
      </c>
      <c r="BZV25">
        <v>13</v>
      </c>
      <c r="BZW25">
        <v>13</v>
      </c>
      <c r="BZX25">
        <v>13</v>
      </c>
      <c r="BZY25">
        <v>11</v>
      </c>
      <c r="BZZ25">
        <v>11</v>
      </c>
      <c r="CAA25">
        <v>11</v>
      </c>
      <c r="CAB25">
        <v>534463</v>
      </c>
      <c r="CAC25">
        <v>534463</v>
      </c>
      <c r="CAD25">
        <v>534463</v>
      </c>
      <c r="CAE25">
        <v>534463</v>
      </c>
      <c r="CAF25">
        <v>534463</v>
      </c>
      <c r="CAG25">
        <v>534463</v>
      </c>
      <c r="CAH25">
        <v>534463</v>
      </c>
      <c r="CAI25">
        <v>534463</v>
      </c>
      <c r="CAJ25">
        <v>534463</v>
      </c>
      <c r="CAK25">
        <v>534463</v>
      </c>
      <c r="CAL25">
        <v>534463</v>
      </c>
      <c r="CAM25">
        <v>534463</v>
      </c>
      <c r="CAN25">
        <v>534463</v>
      </c>
      <c r="CAO25">
        <v>534463</v>
      </c>
      <c r="CAP25">
        <v>534463</v>
      </c>
      <c r="CAQ25">
        <v>534463</v>
      </c>
      <c r="CAR25">
        <v>534463</v>
      </c>
      <c r="CAS25">
        <v>534463</v>
      </c>
      <c r="CAT25">
        <v>534463</v>
      </c>
      <c r="CAU25">
        <v>534463</v>
      </c>
      <c r="CAV25">
        <v>528852</v>
      </c>
      <c r="CAW25">
        <v>529575</v>
      </c>
      <c r="CAX25">
        <v>534010</v>
      </c>
      <c r="CAY25">
        <v>540677</v>
      </c>
      <c r="CAZ25">
        <v>533473</v>
      </c>
      <c r="CBA25">
        <v>527291</v>
      </c>
      <c r="CBB25">
        <v>528671</v>
      </c>
      <c r="CBC25">
        <v>529950</v>
      </c>
      <c r="CBD25">
        <v>524849</v>
      </c>
      <c r="CBE25">
        <v>515429</v>
      </c>
      <c r="CBF25">
        <v>512629</v>
      </c>
      <c r="CBG25">
        <v>510781</v>
      </c>
      <c r="CBH25">
        <v>499874</v>
      </c>
      <c r="CBI25">
        <v>496955</v>
      </c>
      <c r="CBJ25">
        <v>493171</v>
      </c>
      <c r="CBK25">
        <v>424173</v>
      </c>
      <c r="CBL25">
        <v>286550</v>
      </c>
      <c r="CBM25">
        <v>286550</v>
      </c>
      <c r="CBN25">
        <v>175551</v>
      </c>
      <c r="CBO25">
        <v>76351</v>
      </c>
      <c r="CBP25">
        <v>43116</v>
      </c>
      <c r="CBQ25">
        <v>19979</v>
      </c>
      <c r="CBR25">
        <v>7247</v>
      </c>
      <c r="CBS25">
        <v>5757</v>
      </c>
      <c r="CBT25">
        <v>3478</v>
      </c>
      <c r="CBU25">
        <v>416</v>
      </c>
      <c r="CBV25">
        <v>388</v>
      </c>
      <c r="CBW25">
        <v>297</v>
      </c>
      <c r="CBX25">
        <v>298</v>
      </c>
      <c r="CBY25">
        <v>4</v>
      </c>
      <c r="CBZ25">
        <v>4</v>
      </c>
      <c r="CCA25">
        <v>4</v>
      </c>
      <c r="CCB25">
        <v>4</v>
      </c>
      <c r="CCC25">
        <v>1</v>
      </c>
      <c r="CCD25">
        <v>1</v>
      </c>
      <c r="CCE25">
        <v>1</v>
      </c>
      <c r="CCF25">
        <v>1</v>
      </c>
      <c r="CCG25">
        <v>1</v>
      </c>
      <c r="CCH25">
        <v>1</v>
      </c>
      <c r="CCI25">
        <v>1</v>
      </c>
      <c r="CCJ25">
        <v>552464</v>
      </c>
      <c r="CCK25">
        <v>552464</v>
      </c>
      <c r="CCL25">
        <v>552464</v>
      </c>
      <c r="CCM25">
        <v>552464</v>
      </c>
      <c r="CCN25">
        <v>552464</v>
      </c>
      <c r="CCO25">
        <v>552464</v>
      </c>
      <c r="CCP25">
        <v>552464</v>
      </c>
      <c r="CCQ25">
        <v>552464</v>
      </c>
      <c r="CCR25">
        <v>552464</v>
      </c>
      <c r="CCS25">
        <v>552464</v>
      </c>
      <c r="CCT25">
        <v>552464</v>
      </c>
      <c r="CCU25">
        <v>552464</v>
      </c>
      <c r="CCV25">
        <v>552464</v>
      </c>
      <c r="CCW25">
        <v>552464</v>
      </c>
      <c r="CCX25">
        <v>552464</v>
      </c>
      <c r="CCY25">
        <v>552464</v>
      </c>
      <c r="CCZ25">
        <v>552464</v>
      </c>
      <c r="CDA25">
        <v>552464</v>
      </c>
      <c r="CDB25">
        <v>552464</v>
      </c>
      <c r="CDC25">
        <v>552464</v>
      </c>
      <c r="CDD25">
        <v>552464</v>
      </c>
      <c r="CDE25">
        <v>552464</v>
      </c>
      <c r="CDF25">
        <v>552464</v>
      </c>
      <c r="CDG25">
        <v>552464</v>
      </c>
      <c r="CDH25">
        <v>552464</v>
      </c>
      <c r="CDI25">
        <v>552464</v>
      </c>
      <c r="CDJ25">
        <v>551197</v>
      </c>
      <c r="CDK25">
        <v>549389</v>
      </c>
      <c r="CDL25">
        <v>549420</v>
      </c>
      <c r="CDM25">
        <v>545164</v>
      </c>
      <c r="CDN25">
        <v>537316</v>
      </c>
      <c r="CDO25">
        <v>538521</v>
      </c>
      <c r="CDP25">
        <v>539785</v>
      </c>
      <c r="CDQ25">
        <v>539268</v>
      </c>
      <c r="CDR25">
        <v>533287</v>
      </c>
      <c r="CDS25">
        <v>531809</v>
      </c>
      <c r="CDT25">
        <v>531879</v>
      </c>
      <c r="CDU25">
        <v>532484</v>
      </c>
      <c r="CDV25">
        <v>525346</v>
      </c>
      <c r="CDW25">
        <v>523914</v>
      </c>
      <c r="CDX25">
        <v>516939</v>
      </c>
      <c r="CDY25">
        <v>452798</v>
      </c>
      <c r="CDZ25">
        <v>338145</v>
      </c>
      <c r="CEA25">
        <v>176254</v>
      </c>
      <c r="CEB25">
        <v>71947</v>
      </c>
      <c r="CEC25">
        <v>24833</v>
      </c>
      <c r="CED25">
        <v>9903</v>
      </c>
      <c r="CEE25">
        <v>9903</v>
      </c>
      <c r="CEF25">
        <v>4698</v>
      </c>
      <c r="CEG25">
        <v>2285</v>
      </c>
      <c r="CEH25">
        <v>557</v>
      </c>
      <c r="CEI25">
        <v>532</v>
      </c>
      <c r="CEJ25">
        <v>316</v>
      </c>
      <c r="CEK25">
        <v>316</v>
      </c>
      <c r="CEL25">
        <v>317</v>
      </c>
      <c r="CEM25">
        <v>15</v>
      </c>
      <c r="CEN25">
        <v>15</v>
      </c>
      <c r="CEO25">
        <v>10</v>
      </c>
      <c r="CEP25">
        <v>5</v>
      </c>
      <c r="CEQ25">
        <v>512438</v>
      </c>
      <c r="CER25">
        <v>512438</v>
      </c>
      <c r="CES25">
        <v>512438</v>
      </c>
      <c r="CET25">
        <v>512438</v>
      </c>
      <c r="CEU25">
        <v>512438</v>
      </c>
      <c r="CEV25">
        <v>512438</v>
      </c>
      <c r="CEW25">
        <v>512438</v>
      </c>
      <c r="CEX25">
        <v>512438</v>
      </c>
      <c r="CEY25">
        <v>512438</v>
      </c>
      <c r="CEZ25">
        <v>512438</v>
      </c>
      <c r="CFA25">
        <v>512438</v>
      </c>
      <c r="CFB25">
        <v>512438</v>
      </c>
      <c r="CFC25">
        <v>512438</v>
      </c>
      <c r="CFD25">
        <v>512438</v>
      </c>
      <c r="CFE25">
        <v>512438</v>
      </c>
      <c r="CFF25">
        <v>512438</v>
      </c>
      <c r="CFG25">
        <v>512438</v>
      </c>
      <c r="CFH25">
        <v>512438</v>
      </c>
      <c r="CFI25">
        <v>512438</v>
      </c>
      <c r="CFJ25">
        <v>512438</v>
      </c>
      <c r="CFK25">
        <v>512438</v>
      </c>
      <c r="CFL25">
        <v>512438</v>
      </c>
      <c r="CFM25">
        <v>512438</v>
      </c>
      <c r="CFN25">
        <v>512438</v>
      </c>
      <c r="CFO25">
        <v>512438</v>
      </c>
      <c r="CFP25">
        <v>512438</v>
      </c>
      <c r="CFQ25">
        <v>512438</v>
      </c>
      <c r="CFR25">
        <v>512438</v>
      </c>
      <c r="CFS25">
        <v>512438</v>
      </c>
      <c r="CFT25">
        <v>512438</v>
      </c>
      <c r="CFU25">
        <v>512438</v>
      </c>
      <c r="CFV25">
        <v>512438</v>
      </c>
      <c r="CFW25">
        <v>502647</v>
      </c>
      <c r="CFX25">
        <v>502575</v>
      </c>
      <c r="CFY25">
        <v>504348</v>
      </c>
      <c r="CFZ25">
        <v>501168</v>
      </c>
      <c r="CGA25">
        <v>503302</v>
      </c>
      <c r="CGB25">
        <v>503493</v>
      </c>
      <c r="CGC25">
        <v>506459</v>
      </c>
      <c r="CGD25">
        <v>511070</v>
      </c>
      <c r="CGE25">
        <v>514489</v>
      </c>
      <c r="CGF25">
        <v>516908</v>
      </c>
      <c r="CGG25">
        <v>500301</v>
      </c>
      <c r="CGH25">
        <v>486876</v>
      </c>
      <c r="CGI25">
        <v>474264</v>
      </c>
      <c r="CGJ25">
        <v>461574</v>
      </c>
      <c r="CGK25">
        <v>402963</v>
      </c>
      <c r="CGL25">
        <v>305448</v>
      </c>
      <c r="CGM25">
        <v>133550</v>
      </c>
      <c r="CGN25">
        <v>114024</v>
      </c>
      <c r="CGO25">
        <v>114024</v>
      </c>
      <c r="CGP25">
        <v>65305</v>
      </c>
      <c r="CGQ25">
        <v>35142</v>
      </c>
      <c r="CGR25">
        <v>7923</v>
      </c>
      <c r="CGS25">
        <v>3260</v>
      </c>
      <c r="CGT25">
        <v>3150</v>
      </c>
      <c r="CGU25">
        <v>1357</v>
      </c>
      <c r="CGV25">
        <v>646</v>
      </c>
      <c r="CGW25">
        <v>345</v>
      </c>
      <c r="CGX25">
        <v>345</v>
      </c>
      <c r="CGY25">
        <v>345</v>
      </c>
      <c r="CGZ25">
        <v>333</v>
      </c>
      <c r="CHA25">
        <v>333</v>
      </c>
      <c r="CHB25">
        <v>430834</v>
      </c>
      <c r="CHC25">
        <v>430834</v>
      </c>
      <c r="CHD25">
        <v>430834</v>
      </c>
      <c r="CHE25">
        <v>430834</v>
      </c>
      <c r="CHF25">
        <v>430834</v>
      </c>
      <c r="CHG25">
        <v>430834</v>
      </c>
      <c r="CHH25">
        <v>430834</v>
      </c>
      <c r="CHI25">
        <v>430834</v>
      </c>
      <c r="CHJ25">
        <v>430834</v>
      </c>
      <c r="CHK25">
        <v>430834</v>
      </c>
      <c r="CHL25">
        <v>430834</v>
      </c>
      <c r="CHM25">
        <v>430834</v>
      </c>
      <c r="CHN25">
        <v>430834</v>
      </c>
      <c r="CHO25">
        <v>430834</v>
      </c>
      <c r="CHP25">
        <v>430834</v>
      </c>
      <c r="CHQ25">
        <v>430834</v>
      </c>
      <c r="CHR25">
        <v>430834</v>
      </c>
      <c r="CHS25">
        <v>430834</v>
      </c>
      <c r="CHT25">
        <v>430834</v>
      </c>
      <c r="CHU25">
        <v>430834</v>
      </c>
      <c r="CHV25">
        <v>430834</v>
      </c>
      <c r="CHW25">
        <v>430834</v>
      </c>
      <c r="CHX25">
        <v>430834</v>
      </c>
      <c r="CHY25">
        <v>430834</v>
      </c>
      <c r="CHZ25">
        <v>430834</v>
      </c>
      <c r="CIA25">
        <v>430834</v>
      </c>
      <c r="CIB25">
        <v>430834</v>
      </c>
      <c r="CIC25">
        <v>430834</v>
      </c>
      <c r="CID25">
        <v>430834</v>
      </c>
      <c r="CIE25">
        <v>430834</v>
      </c>
      <c r="CIF25">
        <v>430834</v>
      </c>
      <c r="CIG25">
        <v>430834</v>
      </c>
      <c r="CIH25">
        <v>430834</v>
      </c>
      <c r="CII25">
        <v>423587</v>
      </c>
      <c r="CIJ25">
        <v>417352</v>
      </c>
      <c r="CIK25">
        <v>417264</v>
      </c>
      <c r="CIL25">
        <v>416306</v>
      </c>
      <c r="CIM25">
        <v>419553</v>
      </c>
      <c r="CIN25">
        <v>420013</v>
      </c>
      <c r="CIO25">
        <v>428110</v>
      </c>
      <c r="CIP25">
        <v>433199</v>
      </c>
      <c r="CIQ25">
        <v>438505</v>
      </c>
      <c r="CIR25">
        <v>431299</v>
      </c>
      <c r="CIS25">
        <v>421724</v>
      </c>
      <c r="CIT25">
        <v>424413</v>
      </c>
      <c r="CIU25">
        <v>424413</v>
      </c>
      <c r="CIV25">
        <v>414176</v>
      </c>
      <c r="CIW25">
        <v>397628</v>
      </c>
      <c r="CIX25">
        <v>381086</v>
      </c>
      <c r="CIY25">
        <v>336998</v>
      </c>
      <c r="CIZ25">
        <v>269265</v>
      </c>
      <c r="CJA25">
        <v>131914</v>
      </c>
      <c r="CJB25">
        <v>46658</v>
      </c>
      <c r="CJC25">
        <v>30325</v>
      </c>
      <c r="CJD25">
        <v>6092</v>
      </c>
      <c r="CJE25">
        <v>1444</v>
      </c>
      <c r="CJF25">
        <v>728</v>
      </c>
      <c r="CJG25">
        <v>165</v>
      </c>
      <c r="CJH25">
        <v>29</v>
      </c>
      <c r="CJI25">
        <v>29</v>
      </c>
      <c r="CJJ25">
        <v>9</v>
      </c>
      <c r="CJK25">
        <v>9</v>
      </c>
      <c r="CJL25">
        <v>1</v>
      </c>
      <c r="CJM25">
        <v>1</v>
      </c>
      <c r="CJN25">
        <v>1</v>
      </c>
      <c r="CJO25">
        <v>1</v>
      </c>
      <c r="CJP25">
        <v>1</v>
      </c>
      <c r="CJQ25">
        <v>1</v>
      </c>
      <c r="CJR25">
        <v>1</v>
      </c>
      <c r="CJS25">
        <v>1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1</v>
      </c>
      <c r="CKI25">
        <v>375293</v>
      </c>
      <c r="CKJ25">
        <v>375293</v>
      </c>
      <c r="CKK25">
        <v>375293</v>
      </c>
      <c r="CKL25">
        <v>375293</v>
      </c>
      <c r="CKM25">
        <v>375293</v>
      </c>
      <c r="CKN25">
        <v>375293</v>
      </c>
      <c r="CKO25">
        <v>375293</v>
      </c>
      <c r="CKP25">
        <v>375293</v>
      </c>
      <c r="CKQ25">
        <v>375293</v>
      </c>
      <c r="CKR25">
        <v>375293</v>
      </c>
      <c r="CKS25">
        <v>375293</v>
      </c>
      <c r="CKT25">
        <v>375293</v>
      </c>
      <c r="CKU25">
        <v>375293</v>
      </c>
      <c r="CKV25">
        <v>378363</v>
      </c>
      <c r="CKW25">
        <v>378519</v>
      </c>
      <c r="CKX25">
        <v>380625</v>
      </c>
      <c r="CKY25">
        <v>380933</v>
      </c>
      <c r="CKZ25">
        <v>378494</v>
      </c>
      <c r="CLA25">
        <v>364349</v>
      </c>
      <c r="CLB25">
        <v>361906</v>
      </c>
      <c r="CLC25">
        <v>362533</v>
      </c>
      <c r="CLD25">
        <v>364616</v>
      </c>
      <c r="CLE25">
        <v>364451</v>
      </c>
      <c r="CLF25">
        <v>359869</v>
      </c>
      <c r="CLG25">
        <v>359303</v>
      </c>
      <c r="CLH25">
        <v>359908</v>
      </c>
      <c r="CLI25">
        <v>356606</v>
      </c>
      <c r="CLJ25">
        <v>357119</v>
      </c>
      <c r="CLK25">
        <v>353251</v>
      </c>
      <c r="CLL25">
        <v>315870</v>
      </c>
      <c r="CLM25">
        <v>315870</v>
      </c>
      <c r="CLN25">
        <v>279177</v>
      </c>
      <c r="CLO25">
        <v>198394</v>
      </c>
      <c r="CLP25">
        <v>111974</v>
      </c>
      <c r="CLQ25">
        <v>50775</v>
      </c>
      <c r="CLR25">
        <v>19003</v>
      </c>
      <c r="CLS25">
        <v>17005</v>
      </c>
      <c r="CLT25">
        <v>14808</v>
      </c>
      <c r="CLU25">
        <v>4323</v>
      </c>
      <c r="CLV25">
        <v>61</v>
      </c>
      <c r="CLW25">
        <v>332601</v>
      </c>
      <c r="CLX25">
        <v>332601</v>
      </c>
      <c r="CLY25">
        <v>332601</v>
      </c>
      <c r="CLZ25">
        <v>332601</v>
      </c>
      <c r="CMA25">
        <v>332601</v>
      </c>
      <c r="CMB25">
        <v>332601</v>
      </c>
      <c r="CMC25">
        <v>332601</v>
      </c>
      <c r="CMD25">
        <v>332601</v>
      </c>
      <c r="CME25">
        <v>332601</v>
      </c>
      <c r="CMF25">
        <v>332601</v>
      </c>
      <c r="CMG25">
        <v>332601</v>
      </c>
      <c r="CMH25">
        <v>332601</v>
      </c>
      <c r="CMI25">
        <v>332601</v>
      </c>
      <c r="CMJ25">
        <v>332601</v>
      </c>
      <c r="CMK25">
        <v>332601</v>
      </c>
      <c r="CML25">
        <v>332601</v>
      </c>
      <c r="CMM25">
        <v>332601</v>
      </c>
      <c r="CMN25">
        <v>332601</v>
      </c>
      <c r="CMO25">
        <v>332601</v>
      </c>
      <c r="CMP25">
        <v>332601</v>
      </c>
      <c r="CMQ25">
        <v>332601</v>
      </c>
      <c r="CMR25">
        <v>332601</v>
      </c>
      <c r="CMS25">
        <v>332601</v>
      </c>
      <c r="CMT25">
        <v>332601</v>
      </c>
      <c r="CMU25">
        <v>332601</v>
      </c>
      <c r="CMV25">
        <v>332601</v>
      </c>
      <c r="CMW25">
        <v>332601</v>
      </c>
      <c r="CMX25">
        <v>332601</v>
      </c>
      <c r="CMY25">
        <v>332601</v>
      </c>
      <c r="CMZ25">
        <v>332601</v>
      </c>
      <c r="CNA25">
        <v>332601</v>
      </c>
      <c r="CNB25">
        <v>332601</v>
      </c>
      <c r="CNC25">
        <v>332601</v>
      </c>
      <c r="CND25">
        <v>332601</v>
      </c>
      <c r="CNE25">
        <v>332601</v>
      </c>
      <c r="CNF25">
        <v>332601</v>
      </c>
      <c r="CNG25">
        <v>332601</v>
      </c>
      <c r="CNH25">
        <v>332601</v>
      </c>
      <c r="CNI25">
        <v>330531</v>
      </c>
      <c r="CNJ25">
        <v>328861</v>
      </c>
      <c r="CNK25">
        <v>330448</v>
      </c>
      <c r="CNL25">
        <v>325820</v>
      </c>
      <c r="CNM25">
        <v>323228</v>
      </c>
      <c r="CNN25">
        <v>324224</v>
      </c>
      <c r="CNO25">
        <v>324763</v>
      </c>
      <c r="CNP25">
        <v>325512</v>
      </c>
      <c r="CNQ25">
        <v>326378</v>
      </c>
      <c r="CNR25">
        <v>328520</v>
      </c>
      <c r="CNS25">
        <v>330911</v>
      </c>
      <c r="CNT25">
        <v>328828</v>
      </c>
      <c r="CNU25">
        <v>331129</v>
      </c>
      <c r="CNV25">
        <v>330988</v>
      </c>
      <c r="CNW25">
        <v>328414</v>
      </c>
      <c r="CNX25">
        <v>326562</v>
      </c>
      <c r="CNY25">
        <v>314788</v>
      </c>
      <c r="CNZ25">
        <v>274936</v>
      </c>
      <c r="COA25">
        <v>223271</v>
      </c>
      <c r="COB25">
        <v>128416</v>
      </c>
      <c r="COC25">
        <v>32785</v>
      </c>
      <c r="COD25">
        <v>13573</v>
      </c>
      <c r="COE25">
        <v>13573</v>
      </c>
      <c r="COF25">
        <v>4547</v>
      </c>
      <c r="COG25">
        <v>1558</v>
      </c>
      <c r="COH25">
        <v>41</v>
      </c>
      <c r="COI25">
        <v>30</v>
      </c>
      <c r="COJ25">
        <v>286487</v>
      </c>
      <c r="COK25">
        <v>286487</v>
      </c>
      <c r="COL25">
        <v>286487</v>
      </c>
      <c r="COM25">
        <v>286487</v>
      </c>
      <c r="CON25">
        <v>286487</v>
      </c>
      <c r="COO25">
        <v>286487</v>
      </c>
      <c r="COP25">
        <v>286487</v>
      </c>
      <c r="COQ25">
        <v>286487</v>
      </c>
      <c r="COR25">
        <v>286487</v>
      </c>
      <c r="COS25">
        <v>286487</v>
      </c>
      <c r="COT25">
        <v>286487</v>
      </c>
      <c r="COU25">
        <v>286487</v>
      </c>
      <c r="COV25">
        <v>286487</v>
      </c>
      <c r="COW25">
        <v>286487</v>
      </c>
      <c r="COX25">
        <v>286487</v>
      </c>
      <c r="COY25">
        <v>286487</v>
      </c>
      <c r="COZ25">
        <v>286487</v>
      </c>
      <c r="CPA25">
        <v>286487</v>
      </c>
      <c r="CPB25">
        <v>286487</v>
      </c>
      <c r="CPC25">
        <v>286487</v>
      </c>
      <c r="CPD25">
        <v>286487</v>
      </c>
      <c r="CPE25">
        <v>286487</v>
      </c>
      <c r="CPF25">
        <v>286487</v>
      </c>
      <c r="CPG25">
        <v>286487</v>
      </c>
      <c r="CPH25">
        <v>286487</v>
      </c>
      <c r="CPI25">
        <v>286487</v>
      </c>
      <c r="CPJ25">
        <v>286487</v>
      </c>
      <c r="CPK25">
        <v>286487</v>
      </c>
      <c r="CPL25">
        <v>286487</v>
      </c>
      <c r="CPM25">
        <v>286487</v>
      </c>
      <c r="CPN25">
        <v>286487</v>
      </c>
      <c r="CPO25">
        <v>286487</v>
      </c>
      <c r="CPP25">
        <v>286487</v>
      </c>
      <c r="CPQ25">
        <v>286487</v>
      </c>
      <c r="CPR25">
        <v>286487</v>
      </c>
      <c r="CPS25">
        <v>286487</v>
      </c>
      <c r="CPT25">
        <v>286487</v>
      </c>
      <c r="CPU25">
        <v>286487</v>
      </c>
      <c r="CPV25">
        <v>286487</v>
      </c>
      <c r="CPW25">
        <v>286129</v>
      </c>
      <c r="CPX25">
        <v>285915</v>
      </c>
      <c r="CPY25">
        <v>291010</v>
      </c>
      <c r="CPZ25">
        <v>293653</v>
      </c>
      <c r="CQA25">
        <v>295980</v>
      </c>
      <c r="CQB25">
        <v>312681</v>
      </c>
      <c r="CQC25">
        <v>321884</v>
      </c>
      <c r="CQD25">
        <v>320076</v>
      </c>
      <c r="CQE25">
        <v>310164</v>
      </c>
      <c r="CQF25">
        <v>305602</v>
      </c>
      <c r="CQG25">
        <v>302204</v>
      </c>
      <c r="CQH25">
        <v>299349</v>
      </c>
      <c r="CQI25">
        <v>298065</v>
      </c>
      <c r="CQJ25">
        <v>298165</v>
      </c>
      <c r="CQK25">
        <v>286597</v>
      </c>
      <c r="CQL25">
        <v>256963</v>
      </c>
      <c r="CQM25">
        <v>166386</v>
      </c>
      <c r="CQN25">
        <v>139239</v>
      </c>
      <c r="CQO25">
        <v>139239</v>
      </c>
      <c r="CQP25">
        <v>80094</v>
      </c>
      <c r="CQQ25">
        <v>16053</v>
      </c>
      <c r="CQR25">
        <v>1268</v>
      </c>
      <c r="CQS25">
        <v>48</v>
      </c>
      <c r="CQT25">
        <v>1</v>
      </c>
      <c r="CQU25">
        <v>1</v>
      </c>
      <c r="CQV25">
        <v>1</v>
      </c>
      <c r="CQW25">
        <v>1</v>
      </c>
      <c r="CQX25">
        <v>1</v>
      </c>
      <c r="CQY25">
        <v>1</v>
      </c>
      <c r="CQZ25">
        <v>1</v>
      </c>
      <c r="CRA25">
        <v>1</v>
      </c>
      <c r="CRB25">
        <v>211423</v>
      </c>
      <c r="CRC25">
        <v>211423</v>
      </c>
      <c r="CRD25">
        <v>211423</v>
      </c>
      <c r="CRE25">
        <v>211423</v>
      </c>
      <c r="CRF25">
        <v>211423</v>
      </c>
      <c r="CRG25">
        <v>211423</v>
      </c>
      <c r="CRH25">
        <v>211423</v>
      </c>
      <c r="CRI25">
        <v>211423</v>
      </c>
      <c r="CRJ25">
        <v>211423</v>
      </c>
      <c r="CRK25">
        <v>211423</v>
      </c>
      <c r="CRL25">
        <v>211423</v>
      </c>
      <c r="CRM25">
        <v>211423</v>
      </c>
      <c r="CRN25">
        <v>211423</v>
      </c>
      <c r="CRO25">
        <v>211423</v>
      </c>
      <c r="CRP25">
        <v>211423</v>
      </c>
      <c r="CRQ25">
        <v>211423</v>
      </c>
      <c r="CRR25">
        <v>211423</v>
      </c>
      <c r="CRS25">
        <v>211423</v>
      </c>
      <c r="CRT25">
        <v>211423</v>
      </c>
      <c r="CRU25">
        <v>211423</v>
      </c>
      <c r="CRV25">
        <v>211423</v>
      </c>
      <c r="CRW25">
        <v>211423</v>
      </c>
      <c r="CRX25">
        <v>211423</v>
      </c>
      <c r="CRY25">
        <v>211423</v>
      </c>
      <c r="CRZ25">
        <v>211423</v>
      </c>
      <c r="CSA25">
        <v>211423</v>
      </c>
      <c r="CSB25">
        <v>211423</v>
      </c>
      <c r="CSC25">
        <v>211423</v>
      </c>
      <c r="CSD25">
        <v>211423</v>
      </c>
      <c r="CSE25">
        <v>211423</v>
      </c>
      <c r="CSF25">
        <v>211423</v>
      </c>
      <c r="CSG25">
        <v>211423</v>
      </c>
      <c r="CSH25">
        <v>211423</v>
      </c>
      <c r="CSI25">
        <v>207855</v>
      </c>
      <c r="CSJ25">
        <v>207878</v>
      </c>
      <c r="CSK25">
        <v>204661</v>
      </c>
      <c r="CSL25">
        <v>204367</v>
      </c>
      <c r="CSM25">
        <v>210608</v>
      </c>
      <c r="CSN25">
        <v>204321</v>
      </c>
      <c r="CSO25">
        <v>204175</v>
      </c>
      <c r="CSP25">
        <v>200673</v>
      </c>
      <c r="CSQ25">
        <v>201610</v>
      </c>
      <c r="CSR25">
        <v>197388</v>
      </c>
      <c r="CSS25">
        <v>193652</v>
      </c>
      <c r="CST25">
        <v>189775</v>
      </c>
      <c r="CSU25">
        <v>189775</v>
      </c>
      <c r="CSV25">
        <v>184726</v>
      </c>
      <c r="CSW25">
        <v>181199</v>
      </c>
      <c r="CSX25">
        <v>183319</v>
      </c>
      <c r="CSY25">
        <v>164592</v>
      </c>
      <c r="CSZ25">
        <v>129365</v>
      </c>
      <c r="CTA25">
        <v>88748</v>
      </c>
      <c r="CTB25">
        <v>37577</v>
      </c>
      <c r="CTC25">
        <v>9589</v>
      </c>
      <c r="CTD25">
        <v>1712</v>
      </c>
      <c r="CTE25">
        <v>140</v>
      </c>
      <c r="CTF25">
        <v>139</v>
      </c>
      <c r="CTG25">
        <v>139</v>
      </c>
      <c r="CTH25">
        <v>139</v>
      </c>
      <c r="CTI25">
        <v>139</v>
      </c>
      <c r="CTJ25">
        <v>139</v>
      </c>
      <c r="CTK25">
        <v>139</v>
      </c>
      <c r="CTL25">
        <v>139</v>
      </c>
      <c r="CTM25">
        <v>144842</v>
      </c>
      <c r="CTN25">
        <v>144842</v>
      </c>
      <c r="CTO25">
        <v>144842</v>
      </c>
      <c r="CTP25">
        <v>144842</v>
      </c>
      <c r="CTQ25">
        <v>144842</v>
      </c>
      <c r="CTR25">
        <v>144842</v>
      </c>
      <c r="CTS25">
        <v>144842</v>
      </c>
      <c r="CTT25">
        <v>144842</v>
      </c>
      <c r="CTU25">
        <v>144842</v>
      </c>
      <c r="CTV25">
        <v>144842</v>
      </c>
      <c r="CTW25">
        <v>144842</v>
      </c>
      <c r="CTX25">
        <v>144842</v>
      </c>
      <c r="CTY25">
        <v>144842</v>
      </c>
      <c r="CTZ25">
        <v>144842</v>
      </c>
      <c r="CUA25">
        <v>144842</v>
      </c>
      <c r="CUB25">
        <v>144842</v>
      </c>
      <c r="CUC25">
        <v>144842</v>
      </c>
      <c r="CUD25">
        <v>144842</v>
      </c>
      <c r="CUE25">
        <v>144842</v>
      </c>
      <c r="CUF25">
        <v>144842</v>
      </c>
      <c r="CUG25">
        <v>144842</v>
      </c>
      <c r="CUH25">
        <v>144842</v>
      </c>
      <c r="CUI25">
        <v>144842</v>
      </c>
      <c r="CUJ25">
        <v>144842</v>
      </c>
      <c r="CUK25">
        <v>144842</v>
      </c>
      <c r="CUL25">
        <v>144842</v>
      </c>
      <c r="CUM25">
        <v>144842</v>
      </c>
      <c r="CUN25">
        <v>144842</v>
      </c>
      <c r="CUO25">
        <v>144842</v>
      </c>
      <c r="CUP25">
        <v>144842</v>
      </c>
      <c r="CUQ25">
        <v>144842</v>
      </c>
      <c r="CUR25">
        <v>144842</v>
      </c>
      <c r="CUS25">
        <v>144842</v>
      </c>
      <c r="CUT25">
        <v>144842</v>
      </c>
      <c r="CUU25">
        <v>144842</v>
      </c>
      <c r="CUV25">
        <v>144842</v>
      </c>
      <c r="CUW25">
        <v>143239</v>
      </c>
      <c r="CUX25">
        <v>138732</v>
      </c>
      <c r="CUY25">
        <v>133437</v>
      </c>
      <c r="CUZ25">
        <v>127257</v>
      </c>
      <c r="CVA25">
        <v>128169</v>
      </c>
      <c r="CVB25">
        <v>132312</v>
      </c>
      <c r="CVC25">
        <v>135566</v>
      </c>
      <c r="CVD25">
        <v>137356</v>
      </c>
      <c r="CVE25">
        <v>135459</v>
      </c>
      <c r="CVF25">
        <v>132666</v>
      </c>
      <c r="CVG25">
        <v>134757</v>
      </c>
      <c r="CVH25">
        <v>138808</v>
      </c>
      <c r="CVI25">
        <v>138803</v>
      </c>
      <c r="CVJ25">
        <v>135515</v>
      </c>
      <c r="CVK25">
        <v>131241</v>
      </c>
      <c r="CVL25">
        <v>131387</v>
      </c>
      <c r="CVM25">
        <v>131387</v>
      </c>
      <c r="CVN25">
        <v>119973</v>
      </c>
      <c r="CVO25">
        <v>74220</v>
      </c>
      <c r="CVP25">
        <v>35191</v>
      </c>
      <c r="CVQ25">
        <v>10042</v>
      </c>
      <c r="CVR25">
        <v>5957</v>
      </c>
      <c r="CVS25">
        <v>3589</v>
      </c>
      <c r="CVT25">
        <v>1190</v>
      </c>
      <c r="CVU25">
        <v>861</v>
      </c>
      <c r="CVV25">
        <v>677</v>
      </c>
      <c r="CVW25">
        <v>629</v>
      </c>
      <c r="CVX25">
        <v>605</v>
      </c>
      <c r="CVY25">
        <v>198</v>
      </c>
      <c r="CVZ25">
        <v>168</v>
      </c>
      <c r="CWA25">
        <v>168</v>
      </c>
      <c r="CWB25">
        <v>168</v>
      </c>
      <c r="CWC25">
        <v>168</v>
      </c>
      <c r="CWD25">
        <v>168</v>
      </c>
      <c r="CWE25">
        <v>168</v>
      </c>
      <c r="CWF25">
        <v>168</v>
      </c>
      <c r="CWG25">
        <v>93579</v>
      </c>
      <c r="CWH25">
        <v>93579</v>
      </c>
      <c r="CWI25">
        <v>93579</v>
      </c>
      <c r="CWJ25">
        <v>93579</v>
      </c>
      <c r="CWK25">
        <v>93579</v>
      </c>
      <c r="CWL25">
        <v>93579</v>
      </c>
      <c r="CWM25">
        <v>93579</v>
      </c>
      <c r="CWN25">
        <v>93579</v>
      </c>
      <c r="CWO25">
        <v>93579</v>
      </c>
      <c r="CWP25">
        <v>93579</v>
      </c>
      <c r="CWQ25">
        <v>93579</v>
      </c>
      <c r="CWR25">
        <v>93579</v>
      </c>
      <c r="CWS25">
        <v>93579</v>
      </c>
      <c r="CWT25">
        <v>93579</v>
      </c>
      <c r="CWU25">
        <v>93579</v>
      </c>
      <c r="CWV25">
        <v>93579</v>
      </c>
      <c r="CWW25">
        <v>93579</v>
      </c>
      <c r="CWX25">
        <v>93579</v>
      </c>
      <c r="CWY25">
        <v>93579</v>
      </c>
      <c r="CWZ25">
        <v>93579</v>
      </c>
      <c r="CXA25">
        <v>93579</v>
      </c>
      <c r="CXB25">
        <v>93579</v>
      </c>
      <c r="CXC25">
        <v>93579</v>
      </c>
      <c r="CXD25">
        <v>93579</v>
      </c>
      <c r="CXE25">
        <v>93579</v>
      </c>
      <c r="CXF25">
        <v>93579</v>
      </c>
      <c r="CXG25">
        <v>93579</v>
      </c>
      <c r="CXH25">
        <v>93579</v>
      </c>
      <c r="CXI25">
        <v>93579</v>
      </c>
      <c r="CXJ25">
        <v>93579</v>
      </c>
      <c r="CXK25">
        <v>95153</v>
      </c>
      <c r="CXL25">
        <v>95016</v>
      </c>
      <c r="CXM25">
        <v>96352</v>
      </c>
      <c r="CXN25">
        <v>94902</v>
      </c>
      <c r="CXO25">
        <v>94951</v>
      </c>
      <c r="CXP25">
        <v>93343</v>
      </c>
      <c r="CXQ25">
        <v>91534</v>
      </c>
      <c r="CXR25">
        <v>91789</v>
      </c>
      <c r="CXS25">
        <v>91654</v>
      </c>
      <c r="CXT25">
        <v>88242</v>
      </c>
      <c r="CXU25">
        <v>85270</v>
      </c>
      <c r="CXV25">
        <v>77006</v>
      </c>
      <c r="CXW25">
        <v>73205</v>
      </c>
      <c r="CXX25">
        <v>66647</v>
      </c>
      <c r="CXY25">
        <v>61609</v>
      </c>
      <c r="CXZ25">
        <v>51673</v>
      </c>
      <c r="CYA25">
        <v>39189</v>
      </c>
      <c r="CYB25">
        <v>26071</v>
      </c>
      <c r="CYC25">
        <v>12621</v>
      </c>
      <c r="CYD25">
        <v>4369</v>
      </c>
      <c r="CYE25">
        <v>906</v>
      </c>
      <c r="CYF25">
        <v>872</v>
      </c>
      <c r="CYG25">
        <v>89</v>
      </c>
      <c r="CYH25">
        <v>110</v>
      </c>
      <c r="CYI25">
        <v>79</v>
      </c>
      <c r="CYJ25">
        <v>79</v>
      </c>
      <c r="CYK25">
        <v>79</v>
      </c>
      <c r="CYL25">
        <v>79</v>
      </c>
      <c r="CYM25">
        <v>74</v>
      </c>
      <c r="CYN25">
        <v>74</v>
      </c>
      <c r="CYO25">
        <v>74</v>
      </c>
      <c r="CYP25">
        <v>74</v>
      </c>
      <c r="CYQ25">
        <v>74</v>
      </c>
      <c r="CYR25">
        <v>74</v>
      </c>
      <c r="CYS25">
        <v>74</v>
      </c>
      <c r="CYT25">
        <v>74</v>
      </c>
      <c r="CYU25">
        <v>74</v>
      </c>
      <c r="CYV25">
        <v>74</v>
      </c>
      <c r="CYW25">
        <v>74</v>
      </c>
      <c r="CYX25">
        <v>74</v>
      </c>
    </row>
    <row r="26" spans="1:7267" x14ac:dyDescent="0.25">
      <c r="A26" t="s">
        <v>7194</v>
      </c>
      <c r="B26">
        <v>2423623</v>
      </c>
      <c r="C26">
        <v>2423623</v>
      </c>
      <c r="D26">
        <v>2419739</v>
      </c>
      <c r="E26">
        <v>2470906</v>
      </c>
      <c r="F26">
        <v>2733278</v>
      </c>
      <c r="G26">
        <v>2724366</v>
      </c>
      <c r="H26">
        <v>2724366</v>
      </c>
      <c r="I26">
        <v>2689692</v>
      </c>
      <c r="J26">
        <v>2671749</v>
      </c>
      <c r="K26">
        <v>2615042</v>
      </c>
      <c r="L26">
        <v>2552184</v>
      </c>
      <c r="M26">
        <v>2540844</v>
      </c>
      <c r="N26">
        <v>2514989</v>
      </c>
      <c r="O26">
        <v>2483472</v>
      </c>
      <c r="P26">
        <v>2487175</v>
      </c>
      <c r="Q26">
        <v>2478352</v>
      </c>
      <c r="R26">
        <v>2456279</v>
      </c>
      <c r="S26">
        <v>2426113</v>
      </c>
      <c r="T26">
        <v>2430084</v>
      </c>
      <c r="U26">
        <v>2420440</v>
      </c>
      <c r="V26">
        <v>2416195</v>
      </c>
      <c r="W26">
        <v>2416638</v>
      </c>
      <c r="X26">
        <v>2419505</v>
      </c>
      <c r="Y26">
        <v>2423013</v>
      </c>
      <c r="Z26">
        <v>2406104</v>
      </c>
      <c r="AA26">
        <v>2399701</v>
      </c>
      <c r="AB26">
        <v>2388536</v>
      </c>
      <c r="AC26">
        <v>2391001</v>
      </c>
      <c r="AD26">
        <v>2425567</v>
      </c>
      <c r="AE26">
        <v>2431877</v>
      </c>
      <c r="AF26">
        <v>2424900</v>
      </c>
      <c r="AG26">
        <v>2419307</v>
      </c>
      <c r="AH26">
        <v>2393424</v>
      </c>
      <c r="AI26">
        <v>2395639</v>
      </c>
      <c r="AJ26">
        <v>2392800</v>
      </c>
      <c r="AK26">
        <v>2386725</v>
      </c>
      <c r="AL26">
        <v>2388203</v>
      </c>
      <c r="AM26">
        <v>2387081</v>
      </c>
      <c r="AN26">
        <v>2373969</v>
      </c>
      <c r="AO26">
        <v>2360849</v>
      </c>
      <c r="AP26">
        <v>2359890</v>
      </c>
      <c r="AQ26">
        <v>2353645</v>
      </c>
      <c r="AR26">
        <v>2356326</v>
      </c>
      <c r="AS26">
        <v>2346436</v>
      </c>
      <c r="AT26">
        <v>2352973</v>
      </c>
      <c r="AU26">
        <v>2356287</v>
      </c>
      <c r="AV26">
        <v>2370352</v>
      </c>
      <c r="AW26">
        <v>2366463</v>
      </c>
      <c r="AX26">
        <v>2367037</v>
      </c>
      <c r="AY26">
        <v>2353654</v>
      </c>
      <c r="AZ26">
        <v>2365822</v>
      </c>
      <c r="BA26">
        <v>2382824</v>
      </c>
      <c r="BB26">
        <v>2360536</v>
      </c>
      <c r="BC26">
        <v>2367986</v>
      </c>
      <c r="BD26">
        <v>2378370</v>
      </c>
      <c r="BE26">
        <v>2359461</v>
      </c>
      <c r="BF26">
        <v>2348061</v>
      </c>
      <c r="BG26">
        <v>2367596</v>
      </c>
      <c r="BH26">
        <v>2367312</v>
      </c>
      <c r="BI26">
        <v>2379463</v>
      </c>
      <c r="BJ26">
        <v>2402587</v>
      </c>
      <c r="BK26">
        <v>2393754</v>
      </c>
      <c r="BL26">
        <v>2425993</v>
      </c>
      <c r="BM26">
        <v>2460671</v>
      </c>
      <c r="BN26">
        <v>2483117</v>
      </c>
      <c r="BO26">
        <v>2499030</v>
      </c>
      <c r="BP26">
        <v>2537558</v>
      </c>
      <c r="BQ26">
        <v>2553995</v>
      </c>
      <c r="BR26">
        <v>2596268</v>
      </c>
      <c r="BS26">
        <v>2690727</v>
      </c>
      <c r="BT26">
        <v>2827088</v>
      </c>
      <c r="BU26">
        <v>2698704</v>
      </c>
      <c r="BV26">
        <v>2682127</v>
      </c>
      <c r="BW26">
        <v>2641172</v>
      </c>
      <c r="BX26">
        <v>2586178</v>
      </c>
      <c r="BY26">
        <v>2580855</v>
      </c>
      <c r="BZ26">
        <v>2580855</v>
      </c>
      <c r="CA26">
        <v>2569966</v>
      </c>
      <c r="CB26">
        <v>2552382</v>
      </c>
      <c r="CC26">
        <v>2559366</v>
      </c>
      <c r="CD26">
        <v>2586820</v>
      </c>
      <c r="CE26">
        <v>2559969</v>
      </c>
      <c r="CF26">
        <v>2573776</v>
      </c>
      <c r="CG26">
        <v>2606852</v>
      </c>
      <c r="CH26">
        <v>2617654</v>
      </c>
      <c r="CI26">
        <v>2608634</v>
      </c>
      <c r="CJ26">
        <v>2616935</v>
      </c>
      <c r="CK26">
        <v>2636057</v>
      </c>
      <c r="CL26">
        <v>2610325</v>
      </c>
      <c r="CM26">
        <v>2618046</v>
      </c>
      <c r="CN26">
        <v>2616239</v>
      </c>
      <c r="CO26">
        <v>2620611</v>
      </c>
      <c r="CP26">
        <v>2597356</v>
      </c>
      <c r="CQ26">
        <v>2577219</v>
      </c>
      <c r="CR26">
        <v>2573395</v>
      </c>
      <c r="CS26">
        <v>2612326</v>
      </c>
      <c r="CT26">
        <v>2612326</v>
      </c>
      <c r="CU26">
        <v>2615366</v>
      </c>
      <c r="CV26">
        <v>2605605</v>
      </c>
      <c r="CW26">
        <v>2589911</v>
      </c>
      <c r="CX26">
        <v>2583968</v>
      </c>
      <c r="CY26">
        <v>2574363</v>
      </c>
      <c r="CZ26">
        <v>2567426</v>
      </c>
      <c r="DA26">
        <v>2582744</v>
      </c>
      <c r="DB26">
        <v>2573779</v>
      </c>
      <c r="DC26">
        <v>2578618</v>
      </c>
      <c r="DD26">
        <v>2572842</v>
      </c>
      <c r="DE26">
        <v>2543324</v>
      </c>
      <c r="DF26">
        <v>2543324</v>
      </c>
      <c r="DG26">
        <v>2530262</v>
      </c>
      <c r="DH26">
        <v>2527954</v>
      </c>
      <c r="DI26">
        <v>2520313</v>
      </c>
      <c r="DJ26">
        <v>2527929</v>
      </c>
      <c r="DK26">
        <v>2527929</v>
      </c>
      <c r="DL26">
        <v>2523549</v>
      </c>
      <c r="DM26">
        <v>2522809</v>
      </c>
      <c r="DN26">
        <v>2534813</v>
      </c>
      <c r="DO26">
        <v>2533151</v>
      </c>
      <c r="DP26">
        <v>2535572</v>
      </c>
      <c r="DQ26">
        <v>2535276</v>
      </c>
      <c r="DR26">
        <v>2524078</v>
      </c>
      <c r="DS26">
        <v>2516332</v>
      </c>
      <c r="DT26">
        <v>2525435</v>
      </c>
      <c r="DU26">
        <v>2548196</v>
      </c>
      <c r="DV26">
        <v>2565041</v>
      </c>
      <c r="DW26">
        <v>2571232</v>
      </c>
      <c r="DX26">
        <v>2590325</v>
      </c>
      <c r="DY26">
        <v>2591465</v>
      </c>
      <c r="DZ26">
        <v>2593688</v>
      </c>
      <c r="EA26">
        <v>2585922</v>
      </c>
      <c r="EB26">
        <v>2582730</v>
      </c>
      <c r="EC26">
        <v>2574331</v>
      </c>
      <c r="ED26">
        <v>2594635</v>
      </c>
      <c r="EE26">
        <v>2594635</v>
      </c>
      <c r="EF26">
        <v>2630348</v>
      </c>
      <c r="EG26">
        <v>2858176</v>
      </c>
      <c r="EH26">
        <v>2778585</v>
      </c>
      <c r="EI26">
        <v>2649730</v>
      </c>
      <c r="EJ26">
        <v>2582145</v>
      </c>
      <c r="EK26">
        <v>2559534</v>
      </c>
      <c r="EL26">
        <v>2533002</v>
      </c>
      <c r="EM26">
        <v>2518710</v>
      </c>
      <c r="EN26">
        <v>2521052</v>
      </c>
      <c r="EO26">
        <v>2520754</v>
      </c>
      <c r="EP26">
        <v>2507932</v>
      </c>
      <c r="EQ26">
        <v>2509665</v>
      </c>
      <c r="ER26">
        <v>2497960</v>
      </c>
      <c r="ES26">
        <v>2483562</v>
      </c>
      <c r="ET26">
        <v>2482000</v>
      </c>
      <c r="EU26">
        <v>2474595</v>
      </c>
      <c r="EV26">
        <v>2476290</v>
      </c>
      <c r="EW26">
        <v>2487802</v>
      </c>
      <c r="EX26">
        <v>2493510</v>
      </c>
      <c r="EY26">
        <v>2488217</v>
      </c>
      <c r="EZ26">
        <v>2501935</v>
      </c>
      <c r="FA26">
        <v>2506297</v>
      </c>
      <c r="FB26">
        <v>2505513</v>
      </c>
      <c r="FC26">
        <v>2488931</v>
      </c>
      <c r="FD26">
        <v>2483525</v>
      </c>
      <c r="FE26">
        <v>2476758</v>
      </c>
      <c r="FF26">
        <v>2488192</v>
      </c>
      <c r="FG26">
        <v>2471480</v>
      </c>
      <c r="FH26">
        <v>2479778</v>
      </c>
      <c r="FI26">
        <v>2462133</v>
      </c>
      <c r="FJ26">
        <v>2466201</v>
      </c>
      <c r="FK26">
        <v>2452645</v>
      </c>
      <c r="FL26">
        <v>2452650</v>
      </c>
      <c r="FM26">
        <v>2457650</v>
      </c>
      <c r="FN26">
        <v>2461837</v>
      </c>
      <c r="FO26">
        <v>2460789</v>
      </c>
      <c r="FP26">
        <v>2462159</v>
      </c>
      <c r="FQ26">
        <v>2464473</v>
      </c>
      <c r="FR26">
        <v>2463584</v>
      </c>
      <c r="FS26">
        <v>2458912</v>
      </c>
      <c r="FT26">
        <v>2449316</v>
      </c>
      <c r="FU26">
        <v>2429250</v>
      </c>
      <c r="FV26">
        <v>2413955</v>
      </c>
      <c r="FW26">
        <v>2403977</v>
      </c>
      <c r="FX26">
        <v>2387630</v>
      </c>
      <c r="FY26">
        <v>2373991</v>
      </c>
      <c r="FZ26">
        <v>2370889</v>
      </c>
      <c r="GA26">
        <v>2373946</v>
      </c>
      <c r="GB26">
        <v>2379642</v>
      </c>
      <c r="GC26">
        <v>2379377</v>
      </c>
      <c r="GD26">
        <v>2379429</v>
      </c>
      <c r="GE26">
        <v>2377879</v>
      </c>
      <c r="GF26">
        <v>2372613</v>
      </c>
      <c r="GG26">
        <v>2381647</v>
      </c>
      <c r="GH26">
        <v>2383187</v>
      </c>
      <c r="GI26">
        <v>2375456</v>
      </c>
      <c r="GJ26">
        <v>2369766</v>
      </c>
      <c r="GK26">
        <v>2371600</v>
      </c>
      <c r="GL26">
        <v>2353390</v>
      </c>
      <c r="GM26">
        <v>2339800</v>
      </c>
      <c r="GN26">
        <v>2343957</v>
      </c>
      <c r="GO26">
        <v>2359371</v>
      </c>
      <c r="GP26">
        <v>2359543</v>
      </c>
      <c r="GQ26">
        <v>2379709</v>
      </c>
      <c r="GR26">
        <v>2433712</v>
      </c>
      <c r="GS26">
        <v>2715304</v>
      </c>
      <c r="GT26">
        <v>2647594</v>
      </c>
      <c r="GU26">
        <v>2576422</v>
      </c>
      <c r="GV26">
        <v>2558991</v>
      </c>
      <c r="GW26">
        <v>2535904</v>
      </c>
      <c r="GX26">
        <v>2490813</v>
      </c>
      <c r="GY26">
        <v>2480592</v>
      </c>
      <c r="GZ26">
        <v>2479223</v>
      </c>
      <c r="HA26">
        <v>2476796</v>
      </c>
      <c r="HB26">
        <v>2479145</v>
      </c>
      <c r="HC26">
        <v>2459302</v>
      </c>
      <c r="HD26">
        <v>2465680</v>
      </c>
      <c r="HE26">
        <v>2465880</v>
      </c>
      <c r="HF26">
        <v>2462783</v>
      </c>
      <c r="HG26">
        <v>2452393</v>
      </c>
      <c r="HH26">
        <v>2457584</v>
      </c>
      <c r="HI26">
        <v>2460396</v>
      </c>
      <c r="HJ26">
        <v>2449108</v>
      </c>
      <c r="HK26">
        <v>2425610</v>
      </c>
      <c r="HL26">
        <v>2425043</v>
      </c>
      <c r="HM26">
        <v>2417538</v>
      </c>
      <c r="HN26">
        <v>2412845</v>
      </c>
      <c r="HO26">
        <v>2408713</v>
      </c>
      <c r="HP26">
        <v>4780417</v>
      </c>
      <c r="HQ26">
        <v>4774263</v>
      </c>
      <c r="HR26">
        <v>4781545</v>
      </c>
      <c r="HS26">
        <v>4778620</v>
      </c>
      <c r="HT26">
        <v>4766364</v>
      </c>
      <c r="HU26">
        <v>4761523</v>
      </c>
      <c r="HV26">
        <v>4772998</v>
      </c>
      <c r="HW26">
        <v>4785438</v>
      </c>
      <c r="HX26">
        <v>4799498</v>
      </c>
      <c r="HY26">
        <v>4802117</v>
      </c>
      <c r="HZ26">
        <v>4809770</v>
      </c>
      <c r="IA26">
        <v>4783514</v>
      </c>
      <c r="IB26">
        <v>4783353</v>
      </c>
      <c r="IC26">
        <v>4788468</v>
      </c>
      <c r="ID26">
        <v>4789064</v>
      </c>
      <c r="IE26">
        <v>4789278</v>
      </c>
      <c r="IF26">
        <v>4793886</v>
      </c>
      <c r="IG26">
        <v>4811725</v>
      </c>
      <c r="IH26">
        <v>4796545</v>
      </c>
      <c r="II26">
        <v>4778948</v>
      </c>
      <c r="IJ26">
        <v>4772377</v>
      </c>
      <c r="IK26">
        <v>4746504</v>
      </c>
      <c r="IL26">
        <v>4745143</v>
      </c>
      <c r="IM26">
        <v>4743103</v>
      </c>
      <c r="IN26">
        <v>4736843</v>
      </c>
      <c r="IO26">
        <v>2383907</v>
      </c>
      <c r="IP26">
        <v>2383907</v>
      </c>
      <c r="IQ26">
        <v>2381798</v>
      </c>
      <c r="IR26">
        <v>2361998</v>
      </c>
      <c r="IS26">
        <v>2369488</v>
      </c>
      <c r="IT26">
        <v>2371594</v>
      </c>
      <c r="IU26">
        <v>2344176</v>
      </c>
      <c r="IV26">
        <v>2328650</v>
      </c>
      <c r="IW26">
        <v>2331842</v>
      </c>
      <c r="IX26">
        <v>2327210</v>
      </c>
      <c r="IY26">
        <v>2313804</v>
      </c>
      <c r="IZ26">
        <v>2321262</v>
      </c>
      <c r="JA26">
        <v>2300998</v>
      </c>
      <c r="JB26">
        <v>2305494</v>
      </c>
      <c r="JC26">
        <v>2314057</v>
      </c>
      <c r="JD26">
        <v>2326327</v>
      </c>
      <c r="JE26">
        <v>2386135</v>
      </c>
      <c r="JF26">
        <v>2440727</v>
      </c>
      <c r="JG26">
        <v>2537048</v>
      </c>
      <c r="JH26">
        <v>2537048</v>
      </c>
      <c r="JI26">
        <v>2549754</v>
      </c>
      <c r="JJ26">
        <v>2466141</v>
      </c>
      <c r="JK26">
        <v>2373665</v>
      </c>
      <c r="JL26">
        <v>2324770</v>
      </c>
      <c r="JM26">
        <v>2327622</v>
      </c>
      <c r="JN26">
        <v>2330100</v>
      </c>
      <c r="JO26">
        <v>2321250</v>
      </c>
      <c r="JP26">
        <v>2326068</v>
      </c>
      <c r="JQ26">
        <v>2306121</v>
      </c>
      <c r="JR26">
        <v>2288299</v>
      </c>
      <c r="JS26">
        <v>2283019</v>
      </c>
      <c r="JT26">
        <v>2285371</v>
      </c>
      <c r="JU26">
        <v>2292230</v>
      </c>
      <c r="JV26">
        <v>2290846</v>
      </c>
      <c r="JW26">
        <v>2297594</v>
      </c>
      <c r="JX26">
        <v>2288207</v>
      </c>
      <c r="JY26">
        <v>2296687</v>
      </c>
      <c r="JZ26">
        <v>2284842</v>
      </c>
      <c r="KA26">
        <v>2271752</v>
      </c>
      <c r="KB26">
        <v>2255472</v>
      </c>
      <c r="KC26">
        <v>2246832</v>
      </c>
      <c r="KD26">
        <v>2248142</v>
      </c>
      <c r="KE26">
        <v>4521558</v>
      </c>
      <c r="KF26">
        <v>4519379</v>
      </c>
      <c r="KG26">
        <v>4517017</v>
      </c>
      <c r="KH26">
        <v>4517017</v>
      </c>
      <c r="KI26">
        <v>4508768</v>
      </c>
      <c r="KJ26">
        <v>4495397</v>
      </c>
      <c r="KK26">
        <v>4496144</v>
      </c>
      <c r="KL26">
        <v>4496264</v>
      </c>
      <c r="KM26">
        <v>4554257</v>
      </c>
      <c r="KN26">
        <v>4581460</v>
      </c>
      <c r="KO26">
        <v>4630302</v>
      </c>
      <c r="KP26">
        <v>4632245</v>
      </c>
      <c r="KQ26">
        <v>4628687</v>
      </c>
      <c r="KR26">
        <v>4617382</v>
      </c>
      <c r="KS26">
        <v>4599791</v>
      </c>
      <c r="KT26">
        <v>4598217</v>
      </c>
      <c r="KU26">
        <v>4594376</v>
      </c>
      <c r="KV26">
        <v>4580390</v>
      </c>
      <c r="KW26">
        <v>4564018</v>
      </c>
      <c r="KX26">
        <v>4551645</v>
      </c>
      <c r="KY26">
        <v>4561633</v>
      </c>
      <c r="KZ26">
        <v>4566630</v>
      </c>
      <c r="LA26">
        <v>4556894</v>
      </c>
      <c r="LB26">
        <v>2275727</v>
      </c>
      <c r="LC26">
        <v>2273226</v>
      </c>
      <c r="LD26">
        <v>2274784</v>
      </c>
      <c r="LE26">
        <v>2268036</v>
      </c>
      <c r="LF26">
        <v>2270774</v>
      </c>
      <c r="LG26">
        <v>2247169</v>
      </c>
      <c r="LH26">
        <v>2239100</v>
      </c>
      <c r="LI26">
        <v>2217799</v>
      </c>
      <c r="LJ26">
        <v>2229461</v>
      </c>
      <c r="LK26">
        <v>2219995</v>
      </c>
      <c r="LL26">
        <v>2209069</v>
      </c>
      <c r="LM26">
        <v>2223081</v>
      </c>
      <c r="LN26">
        <v>2230299</v>
      </c>
      <c r="LO26">
        <v>2237280</v>
      </c>
      <c r="LP26">
        <v>2246368</v>
      </c>
      <c r="LQ26">
        <v>2327873</v>
      </c>
      <c r="LR26">
        <v>2375237</v>
      </c>
      <c r="LS26">
        <v>2454387</v>
      </c>
      <c r="LT26">
        <v>2573741</v>
      </c>
      <c r="LU26">
        <v>2603461</v>
      </c>
      <c r="LV26">
        <v>2465401</v>
      </c>
      <c r="LW26">
        <v>2416170</v>
      </c>
      <c r="LX26">
        <v>2359389</v>
      </c>
      <c r="LY26">
        <v>2312234</v>
      </c>
      <c r="LZ26">
        <v>2312234</v>
      </c>
      <c r="MA26">
        <v>2302692</v>
      </c>
      <c r="MB26">
        <v>2275230</v>
      </c>
      <c r="MC26">
        <v>2260817</v>
      </c>
      <c r="MD26">
        <v>2275163</v>
      </c>
      <c r="ME26">
        <v>2267486</v>
      </c>
      <c r="MF26">
        <v>2263026</v>
      </c>
      <c r="MG26">
        <v>2313117</v>
      </c>
      <c r="MH26">
        <v>2311385</v>
      </c>
      <c r="MI26">
        <v>2311514</v>
      </c>
      <c r="MJ26">
        <v>2319763</v>
      </c>
      <c r="MK26">
        <v>2294922</v>
      </c>
      <c r="ML26">
        <v>2277890</v>
      </c>
      <c r="MM26">
        <v>2275093</v>
      </c>
      <c r="MN26">
        <v>2273542</v>
      </c>
      <c r="MO26">
        <v>2281050</v>
      </c>
      <c r="MP26">
        <v>2285726</v>
      </c>
      <c r="MQ26">
        <v>2265933</v>
      </c>
      <c r="MR26">
        <v>2270589</v>
      </c>
      <c r="MS26">
        <v>2266719</v>
      </c>
      <c r="MT26">
        <v>2266719</v>
      </c>
      <c r="MU26">
        <v>2257137</v>
      </c>
      <c r="MV26">
        <v>2234424</v>
      </c>
      <c r="MW26">
        <v>2219557</v>
      </c>
      <c r="MX26">
        <v>2225318</v>
      </c>
      <c r="MY26">
        <v>2220461</v>
      </c>
      <c r="MZ26">
        <v>2212169</v>
      </c>
      <c r="NA26">
        <v>2208736</v>
      </c>
      <c r="NB26">
        <v>2203500</v>
      </c>
      <c r="NC26">
        <v>2204149</v>
      </c>
      <c r="ND26">
        <v>2183893</v>
      </c>
      <c r="NE26">
        <v>2162261</v>
      </c>
      <c r="NF26">
        <v>2161249</v>
      </c>
      <c r="NG26">
        <v>2161249</v>
      </c>
      <c r="NH26">
        <v>2147557</v>
      </c>
      <c r="NI26">
        <v>2146513</v>
      </c>
      <c r="NJ26">
        <v>4301132</v>
      </c>
      <c r="NK26">
        <v>4301387</v>
      </c>
      <c r="NL26">
        <v>4301387</v>
      </c>
      <c r="NM26">
        <v>4304113</v>
      </c>
      <c r="NN26">
        <v>4301550</v>
      </c>
      <c r="NO26">
        <v>2163600</v>
      </c>
      <c r="NP26">
        <v>2169699</v>
      </c>
      <c r="NQ26">
        <v>2171686</v>
      </c>
      <c r="NR26">
        <v>2173863</v>
      </c>
      <c r="NS26">
        <v>2185492</v>
      </c>
      <c r="NT26">
        <v>2194645</v>
      </c>
      <c r="NU26">
        <v>2199277</v>
      </c>
      <c r="NV26">
        <v>2209868</v>
      </c>
      <c r="NW26">
        <v>2215365</v>
      </c>
      <c r="NX26">
        <v>2230613</v>
      </c>
      <c r="NY26">
        <v>2205224</v>
      </c>
      <c r="NZ26">
        <v>2163012</v>
      </c>
      <c r="OA26">
        <v>2175884</v>
      </c>
      <c r="OB26">
        <v>2180893</v>
      </c>
      <c r="OC26">
        <v>2200923</v>
      </c>
      <c r="OD26">
        <v>2165726</v>
      </c>
      <c r="OE26">
        <v>2165726</v>
      </c>
      <c r="OF26">
        <v>2278808</v>
      </c>
      <c r="OG26">
        <v>2306206</v>
      </c>
      <c r="OH26">
        <v>2319128</v>
      </c>
      <c r="OI26">
        <v>2333393</v>
      </c>
      <c r="OJ26">
        <v>2308002</v>
      </c>
      <c r="OK26">
        <v>2257305</v>
      </c>
      <c r="OL26">
        <v>2235686</v>
      </c>
      <c r="OM26">
        <v>2221269</v>
      </c>
      <c r="ON26">
        <v>2214517</v>
      </c>
      <c r="OO26">
        <v>2195639</v>
      </c>
      <c r="OP26">
        <v>2210065</v>
      </c>
      <c r="OQ26">
        <v>2215047</v>
      </c>
      <c r="OR26">
        <v>2206652</v>
      </c>
      <c r="OS26">
        <v>2195339</v>
      </c>
      <c r="OT26">
        <v>2192516</v>
      </c>
      <c r="OU26">
        <v>2180479</v>
      </c>
      <c r="OV26">
        <v>2186887</v>
      </c>
      <c r="OW26">
        <v>2195874</v>
      </c>
      <c r="OX26">
        <v>2200284</v>
      </c>
      <c r="OY26">
        <v>2220084</v>
      </c>
      <c r="OZ26">
        <v>2196958</v>
      </c>
      <c r="PA26">
        <v>2173937</v>
      </c>
      <c r="PB26">
        <v>2156647</v>
      </c>
      <c r="PC26">
        <v>2142631</v>
      </c>
      <c r="PD26">
        <v>2160689</v>
      </c>
      <c r="PE26">
        <v>2163065</v>
      </c>
      <c r="PF26">
        <v>2148976</v>
      </c>
      <c r="PG26">
        <v>2146230</v>
      </c>
      <c r="PH26">
        <v>2145686</v>
      </c>
      <c r="PI26">
        <v>2169841</v>
      </c>
      <c r="PJ26">
        <v>2191510</v>
      </c>
      <c r="PK26">
        <v>2198703</v>
      </c>
      <c r="PL26">
        <v>2196962</v>
      </c>
      <c r="PM26">
        <v>2195293</v>
      </c>
      <c r="PN26">
        <v>2220086</v>
      </c>
      <c r="PO26">
        <v>2205594</v>
      </c>
      <c r="PP26">
        <v>2209703</v>
      </c>
      <c r="PQ26">
        <v>2201920</v>
      </c>
      <c r="PR26">
        <v>2163118</v>
      </c>
      <c r="PS26">
        <v>2154426</v>
      </c>
      <c r="PT26">
        <v>2146045</v>
      </c>
      <c r="PU26">
        <v>2128813</v>
      </c>
      <c r="PV26">
        <v>2128243</v>
      </c>
      <c r="PW26">
        <v>2116799</v>
      </c>
      <c r="PX26">
        <v>2115957</v>
      </c>
      <c r="PY26">
        <v>2121928</v>
      </c>
      <c r="PZ26">
        <v>2120112</v>
      </c>
      <c r="QA26">
        <v>4257008</v>
      </c>
      <c r="QB26">
        <v>2133814</v>
      </c>
      <c r="QC26">
        <v>2141402</v>
      </c>
      <c r="QD26">
        <v>2112106</v>
      </c>
      <c r="QE26">
        <v>2121154</v>
      </c>
      <c r="QF26">
        <v>2119204</v>
      </c>
      <c r="QG26">
        <v>2123216</v>
      </c>
      <c r="QH26">
        <v>2126461</v>
      </c>
      <c r="QI26">
        <v>2103541</v>
      </c>
      <c r="QJ26">
        <v>2094288</v>
      </c>
      <c r="QK26">
        <v>2094827</v>
      </c>
      <c r="QL26">
        <v>2108579</v>
      </c>
      <c r="QM26">
        <v>2111896</v>
      </c>
      <c r="QN26">
        <v>2113485</v>
      </c>
      <c r="QO26">
        <v>2120524</v>
      </c>
      <c r="QP26">
        <v>2120524</v>
      </c>
      <c r="QQ26">
        <v>2115151</v>
      </c>
      <c r="QR26">
        <v>2211025</v>
      </c>
      <c r="QS26">
        <v>2198049</v>
      </c>
      <c r="QT26">
        <v>2321293</v>
      </c>
      <c r="QU26">
        <v>2230431</v>
      </c>
      <c r="QV26">
        <v>2237566</v>
      </c>
      <c r="QW26">
        <v>2197260</v>
      </c>
      <c r="QX26">
        <v>2196148</v>
      </c>
      <c r="QY26">
        <v>2206047</v>
      </c>
      <c r="QZ26">
        <v>2197028</v>
      </c>
      <c r="RA26">
        <v>2184348</v>
      </c>
      <c r="RB26">
        <v>2169611</v>
      </c>
      <c r="RC26">
        <v>2172647</v>
      </c>
      <c r="RD26">
        <v>2161685</v>
      </c>
      <c r="RE26">
        <v>2151689</v>
      </c>
      <c r="RF26">
        <v>2157847</v>
      </c>
      <c r="RG26">
        <v>2155097</v>
      </c>
      <c r="RH26">
        <v>2120288</v>
      </c>
      <c r="RI26">
        <v>2141019</v>
      </c>
      <c r="RJ26">
        <v>2147410</v>
      </c>
      <c r="RK26">
        <v>2147300</v>
      </c>
      <c r="RL26">
        <v>2123834</v>
      </c>
      <c r="RM26">
        <v>2099513</v>
      </c>
      <c r="RN26">
        <v>2091271</v>
      </c>
      <c r="RO26">
        <v>2088742</v>
      </c>
      <c r="RP26">
        <v>2095959</v>
      </c>
      <c r="RQ26">
        <v>2103136</v>
      </c>
      <c r="RR26">
        <v>2085826</v>
      </c>
      <c r="RS26">
        <v>2087341</v>
      </c>
      <c r="RT26">
        <v>2088920</v>
      </c>
      <c r="RU26">
        <v>2091602</v>
      </c>
      <c r="RV26">
        <v>2079881</v>
      </c>
      <c r="RW26">
        <v>2084893</v>
      </c>
      <c r="RX26">
        <v>2091744</v>
      </c>
      <c r="RY26">
        <v>2094450</v>
      </c>
      <c r="RZ26">
        <v>2078342</v>
      </c>
      <c r="SA26">
        <v>2071941</v>
      </c>
      <c r="SB26">
        <v>2072623</v>
      </c>
      <c r="SC26">
        <v>2087474</v>
      </c>
      <c r="SD26">
        <v>4134626</v>
      </c>
      <c r="SE26">
        <v>4132122</v>
      </c>
      <c r="SF26">
        <v>4132122</v>
      </c>
      <c r="SG26">
        <v>4130119</v>
      </c>
      <c r="SH26">
        <v>4134390</v>
      </c>
      <c r="SI26">
        <v>4129424</v>
      </c>
      <c r="SJ26">
        <v>4112179</v>
      </c>
      <c r="SK26">
        <v>4098673</v>
      </c>
      <c r="SL26">
        <v>4102496</v>
      </c>
      <c r="SM26">
        <v>4104580</v>
      </c>
      <c r="SN26">
        <v>4093169</v>
      </c>
      <c r="SO26">
        <v>4084806</v>
      </c>
      <c r="SP26">
        <v>2049072</v>
      </c>
      <c r="SQ26">
        <v>2049072</v>
      </c>
      <c r="SR26">
        <v>2049062</v>
      </c>
      <c r="SS26">
        <v>2058533</v>
      </c>
      <c r="ST26">
        <v>2056834</v>
      </c>
      <c r="SU26">
        <v>2038427</v>
      </c>
      <c r="SV26">
        <v>2020471</v>
      </c>
      <c r="SW26">
        <v>2027984</v>
      </c>
      <c r="SX26">
        <v>2027425</v>
      </c>
      <c r="SY26">
        <v>2032162</v>
      </c>
      <c r="SZ26">
        <v>2032369</v>
      </c>
      <c r="TA26">
        <v>2026469</v>
      </c>
      <c r="TB26">
        <v>2060242</v>
      </c>
      <c r="TC26">
        <v>2084429</v>
      </c>
      <c r="TD26">
        <v>2096737</v>
      </c>
      <c r="TE26">
        <v>2198189</v>
      </c>
      <c r="TF26">
        <v>2283472</v>
      </c>
      <c r="TG26">
        <v>2328695</v>
      </c>
      <c r="TH26">
        <v>2328695</v>
      </c>
      <c r="TI26">
        <v>2272986</v>
      </c>
      <c r="TJ26">
        <v>2281126</v>
      </c>
      <c r="TK26">
        <v>2248409</v>
      </c>
      <c r="TL26">
        <v>2220204</v>
      </c>
      <c r="TM26">
        <v>2188855</v>
      </c>
      <c r="TN26">
        <v>2179326</v>
      </c>
      <c r="TO26">
        <v>2156918</v>
      </c>
      <c r="TP26">
        <v>2167372</v>
      </c>
      <c r="TQ26">
        <v>2168170</v>
      </c>
      <c r="TR26">
        <v>2154029</v>
      </c>
      <c r="TS26">
        <v>2157984</v>
      </c>
      <c r="TT26">
        <v>2146928</v>
      </c>
      <c r="TU26">
        <v>2143284</v>
      </c>
      <c r="TV26">
        <v>2147980</v>
      </c>
      <c r="TW26">
        <v>2136602</v>
      </c>
      <c r="TX26">
        <v>2117654</v>
      </c>
      <c r="TY26">
        <v>2078365</v>
      </c>
      <c r="TZ26">
        <v>2067414</v>
      </c>
      <c r="UA26">
        <v>2067504</v>
      </c>
      <c r="UB26">
        <v>2056619</v>
      </c>
      <c r="UC26">
        <v>2052831</v>
      </c>
      <c r="UD26">
        <v>2060259</v>
      </c>
      <c r="UE26">
        <v>2057576</v>
      </c>
      <c r="UF26">
        <v>2062002</v>
      </c>
      <c r="UG26">
        <v>2059858</v>
      </c>
      <c r="UH26">
        <v>2056952</v>
      </c>
      <c r="UI26">
        <v>2064947</v>
      </c>
      <c r="UJ26">
        <v>2062118</v>
      </c>
      <c r="UK26">
        <v>2056416</v>
      </c>
      <c r="UL26">
        <v>4096664</v>
      </c>
      <c r="UM26">
        <v>4086053</v>
      </c>
      <c r="UN26">
        <v>4103231</v>
      </c>
      <c r="UO26">
        <v>4073804</v>
      </c>
      <c r="UP26">
        <v>4072163</v>
      </c>
      <c r="UQ26">
        <v>4066747</v>
      </c>
      <c r="UR26">
        <v>4066044</v>
      </c>
      <c r="US26">
        <v>4062878</v>
      </c>
      <c r="UT26">
        <v>4078714</v>
      </c>
      <c r="UU26">
        <v>4075085</v>
      </c>
      <c r="UV26">
        <v>4068222</v>
      </c>
      <c r="UW26">
        <v>4068222</v>
      </c>
      <c r="UX26">
        <v>4081189</v>
      </c>
      <c r="UY26">
        <v>4066921</v>
      </c>
      <c r="UZ26">
        <v>4067544</v>
      </c>
      <c r="VA26">
        <v>4062800</v>
      </c>
      <c r="VB26">
        <v>4068767</v>
      </c>
      <c r="VC26">
        <v>4071098</v>
      </c>
      <c r="VD26">
        <v>2032146</v>
      </c>
      <c r="VE26">
        <v>2037074</v>
      </c>
      <c r="VF26">
        <v>2033490</v>
      </c>
      <c r="VG26">
        <v>2036167</v>
      </c>
      <c r="VH26">
        <v>2032303</v>
      </c>
      <c r="VI26">
        <v>2037874</v>
      </c>
      <c r="VJ26">
        <v>2045831</v>
      </c>
      <c r="VK26">
        <v>2059462</v>
      </c>
      <c r="VL26">
        <v>2070977</v>
      </c>
      <c r="VM26">
        <v>2076735</v>
      </c>
      <c r="VN26">
        <v>2086852</v>
      </c>
      <c r="VO26">
        <v>2101849</v>
      </c>
      <c r="VP26">
        <v>2099566</v>
      </c>
      <c r="VQ26">
        <v>2120981</v>
      </c>
      <c r="VR26">
        <v>2145729</v>
      </c>
      <c r="VS26">
        <v>2247370</v>
      </c>
      <c r="VT26">
        <v>2314759</v>
      </c>
      <c r="VU26">
        <v>2284579</v>
      </c>
      <c r="VV26">
        <v>2277805</v>
      </c>
      <c r="VW26">
        <v>2241899</v>
      </c>
      <c r="VX26">
        <v>2211361</v>
      </c>
      <c r="VY26">
        <v>2190562</v>
      </c>
      <c r="VZ26">
        <v>2190562</v>
      </c>
      <c r="WA26">
        <v>2206840</v>
      </c>
      <c r="WB26">
        <v>2213675</v>
      </c>
      <c r="WC26">
        <v>2202726</v>
      </c>
      <c r="WD26">
        <v>2202975</v>
      </c>
      <c r="WE26">
        <v>2187022</v>
      </c>
      <c r="WF26">
        <v>2182244</v>
      </c>
      <c r="WG26">
        <v>2187744</v>
      </c>
      <c r="WH26">
        <v>2183493</v>
      </c>
      <c r="WI26">
        <v>2185198</v>
      </c>
      <c r="WJ26">
        <v>2175486</v>
      </c>
      <c r="WK26">
        <v>2167258</v>
      </c>
      <c r="WL26">
        <v>2168989</v>
      </c>
      <c r="WM26">
        <v>2105686</v>
      </c>
      <c r="WN26">
        <v>2097403</v>
      </c>
      <c r="WO26">
        <v>2104809</v>
      </c>
      <c r="WP26">
        <v>2119506</v>
      </c>
      <c r="WQ26">
        <v>2125107</v>
      </c>
      <c r="WR26">
        <v>2130264</v>
      </c>
      <c r="WS26">
        <v>2118527</v>
      </c>
      <c r="WT26">
        <v>2101429</v>
      </c>
      <c r="WU26">
        <v>2092695</v>
      </c>
      <c r="WV26">
        <v>2086054</v>
      </c>
      <c r="WW26">
        <v>2094117</v>
      </c>
      <c r="WX26">
        <v>2090006</v>
      </c>
      <c r="WY26">
        <v>2090006</v>
      </c>
      <c r="WZ26">
        <v>2092420</v>
      </c>
      <c r="XA26">
        <v>2097519</v>
      </c>
      <c r="XB26">
        <v>2098436</v>
      </c>
      <c r="XC26">
        <v>2087848</v>
      </c>
      <c r="XD26">
        <v>2094503</v>
      </c>
      <c r="XE26">
        <v>2082814</v>
      </c>
      <c r="XF26">
        <v>2081580</v>
      </c>
      <c r="XG26">
        <v>2082311</v>
      </c>
      <c r="XH26">
        <v>2065913</v>
      </c>
      <c r="XI26">
        <v>2065913</v>
      </c>
      <c r="XJ26">
        <v>2057605</v>
      </c>
      <c r="XK26">
        <v>2049485</v>
      </c>
      <c r="XL26">
        <v>2043847</v>
      </c>
      <c r="XM26">
        <v>2043439</v>
      </c>
      <c r="XN26">
        <v>2043439</v>
      </c>
      <c r="XO26">
        <v>2038713</v>
      </c>
      <c r="XP26">
        <v>2040199</v>
      </c>
      <c r="XQ26">
        <v>2024622</v>
      </c>
      <c r="XR26">
        <v>2014064</v>
      </c>
      <c r="XS26">
        <v>2018214</v>
      </c>
      <c r="XT26">
        <v>2002349</v>
      </c>
      <c r="XU26">
        <v>1994133</v>
      </c>
      <c r="XV26">
        <v>1981736</v>
      </c>
      <c r="XW26">
        <v>1982634</v>
      </c>
      <c r="XX26">
        <v>1975815</v>
      </c>
      <c r="XY26">
        <v>1993332</v>
      </c>
      <c r="XZ26">
        <v>1998123</v>
      </c>
      <c r="YA26">
        <v>1991406</v>
      </c>
      <c r="YB26">
        <v>2015862</v>
      </c>
      <c r="YC26">
        <v>2011551</v>
      </c>
      <c r="YD26">
        <v>2007444</v>
      </c>
      <c r="YE26">
        <v>2017712</v>
      </c>
      <c r="YF26">
        <v>2024009</v>
      </c>
      <c r="YG26">
        <v>2127946</v>
      </c>
      <c r="YH26">
        <v>2243252</v>
      </c>
      <c r="YI26">
        <v>2256898</v>
      </c>
      <c r="YJ26">
        <v>2256898</v>
      </c>
      <c r="YK26">
        <v>2268144</v>
      </c>
      <c r="YL26">
        <v>2210107</v>
      </c>
      <c r="YM26">
        <v>2086753</v>
      </c>
      <c r="YN26">
        <v>2048972</v>
      </c>
      <c r="YO26">
        <v>2028369</v>
      </c>
      <c r="YP26">
        <v>2042924</v>
      </c>
      <c r="YQ26">
        <v>2031942</v>
      </c>
      <c r="YR26">
        <v>2025261</v>
      </c>
      <c r="YS26">
        <v>2011537</v>
      </c>
      <c r="YT26">
        <v>2008851</v>
      </c>
      <c r="YU26">
        <v>2011801</v>
      </c>
      <c r="YV26">
        <v>2010208</v>
      </c>
      <c r="YW26">
        <v>2000138</v>
      </c>
      <c r="YX26">
        <v>2003704</v>
      </c>
      <c r="YY26">
        <v>2012892</v>
      </c>
      <c r="YZ26">
        <v>2012883</v>
      </c>
      <c r="ZA26">
        <v>1998187</v>
      </c>
      <c r="ZB26">
        <v>1986099</v>
      </c>
      <c r="ZC26">
        <v>1980216</v>
      </c>
      <c r="ZD26">
        <v>1982433</v>
      </c>
      <c r="ZE26">
        <v>1967632</v>
      </c>
      <c r="ZF26">
        <v>1965701</v>
      </c>
      <c r="ZG26">
        <v>1949132</v>
      </c>
      <c r="ZH26">
        <v>1938660</v>
      </c>
      <c r="ZI26">
        <v>3762870</v>
      </c>
      <c r="ZJ26">
        <v>3747527</v>
      </c>
      <c r="ZK26">
        <v>3733157</v>
      </c>
      <c r="ZL26">
        <v>3734105</v>
      </c>
      <c r="ZM26">
        <v>3732885</v>
      </c>
      <c r="ZN26">
        <v>3721488</v>
      </c>
      <c r="ZO26">
        <v>3722044</v>
      </c>
      <c r="ZP26">
        <v>3729369</v>
      </c>
      <c r="ZQ26">
        <v>3727083</v>
      </c>
      <c r="ZR26">
        <v>3720329</v>
      </c>
      <c r="ZS26">
        <v>3709902</v>
      </c>
      <c r="ZT26">
        <v>3717234</v>
      </c>
      <c r="ZU26">
        <v>3716283</v>
      </c>
      <c r="ZV26">
        <v>3708465</v>
      </c>
      <c r="ZW26">
        <v>3706192</v>
      </c>
      <c r="ZX26">
        <v>3698307</v>
      </c>
      <c r="ZY26">
        <v>3685166</v>
      </c>
      <c r="ZZ26">
        <v>3684742</v>
      </c>
      <c r="AAA26">
        <v>3672839</v>
      </c>
      <c r="AAB26">
        <v>3670743</v>
      </c>
      <c r="AAC26">
        <v>1824752</v>
      </c>
      <c r="AAD26">
        <v>1825874</v>
      </c>
      <c r="AAE26">
        <v>1817649</v>
      </c>
      <c r="AAF26">
        <v>1829914</v>
      </c>
      <c r="AAG26">
        <v>1809698</v>
      </c>
      <c r="AAH26">
        <v>1796099</v>
      </c>
      <c r="AAI26">
        <v>1781260</v>
      </c>
      <c r="AAJ26">
        <v>1774710</v>
      </c>
      <c r="AAK26">
        <v>1770679</v>
      </c>
      <c r="AAL26">
        <v>1762300</v>
      </c>
      <c r="AAM26">
        <v>1770915</v>
      </c>
      <c r="AAN26">
        <v>1772231</v>
      </c>
      <c r="AAO26">
        <v>1790253</v>
      </c>
      <c r="AAP26">
        <v>1790253</v>
      </c>
      <c r="AAQ26">
        <v>1810241</v>
      </c>
      <c r="AAR26">
        <v>1838235</v>
      </c>
      <c r="AAS26">
        <v>1852744</v>
      </c>
      <c r="AAT26">
        <v>1993053</v>
      </c>
      <c r="AAU26">
        <v>1933031</v>
      </c>
      <c r="AAV26">
        <v>1950906</v>
      </c>
      <c r="AAW26">
        <v>1970487</v>
      </c>
      <c r="AAX26">
        <v>1903313</v>
      </c>
      <c r="AAY26">
        <v>1886098</v>
      </c>
      <c r="AAZ26">
        <v>1863489</v>
      </c>
      <c r="ABA26">
        <v>1858065</v>
      </c>
      <c r="ABB26">
        <v>1852663</v>
      </c>
      <c r="ABC26">
        <v>1847110</v>
      </c>
      <c r="ABD26">
        <v>1841374</v>
      </c>
      <c r="ABE26">
        <v>1836218</v>
      </c>
      <c r="ABF26">
        <v>1826808</v>
      </c>
      <c r="ABG26">
        <v>1816438</v>
      </c>
      <c r="ABH26">
        <v>1805906</v>
      </c>
      <c r="ABI26">
        <v>1811911</v>
      </c>
      <c r="ABJ26">
        <v>1809103</v>
      </c>
      <c r="ABK26">
        <v>1796531</v>
      </c>
      <c r="ABL26">
        <v>1795763</v>
      </c>
      <c r="ABM26">
        <v>1786959</v>
      </c>
      <c r="ABN26">
        <v>1786248</v>
      </c>
      <c r="ABO26">
        <v>1762064</v>
      </c>
      <c r="ABP26">
        <v>1761086</v>
      </c>
      <c r="ABQ26">
        <v>1761338</v>
      </c>
      <c r="ABR26">
        <v>1753301</v>
      </c>
      <c r="ABS26">
        <v>1753511</v>
      </c>
      <c r="ABT26">
        <v>1743216</v>
      </c>
      <c r="ABU26">
        <v>1744856</v>
      </c>
      <c r="ABV26">
        <v>1742913</v>
      </c>
      <c r="ABW26">
        <v>3447302</v>
      </c>
      <c r="ABX26">
        <v>3453883</v>
      </c>
      <c r="ABY26">
        <v>3453159</v>
      </c>
      <c r="ABZ26">
        <v>3452986</v>
      </c>
      <c r="ACA26">
        <v>3446080</v>
      </c>
      <c r="ACB26">
        <v>3444640</v>
      </c>
      <c r="ACC26">
        <v>3442145</v>
      </c>
      <c r="ACD26">
        <v>3429248</v>
      </c>
      <c r="ACE26">
        <v>3425299</v>
      </c>
      <c r="ACF26">
        <v>3407150</v>
      </c>
      <c r="ACG26">
        <v>3403349</v>
      </c>
      <c r="ACH26">
        <v>3403349</v>
      </c>
      <c r="ACI26">
        <v>3398510</v>
      </c>
      <c r="ACJ26">
        <v>3410749</v>
      </c>
      <c r="ACK26">
        <v>3405221</v>
      </c>
      <c r="ACL26">
        <v>3408656</v>
      </c>
      <c r="ACM26">
        <v>3416444</v>
      </c>
      <c r="ACN26">
        <v>3414269</v>
      </c>
      <c r="ACO26">
        <v>3412361</v>
      </c>
      <c r="ACP26">
        <v>1703488</v>
      </c>
      <c r="ACQ26">
        <v>1701208</v>
      </c>
      <c r="ACR26">
        <v>1694252</v>
      </c>
      <c r="ACS26">
        <v>1694252</v>
      </c>
      <c r="ACT26">
        <v>1695000</v>
      </c>
      <c r="ACU26">
        <v>1687363</v>
      </c>
      <c r="ACV26">
        <v>1675555</v>
      </c>
      <c r="ACW26">
        <v>1666895</v>
      </c>
      <c r="ACX26">
        <v>1660978</v>
      </c>
      <c r="ACY26">
        <v>1660851</v>
      </c>
      <c r="ACZ26">
        <v>1653172</v>
      </c>
      <c r="ADA26">
        <v>1661225</v>
      </c>
      <c r="ADB26">
        <v>1668894</v>
      </c>
      <c r="ADC26">
        <v>1671033</v>
      </c>
      <c r="ADD26">
        <v>1680109</v>
      </c>
      <c r="ADE26">
        <v>1681137</v>
      </c>
      <c r="ADF26">
        <v>1676170</v>
      </c>
      <c r="ADG26">
        <v>1690210</v>
      </c>
      <c r="ADH26">
        <v>1690210</v>
      </c>
      <c r="ADI26">
        <v>1731394</v>
      </c>
      <c r="ADJ26">
        <v>1712454</v>
      </c>
      <c r="ADK26">
        <v>1735640</v>
      </c>
      <c r="ADL26">
        <v>1740916</v>
      </c>
      <c r="ADM26">
        <v>1739557</v>
      </c>
      <c r="ADN26">
        <v>1738279</v>
      </c>
      <c r="ADO26">
        <v>1729513</v>
      </c>
      <c r="ADP26">
        <v>1726991</v>
      </c>
      <c r="ADQ26">
        <v>1718846</v>
      </c>
      <c r="ADR26">
        <v>1715061</v>
      </c>
      <c r="ADS26">
        <v>1716557</v>
      </c>
      <c r="ADT26">
        <v>1694270</v>
      </c>
      <c r="ADU26">
        <v>1674638</v>
      </c>
      <c r="ADV26">
        <v>1661563</v>
      </c>
      <c r="ADW26">
        <v>1655806</v>
      </c>
      <c r="ADX26">
        <v>1650553</v>
      </c>
      <c r="ADY26">
        <v>1640228</v>
      </c>
      <c r="ADZ26">
        <v>1634769</v>
      </c>
      <c r="AEA26">
        <v>1629472</v>
      </c>
      <c r="AEB26">
        <v>1624714</v>
      </c>
      <c r="AEC26">
        <v>1593506</v>
      </c>
      <c r="AED26">
        <v>1593614</v>
      </c>
      <c r="AEE26">
        <v>3173238</v>
      </c>
      <c r="AEF26">
        <v>3172690</v>
      </c>
      <c r="AEG26">
        <v>3166026</v>
      </c>
      <c r="AEH26">
        <v>3171769</v>
      </c>
      <c r="AEI26">
        <v>3178379</v>
      </c>
      <c r="AEJ26">
        <v>3183359</v>
      </c>
      <c r="AEK26">
        <v>3179369</v>
      </c>
      <c r="AEL26">
        <v>3170533</v>
      </c>
      <c r="AEM26">
        <v>3172039</v>
      </c>
      <c r="AEN26">
        <v>3166622</v>
      </c>
      <c r="AEO26">
        <v>3162726</v>
      </c>
      <c r="AEP26">
        <v>3156453</v>
      </c>
      <c r="AEQ26">
        <v>3152817</v>
      </c>
      <c r="AER26">
        <v>3151829</v>
      </c>
      <c r="AES26">
        <v>3155890</v>
      </c>
      <c r="AET26">
        <v>3150959</v>
      </c>
      <c r="AEU26">
        <v>3152593</v>
      </c>
      <c r="AEV26">
        <v>3145044</v>
      </c>
      <c r="AEW26">
        <v>3143897</v>
      </c>
      <c r="AEX26">
        <v>3141859</v>
      </c>
      <c r="AEY26">
        <v>3129357</v>
      </c>
      <c r="AEZ26">
        <v>3135543</v>
      </c>
      <c r="AFA26">
        <v>3132264</v>
      </c>
      <c r="AFB26">
        <v>3136411</v>
      </c>
      <c r="AFC26">
        <v>1570907</v>
      </c>
      <c r="AFD26">
        <v>1576275</v>
      </c>
      <c r="AFE26">
        <v>1549512</v>
      </c>
      <c r="AFF26">
        <v>1566336</v>
      </c>
      <c r="AFG26">
        <v>1558708</v>
      </c>
      <c r="AFH26">
        <v>1540133</v>
      </c>
      <c r="AFI26">
        <v>1559504</v>
      </c>
      <c r="AFJ26">
        <v>1547879</v>
      </c>
      <c r="AFK26">
        <v>1564880</v>
      </c>
      <c r="AFL26">
        <v>1567283</v>
      </c>
      <c r="AFM26">
        <v>1565247</v>
      </c>
      <c r="AFN26">
        <v>1552496</v>
      </c>
      <c r="AFO26">
        <v>1565634</v>
      </c>
      <c r="AFP26">
        <v>1564176</v>
      </c>
      <c r="AFQ26">
        <v>1567335</v>
      </c>
      <c r="AFR26">
        <v>1554086</v>
      </c>
      <c r="AFS26">
        <v>1530947</v>
      </c>
      <c r="AFT26">
        <v>1536619</v>
      </c>
      <c r="AFU26">
        <v>1571500</v>
      </c>
      <c r="AFV26">
        <v>1623231</v>
      </c>
      <c r="AFW26">
        <v>1600441</v>
      </c>
      <c r="AFX26">
        <v>1572571</v>
      </c>
      <c r="AFY26">
        <v>1523729</v>
      </c>
      <c r="AFZ26">
        <v>1523729</v>
      </c>
      <c r="AGA26">
        <v>1518832</v>
      </c>
      <c r="AGB26">
        <v>1496005</v>
      </c>
      <c r="AGC26">
        <v>1488959</v>
      </c>
      <c r="AGD26">
        <v>1486567</v>
      </c>
      <c r="AGE26">
        <v>1457124</v>
      </c>
      <c r="AGF26">
        <v>1455637</v>
      </c>
      <c r="AGG26">
        <v>1466224</v>
      </c>
      <c r="AGH26">
        <v>1464476</v>
      </c>
      <c r="AGI26">
        <v>1465665</v>
      </c>
      <c r="AGJ26">
        <v>1442749</v>
      </c>
      <c r="AGK26">
        <v>1452670</v>
      </c>
      <c r="AGL26">
        <v>1458296</v>
      </c>
      <c r="AGM26">
        <v>1459929</v>
      </c>
      <c r="AGN26">
        <v>1467454</v>
      </c>
      <c r="AGO26">
        <v>1469513</v>
      </c>
      <c r="AGP26">
        <v>1479595</v>
      </c>
      <c r="AGQ26">
        <v>1481234</v>
      </c>
      <c r="AGR26">
        <v>1481851</v>
      </c>
      <c r="AGS26">
        <v>1489273</v>
      </c>
      <c r="AGT26">
        <v>1510694</v>
      </c>
      <c r="AGU26">
        <v>1522061</v>
      </c>
      <c r="AGV26">
        <v>1522343</v>
      </c>
      <c r="AGW26">
        <v>1503689</v>
      </c>
      <c r="AGX26">
        <v>1493177</v>
      </c>
      <c r="AGY26">
        <v>1493177</v>
      </c>
      <c r="AGZ26">
        <v>1482441</v>
      </c>
      <c r="AHA26">
        <v>1455754</v>
      </c>
      <c r="AHB26">
        <v>1448252</v>
      </c>
      <c r="AHC26">
        <v>2872839</v>
      </c>
      <c r="AHD26">
        <v>2854825</v>
      </c>
      <c r="AHE26">
        <v>2847194</v>
      </c>
      <c r="AHF26">
        <v>2851252</v>
      </c>
      <c r="AHG26">
        <v>2850062</v>
      </c>
      <c r="AHH26">
        <v>2843587</v>
      </c>
      <c r="AHI26">
        <v>2843587</v>
      </c>
      <c r="AHJ26">
        <v>2844749</v>
      </c>
      <c r="AHK26">
        <v>2851029</v>
      </c>
      <c r="AHL26">
        <v>2854281</v>
      </c>
      <c r="AHM26">
        <v>2852797</v>
      </c>
      <c r="AHN26">
        <v>2852797</v>
      </c>
      <c r="AHO26">
        <v>2853448</v>
      </c>
      <c r="AHP26">
        <v>2859844</v>
      </c>
      <c r="AHQ26">
        <v>1427542</v>
      </c>
      <c r="AHR26">
        <v>1420832</v>
      </c>
      <c r="AHS26">
        <v>1422917</v>
      </c>
      <c r="AHT26">
        <v>1423984</v>
      </c>
      <c r="AHU26">
        <v>1437162</v>
      </c>
      <c r="AHV26">
        <v>1433431</v>
      </c>
      <c r="AHW26">
        <v>1414221</v>
      </c>
      <c r="AHX26">
        <v>1401322</v>
      </c>
      <c r="AHY26">
        <v>1403105</v>
      </c>
      <c r="AHZ26">
        <v>1406126</v>
      </c>
      <c r="AIA26">
        <v>1410571</v>
      </c>
      <c r="AIB26">
        <v>1398078</v>
      </c>
      <c r="AIC26">
        <v>1401945</v>
      </c>
      <c r="AID26">
        <v>1396095</v>
      </c>
      <c r="AIE26">
        <v>1395661</v>
      </c>
      <c r="AIF26">
        <v>1363269</v>
      </c>
      <c r="AIG26">
        <v>1381813</v>
      </c>
      <c r="AIH26">
        <v>1413332</v>
      </c>
      <c r="AII26">
        <v>1430472</v>
      </c>
      <c r="AIJ26">
        <v>1430472</v>
      </c>
      <c r="AIK26">
        <v>1428968</v>
      </c>
      <c r="AIL26">
        <v>1421008</v>
      </c>
      <c r="AIM26">
        <v>1393593</v>
      </c>
      <c r="AIN26">
        <v>1399352</v>
      </c>
      <c r="AIO26">
        <v>1395440</v>
      </c>
      <c r="AIP26">
        <v>1395878</v>
      </c>
      <c r="AIQ26">
        <v>1396131</v>
      </c>
      <c r="AIR26">
        <v>1400122</v>
      </c>
      <c r="AIS26">
        <v>1400358</v>
      </c>
      <c r="AIT26">
        <v>1392380</v>
      </c>
      <c r="AIU26">
        <v>1383399</v>
      </c>
      <c r="AIV26">
        <v>1360891</v>
      </c>
      <c r="AIW26">
        <v>1361594</v>
      </c>
      <c r="AIX26">
        <v>1383017</v>
      </c>
      <c r="AIY26">
        <v>1388584</v>
      </c>
      <c r="AIZ26">
        <v>1392475</v>
      </c>
      <c r="AJA26">
        <v>1402316</v>
      </c>
      <c r="AJB26">
        <v>1395060</v>
      </c>
      <c r="AJC26">
        <v>1401113</v>
      </c>
      <c r="AJD26">
        <v>1388081</v>
      </c>
      <c r="AJE26">
        <v>2745782</v>
      </c>
      <c r="AJF26">
        <v>2742532</v>
      </c>
      <c r="AJG26">
        <v>2725838</v>
      </c>
      <c r="AJH26">
        <v>2728461</v>
      </c>
      <c r="AJI26">
        <v>2718777</v>
      </c>
      <c r="AJJ26">
        <v>2708880</v>
      </c>
      <c r="AJK26">
        <v>2715456</v>
      </c>
      <c r="AJL26">
        <v>2719704</v>
      </c>
      <c r="AJM26">
        <v>2726064</v>
      </c>
      <c r="AJN26">
        <v>2739006</v>
      </c>
      <c r="AJO26">
        <v>2745164</v>
      </c>
      <c r="AJP26">
        <v>2737229</v>
      </c>
      <c r="AJQ26">
        <v>2731955</v>
      </c>
      <c r="AJR26">
        <v>2723445</v>
      </c>
      <c r="AJS26">
        <v>2718190</v>
      </c>
      <c r="AJT26">
        <v>2715864</v>
      </c>
      <c r="AJU26">
        <v>2716201</v>
      </c>
      <c r="AJV26">
        <v>2727330</v>
      </c>
      <c r="AJW26">
        <v>2724221</v>
      </c>
      <c r="AJX26">
        <v>2734633</v>
      </c>
      <c r="AJY26">
        <v>2732577</v>
      </c>
      <c r="AJZ26">
        <v>2742982</v>
      </c>
      <c r="AKA26">
        <v>2723640</v>
      </c>
      <c r="AKB26">
        <v>2729550</v>
      </c>
      <c r="AKC26">
        <v>1359804</v>
      </c>
      <c r="AKD26">
        <v>1367014</v>
      </c>
      <c r="AKE26">
        <v>1375320</v>
      </c>
      <c r="AKF26">
        <v>1377297</v>
      </c>
      <c r="AKG26">
        <v>1377426</v>
      </c>
      <c r="AKH26">
        <v>1372115</v>
      </c>
      <c r="AKI26">
        <v>1377376</v>
      </c>
      <c r="AKJ26">
        <v>1379947</v>
      </c>
      <c r="AKK26">
        <v>1359970</v>
      </c>
      <c r="AKL26">
        <v>1354179</v>
      </c>
      <c r="AKM26">
        <v>1350644</v>
      </c>
      <c r="AKN26">
        <v>1334781</v>
      </c>
      <c r="AKO26">
        <v>1322974</v>
      </c>
      <c r="AKP26">
        <v>1322974</v>
      </c>
      <c r="AKQ26">
        <v>1318514</v>
      </c>
      <c r="AKR26">
        <v>1300946</v>
      </c>
      <c r="AKS26">
        <v>1297273</v>
      </c>
      <c r="AKT26">
        <v>1292224</v>
      </c>
      <c r="AKU26">
        <v>1288115</v>
      </c>
      <c r="AKV26">
        <v>1282161</v>
      </c>
      <c r="AKW26">
        <v>1284602</v>
      </c>
      <c r="AKX26">
        <v>1267444</v>
      </c>
      <c r="AKY26">
        <v>1219270</v>
      </c>
      <c r="AKZ26">
        <v>1207094</v>
      </c>
      <c r="ALA26">
        <v>1207616</v>
      </c>
      <c r="ALB26">
        <v>1203462</v>
      </c>
      <c r="ALC26">
        <v>1200916</v>
      </c>
      <c r="ALD26">
        <v>1200396</v>
      </c>
      <c r="ALE26">
        <v>1199249</v>
      </c>
      <c r="ALF26">
        <v>1196180</v>
      </c>
      <c r="ALG26">
        <v>1185239</v>
      </c>
      <c r="ALH26">
        <v>1181269</v>
      </c>
      <c r="ALI26">
        <v>1177656</v>
      </c>
      <c r="ALJ26">
        <v>1171393</v>
      </c>
      <c r="ALK26">
        <v>1164898</v>
      </c>
      <c r="ALL26">
        <v>1166696</v>
      </c>
      <c r="ALM26">
        <v>1168636</v>
      </c>
      <c r="ALN26">
        <v>1167735</v>
      </c>
      <c r="ALO26">
        <v>1166780</v>
      </c>
      <c r="ALP26">
        <v>1169341</v>
      </c>
      <c r="ALQ26">
        <v>1181940</v>
      </c>
      <c r="ALR26">
        <v>1165276</v>
      </c>
      <c r="ALS26">
        <v>1167273</v>
      </c>
      <c r="ALT26">
        <v>1174594</v>
      </c>
      <c r="ALU26">
        <v>1173317</v>
      </c>
      <c r="ALV26">
        <v>1176175</v>
      </c>
      <c r="ALW26">
        <v>1176679</v>
      </c>
      <c r="ALX26">
        <v>1178584</v>
      </c>
      <c r="ALY26">
        <v>1186632</v>
      </c>
      <c r="ALZ26">
        <v>1176007</v>
      </c>
      <c r="AMA26">
        <v>1188975</v>
      </c>
      <c r="AMB26">
        <v>1183495</v>
      </c>
      <c r="AMC26">
        <v>1183964</v>
      </c>
      <c r="AMD26">
        <v>1176386</v>
      </c>
      <c r="AME26">
        <v>1168652</v>
      </c>
      <c r="AMF26">
        <v>2377956</v>
      </c>
      <c r="AMG26">
        <v>2372529</v>
      </c>
      <c r="AMH26">
        <v>2387482</v>
      </c>
      <c r="AMI26">
        <v>2387482</v>
      </c>
      <c r="AMJ26">
        <v>2399554</v>
      </c>
      <c r="AMK26">
        <v>2405499</v>
      </c>
      <c r="AML26">
        <v>2406998</v>
      </c>
      <c r="AMM26">
        <v>2400192</v>
      </c>
      <c r="AMN26">
        <v>2404853</v>
      </c>
      <c r="AMO26">
        <v>2415279</v>
      </c>
      <c r="AMP26">
        <v>2424083</v>
      </c>
      <c r="AMQ26">
        <v>1208742</v>
      </c>
      <c r="AMR26">
        <v>1211612</v>
      </c>
      <c r="AMS26">
        <v>1211612</v>
      </c>
      <c r="AMT26">
        <v>1210793</v>
      </c>
      <c r="AMU26">
        <v>1205190</v>
      </c>
      <c r="AMV26">
        <v>1228000</v>
      </c>
      <c r="AMW26">
        <v>1231026</v>
      </c>
      <c r="AMX26">
        <v>1259604</v>
      </c>
      <c r="AMY26">
        <v>1248137</v>
      </c>
      <c r="AMZ26">
        <v>1249543</v>
      </c>
      <c r="ANA26">
        <v>1241841</v>
      </c>
      <c r="ANB26">
        <v>1242546</v>
      </c>
      <c r="ANC26">
        <v>1239331</v>
      </c>
      <c r="AND26">
        <v>1233912</v>
      </c>
      <c r="ANE26">
        <v>1238653</v>
      </c>
      <c r="ANF26">
        <v>1235646</v>
      </c>
      <c r="ANG26">
        <v>1235619</v>
      </c>
      <c r="ANH26">
        <v>1235619</v>
      </c>
      <c r="ANI26">
        <v>1261961</v>
      </c>
      <c r="ANJ26">
        <v>1268774</v>
      </c>
      <c r="ANK26">
        <v>1290336</v>
      </c>
      <c r="ANL26">
        <v>1248591</v>
      </c>
      <c r="ANM26">
        <v>1235913</v>
      </c>
      <c r="ANN26">
        <v>1239850</v>
      </c>
      <c r="ANO26">
        <v>1238845</v>
      </c>
      <c r="ANP26">
        <v>1225195</v>
      </c>
      <c r="ANQ26">
        <v>1226822</v>
      </c>
      <c r="ANR26">
        <v>1235153</v>
      </c>
      <c r="ANS26">
        <v>1247375</v>
      </c>
      <c r="ANT26">
        <v>1257906</v>
      </c>
      <c r="ANU26">
        <v>1248012</v>
      </c>
      <c r="ANV26">
        <v>1272281</v>
      </c>
      <c r="ANW26">
        <v>1272072</v>
      </c>
      <c r="ANX26">
        <v>1283656</v>
      </c>
      <c r="ANY26">
        <v>1269219</v>
      </c>
      <c r="ANZ26">
        <v>1272865</v>
      </c>
      <c r="AOA26">
        <v>1271460</v>
      </c>
      <c r="AOB26">
        <v>1271103</v>
      </c>
      <c r="AOC26">
        <v>1276210</v>
      </c>
      <c r="AOD26">
        <v>1280211</v>
      </c>
      <c r="AOE26">
        <v>1279725</v>
      </c>
      <c r="AOF26">
        <v>1296999</v>
      </c>
      <c r="AOG26">
        <v>1276177</v>
      </c>
      <c r="AOH26">
        <v>1286594</v>
      </c>
      <c r="AOI26">
        <v>1279632</v>
      </c>
      <c r="AOJ26">
        <v>1288776</v>
      </c>
      <c r="AOK26">
        <v>1291713</v>
      </c>
      <c r="AOL26">
        <v>1292890</v>
      </c>
      <c r="AOM26">
        <v>1292890</v>
      </c>
      <c r="AON26">
        <v>1302654</v>
      </c>
      <c r="AOO26">
        <v>1308091</v>
      </c>
      <c r="AOP26">
        <v>1324640</v>
      </c>
      <c r="AOQ26">
        <v>2636913</v>
      </c>
      <c r="AOR26">
        <v>2630195</v>
      </c>
      <c r="AOS26">
        <v>2638271</v>
      </c>
      <c r="AOT26">
        <v>2650032</v>
      </c>
      <c r="AOU26">
        <v>2644583</v>
      </c>
      <c r="AOV26">
        <v>2651032</v>
      </c>
      <c r="AOW26">
        <v>2642695</v>
      </c>
      <c r="AOX26">
        <v>2630008</v>
      </c>
      <c r="AOY26">
        <v>2628087</v>
      </c>
      <c r="AOZ26">
        <v>2623817</v>
      </c>
      <c r="APA26">
        <v>2618753</v>
      </c>
      <c r="APB26">
        <v>2618117</v>
      </c>
      <c r="APC26">
        <v>2609032</v>
      </c>
      <c r="APD26">
        <v>1299876</v>
      </c>
      <c r="APE26">
        <v>1305829</v>
      </c>
      <c r="APF26">
        <v>1307945</v>
      </c>
      <c r="APG26">
        <v>1309964</v>
      </c>
      <c r="APH26">
        <v>1308450</v>
      </c>
      <c r="API26">
        <v>1302403</v>
      </c>
      <c r="APJ26">
        <v>1297553</v>
      </c>
      <c r="APK26">
        <v>1291318</v>
      </c>
      <c r="APL26">
        <v>1290395</v>
      </c>
      <c r="APM26">
        <v>1287816</v>
      </c>
      <c r="APN26">
        <v>1295966</v>
      </c>
      <c r="APO26">
        <v>1290710</v>
      </c>
      <c r="APP26">
        <v>1296248</v>
      </c>
      <c r="APQ26">
        <v>1317356</v>
      </c>
      <c r="APR26">
        <v>1324975</v>
      </c>
      <c r="APS26">
        <v>1336363</v>
      </c>
      <c r="APT26">
        <v>1358144</v>
      </c>
      <c r="APU26">
        <v>1372602</v>
      </c>
      <c r="APV26">
        <v>1397507</v>
      </c>
      <c r="APW26">
        <v>1460905</v>
      </c>
      <c r="APX26">
        <v>1466298</v>
      </c>
      <c r="APY26">
        <v>1463759</v>
      </c>
      <c r="APZ26">
        <v>1463759</v>
      </c>
      <c r="AQA26">
        <v>1454959</v>
      </c>
      <c r="AQB26">
        <v>1452806</v>
      </c>
      <c r="AQC26">
        <v>1452226</v>
      </c>
      <c r="AQD26">
        <v>1449808</v>
      </c>
      <c r="AQE26">
        <v>1455734</v>
      </c>
      <c r="AQF26">
        <v>1462177</v>
      </c>
      <c r="AQG26">
        <v>1441021</v>
      </c>
      <c r="AQH26">
        <v>1410203</v>
      </c>
      <c r="AQI26">
        <v>1407559</v>
      </c>
      <c r="AQJ26">
        <v>1395874</v>
      </c>
      <c r="AQK26">
        <v>1394119</v>
      </c>
      <c r="AQL26">
        <v>1377808</v>
      </c>
      <c r="AQM26">
        <v>1376130</v>
      </c>
      <c r="AQN26">
        <v>1373520</v>
      </c>
      <c r="AQO26">
        <v>1379260</v>
      </c>
      <c r="AQP26">
        <v>1379774</v>
      </c>
      <c r="AQQ26">
        <v>1380050</v>
      </c>
      <c r="AQR26">
        <v>1371199</v>
      </c>
      <c r="AQS26">
        <v>1372779</v>
      </c>
      <c r="AQT26">
        <v>1375313</v>
      </c>
      <c r="AQU26">
        <v>1409100</v>
      </c>
      <c r="AQV26">
        <v>1394858</v>
      </c>
      <c r="AQW26">
        <v>1394068</v>
      </c>
      <c r="AQX26">
        <v>1367174</v>
      </c>
      <c r="AQY26">
        <v>1367174</v>
      </c>
      <c r="AQZ26">
        <v>1372552</v>
      </c>
      <c r="ARA26">
        <v>2725530</v>
      </c>
      <c r="ARB26">
        <v>2738152</v>
      </c>
      <c r="ARC26">
        <v>2746285</v>
      </c>
      <c r="ARD26">
        <v>2752175</v>
      </c>
      <c r="ARE26">
        <v>2747146</v>
      </c>
      <c r="ARF26">
        <v>2745744</v>
      </c>
      <c r="ARG26">
        <v>2732411</v>
      </c>
      <c r="ARH26">
        <v>2724986</v>
      </c>
      <c r="ARI26">
        <v>2719359</v>
      </c>
      <c r="ARJ26">
        <v>2715766</v>
      </c>
      <c r="ARK26">
        <v>2717131</v>
      </c>
      <c r="ARL26">
        <v>2714937</v>
      </c>
      <c r="ARM26">
        <v>2710362</v>
      </c>
      <c r="ARN26">
        <v>2702384</v>
      </c>
      <c r="ARO26">
        <v>2702384</v>
      </c>
      <c r="ARP26">
        <v>2694170</v>
      </c>
      <c r="ARQ26">
        <v>1353497</v>
      </c>
      <c r="ARR26">
        <v>1355738</v>
      </c>
      <c r="ARS26">
        <v>1366407</v>
      </c>
      <c r="ART26">
        <v>1368007</v>
      </c>
      <c r="ARU26">
        <v>1374093</v>
      </c>
      <c r="ARV26">
        <v>1368110</v>
      </c>
      <c r="ARW26">
        <v>1364781</v>
      </c>
      <c r="ARX26">
        <v>1358849</v>
      </c>
      <c r="ARY26">
        <v>1372932</v>
      </c>
      <c r="ARZ26">
        <v>1378154</v>
      </c>
      <c r="ASA26">
        <v>1374429</v>
      </c>
      <c r="ASB26">
        <v>1380290</v>
      </c>
      <c r="ASC26">
        <v>1381401</v>
      </c>
      <c r="ASD26">
        <v>1383025</v>
      </c>
      <c r="ASE26">
        <v>1400988</v>
      </c>
      <c r="ASF26">
        <v>1428740</v>
      </c>
      <c r="ASG26">
        <v>1475189</v>
      </c>
      <c r="ASH26">
        <v>1514510</v>
      </c>
      <c r="ASI26">
        <v>1533530</v>
      </c>
      <c r="ASJ26">
        <v>1533530</v>
      </c>
      <c r="ASK26">
        <v>1570048</v>
      </c>
      <c r="ASL26">
        <v>1620282</v>
      </c>
      <c r="ASM26">
        <v>1630353</v>
      </c>
      <c r="ASN26">
        <v>1640524</v>
      </c>
      <c r="ASO26">
        <v>1626848</v>
      </c>
      <c r="ASP26">
        <v>1613716</v>
      </c>
      <c r="ASQ26">
        <v>1606057</v>
      </c>
      <c r="ASR26">
        <v>1576938</v>
      </c>
      <c r="ASS26">
        <v>1567243</v>
      </c>
      <c r="AST26">
        <v>1569541</v>
      </c>
      <c r="ASU26">
        <v>1616203</v>
      </c>
      <c r="ASV26">
        <v>1587293</v>
      </c>
      <c r="ASW26">
        <v>1592779</v>
      </c>
      <c r="ASX26">
        <v>1601849</v>
      </c>
      <c r="ASY26">
        <v>1586996</v>
      </c>
      <c r="ASZ26">
        <v>1579463</v>
      </c>
      <c r="ATA26">
        <v>1573179</v>
      </c>
      <c r="ATB26">
        <v>1557859</v>
      </c>
      <c r="ATC26">
        <v>1553300</v>
      </c>
      <c r="ATD26">
        <v>1554647</v>
      </c>
      <c r="ATE26">
        <v>1536861</v>
      </c>
      <c r="ATF26">
        <v>1545350</v>
      </c>
      <c r="ATG26">
        <v>1545716</v>
      </c>
      <c r="ATH26">
        <v>1548350</v>
      </c>
      <c r="ATI26">
        <v>1534753</v>
      </c>
      <c r="ATJ26">
        <v>1526764</v>
      </c>
      <c r="ATK26">
        <v>1509349</v>
      </c>
      <c r="ATL26">
        <v>1488393</v>
      </c>
      <c r="ATM26">
        <v>1485652</v>
      </c>
      <c r="ATN26">
        <v>1480512</v>
      </c>
      <c r="ATO26">
        <v>1478239</v>
      </c>
      <c r="ATP26">
        <v>1483648</v>
      </c>
      <c r="ATQ26">
        <v>1479529</v>
      </c>
      <c r="ATR26">
        <v>1468564</v>
      </c>
      <c r="ATS26">
        <v>1460594</v>
      </c>
      <c r="ATT26">
        <v>1450958</v>
      </c>
      <c r="ATU26">
        <v>1455592</v>
      </c>
      <c r="ATV26">
        <v>1452457</v>
      </c>
      <c r="ATW26">
        <v>1440110</v>
      </c>
      <c r="ATX26">
        <v>2893719</v>
      </c>
      <c r="ATY26">
        <v>2888187</v>
      </c>
      <c r="ATZ26">
        <v>2887688</v>
      </c>
      <c r="AUA26">
        <v>2887784</v>
      </c>
      <c r="AUB26">
        <v>2872355</v>
      </c>
      <c r="AUC26">
        <v>2864734</v>
      </c>
      <c r="AUD26">
        <v>1441200</v>
      </c>
      <c r="AUE26">
        <v>1446325</v>
      </c>
      <c r="AUF26">
        <v>1458462</v>
      </c>
      <c r="AUG26">
        <v>1452744</v>
      </c>
      <c r="AUH26">
        <v>1450153</v>
      </c>
      <c r="AUI26">
        <v>1456391</v>
      </c>
      <c r="AUJ26">
        <v>1460443</v>
      </c>
      <c r="AUK26">
        <v>1459591</v>
      </c>
      <c r="AUL26">
        <v>1450855</v>
      </c>
      <c r="AUM26">
        <v>1450027</v>
      </c>
      <c r="AUN26">
        <v>1446999</v>
      </c>
      <c r="AUO26">
        <v>1433224</v>
      </c>
      <c r="AUP26">
        <v>1433224</v>
      </c>
      <c r="AUQ26">
        <v>1436927</v>
      </c>
      <c r="AUR26">
        <v>1445205</v>
      </c>
      <c r="AUS26">
        <v>1453090</v>
      </c>
      <c r="AUT26">
        <v>1471807</v>
      </c>
      <c r="AUU26">
        <v>1508945</v>
      </c>
      <c r="AUV26">
        <v>1573209</v>
      </c>
      <c r="AUW26">
        <v>1625223</v>
      </c>
      <c r="AUX26">
        <v>1674889</v>
      </c>
      <c r="AUY26">
        <v>1617552</v>
      </c>
      <c r="AUZ26">
        <v>1542731</v>
      </c>
      <c r="AVA26">
        <v>1505745</v>
      </c>
      <c r="AVB26">
        <v>1516007</v>
      </c>
      <c r="AVC26">
        <v>1500864</v>
      </c>
      <c r="AVD26">
        <v>1494268</v>
      </c>
      <c r="AVE26">
        <v>1494341</v>
      </c>
      <c r="AVF26">
        <v>1475024</v>
      </c>
      <c r="AVG26">
        <v>1472133</v>
      </c>
      <c r="AVH26">
        <v>1451508</v>
      </c>
      <c r="AVI26">
        <v>1447396</v>
      </c>
      <c r="AVJ26">
        <v>1443816</v>
      </c>
      <c r="AVK26">
        <v>1451383</v>
      </c>
      <c r="AVL26">
        <v>1451297</v>
      </c>
      <c r="AVM26">
        <v>1458798</v>
      </c>
      <c r="AVN26">
        <v>1465987</v>
      </c>
      <c r="AVO26">
        <v>1462845</v>
      </c>
      <c r="AVP26">
        <v>1475971</v>
      </c>
      <c r="AVQ26">
        <v>1479793</v>
      </c>
      <c r="AVR26">
        <v>1488304</v>
      </c>
      <c r="AVS26">
        <v>1496731</v>
      </c>
      <c r="AVT26">
        <v>3028817</v>
      </c>
      <c r="AVU26">
        <v>3043523</v>
      </c>
      <c r="AVV26">
        <v>3032621</v>
      </c>
      <c r="AVW26">
        <v>3034526</v>
      </c>
      <c r="AVX26">
        <v>3048047</v>
      </c>
      <c r="AVY26">
        <v>3065502</v>
      </c>
      <c r="AVZ26">
        <v>3057691</v>
      </c>
      <c r="AWA26">
        <v>3065855</v>
      </c>
      <c r="AWB26">
        <v>3066247</v>
      </c>
      <c r="AWC26">
        <v>3065698</v>
      </c>
      <c r="AWD26">
        <v>3051657</v>
      </c>
      <c r="AWE26">
        <v>3065485</v>
      </c>
      <c r="AWF26">
        <v>3078316</v>
      </c>
      <c r="AWG26">
        <v>3068651</v>
      </c>
      <c r="AWH26">
        <v>3066996</v>
      </c>
      <c r="AWI26">
        <v>3066996</v>
      </c>
      <c r="AWJ26">
        <v>3072596</v>
      </c>
      <c r="AWK26">
        <v>3079929</v>
      </c>
      <c r="AWL26">
        <v>3070515</v>
      </c>
      <c r="AWM26">
        <v>3062830</v>
      </c>
      <c r="AWN26">
        <v>3043950</v>
      </c>
      <c r="AWO26">
        <v>3043173</v>
      </c>
      <c r="AWP26">
        <v>3040447</v>
      </c>
      <c r="AWQ26">
        <v>3046308</v>
      </c>
      <c r="AWR26">
        <v>1528331</v>
      </c>
      <c r="AWS26">
        <v>1536318</v>
      </c>
      <c r="AWT26">
        <v>1560968</v>
      </c>
      <c r="AWU26">
        <v>1546325</v>
      </c>
      <c r="AWV26">
        <v>1556218</v>
      </c>
      <c r="AWW26">
        <v>1557489</v>
      </c>
      <c r="AWX26">
        <v>1584807</v>
      </c>
      <c r="AWY26">
        <v>1608739</v>
      </c>
      <c r="AWZ26">
        <v>1633621</v>
      </c>
      <c r="AXA26">
        <v>1654384</v>
      </c>
      <c r="AXB26">
        <v>1667366</v>
      </c>
      <c r="AXC26">
        <v>1662034</v>
      </c>
      <c r="AXD26">
        <v>1654820</v>
      </c>
      <c r="AXE26">
        <v>1665901</v>
      </c>
      <c r="AXF26">
        <v>1659205</v>
      </c>
      <c r="AXG26">
        <v>1660484</v>
      </c>
      <c r="AXH26">
        <v>1660484</v>
      </c>
      <c r="AXI26">
        <v>1662800</v>
      </c>
      <c r="AXJ26">
        <v>1656975</v>
      </c>
      <c r="AXK26">
        <v>1641596</v>
      </c>
      <c r="AXL26">
        <v>1644722</v>
      </c>
      <c r="AXM26">
        <v>1641242</v>
      </c>
      <c r="AXN26">
        <v>1642049</v>
      </c>
      <c r="AXO26">
        <v>1618905</v>
      </c>
      <c r="AXP26">
        <v>1590951</v>
      </c>
      <c r="AXQ26">
        <v>1563347</v>
      </c>
      <c r="AXR26">
        <v>1563019</v>
      </c>
      <c r="AXS26">
        <v>1562471</v>
      </c>
      <c r="AXT26">
        <v>1565261</v>
      </c>
      <c r="AXU26">
        <v>1571953</v>
      </c>
      <c r="AXV26">
        <v>1575580</v>
      </c>
      <c r="AXW26">
        <v>1573129</v>
      </c>
      <c r="AXX26">
        <v>1562203</v>
      </c>
      <c r="AXY26">
        <v>1546837</v>
      </c>
      <c r="AXZ26">
        <v>1531803</v>
      </c>
      <c r="AYA26">
        <v>1520898</v>
      </c>
      <c r="AYB26">
        <v>1504186</v>
      </c>
      <c r="AYC26">
        <v>1498887</v>
      </c>
      <c r="AYD26">
        <v>1475336</v>
      </c>
      <c r="AYE26">
        <v>1462998</v>
      </c>
      <c r="AYF26">
        <v>2760108</v>
      </c>
      <c r="AYG26">
        <v>2753544</v>
      </c>
      <c r="AYH26">
        <v>2750464</v>
      </c>
      <c r="AYI26">
        <v>2749814</v>
      </c>
      <c r="AYJ26">
        <v>2749358</v>
      </c>
      <c r="AYK26">
        <v>2748724</v>
      </c>
      <c r="AYL26">
        <v>2745308</v>
      </c>
      <c r="AYM26">
        <v>2751502</v>
      </c>
      <c r="AYN26">
        <v>2746824</v>
      </c>
      <c r="AYO26">
        <v>2749062</v>
      </c>
      <c r="AYP26">
        <v>2739280</v>
      </c>
      <c r="AYQ26">
        <v>2751685</v>
      </c>
      <c r="AYR26">
        <v>2744045</v>
      </c>
      <c r="AYS26">
        <v>2729075</v>
      </c>
      <c r="AYT26">
        <v>2728620</v>
      </c>
      <c r="AYU26">
        <v>2721763</v>
      </c>
      <c r="AYV26">
        <v>2696267</v>
      </c>
      <c r="AYW26">
        <v>2705926</v>
      </c>
      <c r="AYX26">
        <v>2692421</v>
      </c>
      <c r="AYY26">
        <v>2646923</v>
      </c>
      <c r="AYZ26">
        <v>2631151</v>
      </c>
      <c r="AZA26">
        <v>2621818</v>
      </c>
      <c r="AZB26">
        <v>2604630</v>
      </c>
      <c r="AZC26">
        <v>2594566</v>
      </c>
      <c r="AZD26">
        <v>2596459</v>
      </c>
      <c r="AZE26">
        <v>1298369</v>
      </c>
      <c r="AZF26">
        <v>1282643</v>
      </c>
      <c r="AZG26">
        <v>1285113</v>
      </c>
      <c r="AZH26">
        <v>1284833</v>
      </c>
      <c r="AZI26">
        <v>1265898</v>
      </c>
      <c r="AZJ26">
        <v>1270945</v>
      </c>
      <c r="AZK26">
        <v>1270756</v>
      </c>
      <c r="AZL26">
        <v>1269478</v>
      </c>
      <c r="AZM26">
        <v>1285548</v>
      </c>
      <c r="AZN26">
        <v>1294071</v>
      </c>
      <c r="AZO26">
        <v>1309411</v>
      </c>
      <c r="AZP26">
        <v>1313345</v>
      </c>
      <c r="AZQ26">
        <v>1306253</v>
      </c>
      <c r="AZR26">
        <v>1288256</v>
      </c>
      <c r="AZS26">
        <v>1269560</v>
      </c>
      <c r="AZT26">
        <v>1275591</v>
      </c>
      <c r="AZU26">
        <v>1275334</v>
      </c>
      <c r="AZV26">
        <v>1272375</v>
      </c>
      <c r="AZW26">
        <v>1325607</v>
      </c>
      <c r="AZX26">
        <v>1362907</v>
      </c>
      <c r="AZY26">
        <v>1378457</v>
      </c>
      <c r="AZZ26">
        <v>1321597</v>
      </c>
      <c r="BAA26">
        <v>1258095</v>
      </c>
      <c r="BAB26">
        <v>1253549</v>
      </c>
      <c r="BAC26">
        <v>1256251</v>
      </c>
      <c r="BAD26">
        <v>1253189</v>
      </c>
      <c r="BAE26">
        <v>1253189</v>
      </c>
      <c r="BAF26">
        <v>1243667</v>
      </c>
      <c r="BAG26">
        <v>1231541</v>
      </c>
      <c r="BAH26">
        <v>1221917</v>
      </c>
      <c r="BAI26">
        <v>1211776</v>
      </c>
      <c r="BAJ26">
        <v>1202298</v>
      </c>
      <c r="BAK26">
        <v>1185688</v>
      </c>
      <c r="BAL26">
        <v>1174354</v>
      </c>
      <c r="BAM26">
        <v>1166311</v>
      </c>
      <c r="BAN26">
        <v>2142303</v>
      </c>
      <c r="BAO26">
        <v>2138614</v>
      </c>
      <c r="BAP26">
        <v>2132285</v>
      </c>
      <c r="BAQ26">
        <v>2116378</v>
      </c>
      <c r="BAR26">
        <v>2096695</v>
      </c>
      <c r="BAS26">
        <v>2077347</v>
      </c>
      <c r="BAT26">
        <v>2080936</v>
      </c>
      <c r="BAU26">
        <v>2071238</v>
      </c>
      <c r="BAV26">
        <v>2060410</v>
      </c>
      <c r="BAW26">
        <v>2053630</v>
      </c>
      <c r="BAX26">
        <v>2049413</v>
      </c>
      <c r="BAY26">
        <v>2049413</v>
      </c>
      <c r="BAZ26">
        <v>2048365</v>
      </c>
      <c r="BBA26">
        <v>2041772</v>
      </c>
      <c r="BBB26">
        <v>2059892</v>
      </c>
      <c r="BBC26">
        <v>2045540</v>
      </c>
      <c r="BBD26">
        <v>2044730</v>
      </c>
      <c r="BBE26">
        <v>2029207</v>
      </c>
      <c r="BBF26">
        <v>2020064</v>
      </c>
      <c r="BBG26">
        <v>2000986</v>
      </c>
      <c r="BBH26">
        <v>1998628</v>
      </c>
      <c r="BBI26">
        <v>2001225</v>
      </c>
      <c r="BBJ26">
        <v>2001225</v>
      </c>
      <c r="BBK26">
        <v>1999413</v>
      </c>
      <c r="BBL26">
        <v>1999215</v>
      </c>
      <c r="BBM26">
        <v>2003554</v>
      </c>
      <c r="BBN26">
        <v>1997457</v>
      </c>
      <c r="BBO26">
        <v>1997457</v>
      </c>
      <c r="BBP26">
        <v>1995265</v>
      </c>
      <c r="BBQ26">
        <v>1991712</v>
      </c>
      <c r="BBR26">
        <v>998050</v>
      </c>
      <c r="BBS26">
        <v>1003040</v>
      </c>
      <c r="BBT26">
        <v>1000481</v>
      </c>
      <c r="BBU26">
        <v>998458</v>
      </c>
      <c r="BBV26">
        <v>997012</v>
      </c>
      <c r="BBW26">
        <v>993165</v>
      </c>
      <c r="BBX26">
        <v>988819</v>
      </c>
      <c r="BBY26">
        <v>982090</v>
      </c>
      <c r="BBZ26">
        <v>972756</v>
      </c>
      <c r="BCA26">
        <v>972585</v>
      </c>
      <c r="BCB26">
        <v>974412</v>
      </c>
      <c r="BCC26">
        <v>971288</v>
      </c>
      <c r="BCD26">
        <v>962296</v>
      </c>
      <c r="BCE26">
        <v>956021</v>
      </c>
      <c r="BCF26">
        <v>950027</v>
      </c>
      <c r="BCG26">
        <v>963339</v>
      </c>
      <c r="BCH26">
        <v>976371</v>
      </c>
      <c r="BCI26">
        <v>991278</v>
      </c>
      <c r="BCJ26">
        <v>991278</v>
      </c>
      <c r="BCK26">
        <v>1021091</v>
      </c>
      <c r="BCL26">
        <v>1054082</v>
      </c>
      <c r="BCM26">
        <v>1059050</v>
      </c>
      <c r="BCN26">
        <v>1041998</v>
      </c>
      <c r="BCO26">
        <v>990934</v>
      </c>
      <c r="BCP26">
        <v>973592</v>
      </c>
      <c r="BCQ26">
        <v>972943</v>
      </c>
      <c r="BCR26">
        <v>967069</v>
      </c>
      <c r="BCS26">
        <v>962612</v>
      </c>
      <c r="BCT26">
        <v>948332</v>
      </c>
      <c r="BCU26">
        <v>946568</v>
      </c>
      <c r="BCV26">
        <v>938358</v>
      </c>
      <c r="BCW26">
        <v>918233</v>
      </c>
      <c r="BCX26">
        <v>907952</v>
      </c>
      <c r="BCY26">
        <v>908642</v>
      </c>
      <c r="BCZ26">
        <v>923000</v>
      </c>
      <c r="BDA26">
        <v>935601</v>
      </c>
      <c r="BDB26">
        <v>935854</v>
      </c>
      <c r="BDC26">
        <v>941822</v>
      </c>
      <c r="BDD26">
        <v>940947</v>
      </c>
      <c r="BDE26">
        <v>947513</v>
      </c>
      <c r="BDF26">
        <v>940701</v>
      </c>
      <c r="BDG26">
        <v>941952</v>
      </c>
      <c r="BDH26">
        <v>929794</v>
      </c>
      <c r="BDI26">
        <v>921674</v>
      </c>
      <c r="BDJ26">
        <v>914253</v>
      </c>
      <c r="BDK26">
        <v>906727</v>
      </c>
      <c r="BDL26">
        <v>1792317</v>
      </c>
      <c r="BDM26">
        <v>1786050</v>
      </c>
      <c r="BDN26">
        <v>1789543</v>
      </c>
      <c r="BDO26">
        <v>1790405</v>
      </c>
      <c r="BDP26">
        <v>1790529</v>
      </c>
      <c r="BDQ26">
        <v>1787796</v>
      </c>
      <c r="BDR26">
        <v>1784914</v>
      </c>
      <c r="BDS26">
        <v>1783708</v>
      </c>
      <c r="BDT26">
        <v>1786972</v>
      </c>
      <c r="BDU26">
        <v>1792786</v>
      </c>
      <c r="BDV26">
        <v>1797924</v>
      </c>
      <c r="BDW26">
        <v>1789130</v>
      </c>
      <c r="BDX26">
        <v>1790281</v>
      </c>
      <c r="BDY26">
        <v>1788779</v>
      </c>
      <c r="BDZ26">
        <v>1786936</v>
      </c>
      <c r="BEA26">
        <v>1779300</v>
      </c>
      <c r="BEB26">
        <v>1773887</v>
      </c>
      <c r="BEC26">
        <v>1771913</v>
      </c>
      <c r="BED26">
        <v>1774530</v>
      </c>
      <c r="BEE26">
        <v>892354</v>
      </c>
      <c r="BEF26">
        <v>896368</v>
      </c>
      <c r="BEG26">
        <v>915209</v>
      </c>
      <c r="BEH26">
        <v>915156</v>
      </c>
      <c r="BEI26">
        <v>925176</v>
      </c>
      <c r="BEJ26">
        <v>929076</v>
      </c>
      <c r="BEK26">
        <v>943405</v>
      </c>
      <c r="BEL26">
        <v>959981</v>
      </c>
      <c r="BEM26">
        <v>962112</v>
      </c>
      <c r="BEN26">
        <v>973523</v>
      </c>
      <c r="BEO26">
        <v>974452</v>
      </c>
      <c r="BEP26">
        <v>974452</v>
      </c>
      <c r="BEQ26">
        <v>988800</v>
      </c>
      <c r="BER26">
        <v>992658</v>
      </c>
      <c r="BES26">
        <v>1000189</v>
      </c>
      <c r="BET26">
        <v>1000964</v>
      </c>
      <c r="BEU26">
        <v>1002411</v>
      </c>
      <c r="BEV26">
        <v>1019121</v>
      </c>
      <c r="BEW26">
        <v>1054227</v>
      </c>
      <c r="BEX26">
        <v>1087583</v>
      </c>
      <c r="BEY26">
        <v>1078766</v>
      </c>
      <c r="BEZ26">
        <v>1068850</v>
      </c>
      <c r="BFA26">
        <v>1054981</v>
      </c>
      <c r="BFB26">
        <v>1039354</v>
      </c>
      <c r="BFC26">
        <v>1041668</v>
      </c>
      <c r="BFD26">
        <v>1038071</v>
      </c>
      <c r="BFE26">
        <v>1033623</v>
      </c>
      <c r="BFF26">
        <v>1035903</v>
      </c>
      <c r="BFG26">
        <v>1040684</v>
      </c>
      <c r="BFH26">
        <v>1033440</v>
      </c>
      <c r="BFI26">
        <v>1024868</v>
      </c>
      <c r="BFJ26">
        <v>1023118</v>
      </c>
      <c r="BFK26">
        <v>1015701</v>
      </c>
      <c r="BFL26">
        <v>1014242</v>
      </c>
      <c r="BFM26">
        <v>1002123</v>
      </c>
      <c r="BFN26">
        <v>996230</v>
      </c>
      <c r="BFO26">
        <v>994965</v>
      </c>
      <c r="BFP26">
        <v>995662</v>
      </c>
      <c r="BFQ26">
        <v>993800</v>
      </c>
      <c r="BFR26">
        <v>999605</v>
      </c>
      <c r="BFS26">
        <v>996330</v>
      </c>
      <c r="BFT26">
        <v>985041</v>
      </c>
      <c r="BFU26">
        <v>986347</v>
      </c>
      <c r="BFV26">
        <v>983735</v>
      </c>
      <c r="BFW26">
        <v>985350</v>
      </c>
      <c r="BFX26">
        <v>983700</v>
      </c>
      <c r="BFY26">
        <v>985053</v>
      </c>
      <c r="BFZ26">
        <v>977365</v>
      </c>
      <c r="BGA26">
        <v>973104</v>
      </c>
      <c r="BGB26">
        <v>975924</v>
      </c>
      <c r="BGC26">
        <v>974842</v>
      </c>
      <c r="BGD26">
        <v>973050</v>
      </c>
      <c r="BGE26">
        <v>976684</v>
      </c>
      <c r="BGF26">
        <v>973497</v>
      </c>
      <c r="BGG26">
        <v>973672</v>
      </c>
      <c r="BGH26">
        <v>969924</v>
      </c>
      <c r="BGI26">
        <v>964788</v>
      </c>
      <c r="BGJ26">
        <v>964788</v>
      </c>
      <c r="BGK26">
        <v>967780</v>
      </c>
      <c r="BGL26">
        <v>970366</v>
      </c>
      <c r="BGM26">
        <v>960598</v>
      </c>
      <c r="BGN26">
        <v>955570</v>
      </c>
      <c r="BGO26">
        <v>951402</v>
      </c>
      <c r="BGP26">
        <v>948103</v>
      </c>
      <c r="BGQ26">
        <v>942235</v>
      </c>
      <c r="BGR26">
        <v>936447</v>
      </c>
      <c r="BGS26">
        <v>956964</v>
      </c>
      <c r="BGT26">
        <v>956526</v>
      </c>
      <c r="BGU26">
        <v>965236</v>
      </c>
      <c r="BGV26">
        <v>962229</v>
      </c>
      <c r="BGW26">
        <v>961147</v>
      </c>
      <c r="BGX26">
        <v>960478</v>
      </c>
      <c r="BGY26">
        <v>958758</v>
      </c>
      <c r="BGZ26">
        <v>969115</v>
      </c>
      <c r="BHA26">
        <v>972264</v>
      </c>
      <c r="BHB26">
        <v>951128</v>
      </c>
      <c r="BHC26">
        <v>950937</v>
      </c>
      <c r="BHD26">
        <v>936536</v>
      </c>
      <c r="BHE26">
        <v>922084</v>
      </c>
      <c r="BHF26">
        <v>905147</v>
      </c>
      <c r="BHG26">
        <v>915500</v>
      </c>
      <c r="BHH26">
        <v>925616</v>
      </c>
      <c r="BHI26">
        <v>953445</v>
      </c>
      <c r="BHJ26">
        <v>1052295</v>
      </c>
      <c r="BHK26">
        <v>1006571</v>
      </c>
      <c r="BHL26">
        <v>990992</v>
      </c>
      <c r="BHM26">
        <v>990992</v>
      </c>
      <c r="BHN26">
        <v>986752</v>
      </c>
      <c r="BHO26">
        <v>974459</v>
      </c>
      <c r="BHP26">
        <v>956045</v>
      </c>
      <c r="BHQ26">
        <v>938674</v>
      </c>
      <c r="BHR26">
        <v>928280</v>
      </c>
      <c r="BHS26">
        <v>922545</v>
      </c>
      <c r="BHT26">
        <v>921018</v>
      </c>
      <c r="BHU26">
        <v>908486</v>
      </c>
      <c r="BHV26">
        <v>896493</v>
      </c>
      <c r="BHW26">
        <v>888267</v>
      </c>
      <c r="BHX26">
        <v>883577</v>
      </c>
      <c r="BHY26">
        <v>875537</v>
      </c>
      <c r="BHZ26">
        <v>870705</v>
      </c>
      <c r="BIA26">
        <v>870541</v>
      </c>
      <c r="BIB26">
        <v>868104</v>
      </c>
      <c r="BIC26">
        <v>866642</v>
      </c>
      <c r="BID26">
        <v>847128</v>
      </c>
      <c r="BIE26">
        <v>844657</v>
      </c>
      <c r="BIF26">
        <v>838927</v>
      </c>
      <c r="BIG26">
        <v>825668</v>
      </c>
      <c r="BIH26">
        <v>810250</v>
      </c>
      <c r="BII26">
        <v>803227</v>
      </c>
      <c r="BIJ26">
        <v>789714</v>
      </c>
      <c r="BIK26">
        <v>777437</v>
      </c>
      <c r="BIL26">
        <v>773749</v>
      </c>
      <c r="BIM26">
        <v>763633</v>
      </c>
      <c r="BIN26">
        <v>764476</v>
      </c>
      <c r="BIO26">
        <v>1620197</v>
      </c>
      <c r="BIP26">
        <v>1620721</v>
      </c>
      <c r="BIQ26">
        <v>1613000</v>
      </c>
      <c r="BIR26">
        <v>1613000</v>
      </c>
      <c r="BIS26">
        <v>1608491</v>
      </c>
      <c r="BIT26">
        <v>1605240</v>
      </c>
      <c r="BIU26">
        <v>1595315</v>
      </c>
      <c r="BIV26">
        <v>1589954</v>
      </c>
      <c r="BIW26">
        <v>1593326</v>
      </c>
      <c r="BIX26">
        <v>1593095</v>
      </c>
      <c r="BIY26">
        <v>1601702</v>
      </c>
      <c r="BIZ26">
        <v>1609626</v>
      </c>
      <c r="BJA26">
        <v>1619143</v>
      </c>
      <c r="BJB26">
        <v>1644240</v>
      </c>
      <c r="BJC26">
        <v>1658488</v>
      </c>
      <c r="BJD26">
        <v>1659329</v>
      </c>
      <c r="BJE26">
        <v>1672734</v>
      </c>
      <c r="BJF26">
        <v>846939</v>
      </c>
      <c r="BJG26">
        <v>861320</v>
      </c>
      <c r="BJH26">
        <v>865270</v>
      </c>
      <c r="BJI26">
        <v>862146</v>
      </c>
      <c r="BJJ26">
        <v>869667</v>
      </c>
      <c r="BJK26">
        <v>878938</v>
      </c>
      <c r="BJL26">
        <v>881411</v>
      </c>
      <c r="BJM26">
        <v>876461</v>
      </c>
      <c r="BJN26">
        <v>887515</v>
      </c>
      <c r="BJO26">
        <v>905636</v>
      </c>
      <c r="BJP26">
        <v>907590</v>
      </c>
      <c r="BJQ26">
        <v>905841</v>
      </c>
      <c r="BJR26">
        <v>905874</v>
      </c>
      <c r="BJS26">
        <v>896614</v>
      </c>
      <c r="BJT26">
        <v>890856</v>
      </c>
      <c r="BJU26">
        <v>906864</v>
      </c>
      <c r="BJV26">
        <v>923560</v>
      </c>
      <c r="BJW26">
        <v>944602</v>
      </c>
      <c r="BJX26">
        <v>1030086</v>
      </c>
      <c r="BJY26">
        <v>979513</v>
      </c>
      <c r="BJZ26">
        <v>970842</v>
      </c>
      <c r="BKA26">
        <v>962285</v>
      </c>
      <c r="BKB26">
        <v>960167</v>
      </c>
      <c r="BKC26">
        <v>956377</v>
      </c>
      <c r="BKD26">
        <v>963184</v>
      </c>
      <c r="BKE26">
        <v>963184</v>
      </c>
      <c r="BKF26">
        <v>955606</v>
      </c>
      <c r="BKG26">
        <v>946756</v>
      </c>
      <c r="BKH26">
        <v>937254</v>
      </c>
      <c r="BKI26">
        <v>929417</v>
      </c>
      <c r="BKJ26">
        <v>934449</v>
      </c>
      <c r="BKK26">
        <v>925131</v>
      </c>
      <c r="BKL26">
        <v>934050</v>
      </c>
      <c r="BKM26">
        <v>934513</v>
      </c>
      <c r="BKN26">
        <v>938923</v>
      </c>
      <c r="BKO26">
        <v>927358</v>
      </c>
      <c r="BKP26">
        <v>924544</v>
      </c>
      <c r="BKQ26">
        <v>922311</v>
      </c>
      <c r="BKR26">
        <v>1849271</v>
      </c>
      <c r="BKS26">
        <v>1846585</v>
      </c>
      <c r="BKT26">
        <v>1851295</v>
      </c>
      <c r="BKU26">
        <v>1859990</v>
      </c>
      <c r="BKV26">
        <v>1856714</v>
      </c>
      <c r="BKW26">
        <v>1860882</v>
      </c>
      <c r="BKX26">
        <v>1865689</v>
      </c>
      <c r="BKY26">
        <v>1865689</v>
      </c>
      <c r="BKZ26">
        <v>1854397</v>
      </c>
      <c r="BLA26">
        <v>1854871</v>
      </c>
      <c r="BLB26">
        <v>1850264</v>
      </c>
      <c r="BLC26">
        <v>1845386</v>
      </c>
      <c r="BLD26">
        <v>1837439</v>
      </c>
      <c r="BLE26">
        <v>1841613</v>
      </c>
      <c r="BLF26">
        <v>1847415</v>
      </c>
      <c r="BLG26">
        <v>1843403</v>
      </c>
      <c r="BLH26">
        <v>1843258</v>
      </c>
      <c r="BLI26">
        <v>1847375</v>
      </c>
      <c r="BLJ26">
        <v>1849028</v>
      </c>
      <c r="BLK26">
        <v>1850209</v>
      </c>
      <c r="BLL26">
        <v>1850209</v>
      </c>
      <c r="BLM26">
        <v>1842793</v>
      </c>
      <c r="BLN26">
        <v>1841248</v>
      </c>
      <c r="BLO26">
        <v>1833523</v>
      </c>
      <c r="BLP26">
        <v>1835660</v>
      </c>
      <c r="BLQ26">
        <v>1835660</v>
      </c>
      <c r="BLR26">
        <v>1836303</v>
      </c>
      <c r="BLS26">
        <v>1849953</v>
      </c>
      <c r="BLT26">
        <v>927409</v>
      </c>
      <c r="BLU26">
        <v>926504</v>
      </c>
      <c r="BLV26">
        <v>919069</v>
      </c>
      <c r="BLW26">
        <v>918679</v>
      </c>
      <c r="BLX26">
        <v>915031</v>
      </c>
      <c r="BLY26">
        <v>918440</v>
      </c>
      <c r="BLZ26">
        <v>918758</v>
      </c>
      <c r="BMA26">
        <v>911533</v>
      </c>
      <c r="BMB26">
        <v>906477</v>
      </c>
      <c r="BMC26">
        <v>898957</v>
      </c>
      <c r="BMD26">
        <v>898657</v>
      </c>
      <c r="BME26">
        <v>896453</v>
      </c>
      <c r="BMF26">
        <v>895429</v>
      </c>
      <c r="BMG26">
        <v>895793</v>
      </c>
      <c r="BMH26">
        <v>892643</v>
      </c>
      <c r="BMI26">
        <v>886832</v>
      </c>
      <c r="BMJ26">
        <v>886832</v>
      </c>
      <c r="BMK26">
        <v>911269</v>
      </c>
      <c r="BML26">
        <v>954692</v>
      </c>
      <c r="BMM26">
        <v>902248</v>
      </c>
      <c r="BMN26">
        <v>901799</v>
      </c>
      <c r="BMO26">
        <v>895565</v>
      </c>
      <c r="BMP26">
        <v>888339</v>
      </c>
      <c r="BMQ26">
        <v>890355</v>
      </c>
      <c r="BMR26">
        <v>873715</v>
      </c>
      <c r="BMS26">
        <v>874479</v>
      </c>
      <c r="BMT26">
        <v>868703</v>
      </c>
      <c r="BMU26">
        <v>867973</v>
      </c>
      <c r="BMV26">
        <v>860261</v>
      </c>
      <c r="BMW26">
        <v>858858</v>
      </c>
      <c r="BMX26">
        <v>842577</v>
      </c>
      <c r="BMY26">
        <v>843840</v>
      </c>
      <c r="BMZ26">
        <v>830856</v>
      </c>
      <c r="BNA26">
        <v>831680</v>
      </c>
      <c r="BNB26">
        <v>828293</v>
      </c>
      <c r="BNC26">
        <v>832934</v>
      </c>
      <c r="BND26">
        <v>829194</v>
      </c>
      <c r="BNE26">
        <v>836246</v>
      </c>
      <c r="BNF26">
        <v>838531</v>
      </c>
      <c r="BNG26">
        <v>838382</v>
      </c>
      <c r="BNH26">
        <v>829295</v>
      </c>
      <c r="BNI26">
        <v>831132</v>
      </c>
      <c r="BNJ26">
        <v>832832</v>
      </c>
      <c r="BNK26">
        <v>838113</v>
      </c>
      <c r="BNL26">
        <v>835434</v>
      </c>
      <c r="BNM26">
        <v>831112</v>
      </c>
      <c r="BNN26">
        <v>833447</v>
      </c>
      <c r="BNO26">
        <v>827185</v>
      </c>
      <c r="BNP26">
        <v>824397</v>
      </c>
      <c r="BNQ26">
        <v>825421</v>
      </c>
      <c r="BNR26">
        <v>829999</v>
      </c>
      <c r="BNS26">
        <v>831466</v>
      </c>
      <c r="BNT26">
        <v>827005</v>
      </c>
      <c r="BNU26">
        <v>828079</v>
      </c>
      <c r="BNV26">
        <v>824936</v>
      </c>
      <c r="BNW26">
        <v>819630</v>
      </c>
      <c r="BNX26">
        <v>814233</v>
      </c>
      <c r="BNY26">
        <v>817083</v>
      </c>
      <c r="BNZ26">
        <v>817182</v>
      </c>
      <c r="BOA26">
        <v>822294</v>
      </c>
      <c r="BOB26">
        <v>826824</v>
      </c>
      <c r="BOC26">
        <v>825496</v>
      </c>
      <c r="BOD26">
        <v>822862</v>
      </c>
      <c r="BOE26">
        <v>1641178</v>
      </c>
      <c r="BOF26">
        <v>1641664</v>
      </c>
      <c r="BOG26">
        <v>821277</v>
      </c>
      <c r="BOH26">
        <v>816175</v>
      </c>
      <c r="BOI26">
        <v>818322</v>
      </c>
      <c r="BOJ26">
        <v>811439</v>
      </c>
      <c r="BOK26">
        <v>819020</v>
      </c>
      <c r="BOL26">
        <v>817105</v>
      </c>
      <c r="BOM26">
        <v>822433</v>
      </c>
      <c r="BON26">
        <v>819095</v>
      </c>
      <c r="BOO26">
        <v>815643</v>
      </c>
      <c r="BOP26">
        <v>811199</v>
      </c>
      <c r="BOQ26">
        <v>819315</v>
      </c>
      <c r="BOR26">
        <v>821647</v>
      </c>
      <c r="BOS26">
        <v>831356</v>
      </c>
      <c r="BOT26">
        <v>825613</v>
      </c>
      <c r="BOU26">
        <v>825613</v>
      </c>
      <c r="BOV26">
        <v>812432</v>
      </c>
      <c r="BOW26">
        <v>845427</v>
      </c>
      <c r="BOX26">
        <v>882468</v>
      </c>
      <c r="BOY26">
        <v>835610</v>
      </c>
      <c r="BOZ26">
        <v>814944</v>
      </c>
      <c r="BPA26">
        <v>803561</v>
      </c>
      <c r="BPB26">
        <v>807937</v>
      </c>
      <c r="BPC26">
        <v>799512</v>
      </c>
      <c r="BPD26">
        <v>800734</v>
      </c>
      <c r="BPE26">
        <v>792943</v>
      </c>
      <c r="BPF26">
        <v>797249</v>
      </c>
      <c r="BPG26">
        <v>797226</v>
      </c>
      <c r="BPH26">
        <v>797138</v>
      </c>
      <c r="BPI26">
        <v>799004</v>
      </c>
      <c r="BPJ26">
        <v>788446</v>
      </c>
      <c r="BPK26">
        <v>798607</v>
      </c>
      <c r="BPL26">
        <v>793238</v>
      </c>
      <c r="BPM26">
        <v>787192</v>
      </c>
      <c r="BPN26">
        <v>783750</v>
      </c>
      <c r="BPO26">
        <v>774676</v>
      </c>
      <c r="BPP26">
        <v>783575</v>
      </c>
      <c r="BPQ26">
        <v>783083</v>
      </c>
      <c r="BPR26">
        <v>772455</v>
      </c>
      <c r="BPS26">
        <v>769635</v>
      </c>
      <c r="BPT26">
        <v>763602</v>
      </c>
      <c r="BPU26">
        <v>764345</v>
      </c>
      <c r="BPV26">
        <v>763669</v>
      </c>
      <c r="BPW26">
        <v>768641</v>
      </c>
      <c r="BPX26">
        <v>769558</v>
      </c>
      <c r="BPY26">
        <v>770482</v>
      </c>
      <c r="BPZ26">
        <v>769832</v>
      </c>
      <c r="BQA26">
        <v>771346</v>
      </c>
      <c r="BQB26">
        <v>768743</v>
      </c>
      <c r="BQC26">
        <v>764601</v>
      </c>
      <c r="BQD26">
        <v>759984</v>
      </c>
      <c r="BQE26">
        <v>762276</v>
      </c>
      <c r="BQF26">
        <v>757469</v>
      </c>
      <c r="BQG26">
        <v>758178</v>
      </c>
      <c r="BQH26">
        <v>761562</v>
      </c>
      <c r="BQI26">
        <v>760475</v>
      </c>
      <c r="BQJ26">
        <v>754028</v>
      </c>
      <c r="BQK26">
        <v>754028</v>
      </c>
      <c r="BQL26">
        <v>756775</v>
      </c>
      <c r="BQM26">
        <v>761079</v>
      </c>
      <c r="BQN26">
        <v>759781</v>
      </c>
      <c r="BQO26">
        <v>760209</v>
      </c>
      <c r="BQP26">
        <v>1502929</v>
      </c>
      <c r="BQQ26">
        <v>1498701</v>
      </c>
      <c r="BQR26">
        <v>1510997</v>
      </c>
      <c r="BQS26">
        <v>1505741</v>
      </c>
      <c r="BQT26">
        <v>1500875</v>
      </c>
      <c r="BQU26">
        <v>747477</v>
      </c>
      <c r="BQV26">
        <v>741109</v>
      </c>
      <c r="BQW26">
        <v>731151</v>
      </c>
      <c r="BQX26">
        <v>737195</v>
      </c>
      <c r="BQY26">
        <v>727432</v>
      </c>
      <c r="BQZ26">
        <v>720566</v>
      </c>
      <c r="BRA26">
        <v>717293</v>
      </c>
      <c r="BRB26">
        <v>722183</v>
      </c>
      <c r="BRC26">
        <v>726158</v>
      </c>
      <c r="BRD26">
        <v>726010</v>
      </c>
      <c r="BRE26">
        <v>715213</v>
      </c>
      <c r="BRF26">
        <v>729092</v>
      </c>
      <c r="BRG26">
        <v>735835</v>
      </c>
      <c r="BRH26">
        <v>735300</v>
      </c>
      <c r="BRI26">
        <v>750273</v>
      </c>
      <c r="BRJ26">
        <v>770208</v>
      </c>
      <c r="BRK26">
        <v>778223</v>
      </c>
      <c r="BRL26">
        <v>769297</v>
      </c>
      <c r="BRM26">
        <v>769297</v>
      </c>
      <c r="BRN26">
        <v>776326</v>
      </c>
      <c r="BRO26">
        <v>774032</v>
      </c>
      <c r="BRP26">
        <v>770172</v>
      </c>
      <c r="BRQ26">
        <v>774628</v>
      </c>
      <c r="BRR26">
        <v>768700</v>
      </c>
      <c r="BRS26">
        <v>759316</v>
      </c>
      <c r="BRT26">
        <v>763351</v>
      </c>
      <c r="BRU26">
        <v>765965</v>
      </c>
      <c r="BRV26">
        <v>760680</v>
      </c>
      <c r="BRW26">
        <v>751295</v>
      </c>
      <c r="BRX26">
        <v>744321</v>
      </c>
      <c r="BRY26">
        <v>747750</v>
      </c>
      <c r="BRZ26">
        <v>745839</v>
      </c>
      <c r="BSA26">
        <v>744760</v>
      </c>
      <c r="BSB26">
        <v>748741</v>
      </c>
      <c r="BSC26">
        <v>750362</v>
      </c>
      <c r="BSD26">
        <v>754154</v>
      </c>
      <c r="BSE26">
        <v>765123</v>
      </c>
      <c r="BSF26">
        <v>757532</v>
      </c>
      <c r="BSG26">
        <v>758821</v>
      </c>
      <c r="BSH26">
        <v>756875</v>
      </c>
      <c r="BSI26">
        <v>758103</v>
      </c>
      <c r="BSJ26">
        <v>754063</v>
      </c>
      <c r="BSK26">
        <v>749303</v>
      </c>
      <c r="BSL26">
        <v>750262</v>
      </c>
      <c r="BSM26">
        <v>750262</v>
      </c>
      <c r="BSN26">
        <v>750672</v>
      </c>
      <c r="BSO26">
        <v>748216</v>
      </c>
      <c r="BSP26">
        <v>738722</v>
      </c>
      <c r="BSQ26">
        <v>734848</v>
      </c>
      <c r="BSR26">
        <v>731101</v>
      </c>
      <c r="BSS26">
        <v>725721</v>
      </c>
      <c r="BST26">
        <v>734234</v>
      </c>
      <c r="BSU26">
        <v>729101</v>
      </c>
      <c r="BSV26">
        <v>727156</v>
      </c>
      <c r="BSW26">
        <v>729782</v>
      </c>
      <c r="BSX26">
        <v>732056</v>
      </c>
      <c r="BSY26">
        <v>1429168</v>
      </c>
      <c r="BSZ26">
        <v>1430966</v>
      </c>
      <c r="BTA26">
        <v>1426769</v>
      </c>
      <c r="BTB26">
        <v>1414282</v>
      </c>
      <c r="BTC26">
        <v>1410251</v>
      </c>
      <c r="BTD26">
        <v>1408121</v>
      </c>
      <c r="BTE26">
        <v>1407861</v>
      </c>
      <c r="BTF26">
        <v>1407893</v>
      </c>
      <c r="BTG26">
        <v>1397498</v>
      </c>
      <c r="BTH26">
        <v>698840</v>
      </c>
      <c r="BTI26">
        <v>677231</v>
      </c>
      <c r="BTJ26">
        <v>669506</v>
      </c>
      <c r="BTK26">
        <v>664187</v>
      </c>
      <c r="BTL26">
        <v>659267</v>
      </c>
      <c r="BTM26">
        <v>665054</v>
      </c>
      <c r="BTN26">
        <v>668656</v>
      </c>
      <c r="BTO26">
        <v>668515</v>
      </c>
      <c r="BTP26">
        <v>667099</v>
      </c>
      <c r="BTQ26">
        <v>665793</v>
      </c>
      <c r="BTR26">
        <v>664650</v>
      </c>
      <c r="BTS26">
        <v>664646</v>
      </c>
      <c r="BTT26">
        <v>674964</v>
      </c>
      <c r="BTU26">
        <v>675259</v>
      </c>
      <c r="BTV26">
        <v>665277</v>
      </c>
      <c r="BTW26">
        <v>685563</v>
      </c>
      <c r="BTX26">
        <v>744615</v>
      </c>
      <c r="BTY26">
        <v>740444</v>
      </c>
      <c r="BTZ26">
        <v>726562</v>
      </c>
      <c r="BUA26">
        <v>712855</v>
      </c>
      <c r="BUB26">
        <v>700116</v>
      </c>
      <c r="BUC26">
        <v>690339</v>
      </c>
      <c r="BUD26">
        <v>688713</v>
      </c>
      <c r="BUE26">
        <v>688713</v>
      </c>
      <c r="BUF26">
        <v>686432</v>
      </c>
      <c r="BUG26">
        <v>683365</v>
      </c>
      <c r="BUH26">
        <v>683695</v>
      </c>
      <c r="BUI26">
        <v>687208</v>
      </c>
      <c r="BUJ26">
        <v>691545</v>
      </c>
      <c r="BUK26">
        <v>697948</v>
      </c>
      <c r="BUL26">
        <v>689081</v>
      </c>
      <c r="BUM26">
        <v>693042</v>
      </c>
      <c r="BUN26">
        <v>692035</v>
      </c>
      <c r="BUO26">
        <v>690213</v>
      </c>
      <c r="BUP26">
        <v>686870</v>
      </c>
      <c r="BUQ26">
        <v>686612</v>
      </c>
      <c r="BUR26">
        <v>689095</v>
      </c>
      <c r="BUS26">
        <v>692011</v>
      </c>
      <c r="BUT26">
        <v>693895</v>
      </c>
      <c r="BUU26">
        <v>698569</v>
      </c>
      <c r="BUV26">
        <v>698097</v>
      </c>
      <c r="BUW26">
        <v>702826</v>
      </c>
      <c r="BUX26">
        <v>1410803</v>
      </c>
      <c r="BUY26">
        <v>1410803</v>
      </c>
      <c r="BUZ26">
        <v>1413582</v>
      </c>
      <c r="BVA26">
        <v>1413173</v>
      </c>
      <c r="BVB26">
        <v>1412080</v>
      </c>
      <c r="BVC26">
        <v>1418861</v>
      </c>
      <c r="BVD26">
        <v>1419390</v>
      </c>
      <c r="BVE26">
        <v>1418594</v>
      </c>
      <c r="BVF26">
        <v>1421826</v>
      </c>
      <c r="BVG26">
        <v>1413398</v>
      </c>
      <c r="BVH26">
        <v>1428319</v>
      </c>
      <c r="BVI26">
        <v>1431397</v>
      </c>
      <c r="BVJ26">
        <v>1434209</v>
      </c>
      <c r="BVK26">
        <v>1423928</v>
      </c>
      <c r="BVL26">
        <v>1412364</v>
      </c>
      <c r="BVM26">
        <v>1412364</v>
      </c>
      <c r="BVN26">
        <v>1412349</v>
      </c>
      <c r="BVO26">
        <v>1403973</v>
      </c>
      <c r="BVP26">
        <v>1396905</v>
      </c>
      <c r="BVQ26">
        <v>1398021</v>
      </c>
      <c r="BVR26">
        <v>1398021</v>
      </c>
      <c r="BVS26">
        <v>1399544</v>
      </c>
      <c r="BVT26">
        <v>1405426</v>
      </c>
      <c r="BVU26">
        <v>700980</v>
      </c>
      <c r="BVV26">
        <v>699450</v>
      </c>
      <c r="BVW26">
        <v>720680</v>
      </c>
      <c r="BVX26">
        <v>726280</v>
      </c>
      <c r="BVY26">
        <v>720212</v>
      </c>
      <c r="BVZ26">
        <v>715451</v>
      </c>
      <c r="BWA26">
        <v>711189</v>
      </c>
      <c r="BWB26">
        <v>709770</v>
      </c>
      <c r="BWC26">
        <v>708890</v>
      </c>
      <c r="BWD26">
        <v>697934</v>
      </c>
      <c r="BWE26">
        <v>688882</v>
      </c>
      <c r="BWF26">
        <v>691205</v>
      </c>
      <c r="BWG26">
        <v>679485</v>
      </c>
      <c r="BWH26">
        <v>690005</v>
      </c>
      <c r="BWI26">
        <v>697619</v>
      </c>
      <c r="BWJ26">
        <v>715375</v>
      </c>
      <c r="BWK26">
        <v>737997</v>
      </c>
      <c r="BWL26">
        <v>740590</v>
      </c>
      <c r="BWM26">
        <v>729323</v>
      </c>
      <c r="BWN26">
        <v>728063</v>
      </c>
      <c r="BWO26">
        <v>728063</v>
      </c>
      <c r="BWP26">
        <v>724405</v>
      </c>
      <c r="BWQ26">
        <v>708341</v>
      </c>
      <c r="BWR26">
        <v>697898</v>
      </c>
      <c r="BWS26">
        <v>692902</v>
      </c>
      <c r="BWT26">
        <v>687775</v>
      </c>
      <c r="BWU26">
        <v>682015</v>
      </c>
      <c r="BWV26">
        <v>675361</v>
      </c>
      <c r="BWW26">
        <v>674603</v>
      </c>
      <c r="BWX26">
        <v>670198</v>
      </c>
      <c r="BWY26">
        <v>667558</v>
      </c>
      <c r="BWZ26">
        <v>667290</v>
      </c>
      <c r="BXA26">
        <v>665824</v>
      </c>
      <c r="BXB26">
        <v>667471</v>
      </c>
      <c r="BXC26">
        <v>666305</v>
      </c>
      <c r="BXD26">
        <v>661885</v>
      </c>
      <c r="BXE26">
        <v>650820</v>
      </c>
      <c r="BXF26">
        <v>653046</v>
      </c>
      <c r="BXG26">
        <v>650304</v>
      </c>
      <c r="BXH26">
        <v>652982</v>
      </c>
      <c r="BXI26">
        <v>657479</v>
      </c>
      <c r="BXJ26">
        <v>1254824</v>
      </c>
      <c r="BXK26">
        <v>1251312</v>
      </c>
      <c r="BXL26">
        <v>1247970</v>
      </c>
      <c r="BXM26">
        <v>1246450</v>
      </c>
      <c r="BXN26">
        <v>1241375</v>
      </c>
      <c r="BXO26">
        <v>1234505</v>
      </c>
      <c r="BXP26">
        <v>1234508</v>
      </c>
      <c r="BXQ26">
        <v>1230833</v>
      </c>
      <c r="BXR26">
        <v>1229110</v>
      </c>
      <c r="BXS26">
        <v>1223284</v>
      </c>
      <c r="BXT26">
        <v>1224498</v>
      </c>
      <c r="BXU26">
        <v>1225020</v>
      </c>
      <c r="BXV26">
        <v>1226984</v>
      </c>
      <c r="BXW26">
        <v>1235098</v>
      </c>
      <c r="BXX26">
        <v>1228620</v>
      </c>
      <c r="BXY26">
        <v>1226349</v>
      </c>
      <c r="BXZ26">
        <v>1223765</v>
      </c>
      <c r="BYA26">
        <v>1223212</v>
      </c>
      <c r="BYB26">
        <v>1215479</v>
      </c>
      <c r="BYC26">
        <v>1210587</v>
      </c>
      <c r="BYD26">
        <v>1213356</v>
      </c>
      <c r="BYE26">
        <v>1214908</v>
      </c>
      <c r="BYF26">
        <v>1217831</v>
      </c>
      <c r="BYG26">
        <v>1215782</v>
      </c>
      <c r="BYH26">
        <v>607935</v>
      </c>
      <c r="BYI26">
        <v>609132</v>
      </c>
      <c r="BYJ26">
        <v>606934</v>
      </c>
      <c r="BYK26">
        <v>599035</v>
      </c>
      <c r="BYL26">
        <v>595861</v>
      </c>
      <c r="BYM26">
        <v>589568</v>
      </c>
      <c r="BYN26">
        <v>575530</v>
      </c>
      <c r="BYO26">
        <v>575541</v>
      </c>
      <c r="BYP26">
        <v>568663</v>
      </c>
      <c r="BYQ26">
        <v>569424</v>
      </c>
      <c r="BYR26">
        <v>571792</v>
      </c>
      <c r="BYS26">
        <v>579786</v>
      </c>
      <c r="BYT26">
        <v>569418</v>
      </c>
      <c r="BYU26">
        <v>569418</v>
      </c>
      <c r="BYV26">
        <v>568286</v>
      </c>
      <c r="BYW26">
        <v>605621</v>
      </c>
      <c r="BYX26">
        <v>644424</v>
      </c>
      <c r="BYY26">
        <v>630061</v>
      </c>
      <c r="BYZ26">
        <v>627865</v>
      </c>
      <c r="BZA26">
        <v>628025</v>
      </c>
      <c r="BZB26">
        <v>626682</v>
      </c>
      <c r="BZC26">
        <v>617194</v>
      </c>
      <c r="BZD26">
        <v>609672</v>
      </c>
      <c r="BZE26">
        <v>597672</v>
      </c>
      <c r="BZF26">
        <v>599478</v>
      </c>
      <c r="BZG26">
        <v>596309</v>
      </c>
      <c r="BZH26">
        <v>596316</v>
      </c>
      <c r="BZI26">
        <v>593839</v>
      </c>
      <c r="BZJ26">
        <v>582612</v>
      </c>
      <c r="BZK26">
        <v>574569</v>
      </c>
      <c r="BZL26">
        <v>575210</v>
      </c>
      <c r="BZM26">
        <v>572410</v>
      </c>
      <c r="BZN26">
        <v>572744</v>
      </c>
      <c r="BZO26">
        <v>570905</v>
      </c>
      <c r="BZP26">
        <v>574794</v>
      </c>
      <c r="BZQ26">
        <v>577571</v>
      </c>
      <c r="BZR26">
        <v>583389</v>
      </c>
      <c r="BZS26">
        <v>586270</v>
      </c>
      <c r="BZT26">
        <v>575840</v>
      </c>
      <c r="BZU26">
        <v>575550</v>
      </c>
      <c r="BZV26">
        <v>576299</v>
      </c>
      <c r="BZW26">
        <v>579162</v>
      </c>
      <c r="BZX26">
        <v>581121</v>
      </c>
      <c r="BZY26">
        <v>580510</v>
      </c>
      <c r="BZZ26">
        <v>585055</v>
      </c>
      <c r="CAA26">
        <v>577864</v>
      </c>
      <c r="CAB26">
        <v>1112575</v>
      </c>
      <c r="CAC26">
        <v>1111075</v>
      </c>
      <c r="CAD26">
        <v>1107955</v>
      </c>
      <c r="CAE26">
        <v>1108007</v>
      </c>
      <c r="CAF26">
        <v>1104360</v>
      </c>
      <c r="CAG26">
        <v>1104497</v>
      </c>
      <c r="CAH26">
        <v>1103600</v>
      </c>
      <c r="CAI26">
        <v>1096685</v>
      </c>
      <c r="CAJ26">
        <v>1093044</v>
      </c>
      <c r="CAK26">
        <v>1084171</v>
      </c>
      <c r="CAL26">
        <v>1084171</v>
      </c>
      <c r="CAM26">
        <v>1080560</v>
      </c>
      <c r="CAN26">
        <v>1076252</v>
      </c>
      <c r="CAO26">
        <v>1075088</v>
      </c>
      <c r="CAP26">
        <v>1079488</v>
      </c>
      <c r="CAQ26">
        <v>1077924</v>
      </c>
      <c r="CAR26">
        <v>1074593</v>
      </c>
      <c r="CAS26">
        <v>1070869</v>
      </c>
      <c r="CAT26">
        <v>1077129</v>
      </c>
      <c r="CAU26">
        <v>534465</v>
      </c>
      <c r="CAV26">
        <v>528920</v>
      </c>
      <c r="CAW26">
        <v>533129</v>
      </c>
      <c r="CAX26">
        <v>538623</v>
      </c>
      <c r="CAY26">
        <v>545352</v>
      </c>
      <c r="CAZ26">
        <v>538697</v>
      </c>
      <c r="CBA26">
        <v>535746</v>
      </c>
      <c r="CBB26">
        <v>537183</v>
      </c>
      <c r="CBC26">
        <v>538801</v>
      </c>
      <c r="CBD26">
        <v>534433</v>
      </c>
      <c r="CBE26">
        <v>528007</v>
      </c>
      <c r="CBF26">
        <v>525972</v>
      </c>
      <c r="CBG26">
        <v>529427</v>
      </c>
      <c r="CBH26">
        <v>532308</v>
      </c>
      <c r="CBI26">
        <v>534696</v>
      </c>
      <c r="CBJ26">
        <v>542764</v>
      </c>
      <c r="CBK26">
        <v>579887</v>
      </c>
      <c r="CBL26">
        <v>605068</v>
      </c>
      <c r="CBM26">
        <v>605068</v>
      </c>
      <c r="CBN26">
        <v>560758</v>
      </c>
      <c r="CBO26">
        <v>560167</v>
      </c>
      <c r="CBP26">
        <v>558775</v>
      </c>
      <c r="CBQ26">
        <v>554250</v>
      </c>
      <c r="CBR26">
        <v>552399</v>
      </c>
      <c r="CBS26">
        <v>566169</v>
      </c>
      <c r="CBT26">
        <v>554725</v>
      </c>
      <c r="CBU26">
        <v>547968</v>
      </c>
      <c r="CBV26">
        <v>542923</v>
      </c>
      <c r="CBW26">
        <v>545201</v>
      </c>
      <c r="CBX26">
        <v>545490</v>
      </c>
      <c r="CBY26">
        <v>537784</v>
      </c>
      <c r="CBZ26">
        <v>538736</v>
      </c>
      <c r="CCA26">
        <v>533568</v>
      </c>
      <c r="CCB26">
        <v>536009</v>
      </c>
      <c r="CCC26">
        <v>526248</v>
      </c>
      <c r="CCD26">
        <v>526822</v>
      </c>
      <c r="CCE26">
        <v>531858</v>
      </c>
      <c r="CCF26">
        <v>536644</v>
      </c>
      <c r="CCG26">
        <v>532946</v>
      </c>
      <c r="CCH26">
        <v>536521</v>
      </c>
      <c r="CCI26">
        <v>543431</v>
      </c>
      <c r="CCJ26">
        <v>1091646</v>
      </c>
      <c r="CCK26">
        <v>1095064</v>
      </c>
      <c r="CCL26">
        <v>1094506</v>
      </c>
      <c r="CCM26">
        <v>1096042</v>
      </c>
      <c r="CCN26">
        <v>1099022</v>
      </c>
      <c r="CCO26">
        <v>1098752</v>
      </c>
      <c r="CCP26">
        <v>1102152</v>
      </c>
      <c r="CCQ26">
        <v>1101048</v>
      </c>
      <c r="CCR26">
        <v>1100950</v>
      </c>
      <c r="CCS26">
        <v>1105752</v>
      </c>
      <c r="CCT26">
        <v>1104917</v>
      </c>
      <c r="CCU26">
        <v>1104629</v>
      </c>
      <c r="CCV26">
        <v>1105053</v>
      </c>
      <c r="CCW26">
        <v>1104924</v>
      </c>
      <c r="CCX26">
        <v>1100265</v>
      </c>
      <c r="CCY26">
        <v>1105599</v>
      </c>
      <c r="CCZ26">
        <v>1097026</v>
      </c>
      <c r="CDA26">
        <v>1113161</v>
      </c>
      <c r="CDB26">
        <v>1113161</v>
      </c>
      <c r="CDC26">
        <v>1123387</v>
      </c>
      <c r="CDD26">
        <v>1101804</v>
      </c>
      <c r="CDE26">
        <v>1101449</v>
      </c>
      <c r="CDF26">
        <v>1102710</v>
      </c>
      <c r="CDG26">
        <v>1102576</v>
      </c>
      <c r="CDH26">
        <v>1099684</v>
      </c>
      <c r="CDI26">
        <v>553389</v>
      </c>
      <c r="CDJ26">
        <v>555961</v>
      </c>
      <c r="CDK26">
        <v>554478</v>
      </c>
      <c r="CDL26">
        <v>554721</v>
      </c>
      <c r="CDM26">
        <v>552490</v>
      </c>
      <c r="CDN26">
        <v>545430</v>
      </c>
      <c r="CDO26">
        <v>547108</v>
      </c>
      <c r="CDP26">
        <v>549316</v>
      </c>
      <c r="CDQ26">
        <v>549484</v>
      </c>
      <c r="CDR26">
        <v>545742</v>
      </c>
      <c r="CDS26">
        <v>555916</v>
      </c>
      <c r="CDT26">
        <v>557792</v>
      </c>
      <c r="CDU26">
        <v>563970</v>
      </c>
      <c r="CDV26">
        <v>564375</v>
      </c>
      <c r="CDW26">
        <v>568461</v>
      </c>
      <c r="CDX26">
        <v>578845</v>
      </c>
      <c r="CDY26">
        <v>605710</v>
      </c>
      <c r="CDZ26">
        <v>625108</v>
      </c>
      <c r="CEA26">
        <v>628603</v>
      </c>
      <c r="CEB26">
        <v>602205</v>
      </c>
      <c r="CEC26">
        <v>571612</v>
      </c>
      <c r="CED26">
        <v>565868</v>
      </c>
      <c r="CEE26">
        <v>565868</v>
      </c>
      <c r="CEF26">
        <v>561876</v>
      </c>
      <c r="CEG26">
        <v>568909</v>
      </c>
      <c r="CEH26">
        <v>562786</v>
      </c>
      <c r="CEI26">
        <v>561901</v>
      </c>
      <c r="CEJ26">
        <v>558706</v>
      </c>
      <c r="CEK26">
        <v>558452</v>
      </c>
      <c r="CEL26">
        <v>572060</v>
      </c>
      <c r="CEM26">
        <v>572572</v>
      </c>
      <c r="CEN26">
        <v>579901</v>
      </c>
      <c r="CEO26">
        <v>579701</v>
      </c>
      <c r="CEP26">
        <v>582473</v>
      </c>
      <c r="CEQ26">
        <v>1077045</v>
      </c>
      <c r="CER26">
        <v>1066306</v>
      </c>
      <c r="CES26">
        <v>1065882</v>
      </c>
      <c r="CET26">
        <v>1064081</v>
      </c>
      <c r="CEU26">
        <v>1061689</v>
      </c>
      <c r="CEV26">
        <v>1049975</v>
      </c>
      <c r="CEW26">
        <v>1048573</v>
      </c>
      <c r="CEX26">
        <v>1048483</v>
      </c>
      <c r="CEY26">
        <v>1055712</v>
      </c>
      <c r="CEZ26">
        <v>1052027</v>
      </c>
      <c r="CFA26">
        <v>1044985</v>
      </c>
      <c r="CFB26">
        <v>1039296</v>
      </c>
      <c r="CFC26">
        <v>1039612</v>
      </c>
      <c r="CFD26">
        <v>1039612</v>
      </c>
      <c r="CFE26">
        <v>1038661</v>
      </c>
      <c r="CFF26">
        <v>1042148</v>
      </c>
      <c r="CFG26">
        <v>1032517</v>
      </c>
      <c r="CFH26">
        <v>1026245</v>
      </c>
      <c r="CFI26">
        <v>1027662</v>
      </c>
      <c r="CFJ26">
        <v>1023620</v>
      </c>
      <c r="CFK26">
        <v>1022925</v>
      </c>
      <c r="CFL26">
        <v>1031913</v>
      </c>
      <c r="CFM26">
        <v>1029350</v>
      </c>
      <c r="CFN26">
        <v>1029350</v>
      </c>
      <c r="CFO26">
        <v>1023427</v>
      </c>
      <c r="CFP26">
        <v>1018909</v>
      </c>
      <c r="CFQ26">
        <v>1020712</v>
      </c>
      <c r="CFR26">
        <v>1021693</v>
      </c>
      <c r="CFS26">
        <v>1021693</v>
      </c>
      <c r="CFT26">
        <v>1025687</v>
      </c>
      <c r="CFU26">
        <v>1023783</v>
      </c>
      <c r="CFV26">
        <v>513063</v>
      </c>
      <c r="CFW26">
        <v>503272</v>
      </c>
      <c r="CFX26">
        <v>503394</v>
      </c>
      <c r="CFY26">
        <v>505473</v>
      </c>
      <c r="CFZ26">
        <v>504454</v>
      </c>
      <c r="CGA26">
        <v>507248</v>
      </c>
      <c r="CGB26">
        <v>509150</v>
      </c>
      <c r="CGC26">
        <v>512810</v>
      </c>
      <c r="CGD26">
        <v>518033</v>
      </c>
      <c r="CGE26">
        <v>521664</v>
      </c>
      <c r="CGF26">
        <v>530075</v>
      </c>
      <c r="CGG26">
        <v>519014</v>
      </c>
      <c r="CGH26">
        <v>509988</v>
      </c>
      <c r="CGI26">
        <v>503125</v>
      </c>
      <c r="CGJ26">
        <v>503864</v>
      </c>
      <c r="CGK26">
        <v>485745</v>
      </c>
      <c r="CGL26">
        <v>485826</v>
      </c>
      <c r="CGM26">
        <v>467042</v>
      </c>
      <c r="CGN26">
        <v>461238</v>
      </c>
      <c r="CGO26">
        <v>461238</v>
      </c>
      <c r="CGP26">
        <v>455448</v>
      </c>
      <c r="CGQ26">
        <v>467738</v>
      </c>
      <c r="CGR26">
        <v>446143</v>
      </c>
      <c r="CGS26">
        <v>439949</v>
      </c>
      <c r="CGT26">
        <v>437809</v>
      </c>
      <c r="CGU26">
        <v>437165</v>
      </c>
      <c r="CGV26">
        <v>435507</v>
      </c>
      <c r="CGW26">
        <v>431461</v>
      </c>
      <c r="CGX26">
        <v>435262</v>
      </c>
      <c r="CGY26">
        <v>432179</v>
      </c>
      <c r="CGZ26">
        <v>431536</v>
      </c>
      <c r="CHA26">
        <v>433120</v>
      </c>
      <c r="CHB26">
        <v>865666</v>
      </c>
      <c r="CHC26">
        <v>864778</v>
      </c>
      <c r="CHD26">
        <v>864786</v>
      </c>
      <c r="CHE26">
        <v>865899</v>
      </c>
      <c r="CHF26">
        <v>865019</v>
      </c>
      <c r="CHG26">
        <v>862948</v>
      </c>
      <c r="CHH26">
        <v>866805</v>
      </c>
      <c r="CHI26">
        <v>866827</v>
      </c>
      <c r="CHJ26">
        <v>860707</v>
      </c>
      <c r="CHK26">
        <v>855493</v>
      </c>
      <c r="CHL26">
        <v>863916</v>
      </c>
      <c r="CHM26">
        <v>858410</v>
      </c>
      <c r="CHN26">
        <v>860187</v>
      </c>
      <c r="CHO26">
        <v>857119</v>
      </c>
      <c r="CHP26">
        <v>856821</v>
      </c>
      <c r="CHQ26">
        <v>852584</v>
      </c>
      <c r="CHR26">
        <v>849679</v>
      </c>
      <c r="CHS26">
        <v>848929</v>
      </c>
      <c r="CHT26">
        <v>857043</v>
      </c>
      <c r="CHU26">
        <v>857613</v>
      </c>
      <c r="CHV26">
        <v>857423</v>
      </c>
      <c r="CHW26">
        <v>857534</v>
      </c>
      <c r="CHX26">
        <v>862960</v>
      </c>
      <c r="CHY26">
        <v>862645</v>
      </c>
      <c r="CHZ26">
        <v>868480</v>
      </c>
      <c r="CIA26">
        <v>870778</v>
      </c>
      <c r="CIB26">
        <v>870411</v>
      </c>
      <c r="CIC26">
        <v>860595</v>
      </c>
      <c r="CID26">
        <v>852904</v>
      </c>
      <c r="CIE26">
        <v>856720</v>
      </c>
      <c r="CIF26">
        <v>861641</v>
      </c>
      <c r="CIG26">
        <v>864471</v>
      </c>
      <c r="CIH26">
        <v>431361</v>
      </c>
      <c r="CII26">
        <v>424252</v>
      </c>
      <c r="CIJ26">
        <v>418066</v>
      </c>
      <c r="CIK26">
        <v>418148</v>
      </c>
      <c r="CIL26">
        <v>417418</v>
      </c>
      <c r="CIM26">
        <v>420821</v>
      </c>
      <c r="CIN26">
        <v>421713</v>
      </c>
      <c r="CIO26">
        <v>430078</v>
      </c>
      <c r="CIP26">
        <v>435248</v>
      </c>
      <c r="CIQ26">
        <v>441155</v>
      </c>
      <c r="CIR26">
        <v>435157</v>
      </c>
      <c r="CIS26">
        <v>427155</v>
      </c>
      <c r="CIT26">
        <v>434894</v>
      </c>
      <c r="CIU26">
        <v>434894</v>
      </c>
      <c r="CIV26">
        <v>426409</v>
      </c>
      <c r="CIW26">
        <v>416908</v>
      </c>
      <c r="CIX26">
        <v>427575</v>
      </c>
      <c r="CIY26">
        <v>461036</v>
      </c>
      <c r="CIZ26">
        <v>442558</v>
      </c>
      <c r="CJA26">
        <v>428348</v>
      </c>
      <c r="CJB26">
        <v>428187</v>
      </c>
      <c r="CJC26">
        <v>420002</v>
      </c>
      <c r="CJD26">
        <v>420383</v>
      </c>
      <c r="CJE26">
        <v>417747</v>
      </c>
      <c r="CJF26">
        <v>415817</v>
      </c>
      <c r="CJG26">
        <v>419429</v>
      </c>
      <c r="CJH26">
        <v>417963</v>
      </c>
      <c r="CJI26">
        <v>413791</v>
      </c>
      <c r="CJJ26">
        <v>410946</v>
      </c>
      <c r="CJK26">
        <v>409757</v>
      </c>
      <c r="CJL26">
        <v>412592</v>
      </c>
      <c r="CJM26">
        <v>416341</v>
      </c>
      <c r="CJN26">
        <v>409901</v>
      </c>
      <c r="CJO26">
        <v>409066</v>
      </c>
      <c r="CJP26">
        <v>405321</v>
      </c>
      <c r="CJQ26">
        <v>401598</v>
      </c>
      <c r="CJR26">
        <v>403258</v>
      </c>
      <c r="CJS26">
        <v>406976</v>
      </c>
      <c r="CJT26">
        <v>410042</v>
      </c>
      <c r="CJU26">
        <v>405916</v>
      </c>
      <c r="CJV26">
        <v>400819</v>
      </c>
      <c r="CJW26">
        <v>401907</v>
      </c>
      <c r="CJX26">
        <v>391127</v>
      </c>
      <c r="CJY26">
        <v>395176</v>
      </c>
      <c r="CJZ26">
        <v>393254</v>
      </c>
      <c r="CKA26">
        <v>391588</v>
      </c>
      <c r="CKB26">
        <v>390687</v>
      </c>
      <c r="CKC26">
        <v>395196</v>
      </c>
      <c r="CKD26">
        <v>390421</v>
      </c>
      <c r="CKE26">
        <v>395047</v>
      </c>
      <c r="CKF26">
        <v>393365</v>
      </c>
      <c r="CKG26">
        <v>392806</v>
      </c>
      <c r="CKH26">
        <v>395185</v>
      </c>
      <c r="CKI26">
        <v>766844</v>
      </c>
      <c r="CKJ26">
        <v>763431</v>
      </c>
      <c r="CKK26">
        <v>764375</v>
      </c>
      <c r="CKL26">
        <v>771144</v>
      </c>
      <c r="CKM26">
        <v>771144</v>
      </c>
      <c r="CKN26">
        <v>766743</v>
      </c>
      <c r="CKO26">
        <v>769446</v>
      </c>
      <c r="CKP26">
        <v>765261</v>
      </c>
      <c r="CKQ26">
        <v>761943</v>
      </c>
      <c r="CKR26">
        <v>759562</v>
      </c>
      <c r="CKS26">
        <v>755703</v>
      </c>
      <c r="CKT26">
        <v>752325</v>
      </c>
      <c r="CKU26">
        <v>375505</v>
      </c>
      <c r="CKV26">
        <v>378892</v>
      </c>
      <c r="CKW26">
        <v>379134</v>
      </c>
      <c r="CKX26">
        <v>381314</v>
      </c>
      <c r="CKY26">
        <v>381715</v>
      </c>
      <c r="CKZ26">
        <v>379330</v>
      </c>
      <c r="CLA26">
        <v>366075</v>
      </c>
      <c r="CLB26">
        <v>363638</v>
      </c>
      <c r="CLC26">
        <v>364474</v>
      </c>
      <c r="CLD26">
        <v>366762</v>
      </c>
      <c r="CLE26">
        <v>367484</v>
      </c>
      <c r="CLF26">
        <v>364722</v>
      </c>
      <c r="CLG26">
        <v>367231</v>
      </c>
      <c r="CLH26">
        <v>369833</v>
      </c>
      <c r="CLI26">
        <v>369007</v>
      </c>
      <c r="CLJ26">
        <v>373234</v>
      </c>
      <c r="CLK26">
        <v>374990</v>
      </c>
      <c r="CLL26">
        <v>369993</v>
      </c>
      <c r="CLM26">
        <v>369993</v>
      </c>
      <c r="CLN26">
        <v>393486</v>
      </c>
      <c r="CLO26">
        <v>388409</v>
      </c>
      <c r="CLP26">
        <v>370752</v>
      </c>
      <c r="CLQ26">
        <v>360419</v>
      </c>
      <c r="CLR26">
        <v>356147</v>
      </c>
      <c r="CLS26">
        <v>357179</v>
      </c>
      <c r="CLT26">
        <v>354549</v>
      </c>
      <c r="CLU26">
        <v>352291</v>
      </c>
      <c r="CLV26">
        <v>348859</v>
      </c>
      <c r="CLW26">
        <v>677289</v>
      </c>
      <c r="CLX26">
        <v>678178</v>
      </c>
      <c r="CLY26">
        <v>678261</v>
      </c>
      <c r="CLZ26">
        <v>677697</v>
      </c>
      <c r="CMA26">
        <v>678469</v>
      </c>
      <c r="CMB26">
        <v>676890</v>
      </c>
      <c r="CMC26">
        <v>678389</v>
      </c>
      <c r="CMD26">
        <v>684614</v>
      </c>
      <c r="CME26">
        <v>679414</v>
      </c>
      <c r="CMF26">
        <v>675895</v>
      </c>
      <c r="CMG26">
        <v>680348</v>
      </c>
      <c r="CMH26">
        <v>686903</v>
      </c>
      <c r="CMI26">
        <v>686477</v>
      </c>
      <c r="CMJ26">
        <v>684287</v>
      </c>
      <c r="CMK26">
        <v>682830</v>
      </c>
      <c r="CML26">
        <v>683819</v>
      </c>
      <c r="CMM26">
        <v>683119</v>
      </c>
      <c r="CMN26">
        <v>684955</v>
      </c>
      <c r="CMO26">
        <v>684056</v>
      </c>
      <c r="CMP26">
        <v>685185</v>
      </c>
      <c r="CMQ26">
        <v>689099</v>
      </c>
      <c r="CMR26">
        <v>689099</v>
      </c>
      <c r="CMS26">
        <v>689172</v>
      </c>
      <c r="CMT26">
        <v>691326</v>
      </c>
      <c r="CMU26">
        <v>692137</v>
      </c>
      <c r="CMV26">
        <v>687942</v>
      </c>
      <c r="CMW26">
        <v>681964</v>
      </c>
      <c r="CMX26">
        <v>684484</v>
      </c>
      <c r="CMY26">
        <v>678036</v>
      </c>
      <c r="CMZ26">
        <v>674153</v>
      </c>
      <c r="CNA26">
        <v>669933</v>
      </c>
      <c r="CNB26">
        <v>670785</v>
      </c>
      <c r="CNC26">
        <v>665356</v>
      </c>
      <c r="CND26">
        <v>666805</v>
      </c>
      <c r="CNE26">
        <v>666666</v>
      </c>
      <c r="CNF26">
        <v>666116</v>
      </c>
      <c r="CNG26">
        <v>667526</v>
      </c>
      <c r="CNH26">
        <v>333010</v>
      </c>
      <c r="CNI26">
        <v>332751</v>
      </c>
      <c r="CNJ26">
        <v>334296</v>
      </c>
      <c r="CNK26">
        <v>336000</v>
      </c>
      <c r="CNL26">
        <v>332128</v>
      </c>
      <c r="CNM26">
        <v>330011</v>
      </c>
      <c r="CNN26">
        <v>330778</v>
      </c>
      <c r="CNO26">
        <v>331346</v>
      </c>
      <c r="CNP26">
        <v>332109</v>
      </c>
      <c r="CNQ26">
        <v>332995</v>
      </c>
      <c r="CNR26">
        <v>335964</v>
      </c>
      <c r="CNS26">
        <v>338916</v>
      </c>
      <c r="CNT26">
        <v>337176</v>
      </c>
      <c r="CNU26">
        <v>340168</v>
      </c>
      <c r="CNV26">
        <v>341032</v>
      </c>
      <c r="CNW26">
        <v>338348</v>
      </c>
      <c r="CNX26">
        <v>339202</v>
      </c>
      <c r="CNY26">
        <v>337705</v>
      </c>
      <c r="CNZ26">
        <v>342050</v>
      </c>
      <c r="COA26">
        <v>347119</v>
      </c>
      <c r="COB26">
        <v>342191</v>
      </c>
      <c r="COC26">
        <v>335555</v>
      </c>
      <c r="COD26">
        <v>325055</v>
      </c>
      <c r="COE26">
        <v>325055</v>
      </c>
      <c r="COF26">
        <v>316135</v>
      </c>
      <c r="COG26">
        <v>313950</v>
      </c>
      <c r="COH26">
        <v>318065</v>
      </c>
      <c r="COI26">
        <v>320534</v>
      </c>
      <c r="COJ26">
        <v>606375</v>
      </c>
      <c r="COK26">
        <v>606151</v>
      </c>
      <c r="COL26">
        <v>604633</v>
      </c>
      <c r="COM26">
        <v>604292</v>
      </c>
      <c r="CON26">
        <v>602339</v>
      </c>
      <c r="COO26">
        <v>604580</v>
      </c>
      <c r="COP26">
        <v>603566</v>
      </c>
      <c r="COQ26">
        <v>598507</v>
      </c>
      <c r="COR26">
        <v>599039</v>
      </c>
      <c r="COS26">
        <v>597324</v>
      </c>
      <c r="COT26">
        <v>597765</v>
      </c>
      <c r="COU26">
        <v>601004</v>
      </c>
      <c r="COV26">
        <v>604907</v>
      </c>
      <c r="COW26">
        <v>595755</v>
      </c>
      <c r="COX26">
        <v>596637</v>
      </c>
      <c r="COY26">
        <v>594007</v>
      </c>
      <c r="COZ26">
        <v>593845</v>
      </c>
      <c r="CPA26">
        <v>587621</v>
      </c>
      <c r="CPB26">
        <v>584710</v>
      </c>
      <c r="CPC26">
        <v>578640</v>
      </c>
      <c r="CPD26">
        <v>578640</v>
      </c>
      <c r="CPE26">
        <v>578483</v>
      </c>
      <c r="CPF26">
        <v>580472</v>
      </c>
      <c r="CPG26">
        <v>575224</v>
      </c>
      <c r="CPH26">
        <v>577781</v>
      </c>
      <c r="CPI26">
        <v>575680</v>
      </c>
      <c r="CPJ26">
        <v>577486</v>
      </c>
      <c r="CPK26">
        <v>579404</v>
      </c>
      <c r="CPL26">
        <v>578898</v>
      </c>
      <c r="CPM26">
        <v>577862</v>
      </c>
      <c r="CPN26">
        <v>577862</v>
      </c>
      <c r="CPO26">
        <v>576928</v>
      </c>
      <c r="CPP26">
        <v>575365</v>
      </c>
      <c r="CPQ26">
        <v>575383</v>
      </c>
      <c r="CPR26">
        <v>572348</v>
      </c>
      <c r="CPS26">
        <v>572348</v>
      </c>
      <c r="CPT26">
        <v>572501</v>
      </c>
      <c r="CPU26">
        <v>573731</v>
      </c>
      <c r="CPV26">
        <v>286504</v>
      </c>
      <c r="CPW26">
        <v>287218</v>
      </c>
      <c r="CPX26">
        <v>287018</v>
      </c>
      <c r="CPY26">
        <v>292321</v>
      </c>
      <c r="CPZ26">
        <v>295129</v>
      </c>
      <c r="CQA26">
        <v>297466</v>
      </c>
      <c r="CQB26">
        <v>314233</v>
      </c>
      <c r="CQC26">
        <v>325774</v>
      </c>
      <c r="CQD26">
        <v>326035</v>
      </c>
      <c r="CQE26">
        <v>315781</v>
      </c>
      <c r="CQF26">
        <v>311749</v>
      </c>
      <c r="CQG26">
        <v>307581</v>
      </c>
      <c r="CQH26">
        <v>309328</v>
      </c>
      <c r="CQI26">
        <v>310291</v>
      </c>
      <c r="CQJ26">
        <v>314868</v>
      </c>
      <c r="CQK26">
        <v>315299</v>
      </c>
      <c r="CQL26">
        <v>313432</v>
      </c>
      <c r="CQM26">
        <v>312179</v>
      </c>
      <c r="CQN26">
        <v>305318</v>
      </c>
      <c r="CQO26">
        <v>305318</v>
      </c>
      <c r="CQP26">
        <v>302833</v>
      </c>
      <c r="CQQ26">
        <v>295818</v>
      </c>
      <c r="CQR26">
        <v>297474</v>
      </c>
      <c r="CQS26">
        <v>287291</v>
      </c>
      <c r="CQT26">
        <v>281161</v>
      </c>
      <c r="CQU26">
        <v>278384</v>
      </c>
      <c r="CQV26">
        <v>275614</v>
      </c>
      <c r="CQW26">
        <v>269689</v>
      </c>
      <c r="CQX26">
        <v>268786</v>
      </c>
      <c r="CQY26">
        <v>262103</v>
      </c>
      <c r="CQZ26">
        <v>256767</v>
      </c>
      <c r="CRA26">
        <v>259488</v>
      </c>
      <c r="CRB26">
        <v>470407</v>
      </c>
      <c r="CRC26">
        <v>469627</v>
      </c>
      <c r="CRD26">
        <v>466607</v>
      </c>
      <c r="CRE26">
        <v>470486</v>
      </c>
      <c r="CRF26">
        <v>452977</v>
      </c>
      <c r="CRG26">
        <v>449836</v>
      </c>
      <c r="CRH26">
        <v>448788</v>
      </c>
      <c r="CRI26">
        <v>449308</v>
      </c>
      <c r="CRJ26">
        <v>448771</v>
      </c>
      <c r="CRK26">
        <v>444897</v>
      </c>
      <c r="CRL26">
        <v>444812</v>
      </c>
      <c r="CRM26">
        <v>443491</v>
      </c>
      <c r="CRN26">
        <v>445195</v>
      </c>
      <c r="CRO26">
        <v>444550</v>
      </c>
      <c r="CRP26">
        <v>442140</v>
      </c>
      <c r="CRQ26">
        <v>438039</v>
      </c>
      <c r="CRR26">
        <v>431296</v>
      </c>
      <c r="CRS26">
        <v>433367</v>
      </c>
      <c r="CRT26">
        <v>435714</v>
      </c>
      <c r="CRU26">
        <v>436723</v>
      </c>
      <c r="CRV26">
        <v>436326</v>
      </c>
      <c r="CRW26">
        <v>434591</v>
      </c>
      <c r="CRX26">
        <v>434634</v>
      </c>
      <c r="CRY26">
        <v>437511</v>
      </c>
      <c r="CRZ26">
        <v>438354</v>
      </c>
      <c r="CSA26">
        <v>438774</v>
      </c>
      <c r="CSB26">
        <v>448214</v>
      </c>
      <c r="CSC26">
        <v>439097</v>
      </c>
      <c r="CSD26">
        <v>436358</v>
      </c>
      <c r="CSE26">
        <v>436111</v>
      </c>
      <c r="CSF26">
        <v>432995</v>
      </c>
      <c r="CSG26">
        <v>430904</v>
      </c>
      <c r="CSH26">
        <v>211868</v>
      </c>
      <c r="CSI26">
        <v>209689</v>
      </c>
      <c r="CSJ26">
        <v>209735</v>
      </c>
      <c r="CSK26">
        <v>207376</v>
      </c>
      <c r="CSL26">
        <v>206951</v>
      </c>
      <c r="CSM26">
        <v>214338</v>
      </c>
      <c r="CSN26">
        <v>208252</v>
      </c>
      <c r="CSO26">
        <v>208982</v>
      </c>
      <c r="CSP26">
        <v>206332</v>
      </c>
      <c r="CSQ26">
        <v>208781</v>
      </c>
      <c r="CSR26">
        <v>206395</v>
      </c>
      <c r="CSS26">
        <v>207226</v>
      </c>
      <c r="CST26">
        <v>204931</v>
      </c>
      <c r="CSU26">
        <v>204931</v>
      </c>
      <c r="CSV26">
        <v>200315</v>
      </c>
      <c r="CSW26">
        <v>199939</v>
      </c>
      <c r="CSX26">
        <v>208085</v>
      </c>
      <c r="CSY26">
        <v>224144</v>
      </c>
      <c r="CSZ26">
        <v>227080</v>
      </c>
      <c r="CTA26">
        <v>210611</v>
      </c>
      <c r="CTB26">
        <v>203621</v>
      </c>
      <c r="CTC26">
        <v>192768</v>
      </c>
      <c r="CTD26">
        <v>193900</v>
      </c>
      <c r="CTE26">
        <v>194527</v>
      </c>
      <c r="CTF26">
        <v>188457</v>
      </c>
      <c r="CTG26">
        <v>187395</v>
      </c>
      <c r="CTH26">
        <v>186607</v>
      </c>
      <c r="CTI26">
        <v>184354</v>
      </c>
      <c r="CTJ26">
        <v>182834</v>
      </c>
      <c r="CTK26">
        <v>183913</v>
      </c>
      <c r="CTL26">
        <v>180906</v>
      </c>
      <c r="CTM26">
        <v>321737</v>
      </c>
      <c r="CTN26">
        <v>321234</v>
      </c>
      <c r="CTO26">
        <v>320701</v>
      </c>
      <c r="CTP26">
        <v>322295</v>
      </c>
      <c r="CTQ26">
        <v>321353</v>
      </c>
      <c r="CTR26">
        <v>318501</v>
      </c>
      <c r="CTS26">
        <v>321016</v>
      </c>
      <c r="CTT26">
        <v>316941</v>
      </c>
      <c r="CTU26">
        <v>320330</v>
      </c>
      <c r="CTV26">
        <v>318793</v>
      </c>
      <c r="CTW26">
        <v>319803</v>
      </c>
      <c r="CTX26">
        <v>316398</v>
      </c>
      <c r="CTY26">
        <v>315922</v>
      </c>
      <c r="CTZ26">
        <v>317152</v>
      </c>
      <c r="CUA26">
        <v>313401</v>
      </c>
      <c r="CUB26">
        <v>313378</v>
      </c>
      <c r="CUC26">
        <v>311867</v>
      </c>
      <c r="CUD26">
        <v>310769</v>
      </c>
      <c r="CUE26">
        <v>309037</v>
      </c>
      <c r="CUF26">
        <v>307292</v>
      </c>
      <c r="CUG26">
        <v>298571</v>
      </c>
      <c r="CUH26">
        <v>300358</v>
      </c>
      <c r="CUI26">
        <v>296827</v>
      </c>
      <c r="CUJ26">
        <v>292653</v>
      </c>
      <c r="CUK26">
        <v>291073</v>
      </c>
      <c r="CUL26">
        <v>284055</v>
      </c>
      <c r="CUM26">
        <v>283119</v>
      </c>
      <c r="CUN26">
        <v>283119</v>
      </c>
      <c r="CUO26">
        <v>283754</v>
      </c>
      <c r="CUP26">
        <v>285649</v>
      </c>
      <c r="CUQ26">
        <v>284051</v>
      </c>
      <c r="CUR26">
        <v>285652</v>
      </c>
      <c r="CUS26">
        <v>287839</v>
      </c>
      <c r="CUT26">
        <v>288031</v>
      </c>
      <c r="CUU26">
        <v>290451</v>
      </c>
      <c r="CUV26">
        <v>149081</v>
      </c>
      <c r="CUW26">
        <v>147478</v>
      </c>
      <c r="CUX26">
        <v>144044</v>
      </c>
      <c r="CUY26">
        <v>138749</v>
      </c>
      <c r="CUZ26">
        <v>132853</v>
      </c>
      <c r="CVA26">
        <v>135264</v>
      </c>
      <c r="CVB26">
        <v>139412</v>
      </c>
      <c r="CVC26">
        <v>143410</v>
      </c>
      <c r="CVD26">
        <v>145683</v>
      </c>
      <c r="CVE26">
        <v>145445</v>
      </c>
      <c r="CVF26">
        <v>142745</v>
      </c>
      <c r="CVG26">
        <v>145051</v>
      </c>
      <c r="CVH26">
        <v>150895</v>
      </c>
      <c r="CVI26">
        <v>151993</v>
      </c>
      <c r="CVJ26">
        <v>149567</v>
      </c>
      <c r="CVK26">
        <v>158870</v>
      </c>
      <c r="CVL26">
        <v>174275</v>
      </c>
      <c r="CVM26">
        <v>174275</v>
      </c>
      <c r="CVN26">
        <v>174170</v>
      </c>
      <c r="CVO26">
        <v>159903</v>
      </c>
      <c r="CVP26">
        <v>150582</v>
      </c>
      <c r="CVQ26">
        <v>148825</v>
      </c>
      <c r="CVR26">
        <v>148881</v>
      </c>
      <c r="CVS26">
        <v>146705</v>
      </c>
      <c r="CVT26">
        <v>140592</v>
      </c>
      <c r="CVU26">
        <v>138981</v>
      </c>
      <c r="CVV26">
        <v>131800</v>
      </c>
      <c r="CVW26">
        <v>129920</v>
      </c>
      <c r="CVX26">
        <v>128580</v>
      </c>
      <c r="CVY26">
        <v>127349</v>
      </c>
      <c r="CVZ26">
        <v>124390</v>
      </c>
      <c r="CWA26">
        <v>123810</v>
      </c>
      <c r="CWB26">
        <v>121021</v>
      </c>
      <c r="CWC26">
        <v>117884</v>
      </c>
      <c r="CWD26">
        <v>117407</v>
      </c>
      <c r="CWE26">
        <v>113480</v>
      </c>
      <c r="CWF26">
        <v>115570</v>
      </c>
      <c r="CWG26">
        <v>208995</v>
      </c>
      <c r="CWH26">
        <v>211712</v>
      </c>
      <c r="CWI26">
        <v>209045</v>
      </c>
      <c r="CWJ26">
        <v>206144</v>
      </c>
      <c r="CWK26">
        <v>205445</v>
      </c>
      <c r="CWL26">
        <v>205229</v>
      </c>
      <c r="CWM26">
        <v>207488</v>
      </c>
      <c r="CWN26">
        <v>206661</v>
      </c>
      <c r="CWO26">
        <v>204955</v>
      </c>
      <c r="CWP26">
        <v>205271</v>
      </c>
      <c r="CWQ26">
        <v>202318</v>
      </c>
      <c r="CWR26">
        <v>201179</v>
      </c>
      <c r="CWS26">
        <v>200794</v>
      </c>
      <c r="CWT26">
        <v>198247</v>
      </c>
      <c r="CWU26">
        <v>198122</v>
      </c>
      <c r="CWV26">
        <v>198296</v>
      </c>
      <c r="CWW26">
        <v>198183</v>
      </c>
      <c r="CWX26">
        <v>199713</v>
      </c>
      <c r="CWY26">
        <v>200746</v>
      </c>
      <c r="CWZ26">
        <v>201093</v>
      </c>
      <c r="CXA26">
        <v>198463</v>
      </c>
      <c r="CXB26">
        <v>200139</v>
      </c>
      <c r="CXC26">
        <v>197311</v>
      </c>
      <c r="CXD26">
        <v>194096</v>
      </c>
      <c r="CXE26">
        <v>189025</v>
      </c>
      <c r="CXF26">
        <v>187528</v>
      </c>
      <c r="CXG26">
        <v>187528</v>
      </c>
      <c r="CXH26">
        <v>188301</v>
      </c>
      <c r="CXI26">
        <v>188538</v>
      </c>
      <c r="CXJ26">
        <v>93938</v>
      </c>
      <c r="CXK26">
        <v>95523</v>
      </c>
      <c r="CXL26">
        <v>95440</v>
      </c>
      <c r="CXM26">
        <v>102854</v>
      </c>
      <c r="CXN26">
        <v>102883</v>
      </c>
      <c r="CXO26">
        <v>103560</v>
      </c>
      <c r="CXP26">
        <v>103010</v>
      </c>
      <c r="CXQ26">
        <v>101331</v>
      </c>
      <c r="CXR26">
        <v>101600</v>
      </c>
      <c r="CXS26">
        <v>101730</v>
      </c>
      <c r="CXT26">
        <v>98340</v>
      </c>
      <c r="CXU26">
        <v>95399</v>
      </c>
      <c r="CXV26">
        <v>88731</v>
      </c>
      <c r="CXW26">
        <v>84527</v>
      </c>
      <c r="CXX26">
        <v>80212</v>
      </c>
      <c r="CXY26">
        <v>76617</v>
      </c>
      <c r="CXZ26">
        <v>67942</v>
      </c>
      <c r="CYA26">
        <v>62143</v>
      </c>
      <c r="CYB26">
        <v>60580</v>
      </c>
      <c r="CYC26">
        <v>57610</v>
      </c>
      <c r="CYD26">
        <v>52601</v>
      </c>
      <c r="CYE26">
        <v>50446</v>
      </c>
      <c r="CYF26">
        <v>50421</v>
      </c>
      <c r="CYG26">
        <v>49217</v>
      </c>
      <c r="CYH26">
        <v>51718</v>
      </c>
      <c r="CYI26">
        <v>52027</v>
      </c>
      <c r="CYJ26">
        <v>52027</v>
      </c>
      <c r="CYK26">
        <v>52715</v>
      </c>
      <c r="CYL26">
        <v>55940</v>
      </c>
      <c r="CYM26">
        <v>56028</v>
      </c>
      <c r="CYN26">
        <v>57617</v>
      </c>
      <c r="CYO26">
        <v>55996</v>
      </c>
      <c r="CYP26">
        <v>58701</v>
      </c>
      <c r="CYQ26">
        <v>57388</v>
      </c>
      <c r="CYR26">
        <v>57174</v>
      </c>
      <c r="CYS26">
        <v>56723</v>
      </c>
      <c r="CYT26">
        <v>56390</v>
      </c>
      <c r="CYU26">
        <v>51974</v>
      </c>
      <c r="CYV26">
        <v>53158</v>
      </c>
      <c r="CYW26">
        <v>50461</v>
      </c>
      <c r="CYX26">
        <v>45414</v>
      </c>
      <c r="CYY26">
        <v>39329</v>
      </c>
      <c r="CYZ26">
        <v>38885</v>
      </c>
      <c r="CZA26">
        <v>35044</v>
      </c>
      <c r="CZB26">
        <v>28295</v>
      </c>
      <c r="CZC26">
        <v>25422</v>
      </c>
      <c r="CZD26">
        <v>25422</v>
      </c>
      <c r="CZE26">
        <v>20101</v>
      </c>
      <c r="CZF26">
        <v>11710</v>
      </c>
      <c r="CZG26">
        <v>6257</v>
      </c>
      <c r="CZH26">
        <v>3224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0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0</v>
      </c>
      <c r="GUB26">
        <v>0</v>
      </c>
      <c r="GUC26">
        <v>0</v>
      </c>
      <c r="GUD26">
        <v>0</v>
      </c>
      <c r="GUE26">
        <v>0</v>
      </c>
      <c r="GUF26">
        <v>0</v>
      </c>
      <c r="GUG26">
        <v>0</v>
      </c>
      <c r="GUH26">
        <v>0</v>
      </c>
      <c r="GUI26">
        <v>0</v>
      </c>
      <c r="GUJ26">
        <v>0</v>
      </c>
      <c r="GUK26">
        <v>0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0</v>
      </c>
      <c r="GVA26">
        <v>0</v>
      </c>
      <c r="GVB26">
        <v>0</v>
      </c>
      <c r="GVC26">
        <v>0</v>
      </c>
      <c r="GVD26">
        <v>0</v>
      </c>
      <c r="GVE26">
        <v>0</v>
      </c>
      <c r="GVF26">
        <v>0</v>
      </c>
      <c r="GVG26">
        <v>0</v>
      </c>
      <c r="GVH26">
        <v>0</v>
      </c>
      <c r="GVI26">
        <v>0</v>
      </c>
      <c r="GVJ26">
        <v>0</v>
      </c>
      <c r="GVK26">
        <v>0</v>
      </c>
      <c r="GVL26">
        <v>0</v>
      </c>
      <c r="GVM26">
        <v>0</v>
      </c>
      <c r="GVN26">
        <v>0</v>
      </c>
      <c r="GVO26">
        <v>0</v>
      </c>
      <c r="GVP26">
        <v>0</v>
      </c>
      <c r="GVQ26">
        <v>0</v>
      </c>
      <c r="GVR26">
        <v>0</v>
      </c>
      <c r="GVS26">
        <v>0</v>
      </c>
      <c r="GVT26">
        <v>0</v>
      </c>
      <c r="GVU26">
        <v>0</v>
      </c>
      <c r="GVV26">
        <v>0</v>
      </c>
      <c r="GVW26">
        <v>0</v>
      </c>
      <c r="GVX26">
        <v>0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</v>
      </c>
      <c r="GWQ26">
        <v>0</v>
      </c>
      <c r="GWR26">
        <v>0</v>
      </c>
      <c r="GWS26">
        <v>0</v>
      </c>
      <c r="GWT26">
        <v>0</v>
      </c>
      <c r="GWU26">
        <v>0</v>
      </c>
      <c r="GWV26">
        <v>0</v>
      </c>
      <c r="GWW26">
        <v>0</v>
      </c>
      <c r="GWX26">
        <v>0</v>
      </c>
      <c r="GWY26">
        <v>0</v>
      </c>
      <c r="GWZ26">
        <v>0</v>
      </c>
      <c r="GXA26">
        <v>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0</v>
      </c>
      <c r="GXM26">
        <v>0</v>
      </c>
      <c r="GXN26">
        <v>0</v>
      </c>
      <c r="GXO26">
        <v>0</v>
      </c>
      <c r="GXP26">
        <v>0</v>
      </c>
      <c r="GXQ26">
        <v>0</v>
      </c>
      <c r="GXR26">
        <v>0</v>
      </c>
      <c r="GXS26">
        <v>0</v>
      </c>
      <c r="GXT26">
        <v>0</v>
      </c>
      <c r="GXU26">
        <v>0</v>
      </c>
      <c r="GXV26">
        <v>0</v>
      </c>
      <c r="GXW26">
        <v>0</v>
      </c>
      <c r="GXX26">
        <v>0</v>
      </c>
      <c r="GXY26">
        <v>0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0</v>
      </c>
      <c r="GYG26">
        <v>0</v>
      </c>
      <c r="GYH26">
        <v>0</v>
      </c>
      <c r="GYI26">
        <v>0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0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0</v>
      </c>
      <c r="GZL26">
        <v>0</v>
      </c>
      <c r="GZM26">
        <v>0</v>
      </c>
      <c r="GZN26">
        <v>0</v>
      </c>
      <c r="GZO26">
        <v>0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0</v>
      </c>
      <c r="GZW26">
        <v>0</v>
      </c>
      <c r="GZX26">
        <v>0</v>
      </c>
      <c r="GZY26">
        <v>0</v>
      </c>
      <c r="GZZ26">
        <v>0</v>
      </c>
      <c r="HAA26">
        <v>0</v>
      </c>
      <c r="HAB26">
        <v>0</v>
      </c>
      <c r="HAC26">
        <v>0</v>
      </c>
      <c r="HAD26">
        <v>0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0</v>
      </c>
      <c r="HAO26">
        <v>0</v>
      </c>
      <c r="HAP26">
        <v>0</v>
      </c>
      <c r="HAQ26">
        <v>0</v>
      </c>
      <c r="HAR26">
        <v>0</v>
      </c>
      <c r="HAS26">
        <v>0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0</v>
      </c>
      <c r="HBL26">
        <v>0</v>
      </c>
      <c r="HBM26">
        <v>0</v>
      </c>
      <c r="HBN26">
        <v>0</v>
      </c>
      <c r="HBO26">
        <v>0</v>
      </c>
      <c r="HBP26">
        <v>0</v>
      </c>
      <c r="HBQ26">
        <v>0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0</v>
      </c>
      <c r="HCY26">
        <v>0</v>
      </c>
      <c r="HCZ26">
        <v>0</v>
      </c>
      <c r="HDA26">
        <v>0</v>
      </c>
      <c r="HDB26">
        <v>0</v>
      </c>
      <c r="HDC26">
        <v>0</v>
      </c>
      <c r="HDD26">
        <v>0</v>
      </c>
      <c r="HDE26">
        <v>0</v>
      </c>
      <c r="HDF26">
        <v>0</v>
      </c>
      <c r="HDG26">
        <v>0</v>
      </c>
      <c r="HDH26">
        <v>0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0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0</v>
      </c>
      <c r="HFJ26">
        <v>0</v>
      </c>
      <c r="HFK26">
        <v>0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0</v>
      </c>
      <c r="HHM26">
        <v>0</v>
      </c>
      <c r="HHN26">
        <v>0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0</v>
      </c>
      <c r="HIG26">
        <v>0</v>
      </c>
      <c r="HIH26">
        <v>0</v>
      </c>
      <c r="HII26">
        <v>0</v>
      </c>
      <c r="HIJ26">
        <v>0</v>
      </c>
      <c r="HIK26">
        <v>0</v>
      </c>
      <c r="HIL26">
        <v>0</v>
      </c>
      <c r="HIM26">
        <v>0</v>
      </c>
      <c r="HIN26">
        <v>0</v>
      </c>
      <c r="HIO26">
        <v>0</v>
      </c>
      <c r="HIP26">
        <v>0</v>
      </c>
      <c r="HIQ26">
        <v>0</v>
      </c>
      <c r="HIR26">
        <v>0</v>
      </c>
      <c r="HIS26">
        <v>0</v>
      </c>
      <c r="HIT26">
        <v>0</v>
      </c>
      <c r="HIU26">
        <v>0</v>
      </c>
      <c r="HIV26">
        <v>0</v>
      </c>
      <c r="HIW26">
        <v>0</v>
      </c>
      <c r="HIX26">
        <v>0</v>
      </c>
      <c r="HIY26">
        <v>0</v>
      </c>
      <c r="HIZ26">
        <v>0</v>
      </c>
      <c r="HJA26">
        <v>0</v>
      </c>
      <c r="HJB26">
        <v>0</v>
      </c>
      <c r="HJC26">
        <v>0</v>
      </c>
      <c r="HJD26">
        <v>0</v>
      </c>
      <c r="HJE26">
        <v>0</v>
      </c>
      <c r="HJF26">
        <v>0</v>
      </c>
      <c r="HJG26">
        <v>0</v>
      </c>
      <c r="HJH26">
        <v>0</v>
      </c>
      <c r="HJI26">
        <v>0</v>
      </c>
      <c r="HJJ26">
        <v>0</v>
      </c>
      <c r="HJK26">
        <v>0</v>
      </c>
      <c r="HJL26">
        <v>0</v>
      </c>
      <c r="HJM26">
        <v>0</v>
      </c>
      <c r="HJN26">
        <v>0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0</v>
      </c>
      <c r="HJW26">
        <v>0</v>
      </c>
      <c r="HJX26">
        <v>0</v>
      </c>
      <c r="HJY26">
        <v>0</v>
      </c>
      <c r="HJZ26">
        <v>0</v>
      </c>
      <c r="HKA26">
        <v>0</v>
      </c>
      <c r="HKB26">
        <v>0</v>
      </c>
      <c r="HKC26">
        <v>0</v>
      </c>
      <c r="HKD26">
        <v>0</v>
      </c>
      <c r="HKE26">
        <v>0</v>
      </c>
      <c r="HKF26">
        <v>0</v>
      </c>
      <c r="HKG26">
        <v>0</v>
      </c>
      <c r="HKH26">
        <v>0</v>
      </c>
      <c r="HKI26">
        <v>0</v>
      </c>
      <c r="HKJ26">
        <v>0</v>
      </c>
      <c r="HKK26">
        <v>0</v>
      </c>
      <c r="HKL26">
        <v>0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0</v>
      </c>
      <c r="HKS26">
        <v>0</v>
      </c>
      <c r="HKT26">
        <v>0</v>
      </c>
      <c r="HKU26">
        <v>0</v>
      </c>
      <c r="HKV26">
        <v>0</v>
      </c>
      <c r="HKW26">
        <v>0</v>
      </c>
      <c r="HKX26">
        <v>0</v>
      </c>
      <c r="HKY26">
        <v>0</v>
      </c>
      <c r="HKZ26">
        <v>0</v>
      </c>
      <c r="HLA26">
        <v>0</v>
      </c>
      <c r="HLB26">
        <v>0</v>
      </c>
      <c r="HLC26">
        <v>0</v>
      </c>
      <c r="HLD26">
        <v>0</v>
      </c>
      <c r="HLE26">
        <v>0</v>
      </c>
      <c r="HLF26">
        <v>0</v>
      </c>
      <c r="HLG26">
        <v>0</v>
      </c>
      <c r="HLH26">
        <v>0</v>
      </c>
      <c r="HLI26">
        <v>0</v>
      </c>
      <c r="HLJ26">
        <v>0</v>
      </c>
      <c r="HLK26">
        <v>0</v>
      </c>
      <c r="HLL26">
        <v>0</v>
      </c>
      <c r="HLM26">
        <v>0</v>
      </c>
      <c r="HLN26">
        <v>0</v>
      </c>
      <c r="HLO26">
        <v>0</v>
      </c>
      <c r="HLP26">
        <v>0</v>
      </c>
      <c r="HLQ26">
        <v>0</v>
      </c>
      <c r="HLR26">
        <v>0</v>
      </c>
      <c r="HLS26">
        <v>0</v>
      </c>
      <c r="HLT26">
        <v>0</v>
      </c>
      <c r="HLU26">
        <v>0</v>
      </c>
      <c r="HLV26">
        <v>0</v>
      </c>
      <c r="HLW26">
        <v>0</v>
      </c>
      <c r="HLX26">
        <v>0</v>
      </c>
      <c r="HLY26">
        <v>0</v>
      </c>
      <c r="HLZ26">
        <v>0</v>
      </c>
      <c r="HMA26">
        <v>0</v>
      </c>
      <c r="HMB26">
        <v>0</v>
      </c>
      <c r="HMC26">
        <v>0</v>
      </c>
      <c r="HMD26">
        <v>0</v>
      </c>
      <c r="HME26">
        <v>0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0</v>
      </c>
      <c r="HMM26">
        <v>0</v>
      </c>
      <c r="HMN26">
        <v>0</v>
      </c>
      <c r="HMO26">
        <v>0</v>
      </c>
      <c r="HMP26">
        <v>0</v>
      </c>
      <c r="HMQ26">
        <v>0</v>
      </c>
      <c r="HMR26">
        <v>0</v>
      </c>
      <c r="HMS26">
        <v>0</v>
      </c>
      <c r="HMT26">
        <v>0</v>
      </c>
      <c r="HMU26">
        <v>0</v>
      </c>
      <c r="HMV26">
        <v>0</v>
      </c>
      <c r="HMW26">
        <v>0</v>
      </c>
      <c r="HMX26">
        <v>0</v>
      </c>
      <c r="HMY26">
        <v>0</v>
      </c>
      <c r="HMZ26">
        <v>0</v>
      </c>
      <c r="HNA26">
        <v>0</v>
      </c>
      <c r="HNB26">
        <v>0</v>
      </c>
      <c r="HNC26">
        <v>0</v>
      </c>
      <c r="HND26">
        <v>0</v>
      </c>
      <c r="HNE26">
        <v>0</v>
      </c>
      <c r="HNF26">
        <v>0</v>
      </c>
      <c r="HNG26">
        <v>0</v>
      </c>
      <c r="HNH26">
        <v>0</v>
      </c>
      <c r="HNI26">
        <v>0</v>
      </c>
      <c r="HNJ26">
        <v>0</v>
      </c>
      <c r="HNK26">
        <v>0</v>
      </c>
      <c r="HNL26">
        <v>0</v>
      </c>
      <c r="HNM26">
        <v>0</v>
      </c>
      <c r="HNN26">
        <v>0</v>
      </c>
      <c r="HNO26">
        <v>0</v>
      </c>
      <c r="HNP26">
        <v>0</v>
      </c>
      <c r="HNQ26">
        <v>0</v>
      </c>
      <c r="HNR26">
        <v>0</v>
      </c>
      <c r="HNS26">
        <v>0</v>
      </c>
      <c r="HNT26">
        <v>0</v>
      </c>
      <c r="HNU26">
        <v>0</v>
      </c>
      <c r="HNV26">
        <v>0</v>
      </c>
      <c r="HNW26">
        <v>0</v>
      </c>
      <c r="HNX26">
        <v>0</v>
      </c>
      <c r="HNY26">
        <v>0</v>
      </c>
      <c r="HNZ26">
        <v>0</v>
      </c>
      <c r="HOA26">
        <v>0</v>
      </c>
      <c r="HOB26">
        <v>0</v>
      </c>
      <c r="HOC26">
        <v>0</v>
      </c>
      <c r="HOD26">
        <v>0</v>
      </c>
      <c r="HOE26">
        <v>0</v>
      </c>
      <c r="HOF26">
        <v>0</v>
      </c>
      <c r="HOG26">
        <v>0</v>
      </c>
      <c r="HOH26">
        <v>0</v>
      </c>
      <c r="HOI26">
        <v>0</v>
      </c>
      <c r="HOJ26">
        <v>0</v>
      </c>
      <c r="HOK26">
        <v>0</v>
      </c>
      <c r="HOL26">
        <v>0</v>
      </c>
      <c r="HOM26">
        <v>0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0</v>
      </c>
      <c r="HOT26">
        <v>0</v>
      </c>
      <c r="HOU26">
        <v>0</v>
      </c>
      <c r="HOV26">
        <v>0</v>
      </c>
      <c r="HOW26">
        <v>0</v>
      </c>
      <c r="HOX26">
        <v>0</v>
      </c>
      <c r="HOY26">
        <v>0</v>
      </c>
      <c r="HOZ26">
        <v>0</v>
      </c>
      <c r="HPA26">
        <v>0</v>
      </c>
      <c r="HPB26">
        <v>0</v>
      </c>
      <c r="HPC26">
        <v>0</v>
      </c>
      <c r="HPD26">
        <v>0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0</v>
      </c>
      <c r="HPM26">
        <v>0</v>
      </c>
      <c r="HPN26">
        <v>0</v>
      </c>
      <c r="HPO26">
        <v>0</v>
      </c>
      <c r="HPP26">
        <v>0</v>
      </c>
      <c r="HPQ26">
        <v>0</v>
      </c>
      <c r="HPR26">
        <v>0</v>
      </c>
      <c r="HPS26">
        <v>0</v>
      </c>
      <c r="HPT26">
        <v>0</v>
      </c>
      <c r="HPU26">
        <v>0</v>
      </c>
      <c r="HPV26">
        <v>0</v>
      </c>
      <c r="HPW26">
        <v>0</v>
      </c>
      <c r="HPX26">
        <v>0</v>
      </c>
      <c r="HPY26">
        <v>0</v>
      </c>
      <c r="HPZ26">
        <v>0</v>
      </c>
      <c r="HQA26">
        <v>0</v>
      </c>
      <c r="HQB26">
        <v>0</v>
      </c>
      <c r="HQC26">
        <v>0</v>
      </c>
      <c r="HQD26">
        <v>0</v>
      </c>
      <c r="HQE26">
        <v>0</v>
      </c>
      <c r="HQF26">
        <v>0</v>
      </c>
      <c r="HQG26">
        <v>0</v>
      </c>
      <c r="HQH26">
        <v>0</v>
      </c>
      <c r="HQI26">
        <v>0</v>
      </c>
      <c r="HQJ26">
        <v>0</v>
      </c>
      <c r="HQK26">
        <v>0</v>
      </c>
      <c r="HQL26">
        <v>0</v>
      </c>
      <c r="HQM26">
        <v>0</v>
      </c>
      <c r="HQN26">
        <v>0</v>
      </c>
      <c r="HQO26">
        <v>0</v>
      </c>
      <c r="HQP26">
        <v>0</v>
      </c>
      <c r="HQQ26">
        <v>0</v>
      </c>
      <c r="HQR26">
        <v>0</v>
      </c>
      <c r="HQS26">
        <v>0</v>
      </c>
      <c r="HQT26">
        <v>0</v>
      </c>
      <c r="HQU26">
        <v>0</v>
      </c>
      <c r="HQV26">
        <v>0</v>
      </c>
      <c r="HQW26">
        <v>0</v>
      </c>
      <c r="HQX26">
        <v>0</v>
      </c>
      <c r="HQY26">
        <v>0</v>
      </c>
      <c r="HQZ26">
        <v>0</v>
      </c>
      <c r="HRA26">
        <v>0</v>
      </c>
      <c r="HRB26">
        <v>0</v>
      </c>
      <c r="HRC26">
        <v>0</v>
      </c>
      <c r="HRD26">
        <v>0</v>
      </c>
      <c r="HRE26">
        <v>0</v>
      </c>
      <c r="HRF26">
        <v>0</v>
      </c>
      <c r="HRG26">
        <v>0</v>
      </c>
      <c r="HRH26">
        <v>0</v>
      </c>
      <c r="HRI26">
        <v>0</v>
      </c>
      <c r="HRJ26">
        <v>0</v>
      </c>
      <c r="HRK26">
        <v>0</v>
      </c>
      <c r="HRL26">
        <v>0</v>
      </c>
      <c r="HRM26">
        <v>0</v>
      </c>
      <c r="HRN26">
        <v>0</v>
      </c>
      <c r="HRO26">
        <v>0</v>
      </c>
      <c r="HRP26">
        <v>0</v>
      </c>
      <c r="HRQ26">
        <v>0</v>
      </c>
      <c r="HRR26">
        <v>0</v>
      </c>
      <c r="HRS26">
        <v>0</v>
      </c>
      <c r="HRT26">
        <v>0</v>
      </c>
      <c r="HRU26">
        <v>0</v>
      </c>
      <c r="HRV26">
        <v>0</v>
      </c>
      <c r="HRW26">
        <v>0</v>
      </c>
      <c r="HRX26">
        <v>0</v>
      </c>
      <c r="HRY26">
        <v>0</v>
      </c>
      <c r="HRZ26">
        <v>0</v>
      </c>
      <c r="HSA26">
        <v>0</v>
      </c>
      <c r="HSB26">
        <v>0</v>
      </c>
      <c r="HSC26">
        <v>0</v>
      </c>
      <c r="HSD26">
        <v>0</v>
      </c>
      <c r="HSE26">
        <v>0</v>
      </c>
      <c r="HSF26">
        <v>0</v>
      </c>
      <c r="HSG26">
        <v>0</v>
      </c>
      <c r="HSH26">
        <v>0</v>
      </c>
      <c r="HSI26">
        <v>0</v>
      </c>
      <c r="HSJ26">
        <v>0</v>
      </c>
      <c r="HSK26">
        <v>0</v>
      </c>
      <c r="HSL26">
        <v>0</v>
      </c>
      <c r="HSM26">
        <v>0</v>
      </c>
      <c r="HSN26">
        <v>0</v>
      </c>
      <c r="HSO26">
        <v>0</v>
      </c>
      <c r="HSP26">
        <v>0</v>
      </c>
      <c r="HSQ26">
        <v>0</v>
      </c>
      <c r="HSR26">
        <v>0</v>
      </c>
      <c r="HSS26">
        <v>0</v>
      </c>
      <c r="HST26">
        <v>0</v>
      </c>
      <c r="HSU26">
        <v>0</v>
      </c>
      <c r="HSV26">
        <v>0</v>
      </c>
      <c r="HSW26">
        <v>0</v>
      </c>
      <c r="HSX26">
        <v>0</v>
      </c>
      <c r="HSY26">
        <v>0</v>
      </c>
      <c r="HSZ26">
        <v>0</v>
      </c>
      <c r="HTA26">
        <v>0</v>
      </c>
      <c r="HTB26">
        <v>0</v>
      </c>
      <c r="HTC26">
        <v>0</v>
      </c>
      <c r="HTD26">
        <v>0</v>
      </c>
      <c r="HTE26">
        <v>0</v>
      </c>
      <c r="HTF26">
        <v>0</v>
      </c>
      <c r="HTG26">
        <v>0</v>
      </c>
      <c r="HTH26">
        <v>0</v>
      </c>
      <c r="HTI26">
        <v>0</v>
      </c>
      <c r="HTJ26">
        <v>0</v>
      </c>
      <c r="HTK26">
        <v>0</v>
      </c>
      <c r="HTL26">
        <v>0</v>
      </c>
      <c r="HTM26">
        <v>0</v>
      </c>
      <c r="HTN26">
        <v>0</v>
      </c>
      <c r="HTO26">
        <v>0</v>
      </c>
      <c r="HTP26">
        <v>0</v>
      </c>
      <c r="HTQ26">
        <v>0</v>
      </c>
      <c r="HTR26">
        <v>0</v>
      </c>
      <c r="HTS26">
        <v>0</v>
      </c>
      <c r="HTT26">
        <v>0</v>
      </c>
      <c r="HTU26">
        <v>0</v>
      </c>
      <c r="HTV26">
        <v>0</v>
      </c>
      <c r="HTW26">
        <v>0</v>
      </c>
      <c r="HTX26">
        <v>0</v>
      </c>
      <c r="HTY26">
        <v>0</v>
      </c>
      <c r="HTZ26">
        <v>0</v>
      </c>
      <c r="HUA26">
        <v>0</v>
      </c>
      <c r="HUB26">
        <v>0</v>
      </c>
      <c r="HUC26">
        <v>0</v>
      </c>
      <c r="HUD26">
        <v>0</v>
      </c>
      <c r="HUE26">
        <v>0</v>
      </c>
      <c r="HUF26">
        <v>0</v>
      </c>
      <c r="HUG26">
        <v>0</v>
      </c>
      <c r="HUH26">
        <v>0</v>
      </c>
      <c r="HUI26">
        <v>0</v>
      </c>
      <c r="HUJ26">
        <v>0</v>
      </c>
      <c r="HUK26">
        <v>0</v>
      </c>
      <c r="HUL26">
        <v>0</v>
      </c>
      <c r="HUM26">
        <v>0</v>
      </c>
      <c r="HUN26">
        <v>0</v>
      </c>
      <c r="HUO26">
        <v>0</v>
      </c>
      <c r="HUP26">
        <v>0</v>
      </c>
      <c r="HUQ26">
        <v>0</v>
      </c>
      <c r="HUR26">
        <v>0</v>
      </c>
      <c r="HUS26">
        <v>0</v>
      </c>
      <c r="HUT26">
        <v>0</v>
      </c>
      <c r="HUU26">
        <v>0</v>
      </c>
      <c r="HUV26">
        <v>0</v>
      </c>
      <c r="HUW26">
        <v>0</v>
      </c>
      <c r="HUX26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>
        <v>0</v>
      </c>
      <c r="HVE26">
        <v>0</v>
      </c>
      <c r="HVF26">
        <v>0</v>
      </c>
      <c r="HVG26">
        <v>0</v>
      </c>
      <c r="HVH26">
        <v>0</v>
      </c>
      <c r="HVI26">
        <v>0</v>
      </c>
      <c r="HVJ26">
        <v>0</v>
      </c>
      <c r="HVK26">
        <v>0</v>
      </c>
      <c r="HVL26">
        <v>0</v>
      </c>
      <c r="HVM26">
        <v>0</v>
      </c>
      <c r="HVN26">
        <v>0</v>
      </c>
      <c r="HVO26">
        <v>0</v>
      </c>
      <c r="HVP26">
        <v>0</v>
      </c>
      <c r="HVQ26">
        <v>0</v>
      </c>
      <c r="HVR26">
        <v>0</v>
      </c>
      <c r="HVS26">
        <v>0</v>
      </c>
      <c r="HVT26">
        <v>0</v>
      </c>
      <c r="HVU26">
        <v>0</v>
      </c>
      <c r="HVV26">
        <v>0</v>
      </c>
      <c r="HVW26">
        <v>0</v>
      </c>
      <c r="HVX26">
        <v>0</v>
      </c>
      <c r="HVY26">
        <v>0</v>
      </c>
      <c r="HVZ26">
        <v>0</v>
      </c>
      <c r="HWA26">
        <v>0</v>
      </c>
      <c r="HWB26">
        <v>0</v>
      </c>
      <c r="HWC26">
        <v>0</v>
      </c>
      <c r="HWD26">
        <v>0</v>
      </c>
      <c r="HWE26">
        <v>0</v>
      </c>
      <c r="HWF26">
        <v>0</v>
      </c>
      <c r="HWG26">
        <v>0</v>
      </c>
      <c r="HWH26">
        <v>0</v>
      </c>
      <c r="HWI26">
        <v>0</v>
      </c>
      <c r="HWJ26">
        <v>0</v>
      </c>
      <c r="HWK26">
        <v>0</v>
      </c>
      <c r="HWL26">
        <v>0</v>
      </c>
      <c r="HWM26">
        <v>0</v>
      </c>
      <c r="HWN26">
        <v>0</v>
      </c>
      <c r="HWO26">
        <v>0</v>
      </c>
      <c r="HWP26">
        <v>0</v>
      </c>
      <c r="HWQ26">
        <v>0</v>
      </c>
      <c r="HWR26">
        <v>0</v>
      </c>
      <c r="HWS26">
        <v>0</v>
      </c>
      <c r="HWT26">
        <v>0</v>
      </c>
      <c r="HWU26">
        <v>0</v>
      </c>
      <c r="HWV26">
        <v>0</v>
      </c>
      <c r="HWW26">
        <v>0</v>
      </c>
      <c r="HWX26">
        <v>0</v>
      </c>
      <c r="HWY26">
        <v>0</v>
      </c>
      <c r="HWZ26">
        <v>0</v>
      </c>
      <c r="HXA26">
        <v>0</v>
      </c>
      <c r="HXB26">
        <v>0</v>
      </c>
      <c r="HXC26">
        <v>0</v>
      </c>
      <c r="HXD26">
        <v>0</v>
      </c>
      <c r="HXE26">
        <v>0</v>
      </c>
      <c r="HXF26">
        <v>0</v>
      </c>
      <c r="HXG26">
        <v>0</v>
      </c>
      <c r="HXH26">
        <v>0</v>
      </c>
      <c r="HXI26">
        <v>0</v>
      </c>
      <c r="HXJ26">
        <v>0</v>
      </c>
      <c r="HXK26">
        <v>0</v>
      </c>
      <c r="HXL26">
        <v>0</v>
      </c>
      <c r="HXM26">
        <v>0</v>
      </c>
      <c r="HXN26">
        <v>0</v>
      </c>
      <c r="HXO26">
        <v>0</v>
      </c>
      <c r="HXP26">
        <v>0</v>
      </c>
      <c r="HXQ26">
        <v>0</v>
      </c>
      <c r="HXR26">
        <v>0</v>
      </c>
      <c r="HXS26">
        <v>0</v>
      </c>
      <c r="HXT26">
        <v>0</v>
      </c>
      <c r="HXU26">
        <v>0</v>
      </c>
      <c r="HXV26">
        <v>0</v>
      </c>
      <c r="HXW26">
        <v>0</v>
      </c>
      <c r="HXX26">
        <v>0</v>
      </c>
      <c r="HXY26">
        <v>0</v>
      </c>
      <c r="HXZ26">
        <v>0</v>
      </c>
      <c r="HYA26">
        <v>0</v>
      </c>
      <c r="HYB26">
        <v>0</v>
      </c>
      <c r="HYC26">
        <v>0</v>
      </c>
      <c r="HYD26">
        <v>0</v>
      </c>
      <c r="HYE26">
        <v>0</v>
      </c>
      <c r="HYF26">
        <v>0</v>
      </c>
      <c r="HYG26">
        <v>0</v>
      </c>
      <c r="HYH26">
        <v>0</v>
      </c>
      <c r="HYI26">
        <v>0</v>
      </c>
      <c r="HYJ26">
        <v>0</v>
      </c>
      <c r="HYK26">
        <v>0</v>
      </c>
      <c r="HYL26">
        <v>0</v>
      </c>
      <c r="HYM26">
        <v>0</v>
      </c>
      <c r="HYN26">
        <v>0</v>
      </c>
      <c r="HYO26">
        <v>0</v>
      </c>
      <c r="HYP26">
        <v>0</v>
      </c>
      <c r="HYQ26">
        <v>0</v>
      </c>
      <c r="HYR26">
        <v>0</v>
      </c>
      <c r="HYS26">
        <v>0</v>
      </c>
      <c r="HYT26">
        <v>0</v>
      </c>
      <c r="HYU26">
        <v>0</v>
      </c>
      <c r="HYV26">
        <v>0</v>
      </c>
      <c r="HYW26">
        <v>0</v>
      </c>
      <c r="HYX26">
        <v>0</v>
      </c>
      <c r="HYY26">
        <v>0</v>
      </c>
      <c r="HYZ26">
        <v>0</v>
      </c>
      <c r="HZA26">
        <v>0</v>
      </c>
      <c r="HZB26">
        <v>0</v>
      </c>
      <c r="HZC26">
        <v>0</v>
      </c>
      <c r="HZD26">
        <v>0</v>
      </c>
      <c r="HZE26">
        <v>0</v>
      </c>
      <c r="HZF26">
        <v>0</v>
      </c>
      <c r="HZG26">
        <v>0</v>
      </c>
      <c r="HZH26">
        <v>0</v>
      </c>
      <c r="HZI26">
        <v>0</v>
      </c>
      <c r="HZJ26">
        <v>0</v>
      </c>
      <c r="HZK26">
        <v>0</v>
      </c>
      <c r="HZL26">
        <v>0</v>
      </c>
      <c r="HZM26">
        <v>0</v>
      </c>
      <c r="HZN26">
        <v>0</v>
      </c>
      <c r="HZO26">
        <v>0</v>
      </c>
      <c r="HZP26">
        <v>0</v>
      </c>
      <c r="HZQ26">
        <v>0</v>
      </c>
      <c r="HZR26">
        <v>0</v>
      </c>
      <c r="HZS26">
        <v>0</v>
      </c>
      <c r="HZT26">
        <v>0</v>
      </c>
      <c r="HZU26">
        <v>0</v>
      </c>
      <c r="HZV26">
        <v>0</v>
      </c>
      <c r="HZW26">
        <v>0</v>
      </c>
      <c r="HZX26">
        <v>0</v>
      </c>
      <c r="HZY26">
        <v>0</v>
      </c>
      <c r="HZZ26">
        <v>0</v>
      </c>
      <c r="IAA26">
        <v>0</v>
      </c>
      <c r="IAB26">
        <v>0</v>
      </c>
      <c r="IAC26">
        <v>0</v>
      </c>
      <c r="IAD26">
        <v>0</v>
      </c>
      <c r="IAE26">
        <v>0</v>
      </c>
      <c r="IAF26">
        <v>0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0</v>
      </c>
      <c r="IAM26">
        <v>0</v>
      </c>
      <c r="IAN26">
        <v>0</v>
      </c>
      <c r="IAO26">
        <v>0</v>
      </c>
      <c r="IAP26">
        <v>0</v>
      </c>
      <c r="IAQ26">
        <v>0</v>
      </c>
      <c r="IAR26">
        <v>0</v>
      </c>
      <c r="IAS26">
        <v>0</v>
      </c>
      <c r="IAT26">
        <v>0</v>
      </c>
      <c r="IAU26">
        <v>0</v>
      </c>
      <c r="IAV26">
        <v>0</v>
      </c>
      <c r="IAW26">
        <v>0</v>
      </c>
      <c r="IAX26">
        <v>0</v>
      </c>
      <c r="IAY26">
        <v>0</v>
      </c>
      <c r="IAZ26">
        <v>0</v>
      </c>
      <c r="IBA26">
        <v>0</v>
      </c>
      <c r="IBB26">
        <v>0</v>
      </c>
      <c r="IBC26">
        <v>0</v>
      </c>
      <c r="IBD26">
        <v>0</v>
      </c>
      <c r="IBE26">
        <v>0</v>
      </c>
      <c r="IBF26">
        <v>0</v>
      </c>
      <c r="IBG26">
        <v>0</v>
      </c>
      <c r="IBH26">
        <v>0</v>
      </c>
      <c r="IBI26">
        <v>0</v>
      </c>
      <c r="IBJ26">
        <v>0</v>
      </c>
      <c r="IBK26">
        <v>0</v>
      </c>
      <c r="IBL26">
        <v>0</v>
      </c>
      <c r="IBM26">
        <v>0</v>
      </c>
      <c r="IBN26">
        <v>0</v>
      </c>
      <c r="IBO26">
        <v>0</v>
      </c>
      <c r="IBP26">
        <v>0</v>
      </c>
      <c r="IBQ26">
        <v>0</v>
      </c>
      <c r="IBR26">
        <v>0</v>
      </c>
      <c r="IBS26">
        <v>0</v>
      </c>
      <c r="IBT26">
        <v>0</v>
      </c>
      <c r="IBU26">
        <v>0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>
        <v>0</v>
      </c>
      <c r="ICC26">
        <v>0</v>
      </c>
      <c r="ICD26">
        <v>0</v>
      </c>
      <c r="ICE26">
        <v>0</v>
      </c>
      <c r="ICF26">
        <v>0</v>
      </c>
      <c r="ICG26">
        <v>0</v>
      </c>
      <c r="ICH26">
        <v>0</v>
      </c>
      <c r="ICI26">
        <v>0</v>
      </c>
      <c r="ICJ26">
        <v>0</v>
      </c>
      <c r="ICK26">
        <v>0</v>
      </c>
      <c r="ICL26">
        <v>0</v>
      </c>
      <c r="ICM26">
        <v>0</v>
      </c>
      <c r="ICN26">
        <v>0</v>
      </c>
      <c r="ICO26">
        <v>0</v>
      </c>
      <c r="ICP26">
        <v>0</v>
      </c>
      <c r="ICQ26">
        <v>0</v>
      </c>
      <c r="ICR26">
        <v>0</v>
      </c>
      <c r="ICS26">
        <v>0</v>
      </c>
      <c r="ICT26">
        <v>0</v>
      </c>
      <c r="ICU26">
        <v>0</v>
      </c>
      <c r="ICV26">
        <v>0</v>
      </c>
      <c r="ICW26">
        <v>0</v>
      </c>
      <c r="ICX26">
        <v>0</v>
      </c>
      <c r="ICY26">
        <v>0</v>
      </c>
      <c r="ICZ26">
        <v>0</v>
      </c>
      <c r="IDA26">
        <v>0</v>
      </c>
      <c r="IDB26">
        <v>0</v>
      </c>
      <c r="IDC26">
        <v>0</v>
      </c>
      <c r="IDD26">
        <v>0</v>
      </c>
      <c r="IDE26">
        <v>0</v>
      </c>
      <c r="IDF26">
        <v>0</v>
      </c>
      <c r="IDG26">
        <v>0</v>
      </c>
      <c r="IDH26">
        <v>0</v>
      </c>
      <c r="IDI26">
        <v>0</v>
      </c>
      <c r="IDJ26">
        <v>0</v>
      </c>
      <c r="IDK26">
        <v>0</v>
      </c>
      <c r="IDL26">
        <v>0</v>
      </c>
      <c r="IDM26">
        <v>0</v>
      </c>
      <c r="IDN26">
        <v>0</v>
      </c>
      <c r="IDO26">
        <v>0</v>
      </c>
      <c r="IDP26">
        <v>0</v>
      </c>
      <c r="IDQ26">
        <v>0</v>
      </c>
      <c r="IDR26">
        <v>0</v>
      </c>
      <c r="IDS26">
        <v>0</v>
      </c>
      <c r="IDT26">
        <v>0</v>
      </c>
      <c r="IDU26">
        <v>0</v>
      </c>
      <c r="IDV26">
        <v>0</v>
      </c>
      <c r="IDW26">
        <v>0</v>
      </c>
      <c r="IDX26">
        <v>0</v>
      </c>
      <c r="IDY26">
        <v>0</v>
      </c>
      <c r="IDZ26">
        <v>0</v>
      </c>
      <c r="IEA26">
        <v>0</v>
      </c>
      <c r="IEB26">
        <v>0</v>
      </c>
      <c r="IEC26">
        <v>0</v>
      </c>
      <c r="IED26">
        <v>0</v>
      </c>
      <c r="IEE26">
        <v>0</v>
      </c>
      <c r="IEF26">
        <v>0</v>
      </c>
      <c r="IEG26">
        <v>0</v>
      </c>
      <c r="IEH26">
        <v>0</v>
      </c>
      <c r="IEI26">
        <v>0</v>
      </c>
      <c r="IEJ26">
        <v>0</v>
      </c>
      <c r="IEK26">
        <v>0</v>
      </c>
      <c r="IEL26">
        <v>0</v>
      </c>
      <c r="IEM26">
        <v>0</v>
      </c>
      <c r="IEN26">
        <v>0</v>
      </c>
      <c r="IEO26">
        <v>0</v>
      </c>
      <c r="IEP26">
        <v>0</v>
      </c>
      <c r="IEQ26">
        <v>0</v>
      </c>
      <c r="IER26">
        <v>0</v>
      </c>
      <c r="IES26">
        <v>0</v>
      </c>
      <c r="IET26">
        <v>0</v>
      </c>
      <c r="IEU26">
        <v>0</v>
      </c>
      <c r="IEV26">
        <v>0</v>
      </c>
      <c r="IEW26">
        <v>0</v>
      </c>
      <c r="IEX26">
        <v>0</v>
      </c>
      <c r="IEY26">
        <v>0</v>
      </c>
      <c r="IEZ26">
        <v>0</v>
      </c>
      <c r="IFA26">
        <v>0</v>
      </c>
      <c r="IFB26">
        <v>0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0</v>
      </c>
      <c r="IFL26">
        <v>0</v>
      </c>
      <c r="IFM26">
        <v>0</v>
      </c>
      <c r="IFN26">
        <v>0</v>
      </c>
      <c r="IFO26">
        <v>0</v>
      </c>
      <c r="IFP26">
        <v>0</v>
      </c>
      <c r="IFQ26">
        <v>0</v>
      </c>
      <c r="IFR26">
        <v>0</v>
      </c>
      <c r="IFS26">
        <v>0</v>
      </c>
      <c r="IFT26">
        <v>0</v>
      </c>
      <c r="IFU26">
        <v>0</v>
      </c>
      <c r="IFV26">
        <v>0</v>
      </c>
      <c r="IFW26">
        <v>0</v>
      </c>
      <c r="IFX26">
        <v>0</v>
      </c>
      <c r="IFY26">
        <v>0</v>
      </c>
      <c r="IFZ26">
        <v>0</v>
      </c>
      <c r="IGA26">
        <v>0</v>
      </c>
      <c r="IGB26">
        <v>0</v>
      </c>
      <c r="IGC26">
        <v>0</v>
      </c>
      <c r="IGD26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>
        <v>0</v>
      </c>
      <c r="IGQ26">
        <v>0</v>
      </c>
      <c r="IGR26">
        <v>0</v>
      </c>
      <c r="IGS26">
        <v>0</v>
      </c>
      <c r="IGT26">
        <v>0</v>
      </c>
      <c r="IGU26">
        <v>0</v>
      </c>
      <c r="IGV26">
        <v>0</v>
      </c>
      <c r="IGW26">
        <v>0</v>
      </c>
      <c r="IGX26">
        <v>0</v>
      </c>
      <c r="IGY26">
        <v>0</v>
      </c>
      <c r="IGZ26">
        <v>0</v>
      </c>
      <c r="IHA26">
        <v>0</v>
      </c>
      <c r="IHB26">
        <v>0</v>
      </c>
      <c r="IHC26">
        <v>0</v>
      </c>
      <c r="IHD26">
        <v>0</v>
      </c>
      <c r="IHE26">
        <v>0</v>
      </c>
      <c r="IHF26">
        <v>0</v>
      </c>
      <c r="IHG26">
        <v>0</v>
      </c>
      <c r="IHH26">
        <v>0</v>
      </c>
      <c r="IHI26">
        <v>0</v>
      </c>
      <c r="IHJ26">
        <v>0</v>
      </c>
      <c r="IHK26">
        <v>0</v>
      </c>
      <c r="IHL26">
        <v>0</v>
      </c>
      <c r="IHM26">
        <v>0</v>
      </c>
      <c r="IHN26">
        <v>0</v>
      </c>
      <c r="IHO26">
        <v>0</v>
      </c>
      <c r="IHP26">
        <v>0</v>
      </c>
      <c r="IHQ26">
        <v>0</v>
      </c>
      <c r="IHR26">
        <v>0</v>
      </c>
      <c r="IHS26">
        <v>0</v>
      </c>
      <c r="IHT26">
        <v>0</v>
      </c>
      <c r="IHU26">
        <v>0</v>
      </c>
      <c r="IHV26">
        <v>0</v>
      </c>
      <c r="IHW26">
        <v>0</v>
      </c>
      <c r="IHX26">
        <v>0</v>
      </c>
      <c r="IHY26">
        <v>0</v>
      </c>
      <c r="IHZ26">
        <v>0</v>
      </c>
      <c r="IIA26">
        <v>0</v>
      </c>
      <c r="IIB26">
        <v>0</v>
      </c>
      <c r="IIC26">
        <v>0</v>
      </c>
      <c r="IID26">
        <v>0</v>
      </c>
      <c r="IIE26">
        <v>0</v>
      </c>
      <c r="IIF26">
        <v>0</v>
      </c>
      <c r="IIG26">
        <v>0</v>
      </c>
      <c r="IIH26">
        <v>0</v>
      </c>
      <c r="III26">
        <v>0</v>
      </c>
      <c r="IIJ26">
        <v>0</v>
      </c>
      <c r="IIK26">
        <v>0</v>
      </c>
      <c r="IIL26">
        <v>0</v>
      </c>
      <c r="IIM26">
        <v>0</v>
      </c>
      <c r="IIN26">
        <v>0</v>
      </c>
      <c r="IIO26">
        <v>0</v>
      </c>
      <c r="IIP26">
        <v>0</v>
      </c>
      <c r="IIQ26">
        <v>0</v>
      </c>
      <c r="IIR26">
        <v>0</v>
      </c>
      <c r="IIS26">
        <v>0</v>
      </c>
      <c r="IIT26">
        <v>0</v>
      </c>
      <c r="IIU26">
        <v>0</v>
      </c>
      <c r="IIV26">
        <v>0</v>
      </c>
      <c r="IIW26">
        <v>0</v>
      </c>
      <c r="IIX26">
        <v>0</v>
      </c>
      <c r="IIY26">
        <v>0</v>
      </c>
      <c r="IIZ26">
        <v>0</v>
      </c>
      <c r="IJA26">
        <v>0</v>
      </c>
      <c r="IJB26">
        <v>0</v>
      </c>
      <c r="IJC26">
        <v>0</v>
      </c>
      <c r="IJD26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>
        <v>0</v>
      </c>
      <c r="IJK26">
        <v>0</v>
      </c>
      <c r="IJL26">
        <v>0</v>
      </c>
      <c r="IJM26">
        <v>0</v>
      </c>
      <c r="IJN26">
        <v>0</v>
      </c>
      <c r="IJO26">
        <v>0</v>
      </c>
      <c r="IJP26">
        <v>0</v>
      </c>
      <c r="IJQ26">
        <v>0</v>
      </c>
      <c r="IJR26">
        <v>0</v>
      </c>
      <c r="IJS26">
        <v>0</v>
      </c>
      <c r="IJT26">
        <v>0</v>
      </c>
      <c r="IJU26">
        <v>0</v>
      </c>
      <c r="IJV26">
        <v>0</v>
      </c>
      <c r="IJW26">
        <v>0</v>
      </c>
      <c r="IJX26">
        <v>0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>
        <v>0</v>
      </c>
      <c r="IKK26">
        <v>0</v>
      </c>
      <c r="IKL26">
        <v>0</v>
      </c>
      <c r="IKM26">
        <v>0</v>
      </c>
      <c r="IKN26">
        <v>0</v>
      </c>
      <c r="IKO26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>
        <v>0</v>
      </c>
      <c r="IKW26">
        <v>0</v>
      </c>
      <c r="IKX26">
        <v>0</v>
      </c>
      <c r="IKY26">
        <v>0</v>
      </c>
      <c r="IKZ26">
        <v>0</v>
      </c>
      <c r="ILA26">
        <v>0</v>
      </c>
      <c r="ILB26">
        <v>0</v>
      </c>
      <c r="ILC26">
        <v>0</v>
      </c>
      <c r="ILD26">
        <v>0</v>
      </c>
      <c r="ILE26">
        <v>0</v>
      </c>
      <c r="ILF26">
        <v>0</v>
      </c>
      <c r="ILG26">
        <v>0</v>
      </c>
      <c r="ILH26">
        <v>0</v>
      </c>
      <c r="ILI26">
        <v>0</v>
      </c>
      <c r="ILJ26">
        <v>0</v>
      </c>
      <c r="ILK26">
        <v>0</v>
      </c>
      <c r="ILL26">
        <v>0</v>
      </c>
      <c r="ILM26">
        <v>0</v>
      </c>
      <c r="ILN26">
        <v>0</v>
      </c>
      <c r="ILO26">
        <v>0</v>
      </c>
      <c r="ILP26">
        <v>0</v>
      </c>
      <c r="ILQ26">
        <v>0</v>
      </c>
      <c r="ILR26">
        <v>0</v>
      </c>
      <c r="ILS26">
        <v>0</v>
      </c>
      <c r="ILT26">
        <v>0</v>
      </c>
      <c r="ILU26">
        <v>0</v>
      </c>
      <c r="ILV26">
        <v>0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0</v>
      </c>
      <c r="IMM26">
        <v>0</v>
      </c>
      <c r="IMN26">
        <v>0</v>
      </c>
      <c r="IMO26">
        <v>0</v>
      </c>
      <c r="IMP26">
        <v>0</v>
      </c>
      <c r="IMQ26">
        <v>0</v>
      </c>
      <c r="IMR26">
        <v>0</v>
      </c>
      <c r="IMS26">
        <v>0</v>
      </c>
      <c r="IMT26">
        <v>0</v>
      </c>
      <c r="IMU26">
        <v>0</v>
      </c>
      <c r="IMV26">
        <v>0</v>
      </c>
      <c r="IMW26">
        <v>0</v>
      </c>
      <c r="IMX26">
        <v>0</v>
      </c>
      <c r="IMY26">
        <v>0</v>
      </c>
      <c r="IMZ26">
        <v>0</v>
      </c>
      <c r="INA26">
        <v>0</v>
      </c>
      <c r="INB26">
        <v>0</v>
      </c>
      <c r="INC26">
        <v>0</v>
      </c>
      <c r="IND26">
        <v>0</v>
      </c>
      <c r="INE26">
        <v>0</v>
      </c>
      <c r="INF26">
        <v>0</v>
      </c>
      <c r="ING26">
        <v>0</v>
      </c>
      <c r="INH26">
        <v>0</v>
      </c>
      <c r="INI26">
        <v>0</v>
      </c>
      <c r="INJ26">
        <v>0</v>
      </c>
      <c r="INK26">
        <v>0</v>
      </c>
      <c r="INL26">
        <v>0</v>
      </c>
      <c r="INM26">
        <v>0</v>
      </c>
      <c r="INN26">
        <v>0</v>
      </c>
      <c r="INO26">
        <v>0</v>
      </c>
      <c r="INP26">
        <v>0</v>
      </c>
      <c r="INQ26">
        <v>0</v>
      </c>
      <c r="INR26">
        <v>0</v>
      </c>
      <c r="INS26">
        <v>0</v>
      </c>
      <c r="INT26">
        <v>0</v>
      </c>
      <c r="INU26">
        <v>0</v>
      </c>
      <c r="INV26">
        <v>0</v>
      </c>
      <c r="INW26">
        <v>0</v>
      </c>
      <c r="INX26">
        <v>0</v>
      </c>
      <c r="INY26">
        <v>0</v>
      </c>
      <c r="INZ26">
        <v>0</v>
      </c>
      <c r="IOA26">
        <v>0</v>
      </c>
      <c r="IOB26">
        <v>0</v>
      </c>
      <c r="IOC26">
        <v>0</v>
      </c>
      <c r="IOD26">
        <v>0</v>
      </c>
      <c r="IOE26">
        <v>0</v>
      </c>
      <c r="IOF26">
        <v>0</v>
      </c>
      <c r="IOG26">
        <v>0</v>
      </c>
      <c r="IOH26">
        <v>0</v>
      </c>
      <c r="IOI26">
        <v>0</v>
      </c>
      <c r="IOJ26">
        <v>0</v>
      </c>
      <c r="IOK26">
        <v>0</v>
      </c>
      <c r="IOL26">
        <v>0</v>
      </c>
      <c r="IOM26">
        <v>0</v>
      </c>
      <c r="ION26">
        <v>0</v>
      </c>
      <c r="IOO26">
        <v>0</v>
      </c>
      <c r="IOP26">
        <v>0</v>
      </c>
      <c r="IOQ26">
        <v>0</v>
      </c>
      <c r="IOR26">
        <v>0</v>
      </c>
      <c r="IOS26">
        <v>0</v>
      </c>
      <c r="IOT26">
        <v>0</v>
      </c>
      <c r="IOU26">
        <v>0</v>
      </c>
      <c r="IOV26">
        <v>0</v>
      </c>
      <c r="IOW26">
        <v>0</v>
      </c>
      <c r="IOX26">
        <v>0</v>
      </c>
      <c r="IOY26">
        <v>0</v>
      </c>
      <c r="IOZ26">
        <v>0</v>
      </c>
      <c r="IPA26">
        <v>0</v>
      </c>
      <c r="IPB26">
        <v>0</v>
      </c>
      <c r="IPC26">
        <v>0</v>
      </c>
      <c r="IPD26">
        <v>0</v>
      </c>
      <c r="IPE26">
        <v>0</v>
      </c>
      <c r="IPF26">
        <v>0</v>
      </c>
      <c r="IPG26">
        <v>0</v>
      </c>
      <c r="IPH26">
        <v>0</v>
      </c>
      <c r="IPI26">
        <v>0</v>
      </c>
      <c r="IPJ26">
        <v>0</v>
      </c>
      <c r="IPK26">
        <v>0</v>
      </c>
      <c r="IPL26">
        <v>0</v>
      </c>
      <c r="IPM26">
        <v>0</v>
      </c>
      <c r="IPN26">
        <v>0</v>
      </c>
      <c r="IPO26">
        <v>0</v>
      </c>
      <c r="IPP26">
        <v>0</v>
      </c>
      <c r="IPQ26">
        <v>0</v>
      </c>
      <c r="IPR26">
        <v>0</v>
      </c>
      <c r="IPS26">
        <v>0</v>
      </c>
      <c r="IPT26">
        <v>0</v>
      </c>
      <c r="IPU26">
        <v>0</v>
      </c>
      <c r="IPV26">
        <v>0</v>
      </c>
      <c r="IPW26">
        <v>0</v>
      </c>
      <c r="IPX26">
        <v>0</v>
      </c>
      <c r="IPY26">
        <v>0</v>
      </c>
      <c r="IPZ26">
        <v>0</v>
      </c>
      <c r="IQA26">
        <v>0</v>
      </c>
      <c r="IQB26">
        <v>0</v>
      </c>
      <c r="IQC26">
        <v>0</v>
      </c>
      <c r="IQD26">
        <v>0</v>
      </c>
      <c r="IQE26">
        <v>0</v>
      </c>
      <c r="IQF26">
        <v>0</v>
      </c>
      <c r="IQG26">
        <v>0</v>
      </c>
      <c r="IQH26">
        <v>0</v>
      </c>
      <c r="IQI26">
        <v>0</v>
      </c>
      <c r="IQJ26">
        <v>0</v>
      </c>
      <c r="IQK26">
        <v>0</v>
      </c>
      <c r="IQL26">
        <v>0</v>
      </c>
      <c r="IQM26">
        <v>0</v>
      </c>
      <c r="IQN26">
        <v>0</v>
      </c>
      <c r="IQO26">
        <v>0</v>
      </c>
      <c r="IQP26">
        <v>0</v>
      </c>
      <c r="IQQ26">
        <v>0</v>
      </c>
      <c r="IQR26">
        <v>0</v>
      </c>
      <c r="IQS26">
        <v>0</v>
      </c>
      <c r="IQT26">
        <v>0</v>
      </c>
      <c r="IQU26">
        <v>0</v>
      </c>
      <c r="IQV26">
        <v>0</v>
      </c>
      <c r="IQW26">
        <v>0</v>
      </c>
      <c r="IQX26">
        <v>0</v>
      </c>
      <c r="IQY26">
        <v>0</v>
      </c>
      <c r="IQZ26">
        <v>0</v>
      </c>
      <c r="IRA26">
        <v>0</v>
      </c>
      <c r="IRB26">
        <v>0</v>
      </c>
      <c r="IRC26">
        <v>0</v>
      </c>
      <c r="IRD26">
        <v>0</v>
      </c>
      <c r="IRE26">
        <v>0</v>
      </c>
      <c r="IRF26">
        <v>0</v>
      </c>
      <c r="IRG26">
        <v>0</v>
      </c>
      <c r="IRH26">
        <v>0</v>
      </c>
      <c r="IRI26">
        <v>0</v>
      </c>
      <c r="IRJ26">
        <v>0</v>
      </c>
      <c r="IRK26">
        <v>0</v>
      </c>
      <c r="IRL26">
        <v>0</v>
      </c>
      <c r="IRM26">
        <v>0</v>
      </c>
      <c r="IRN26">
        <v>0</v>
      </c>
      <c r="IRO26">
        <v>0</v>
      </c>
      <c r="IRP26">
        <v>0</v>
      </c>
      <c r="IRQ26">
        <v>0</v>
      </c>
      <c r="IRR26">
        <v>0</v>
      </c>
      <c r="IRS26">
        <v>0</v>
      </c>
      <c r="IRT26">
        <v>0</v>
      </c>
      <c r="IRU26">
        <v>0</v>
      </c>
      <c r="IRV26">
        <v>0</v>
      </c>
      <c r="IRW26">
        <v>0</v>
      </c>
      <c r="IRX26">
        <v>0</v>
      </c>
      <c r="IRY26">
        <v>0</v>
      </c>
      <c r="IRZ26">
        <v>0</v>
      </c>
      <c r="ISA26">
        <v>0</v>
      </c>
      <c r="ISB26">
        <v>0</v>
      </c>
      <c r="ISC26">
        <v>0</v>
      </c>
      <c r="ISD26">
        <v>0</v>
      </c>
      <c r="ISE26">
        <v>0</v>
      </c>
      <c r="ISF26">
        <v>0</v>
      </c>
      <c r="ISG26">
        <v>0</v>
      </c>
      <c r="ISH26">
        <v>0</v>
      </c>
      <c r="ISI26">
        <v>0</v>
      </c>
      <c r="ISJ26">
        <v>0</v>
      </c>
      <c r="ISK26">
        <v>0</v>
      </c>
      <c r="ISL26">
        <v>0</v>
      </c>
      <c r="ISM26">
        <v>0</v>
      </c>
      <c r="ISN26">
        <v>0</v>
      </c>
      <c r="ISO26">
        <v>0</v>
      </c>
      <c r="ISP26">
        <v>0</v>
      </c>
      <c r="ISQ26">
        <v>0</v>
      </c>
      <c r="ISR26">
        <v>0</v>
      </c>
      <c r="ISS26">
        <v>0</v>
      </c>
      <c r="IST26">
        <v>0</v>
      </c>
      <c r="ISU26">
        <v>0</v>
      </c>
      <c r="ISV26">
        <v>0</v>
      </c>
      <c r="ISW26">
        <v>0</v>
      </c>
      <c r="ISX26">
        <v>0</v>
      </c>
      <c r="ISY26">
        <v>0</v>
      </c>
      <c r="ISZ26">
        <v>0</v>
      </c>
      <c r="ITA26">
        <v>0</v>
      </c>
      <c r="ITB26">
        <v>0</v>
      </c>
      <c r="ITC26">
        <v>0</v>
      </c>
      <c r="ITD26">
        <v>0</v>
      </c>
      <c r="ITE26">
        <v>0</v>
      </c>
      <c r="ITF26">
        <v>0</v>
      </c>
      <c r="ITG26">
        <v>0</v>
      </c>
      <c r="ITH26">
        <v>0</v>
      </c>
      <c r="ITI26">
        <v>0</v>
      </c>
      <c r="ITJ26">
        <v>0</v>
      </c>
      <c r="ITK26">
        <v>0</v>
      </c>
      <c r="ITL26">
        <v>0</v>
      </c>
      <c r="ITM26">
        <v>0</v>
      </c>
      <c r="ITN26">
        <v>0</v>
      </c>
      <c r="ITO26">
        <v>0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0</v>
      </c>
      <c r="ITW26">
        <v>0</v>
      </c>
      <c r="ITX26">
        <v>0</v>
      </c>
      <c r="ITY26">
        <v>0</v>
      </c>
      <c r="ITZ26">
        <v>0</v>
      </c>
      <c r="IUA26">
        <v>0</v>
      </c>
      <c r="IUB26">
        <v>0</v>
      </c>
      <c r="IUC26">
        <v>0</v>
      </c>
      <c r="IUD26">
        <v>0</v>
      </c>
      <c r="IUE26">
        <v>0</v>
      </c>
      <c r="IUF26">
        <v>0</v>
      </c>
      <c r="IUG26">
        <v>0</v>
      </c>
      <c r="IUH26">
        <v>0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>
        <v>0</v>
      </c>
      <c r="IUQ26">
        <v>0</v>
      </c>
      <c r="IUR26">
        <v>0</v>
      </c>
      <c r="IUS26">
        <v>0</v>
      </c>
      <c r="IUT26">
        <v>0</v>
      </c>
      <c r="IUU26">
        <v>0</v>
      </c>
      <c r="IUV26">
        <v>0</v>
      </c>
      <c r="IUW26">
        <v>0</v>
      </c>
      <c r="IUX26">
        <v>0</v>
      </c>
      <c r="IUY26">
        <v>0</v>
      </c>
      <c r="IUZ26">
        <v>0</v>
      </c>
      <c r="IVA26">
        <v>0</v>
      </c>
      <c r="IVB26">
        <v>0</v>
      </c>
      <c r="IVC26">
        <v>0</v>
      </c>
      <c r="IVD26">
        <v>0</v>
      </c>
      <c r="IVE26">
        <v>0</v>
      </c>
      <c r="IVF26">
        <v>0</v>
      </c>
      <c r="IVG26">
        <v>0</v>
      </c>
      <c r="IVH26">
        <v>0</v>
      </c>
      <c r="IVI26">
        <v>0</v>
      </c>
      <c r="IVJ26">
        <v>0</v>
      </c>
      <c r="IVK26">
        <v>0</v>
      </c>
      <c r="IVL26">
        <v>0</v>
      </c>
      <c r="IVM26">
        <v>0</v>
      </c>
      <c r="IVN26">
        <v>0</v>
      </c>
      <c r="IVO26">
        <v>0</v>
      </c>
      <c r="IVP26">
        <v>0</v>
      </c>
      <c r="IVQ26">
        <v>0</v>
      </c>
      <c r="IVR26">
        <v>0</v>
      </c>
      <c r="IVS26">
        <v>0</v>
      </c>
      <c r="IVT26">
        <v>0</v>
      </c>
      <c r="IVU26">
        <v>0</v>
      </c>
      <c r="IVV26">
        <v>0</v>
      </c>
      <c r="IVW26">
        <v>0</v>
      </c>
      <c r="IVX26">
        <v>0</v>
      </c>
      <c r="IVY26">
        <v>0</v>
      </c>
      <c r="IVZ26">
        <v>0</v>
      </c>
      <c r="IWA26">
        <v>0</v>
      </c>
      <c r="IWB26">
        <v>0</v>
      </c>
      <c r="IWC26">
        <v>0</v>
      </c>
      <c r="IWD26">
        <v>0</v>
      </c>
      <c r="IWE26">
        <v>0</v>
      </c>
      <c r="IWF26">
        <v>0</v>
      </c>
      <c r="IWG26">
        <v>0</v>
      </c>
      <c r="IWH26">
        <v>0</v>
      </c>
      <c r="IWI26">
        <v>0</v>
      </c>
      <c r="IWJ26">
        <v>0</v>
      </c>
      <c r="IWK26">
        <v>0</v>
      </c>
      <c r="IWL26">
        <v>0</v>
      </c>
      <c r="IWM26">
        <v>0</v>
      </c>
      <c r="IWN26">
        <v>0</v>
      </c>
      <c r="IWO26">
        <v>0</v>
      </c>
      <c r="IWP26">
        <v>0</v>
      </c>
      <c r="IWQ26">
        <v>0</v>
      </c>
      <c r="IWR26">
        <v>0</v>
      </c>
      <c r="IWS26">
        <v>0</v>
      </c>
      <c r="IWT26">
        <v>0</v>
      </c>
      <c r="IWU26">
        <v>0</v>
      </c>
      <c r="IWV26">
        <v>0</v>
      </c>
      <c r="IWW26">
        <v>0</v>
      </c>
      <c r="IWX26">
        <v>0</v>
      </c>
      <c r="IWY26">
        <v>0</v>
      </c>
      <c r="IWZ26">
        <v>0</v>
      </c>
      <c r="IXA26">
        <v>0</v>
      </c>
      <c r="IXB26">
        <v>0</v>
      </c>
      <c r="IXC26">
        <v>0</v>
      </c>
      <c r="IXD26">
        <v>0</v>
      </c>
      <c r="IXE26">
        <v>0</v>
      </c>
      <c r="IXF26">
        <v>0</v>
      </c>
      <c r="IXG26">
        <v>0</v>
      </c>
      <c r="IXH26">
        <v>0</v>
      </c>
      <c r="IXI26">
        <v>0</v>
      </c>
      <c r="IXJ26">
        <v>0</v>
      </c>
      <c r="IXK26">
        <v>0</v>
      </c>
      <c r="IXL26">
        <v>0</v>
      </c>
      <c r="IXM26">
        <v>0</v>
      </c>
      <c r="IXN26">
        <v>0</v>
      </c>
      <c r="IXO26">
        <v>0</v>
      </c>
      <c r="IXP26">
        <v>0</v>
      </c>
      <c r="IXQ26">
        <v>0</v>
      </c>
      <c r="IXR26">
        <v>0</v>
      </c>
      <c r="IXS26">
        <v>0</v>
      </c>
      <c r="IXT26">
        <v>0</v>
      </c>
      <c r="IXU26">
        <v>0</v>
      </c>
      <c r="IXV26">
        <v>0</v>
      </c>
      <c r="IXW26">
        <v>0</v>
      </c>
      <c r="IXX26">
        <v>0</v>
      </c>
      <c r="IXY26">
        <v>0</v>
      </c>
      <c r="IXZ26">
        <v>0</v>
      </c>
      <c r="IYA26">
        <v>0</v>
      </c>
      <c r="IYB26">
        <v>0</v>
      </c>
      <c r="IYC26">
        <v>0</v>
      </c>
      <c r="IYD26">
        <v>0</v>
      </c>
      <c r="IYE26">
        <v>0</v>
      </c>
      <c r="IYF26">
        <v>0</v>
      </c>
      <c r="IYG26">
        <v>0</v>
      </c>
      <c r="IYH26">
        <v>0</v>
      </c>
      <c r="IYI26">
        <v>0</v>
      </c>
      <c r="IYJ26">
        <v>0</v>
      </c>
      <c r="IYK26">
        <v>0</v>
      </c>
      <c r="IYL26">
        <v>0</v>
      </c>
      <c r="IYM26">
        <v>0</v>
      </c>
      <c r="IYN26">
        <v>0</v>
      </c>
      <c r="IYO26">
        <v>0</v>
      </c>
      <c r="IYP26">
        <v>0</v>
      </c>
      <c r="IYQ26">
        <v>0</v>
      </c>
      <c r="IYR26">
        <v>0</v>
      </c>
      <c r="IYS26">
        <v>0</v>
      </c>
      <c r="IYT26">
        <v>0</v>
      </c>
      <c r="IYU26">
        <v>0</v>
      </c>
      <c r="IYV26">
        <v>0</v>
      </c>
      <c r="IYW26">
        <v>0</v>
      </c>
      <c r="IYX26">
        <v>0</v>
      </c>
      <c r="IYY26">
        <v>0</v>
      </c>
      <c r="IYZ26">
        <v>0</v>
      </c>
      <c r="IZA26">
        <v>0</v>
      </c>
      <c r="IZB26">
        <v>0</v>
      </c>
      <c r="IZC26">
        <v>0</v>
      </c>
      <c r="IZD26">
        <v>0</v>
      </c>
      <c r="IZE26">
        <v>0</v>
      </c>
      <c r="IZF26">
        <v>0</v>
      </c>
      <c r="IZG26">
        <v>0</v>
      </c>
      <c r="IZH26">
        <v>0</v>
      </c>
      <c r="IZI26">
        <v>0</v>
      </c>
      <c r="IZJ26">
        <v>0</v>
      </c>
      <c r="IZK26">
        <v>0</v>
      </c>
      <c r="IZL26">
        <v>0</v>
      </c>
      <c r="IZM26">
        <v>0</v>
      </c>
      <c r="IZN26">
        <v>0</v>
      </c>
      <c r="IZO26">
        <v>0</v>
      </c>
      <c r="IZP26">
        <v>0</v>
      </c>
      <c r="IZQ26">
        <v>0</v>
      </c>
      <c r="IZR26">
        <v>0</v>
      </c>
      <c r="IZS26">
        <v>0</v>
      </c>
      <c r="IZT26">
        <v>0</v>
      </c>
      <c r="IZU26">
        <v>0</v>
      </c>
      <c r="IZV26">
        <v>0</v>
      </c>
      <c r="IZW26">
        <v>0</v>
      </c>
      <c r="IZX26">
        <v>0</v>
      </c>
      <c r="IZY26">
        <v>0</v>
      </c>
      <c r="IZZ26">
        <v>0</v>
      </c>
      <c r="JAA26">
        <v>0</v>
      </c>
      <c r="JAB26">
        <v>0</v>
      </c>
      <c r="JAC26">
        <v>0</v>
      </c>
      <c r="JAD26">
        <v>0</v>
      </c>
      <c r="JAE26">
        <v>0</v>
      </c>
      <c r="JAF26">
        <v>0</v>
      </c>
      <c r="JAG26">
        <v>0</v>
      </c>
      <c r="JAH26">
        <v>0</v>
      </c>
      <c r="JAI26">
        <v>0</v>
      </c>
      <c r="JAJ26">
        <v>0</v>
      </c>
      <c r="JAK26">
        <v>0</v>
      </c>
      <c r="JAL26">
        <v>0</v>
      </c>
      <c r="JAM26">
        <v>0</v>
      </c>
      <c r="JAN26">
        <v>0</v>
      </c>
      <c r="JAO26">
        <v>0</v>
      </c>
      <c r="JAP26">
        <v>0</v>
      </c>
      <c r="JAQ26">
        <v>0</v>
      </c>
      <c r="JAR26">
        <v>0</v>
      </c>
      <c r="JAS26">
        <v>0</v>
      </c>
      <c r="JAT26">
        <v>0</v>
      </c>
      <c r="JAU26">
        <v>0</v>
      </c>
      <c r="JAV26">
        <v>0</v>
      </c>
      <c r="JAW26">
        <v>0</v>
      </c>
      <c r="JAX26">
        <v>0</v>
      </c>
      <c r="JAY26">
        <v>0</v>
      </c>
      <c r="JAZ26">
        <v>0</v>
      </c>
      <c r="JBA26">
        <v>0</v>
      </c>
      <c r="JBB26">
        <v>0</v>
      </c>
      <c r="JBC26">
        <v>0</v>
      </c>
      <c r="JBD26">
        <v>0</v>
      </c>
      <c r="JBE26">
        <v>0</v>
      </c>
      <c r="JBF26">
        <v>0</v>
      </c>
      <c r="JBG26">
        <v>0</v>
      </c>
      <c r="JBH26">
        <v>0</v>
      </c>
      <c r="JBI26">
        <v>0</v>
      </c>
      <c r="JBJ26">
        <v>0</v>
      </c>
      <c r="JBK26">
        <v>0</v>
      </c>
      <c r="JBL26">
        <v>0</v>
      </c>
      <c r="JBM26">
        <v>0</v>
      </c>
      <c r="JBN26">
        <v>0</v>
      </c>
      <c r="JBO26">
        <v>0</v>
      </c>
      <c r="JBP26">
        <v>0</v>
      </c>
      <c r="JBQ26">
        <v>0</v>
      </c>
      <c r="JBR26">
        <v>0</v>
      </c>
      <c r="JBS26">
        <v>0</v>
      </c>
      <c r="JBT26">
        <v>0</v>
      </c>
      <c r="JBU26">
        <v>0</v>
      </c>
      <c r="JBV26">
        <v>0</v>
      </c>
      <c r="JBW26">
        <v>0</v>
      </c>
      <c r="JBX26">
        <v>0</v>
      </c>
      <c r="JBY26">
        <v>0</v>
      </c>
      <c r="JBZ26">
        <v>0</v>
      </c>
      <c r="JCA26">
        <v>0</v>
      </c>
      <c r="JCB26">
        <v>0</v>
      </c>
      <c r="JCC26">
        <v>0</v>
      </c>
      <c r="JCD26">
        <v>0</v>
      </c>
      <c r="JCE26">
        <v>0</v>
      </c>
      <c r="JCF26">
        <v>0</v>
      </c>
      <c r="JCG26">
        <v>0</v>
      </c>
      <c r="JCH26">
        <v>0</v>
      </c>
      <c r="JCI26">
        <v>0</v>
      </c>
      <c r="JCJ26">
        <v>0</v>
      </c>
      <c r="JCK26">
        <v>0</v>
      </c>
      <c r="JCL26">
        <v>0</v>
      </c>
      <c r="JCM26">
        <v>0</v>
      </c>
      <c r="JCN26">
        <v>0</v>
      </c>
      <c r="JCO26">
        <v>0</v>
      </c>
      <c r="JCP26">
        <v>0</v>
      </c>
      <c r="JCQ26">
        <v>0</v>
      </c>
      <c r="JCR26">
        <v>0</v>
      </c>
      <c r="JCS26">
        <v>0</v>
      </c>
      <c r="JCT26">
        <v>0</v>
      </c>
      <c r="JCU26">
        <v>0</v>
      </c>
      <c r="JCV26">
        <v>0</v>
      </c>
      <c r="JCW26">
        <v>0</v>
      </c>
      <c r="JCX26">
        <v>0</v>
      </c>
      <c r="JCY26">
        <v>0</v>
      </c>
      <c r="JCZ26">
        <v>0</v>
      </c>
      <c r="JDA26">
        <v>0</v>
      </c>
      <c r="JDB26">
        <v>0</v>
      </c>
      <c r="JDC26">
        <v>0</v>
      </c>
      <c r="JDD26">
        <v>0</v>
      </c>
      <c r="JDE26">
        <v>0</v>
      </c>
      <c r="JDF26">
        <v>0</v>
      </c>
      <c r="JDG26">
        <v>0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0</v>
      </c>
      <c r="JDP26">
        <v>0</v>
      </c>
      <c r="JDQ26">
        <v>0</v>
      </c>
      <c r="JDR26">
        <v>0</v>
      </c>
      <c r="JDS26">
        <v>0</v>
      </c>
      <c r="JDT26">
        <v>0</v>
      </c>
      <c r="JDU26">
        <v>0</v>
      </c>
      <c r="JDV26">
        <v>0</v>
      </c>
      <c r="JDW26">
        <v>0</v>
      </c>
      <c r="JDX26">
        <v>0</v>
      </c>
      <c r="JDY26">
        <v>0</v>
      </c>
      <c r="JDZ26">
        <v>0</v>
      </c>
      <c r="JEA26">
        <v>0</v>
      </c>
      <c r="JEB26">
        <v>0</v>
      </c>
      <c r="JEC26">
        <v>0</v>
      </c>
      <c r="JED26">
        <v>0</v>
      </c>
      <c r="JEE26">
        <v>0</v>
      </c>
      <c r="JEF26">
        <v>0</v>
      </c>
      <c r="JEG26">
        <v>0</v>
      </c>
      <c r="JEH26">
        <v>0</v>
      </c>
      <c r="JEI26">
        <v>0</v>
      </c>
      <c r="JEJ26">
        <v>0</v>
      </c>
      <c r="JEK26">
        <v>0</v>
      </c>
      <c r="JEL26">
        <v>0</v>
      </c>
      <c r="JEM26">
        <v>0</v>
      </c>
      <c r="JEN26">
        <v>0</v>
      </c>
      <c r="JEO26">
        <v>0</v>
      </c>
      <c r="JEP26">
        <v>0</v>
      </c>
      <c r="JEQ26">
        <v>0</v>
      </c>
      <c r="JER26">
        <v>0</v>
      </c>
      <c r="JES26">
        <v>0</v>
      </c>
      <c r="JET26">
        <v>0</v>
      </c>
      <c r="JEU26">
        <v>0</v>
      </c>
      <c r="JEV26">
        <v>0</v>
      </c>
      <c r="JEW26">
        <v>0</v>
      </c>
      <c r="JEX26">
        <v>0</v>
      </c>
      <c r="JEY26">
        <v>0</v>
      </c>
      <c r="JEZ26">
        <v>0</v>
      </c>
      <c r="JFA26">
        <v>0</v>
      </c>
      <c r="JFB26">
        <v>0</v>
      </c>
      <c r="JFC26">
        <v>0</v>
      </c>
      <c r="JFD26">
        <v>0</v>
      </c>
      <c r="JFE26">
        <v>0</v>
      </c>
      <c r="JFF26">
        <v>0</v>
      </c>
      <c r="JFG26">
        <v>0</v>
      </c>
      <c r="JFH26">
        <v>0</v>
      </c>
      <c r="JFI26">
        <v>0</v>
      </c>
      <c r="JFJ26">
        <v>0</v>
      </c>
      <c r="JFK26">
        <v>0</v>
      </c>
      <c r="JFL26">
        <v>0</v>
      </c>
      <c r="JFM26">
        <v>0</v>
      </c>
      <c r="JFN26">
        <v>0</v>
      </c>
      <c r="JFO26">
        <v>0</v>
      </c>
      <c r="JFP26">
        <v>0</v>
      </c>
      <c r="JFQ26">
        <v>0</v>
      </c>
      <c r="JFR26">
        <v>0</v>
      </c>
      <c r="JFS26">
        <v>0</v>
      </c>
      <c r="JFT26">
        <v>0</v>
      </c>
      <c r="JFU26">
        <v>0</v>
      </c>
      <c r="JFV26">
        <v>0</v>
      </c>
      <c r="JFW26">
        <v>0</v>
      </c>
      <c r="JFX26">
        <v>0</v>
      </c>
      <c r="JFY26">
        <v>0</v>
      </c>
      <c r="JFZ26">
        <v>0</v>
      </c>
      <c r="JGA26">
        <v>0</v>
      </c>
      <c r="JGB26">
        <v>0</v>
      </c>
      <c r="JGC26">
        <v>0</v>
      </c>
      <c r="JGD26">
        <v>0</v>
      </c>
      <c r="JGE26">
        <v>0</v>
      </c>
      <c r="JGF26">
        <v>0</v>
      </c>
      <c r="JGG26">
        <v>0</v>
      </c>
      <c r="JGH26">
        <v>0</v>
      </c>
      <c r="JGI26">
        <v>0</v>
      </c>
      <c r="JGJ26">
        <v>0</v>
      </c>
      <c r="JGK26">
        <v>0</v>
      </c>
      <c r="JGL26">
        <v>0</v>
      </c>
      <c r="JGM26">
        <v>0</v>
      </c>
      <c r="JGN26">
        <v>0</v>
      </c>
      <c r="JGO26">
        <v>0</v>
      </c>
      <c r="JGP26">
        <v>0</v>
      </c>
      <c r="JGQ26">
        <v>0</v>
      </c>
      <c r="JGR26">
        <v>0</v>
      </c>
      <c r="JGS26">
        <v>0</v>
      </c>
      <c r="JGT26">
        <v>0</v>
      </c>
      <c r="JGU26">
        <v>0</v>
      </c>
      <c r="JGV26">
        <v>0</v>
      </c>
      <c r="JGW26">
        <v>0</v>
      </c>
      <c r="JGX26">
        <v>0</v>
      </c>
      <c r="JGY26">
        <v>0</v>
      </c>
      <c r="JGZ26">
        <v>0</v>
      </c>
      <c r="JHA26">
        <v>0</v>
      </c>
      <c r="JHB26">
        <v>0</v>
      </c>
      <c r="JHC26">
        <v>0</v>
      </c>
      <c r="JHD26">
        <v>0</v>
      </c>
      <c r="JHE26">
        <v>0</v>
      </c>
      <c r="JHF26">
        <v>0</v>
      </c>
      <c r="JHG26">
        <v>0</v>
      </c>
      <c r="JHH26">
        <v>0</v>
      </c>
      <c r="JHI26">
        <v>0</v>
      </c>
      <c r="JHJ26">
        <v>0</v>
      </c>
      <c r="JHK26">
        <v>0</v>
      </c>
      <c r="JHL26">
        <v>0</v>
      </c>
      <c r="JHM26">
        <v>0</v>
      </c>
      <c r="JHN26">
        <v>0</v>
      </c>
      <c r="JHO26">
        <v>0</v>
      </c>
      <c r="JHP26">
        <v>0</v>
      </c>
      <c r="JHQ26">
        <v>0</v>
      </c>
      <c r="JHR26">
        <v>0</v>
      </c>
      <c r="JHS26">
        <v>0</v>
      </c>
      <c r="JHT26">
        <v>0</v>
      </c>
      <c r="JHU26">
        <v>0</v>
      </c>
      <c r="JHV26">
        <v>0</v>
      </c>
      <c r="JHW26">
        <v>0</v>
      </c>
      <c r="JHX26">
        <v>0</v>
      </c>
      <c r="JHY26">
        <v>0</v>
      </c>
      <c r="JHZ26">
        <v>0</v>
      </c>
      <c r="JIA26">
        <v>0</v>
      </c>
      <c r="JIB26">
        <v>0</v>
      </c>
      <c r="JIC26">
        <v>0</v>
      </c>
      <c r="JID26">
        <v>0</v>
      </c>
      <c r="JIE26">
        <v>0</v>
      </c>
      <c r="JIF26">
        <v>0</v>
      </c>
      <c r="JIG26">
        <v>0</v>
      </c>
      <c r="JIH26">
        <v>0</v>
      </c>
      <c r="JII26">
        <v>0</v>
      </c>
      <c r="JIJ26">
        <v>0</v>
      </c>
      <c r="JIK26">
        <v>0</v>
      </c>
      <c r="JIL26">
        <v>0</v>
      </c>
      <c r="JIM26">
        <v>0</v>
      </c>
      <c r="JIN26">
        <v>0</v>
      </c>
      <c r="JIO26">
        <v>0</v>
      </c>
      <c r="JIP26">
        <v>0</v>
      </c>
      <c r="JIQ26">
        <v>0</v>
      </c>
      <c r="JIR26">
        <v>0</v>
      </c>
      <c r="JIS26">
        <v>0</v>
      </c>
      <c r="JIT26">
        <v>0</v>
      </c>
      <c r="JIU26">
        <v>0</v>
      </c>
      <c r="JIV26">
        <v>0</v>
      </c>
      <c r="JIW26">
        <v>0</v>
      </c>
      <c r="JIX26">
        <v>0</v>
      </c>
      <c r="JIY26">
        <v>0</v>
      </c>
      <c r="JIZ26">
        <v>0</v>
      </c>
      <c r="JJA26">
        <v>0</v>
      </c>
      <c r="JJB26">
        <v>0</v>
      </c>
      <c r="JJC26">
        <v>0</v>
      </c>
      <c r="JJD26">
        <v>0</v>
      </c>
      <c r="JJE26">
        <v>0</v>
      </c>
      <c r="JJF26">
        <v>0</v>
      </c>
      <c r="JJG26">
        <v>0</v>
      </c>
      <c r="JJH26">
        <v>0</v>
      </c>
      <c r="JJI26">
        <v>0</v>
      </c>
      <c r="JJJ26">
        <v>0</v>
      </c>
      <c r="JJK26">
        <v>0</v>
      </c>
    </row>
    <row r="29" spans="1:7267" x14ac:dyDescent="0.25">
      <c r="A29" t="s">
        <v>7205</v>
      </c>
    </row>
    <row r="30" spans="1:7267" x14ac:dyDescent="0.25">
      <c r="A30" t="s">
        <v>121</v>
      </c>
      <c r="B30">
        <v>46174</v>
      </c>
      <c r="C30">
        <v>46171</v>
      </c>
      <c r="D30">
        <v>46170</v>
      </c>
      <c r="E30">
        <v>46169</v>
      </c>
      <c r="F30">
        <v>46168</v>
      </c>
      <c r="G30">
        <v>46167</v>
      </c>
      <c r="H30">
        <v>46164</v>
      </c>
      <c r="I30">
        <v>46163</v>
      </c>
      <c r="J30">
        <v>46162</v>
      </c>
      <c r="K30">
        <v>46161</v>
      </c>
      <c r="L30">
        <v>46160</v>
      </c>
      <c r="M30">
        <v>46157</v>
      </c>
      <c r="N30">
        <v>46156</v>
      </c>
      <c r="O30">
        <v>46155</v>
      </c>
      <c r="P30">
        <v>46154</v>
      </c>
      <c r="Q30">
        <v>46153</v>
      </c>
      <c r="R30">
        <v>46150</v>
      </c>
      <c r="S30">
        <v>46149</v>
      </c>
      <c r="T30">
        <v>46148</v>
      </c>
      <c r="U30">
        <v>46147</v>
      </c>
      <c r="V30">
        <v>46146</v>
      </c>
      <c r="W30">
        <v>46143</v>
      </c>
      <c r="X30">
        <v>46142</v>
      </c>
      <c r="Y30">
        <v>46141</v>
      </c>
      <c r="Z30">
        <v>46140</v>
      </c>
      <c r="AA30">
        <v>46139</v>
      </c>
      <c r="AB30">
        <v>46136</v>
      </c>
      <c r="AC30">
        <v>46135</v>
      </c>
      <c r="AD30">
        <v>46134</v>
      </c>
      <c r="AE30">
        <v>46133</v>
      </c>
      <c r="AF30">
        <v>46132</v>
      </c>
      <c r="AG30">
        <v>46129</v>
      </c>
      <c r="AH30">
        <v>46128</v>
      </c>
      <c r="AI30">
        <v>46127</v>
      </c>
      <c r="AJ30">
        <v>46126</v>
      </c>
      <c r="AK30">
        <v>46125</v>
      </c>
      <c r="AL30">
        <v>46122</v>
      </c>
      <c r="AM30">
        <v>46121</v>
      </c>
      <c r="AN30">
        <v>46120</v>
      </c>
      <c r="AO30">
        <v>46119</v>
      </c>
      <c r="AP30">
        <v>46118</v>
      </c>
      <c r="AQ30">
        <v>46115</v>
      </c>
      <c r="AR30">
        <v>46114</v>
      </c>
      <c r="AS30">
        <v>46113</v>
      </c>
      <c r="AT30">
        <v>46112</v>
      </c>
      <c r="AU30">
        <v>46111</v>
      </c>
      <c r="AV30">
        <v>46108</v>
      </c>
      <c r="AW30">
        <v>46107</v>
      </c>
      <c r="AX30">
        <v>46106</v>
      </c>
      <c r="AY30">
        <v>46105</v>
      </c>
      <c r="AZ30">
        <v>46104</v>
      </c>
      <c r="BA30">
        <v>46101</v>
      </c>
      <c r="BB30">
        <v>46100</v>
      </c>
      <c r="BC30">
        <v>46099</v>
      </c>
      <c r="BD30">
        <v>46098</v>
      </c>
      <c r="BE30">
        <v>46097</v>
      </c>
      <c r="BF30">
        <v>46094</v>
      </c>
      <c r="BG30">
        <v>46093</v>
      </c>
      <c r="BH30">
        <v>46092</v>
      </c>
      <c r="BI30">
        <v>46091</v>
      </c>
      <c r="BJ30">
        <v>46090</v>
      </c>
      <c r="BK30">
        <v>46087</v>
      </c>
      <c r="BL30">
        <v>46086</v>
      </c>
      <c r="BM30">
        <v>46085</v>
      </c>
      <c r="BN30">
        <v>46084</v>
      </c>
      <c r="BO30">
        <v>46083</v>
      </c>
      <c r="BP30">
        <v>46080</v>
      </c>
      <c r="BQ30">
        <v>46079</v>
      </c>
      <c r="BR30">
        <v>46078</v>
      </c>
      <c r="BS30">
        <v>46077</v>
      </c>
      <c r="BT30">
        <v>46076</v>
      </c>
      <c r="BU30">
        <v>46073</v>
      </c>
      <c r="BV30">
        <v>46072</v>
      </c>
      <c r="BW30">
        <v>46071</v>
      </c>
      <c r="BX30">
        <v>46070</v>
      </c>
      <c r="BY30">
        <v>46069</v>
      </c>
      <c r="BZ30">
        <v>46066</v>
      </c>
      <c r="CA30">
        <v>46065</v>
      </c>
      <c r="CB30">
        <v>46064</v>
      </c>
      <c r="CC30">
        <v>46063</v>
      </c>
      <c r="CD30">
        <v>46062</v>
      </c>
      <c r="CE30">
        <v>46059</v>
      </c>
      <c r="CF30">
        <v>46058</v>
      </c>
      <c r="CG30">
        <v>46057</v>
      </c>
      <c r="CH30">
        <v>46056</v>
      </c>
      <c r="CI30">
        <v>46055</v>
      </c>
      <c r="CJ30">
        <v>46052</v>
      </c>
      <c r="CK30">
        <v>46051</v>
      </c>
      <c r="CL30">
        <v>46050</v>
      </c>
      <c r="CM30">
        <v>46049</v>
      </c>
      <c r="CN30">
        <v>46048</v>
      </c>
      <c r="CO30">
        <v>46045</v>
      </c>
      <c r="CP30">
        <v>46044</v>
      </c>
      <c r="CQ30">
        <v>46043</v>
      </c>
      <c r="CR30">
        <v>46042</v>
      </c>
      <c r="CS30">
        <v>46041</v>
      </c>
      <c r="CT30">
        <v>46038</v>
      </c>
      <c r="CU30">
        <v>46037</v>
      </c>
      <c r="CV30">
        <v>46036</v>
      </c>
      <c r="CW30">
        <v>46035</v>
      </c>
      <c r="CX30">
        <v>46034</v>
      </c>
      <c r="CY30">
        <v>46031</v>
      </c>
      <c r="CZ30">
        <v>46030</v>
      </c>
      <c r="DA30">
        <v>46029</v>
      </c>
      <c r="DB30">
        <v>46028</v>
      </c>
      <c r="DC30">
        <v>46027</v>
      </c>
      <c r="DD30">
        <v>46024</v>
      </c>
      <c r="DE30">
        <v>46023</v>
      </c>
      <c r="DF30">
        <v>46022</v>
      </c>
      <c r="DG30">
        <v>46021</v>
      </c>
      <c r="DH30">
        <v>46020</v>
      </c>
      <c r="DI30">
        <v>46017</v>
      </c>
      <c r="DJ30">
        <v>46016</v>
      </c>
      <c r="DK30">
        <v>46015</v>
      </c>
      <c r="DL30">
        <v>46014</v>
      </c>
      <c r="DM30">
        <v>46013</v>
      </c>
      <c r="DN30">
        <v>46010</v>
      </c>
      <c r="DO30">
        <v>46009</v>
      </c>
      <c r="DP30">
        <v>46008</v>
      </c>
      <c r="DQ30">
        <v>46007</v>
      </c>
      <c r="DR30">
        <v>46006</v>
      </c>
      <c r="DS30">
        <v>46003</v>
      </c>
      <c r="DT30">
        <v>46002</v>
      </c>
      <c r="DU30">
        <v>46001</v>
      </c>
      <c r="DV30">
        <v>46000</v>
      </c>
      <c r="DW30">
        <v>45999</v>
      </c>
      <c r="DX30">
        <v>45996</v>
      </c>
      <c r="DY30">
        <v>45995</v>
      </c>
      <c r="DZ30">
        <v>45994</v>
      </c>
      <c r="EA30">
        <v>45993</v>
      </c>
      <c r="EB30">
        <v>45992</v>
      </c>
      <c r="EC30">
        <v>45989</v>
      </c>
      <c r="ED30">
        <v>45988</v>
      </c>
      <c r="EE30">
        <v>45987</v>
      </c>
      <c r="EF30">
        <v>45986</v>
      </c>
      <c r="EG30">
        <v>45985</v>
      </c>
      <c r="EH30">
        <v>45982</v>
      </c>
      <c r="EI30">
        <v>45981</v>
      </c>
      <c r="EJ30">
        <v>45980</v>
      </c>
      <c r="EK30">
        <v>45979</v>
      </c>
      <c r="EL30">
        <v>45978</v>
      </c>
      <c r="EM30">
        <v>45975</v>
      </c>
      <c r="EN30">
        <v>45974</v>
      </c>
      <c r="EO30">
        <v>45973</v>
      </c>
      <c r="EP30">
        <v>45972</v>
      </c>
      <c r="EQ30">
        <v>45971</v>
      </c>
      <c r="ER30">
        <v>45968</v>
      </c>
      <c r="ES30">
        <v>45967</v>
      </c>
      <c r="ET30">
        <v>45966</v>
      </c>
      <c r="EU30">
        <v>45965</v>
      </c>
      <c r="EV30">
        <v>45964</v>
      </c>
      <c r="EW30">
        <v>45961</v>
      </c>
      <c r="EX30">
        <v>45960</v>
      </c>
      <c r="EY30">
        <v>45959</v>
      </c>
      <c r="EZ30">
        <v>45958</v>
      </c>
      <c r="FA30">
        <v>45957</v>
      </c>
      <c r="FB30">
        <v>45954</v>
      </c>
      <c r="FC30">
        <v>45953</v>
      </c>
      <c r="FD30">
        <v>45952</v>
      </c>
      <c r="FE30">
        <v>45951</v>
      </c>
      <c r="FF30">
        <v>45950</v>
      </c>
      <c r="FG30">
        <v>45947</v>
      </c>
      <c r="FH30">
        <v>45946</v>
      </c>
      <c r="FI30">
        <v>45945</v>
      </c>
      <c r="FJ30">
        <v>45944</v>
      </c>
      <c r="FK30">
        <v>45943</v>
      </c>
      <c r="FL30">
        <v>45940</v>
      </c>
      <c r="FM30">
        <v>45939</v>
      </c>
      <c r="FN30">
        <v>45938</v>
      </c>
      <c r="FO30">
        <v>45937</v>
      </c>
      <c r="FP30">
        <v>45936</v>
      </c>
      <c r="FQ30">
        <v>45933</v>
      </c>
      <c r="FR30">
        <v>45932</v>
      </c>
      <c r="FS30">
        <v>45931</v>
      </c>
      <c r="FT30">
        <v>45930</v>
      </c>
      <c r="FU30">
        <v>45929</v>
      </c>
      <c r="FV30">
        <v>45926</v>
      </c>
      <c r="FW30">
        <v>45925</v>
      </c>
      <c r="FX30">
        <v>45924</v>
      </c>
      <c r="FY30">
        <v>45923</v>
      </c>
      <c r="FZ30">
        <v>45922</v>
      </c>
      <c r="GA30">
        <v>45919</v>
      </c>
      <c r="GB30">
        <v>45918</v>
      </c>
      <c r="GC30">
        <v>45917</v>
      </c>
      <c r="GD30">
        <v>45916</v>
      </c>
      <c r="GE30">
        <v>45915</v>
      </c>
      <c r="GF30">
        <v>45912</v>
      </c>
      <c r="GG30">
        <v>45911</v>
      </c>
      <c r="GH30">
        <v>45910</v>
      </c>
      <c r="GI30">
        <v>45909</v>
      </c>
      <c r="GJ30">
        <v>45908</v>
      </c>
      <c r="GK30">
        <v>45905</v>
      </c>
      <c r="GL30">
        <v>45904</v>
      </c>
      <c r="GM30">
        <v>45903</v>
      </c>
      <c r="GN30">
        <v>45902</v>
      </c>
      <c r="GO30">
        <v>45901</v>
      </c>
      <c r="GP30">
        <v>45898</v>
      </c>
      <c r="GQ30">
        <v>45897</v>
      </c>
      <c r="GR30">
        <v>45896</v>
      </c>
      <c r="GS30">
        <v>45895</v>
      </c>
      <c r="GT30">
        <v>45894</v>
      </c>
      <c r="GU30">
        <v>45891</v>
      </c>
      <c r="GV30">
        <v>45890</v>
      </c>
      <c r="GW30">
        <v>45889</v>
      </c>
      <c r="GX30">
        <v>45888</v>
      </c>
      <c r="GY30">
        <v>45887</v>
      </c>
      <c r="GZ30">
        <v>45884</v>
      </c>
      <c r="HA30">
        <v>45883</v>
      </c>
      <c r="HB30">
        <v>45882</v>
      </c>
      <c r="HC30">
        <v>45881</v>
      </c>
      <c r="HD30">
        <v>45880</v>
      </c>
      <c r="HE30">
        <v>45877</v>
      </c>
      <c r="HF30">
        <v>45876</v>
      </c>
      <c r="HG30">
        <v>45875</v>
      </c>
      <c r="HH30">
        <v>45874</v>
      </c>
      <c r="HI30">
        <v>45873</v>
      </c>
      <c r="HJ30">
        <v>45870</v>
      </c>
      <c r="HK30">
        <v>45869</v>
      </c>
      <c r="HL30">
        <v>45868</v>
      </c>
      <c r="HM30">
        <v>45867</v>
      </c>
      <c r="HN30">
        <v>45866</v>
      </c>
      <c r="HO30">
        <v>45863</v>
      </c>
      <c r="HP30">
        <v>45862</v>
      </c>
      <c r="HQ30">
        <v>45861</v>
      </c>
      <c r="HR30">
        <v>45860</v>
      </c>
      <c r="HS30">
        <v>45859</v>
      </c>
      <c r="HT30">
        <v>45856</v>
      </c>
      <c r="HU30">
        <v>45855</v>
      </c>
      <c r="HV30">
        <v>45854</v>
      </c>
      <c r="HW30">
        <v>45853</v>
      </c>
      <c r="HX30">
        <v>45852</v>
      </c>
      <c r="HY30">
        <v>45849</v>
      </c>
      <c r="HZ30">
        <v>45848</v>
      </c>
      <c r="IA30">
        <v>45847</v>
      </c>
      <c r="IB30">
        <v>45846</v>
      </c>
      <c r="IC30">
        <v>45845</v>
      </c>
      <c r="ID30">
        <v>45842</v>
      </c>
      <c r="IE30">
        <v>45841</v>
      </c>
      <c r="IF30">
        <v>45840</v>
      </c>
      <c r="IG30">
        <v>45839</v>
      </c>
      <c r="IH30">
        <v>45838</v>
      </c>
      <c r="II30">
        <v>45835</v>
      </c>
      <c r="IJ30">
        <v>45834</v>
      </c>
      <c r="IK30">
        <v>45833</v>
      </c>
      <c r="IL30">
        <v>45832</v>
      </c>
      <c r="IM30">
        <v>45831</v>
      </c>
      <c r="IN30">
        <v>45828</v>
      </c>
      <c r="IO30">
        <v>45827</v>
      </c>
      <c r="IP30">
        <v>45826</v>
      </c>
      <c r="IQ30">
        <v>45825</v>
      </c>
      <c r="IR30">
        <v>45824</v>
      </c>
      <c r="IS30">
        <v>45821</v>
      </c>
      <c r="IT30">
        <v>45820</v>
      </c>
      <c r="IU30">
        <v>45819</v>
      </c>
      <c r="IV30">
        <v>45818</v>
      </c>
      <c r="IW30">
        <v>45817</v>
      </c>
      <c r="IX30">
        <v>45814</v>
      </c>
      <c r="IY30">
        <v>45813</v>
      </c>
      <c r="IZ30">
        <v>45812</v>
      </c>
      <c r="JA30">
        <v>45811</v>
      </c>
      <c r="JB30">
        <v>45810</v>
      </c>
      <c r="JC30">
        <v>45807</v>
      </c>
      <c r="JD30">
        <v>45806</v>
      </c>
      <c r="JE30">
        <v>45805</v>
      </c>
      <c r="JF30">
        <v>45804</v>
      </c>
      <c r="JG30">
        <v>45803</v>
      </c>
      <c r="JH30">
        <v>45800</v>
      </c>
      <c r="JI30">
        <v>45799</v>
      </c>
      <c r="JJ30">
        <v>45798</v>
      </c>
      <c r="JK30">
        <v>45797</v>
      </c>
      <c r="JL30">
        <v>45796</v>
      </c>
      <c r="JM30">
        <v>45793</v>
      </c>
      <c r="JN30">
        <v>45792</v>
      </c>
      <c r="JO30">
        <v>45791</v>
      </c>
      <c r="JP30">
        <v>45790</v>
      </c>
      <c r="JQ30">
        <v>45789</v>
      </c>
      <c r="JR30">
        <v>45786</v>
      </c>
      <c r="JS30">
        <v>45785</v>
      </c>
      <c r="JT30">
        <v>45784</v>
      </c>
      <c r="JU30">
        <v>45783</v>
      </c>
      <c r="JV30">
        <v>45782</v>
      </c>
      <c r="JW30">
        <v>45779</v>
      </c>
      <c r="JX30">
        <v>45778</v>
      </c>
      <c r="JY30">
        <v>45777</v>
      </c>
      <c r="JZ30">
        <v>45776</v>
      </c>
      <c r="KA30">
        <v>45775</v>
      </c>
      <c r="KB30">
        <v>45772</v>
      </c>
      <c r="KC30">
        <v>45771</v>
      </c>
      <c r="KD30">
        <v>45770</v>
      </c>
      <c r="KE30">
        <v>45769</v>
      </c>
      <c r="KF30">
        <v>45768</v>
      </c>
      <c r="KG30">
        <v>45765</v>
      </c>
      <c r="KH30">
        <v>45764</v>
      </c>
      <c r="KI30">
        <v>45763</v>
      </c>
      <c r="KJ30">
        <v>45762</v>
      </c>
      <c r="KK30">
        <v>45761</v>
      </c>
      <c r="KL30">
        <v>45758</v>
      </c>
      <c r="KM30">
        <v>45757</v>
      </c>
      <c r="KN30">
        <v>45756</v>
      </c>
      <c r="KO30">
        <v>45755</v>
      </c>
      <c r="KP30">
        <v>45754</v>
      </c>
      <c r="KQ30">
        <v>45751</v>
      </c>
      <c r="KR30">
        <v>45750</v>
      </c>
      <c r="KS30">
        <v>45749</v>
      </c>
      <c r="KT30">
        <v>45748</v>
      </c>
      <c r="KU30">
        <v>45747</v>
      </c>
      <c r="KV30">
        <v>45744</v>
      </c>
      <c r="KW30">
        <v>45743</v>
      </c>
      <c r="KX30">
        <v>45742</v>
      </c>
      <c r="KY30">
        <v>45741</v>
      </c>
      <c r="KZ30">
        <v>45740</v>
      </c>
      <c r="LA30">
        <v>45737</v>
      </c>
      <c r="LB30">
        <v>45736</v>
      </c>
      <c r="LC30">
        <v>45735</v>
      </c>
      <c r="LD30">
        <v>45734</v>
      </c>
      <c r="LE30">
        <v>45733</v>
      </c>
      <c r="LF30">
        <v>45730</v>
      </c>
      <c r="LG30">
        <v>45729</v>
      </c>
      <c r="LH30">
        <v>45728</v>
      </c>
      <c r="LI30">
        <v>45727</v>
      </c>
      <c r="LJ30">
        <v>45726</v>
      </c>
      <c r="LK30">
        <v>45723</v>
      </c>
      <c r="LL30">
        <v>45722</v>
      </c>
      <c r="LM30">
        <v>45721</v>
      </c>
      <c r="LN30">
        <v>45720</v>
      </c>
      <c r="LO30">
        <v>45719</v>
      </c>
      <c r="LP30">
        <v>45716</v>
      </c>
      <c r="LQ30">
        <v>45715</v>
      </c>
      <c r="LR30">
        <v>45714</v>
      </c>
      <c r="LS30">
        <v>45713</v>
      </c>
      <c r="LT30">
        <v>45712</v>
      </c>
      <c r="LU30">
        <v>45709</v>
      </c>
      <c r="LV30">
        <v>45708</v>
      </c>
      <c r="LW30">
        <v>45707</v>
      </c>
      <c r="LX30">
        <v>45706</v>
      </c>
      <c r="LY30">
        <v>45705</v>
      </c>
      <c r="LZ30">
        <v>45702</v>
      </c>
      <c r="MA30">
        <v>45701</v>
      </c>
      <c r="MB30">
        <v>45700</v>
      </c>
      <c r="MC30">
        <v>45699</v>
      </c>
      <c r="MD30">
        <v>45698</v>
      </c>
      <c r="ME30">
        <v>45695</v>
      </c>
      <c r="MF30">
        <v>45694</v>
      </c>
      <c r="MG30">
        <v>45693</v>
      </c>
      <c r="MH30">
        <v>45692</v>
      </c>
      <c r="MI30">
        <v>45691</v>
      </c>
      <c r="MJ30">
        <v>45688</v>
      </c>
      <c r="MK30">
        <v>45687</v>
      </c>
      <c r="ML30">
        <v>45686</v>
      </c>
      <c r="MM30">
        <v>45685</v>
      </c>
      <c r="MN30">
        <v>45684</v>
      </c>
      <c r="MO30">
        <v>45681</v>
      </c>
      <c r="MP30">
        <v>45680</v>
      </c>
      <c r="MQ30">
        <v>45679</v>
      </c>
      <c r="MR30">
        <v>45678</v>
      </c>
      <c r="MS30">
        <v>45677</v>
      </c>
      <c r="MT30">
        <v>45674</v>
      </c>
      <c r="MU30">
        <v>45673</v>
      </c>
      <c r="MV30">
        <v>45672</v>
      </c>
      <c r="MW30">
        <v>45671</v>
      </c>
      <c r="MX30">
        <v>45670</v>
      </c>
      <c r="MY30">
        <v>45667</v>
      </c>
      <c r="MZ30">
        <v>45666</v>
      </c>
      <c r="NA30">
        <v>45665</v>
      </c>
      <c r="NB30">
        <v>45664</v>
      </c>
      <c r="NC30">
        <v>45663</v>
      </c>
      <c r="ND30">
        <v>45660</v>
      </c>
      <c r="NE30">
        <v>45659</v>
      </c>
      <c r="NF30">
        <v>45658</v>
      </c>
      <c r="NG30">
        <v>45657</v>
      </c>
      <c r="NH30">
        <v>45656</v>
      </c>
      <c r="NI30">
        <v>45653</v>
      </c>
      <c r="NJ30">
        <v>45652</v>
      </c>
      <c r="NK30">
        <v>45651</v>
      </c>
      <c r="NL30">
        <v>45650</v>
      </c>
      <c r="NM30">
        <v>45649</v>
      </c>
      <c r="NN30">
        <v>45646</v>
      </c>
      <c r="NO30">
        <v>45645</v>
      </c>
      <c r="NP30">
        <v>45644</v>
      </c>
      <c r="NQ30">
        <v>45643</v>
      </c>
      <c r="NR30">
        <v>45642</v>
      </c>
      <c r="NS30">
        <v>45639</v>
      </c>
      <c r="NT30">
        <v>45638</v>
      </c>
      <c r="NU30">
        <v>45637</v>
      </c>
      <c r="NV30">
        <v>45636</v>
      </c>
      <c r="NW30">
        <v>45635</v>
      </c>
      <c r="NX30">
        <v>45632</v>
      </c>
      <c r="NY30">
        <v>45631</v>
      </c>
      <c r="NZ30">
        <v>45630</v>
      </c>
      <c r="OA30">
        <v>45629</v>
      </c>
      <c r="OB30">
        <v>45628</v>
      </c>
      <c r="OC30">
        <v>45625</v>
      </c>
      <c r="OD30">
        <v>45624</v>
      </c>
      <c r="OE30">
        <v>45623</v>
      </c>
      <c r="OF30">
        <v>45622</v>
      </c>
      <c r="OG30">
        <v>45621</v>
      </c>
      <c r="OH30">
        <v>45618</v>
      </c>
      <c r="OI30">
        <v>45617</v>
      </c>
      <c r="OJ30">
        <v>45616</v>
      </c>
      <c r="OK30">
        <v>45615</v>
      </c>
      <c r="OL30">
        <v>45614</v>
      </c>
      <c r="OM30">
        <v>45611</v>
      </c>
      <c r="ON30">
        <v>45610</v>
      </c>
      <c r="OO30">
        <v>45609</v>
      </c>
      <c r="OP30">
        <v>45608</v>
      </c>
      <c r="OQ30">
        <v>45607</v>
      </c>
      <c r="OR30">
        <v>45604</v>
      </c>
      <c r="OS30">
        <v>45603</v>
      </c>
      <c r="OT30">
        <v>45602</v>
      </c>
      <c r="OU30">
        <v>45601</v>
      </c>
      <c r="OV30">
        <v>45600</v>
      </c>
      <c r="OW30">
        <v>45597</v>
      </c>
      <c r="OX30">
        <v>45596</v>
      </c>
      <c r="OY30">
        <v>45595</v>
      </c>
      <c r="OZ30">
        <v>45594</v>
      </c>
      <c r="PA30">
        <v>45593</v>
      </c>
      <c r="PB30">
        <v>45590</v>
      </c>
      <c r="PC30">
        <v>45589</v>
      </c>
      <c r="PD30">
        <v>45588</v>
      </c>
      <c r="PE30">
        <v>45587</v>
      </c>
      <c r="PF30">
        <v>45586</v>
      </c>
      <c r="PG30">
        <v>45583</v>
      </c>
      <c r="PH30">
        <v>45582</v>
      </c>
      <c r="PI30">
        <v>45581</v>
      </c>
      <c r="PJ30">
        <v>45580</v>
      </c>
      <c r="PK30">
        <v>45579</v>
      </c>
      <c r="PL30">
        <v>45576</v>
      </c>
      <c r="PM30">
        <v>45575</v>
      </c>
      <c r="PN30">
        <v>45574</v>
      </c>
      <c r="PO30">
        <v>45573</v>
      </c>
      <c r="PP30">
        <v>45572</v>
      </c>
      <c r="PQ30">
        <v>45569</v>
      </c>
      <c r="PR30">
        <v>45568</v>
      </c>
      <c r="PS30">
        <v>45567</v>
      </c>
      <c r="PT30">
        <v>45566</v>
      </c>
      <c r="PU30">
        <v>45565</v>
      </c>
      <c r="PV30">
        <v>45562</v>
      </c>
      <c r="PW30">
        <v>45561</v>
      </c>
      <c r="PX30">
        <v>45560</v>
      </c>
      <c r="PY30">
        <v>45559</v>
      </c>
      <c r="PZ30">
        <v>45558</v>
      </c>
      <c r="QA30">
        <v>45555</v>
      </c>
      <c r="QB30">
        <v>45554</v>
      </c>
      <c r="QC30">
        <v>45553</v>
      </c>
      <c r="QD30">
        <v>45552</v>
      </c>
      <c r="QE30">
        <v>45551</v>
      </c>
      <c r="QF30">
        <v>45548</v>
      </c>
      <c r="QG30">
        <v>45547</v>
      </c>
      <c r="QH30">
        <v>45546</v>
      </c>
      <c r="QI30">
        <v>45545</v>
      </c>
      <c r="QJ30">
        <v>45544</v>
      </c>
      <c r="QK30">
        <v>45541</v>
      </c>
      <c r="QL30">
        <v>45540</v>
      </c>
      <c r="QM30">
        <v>45539</v>
      </c>
      <c r="QN30">
        <v>45538</v>
      </c>
      <c r="QO30">
        <v>45537</v>
      </c>
      <c r="QP30">
        <v>45534</v>
      </c>
      <c r="QQ30">
        <v>45533</v>
      </c>
      <c r="QR30">
        <v>45532</v>
      </c>
      <c r="QS30">
        <v>45531</v>
      </c>
      <c r="QT30">
        <v>45530</v>
      </c>
      <c r="QU30">
        <v>45527</v>
      </c>
      <c r="QV30">
        <v>45526</v>
      </c>
      <c r="QW30">
        <v>45525</v>
      </c>
      <c r="QX30">
        <v>45524</v>
      </c>
      <c r="QY30">
        <v>45523</v>
      </c>
      <c r="QZ30">
        <v>45520</v>
      </c>
      <c r="RA30">
        <v>45519</v>
      </c>
      <c r="RB30">
        <v>45518</v>
      </c>
      <c r="RC30">
        <v>45517</v>
      </c>
      <c r="RD30">
        <v>45516</v>
      </c>
      <c r="RE30">
        <v>45513</v>
      </c>
      <c r="RF30">
        <v>45512</v>
      </c>
      <c r="RG30">
        <v>45511</v>
      </c>
      <c r="RH30">
        <v>45510</v>
      </c>
      <c r="RI30">
        <v>45509</v>
      </c>
      <c r="RJ30">
        <v>45506</v>
      </c>
      <c r="RK30">
        <v>45505</v>
      </c>
      <c r="RL30">
        <v>45504</v>
      </c>
      <c r="RM30">
        <v>45503</v>
      </c>
      <c r="RN30">
        <v>45502</v>
      </c>
      <c r="RO30">
        <v>45499</v>
      </c>
      <c r="RP30">
        <v>45498</v>
      </c>
      <c r="RQ30">
        <v>45497</v>
      </c>
      <c r="RR30">
        <v>45496</v>
      </c>
      <c r="RS30">
        <v>45495</v>
      </c>
      <c r="RT30">
        <v>45492</v>
      </c>
      <c r="RU30">
        <v>45491</v>
      </c>
      <c r="RV30">
        <v>45490</v>
      </c>
      <c r="RW30">
        <v>45489</v>
      </c>
      <c r="RX30">
        <v>45488</v>
      </c>
      <c r="RY30">
        <v>45485</v>
      </c>
      <c r="RZ30">
        <v>45484</v>
      </c>
      <c r="SA30">
        <v>45483</v>
      </c>
      <c r="SB30">
        <v>45482</v>
      </c>
      <c r="SC30">
        <v>45481</v>
      </c>
      <c r="SD30">
        <v>45478</v>
      </c>
      <c r="SE30">
        <v>45477</v>
      </c>
      <c r="SF30">
        <v>45476</v>
      </c>
      <c r="SG30">
        <v>45475</v>
      </c>
      <c r="SH30">
        <v>45474</v>
      </c>
      <c r="SI30">
        <v>45471</v>
      </c>
      <c r="SJ30">
        <v>45470</v>
      </c>
      <c r="SK30">
        <v>45469</v>
      </c>
      <c r="SL30">
        <v>45468</v>
      </c>
      <c r="SM30">
        <v>45467</v>
      </c>
      <c r="SN30">
        <v>45464</v>
      </c>
      <c r="SO30">
        <v>45463</v>
      </c>
      <c r="SP30">
        <v>45462</v>
      </c>
      <c r="SQ30">
        <v>45461</v>
      </c>
      <c r="SR30">
        <v>45460</v>
      </c>
      <c r="SS30">
        <v>45457</v>
      </c>
      <c r="ST30">
        <v>45456</v>
      </c>
      <c r="SU30">
        <v>45455</v>
      </c>
      <c r="SV30">
        <v>45454</v>
      </c>
      <c r="SW30">
        <v>45453</v>
      </c>
      <c r="SX30">
        <v>45450</v>
      </c>
      <c r="SY30">
        <v>45449</v>
      </c>
      <c r="SZ30">
        <v>45448</v>
      </c>
      <c r="TA30">
        <v>45447</v>
      </c>
      <c r="TB30">
        <v>45446</v>
      </c>
      <c r="TC30">
        <v>45443</v>
      </c>
      <c r="TD30">
        <v>45442</v>
      </c>
      <c r="TE30">
        <v>45441</v>
      </c>
      <c r="TF30">
        <v>45440</v>
      </c>
      <c r="TG30">
        <v>45439</v>
      </c>
      <c r="TH30">
        <v>45436</v>
      </c>
      <c r="TI30">
        <v>45435</v>
      </c>
      <c r="TJ30">
        <v>45434</v>
      </c>
      <c r="TK30">
        <v>45433</v>
      </c>
      <c r="TL30">
        <v>45432</v>
      </c>
      <c r="TM30">
        <v>45429</v>
      </c>
      <c r="TN30">
        <v>45428</v>
      </c>
      <c r="TO30">
        <v>45427</v>
      </c>
      <c r="TP30">
        <v>45426</v>
      </c>
      <c r="TQ30">
        <v>45425</v>
      </c>
      <c r="TR30">
        <v>45422</v>
      </c>
      <c r="TS30">
        <v>45421</v>
      </c>
      <c r="TT30">
        <v>45420</v>
      </c>
      <c r="TU30">
        <v>45419</v>
      </c>
      <c r="TV30">
        <v>45418</v>
      </c>
      <c r="TW30">
        <v>45415</v>
      </c>
      <c r="TX30">
        <v>45414</v>
      </c>
      <c r="TY30">
        <v>45413</v>
      </c>
      <c r="TZ30">
        <v>45412</v>
      </c>
      <c r="UA30">
        <v>45411</v>
      </c>
      <c r="UB30">
        <v>45408</v>
      </c>
      <c r="UC30">
        <v>45407</v>
      </c>
      <c r="UD30">
        <v>45406</v>
      </c>
      <c r="UE30">
        <v>45405</v>
      </c>
      <c r="UF30">
        <v>45404</v>
      </c>
      <c r="UG30">
        <v>45401</v>
      </c>
      <c r="UH30">
        <v>45400</v>
      </c>
      <c r="UI30">
        <v>45399</v>
      </c>
      <c r="UJ30">
        <v>45398</v>
      </c>
      <c r="UK30">
        <v>45397</v>
      </c>
      <c r="UL30">
        <v>45394</v>
      </c>
      <c r="UM30">
        <v>45393</v>
      </c>
      <c r="UN30">
        <v>45392</v>
      </c>
      <c r="UO30">
        <v>45391</v>
      </c>
      <c r="UP30">
        <v>45390</v>
      </c>
      <c r="UQ30">
        <v>45387</v>
      </c>
      <c r="UR30">
        <v>45386</v>
      </c>
      <c r="US30">
        <v>45385</v>
      </c>
      <c r="UT30">
        <v>45384</v>
      </c>
      <c r="UU30">
        <v>45383</v>
      </c>
      <c r="UV30">
        <v>45380</v>
      </c>
      <c r="UW30">
        <v>45379</v>
      </c>
      <c r="UX30">
        <v>45378</v>
      </c>
      <c r="UY30">
        <v>45377</v>
      </c>
      <c r="UZ30">
        <v>45376</v>
      </c>
      <c r="VA30">
        <v>45373</v>
      </c>
      <c r="VB30">
        <v>45372</v>
      </c>
      <c r="VC30">
        <v>45371</v>
      </c>
      <c r="VD30">
        <v>45370</v>
      </c>
      <c r="VE30">
        <v>45369</v>
      </c>
      <c r="VF30">
        <v>45366</v>
      </c>
      <c r="VG30">
        <v>45365</v>
      </c>
      <c r="VH30">
        <v>45364</v>
      </c>
      <c r="VI30">
        <v>45363</v>
      </c>
      <c r="VJ30">
        <v>45362</v>
      </c>
      <c r="VK30">
        <v>45359</v>
      </c>
      <c r="VL30">
        <v>45358</v>
      </c>
      <c r="VM30">
        <v>45357</v>
      </c>
      <c r="VN30">
        <v>45356</v>
      </c>
      <c r="VO30">
        <v>45355</v>
      </c>
      <c r="VP30">
        <v>45352</v>
      </c>
      <c r="VQ30">
        <v>45351</v>
      </c>
      <c r="VR30">
        <v>45350</v>
      </c>
      <c r="VS30">
        <v>45349</v>
      </c>
      <c r="VT30">
        <v>45348</v>
      </c>
      <c r="VU30">
        <v>45345</v>
      </c>
      <c r="VV30">
        <v>45344</v>
      </c>
      <c r="VW30">
        <v>45343</v>
      </c>
      <c r="VX30">
        <v>45342</v>
      </c>
      <c r="VY30">
        <v>45341</v>
      </c>
      <c r="VZ30">
        <v>45338</v>
      </c>
      <c r="WA30">
        <v>45337</v>
      </c>
      <c r="WB30">
        <v>45336</v>
      </c>
      <c r="WC30">
        <v>45335</v>
      </c>
      <c r="WD30">
        <v>45334</v>
      </c>
      <c r="WE30">
        <v>45331</v>
      </c>
      <c r="WF30">
        <v>45330</v>
      </c>
      <c r="WG30">
        <v>45329</v>
      </c>
      <c r="WH30">
        <v>45328</v>
      </c>
      <c r="WI30">
        <v>45327</v>
      </c>
      <c r="WJ30">
        <v>45324</v>
      </c>
      <c r="WK30">
        <v>45323</v>
      </c>
      <c r="WL30">
        <v>45322</v>
      </c>
      <c r="WM30">
        <v>45321</v>
      </c>
      <c r="WN30">
        <v>45320</v>
      </c>
      <c r="WO30">
        <v>45317</v>
      </c>
      <c r="WP30">
        <v>45316</v>
      </c>
      <c r="WQ30">
        <v>45315</v>
      </c>
      <c r="WR30">
        <v>45314</v>
      </c>
      <c r="WS30">
        <v>45313</v>
      </c>
      <c r="WT30">
        <v>45310</v>
      </c>
      <c r="WU30">
        <v>45309</v>
      </c>
      <c r="WV30">
        <v>45308</v>
      </c>
      <c r="WW30">
        <v>45307</v>
      </c>
      <c r="WX30">
        <v>45306</v>
      </c>
      <c r="WY30">
        <v>45303</v>
      </c>
      <c r="WZ30">
        <v>45302</v>
      </c>
      <c r="XA30">
        <v>45301</v>
      </c>
      <c r="XB30">
        <v>45300</v>
      </c>
      <c r="XC30">
        <v>45299</v>
      </c>
      <c r="XD30">
        <v>45296</v>
      </c>
      <c r="XE30">
        <v>45295</v>
      </c>
      <c r="XF30">
        <v>45294</v>
      </c>
      <c r="XG30">
        <v>45293</v>
      </c>
      <c r="XH30">
        <v>45292</v>
      </c>
      <c r="XI30">
        <v>45289</v>
      </c>
      <c r="XJ30">
        <v>45288</v>
      </c>
      <c r="XK30">
        <v>45287</v>
      </c>
      <c r="XL30">
        <v>45286</v>
      </c>
      <c r="XM30">
        <v>45285</v>
      </c>
      <c r="XN30">
        <v>45282</v>
      </c>
      <c r="XO30">
        <v>45281</v>
      </c>
      <c r="XP30">
        <v>45280</v>
      </c>
      <c r="XQ30">
        <v>45279</v>
      </c>
      <c r="XR30">
        <v>45278</v>
      </c>
      <c r="XS30">
        <v>45275</v>
      </c>
      <c r="XT30">
        <v>45274</v>
      </c>
      <c r="XU30">
        <v>45273</v>
      </c>
      <c r="XV30">
        <v>45272</v>
      </c>
      <c r="XW30">
        <v>45271</v>
      </c>
      <c r="XX30">
        <v>45268</v>
      </c>
      <c r="XY30">
        <v>45267</v>
      </c>
      <c r="XZ30">
        <v>45266</v>
      </c>
      <c r="YA30">
        <v>45265</v>
      </c>
      <c r="YB30">
        <v>45264</v>
      </c>
      <c r="YC30">
        <v>45261</v>
      </c>
      <c r="YD30">
        <v>45260</v>
      </c>
      <c r="YE30">
        <v>45259</v>
      </c>
      <c r="YF30">
        <v>45258</v>
      </c>
      <c r="YG30">
        <v>45257</v>
      </c>
      <c r="YH30">
        <v>45254</v>
      </c>
      <c r="YI30">
        <v>45253</v>
      </c>
      <c r="YJ30">
        <v>45252</v>
      </c>
      <c r="YK30">
        <v>45251</v>
      </c>
      <c r="YL30">
        <v>45250</v>
      </c>
      <c r="YM30">
        <v>45247</v>
      </c>
      <c r="YN30">
        <v>45246</v>
      </c>
      <c r="YO30">
        <v>45245</v>
      </c>
      <c r="YP30">
        <v>45244</v>
      </c>
      <c r="YQ30">
        <v>45243</v>
      </c>
      <c r="YR30">
        <v>45240</v>
      </c>
      <c r="YS30">
        <v>45239</v>
      </c>
      <c r="YT30">
        <v>45238</v>
      </c>
      <c r="YU30">
        <v>45237</v>
      </c>
      <c r="YV30">
        <v>45236</v>
      </c>
      <c r="YW30">
        <v>45233</v>
      </c>
      <c r="YX30">
        <v>45232</v>
      </c>
      <c r="YY30">
        <v>45231</v>
      </c>
      <c r="YZ30">
        <v>45230</v>
      </c>
      <c r="ZA30">
        <v>45229</v>
      </c>
      <c r="ZB30">
        <v>45226</v>
      </c>
      <c r="ZC30">
        <v>45225</v>
      </c>
      <c r="ZD30">
        <v>45224</v>
      </c>
      <c r="ZE30">
        <v>45223</v>
      </c>
      <c r="ZF30">
        <v>45222</v>
      </c>
      <c r="ZG30">
        <v>45219</v>
      </c>
      <c r="ZH30">
        <v>45218</v>
      </c>
      <c r="ZI30">
        <v>45217</v>
      </c>
      <c r="ZJ30">
        <v>45216</v>
      </c>
      <c r="ZK30">
        <v>45215</v>
      </c>
      <c r="ZL30">
        <v>45212</v>
      </c>
      <c r="ZM30">
        <v>45211</v>
      </c>
      <c r="ZN30">
        <v>45210</v>
      </c>
      <c r="ZO30">
        <v>45209</v>
      </c>
      <c r="ZP30">
        <v>45208</v>
      </c>
      <c r="ZQ30">
        <v>45205</v>
      </c>
      <c r="ZR30">
        <v>45204</v>
      </c>
      <c r="ZS30">
        <v>45203</v>
      </c>
      <c r="ZT30">
        <v>45202</v>
      </c>
      <c r="ZU30">
        <v>45201</v>
      </c>
      <c r="ZV30">
        <v>45198</v>
      </c>
      <c r="ZW30">
        <v>45197</v>
      </c>
      <c r="ZX30">
        <v>45196</v>
      </c>
      <c r="ZY30">
        <v>45195</v>
      </c>
      <c r="ZZ30">
        <v>45194</v>
      </c>
      <c r="AAA30">
        <v>45191</v>
      </c>
      <c r="AAB30">
        <v>45190</v>
      </c>
      <c r="AAC30">
        <v>45189</v>
      </c>
      <c r="AAD30">
        <v>45188</v>
      </c>
      <c r="AAE30">
        <v>45187</v>
      </c>
      <c r="AAF30">
        <v>45184</v>
      </c>
      <c r="AAG30">
        <v>45183</v>
      </c>
      <c r="AAH30">
        <v>45182</v>
      </c>
      <c r="AAI30">
        <v>45181</v>
      </c>
      <c r="AAJ30">
        <v>45180</v>
      </c>
      <c r="AAK30">
        <v>45177</v>
      </c>
      <c r="AAL30">
        <v>45176</v>
      </c>
      <c r="AAM30">
        <v>45175</v>
      </c>
      <c r="AAN30">
        <v>45174</v>
      </c>
      <c r="AAO30">
        <v>45173</v>
      </c>
      <c r="AAP30">
        <v>45170</v>
      </c>
      <c r="AAQ30">
        <v>45169</v>
      </c>
      <c r="AAR30">
        <v>45168</v>
      </c>
      <c r="AAS30">
        <v>45167</v>
      </c>
      <c r="AAT30">
        <v>45166</v>
      </c>
      <c r="AAU30">
        <v>45163</v>
      </c>
      <c r="AAV30">
        <v>45162</v>
      </c>
      <c r="AAW30">
        <v>45161</v>
      </c>
      <c r="AAX30">
        <v>45160</v>
      </c>
      <c r="AAY30">
        <v>45159</v>
      </c>
      <c r="AAZ30">
        <v>45156</v>
      </c>
      <c r="ABA30">
        <v>45155</v>
      </c>
      <c r="ABB30">
        <v>45154</v>
      </c>
      <c r="ABC30">
        <v>45153</v>
      </c>
      <c r="ABD30">
        <v>45152</v>
      </c>
      <c r="ABE30">
        <v>45149</v>
      </c>
      <c r="ABF30">
        <v>45148</v>
      </c>
      <c r="ABG30">
        <v>45147</v>
      </c>
      <c r="ABH30">
        <v>45146</v>
      </c>
      <c r="ABI30">
        <v>45145</v>
      </c>
      <c r="ABJ30">
        <v>45142</v>
      </c>
      <c r="ABK30">
        <v>45141</v>
      </c>
      <c r="ABL30">
        <v>45140</v>
      </c>
      <c r="ABM30">
        <v>45139</v>
      </c>
      <c r="ABN30">
        <v>45138</v>
      </c>
      <c r="ABO30">
        <v>45135</v>
      </c>
      <c r="ABP30">
        <v>45134</v>
      </c>
      <c r="ABQ30">
        <v>45133</v>
      </c>
      <c r="ABR30">
        <v>45132</v>
      </c>
      <c r="ABS30">
        <v>45131</v>
      </c>
      <c r="ABT30">
        <v>45128</v>
      </c>
      <c r="ABU30">
        <v>45127</v>
      </c>
      <c r="ABV30">
        <v>45126</v>
      </c>
      <c r="ABW30">
        <v>45125</v>
      </c>
      <c r="ABX30">
        <v>45124</v>
      </c>
      <c r="ABY30">
        <v>45121</v>
      </c>
      <c r="ABZ30">
        <v>45120</v>
      </c>
      <c r="ACA30">
        <v>45119</v>
      </c>
      <c r="ACB30">
        <v>45118</v>
      </c>
      <c r="ACC30">
        <v>45117</v>
      </c>
      <c r="ACD30">
        <v>45114</v>
      </c>
      <c r="ACE30">
        <v>45113</v>
      </c>
      <c r="ACF30">
        <v>45112</v>
      </c>
      <c r="ACG30">
        <v>45111</v>
      </c>
      <c r="ACH30">
        <v>45110</v>
      </c>
      <c r="ACI30">
        <v>45107</v>
      </c>
      <c r="ACJ30">
        <v>45106</v>
      </c>
      <c r="ACK30">
        <v>45105</v>
      </c>
      <c r="ACL30">
        <v>45104</v>
      </c>
      <c r="ACM30">
        <v>45103</v>
      </c>
      <c r="ACN30">
        <v>45100</v>
      </c>
      <c r="ACO30">
        <v>45099</v>
      </c>
      <c r="ACP30">
        <v>45098</v>
      </c>
      <c r="ACQ30">
        <v>45097</v>
      </c>
      <c r="ACR30">
        <v>45096</v>
      </c>
      <c r="ACS30">
        <v>45093</v>
      </c>
      <c r="ACT30">
        <v>45092</v>
      </c>
      <c r="ACU30">
        <v>45091</v>
      </c>
      <c r="ACV30">
        <v>45090</v>
      </c>
      <c r="ACW30">
        <v>45089</v>
      </c>
      <c r="ACX30">
        <v>45086</v>
      </c>
      <c r="ACY30">
        <v>45085</v>
      </c>
      <c r="ACZ30">
        <v>45084</v>
      </c>
      <c r="ADA30">
        <v>45083</v>
      </c>
      <c r="ADB30">
        <v>45082</v>
      </c>
      <c r="ADC30">
        <v>45079</v>
      </c>
      <c r="ADD30">
        <v>45078</v>
      </c>
      <c r="ADE30">
        <v>45077</v>
      </c>
      <c r="ADF30">
        <v>45076</v>
      </c>
      <c r="ADG30">
        <v>45075</v>
      </c>
      <c r="ADH30">
        <v>45072</v>
      </c>
      <c r="ADI30">
        <v>45071</v>
      </c>
      <c r="ADJ30">
        <v>45070</v>
      </c>
      <c r="ADK30">
        <v>45069</v>
      </c>
      <c r="ADL30">
        <v>45068</v>
      </c>
      <c r="ADM30">
        <v>45065</v>
      </c>
      <c r="ADN30">
        <v>45064</v>
      </c>
      <c r="ADO30">
        <v>45063</v>
      </c>
      <c r="ADP30">
        <v>45062</v>
      </c>
      <c r="ADQ30">
        <v>45061</v>
      </c>
      <c r="ADR30">
        <v>45058</v>
      </c>
      <c r="ADS30">
        <v>45057</v>
      </c>
      <c r="ADT30">
        <v>45056</v>
      </c>
      <c r="ADU30">
        <v>45055</v>
      </c>
      <c r="ADV30">
        <v>45054</v>
      </c>
      <c r="ADW30">
        <v>45051</v>
      </c>
      <c r="ADX30">
        <v>45050</v>
      </c>
      <c r="ADY30">
        <v>45049</v>
      </c>
      <c r="ADZ30">
        <v>45048</v>
      </c>
      <c r="AEA30">
        <v>45047</v>
      </c>
      <c r="AEB30">
        <v>45044</v>
      </c>
      <c r="AEC30">
        <v>45043</v>
      </c>
      <c r="AED30">
        <v>45042</v>
      </c>
      <c r="AEE30">
        <v>45041</v>
      </c>
      <c r="AEF30">
        <v>45040</v>
      </c>
      <c r="AEG30">
        <v>45037</v>
      </c>
      <c r="AEH30">
        <v>45036</v>
      </c>
      <c r="AEI30">
        <v>45035</v>
      </c>
      <c r="AEJ30">
        <v>45034</v>
      </c>
      <c r="AEK30">
        <v>45033</v>
      </c>
      <c r="AEL30">
        <v>45030</v>
      </c>
      <c r="AEM30">
        <v>45029</v>
      </c>
      <c r="AEN30">
        <v>45028</v>
      </c>
      <c r="AEO30">
        <v>45027</v>
      </c>
      <c r="AEP30">
        <v>45026</v>
      </c>
      <c r="AEQ30">
        <v>45023</v>
      </c>
      <c r="AER30">
        <v>45022</v>
      </c>
      <c r="AES30">
        <v>45021</v>
      </c>
      <c r="AET30">
        <v>45020</v>
      </c>
      <c r="AEU30">
        <v>45019</v>
      </c>
      <c r="AEV30">
        <v>45016</v>
      </c>
      <c r="AEW30">
        <v>45015</v>
      </c>
      <c r="AEX30">
        <v>45014</v>
      </c>
      <c r="AEY30">
        <v>45013</v>
      </c>
      <c r="AEZ30">
        <v>45012</v>
      </c>
      <c r="AFA30">
        <v>45009</v>
      </c>
      <c r="AFB30">
        <v>45008</v>
      </c>
      <c r="AFC30">
        <v>45007</v>
      </c>
      <c r="AFD30">
        <v>45006</v>
      </c>
      <c r="AFE30">
        <v>45005</v>
      </c>
      <c r="AFF30">
        <v>45002</v>
      </c>
      <c r="AFG30">
        <v>45001</v>
      </c>
      <c r="AFH30">
        <v>45000</v>
      </c>
      <c r="AFI30">
        <v>44999</v>
      </c>
      <c r="AFJ30">
        <v>44998</v>
      </c>
      <c r="AFK30">
        <v>44995</v>
      </c>
      <c r="AFL30">
        <v>44994</v>
      </c>
      <c r="AFM30">
        <v>44993</v>
      </c>
      <c r="AFN30">
        <v>44992</v>
      </c>
      <c r="AFO30">
        <v>44991</v>
      </c>
      <c r="AFP30">
        <v>44988</v>
      </c>
      <c r="AFQ30">
        <v>44987</v>
      </c>
      <c r="AFR30">
        <v>44986</v>
      </c>
      <c r="AFS30">
        <v>44985</v>
      </c>
      <c r="AFT30">
        <v>44984</v>
      </c>
      <c r="AFU30">
        <v>44981</v>
      </c>
      <c r="AFV30">
        <v>44980</v>
      </c>
      <c r="AFW30">
        <v>44979</v>
      </c>
      <c r="AFX30">
        <v>44978</v>
      </c>
      <c r="AFY30">
        <v>44977</v>
      </c>
      <c r="AFZ30">
        <v>44974</v>
      </c>
      <c r="AGA30">
        <v>44973</v>
      </c>
      <c r="AGB30">
        <v>44972</v>
      </c>
      <c r="AGC30">
        <v>44971</v>
      </c>
      <c r="AGD30">
        <v>44970</v>
      </c>
      <c r="AGE30">
        <v>44967</v>
      </c>
      <c r="AGF30">
        <v>44966</v>
      </c>
      <c r="AGG30">
        <v>44965</v>
      </c>
      <c r="AGH30">
        <v>44964</v>
      </c>
      <c r="AGI30">
        <v>44963</v>
      </c>
      <c r="AGJ30">
        <v>44960</v>
      </c>
      <c r="AGK30">
        <v>44959</v>
      </c>
      <c r="AGL30">
        <v>44958</v>
      </c>
      <c r="AGM30">
        <v>44957</v>
      </c>
      <c r="AGN30">
        <v>44956</v>
      </c>
      <c r="AGO30">
        <v>44953</v>
      </c>
      <c r="AGP30">
        <v>44952</v>
      </c>
      <c r="AGQ30">
        <v>44951</v>
      </c>
      <c r="AGR30">
        <v>44950</v>
      </c>
      <c r="AGS30">
        <v>44949</v>
      </c>
      <c r="AGT30">
        <v>44946</v>
      </c>
      <c r="AGU30">
        <v>44945</v>
      </c>
      <c r="AGV30">
        <v>44944</v>
      </c>
      <c r="AGW30">
        <v>44943</v>
      </c>
      <c r="AGX30">
        <v>44942</v>
      </c>
      <c r="AGY30">
        <v>44939</v>
      </c>
      <c r="AGZ30">
        <v>44938</v>
      </c>
      <c r="AHA30">
        <v>44937</v>
      </c>
      <c r="AHB30">
        <v>44936</v>
      </c>
      <c r="AHC30">
        <v>44935</v>
      </c>
      <c r="AHD30">
        <v>44932</v>
      </c>
      <c r="AHE30">
        <v>44931</v>
      </c>
      <c r="AHF30">
        <v>44930</v>
      </c>
      <c r="AHG30">
        <v>44929</v>
      </c>
      <c r="AHH30">
        <v>44928</v>
      </c>
      <c r="AHI30">
        <v>44925</v>
      </c>
      <c r="AHJ30">
        <v>44924</v>
      </c>
      <c r="AHK30">
        <v>44923</v>
      </c>
      <c r="AHL30">
        <v>44922</v>
      </c>
      <c r="AHM30">
        <v>44921</v>
      </c>
      <c r="AHN30">
        <v>44918</v>
      </c>
      <c r="AHO30">
        <v>44917</v>
      </c>
      <c r="AHP30">
        <v>44916</v>
      </c>
      <c r="AHQ30">
        <v>44915</v>
      </c>
      <c r="AHR30">
        <v>44914</v>
      </c>
      <c r="AHS30">
        <v>44911</v>
      </c>
      <c r="AHT30">
        <v>44910</v>
      </c>
      <c r="AHU30">
        <v>44909</v>
      </c>
      <c r="AHV30">
        <v>44908</v>
      </c>
      <c r="AHW30">
        <v>44907</v>
      </c>
      <c r="AHX30">
        <v>44904</v>
      </c>
      <c r="AHY30">
        <v>44903</v>
      </c>
      <c r="AHZ30">
        <v>44902</v>
      </c>
      <c r="AIA30">
        <v>44901</v>
      </c>
      <c r="AIB30">
        <v>44900</v>
      </c>
      <c r="AIC30">
        <v>44897</v>
      </c>
      <c r="AID30">
        <v>44896</v>
      </c>
      <c r="AIE30">
        <v>44895</v>
      </c>
      <c r="AIF30">
        <v>44894</v>
      </c>
      <c r="AIG30">
        <v>44893</v>
      </c>
      <c r="AIH30">
        <v>44890</v>
      </c>
      <c r="AII30">
        <v>44889</v>
      </c>
      <c r="AIJ30">
        <v>44888</v>
      </c>
      <c r="AIK30">
        <v>44887</v>
      </c>
      <c r="AIL30">
        <v>44886</v>
      </c>
      <c r="AIM30">
        <v>44883</v>
      </c>
      <c r="AIN30">
        <v>44882</v>
      </c>
      <c r="AIO30">
        <v>44881</v>
      </c>
      <c r="AIP30">
        <v>44880</v>
      </c>
      <c r="AIQ30">
        <v>44879</v>
      </c>
      <c r="AIR30">
        <v>44876</v>
      </c>
      <c r="AIS30">
        <v>44875</v>
      </c>
      <c r="AIT30">
        <v>44874</v>
      </c>
      <c r="AIU30">
        <v>44873</v>
      </c>
      <c r="AIV30">
        <v>44872</v>
      </c>
      <c r="AIW30">
        <v>44869</v>
      </c>
      <c r="AIX30">
        <v>44868</v>
      </c>
      <c r="AIY30">
        <v>44867</v>
      </c>
      <c r="AIZ30">
        <v>44866</v>
      </c>
      <c r="AJA30">
        <v>44865</v>
      </c>
      <c r="AJB30">
        <v>44862</v>
      </c>
      <c r="AJC30">
        <v>44861</v>
      </c>
      <c r="AJD30">
        <v>44860</v>
      </c>
      <c r="AJE30">
        <v>44859</v>
      </c>
      <c r="AJF30">
        <v>44858</v>
      </c>
      <c r="AJG30">
        <v>44855</v>
      </c>
      <c r="AJH30">
        <v>44854</v>
      </c>
      <c r="AJI30">
        <v>44853</v>
      </c>
      <c r="AJJ30">
        <v>44852</v>
      </c>
      <c r="AJK30">
        <v>44851</v>
      </c>
      <c r="AJL30">
        <v>44848</v>
      </c>
      <c r="AJM30">
        <v>44847</v>
      </c>
      <c r="AJN30">
        <v>44846</v>
      </c>
      <c r="AJO30">
        <v>44845</v>
      </c>
      <c r="AJP30">
        <v>44844</v>
      </c>
      <c r="AJQ30">
        <v>44841</v>
      </c>
      <c r="AJR30">
        <v>44840</v>
      </c>
      <c r="AJS30">
        <v>44839</v>
      </c>
      <c r="AJT30">
        <v>44838</v>
      </c>
      <c r="AJU30">
        <v>44837</v>
      </c>
      <c r="AJV30">
        <v>44834</v>
      </c>
      <c r="AJW30">
        <v>44833</v>
      </c>
      <c r="AJX30">
        <v>44832</v>
      </c>
      <c r="AJY30">
        <v>44831</v>
      </c>
      <c r="AJZ30">
        <v>44830</v>
      </c>
      <c r="AKA30">
        <v>44827</v>
      </c>
      <c r="AKB30">
        <v>44826</v>
      </c>
      <c r="AKC30">
        <v>44825</v>
      </c>
      <c r="AKD30">
        <v>44824</v>
      </c>
      <c r="AKE30">
        <v>44823</v>
      </c>
      <c r="AKF30">
        <v>44820</v>
      </c>
      <c r="AKG30">
        <v>44819</v>
      </c>
      <c r="AKH30">
        <v>44818</v>
      </c>
      <c r="AKI30">
        <v>44817</v>
      </c>
      <c r="AKJ30">
        <v>44816</v>
      </c>
      <c r="AKK30">
        <v>44813</v>
      </c>
      <c r="AKL30">
        <v>44812</v>
      </c>
      <c r="AKM30">
        <v>44811</v>
      </c>
      <c r="AKN30">
        <v>44810</v>
      </c>
      <c r="AKO30">
        <v>44809</v>
      </c>
      <c r="AKP30">
        <v>44806</v>
      </c>
      <c r="AKQ30">
        <v>44805</v>
      </c>
      <c r="AKR30">
        <v>44804</v>
      </c>
      <c r="AKS30">
        <v>44803</v>
      </c>
      <c r="AKT30">
        <v>44802</v>
      </c>
      <c r="AKU30">
        <v>44799</v>
      </c>
      <c r="AKV30">
        <v>44798</v>
      </c>
      <c r="AKW30">
        <v>44797</v>
      </c>
      <c r="AKX30">
        <v>44796</v>
      </c>
      <c r="AKY30">
        <v>44795</v>
      </c>
      <c r="AKZ30">
        <v>44792</v>
      </c>
      <c r="ALA30">
        <v>44791</v>
      </c>
      <c r="ALB30">
        <v>44790</v>
      </c>
      <c r="ALC30">
        <v>44789</v>
      </c>
      <c r="ALD30">
        <v>44788</v>
      </c>
      <c r="ALE30">
        <v>44785</v>
      </c>
      <c r="ALF30">
        <v>44784</v>
      </c>
      <c r="ALG30">
        <v>44783</v>
      </c>
      <c r="ALH30">
        <v>44782</v>
      </c>
      <c r="ALI30">
        <v>44781</v>
      </c>
      <c r="ALJ30">
        <v>44778</v>
      </c>
      <c r="ALK30">
        <v>44777</v>
      </c>
      <c r="ALL30">
        <v>44776</v>
      </c>
      <c r="ALM30">
        <v>44775</v>
      </c>
      <c r="ALN30">
        <v>44774</v>
      </c>
      <c r="ALO30">
        <v>44771</v>
      </c>
      <c r="ALP30">
        <v>44770</v>
      </c>
      <c r="ALQ30">
        <v>44769</v>
      </c>
      <c r="ALR30">
        <v>44768</v>
      </c>
      <c r="ALS30">
        <v>44767</v>
      </c>
      <c r="ALT30">
        <v>44764</v>
      </c>
      <c r="ALU30">
        <v>44763</v>
      </c>
      <c r="ALV30">
        <v>44762</v>
      </c>
      <c r="ALW30">
        <v>44761</v>
      </c>
      <c r="ALX30">
        <v>44760</v>
      </c>
      <c r="ALY30">
        <v>44757</v>
      </c>
      <c r="ALZ30">
        <v>44756</v>
      </c>
      <c r="AMA30">
        <v>44755</v>
      </c>
      <c r="AMB30">
        <v>44754</v>
      </c>
      <c r="AMC30">
        <v>44753</v>
      </c>
      <c r="AMD30">
        <v>44750</v>
      </c>
      <c r="AME30">
        <v>44749</v>
      </c>
      <c r="AMF30">
        <v>44748</v>
      </c>
      <c r="AMG30">
        <v>44747</v>
      </c>
      <c r="AMH30">
        <v>44746</v>
      </c>
      <c r="AMI30">
        <v>44743</v>
      </c>
      <c r="AMJ30">
        <v>44742</v>
      </c>
      <c r="AMK30">
        <v>44741</v>
      </c>
      <c r="AML30">
        <v>44740</v>
      </c>
      <c r="AMM30">
        <v>44739</v>
      </c>
      <c r="AMN30">
        <v>44736</v>
      </c>
      <c r="AMO30">
        <v>44735</v>
      </c>
      <c r="AMP30">
        <v>44734</v>
      </c>
      <c r="AMQ30">
        <v>44733</v>
      </c>
      <c r="AMR30">
        <v>44732</v>
      </c>
      <c r="AMS30">
        <v>44729</v>
      </c>
      <c r="AMT30">
        <v>44728</v>
      </c>
      <c r="AMU30">
        <v>44727</v>
      </c>
      <c r="AMV30">
        <v>44726</v>
      </c>
      <c r="AMW30">
        <v>44725</v>
      </c>
      <c r="AMX30">
        <v>44722</v>
      </c>
      <c r="AMY30">
        <v>44721</v>
      </c>
      <c r="AMZ30">
        <v>44720</v>
      </c>
      <c r="ANA30">
        <v>44719</v>
      </c>
      <c r="ANB30">
        <v>44718</v>
      </c>
      <c r="ANC30">
        <v>44715</v>
      </c>
      <c r="AND30">
        <v>44714</v>
      </c>
      <c r="ANE30">
        <v>44713</v>
      </c>
      <c r="ANF30">
        <v>44712</v>
      </c>
      <c r="ANG30">
        <v>44711</v>
      </c>
      <c r="ANH30">
        <v>44708</v>
      </c>
      <c r="ANI30">
        <v>44707</v>
      </c>
      <c r="ANJ30">
        <v>44706</v>
      </c>
      <c r="ANK30">
        <v>44705</v>
      </c>
      <c r="ANL30">
        <v>44704</v>
      </c>
      <c r="ANM30">
        <v>44701</v>
      </c>
      <c r="ANN30">
        <v>44700</v>
      </c>
      <c r="ANO30">
        <v>44699</v>
      </c>
      <c r="ANP30">
        <v>44698</v>
      </c>
      <c r="ANQ30">
        <v>44697</v>
      </c>
      <c r="ANR30">
        <v>44694</v>
      </c>
      <c r="ANS30">
        <v>44693</v>
      </c>
      <c r="ANT30">
        <v>44692</v>
      </c>
      <c r="ANU30">
        <v>44691</v>
      </c>
      <c r="ANV30">
        <v>44690</v>
      </c>
      <c r="ANW30">
        <v>44687</v>
      </c>
      <c r="ANX30">
        <v>44686</v>
      </c>
      <c r="ANY30">
        <v>44685</v>
      </c>
      <c r="ANZ30">
        <v>44684</v>
      </c>
      <c r="AOA30">
        <v>44683</v>
      </c>
      <c r="AOB30">
        <v>44680</v>
      </c>
      <c r="AOC30">
        <v>44679</v>
      </c>
      <c r="AOD30">
        <v>44678</v>
      </c>
      <c r="AOE30">
        <v>44677</v>
      </c>
      <c r="AOF30">
        <v>44676</v>
      </c>
      <c r="AOG30">
        <v>44673</v>
      </c>
      <c r="AOH30">
        <v>44672</v>
      </c>
      <c r="AOI30">
        <v>44671</v>
      </c>
      <c r="AOJ30">
        <v>44670</v>
      </c>
      <c r="AOK30">
        <v>44669</v>
      </c>
      <c r="AOL30">
        <v>44666</v>
      </c>
      <c r="AOM30">
        <v>44665</v>
      </c>
      <c r="AON30">
        <v>44664</v>
      </c>
      <c r="AOO30">
        <v>44663</v>
      </c>
      <c r="AOP30">
        <v>44662</v>
      </c>
      <c r="AOQ30">
        <v>44659</v>
      </c>
      <c r="AOR30">
        <v>44658</v>
      </c>
      <c r="AOS30">
        <v>44657</v>
      </c>
      <c r="AOT30">
        <v>44656</v>
      </c>
      <c r="AOU30">
        <v>44655</v>
      </c>
      <c r="AOV30">
        <v>44652</v>
      </c>
      <c r="AOW30">
        <v>44651</v>
      </c>
      <c r="AOX30">
        <v>44650</v>
      </c>
      <c r="AOY30">
        <v>44649</v>
      </c>
      <c r="AOZ30">
        <v>44648</v>
      </c>
      <c r="APA30">
        <v>44645</v>
      </c>
      <c r="APB30">
        <v>44644</v>
      </c>
      <c r="APC30">
        <v>44643</v>
      </c>
      <c r="APD30">
        <v>44642</v>
      </c>
      <c r="APE30">
        <v>44641</v>
      </c>
      <c r="APF30">
        <v>44638</v>
      </c>
      <c r="APG30">
        <v>44637</v>
      </c>
      <c r="APH30">
        <v>44636</v>
      </c>
      <c r="API30">
        <v>44635</v>
      </c>
      <c r="APJ30">
        <v>44634</v>
      </c>
      <c r="APK30">
        <v>44631</v>
      </c>
      <c r="APL30">
        <v>44630</v>
      </c>
      <c r="APM30">
        <v>44629</v>
      </c>
      <c r="APN30">
        <v>44628</v>
      </c>
      <c r="APO30">
        <v>44627</v>
      </c>
      <c r="APP30">
        <v>44624</v>
      </c>
      <c r="APQ30">
        <v>44623</v>
      </c>
      <c r="APR30">
        <v>44622</v>
      </c>
      <c r="APS30">
        <v>44621</v>
      </c>
      <c r="APT30">
        <v>44620</v>
      </c>
      <c r="APU30">
        <v>44617</v>
      </c>
      <c r="APV30">
        <v>44616</v>
      </c>
      <c r="APW30">
        <v>44615</v>
      </c>
      <c r="APX30">
        <v>44614</v>
      </c>
      <c r="APY30">
        <v>44613</v>
      </c>
      <c r="APZ30">
        <v>44610</v>
      </c>
      <c r="AQA30">
        <v>44609</v>
      </c>
      <c r="AQB30">
        <v>44608</v>
      </c>
      <c r="AQC30">
        <v>44607</v>
      </c>
      <c r="AQD30">
        <v>44606</v>
      </c>
      <c r="AQE30">
        <v>44603</v>
      </c>
      <c r="AQF30">
        <v>44602</v>
      </c>
      <c r="AQG30">
        <v>44601</v>
      </c>
      <c r="AQH30">
        <v>44600</v>
      </c>
      <c r="AQI30">
        <v>44599</v>
      </c>
      <c r="AQJ30">
        <v>44596</v>
      </c>
      <c r="AQK30">
        <v>44595</v>
      </c>
      <c r="AQL30">
        <v>44594</v>
      </c>
      <c r="AQM30">
        <v>44593</v>
      </c>
      <c r="AQN30">
        <v>44592</v>
      </c>
      <c r="AQO30">
        <v>44589</v>
      </c>
      <c r="AQP30">
        <v>44588</v>
      </c>
      <c r="AQQ30">
        <v>44587</v>
      </c>
      <c r="AQR30">
        <v>44586</v>
      </c>
      <c r="AQS30">
        <v>44585</v>
      </c>
      <c r="AQT30">
        <v>44582</v>
      </c>
      <c r="AQU30">
        <v>44581</v>
      </c>
      <c r="AQV30">
        <v>44580</v>
      </c>
      <c r="AQW30">
        <v>44579</v>
      </c>
      <c r="AQX30">
        <v>44578</v>
      </c>
      <c r="AQY30">
        <v>44575</v>
      </c>
      <c r="AQZ30">
        <v>44574</v>
      </c>
      <c r="ARA30">
        <v>44573</v>
      </c>
      <c r="ARB30">
        <v>44572</v>
      </c>
      <c r="ARC30">
        <v>44571</v>
      </c>
      <c r="ARD30">
        <v>44568</v>
      </c>
      <c r="ARE30">
        <v>44567</v>
      </c>
      <c r="ARF30">
        <v>44566</v>
      </c>
      <c r="ARG30">
        <v>44565</v>
      </c>
      <c r="ARH30">
        <v>44564</v>
      </c>
      <c r="ARI30">
        <v>44561</v>
      </c>
      <c r="ARJ30">
        <v>44560</v>
      </c>
      <c r="ARK30">
        <v>44559</v>
      </c>
      <c r="ARL30">
        <v>44558</v>
      </c>
      <c r="ARM30">
        <v>44557</v>
      </c>
      <c r="ARN30">
        <v>44554</v>
      </c>
      <c r="ARO30">
        <v>44553</v>
      </c>
      <c r="ARP30">
        <v>44552</v>
      </c>
      <c r="ARQ30">
        <v>44551</v>
      </c>
      <c r="ARR30">
        <v>44550</v>
      </c>
      <c r="ARS30">
        <v>44547</v>
      </c>
      <c r="ART30">
        <v>44546</v>
      </c>
      <c r="ARU30">
        <v>44545</v>
      </c>
      <c r="ARV30">
        <v>44544</v>
      </c>
      <c r="ARW30">
        <v>44543</v>
      </c>
      <c r="ARX30">
        <v>44540</v>
      </c>
      <c r="ARY30">
        <v>44539</v>
      </c>
      <c r="ARZ30">
        <v>44538</v>
      </c>
      <c r="ASA30">
        <v>44537</v>
      </c>
      <c r="ASB30">
        <v>44536</v>
      </c>
      <c r="ASC30">
        <v>44533</v>
      </c>
      <c r="ASD30">
        <v>44532</v>
      </c>
      <c r="ASE30">
        <v>44531</v>
      </c>
      <c r="ASF30">
        <v>44530</v>
      </c>
      <c r="ASG30">
        <v>44529</v>
      </c>
      <c r="ASH30">
        <v>44526</v>
      </c>
      <c r="ASI30">
        <v>44525</v>
      </c>
      <c r="ASJ30">
        <v>44524</v>
      </c>
      <c r="ASK30">
        <v>44523</v>
      </c>
      <c r="ASL30">
        <v>44522</v>
      </c>
      <c r="ASM30">
        <v>44519</v>
      </c>
      <c r="ASN30">
        <v>44518</v>
      </c>
      <c r="ASO30">
        <v>44517</v>
      </c>
      <c r="ASP30">
        <v>44516</v>
      </c>
      <c r="ASQ30">
        <v>44515</v>
      </c>
      <c r="ASR30">
        <v>44512</v>
      </c>
      <c r="ASS30">
        <v>44511</v>
      </c>
      <c r="AST30">
        <v>44510</v>
      </c>
      <c r="ASU30">
        <v>44509</v>
      </c>
      <c r="ASV30">
        <v>44508</v>
      </c>
      <c r="ASW30">
        <v>44505</v>
      </c>
      <c r="ASX30">
        <v>44504</v>
      </c>
      <c r="ASY30">
        <v>44503</v>
      </c>
      <c r="ASZ30">
        <v>44502</v>
      </c>
      <c r="ATA30">
        <v>44501</v>
      </c>
      <c r="ATB30">
        <v>44498</v>
      </c>
      <c r="ATC30">
        <v>44497</v>
      </c>
      <c r="ATD30">
        <v>44496</v>
      </c>
      <c r="ATE30">
        <v>44495</v>
      </c>
      <c r="ATF30">
        <v>44494</v>
      </c>
      <c r="ATG30">
        <v>44491</v>
      </c>
      <c r="ATH30">
        <v>44490</v>
      </c>
      <c r="ATI30">
        <v>44489</v>
      </c>
      <c r="ATJ30">
        <v>44488</v>
      </c>
      <c r="ATK30">
        <v>44487</v>
      </c>
      <c r="ATL30">
        <v>44484</v>
      </c>
      <c r="ATM30">
        <v>44483</v>
      </c>
      <c r="ATN30">
        <v>44482</v>
      </c>
      <c r="ATO30">
        <v>44481</v>
      </c>
      <c r="ATP30">
        <v>44480</v>
      </c>
      <c r="ATQ30">
        <v>44477</v>
      </c>
      <c r="ATR30">
        <v>44476</v>
      </c>
      <c r="ATS30">
        <v>44475</v>
      </c>
      <c r="ATT30">
        <v>44474</v>
      </c>
      <c r="ATU30">
        <v>44473</v>
      </c>
      <c r="ATV30">
        <v>44470</v>
      </c>
      <c r="ATW30">
        <v>44469</v>
      </c>
      <c r="ATX30">
        <v>44468</v>
      </c>
      <c r="ATY30">
        <v>44467</v>
      </c>
      <c r="ATZ30">
        <v>44466</v>
      </c>
      <c r="AUA30">
        <v>44463</v>
      </c>
      <c r="AUB30">
        <v>44462</v>
      </c>
      <c r="AUC30">
        <v>44461</v>
      </c>
      <c r="AUD30">
        <v>44460</v>
      </c>
      <c r="AUE30">
        <v>44459</v>
      </c>
      <c r="AUF30">
        <v>44456</v>
      </c>
      <c r="AUG30">
        <v>44455</v>
      </c>
      <c r="AUH30">
        <v>44454</v>
      </c>
      <c r="AUI30">
        <v>44453</v>
      </c>
      <c r="AUJ30">
        <v>44452</v>
      </c>
      <c r="AUK30">
        <v>44449</v>
      </c>
      <c r="AUL30">
        <v>44448</v>
      </c>
      <c r="AUM30">
        <v>44447</v>
      </c>
      <c r="AUN30">
        <v>44446</v>
      </c>
      <c r="AUO30">
        <v>44445</v>
      </c>
      <c r="AUP30">
        <v>44442</v>
      </c>
      <c r="AUQ30">
        <v>44441</v>
      </c>
      <c r="AUR30">
        <v>44440</v>
      </c>
      <c r="AUS30">
        <v>44439</v>
      </c>
      <c r="AUT30">
        <v>44438</v>
      </c>
      <c r="AUU30">
        <v>44435</v>
      </c>
      <c r="AUV30">
        <v>44434</v>
      </c>
      <c r="AUW30">
        <v>44433</v>
      </c>
      <c r="AUX30">
        <v>44432</v>
      </c>
      <c r="AUY30">
        <v>44431</v>
      </c>
      <c r="AUZ30">
        <v>44428</v>
      </c>
      <c r="AVA30">
        <v>44427</v>
      </c>
      <c r="AVB30">
        <v>44426</v>
      </c>
      <c r="AVC30">
        <v>44425</v>
      </c>
      <c r="AVD30">
        <v>44424</v>
      </c>
      <c r="AVE30">
        <v>44421</v>
      </c>
      <c r="AVF30">
        <v>44420</v>
      </c>
      <c r="AVG30">
        <v>44419</v>
      </c>
      <c r="AVH30">
        <v>44418</v>
      </c>
      <c r="AVI30">
        <v>44417</v>
      </c>
      <c r="AVJ30">
        <v>44414</v>
      </c>
      <c r="AVK30">
        <v>44413</v>
      </c>
      <c r="AVL30">
        <v>44412</v>
      </c>
      <c r="AVM30">
        <v>44411</v>
      </c>
      <c r="AVN30">
        <v>44410</v>
      </c>
      <c r="AVO30">
        <v>44407</v>
      </c>
      <c r="AVP30">
        <v>44406</v>
      </c>
      <c r="AVQ30">
        <v>44405</v>
      </c>
      <c r="AVR30">
        <v>44404</v>
      </c>
      <c r="AVS30">
        <v>44403</v>
      </c>
      <c r="AVT30">
        <v>44400</v>
      </c>
      <c r="AVU30">
        <v>44399</v>
      </c>
      <c r="AVV30">
        <v>44398</v>
      </c>
      <c r="AVW30">
        <v>44397</v>
      </c>
      <c r="AVX30">
        <v>44396</v>
      </c>
      <c r="AVY30">
        <v>44393</v>
      </c>
      <c r="AVZ30">
        <v>44392</v>
      </c>
      <c r="AWA30">
        <v>44391</v>
      </c>
      <c r="AWB30">
        <v>44390</v>
      </c>
      <c r="AWC30">
        <v>44389</v>
      </c>
      <c r="AWD30">
        <v>44386</v>
      </c>
      <c r="AWE30">
        <v>44385</v>
      </c>
      <c r="AWF30">
        <v>44384</v>
      </c>
      <c r="AWG30">
        <v>44383</v>
      </c>
      <c r="AWH30">
        <v>44382</v>
      </c>
      <c r="AWI30">
        <v>44379</v>
      </c>
      <c r="AWJ30">
        <v>44378</v>
      </c>
      <c r="AWK30">
        <v>44377</v>
      </c>
      <c r="AWL30">
        <v>44376</v>
      </c>
      <c r="AWM30">
        <v>44375</v>
      </c>
      <c r="AWN30">
        <v>44372</v>
      </c>
      <c r="AWO30">
        <v>44371</v>
      </c>
      <c r="AWP30">
        <v>44370</v>
      </c>
      <c r="AWQ30">
        <v>44369</v>
      </c>
      <c r="AWR30">
        <v>44368</v>
      </c>
      <c r="AWS30">
        <v>44365</v>
      </c>
      <c r="AWT30">
        <v>44364</v>
      </c>
      <c r="AWU30">
        <v>44363</v>
      </c>
      <c r="AWV30">
        <v>44362</v>
      </c>
      <c r="AWW30">
        <v>44361</v>
      </c>
      <c r="AWX30">
        <v>44358</v>
      </c>
      <c r="AWY30">
        <v>44357</v>
      </c>
      <c r="AWZ30">
        <v>44356</v>
      </c>
      <c r="AXA30">
        <v>44355</v>
      </c>
      <c r="AXB30">
        <v>44354</v>
      </c>
      <c r="AXC30">
        <v>44351</v>
      </c>
      <c r="AXD30">
        <v>44350</v>
      </c>
      <c r="AXE30">
        <v>44349</v>
      </c>
      <c r="AXF30">
        <v>44348</v>
      </c>
      <c r="AXG30">
        <v>44347</v>
      </c>
      <c r="AXH30">
        <v>44344</v>
      </c>
      <c r="AXI30">
        <v>44343</v>
      </c>
      <c r="AXJ30">
        <v>44342</v>
      </c>
      <c r="AXK30">
        <v>44341</v>
      </c>
      <c r="AXL30">
        <v>44340</v>
      </c>
      <c r="AXM30">
        <v>44337</v>
      </c>
      <c r="AXN30">
        <v>44336</v>
      </c>
      <c r="AXO30">
        <v>44335</v>
      </c>
      <c r="AXP30">
        <v>44334</v>
      </c>
      <c r="AXQ30">
        <v>44333</v>
      </c>
      <c r="AXR30">
        <v>44330</v>
      </c>
      <c r="AXS30">
        <v>44329</v>
      </c>
      <c r="AXT30">
        <v>44328</v>
      </c>
      <c r="AXU30">
        <v>44327</v>
      </c>
      <c r="AXV30">
        <v>44326</v>
      </c>
      <c r="AXW30">
        <v>44323</v>
      </c>
      <c r="AXX30">
        <v>44322</v>
      </c>
      <c r="AXY30">
        <v>44321</v>
      </c>
      <c r="AXZ30">
        <v>44320</v>
      </c>
      <c r="AYA30">
        <v>44319</v>
      </c>
      <c r="AYB30">
        <v>44316</v>
      </c>
      <c r="AYC30">
        <v>44315</v>
      </c>
      <c r="AYD30">
        <v>44314</v>
      </c>
      <c r="AYE30">
        <v>44313</v>
      </c>
      <c r="AYF30">
        <v>44312</v>
      </c>
      <c r="AYG30">
        <v>44309</v>
      </c>
      <c r="AYH30">
        <v>44308</v>
      </c>
      <c r="AYI30">
        <v>44307</v>
      </c>
      <c r="AYJ30">
        <v>44306</v>
      </c>
      <c r="AYK30">
        <v>44305</v>
      </c>
      <c r="AYL30">
        <v>44302</v>
      </c>
      <c r="AYM30">
        <v>44301</v>
      </c>
      <c r="AYN30">
        <v>44300</v>
      </c>
      <c r="AYO30">
        <v>44299</v>
      </c>
      <c r="AYP30">
        <v>44298</v>
      </c>
      <c r="AYQ30">
        <v>44295</v>
      </c>
      <c r="AYR30">
        <v>44294</v>
      </c>
      <c r="AYS30">
        <v>44293</v>
      </c>
      <c r="AYT30">
        <v>44292</v>
      </c>
      <c r="AYU30">
        <v>44291</v>
      </c>
      <c r="AYV30">
        <v>44288</v>
      </c>
      <c r="AYW30">
        <v>44287</v>
      </c>
      <c r="AYX30">
        <v>44286</v>
      </c>
      <c r="AYY30">
        <v>44285</v>
      </c>
      <c r="AYZ30">
        <v>44284</v>
      </c>
      <c r="AZA30">
        <v>44281</v>
      </c>
      <c r="AZB30">
        <v>44280</v>
      </c>
      <c r="AZC30">
        <v>44279</v>
      </c>
      <c r="AZD30">
        <v>44278</v>
      </c>
      <c r="AZE30">
        <v>44277</v>
      </c>
      <c r="AZF30">
        <v>44274</v>
      </c>
      <c r="AZG30">
        <v>44273</v>
      </c>
      <c r="AZH30">
        <v>44272</v>
      </c>
      <c r="AZI30">
        <v>44271</v>
      </c>
      <c r="AZJ30">
        <v>44270</v>
      </c>
      <c r="AZK30">
        <v>44267</v>
      </c>
      <c r="AZL30">
        <v>44266</v>
      </c>
      <c r="AZM30">
        <v>44265</v>
      </c>
      <c r="AZN30">
        <v>44264</v>
      </c>
      <c r="AZO30">
        <v>44263</v>
      </c>
      <c r="AZP30">
        <v>44260</v>
      </c>
      <c r="AZQ30">
        <v>44259</v>
      </c>
      <c r="AZR30">
        <v>44258</v>
      </c>
      <c r="AZS30">
        <v>44257</v>
      </c>
      <c r="AZT30">
        <v>44256</v>
      </c>
      <c r="AZU30">
        <v>44253</v>
      </c>
      <c r="AZV30">
        <v>44252</v>
      </c>
      <c r="AZW30">
        <v>44251</v>
      </c>
      <c r="AZX30">
        <v>44250</v>
      </c>
      <c r="AZY30">
        <v>44249</v>
      </c>
      <c r="AZZ30">
        <v>44246</v>
      </c>
      <c r="BAA30">
        <v>44245</v>
      </c>
      <c r="BAB30">
        <v>44244</v>
      </c>
      <c r="BAC30">
        <v>44243</v>
      </c>
      <c r="BAD30">
        <v>44242</v>
      </c>
      <c r="BAE30">
        <v>44239</v>
      </c>
      <c r="BAF30">
        <v>44238</v>
      </c>
      <c r="BAG30">
        <v>44237</v>
      </c>
      <c r="BAH30">
        <v>44236</v>
      </c>
      <c r="BAI30">
        <v>44235</v>
      </c>
      <c r="BAJ30">
        <v>44232</v>
      </c>
      <c r="BAK30">
        <v>44231</v>
      </c>
      <c r="BAL30">
        <v>44230</v>
      </c>
      <c r="BAM30">
        <v>44229</v>
      </c>
      <c r="BAN30">
        <v>44228</v>
      </c>
      <c r="BAO30">
        <v>44225</v>
      </c>
      <c r="BAP30">
        <v>44224</v>
      </c>
      <c r="BAQ30">
        <v>44223</v>
      </c>
      <c r="BAR30">
        <v>44222</v>
      </c>
      <c r="BAS30">
        <v>44221</v>
      </c>
      <c r="BAT30">
        <v>44218</v>
      </c>
      <c r="BAU30">
        <v>44217</v>
      </c>
      <c r="BAV30">
        <v>44216</v>
      </c>
      <c r="BAW30">
        <v>44215</v>
      </c>
      <c r="BAX30">
        <v>44214</v>
      </c>
      <c r="BAY30">
        <v>44211</v>
      </c>
      <c r="BAZ30">
        <v>44210</v>
      </c>
      <c r="BBA30">
        <v>44209</v>
      </c>
      <c r="BBB30">
        <v>44208</v>
      </c>
      <c r="BBC30">
        <v>44207</v>
      </c>
      <c r="BBD30">
        <v>44204</v>
      </c>
      <c r="BBE30">
        <v>44203</v>
      </c>
      <c r="BBF30">
        <v>44202</v>
      </c>
      <c r="BBG30">
        <v>44201</v>
      </c>
      <c r="BBH30">
        <v>44200</v>
      </c>
      <c r="BBI30">
        <v>44197</v>
      </c>
      <c r="BBJ30">
        <v>44196</v>
      </c>
      <c r="BBK30">
        <v>44195</v>
      </c>
      <c r="BBL30">
        <v>44194</v>
      </c>
      <c r="BBM30">
        <v>44193</v>
      </c>
      <c r="BBN30">
        <v>44190</v>
      </c>
      <c r="BBO30">
        <v>44189</v>
      </c>
      <c r="BBP30">
        <v>44188</v>
      </c>
      <c r="BBQ30">
        <v>44187</v>
      </c>
      <c r="BBR30">
        <v>44186</v>
      </c>
      <c r="BBS30">
        <v>44183</v>
      </c>
      <c r="BBT30">
        <v>44182</v>
      </c>
      <c r="BBU30">
        <v>44181</v>
      </c>
      <c r="BBV30">
        <v>44180</v>
      </c>
      <c r="BBW30">
        <v>44179</v>
      </c>
      <c r="BBX30">
        <v>44176</v>
      </c>
      <c r="BBY30">
        <v>44175</v>
      </c>
      <c r="BBZ30">
        <v>44174</v>
      </c>
      <c r="BCA30">
        <v>44173</v>
      </c>
      <c r="BCB30">
        <v>44172</v>
      </c>
      <c r="BCC30">
        <v>44169</v>
      </c>
      <c r="BCD30">
        <v>44168</v>
      </c>
      <c r="BCE30">
        <v>44167</v>
      </c>
      <c r="BCF30">
        <v>44166</v>
      </c>
      <c r="BCG30">
        <v>44165</v>
      </c>
      <c r="BCH30">
        <v>44162</v>
      </c>
      <c r="BCI30">
        <v>44161</v>
      </c>
      <c r="BCJ30">
        <v>44160</v>
      </c>
      <c r="BCK30">
        <v>44159</v>
      </c>
      <c r="BCL30">
        <v>44158</v>
      </c>
      <c r="BCM30">
        <v>44155</v>
      </c>
      <c r="BCN30">
        <v>44154</v>
      </c>
      <c r="BCO30">
        <v>44153</v>
      </c>
      <c r="BCP30">
        <v>44152</v>
      </c>
      <c r="BCQ30">
        <v>44151</v>
      </c>
      <c r="BCR30">
        <v>44148</v>
      </c>
      <c r="BCS30">
        <v>44147</v>
      </c>
      <c r="BCT30">
        <v>44146</v>
      </c>
      <c r="BCU30">
        <v>44145</v>
      </c>
      <c r="BCV30">
        <v>44144</v>
      </c>
      <c r="BCW30">
        <v>44141</v>
      </c>
      <c r="BCX30">
        <v>44140</v>
      </c>
      <c r="BCY30">
        <v>44139</v>
      </c>
      <c r="BCZ30">
        <v>44138</v>
      </c>
      <c r="BDA30">
        <v>44137</v>
      </c>
      <c r="BDB30">
        <v>44134</v>
      </c>
      <c r="BDC30">
        <v>44133</v>
      </c>
      <c r="BDD30">
        <v>44132</v>
      </c>
      <c r="BDE30">
        <v>44131</v>
      </c>
      <c r="BDF30">
        <v>44130</v>
      </c>
      <c r="BDG30">
        <v>44127</v>
      </c>
      <c r="BDH30">
        <v>44126</v>
      </c>
      <c r="BDI30">
        <v>44125</v>
      </c>
      <c r="BDJ30">
        <v>44124</v>
      </c>
      <c r="BDK30">
        <v>44123</v>
      </c>
      <c r="BDL30">
        <v>44120</v>
      </c>
      <c r="BDM30">
        <v>44119</v>
      </c>
      <c r="BDN30">
        <v>44118</v>
      </c>
      <c r="BDO30">
        <v>44117</v>
      </c>
      <c r="BDP30">
        <v>44116</v>
      </c>
      <c r="BDQ30">
        <v>44113</v>
      </c>
      <c r="BDR30">
        <v>44112</v>
      </c>
      <c r="BDS30">
        <v>44111</v>
      </c>
      <c r="BDT30">
        <v>44110</v>
      </c>
      <c r="BDU30">
        <v>44109</v>
      </c>
      <c r="BDV30">
        <v>44106</v>
      </c>
      <c r="BDW30">
        <v>44105</v>
      </c>
      <c r="BDX30">
        <v>44104</v>
      </c>
      <c r="BDY30">
        <v>44103</v>
      </c>
      <c r="BDZ30">
        <v>44102</v>
      </c>
      <c r="BEA30">
        <v>44099</v>
      </c>
      <c r="BEB30">
        <v>44098</v>
      </c>
      <c r="BEC30">
        <v>44097</v>
      </c>
      <c r="BED30">
        <v>44096</v>
      </c>
      <c r="BEE30">
        <v>44095</v>
      </c>
      <c r="BEF30">
        <v>44092</v>
      </c>
      <c r="BEG30">
        <v>44091</v>
      </c>
      <c r="BEH30">
        <v>44090</v>
      </c>
      <c r="BEI30">
        <v>44089</v>
      </c>
      <c r="BEJ30">
        <v>44088</v>
      </c>
      <c r="BEK30">
        <v>44085</v>
      </c>
      <c r="BEL30">
        <v>44084</v>
      </c>
      <c r="BEM30">
        <v>44083</v>
      </c>
      <c r="BEN30">
        <v>44082</v>
      </c>
      <c r="BEO30">
        <v>44081</v>
      </c>
      <c r="BEP30">
        <v>44078</v>
      </c>
      <c r="BEQ30">
        <v>44077</v>
      </c>
      <c r="BER30">
        <v>44076</v>
      </c>
      <c r="BES30">
        <v>44075</v>
      </c>
      <c r="BET30">
        <v>44074</v>
      </c>
      <c r="BEU30">
        <v>44071</v>
      </c>
      <c r="BEV30">
        <v>44070</v>
      </c>
      <c r="BEW30">
        <v>44069</v>
      </c>
      <c r="BEX30">
        <v>44068</v>
      </c>
      <c r="BEY30">
        <v>44067</v>
      </c>
      <c r="BEZ30">
        <v>44064</v>
      </c>
      <c r="BFA30">
        <v>44063</v>
      </c>
      <c r="BFB30">
        <v>44062</v>
      </c>
      <c r="BFC30">
        <v>44061</v>
      </c>
      <c r="BFD30">
        <v>44060</v>
      </c>
      <c r="BFE30">
        <v>44057</v>
      </c>
      <c r="BFF30">
        <v>44056</v>
      </c>
      <c r="BFG30">
        <v>44055</v>
      </c>
      <c r="BFH30">
        <v>44054</v>
      </c>
      <c r="BFI30">
        <v>44053</v>
      </c>
      <c r="BFJ30">
        <v>44050</v>
      </c>
      <c r="BFK30">
        <v>44049</v>
      </c>
      <c r="BFL30">
        <v>44048</v>
      </c>
      <c r="BFM30">
        <v>44047</v>
      </c>
      <c r="BFN30">
        <v>44046</v>
      </c>
      <c r="BFO30">
        <v>44043</v>
      </c>
      <c r="BFP30">
        <v>44042</v>
      </c>
      <c r="BFQ30">
        <v>44041</v>
      </c>
      <c r="BFR30">
        <v>44040</v>
      </c>
      <c r="BFS30">
        <v>44039</v>
      </c>
      <c r="BFT30">
        <v>44036</v>
      </c>
      <c r="BFU30">
        <v>44035</v>
      </c>
      <c r="BFV30">
        <v>44034</v>
      </c>
      <c r="BFW30">
        <v>44033</v>
      </c>
      <c r="BFX30">
        <v>44032</v>
      </c>
      <c r="BFY30">
        <v>44029</v>
      </c>
      <c r="BFZ30">
        <v>44028</v>
      </c>
      <c r="BGA30">
        <v>44027</v>
      </c>
      <c r="BGB30">
        <v>44026</v>
      </c>
      <c r="BGC30">
        <v>44025</v>
      </c>
      <c r="BGD30">
        <v>44022</v>
      </c>
      <c r="BGE30">
        <v>44021</v>
      </c>
      <c r="BGF30">
        <v>44020</v>
      </c>
      <c r="BGG30">
        <v>44019</v>
      </c>
      <c r="BGH30">
        <v>44018</v>
      </c>
      <c r="BGI30">
        <v>44015</v>
      </c>
      <c r="BGJ30">
        <v>44014</v>
      </c>
      <c r="BGK30">
        <v>44013</v>
      </c>
      <c r="BGL30">
        <v>44012</v>
      </c>
      <c r="BGM30">
        <v>44011</v>
      </c>
      <c r="BGN30">
        <v>44008</v>
      </c>
      <c r="BGO30">
        <v>44007</v>
      </c>
      <c r="BGP30">
        <v>44006</v>
      </c>
      <c r="BGQ30">
        <v>44005</v>
      </c>
      <c r="BGR30">
        <v>44004</v>
      </c>
      <c r="BGS30">
        <v>44001</v>
      </c>
      <c r="BGT30">
        <v>44000</v>
      </c>
      <c r="BGU30">
        <v>43999</v>
      </c>
      <c r="BGV30">
        <v>43998</v>
      </c>
      <c r="BGW30">
        <v>43997</v>
      </c>
      <c r="BGX30">
        <v>43994</v>
      </c>
      <c r="BGY30">
        <v>43993</v>
      </c>
      <c r="BGZ30">
        <v>43992</v>
      </c>
      <c r="BHA30">
        <v>43991</v>
      </c>
      <c r="BHB30">
        <v>43990</v>
      </c>
      <c r="BHC30">
        <v>43987</v>
      </c>
      <c r="BHD30">
        <v>43986</v>
      </c>
      <c r="BHE30">
        <v>43985</v>
      </c>
      <c r="BHF30">
        <v>43984</v>
      </c>
      <c r="BHG30">
        <v>43983</v>
      </c>
      <c r="BHH30">
        <v>43980</v>
      </c>
      <c r="BHI30">
        <v>43979</v>
      </c>
      <c r="BHJ30">
        <v>43978</v>
      </c>
      <c r="BHK30">
        <v>43977</v>
      </c>
      <c r="BHL30">
        <v>43976</v>
      </c>
      <c r="BHM30">
        <v>43973</v>
      </c>
      <c r="BHN30">
        <v>43972</v>
      </c>
      <c r="BHO30">
        <v>43971</v>
      </c>
      <c r="BHP30">
        <v>43970</v>
      </c>
      <c r="BHQ30">
        <v>43969</v>
      </c>
      <c r="BHR30">
        <v>43966</v>
      </c>
      <c r="BHS30">
        <v>43965</v>
      </c>
      <c r="BHT30">
        <v>43964</v>
      </c>
      <c r="BHU30">
        <v>43963</v>
      </c>
      <c r="BHV30">
        <v>43962</v>
      </c>
      <c r="BHW30">
        <v>43959</v>
      </c>
      <c r="BHX30">
        <v>43958</v>
      </c>
      <c r="BHY30">
        <v>43957</v>
      </c>
      <c r="BHZ30">
        <v>43956</v>
      </c>
      <c r="BIA30">
        <v>43955</v>
      </c>
      <c r="BIB30">
        <v>43952</v>
      </c>
      <c r="BIC30">
        <v>43951</v>
      </c>
      <c r="BID30">
        <v>43950</v>
      </c>
      <c r="BIE30">
        <v>43949</v>
      </c>
      <c r="BIF30">
        <v>43948</v>
      </c>
      <c r="BIG30">
        <v>43945</v>
      </c>
      <c r="BIH30">
        <v>43944</v>
      </c>
      <c r="BII30">
        <v>43943</v>
      </c>
      <c r="BIJ30">
        <v>43942</v>
      </c>
      <c r="BIK30">
        <v>43941</v>
      </c>
      <c r="BIL30">
        <v>43938</v>
      </c>
      <c r="BIM30">
        <v>43937</v>
      </c>
      <c r="BIN30">
        <v>43936</v>
      </c>
      <c r="BIO30">
        <v>43935</v>
      </c>
      <c r="BIP30">
        <v>43934</v>
      </c>
      <c r="BIQ30">
        <v>43931</v>
      </c>
      <c r="BIR30">
        <v>43930</v>
      </c>
      <c r="BIS30">
        <v>43929</v>
      </c>
      <c r="BIT30">
        <v>43928</v>
      </c>
      <c r="BIU30">
        <v>43927</v>
      </c>
      <c r="BIV30">
        <v>43924</v>
      </c>
      <c r="BIW30">
        <v>43923</v>
      </c>
      <c r="BIX30">
        <v>43922</v>
      </c>
      <c r="BIY30">
        <v>43921</v>
      </c>
      <c r="BIZ30">
        <v>43920</v>
      </c>
      <c r="BJA30">
        <v>43917</v>
      </c>
      <c r="BJB30">
        <v>43916</v>
      </c>
      <c r="BJC30">
        <v>43915</v>
      </c>
      <c r="BJD30">
        <v>43914</v>
      </c>
      <c r="BJE30">
        <v>43913</v>
      </c>
      <c r="BJF30">
        <v>43910</v>
      </c>
      <c r="BJG30">
        <v>43909</v>
      </c>
      <c r="BJH30">
        <v>43908</v>
      </c>
      <c r="BJI30">
        <v>43907</v>
      </c>
      <c r="BJJ30">
        <v>43906</v>
      </c>
      <c r="BJK30">
        <v>43903</v>
      </c>
      <c r="BJL30">
        <v>43902</v>
      </c>
      <c r="BJM30">
        <v>43901</v>
      </c>
      <c r="BJN30">
        <v>43900</v>
      </c>
      <c r="BJO30">
        <v>43899</v>
      </c>
      <c r="BJP30">
        <v>43896</v>
      </c>
      <c r="BJQ30">
        <v>43895</v>
      </c>
      <c r="BJR30">
        <v>43894</v>
      </c>
      <c r="BJS30">
        <v>43893</v>
      </c>
      <c r="BJT30">
        <v>43892</v>
      </c>
      <c r="BJU30">
        <v>43889</v>
      </c>
      <c r="BJV30">
        <v>43888</v>
      </c>
      <c r="BJW30">
        <v>43887</v>
      </c>
      <c r="BJX30">
        <v>43886</v>
      </c>
      <c r="BJY30">
        <v>43885</v>
      </c>
      <c r="BJZ30">
        <v>43882</v>
      </c>
      <c r="BKA30">
        <v>43881</v>
      </c>
      <c r="BKB30">
        <v>43880</v>
      </c>
      <c r="BKC30">
        <v>43879</v>
      </c>
      <c r="BKD30">
        <v>43878</v>
      </c>
      <c r="BKE30">
        <v>43875</v>
      </c>
      <c r="BKF30">
        <v>43874</v>
      </c>
      <c r="BKG30">
        <v>43873</v>
      </c>
      <c r="BKH30">
        <v>43872</v>
      </c>
      <c r="BKI30">
        <v>43871</v>
      </c>
      <c r="BKJ30">
        <v>43868</v>
      </c>
      <c r="BKK30">
        <v>43867</v>
      </c>
      <c r="BKL30">
        <v>43866</v>
      </c>
      <c r="BKM30">
        <v>43865</v>
      </c>
      <c r="BKN30">
        <v>43864</v>
      </c>
      <c r="BKO30">
        <v>43861</v>
      </c>
      <c r="BKP30">
        <v>43860</v>
      </c>
      <c r="BKQ30">
        <v>43859</v>
      </c>
      <c r="BKR30">
        <v>43858</v>
      </c>
      <c r="BKS30">
        <v>43857</v>
      </c>
      <c r="BKT30">
        <v>43854</v>
      </c>
      <c r="BKU30">
        <v>43853</v>
      </c>
      <c r="BKV30">
        <v>43852</v>
      </c>
      <c r="BKW30">
        <v>43851</v>
      </c>
      <c r="BKX30">
        <v>43850</v>
      </c>
      <c r="BKY30">
        <v>43847</v>
      </c>
      <c r="BKZ30">
        <v>43846</v>
      </c>
      <c r="BLA30">
        <v>43845</v>
      </c>
      <c r="BLB30">
        <v>43844</v>
      </c>
      <c r="BLC30">
        <v>43843</v>
      </c>
      <c r="BLD30">
        <v>43840</v>
      </c>
      <c r="BLE30">
        <v>43839</v>
      </c>
      <c r="BLF30">
        <v>43838</v>
      </c>
      <c r="BLG30">
        <v>43837</v>
      </c>
      <c r="BLH30">
        <v>43836</v>
      </c>
      <c r="BLI30">
        <v>43833</v>
      </c>
      <c r="BLJ30">
        <v>43832</v>
      </c>
      <c r="BLK30">
        <v>43831</v>
      </c>
      <c r="BLL30">
        <v>43830</v>
      </c>
      <c r="BLM30">
        <v>43829</v>
      </c>
      <c r="BLN30">
        <v>43826</v>
      </c>
      <c r="BLO30">
        <v>43825</v>
      </c>
      <c r="BLP30">
        <v>43824</v>
      </c>
      <c r="BLQ30">
        <v>43823</v>
      </c>
      <c r="BLR30">
        <v>43822</v>
      </c>
      <c r="BLS30">
        <v>43819</v>
      </c>
      <c r="BLT30">
        <v>43818</v>
      </c>
      <c r="BLU30">
        <v>43817</v>
      </c>
      <c r="BLV30">
        <v>43816</v>
      </c>
      <c r="BLW30">
        <v>43815</v>
      </c>
      <c r="BLX30">
        <v>43812</v>
      </c>
      <c r="BLY30">
        <v>43811</v>
      </c>
      <c r="BLZ30">
        <v>43810</v>
      </c>
      <c r="BMA30">
        <v>43809</v>
      </c>
      <c r="BMB30">
        <v>43808</v>
      </c>
      <c r="BMC30">
        <v>43805</v>
      </c>
      <c r="BMD30">
        <v>43804</v>
      </c>
      <c r="BME30">
        <v>43803</v>
      </c>
      <c r="BMF30">
        <v>43802</v>
      </c>
      <c r="BMG30">
        <v>43801</v>
      </c>
      <c r="BMH30">
        <v>43798</v>
      </c>
      <c r="BMI30">
        <v>43797</v>
      </c>
      <c r="BMJ30">
        <v>43796</v>
      </c>
      <c r="BMK30">
        <v>43795</v>
      </c>
      <c r="BML30">
        <v>43794</v>
      </c>
      <c r="BMM30">
        <v>43791</v>
      </c>
      <c r="BMN30">
        <v>43790</v>
      </c>
      <c r="BMO30">
        <v>43789</v>
      </c>
      <c r="BMP30">
        <v>43788</v>
      </c>
      <c r="BMQ30">
        <v>43787</v>
      </c>
      <c r="BMR30">
        <v>43784</v>
      </c>
      <c r="BMS30">
        <v>43783</v>
      </c>
      <c r="BMT30">
        <v>43782</v>
      </c>
      <c r="BMU30">
        <v>43781</v>
      </c>
      <c r="BMV30">
        <v>43780</v>
      </c>
      <c r="BMW30">
        <v>43777</v>
      </c>
      <c r="BMX30">
        <v>43776</v>
      </c>
      <c r="BMY30">
        <v>43775</v>
      </c>
      <c r="BMZ30">
        <v>43774</v>
      </c>
      <c r="BNA30">
        <v>43773</v>
      </c>
      <c r="BNB30">
        <v>43770</v>
      </c>
      <c r="BNC30">
        <v>43769</v>
      </c>
      <c r="BND30">
        <v>43768</v>
      </c>
      <c r="BNE30">
        <v>43767</v>
      </c>
      <c r="BNF30">
        <v>43766</v>
      </c>
      <c r="BNG30">
        <v>43763</v>
      </c>
      <c r="BNH30">
        <v>43762</v>
      </c>
      <c r="BNI30">
        <v>43761</v>
      </c>
      <c r="BNJ30">
        <v>43760</v>
      </c>
      <c r="BNK30">
        <v>43759</v>
      </c>
      <c r="BNL30">
        <v>43756</v>
      </c>
      <c r="BNM30">
        <v>43755</v>
      </c>
      <c r="BNN30">
        <v>43754</v>
      </c>
      <c r="BNO30">
        <v>43753</v>
      </c>
      <c r="BNP30">
        <v>43752</v>
      </c>
      <c r="BNQ30">
        <v>43749</v>
      </c>
      <c r="BNR30">
        <v>43748</v>
      </c>
      <c r="BNS30">
        <v>43747</v>
      </c>
      <c r="BNT30">
        <v>43746</v>
      </c>
      <c r="BNU30">
        <v>43745</v>
      </c>
      <c r="BNV30">
        <v>43742</v>
      </c>
      <c r="BNW30">
        <v>43741</v>
      </c>
      <c r="BNX30">
        <v>43740</v>
      </c>
      <c r="BNY30">
        <v>43739</v>
      </c>
      <c r="BNZ30">
        <v>43738</v>
      </c>
      <c r="BOA30">
        <v>43735</v>
      </c>
      <c r="BOB30">
        <v>43734</v>
      </c>
      <c r="BOC30">
        <v>43733</v>
      </c>
      <c r="BOD30">
        <v>43732</v>
      </c>
      <c r="BOE30">
        <v>43731</v>
      </c>
      <c r="BOF30">
        <v>43728</v>
      </c>
      <c r="BOG30">
        <v>43727</v>
      </c>
      <c r="BOH30">
        <v>43726</v>
      </c>
      <c r="BOI30">
        <v>43725</v>
      </c>
      <c r="BOJ30">
        <v>43724</v>
      </c>
      <c r="BOK30">
        <v>43721</v>
      </c>
      <c r="BOL30">
        <v>43720</v>
      </c>
      <c r="BOM30">
        <v>43719</v>
      </c>
      <c r="BON30">
        <v>43718</v>
      </c>
      <c r="BOO30">
        <v>43717</v>
      </c>
      <c r="BOP30">
        <v>43714</v>
      </c>
      <c r="BOQ30">
        <v>43713</v>
      </c>
      <c r="BOR30">
        <v>43712</v>
      </c>
      <c r="BOS30">
        <v>43711</v>
      </c>
      <c r="BOT30">
        <v>43710</v>
      </c>
      <c r="BOU30">
        <v>43707</v>
      </c>
      <c r="BOV30">
        <v>43706</v>
      </c>
      <c r="BOW30">
        <v>43705</v>
      </c>
      <c r="BOX30">
        <v>43704</v>
      </c>
      <c r="BOY30">
        <v>43703</v>
      </c>
      <c r="BOZ30">
        <v>43700</v>
      </c>
      <c r="BPA30">
        <v>43699</v>
      </c>
      <c r="BPB30">
        <v>43698</v>
      </c>
      <c r="BPC30">
        <v>43697</v>
      </c>
      <c r="BPD30">
        <v>43696</v>
      </c>
      <c r="BPE30">
        <v>43693</v>
      </c>
      <c r="BPF30">
        <v>43692</v>
      </c>
      <c r="BPG30">
        <v>43691</v>
      </c>
      <c r="BPH30">
        <v>43690</v>
      </c>
      <c r="BPI30">
        <v>43689</v>
      </c>
      <c r="BPJ30">
        <v>43686</v>
      </c>
      <c r="BPK30">
        <v>43685</v>
      </c>
      <c r="BPL30">
        <v>43684</v>
      </c>
      <c r="BPM30">
        <v>43683</v>
      </c>
      <c r="BPN30">
        <v>43682</v>
      </c>
      <c r="BPO30">
        <v>43679</v>
      </c>
      <c r="BPP30">
        <v>43678</v>
      </c>
      <c r="BPQ30">
        <v>43677</v>
      </c>
      <c r="BPR30">
        <v>43676</v>
      </c>
      <c r="BPS30">
        <v>43675</v>
      </c>
      <c r="BPT30">
        <v>43672</v>
      </c>
      <c r="BPU30">
        <v>43671</v>
      </c>
      <c r="BPV30">
        <v>43670</v>
      </c>
      <c r="BPW30">
        <v>43669</v>
      </c>
      <c r="BPX30">
        <v>43668</v>
      </c>
      <c r="BPY30">
        <v>43665</v>
      </c>
      <c r="BPZ30">
        <v>43664</v>
      </c>
      <c r="BQA30">
        <v>43663</v>
      </c>
      <c r="BQB30">
        <v>43662</v>
      </c>
      <c r="BQC30">
        <v>43661</v>
      </c>
      <c r="BQD30">
        <v>43658</v>
      </c>
      <c r="BQE30">
        <v>43657</v>
      </c>
      <c r="BQF30">
        <v>43656</v>
      </c>
      <c r="BQG30">
        <v>43655</v>
      </c>
      <c r="BQH30">
        <v>43654</v>
      </c>
      <c r="BQI30">
        <v>43651</v>
      </c>
      <c r="BQJ30">
        <v>43650</v>
      </c>
      <c r="BQK30">
        <v>43649</v>
      </c>
      <c r="BQL30">
        <v>43648</v>
      </c>
      <c r="BQM30">
        <v>43647</v>
      </c>
      <c r="BQN30">
        <v>43644</v>
      </c>
      <c r="BQO30">
        <v>43643</v>
      </c>
      <c r="BQP30">
        <v>43642</v>
      </c>
      <c r="BQQ30">
        <v>43641</v>
      </c>
      <c r="BQR30">
        <v>43640</v>
      </c>
      <c r="BQS30">
        <v>43637</v>
      </c>
      <c r="BQT30">
        <v>43636</v>
      </c>
      <c r="BQU30">
        <v>43635</v>
      </c>
      <c r="BQV30">
        <v>43634</v>
      </c>
      <c r="BQW30">
        <v>43633</v>
      </c>
      <c r="BQX30">
        <v>43630</v>
      </c>
      <c r="BQY30">
        <v>43629</v>
      </c>
      <c r="BQZ30">
        <v>43628</v>
      </c>
      <c r="BRA30">
        <v>43627</v>
      </c>
      <c r="BRB30">
        <v>43626</v>
      </c>
      <c r="BRC30">
        <v>43623</v>
      </c>
      <c r="BRD30">
        <v>43622</v>
      </c>
      <c r="BRE30">
        <v>43621</v>
      </c>
      <c r="BRF30">
        <v>43620</v>
      </c>
      <c r="BRG30">
        <v>43619</v>
      </c>
      <c r="BRH30">
        <v>43616</v>
      </c>
      <c r="BRI30">
        <v>43615</v>
      </c>
      <c r="BRJ30">
        <v>43614</v>
      </c>
      <c r="BRK30">
        <v>43613</v>
      </c>
      <c r="BRL30">
        <v>43612</v>
      </c>
      <c r="BRM30">
        <v>43609</v>
      </c>
      <c r="BRN30">
        <v>43608</v>
      </c>
      <c r="BRO30">
        <v>43607</v>
      </c>
      <c r="BRP30">
        <v>43606</v>
      </c>
      <c r="BRQ30">
        <v>43605</v>
      </c>
      <c r="BRR30">
        <v>43602</v>
      </c>
      <c r="BRS30">
        <v>43601</v>
      </c>
      <c r="BRT30">
        <v>43600</v>
      </c>
      <c r="BRU30">
        <v>43599</v>
      </c>
      <c r="BRV30">
        <v>43598</v>
      </c>
      <c r="BRW30">
        <v>43595</v>
      </c>
      <c r="BRX30">
        <v>43594</v>
      </c>
      <c r="BRY30">
        <v>43593</v>
      </c>
      <c r="BRZ30">
        <v>43592</v>
      </c>
      <c r="BSA30">
        <v>43591</v>
      </c>
      <c r="BSB30">
        <v>43588</v>
      </c>
      <c r="BSC30">
        <v>43587</v>
      </c>
      <c r="BSD30">
        <v>43586</v>
      </c>
      <c r="BSE30">
        <v>43585</v>
      </c>
      <c r="BSF30">
        <v>43584</v>
      </c>
      <c r="BSG30">
        <v>43581</v>
      </c>
      <c r="BSH30">
        <v>43580</v>
      </c>
      <c r="BSI30">
        <v>43579</v>
      </c>
      <c r="BSJ30">
        <v>43578</v>
      </c>
      <c r="BSK30">
        <v>43577</v>
      </c>
      <c r="BSL30">
        <v>43574</v>
      </c>
      <c r="BSM30">
        <v>43573</v>
      </c>
      <c r="BSN30">
        <v>43572</v>
      </c>
      <c r="BSO30">
        <v>43571</v>
      </c>
      <c r="BSP30">
        <v>43570</v>
      </c>
      <c r="BSQ30">
        <v>43567</v>
      </c>
      <c r="BSR30">
        <v>43566</v>
      </c>
      <c r="BSS30">
        <v>43565</v>
      </c>
      <c r="BST30">
        <v>43564</v>
      </c>
      <c r="BSU30">
        <v>43563</v>
      </c>
      <c r="BSV30">
        <v>43560</v>
      </c>
      <c r="BSW30">
        <v>43559</v>
      </c>
      <c r="BSX30">
        <v>43558</v>
      </c>
      <c r="BSY30">
        <v>43557</v>
      </c>
      <c r="BSZ30">
        <v>43556</v>
      </c>
      <c r="BTA30">
        <v>43553</v>
      </c>
      <c r="BTB30">
        <v>43552</v>
      </c>
      <c r="BTC30">
        <v>43551</v>
      </c>
      <c r="BTD30">
        <v>43550</v>
      </c>
      <c r="BTE30">
        <v>43549</v>
      </c>
      <c r="BTF30">
        <v>43546</v>
      </c>
      <c r="BTG30">
        <v>43545</v>
      </c>
      <c r="BTH30">
        <v>43544</v>
      </c>
      <c r="BTI30">
        <v>43543</v>
      </c>
      <c r="BTJ30">
        <v>43542</v>
      </c>
      <c r="BTK30">
        <v>43539</v>
      </c>
      <c r="BTL30">
        <v>43538</v>
      </c>
      <c r="BTM30">
        <v>43537</v>
      </c>
      <c r="BTN30">
        <v>43536</v>
      </c>
      <c r="BTO30">
        <v>43535</v>
      </c>
      <c r="BTP30">
        <v>43532</v>
      </c>
      <c r="BTQ30">
        <v>43531</v>
      </c>
      <c r="BTR30">
        <v>43530</v>
      </c>
      <c r="BTS30">
        <v>43529</v>
      </c>
      <c r="BTT30">
        <v>43528</v>
      </c>
      <c r="BTU30">
        <v>43525</v>
      </c>
      <c r="BTV30">
        <v>43524</v>
      </c>
      <c r="BTW30">
        <v>43523</v>
      </c>
      <c r="BTX30">
        <v>43522</v>
      </c>
      <c r="BTY30">
        <v>43521</v>
      </c>
      <c r="BTZ30">
        <v>43518</v>
      </c>
      <c r="BUA30">
        <v>43517</v>
      </c>
      <c r="BUB30">
        <v>43516</v>
      </c>
      <c r="BUC30">
        <v>43515</v>
      </c>
      <c r="BUD30">
        <v>43514</v>
      </c>
      <c r="BUE30">
        <v>43511</v>
      </c>
      <c r="BUF30">
        <v>43510</v>
      </c>
      <c r="BUG30">
        <v>43509</v>
      </c>
      <c r="BUH30">
        <v>43508</v>
      </c>
      <c r="BUI30">
        <v>43507</v>
      </c>
      <c r="BUJ30">
        <v>43504</v>
      </c>
      <c r="BUK30">
        <v>43503</v>
      </c>
      <c r="BUL30">
        <v>43502</v>
      </c>
      <c r="BUM30">
        <v>43501</v>
      </c>
      <c r="BUN30">
        <v>43500</v>
      </c>
      <c r="BUO30">
        <v>43497</v>
      </c>
      <c r="BUP30">
        <v>43496</v>
      </c>
      <c r="BUQ30">
        <v>43495</v>
      </c>
      <c r="BUR30">
        <v>43494</v>
      </c>
      <c r="BUS30">
        <v>43493</v>
      </c>
      <c r="BUT30">
        <v>43490</v>
      </c>
      <c r="BUU30">
        <v>43489</v>
      </c>
      <c r="BUV30">
        <v>43488</v>
      </c>
      <c r="BUW30">
        <v>43487</v>
      </c>
      <c r="BUX30">
        <v>43486</v>
      </c>
      <c r="BUY30">
        <v>43483</v>
      </c>
      <c r="BUZ30">
        <v>43482</v>
      </c>
      <c r="BVA30">
        <v>43481</v>
      </c>
      <c r="BVB30">
        <v>43480</v>
      </c>
      <c r="BVC30">
        <v>43479</v>
      </c>
      <c r="BVD30">
        <v>43476</v>
      </c>
      <c r="BVE30">
        <v>43475</v>
      </c>
      <c r="BVF30">
        <v>43474</v>
      </c>
      <c r="BVG30">
        <v>43473</v>
      </c>
      <c r="BVH30">
        <v>43472</v>
      </c>
      <c r="BVI30">
        <v>43469</v>
      </c>
      <c r="BVJ30">
        <v>43468</v>
      </c>
      <c r="BVK30">
        <v>43467</v>
      </c>
      <c r="BVL30">
        <v>43466</v>
      </c>
      <c r="BVM30">
        <v>43465</v>
      </c>
      <c r="BVN30">
        <v>43462</v>
      </c>
      <c r="BVO30">
        <v>43461</v>
      </c>
      <c r="BVP30">
        <v>43460</v>
      </c>
      <c r="BVQ30">
        <v>43459</v>
      </c>
      <c r="BVR30">
        <v>43458</v>
      </c>
      <c r="BVS30">
        <v>43455</v>
      </c>
      <c r="BVT30">
        <v>43454</v>
      </c>
      <c r="BVU30">
        <v>43453</v>
      </c>
      <c r="BVV30">
        <v>43452</v>
      </c>
      <c r="BVW30">
        <v>43451</v>
      </c>
      <c r="BVX30">
        <v>43448</v>
      </c>
      <c r="BVY30">
        <v>43447</v>
      </c>
      <c r="BVZ30">
        <v>43446</v>
      </c>
      <c r="BWA30">
        <v>43445</v>
      </c>
      <c r="BWB30">
        <v>43444</v>
      </c>
      <c r="BWC30">
        <v>43441</v>
      </c>
      <c r="BWD30">
        <v>43440</v>
      </c>
      <c r="BWE30">
        <v>43439</v>
      </c>
      <c r="BWF30">
        <v>43438</v>
      </c>
      <c r="BWG30">
        <v>43437</v>
      </c>
      <c r="BWH30">
        <v>43434</v>
      </c>
      <c r="BWI30">
        <v>43433</v>
      </c>
      <c r="BWJ30">
        <v>43432</v>
      </c>
      <c r="BWK30">
        <v>43431</v>
      </c>
      <c r="BWL30">
        <v>43430</v>
      </c>
      <c r="BWM30">
        <v>43427</v>
      </c>
      <c r="BWN30">
        <v>43426</v>
      </c>
      <c r="BWO30">
        <v>43425</v>
      </c>
      <c r="BWP30">
        <v>43424</v>
      </c>
      <c r="BWQ30">
        <v>43423</v>
      </c>
      <c r="BWR30">
        <v>43420</v>
      </c>
      <c r="BWS30">
        <v>43419</v>
      </c>
      <c r="BWT30">
        <v>43418</v>
      </c>
      <c r="BWU30">
        <v>43417</v>
      </c>
      <c r="BWV30">
        <v>43416</v>
      </c>
      <c r="BWW30">
        <v>43413</v>
      </c>
      <c r="BWX30">
        <v>43412</v>
      </c>
      <c r="BWY30">
        <v>43411</v>
      </c>
      <c r="BWZ30">
        <v>43410</v>
      </c>
      <c r="BXA30">
        <v>43409</v>
      </c>
      <c r="BXB30">
        <v>43406</v>
      </c>
      <c r="BXC30">
        <v>43405</v>
      </c>
      <c r="BXD30">
        <v>43404</v>
      </c>
      <c r="BXE30">
        <v>43403</v>
      </c>
      <c r="BXF30">
        <v>43402</v>
      </c>
      <c r="BXG30">
        <v>43399</v>
      </c>
      <c r="BXH30">
        <v>43398</v>
      </c>
      <c r="BXI30">
        <v>43397</v>
      </c>
      <c r="BXJ30">
        <v>43396</v>
      </c>
      <c r="BXK30">
        <v>43395</v>
      </c>
      <c r="BXL30">
        <v>43392</v>
      </c>
      <c r="BXM30">
        <v>43391</v>
      </c>
      <c r="BXN30">
        <v>43390</v>
      </c>
      <c r="BXO30">
        <v>43389</v>
      </c>
      <c r="BXP30">
        <v>43388</v>
      </c>
      <c r="BXQ30">
        <v>43385</v>
      </c>
      <c r="BXR30">
        <v>43384</v>
      </c>
      <c r="BXS30">
        <v>43383</v>
      </c>
      <c r="BXT30">
        <v>43382</v>
      </c>
      <c r="BXU30">
        <v>43381</v>
      </c>
      <c r="BXV30">
        <v>43378</v>
      </c>
      <c r="BXW30">
        <v>43377</v>
      </c>
      <c r="BXX30">
        <v>43376</v>
      </c>
      <c r="BXY30">
        <v>43375</v>
      </c>
      <c r="BXZ30">
        <v>43374</v>
      </c>
      <c r="BYA30">
        <v>43371</v>
      </c>
      <c r="BYB30">
        <v>43370</v>
      </c>
      <c r="BYC30">
        <v>43369</v>
      </c>
      <c r="BYD30">
        <v>43368</v>
      </c>
      <c r="BYE30">
        <v>43367</v>
      </c>
      <c r="BYF30">
        <v>43364</v>
      </c>
      <c r="BYG30">
        <v>43363</v>
      </c>
      <c r="BYH30">
        <v>43362</v>
      </c>
      <c r="BYI30">
        <v>43361</v>
      </c>
      <c r="BYJ30">
        <v>43360</v>
      </c>
      <c r="BYK30">
        <v>43357</v>
      </c>
      <c r="BYL30">
        <v>43356</v>
      </c>
      <c r="BYM30">
        <v>43355</v>
      </c>
      <c r="BYN30">
        <v>43354</v>
      </c>
      <c r="BYO30">
        <v>43353</v>
      </c>
      <c r="BYP30">
        <v>43350</v>
      </c>
      <c r="BYQ30">
        <v>43349</v>
      </c>
      <c r="BYR30">
        <v>43348</v>
      </c>
      <c r="BYS30">
        <v>43347</v>
      </c>
      <c r="BYT30">
        <v>43346</v>
      </c>
      <c r="BYU30">
        <v>43343</v>
      </c>
      <c r="BYV30">
        <v>43342</v>
      </c>
      <c r="BYW30">
        <v>43341</v>
      </c>
      <c r="BYX30">
        <v>43340</v>
      </c>
      <c r="BYY30">
        <v>43339</v>
      </c>
      <c r="BYZ30">
        <v>43336</v>
      </c>
      <c r="BZA30">
        <v>43335</v>
      </c>
      <c r="BZB30">
        <v>43334</v>
      </c>
      <c r="BZC30">
        <v>43333</v>
      </c>
      <c r="BZD30">
        <v>43332</v>
      </c>
      <c r="BZE30">
        <v>43329</v>
      </c>
      <c r="BZF30">
        <v>43328</v>
      </c>
      <c r="BZG30">
        <v>43327</v>
      </c>
      <c r="BZH30">
        <v>43326</v>
      </c>
      <c r="BZI30">
        <v>43325</v>
      </c>
      <c r="BZJ30">
        <v>43322</v>
      </c>
      <c r="BZK30">
        <v>43321</v>
      </c>
      <c r="BZL30">
        <v>43320</v>
      </c>
      <c r="BZM30">
        <v>43319</v>
      </c>
      <c r="BZN30">
        <v>43318</v>
      </c>
      <c r="BZO30">
        <v>43315</v>
      </c>
      <c r="BZP30">
        <v>43314</v>
      </c>
      <c r="BZQ30">
        <v>43313</v>
      </c>
      <c r="BZR30">
        <v>43312</v>
      </c>
      <c r="BZS30">
        <v>43311</v>
      </c>
      <c r="BZT30">
        <v>43308</v>
      </c>
      <c r="BZU30">
        <v>43307</v>
      </c>
      <c r="BZV30">
        <v>43306</v>
      </c>
      <c r="BZW30">
        <v>43305</v>
      </c>
      <c r="BZX30">
        <v>43304</v>
      </c>
      <c r="BZY30">
        <v>43301</v>
      </c>
      <c r="BZZ30">
        <v>43300</v>
      </c>
      <c r="CAA30">
        <v>43299</v>
      </c>
      <c r="CAB30">
        <v>43298</v>
      </c>
      <c r="CAC30">
        <v>43297</v>
      </c>
      <c r="CAD30">
        <v>43294</v>
      </c>
      <c r="CAE30">
        <v>43293</v>
      </c>
      <c r="CAF30">
        <v>43292</v>
      </c>
      <c r="CAG30">
        <v>43291</v>
      </c>
      <c r="CAH30">
        <v>43290</v>
      </c>
      <c r="CAI30">
        <v>43287</v>
      </c>
      <c r="CAJ30">
        <v>43286</v>
      </c>
      <c r="CAK30">
        <v>43285</v>
      </c>
      <c r="CAL30">
        <v>43284</v>
      </c>
      <c r="CAM30">
        <v>43283</v>
      </c>
      <c r="CAN30">
        <v>43280</v>
      </c>
      <c r="CAO30">
        <v>43279</v>
      </c>
      <c r="CAP30">
        <v>43278</v>
      </c>
      <c r="CAQ30">
        <v>43277</v>
      </c>
      <c r="CAR30">
        <v>43276</v>
      </c>
      <c r="CAS30">
        <v>43273</v>
      </c>
      <c r="CAT30">
        <v>43272</v>
      </c>
      <c r="CAU30">
        <v>43271</v>
      </c>
      <c r="CAV30">
        <v>43270</v>
      </c>
      <c r="CAW30">
        <v>43269</v>
      </c>
      <c r="CAX30">
        <v>43266</v>
      </c>
      <c r="CAY30">
        <v>43265</v>
      </c>
      <c r="CAZ30">
        <v>43264</v>
      </c>
      <c r="CBA30">
        <v>43263</v>
      </c>
      <c r="CBB30">
        <v>43262</v>
      </c>
      <c r="CBC30">
        <v>43259</v>
      </c>
      <c r="CBD30">
        <v>43258</v>
      </c>
      <c r="CBE30">
        <v>43257</v>
      </c>
      <c r="CBF30">
        <v>43256</v>
      </c>
      <c r="CBG30">
        <v>43255</v>
      </c>
      <c r="CBH30">
        <v>43252</v>
      </c>
      <c r="CBI30">
        <v>43251</v>
      </c>
      <c r="CBJ30">
        <v>43250</v>
      </c>
      <c r="CBK30">
        <v>43249</v>
      </c>
      <c r="CBL30">
        <v>43248</v>
      </c>
      <c r="CBM30">
        <v>43245</v>
      </c>
      <c r="CBN30">
        <v>43244</v>
      </c>
      <c r="CBO30">
        <v>43243</v>
      </c>
      <c r="CBP30">
        <v>43242</v>
      </c>
      <c r="CBQ30">
        <v>43241</v>
      </c>
      <c r="CBR30">
        <v>43238</v>
      </c>
      <c r="CBS30">
        <v>43237</v>
      </c>
      <c r="CBT30">
        <v>43236</v>
      </c>
      <c r="CBU30">
        <v>43235</v>
      </c>
      <c r="CBV30">
        <v>43234</v>
      </c>
      <c r="CBW30">
        <v>43231</v>
      </c>
      <c r="CBX30">
        <v>43230</v>
      </c>
      <c r="CBY30">
        <v>43229</v>
      </c>
      <c r="CBZ30">
        <v>43228</v>
      </c>
      <c r="CCA30">
        <v>43227</v>
      </c>
      <c r="CCB30">
        <v>43224</v>
      </c>
      <c r="CCC30">
        <v>43223</v>
      </c>
      <c r="CCD30">
        <v>43222</v>
      </c>
      <c r="CCE30">
        <v>43221</v>
      </c>
      <c r="CCF30">
        <v>43220</v>
      </c>
      <c r="CCG30">
        <v>43217</v>
      </c>
      <c r="CCH30">
        <v>43216</v>
      </c>
      <c r="CCI30">
        <v>43215</v>
      </c>
      <c r="CCJ30">
        <v>43214</v>
      </c>
      <c r="CCK30">
        <v>43213</v>
      </c>
      <c r="CCL30">
        <v>43210</v>
      </c>
      <c r="CCM30">
        <v>43209</v>
      </c>
      <c r="CCN30">
        <v>43208</v>
      </c>
      <c r="CCO30">
        <v>43207</v>
      </c>
      <c r="CCP30">
        <v>43206</v>
      </c>
      <c r="CCQ30">
        <v>43203</v>
      </c>
      <c r="CCR30">
        <v>43202</v>
      </c>
      <c r="CCS30">
        <v>43201</v>
      </c>
      <c r="CCT30">
        <v>43200</v>
      </c>
      <c r="CCU30">
        <v>43199</v>
      </c>
      <c r="CCV30">
        <v>43196</v>
      </c>
      <c r="CCW30">
        <v>43195</v>
      </c>
      <c r="CCX30">
        <v>43194</v>
      </c>
      <c r="CCY30">
        <v>43193</v>
      </c>
      <c r="CCZ30">
        <v>43192</v>
      </c>
      <c r="CDA30">
        <v>43189</v>
      </c>
      <c r="CDB30">
        <v>43188</v>
      </c>
      <c r="CDC30">
        <v>43187</v>
      </c>
      <c r="CDD30">
        <v>43186</v>
      </c>
      <c r="CDE30">
        <v>43185</v>
      </c>
      <c r="CDF30">
        <v>43182</v>
      </c>
      <c r="CDG30">
        <v>43181</v>
      </c>
      <c r="CDH30">
        <v>43180</v>
      </c>
      <c r="CDI30">
        <v>43179</v>
      </c>
      <c r="CDJ30">
        <v>43178</v>
      </c>
      <c r="CDK30">
        <v>43175</v>
      </c>
      <c r="CDL30">
        <v>43174</v>
      </c>
      <c r="CDM30">
        <v>43173</v>
      </c>
      <c r="CDN30">
        <v>43172</v>
      </c>
      <c r="CDO30">
        <v>43171</v>
      </c>
      <c r="CDP30">
        <v>43168</v>
      </c>
      <c r="CDQ30">
        <v>43167</v>
      </c>
      <c r="CDR30">
        <v>43166</v>
      </c>
      <c r="CDS30">
        <v>43165</v>
      </c>
      <c r="CDT30">
        <v>43164</v>
      </c>
      <c r="CDU30">
        <v>43161</v>
      </c>
      <c r="CDV30">
        <v>43160</v>
      </c>
      <c r="CDW30">
        <v>43159</v>
      </c>
      <c r="CDX30">
        <v>43158</v>
      </c>
      <c r="CDY30">
        <v>43157</v>
      </c>
      <c r="CDZ30">
        <v>43154</v>
      </c>
      <c r="CEA30">
        <v>43153</v>
      </c>
      <c r="CEB30">
        <v>43152</v>
      </c>
      <c r="CEC30">
        <v>43151</v>
      </c>
      <c r="CED30">
        <v>43150</v>
      </c>
      <c r="CEE30">
        <v>43147</v>
      </c>
      <c r="CEF30">
        <v>43146</v>
      </c>
      <c r="CEG30">
        <v>43145</v>
      </c>
      <c r="CEH30">
        <v>43144</v>
      </c>
      <c r="CEI30">
        <v>43143</v>
      </c>
      <c r="CEJ30">
        <v>43140</v>
      </c>
      <c r="CEK30">
        <v>43139</v>
      </c>
      <c r="CEL30">
        <v>43138</v>
      </c>
      <c r="CEM30">
        <v>43137</v>
      </c>
      <c r="CEN30">
        <v>43136</v>
      </c>
      <c r="CEO30">
        <v>43133</v>
      </c>
      <c r="CEP30">
        <v>43132</v>
      </c>
      <c r="CEQ30">
        <v>43131</v>
      </c>
      <c r="CER30">
        <v>43130</v>
      </c>
      <c r="CES30">
        <v>43129</v>
      </c>
      <c r="CET30">
        <v>43126</v>
      </c>
      <c r="CEU30">
        <v>43125</v>
      </c>
      <c r="CEV30">
        <v>43124</v>
      </c>
      <c r="CEW30">
        <v>43123</v>
      </c>
      <c r="CEX30">
        <v>43122</v>
      </c>
      <c r="CEY30">
        <v>43119</v>
      </c>
      <c r="CEZ30">
        <v>43118</v>
      </c>
      <c r="CFA30">
        <v>43117</v>
      </c>
      <c r="CFB30">
        <v>43116</v>
      </c>
      <c r="CFC30">
        <v>43115</v>
      </c>
      <c r="CFD30">
        <v>43112</v>
      </c>
      <c r="CFE30">
        <v>43111</v>
      </c>
      <c r="CFF30">
        <v>43110</v>
      </c>
      <c r="CFG30">
        <v>43109</v>
      </c>
      <c r="CFH30">
        <v>43108</v>
      </c>
      <c r="CFI30">
        <v>43105</v>
      </c>
      <c r="CFJ30">
        <v>43104</v>
      </c>
      <c r="CFK30">
        <v>43103</v>
      </c>
      <c r="CFL30">
        <v>43102</v>
      </c>
      <c r="CFM30">
        <v>43101</v>
      </c>
      <c r="CFN30">
        <v>43098</v>
      </c>
      <c r="CFO30">
        <v>43097</v>
      </c>
      <c r="CFP30">
        <v>43096</v>
      </c>
      <c r="CFQ30">
        <v>43095</v>
      </c>
      <c r="CFR30">
        <v>43094</v>
      </c>
      <c r="CFS30">
        <v>43091</v>
      </c>
      <c r="CFT30">
        <v>43090</v>
      </c>
      <c r="CFU30">
        <v>43089</v>
      </c>
      <c r="CFV30">
        <v>43088</v>
      </c>
      <c r="CFW30">
        <v>43087</v>
      </c>
      <c r="CFX30">
        <v>43084</v>
      </c>
      <c r="CFY30">
        <v>43083</v>
      </c>
      <c r="CFZ30">
        <v>43082</v>
      </c>
      <c r="CGA30">
        <v>43081</v>
      </c>
      <c r="CGB30">
        <v>43080</v>
      </c>
      <c r="CGC30">
        <v>43077</v>
      </c>
      <c r="CGD30">
        <v>43076</v>
      </c>
      <c r="CGE30">
        <v>43075</v>
      </c>
      <c r="CGF30">
        <v>43074</v>
      </c>
      <c r="CGG30">
        <v>43073</v>
      </c>
      <c r="CGH30">
        <v>43070</v>
      </c>
      <c r="CGI30">
        <v>43069</v>
      </c>
      <c r="CGJ30">
        <v>43068</v>
      </c>
      <c r="CGK30">
        <v>43067</v>
      </c>
      <c r="CGL30">
        <v>43066</v>
      </c>
      <c r="CGM30">
        <v>43063</v>
      </c>
      <c r="CGN30">
        <v>43062</v>
      </c>
      <c r="CGO30">
        <v>43061</v>
      </c>
      <c r="CGP30">
        <v>43060</v>
      </c>
      <c r="CGQ30">
        <v>43059</v>
      </c>
      <c r="CGR30">
        <v>43056</v>
      </c>
      <c r="CGS30">
        <v>43055</v>
      </c>
      <c r="CGT30">
        <v>43054</v>
      </c>
      <c r="CGU30">
        <v>43053</v>
      </c>
      <c r="CGV30">
        <v>43052</v>
      </c>
      <c r="CGW30">
        <v>43049</v>
      </c>
      <c r="CGX30">
        <v>43048</v>
      </c>
      <c r="CGY30">
        <v>43047</v>
      </c>
      <c r="CGZ30">
        <v>43046</v>
      </c>
      <c r="CHA30">
        <v>43045</v>
      </c>
      <c r="CHB30">
        <v>43042</v>
      </c>
      <c r="CHC30">
        <v>43041</v>
      </c>
      <c r="CHD30">
        <v>43040</v>
      </c>
      <c r="CHE30">
        <v>43039</v>
      </c>
      <c r="CHF30">
        <v>43038</v>
      </c>
      <c r="CHG30">
        <v>43035</v>
      </c>
      <c r="CHH30">
        <v>43034</v>
      </c>
      <c r="CHI30">
        <v>43033</v>
      </c>
      <c r="CHJ30">
        <v>43032</v>
      </c>
      <c r="CHK30">
        <v>43031</v>
      </c>
      <c r="CHL30">
        <v>43028</v>
      </c>
      <c r="CHM30">
        <v>43027</v>
      </c>
      <c r="CHN30">
        <v>43026</v>
      </c>
      <c r="CHO30">
        <v>43025</v>
      </c>
      <c r="CHP30">
        <v>43024</v>
      </c>
      <c r="CHQ30">
        <v>43021</v>
      </c>
      <c r="CHR30">
        <v>43020</v>
      </c>
      <c r="CHS30">
        <v>43019</v>
      </c>
      <c r="CHT30">
        <v>43018</v>
      </c>
      <c r="CHU30">
        <v>43017</v>
      </c>
      <c r="CHV30">
        <v>43014</v>
      </c>
      <c r="CHW30">
        <v>43013</v>
      </c>
      <c r="CHX30">
        <v>43012</v>
      </c>
      <c r="CHY30">
        <v>43011</v>
      </c>
      <c r="CHZ30">
        <v>43010</v>
      </c>
      <c r="CIA30">
        <v>43007</v>
      </c>
      <c r="CIB30">
        <v>43006</v>
      </c>
      <c r="CIC30">
        <v>43005</v>
      </c>
      <c r="CID30">
        <v>43004</v>
      </c>
      <c r="CIE30">
        <v>43003</v>
      </c>
      <c r="CIF30">
        <v>43000</v>
      </c>
      <c r="CIG30">
        <v>42999</v>
      </c>
      <c r="CIH30">
        <v>42998</v>
      </c>
      <c r="CII30">
        <v>42997</v>
      </c>
      <c r="CIJ30">
        <v>42996</v>
      </c>
      <c r="CIK30">
        <v>42993</v>
      </c>
      <c r="CIL30">
        <v>42992</v>
      </c>
      <c r="CIM30">
        <v>42991</v>
      </c>
      <c r="CIN30">
        <v>42990</v>
      </c>
      <c r="CIO30">
        <v>42989</v>
      </c>
      <c r="CIP30">
        <v>42986</v>
      </c>
      <c r="CIQ30">
        <v>42985</v>
      </c>
      <c r="CIR30">
        <v>42984</v>
      </c>
      <c r="CIS30">
        <v>42983</v>
      </c>
      <c r="CIT30">
        <v>42982</v>
      </c>
      <c r="CIU30">
        <v>42979</v>
      </c>
      <c r="CIV30">
        <v>42978</v>
      </c>
      <c r="CIW30">
        <v>42977</v>
      </c>
      <c r="CIX30">
        <v>42976</v>
      </c>
      <c r="CIY30">
        <v>42975</v>
      </c>
      <c r="CIZ30">
        <v>42972</v>
      </c>
      <c r="CJA30">
        <v>42971</v>
      </c>
      <c r="CJB30">
        <v>42970</v>
      </c>
      <c r="CJC30">
        <v>42969</v>
      </c>
      <c r="CJD30">
        <v>42968</v>
      </c>
      <c r="CJE30">
        <v>42965</v>
      </c>
      <c r="CJF30">
        <v>42964</v>
      </c>
      <c r="CJG30">
        <v>42963</v>
      </c>
      <c r="CJH30">
        <v>42962</v>
      </c>
      <c r="CJI30">
        <v>42961</v>
      </c>
      <c r="CJJ30">
        <v>42958</v>
      </c>
      <c r="CJK30">
        <v>42957</v>
      </c>
      <c r="CJL30">
        <v>42956</v>
      </c>
      <c r="CJM30">
        <v>42955</v>
      </c>
      <c r="CJN30">
        <v>42954</v>
      </c>
      <c r="CJO30">
        <v>42951</v>
      </c>
      <c r="CJP30">
        <v>42950</v>
      </c>
      <c r="CJQ30">
        <v>42949</v>
      </c>
      <c r="CJR30">
        <v>42948</v>
      </c>
      <c r="CJS30">
        <v>42947</v>
      </c>
      <c r="CJT30">
        <v>42944</v>
      </c>
      <c r="CJU30">
        <v>42943</v>
      </c>
      <c r="CJV30">
        <v>42942</v>
      </c>
      <c r="CJW30">
        <v>42941</v>
      </c>
      <c r="CJX30">
        <v>42940</v>
      </c>
      <c r="CJY30">
        <v>42937</v>
      </c>
      <c r="CJZ30">
        <v>42936</v>
      </c>
      <c r="CKA30">
        <v>42935</v>
      </c>
      <c r="CKB30">
        <v>42934</v>
      </c>
      <c r="CKC30">
        <v>42933</v>
      </c>
      <c r="CKD30">
        <v>42930</v>
      </c>
      <c r="CKE30">
        <v>42929</v>
      </c>
      <c r="CKF30">
        <v>42928</v>
      </c>
      <c r="CKG30">
        <v>42927</v>
      </c>
      <c r="CKH30">
        <v>42926</v>
      </c>
      <c r="CKI30">
        <v>42923</v>
      </c>
      <c r="CKJ30">
        <v>42922</v>
      </c>
      <c r="CKK30">
        <v>42921</v>
      </c>
      <c r="CKL30">
        <v>42920</v>
      </c>
      <c r="CKM30">
        <v>42919</v>
      </c>
      <c r="CKN30">
        <v>42916</v>
      </c>
      <c r="CKO30">
        <v>42915</v>
      </c>
      <c r="CKP30">
        <v>42914</v>
      </c>
      <c r="CKQ30">
        <v>42913</v>
      </c>
      <c r="CKR30">
        <v>42912</v>
      </c>
      <c r="CKS30">
        <v>42909</v>
      </c>
      <c r="CKT30">
        <v>42908</v>
      </c>
      <c r="CKU30">
        <v>42907</v>
      </c>
      <c r="CKV30">
        <v>42906</v>
      </c>
      <c r="CKW30">
        <v>42905</v>
      </c>
      <c r="CKX30">
        <v>42902</v>
      </c>
      <c r="CKY30">
        <v>42901</v>
      </c>
      <c r="CKZ30">
        <v>42900</v>
      </c>
      <c r="CLA30">
        <v>42899</v>
      </c>
      <c r="CLB30">
        <v>42898</v>
      </c>
      <c r="CLC30">
        <v>42895</v>
      </c>
      <c r="CLD30">
        <v>42894</v>
      </c>
      <c r="CLE30">
        <v>42893</v>
      </c>
      <c r="CLF30">
        <v>42892</v>
      </c>
      <c r="CLG30">
        <v>42891</v>
      </c>
      <c r="CLH30">
        <v>42888</v>
      </c>
      <c r="CLI30">
        <v>42887</v>
      </c>
      <c r="CLJ30">
        <v>42886</v>
      </c>
      <c r="CLK30">
        <v>42885</v>
      </c>
      <c r="CLL30">
        <v>42884</v>
      </c>
      <c r="CLM30">
        <v>42881</v>
      </c>
      <c r="CLN30">
        <v>42880</v>
      </c>
      <c r="CLO30">
        <v>42879</v>
      </c>
      <c r="CLP30">
        <v>42878</v>
      </c>
      <c r="CLQ30">
        <v>42877</v>
      </c>
      <c r="CLR30">
        <v>42874</v>
      </c>
      <c r="CLS30">
        <v>42873</v>
      </c>
      <c r="CLT30">
        <v>42872</v>
      </c>
      <c r="CLU30">
        <v>42871</v>
      </c>
      <c r="CLV30">
        <v>42870</v>
      </c>
      <c r="CLW30">
        <v>42867</v>
      </c>
      <c r="CLX30">
        <v>42866</v>
      </c>
      <c r="CLY30">
        <v>42865</v>
      </c>
      <c r="CLZ30">
        <v>42864</v>
      </c>
      <c r="CMA30">
        <v>42863</v>
      </c>
      <c r="CMB30">
        <v>42860</v>
      </c>
      <c r="CMC30">
        <v>42859</v>
      </c>
      <c r="CMD30">
        <v>42858</v>
      </c>
      <c r="CME30">
        <v>42857</v>
      </c>
      <c r="CMF30">
        <v>42856</v>
      </c>
      <c r="CMG30">
        <v>42853</v>
      </c>
      <c r="CMH30">
        <v>42852</v>
      </c>
      <c r="CMI30">
        <v>42851</v>
      </c>
      <c r="CMJ30">
        <v>42850</v>
      </c>
      <c r="CMK30">
        <v>42849</v>
      </c>
      <c r="CML30">
        <v>42846</v>
      </c>
      <c r="CMM30">
        <v>42845</v>
      </c>
      <c r="CMN30">
        <v>42844</v>
      </c>
      <c r="CMO30">
        <v>42843</v>
      </c>
      <c r="CMP30">
        <v>42842</v>
      </c>
      <c r="CMQ30">
        <v>42839</v>
      </c>
      <c r="CMR30">
        <v>42838</v>
      </c>
      <c r="CMS30">
        <v>42837</v>
      </c>
      <c r="CMT30">
        <v>42836</v>
      </c>
      <c r="CMU30">
        <v>42835</v>
      </c>
      <c r="CMV30">
        <v>42832</v>
      </c>
      <c r="CMW30">
        <v>42831</v>
      </c>
      <c r="CMX30">
        <v>42830</v>
      </c>
      <c r="CMY30">
        <v>42829</v>
      </c>
      <c r="CMZ30">
        <v>42828</v>
      </c>
      <c r="CNA30">
        <v>42825</v>
      </c>
      <c r="CNB30">
        <v>42824</v>
      </c>
      <c r="CNC30">
        <v>42823</v>
      </c>
      <c r="CND30">
        <v>42822</v>
      </c>
      <c r="CNE30">
        <v>42821</v>
      </c>
      <c r="CNF30">
        <v>42818</v>
      </c>
      <c r="CNG30">
        <v>42817</v>
      </c>
      <c r="CNH30">
        <v>42816</v>
      </c>
      <c r="CNI30">
        <v>42815</v>
      </c>
      <c r="CNJ30">
        <v>42814</v>
      </c>
      <c r="CNK30">
        <v>42811</v>
      </c>
      <c r="CNL30">
        <v>42810</v>
      </c>
      <c r="CNM30">
        <v>42809</v>
      </c>
      <c r="CNN30">
        <v>42808</v>
      </c>
      <c r="CNO30">
        <v>42807</v>
      </c>
      <c r="CNP30">
        <v>42804</v>
      </c>
      <c r="CNQ30">
        <v>42803</v>
      </c>
      <c r="CNR30">
        <v>42802</v>
      </c>
      <c r="CNS30">
        <v>42801</v>
      </c>
      <c r="CNT30">
        <v>42800</v>
      </c>
      <c r="CNU30">
        <v>42797</v>
      </c>
      <c r="CNV30">
        <v>42796</v>
      </c>
      <c r="CNW30">
        <v>42795</v>
      </c>
      <c r="CNX30">
        <v>42794</v>
      </c>
      <c r="CNY30">
        <v>42793</v>
      </c>
      <c r="CNZ30">
        <v>42790</v>
      </c>
      <c r="COA30">
        <v>42789</v>
      </c>
      <c r="COB30">
        <v>42788</v>
      </c>
      <c r="COC30">
        <v>42787</v>
      </c>
      <c r="COD30">
        <v>42786</v>
      </c>
      <c r="COE30">
        <v>42783</v>
      </c>
      <c r="COF30">
        <v>42782</v>
      </c>
      <c r="COG30">
        <v>42781</v>
      </c>
      <c r="COH30">
        <v>42780</v>
      </c>
      <c r="COI30">
        <v>42779</v>
      </c>
      <c r="COJ30">
        <v>42776</v>
      </c>
      <c r="COK30">
        <v>42775</v>
      </c>
      <c r="COL30">
        <v>42774</v>
      </c>
      <c r="COM30">
        <v>42773</v>
      </c>
      <c r="CON30">
        <v>42772</v>
      </c>
      <c r="COO30">
        <v>42769</v>
      </c>
      <c r="COP30">
        <v>42768</v>
      </c>
      <c r="COQ30">
        <v>42767</v>
      </c>
      <c r="COR30">
        <v>42766</v>
      </c>
      <c r="COS30">
        <v>42765</v>
      </c>
      <c r="COT30">
        <v>42762</v>
      </c>
      <c r="COU30">
        <v>42761</v>
      </c>
      <c r="COV30">
        <v>42760</v>
      </c>
      <c r="COW30">
        <v>42759</v>
      </c>
      <c r="COX30">
        <v>42758</v>
      </c>
      <c r="COY30">
        <v>42755</v>
      </c>
      <c r="COZ30">
        <v>42754</v>
      </c>
      <c r="CPA30">
        <v>42753</v>
      </c>
      <c r="CPB30">
        <v>42752</v>
      </c>
      <c r="CPC30">
        <v>42751</v>
      </c>
      <c r="CPD30">
        <v>42748</v>
      </c>
      <c r="CPE30">
        <v>42747</v>
      </c>
      <c r="CPF30">
        <v>42746</v>
      </c>
      <c r="CPG30">
        <v>42745</v>
      </c>
      <c r="CPH30">
        <v>42744</v>
      </c>
      <c r="CPI30">
        <v>42741</v>
      </c>
      <c r="CPJ30">
        <v>42740</v>
      </c>
      <c r="CPK30">
        <v>42739</v>
      </c>
      <c r="CPL30">
        <v>42738</v>
      </c>
      <c r="CPM30">
        <v>42737</v>
      </c>
      <c r="CPN30">
        <v>42734</v>
      </c>
      <c r="CPO30">
        <v>42733</v>
      </c>
      <c r="CPP30">
        <v>42732</v>
      </c>
      <c r="CPQ30">
        <v>42731</v>
      </c>
      <c r="CPR30">
        <v>42730</v>
      </c>
      <c r="CPS30">
        <v>42727</v>
      </c>
      <c r="CPT30">
        <v>42726</v>
      </c>
      <c r="CPU30">
        <v>42725</v>
      </c>
      <c r="CPV30">
        <v>42724</v>
      </c>
      <c r="CPW30">
        <v>42723</v>
      </c>
      <c r="CPX30">
        <v>42720</v>
      </c>
      <c r="CPY30">
        <v>42719</v>
      </c>
      <c r="CPZ30">
        <v>42718</v>
      </c>
      <c r="CQA30">
        <v>42717</v>
      </c>
      <c r="CQB30">
        <v>42716</v>
      </c>
      <c r="CQC30">
        <v>42713</v>
      </c>
      <c r="CQD30">
        <v>42712</v>
      </c>
      <c r="CQE30">
        <v>42711</v>
      </c>
      <c r="CQF30">
        <v>42710</v>
      </c>
      <c r="CQG30">
        <v>42709</v>
      </c>
      <c r="CQH30">
        <v>42706</v>
      </c>
      <c r="CQI30">
        <v>42705</v>
      </c>
      <c r="CQJ30">
        <v>42704</v>
      </c>
      <c r="CQK30">
        <v>42703</v>
      </c>
      <c r="CQL30">
        <v>42702</v>
      </c>
      <c r="CQM30">
        <v>42699</v>
      </c>
      <c r="CQN30">
        <v>42698</v>
      </c>
      <c r="CQO30">
        <v>42697</v>
      </c>
      <c r="CQP30">
        <v>42696</v>
      </c>
      <c r="CQQ30">
        <v>42695</v>
      </c>
      <c r="CQR30">
        <v>42692</v>
      </c>
      <c r="CQS30">
        <v>42691</v>
      </c>
      <c r="CQT30">
        <v>42690</v>
      </c>
      <c r="CQU30">
        <v>42689</v>
      </c>
      <c r="CQV30">
        <v>42688</v>
      </c>
      <c r="CQW30">
        <v>42685</v>
      </c>
      <c r="CQX30">
        <v>42684</v>
      </c>
      <c r="CQY30">
        <v>42683</v>
      </c>
      <c r="CQZ30">
        <v>42682</v>
      </c>
      <c r="CRA30">
        <v>42681</v>
      </c>
      <c r="CRB30">
        <v>42678</v>
      </c>
      <c r="CRC30">
        <v>42677</v>
      </c>
      <c r="CRD30">
        <v>42676</v>
      </c>
      <c r="CRE30">
        <v>42675</v>
      </c>
      <c r="CRF30">
        <v>42674</v>
      </c>
      <c r="CRG30">
        <v>42671</v>
      </c>
      <c r="CRH30">
        <v>42670</v>
      </c>
      <c r="CRI30">
        <v>42669</v>
      </c>
      <c r="CRJ30">
        <v>42668</v>
      </c>
      <c r="CRK30">
        <v>42667</v>
      </c>
      <c r="CRL30">
        <v>42664</v>
      </c>
      <c r="CRM30">
        <v>42663</v>
      </c>
      <c r="CRN30">
        <v>42662</v>
      </c>
      <c r="CRO30">
        <v>42661</v>
      </c>
      <c r="CRP30">
        <v>42660</v>
      </c>
      <c r="CRQ30">
        <v>42657</v>
      </c>
      <c r="CRR30">
        <v>42656</v>
      </c>
      <c r="CRS30">
        <v>42655</v>
      </c>
      <c r="CRT30">
        <v>42654</v>
      </c>
      <c r="CRU30">
        <v>42653</v>
      </c>
      <c r="CRV30">
        <v>42650</v>
      </c>
      <c r="CRW30">
        <v>42649</v>
      </c>
      <c r="CRX30">
        <v>42648</v>
      </c>
      <c r="CRY30">
        <v>42647</v>
      </c>
      <c r="CRZ30">
        <v>42646</v>
      </c>
      <c r="CSA30">
        <v>42643</v>
      </c>
      <c r="CSB30">
        <v>42642</v>
      </c>
      <c r="CSC30">
        <v>42641</v>
      </c>
      <c r="CSD30">
        <v>42640</v>
      </c>
      <c r="CSE30">
        <v>42639</v>
      </c>
      <c r="CSF30">
        <v>42636</v>
      </c>
      <c r="CSG30">
        <v>42635</v>
      </c>
      <c r="CSH30">
        <v>42634</v>
      </c>
      <c r="CSI30">
        <v>42633</v>
      </c>
      <c r="CSJ30">
        <v>42632</v>
      </c>
      <c r="CSK30">
        <v>42629</v>
      </c>
      <c r="CSL30">
        <v>42628</v>
      </c>
      <c r="CSM30">
        <v>42627</v>
      </c>
      <c r="CSN30">
        <v>42626</v>
      </c>
      <c r="CSO30">
        <v>42625</v>
      </c>
      <c r="CSP30">
        <v>42622</v>
      </c>
      <c r="CSQ30">
        <v>42621</v>
      </c>
      <c r="CSR30">
        <v>42620</v>
      </c>
      <c r="CSS30">
        <v>42619</v>
      </c>
      <c r="CST30">
        <v>42618</v>
      </c>
      <c r="CSU30">
        <v>42615</v>
      </c>
      <c r="CSV30">
        <v>42614</v>
      </c>
      <c r="CSW30">
        <v>42613</v>
      </c>
      <c r="CSX30">
        <v>42612</v>
      </c>
      <c r="CSY30">
        <v>42611</v>
      </c>
      <c r="CSZ30">
        <v>42608</v>
      </c>
      <c r="CTA30">
        <v>42607</v>
      </c>
      <c r="CTB30">
        <v>42606</v>
      </c>
      <c r="CTC30">
        <v>42605</v>
      </c>
      <c r="CTD30">
        <v>42604</v>
      </c>
      <c r="CTE30">
        <v>42601</v>
      </c>
      <c r="CTF30">
        <v>42600</v>
      </c>
      <c r="CTG30">
        <v>42599</v>
      </c>
      <c r="CTH30">
        <v>42598</v>
      </c>
      <c r="CTI30">
        <v>42597</v>
      </c>
      <c r="CTJ30">
        <v>42594</v>
      </c>
      <c r="CTK30">
        <v>42593</v>
      </c>
      <c r="CTL30">
        <v>42592</v>
      </c>
      <c r="CTM30">
        <v>42591</v>
      </c>
      <c r="CTN30">
        <v>42590</v>
      </c>
      <c r="CTO30">
        <v>42587</v>
      </c>
      <c r="CTP30">
        <v>42586</v>
      </c>
      <c r="CTQ30">
        <v>42585</v>
      </c>
      <c r="CTR30">
        <v>42584</v>
      </c>
      <c r="CTS30">
        <v>42583</v>
      </c>
      <c r="CTT30">
        <v>42580</v>
      </c>
      <c r="CTU30">
        <v>42579</v>
      </c>
      <c r="CTV30">
        <v>42578</v>
      </c>
      <c r="CTW30">
        <v>42577</v>
      </c>
      <c r="CTX30">
        <v>42576</v>
      </c>
      <c r="CTY30">
        <v>42573</v>
      </c>
      <c r="CTZ30">
        <v>42572</v>
      </c>
      <c r="CUA30">
        <v>42571</v>
      </c>
      <c r="CUB30">
        <v>42570</v>
      </c>
      <c r="CUC30">
        <v>42569</v>
      </c>
      <c r="CUD30">
        <v>42566</v>
      </c>
      <c r="CUE30">
        <v>42565</v>
      </c>
      <c r="CUF30">
        <v>42564</v>
      </c>
      <c r="CUG30">
        <v>42563</v>
      </c>
      <c r="CUH30">
        <v>42562</v>
      </c>
      <c r="CUI30">
        <v>42559</v>
      </c>
      <c r="CUJ30">
        <v>42558</v>
      </c>
      <c r="CUK30">
        <v>42557</v>
      </c>
      <c r="CUL30">
        <v>42556</v>
      </c>
      <c r="CUM30">
        <v>42555</v>
      </c>
      <c r="CUN30">
        <v>42552</v>
      </c>
      <c r="CUO30">
        <v>42551</v>
      </c>
      <c r="CUP30">
        <v>42550</v>
      </c>
      <c r="CUQ30">
        <v>42549</v>
      </c>
      <c r="CUR30">
        <v>42548</v>
      </c>
      <c r="CUS30">
        <v>42545</v>
      </c>
      <c r="CUT30">
        <v>42544</v>
      </c>
      <c r="CUU30">
        <v>42543</v>
      </c>
      <c r="CUV30">
        <v>42542</v>
      </c>
      <c r="CUW30">
        <v>42541</v>
      </c>
      <c r="CUX30">
        <v>42538</v>
      </c>
      <c r="CUY30">
        <v>42537</v>
      </c>
      <c r="CUZ30">
        <v>42536</v>
      </c>
      <c r="CVA30">
        <v>42535</v>
      </c>
      <c r="CVB30">
        <v>42534</v>
      </c>
      <c r="CVC30">
        <v>42531</v>
      </c>
      <c r="CVD30">
        <v>42530</v>
      </c>
      <c r="CVE30">
        <v>42529</v>
      </c>
      <c r="CVF30">
        <v>42528</v>
      </c>
      <c r="CVG30">
        <v>42527</v>
      </c>
      <c r="CVH30">
        <v>42524</v>
      </c>
      <c r="CVI30">
        <v>42523</v>
      </c>
      <c r="CVJ30">
        <v>42522</v>
      </c>
      <c r="CVK30">
        <v>42521</v>
      </c>
      <c r="CVL30">
        <v>42520</v>
      </c>
      <c r="CVM30">
        <v>42517</v>
      </c>
      <c r="CVN30">
        <v>42516</v>
      </c>
      <c r="CVO30">
        <v>42515</v>
      </c>
      <c r="CVP30">
        <v>42514</v>
      </c>
      <c r="CVQ30">
        <v>42513</v>
      </c>
      <c r="CVR30">
        <v>42510</v>
      </c>
      <c r="CVS30">
        <v>42509</v>
      </c>
      <c r="CVT30">
        <v>42508</v>
      </c>
      <c r="CVU30">
        <v>42507</v>
      </c>
      <c r="CVV30">
        <v>42506</v>
      </c>
      <c r="CVW30">
        <v>42503</v>
      </c>
      <c r="CVX30">
        <v>42502</v>
      </c>
      <c r="CVY30">
        <v>42501</v>
      </c>
      <c r="CVZ30">
        <v>42500</v>
      </c>
      <c r="CWA30">
        <v>42499</v>
      </c>
      <c r="CWB30">
        <v>42496</v>
      </c>
      <c r="CWC30">
        <v>42495</v>
      </c>
      <c r="CWD30">
        <v>42494</v>
      </c>
      <c r="CWE30">
        <v>42493</v>
      </c>
      <c r="CWF30">
        <v>42492</v>
      </c>
      <c r="CWG30">
        <v>42489</v>
      </c>
      <c r="CWH30">
        <v>42488</v>
      </c>
      <c r="CWI30">
        <v>42487</v>
      </c>
      <c r="CWJ30">
        <v>42486</v>
      </c>
      <c r="CWK30">
        <v>42485</v>
      </c>
      <c r="CWL30">
        <v>42482</v>
      </c>
      <c r="CWM30">
        <v>42481</v>
      </c>
      <c r="CWN30">
        <v>42480</v>
      </c>
      <c r="CWO30">
        <v>42479</v>
      </c>
      <c r="CWP30">
        <v>42478</v>
      </c>
      <c r="CWQ30">
        <v>42475</v>
      </c>
      <c r="CWR30">
        <v>42474</v>
      </c>
      <c r="CWS30">
        <v>42473</v>
      </c>
      <c r="CWT30">
        <v>42472</v>
      </c>
      <c r="CWU30">
        <v>42471</v>
      </c>
      <c r="CWV30">
        <v>42468</v>
      </c>
      <c r="CWW30">
        <v>42467</v>
      </c>
      <c r="CWX30">
        <v>42466</v>
      </c>
      <c r="CWY30">
        <v>42465</v>
      </c>
      <c r="CWZ30">
        <v>42464</v>
      </c>
      <c r="CXA30">
        <v>42461</v>
      </c>
      <c r="CXB30">
        <v>42460</v>
      </c>
      <c r="CXC30">
        <v>42459</v>
      </c>
      <c r="CXD30">
        <v>42458</v>
      </c>
      <c r="CXE30">
        <v>42457</v>
      </c>
      <c r="CXF30">
        <v>42454</v>
      </c>
      <c r="CXG30">
        <v>42453</v>
      </c>
      <c r="CXH30">
        <v>42452</v>
      </c>
      <c r="CXI30">
        <v>42451</v>
      </c>
      <c r="CXJ30">
        <v>42450</v>
      </c>
      <c r="CXK30">
        <v>42447</v>
      </c>
      <c r="CXL30">
        <v>42446</v>
      </c>
      <c r="CXM30">
        <v>42445</v>
      </c>
      <c r="CXN30">
        <v>42444</v>
      </c>
      <c r="CXO30">
        <v>42443</v>
      </c>
      <c r="CXP30">
        <v>42440</v>
      </c>
      <c r="CXQ30">
        <v>42439</v>
      </c>
      <c r="CXR30">
        <v>42438</v>
      </c>
      <c r="CXS30">
        <v>42437</v>
      </c>
      <c r="CXT30">
        <v>42436</v>
      </c>
      <c r="CXU30">
        <v>42433</v>
      </c>
      <c r="CXV30">
        <v>42432</v>
      </c>
      <c r="CXW30">
        <v>42431</v>
      </c>
      <c r="CXX30">
        <v>42430</v>
      </c>
      <c r="CXY30">
        <v>42429</v>
      </c>
      <c r="CXZ30">
        <v>42426</v>
      </c>
      <c r="CYA30">
        <v>42425</v>
      </c>
      <c r="CYB30">
        <v>42424</v>
      </c>
      <c r="CYC30">
        <v>42423</v>
      </c>
      <c r="CYD30">
        <v>42422</v>
      </c>
      <c r="CYE30">
        <v>42419</v>
      </c>
      <c r="CYF30">
        <v>42418</v>
      </c>
      <c r="CYG30">
        <v>42417</v>
      </c>
      <c r="CYH30">
        <v>42416</v>
      </c>
      <c r="CYI30">
        <v>42415</v>
      </c>
      <c r="CYJ30">
        <v>42412</v>
      </c>
      <c r="CYK30">
        <v>42411</v>
      </c>
      <c r="CYL30">
        <v>42410</v>
      </c>
      <c r="CYM30">
        <v>42409</v>
      </c>
      <c r="CYN30">
        <v>42408</v>
      </c>
      <c r="CYO30">
        <v>42405</v>
      </c>
      <c r="CYP30">
        <v>42404</v>
      </c>
      <c r="CYQ30">
        <v>42403</v>
      </c>
      <c r="CYR30">
        <v>42402</v>
      </c>
      <c r="CYS30">
        <v>42401</v>
      </c>
      <c r="CYT30">
        <v>42398</v>
      </c>
      <c r="CYU30">
        <v>42397</v>
      </c>
      <c r="CYV30">
        <v>42396</v>
      </c>
      <c r="CYW30">
        <v>42395</v>
      </c>
      <c r="CYX30">
        <v>42394</v>
      </c>
      <c r="CYY30">
        <v>42391</v>
      </c>
      <c r="CYZ30">
        <v>42390</v>
      </c>
      <c r="CZA30">
        <v>42389</v>
      </c>
      <c r="CZB30">
        <v>42388</v>
      </c>
      <c r="CZC30">
        <v>42387</v>
      </c>
      <c r="CZD30">
        <v>42384</v>
      </c>
      <c r="CZE30">
        <v>42383</v>
      </c>
      <c r="CZF30">
        <v>42382</v>
      </c>
      <c r="CZG30">
        <v>42381</v>
      </c>
      <c r="CZH30">
        <v>42380</v>
      </c>
      <c r="CZI30">
        <v>42377</v>
      </c>
      <c r="CZJ30">
        <v>42376</v>
      </c>
      <c r="CZK30">
        <v>42375</v>
      </c>
      <c r="CZL30">
        <v>42374</v>
      </c>
      <c r="CZM30">
        <v>42373</v>
      </c>
      <c r="CZN30">
        <v>42370</v>
      </c>
      <c r="CZO30">
        <v>42369</v>
      </c>
      <c r="CZP30">
        <v>42368</v>
      </c>
      <c r="CZQ30">
        <v>42367</v>
      </c>
      <c r="CZR30">
        <v>42366</v>
      </c>
      <c r="CZS30">
        <v>42363</v>
      </c>
      <c r="CZT30">
        <v>42362</v>
      </c>
      <c r="CZU30">
        <v>42361</v>
      </c>
      <c r="CZV30">
        <v>42360</v>
      </c>
      <c r="CZW30">
        <v>42359</v>
      </c>
      <c r="CZX30">
        <v>42356</v>
      </c>
      <c r="CZY30">
        <v>42355</v>
      </c>
      <c r="CZZ30">
        <v>42354</v>
      </c>
      <c r="DAA30">
        <v>42353</v>
      </c>
      <c r="DAB30">
        <v>42352</v>
      </c>
      <c r="DAC30">
        <v>42349</v>
      </c>
      <c r="DAD30">
        <v>42348</v>
      </c>
      <c r="DAE30">
        <v>42347</v>
      </c>
      <c r="DAF30">
        <v>42346</v>
      </c>
      <c r="DAG30">
        <v>42345</v>
      </c>
      <c r="DAH30">
        <v>42342</v>
      </c>
      <c r="DAI30">
        <v>42341</v>
      </c>
      <c r="DAJ30">
        <v>42340</v>
      </c>
      <c r="DAK30">
        <v>42339</v>
      </c>
      <c r="DAL30">
        <v>42338</v>
      </c>
      <c r="DAM30">
        <v>42335</v>
      </c>
      <c r="DAN30">
        <v>42334</v>
      </c>
      <c r="DAO30">
        <v>42333</v>
      </c>
      <c r="DAP30">
        <v>42332</v>
      </c>
      <c r="DAQ30">
        <v>42331</v>
      </c>
      <c r="DAR30">
        <v>42328</v>
      </c>
      <c r="DAS30">
        <v>42327</v>
      </c>
      <c r="DAT30">
        <v>42326</v>
      </c>
      <c r="DAU30">
        <v>42325</v>
      </c>
      <c r="DAV30">
        <v>42324</v>
      </c>
      <c r="DAW30">
        <v>42321</v>
      </c>
      <c r="DAX30">
        <v>42320</v>
      </c>
      <c r="DAY30">
        <v>42319</v>
      </c>
      <c r="DAZ30">
        <v>42318</v>
      </c>
      <c r="DBA30">
        <v>42317</v>
      </c>
      <c r="DBB30">
        <v>42314</v>
      </c>
      <c r="DBC30">
        <v>42313</v>
      </c>
      <c r="DBD30">
        <v>42312</v>
      </c>
      <c r="DBE30">
        <v>42311</v>
      </c>
      <c r="DBF30">
        <v>42310</v>
      </c>
      <c r="DBG30">
        <v>42307</v>
      </c>
      <c r="DBH30">
        <v>42306</v>
      </c>
      <c r="DBI30">
        <v>42305</v>
      </c>
      <c r="DBJ30">
        <v>42304</v>
      </c>
      <c r="DBK30">
        <v>42303</v>
      </c>
      <c r="DBL30">
        <v>42300</v>
      </c>
      <c r="DBM30">
        <v>42299</v>
      </c>
      <c r="DBN30">
        <v>42298</v>
      </c>
      <c r="DBO30">
        <v>42297</v>
      </c>
      <c r="DBP30">
        <v>42296</v>
      </c>
      <c r="DBQ30">
        <v>42293</v>
      </c>
      <c r="DBR30">
        <v>42292</v>
      </c>
      <c r="DBS30">
        <v>42291</v>
      </c>
      <c r="DBT30">
        <v>42290</v>
      </c>
      <c r="DBU30">
        <v>42289</v>
      </c>
      <c r="DBV30">
        <v>42286</v>
      </c>
      <c r="DBW30">
        <v>42285</v>
      </c>
      <c r="DBX30">
        <v>42284</v>
      </c>
      <c r="DBY30">
        <v>42283</v>
      </c>
      <c r="DBZ30">
        <v>42282</v>
      </c>
      <c r="DCA30">
        <v>42279</v>
      </c>
      <c r="DCB30">
        <v>42278</v>
      </c>
      <c r="DCC30">
        <v>42277</v>
      </c>
      <c r="DCD30">
        <v>42276</v>
      </c>
      <c r="DCE30">
        <v>42275</v>
      </c>
      <c r="DCF30">
        <v>42272</v>
      </c>
      <c r="DCG30">
        <v>42271</v>
      </c>
      <c r="DCH30">
        <v>42270</v>
      </c>
      <c r="DCI30">
        <v>42269</v>
      </c>
      <c r="DCJ30">
        <v>42268</v>
      </c>
      <c r="DCK30">
        <v>42265</v>
      </c>
      <c r="DCL30">
        <v>42264</v>
      </c>
      <c r="DCM30">
        <v>42263</v>
      </c>
      <c r="DCN30">
        <v>42262</v>
      </c>
      <c r="DCO30">
        <v>42261</v>
      </c>
      <c r="DCP30">
        <v>42258</v>
      </c>
      <c r="DCQ30">
        <v>42257</v>
      </c>
      <c r="DCR30">
        <v>42256</v>
      </c>
      <c r="DCS30">
        <v>42255</v>
      </c>
      <c r="DCT30">
        <v>42254</v>
      </c>
      <c r="DCU30">
        <v>42251</v>
      </c>
      <c r="DCV30">
        <v>42250</v>
      </c>
      <c r="DCW30">
        <v>42249</v>
      </c>
      <c r="DCX30">
        <v>42248</v>
      </c>
      <c r="DCY30">
        <v>42247</v>
      </c>
      <c r="DCZ30">
        <v>42244</v>
      </c>
      <c r="DDA30">
        <v>42243</v>
      </c>
      <c r="DDB30">
        <v>42242</v>
      </c>
      <c r="DDC30">
        <v>42241</v>
      </c>
      <c r="DDD30">
        <v>42240</v>
      </c>
      <c r="DDE30">
        <v>42237</v>
      </c>
      <c r="DDF30">
        <v>42236</v>
      </c>
      <c r="DDG30">
        <v>42235</v>
      </c>
      <c r="DDH30">
        <v>42234</v>
      </c>
      <c r="DDI30">
        <v>42233</v>
      </c>
      <c r="DDJ30">
        <v>42230</v>
      </c>
      <c r="DDK30">
        <v>42229</v>
      </c>
      <c r="DDL30">
        <v>42228</v>
      </c>
      <c r="DDM30">
        <v>42227</v>
      </c>
      <c r="DDN30">
        <v>42226</v>
      </c>
      <c r="DDO30">
        <v>42223</v>
      </c>
      <c r="DDP30">
        <v>42222</v>
      </c>
      <c r="DDQ30">
        <v>42221</v>
      </c>
      <c r="DDR30">
        <v>42220</v>
      </c>
      <c r="DDS30">
        <v>42219</v>
      </c>
      <c r="DDT30">
        <v>42216</v>
      </c>
      <c r="DDU30">
        <v>42215</v>
      </c>
      <c r="DDV30">
        <v>42214</v>
      </c>
      <c r="DDW30">
        <v>42213</v>
      </c>
      <c r="DDX30">
        <v>42212</v>
      </c>
      <c r="DDY30">
        <v>42209</v>
      </c>
      <c r="DDZ30">
        <v>42208</v>
      </c>
      <c r="DEA30">
        <v>42207</v>
      </c>
      <c r="DEB30">
        <v>42206</v>
      </c>
      <c r="DEC30">
        <v>42205</v>
      </c>
      <c r="DED30">
        <v>42202</v>
      </c>
      <c r="DEE30">
        <v>42201</v>
      </c>
      <c r="DEF30">
        <v>42200</v>
      </c>
      <c r="DEG30">
        <v>42199</v>
      </c>
      <c r="DEH30">
        <v>42198</v>
      </c>
      <c r="DEI30">
        <v>42195</v>
      </c>
      <c r="DEJ30">
        <v>42194</v>
      </c>
      <c r="DEK30">
        <v>42193</v>
      </c>
      <c r="DEL30">
        <v>42192</v>
      </c>
      <c r="DEM30">
        <v>42191</v>
      </c>
      <c r="DEN30">
        <v>42188</v>
      </c>
      <c r="DEO30">
        <v>42187</v>
      </c>
      <c r="DEP30">
        <v>42186</v>
      </c>
      <c r="DEQ30">
        <v>42185</v>
      </c>
      <c r="DER30">
        <v>42184</v>
      </c>
      <c r="DES30">
        <v>42181</v>
      </c>
      <c r="DET30">
        <v>42180</v>
      </c>
      <c r="DEU30">
        <v>42179</v>
      </c>
      <c r="DEV30">
        <v>42178</v>
      </c>
      <c r="DEW30">
        <v>42177</v>
      </c>
      <c r="DEX30">
        <v>42174</v>
      </c>
      <c r="DEY30">
        <v>42173</v>
      </c>
      <c r="DEZ30">
        <v>42172</v>
      </c>
      <c r="DFA30">
        <v>42171</v>
      </c>
      <c r="DFB30">
        <v>42170</v>
      </c>
      <c r="DFC30">
        <v>42167</v>
      </c>
      <c r="DFD30">
        <v>42166</v>
      </c>
      <c r="DFE30">
        <v>42165</v>
      </c>
      <c r="DFF30">
        <v>42164</v>
      </c>
      <c r="DFG30">
        <v>42163</v>
      </c>
      <c r="DFH30">
        <v>42160</v>
      </c>
      <c r="DFI30">
        <v>42159</v>
      </c>
      <c r="DFJ30">
        <v>42158</v>
      </c>
      <c r="DFK30">
        <v>42157</v>
      </c>
      <c r="DFL30">
        <v>42156</v>
      </c>
      <c r="DFM30">
        <v>42153</v>
      </c>
      <c r="DFN30">
        <v>42152</v>
      </c>
      <c r="DFO30">
        <v>42151</v>
      </c>
      <c r="DFP30">
        <v>42150</v>
      </c>
      <c r="DFQ30">
        <v>42149</v>
      </c>
      <c r="DFR30">
        <v>42146</v>
      </c>
      <c r="DFS30">
        <v>42145</v>
      </c>
      <c r="DFT30">
        <v>42144</v>
      </c>
      <c r="DFU30">
        <v>42143</v>
      </c>
      <c r="DFV30">
        <v>42142</v>
      </c>
      <c r="DFW30">
        <v>42139</v>
      </c>
      <c r="DFX30">
        <v>42138</v>
      </c>
      <c r="DFY30">
        <v>42137</v>
      </c>
      <c r="DFZ30">
        <v>42136</v>
      </c>
      <c r="DGA30">
        <v>42135</v>
      </c>
      <c r="DGB30">
        <v>42132</v>
      </c>
      <c r="DGC30">
        <v>42131</v>
      </c>
      <c r="DGD30">
        <v>42130</v>
      </c>
      <c r="DGE30">
        <v>42129</v>
      </c>
      <c r="DGF30">
        <v>42128</v>
      </c>
      <c r="DGG30">
        <v>42125</v>
      </c>
      <c r="DGH30">
        <v>42124</v>
      </c>
      <c r="DGI30">
        <v>42123</v>
      </c>
      <c r="DGJ30">
        <v>42122</v>
      </c>
      <c r="DGK30">
        <v>42121</v>
      </c>
      <c r="DGL30">
        <v>42118</v>
      </c>
      <c r="DGM30">
        <v>42117</v>
      </c>
      <c r="DGN30">
        <v>42116</v>
      </c>
      <c r="DGO30">
        <v>42115</v>
      </c>
      <c r="DGP30">
        <v>42114</v>
      </c>
      <c r="DGQ30">
        <v>42111</v>
      </c>
      <c r="DGR30">
        <v>42110</v>
      </c>
      <c r="DGS30">
        <v>42109</v>
      </c>
      <c r="DGT30">
        <v>42108</v>
      </c>
      <c r="DGU30">
        <v>42107</v>
      </c>
      <c r="DGV30">
        <v>42104</v>
      </c>
      <c r="DGW30">
        <v>42103</v>
      </c>
      <c r="DGX30">
        <v>42102</v>
      </c>
      <c r="DGY30">
        <v>42101</v>
      </c>
      <c r="DGZ30">
        <v>42100</v>
      </c>
      <c r="DHA30">
        <v>42097</v>
      </c>
      <c r="DHB30">
        <v>42096</v>
      </c>
      <c r="DHC30">
        <v>42095</v>
      </c>
      <c r="DHD30">
        <v>42094</v>
      </c>
      <c r="DHE30">
        <v>42093</v>
      </c>
      <c r="DHF30">
        <v>42090</v>
      </c>
      <c r="DHG30">
        <v>42089</v>
      </c>
      <c r="DHH30">
        <v>42088</v>
      </c>
      <c r="DHI30">
        <v>42087</v>
      </c>
      <c r="DHJ30">
        <v>42086</v>
      </c>
      <c r="DHK30">
        <v>42083</v>
      </c>
      <c r="DHL30">
        <v>42082</v>
      </c>
      <c r="DHM30">
        <v>42081</v>
      </c>
      <c r="DHN30">
        <v>42080</v>
      </c>
      <c r="DHO30">
        <v>42079</v>
      </c>
      <c r="DHP30">
        <v>42076</v>
      </c>
      <c r="DHQ30">
        <v>42075</v>
      </c>
      <c r="DHR30">
        <v>42074</v>
      </c>
      <c r="DHS30">
        <v>42073</v>
      </c>
      <c r="DHT30">
        <v>42072</v>
      </c>
      <c r="DHU30">
        <v>42069</v>
      </c>
      <c r="DHV30">
        <v>42068</v>
      </c>
      <c r="DHW30">
        <v>42067</v>
      </c>
      <c r="DHX30">
        <v>42066</v>
      </c>
      <c r="DHY30">
        <v>42065</v>
      </c>
      <c r="DHZ30">
        <v>42062</v>
      </c>
      <c r="DIA30">
        <v>42061</v>
      </c>
      <c r="DIB30">
        <v>42060</v>
      </c>
      <c r="DIC30">
        <v>42059</v>
      </c>
      <c r="DID30">
        <v>42058</v>
      </c>
      <c r="DIE30">
        <v>42055</v>
      </c>
      <c r="DIF30">
        <v>42054</v>
      </c>
      <c r="DIG30">
        <v>42053</v>
      </c>
      <c r="DIH30">
        <v>42052</v>
      </c>
      <c r="DII30">
        <v>42051</v>
      </c>
      <c r="DIJ30">
        <v>42048</v>
      </c>
      <c r="DIK30">
        <v>42047</v>
      </c>
      <c r="DIL30">
        <v>42046</v>
      </c>
      <c r="DIM30">
        <v>42045</v>
      </c>
      <c r="DIN30">
        <v>42044</v>
      </c>
      <c r="DIO30">
        <v>42041</v>
      </c>
      <c r="DIP30">
        <v>42040</v>
      </c>
      <c r="DIQ30">
        <v>42039</v>
      </c>
      <c r="DIR30">
        <v>42038</v>
      </c>
      <c r="DIS30">
        <v>42037</v>
      </c>
      <c r="DIT30">
        <v>42034</v>
      </c>
      <c r="DIU30">
        <v>42033</v>
      </c>
      <c r="DIV30">
        <v>42032</v>
      </c>
      <c r="DIW30">
        <v>42031</v>
      </c>
      <c r="DIX30">
        <v>42030</v>
      </c>
      <c r="DIY30">
        <v>42027</v>
      </c>
      <c r="DIZ30">
        <v>42026</v>
      </c>
      <c r="DJA30">
        <v>42025</v>
      </c>
      <c r="DJB30">
        <v>42024</v>
      </c>
      <c r="DJC30">
        <v>42023</v>
      </c>
      <c r="DJD30">
        <v>42020</v>
      </c>
      <c r="DJE30">
        <v>42019</v>
      </c>
      <c r="DJF30">
        <v>42018</v>
      </c>
      <c r="DJG30">
        <v>42017</v>
      </c>
      <c r="DJH30">
        <v>42016</v>
      </c>
      <c r="DJI30">
        <v>42013</v>
      </c>
      <c r="DJJ30">
        <v>42012</v>
      </c>
      <c r="DJK30">
        <v>42011</v>
      </c>
      <c r="DJL30">
        <v>42010</v>
      </c>
      <c r="DJM30">
        <v>42009</v>
      </c>
      <c r="DJN30">
        <v>42006</v>
      </c>
      <c r="DJO30">
        <v>42005</v>
      </c>
      <c r="DJP30">
        <v>42004</v>
      </c>
      <c r="DJQ30">
        <v>42003</v>
      </c>
      <c r="DJR30">
        <v>42002</v>
      </c>
      <c r="DJS30">
        <v>41999</v>
      </c>
      <c r="DJT30">
        <v>41998</v>
      </c>
      <c r="DJU30">
        <v>41997</v>
      </c>
      <c r="DJV30">
        <v>41996</v>
      </c>
      <c r="DJW30">
        <v>41995</v>
      </c>
      <c r="DJX30">
        <v>41992</v>
      </c>
      <c r="DJY30">
        <v>41991</v>
      </c>
      <c r="DJZ30">
        <v>41990</v>
      </c>
      <c r="DKA30">
        <v>41989</v>
      </c>
      <c r="DKB30">
        <v>41988</v>
      </c>
      <c r="DKC30">
        <v>41985</v>
      </c>
      <c r="DKD30">
        <v>41984</v>
      </c>
      <c r="DKE30">
        <v>41983</v>
      </c>
      <c r="DKF30">
        <v>41982</v>
      </c>
      <c r="DKG30">
        <v>41981</v>
      </c>
      <c r="DKH30">
        <v>41978</v>
      </c>
      <c r="DKI30">
        <v>41977</v>
      </c>
      <c r="DKJ30">
        <v>41976</v>
      </c>
      <c r="DKK30">
        <v>41975</v>
      </c>
      <c r="DKL30">
        <v>41974</v>
      </c>
      <c r="DKM30">
        <v>41971</v>
      </c>
      <c r="DKN30">
        <v>41970</v>
      </c>
      <c r="DKO30">
        <v>41969</v>
      </c>
      <c r="DKP30">
        <v>41968</v>
      </c>
      <c r="DKQ30">
        <v>41967</v>
      </c>
      <c r="DKR30">
        <v>41964</v>
      </c>
      <c r="DKS30">
        <v>41963</v>
      </c>
      <c r="DKT30">
        <v>41962</v>
      </c>
      <c r="DKU30">
        <v>41961</v>
      </c>
      <c r="DKV30">
        <v>41960</v>
      </c>
      <c r="DKW30">
        <v>41957</v>
      </c>
      <c r="DKX30">
        <v>41956</v>
      </c>
      <c r="DKY30">
        <v>41955</v>
      </c>
      <c r="DKZ30">
        <v>41954</v>
      </c>
      <c r="DLA30">
        <v>41953</v>
      </c>
      <c r="DLB30">
        <v>41950</v>
      </c>
      <c r="DLC30">
        <v>41949</v>
      </c>
      <c r="DLD30">
        <v>41948</v>
      </c>
      <c r="DLE30">
        <v>41947</v>
      </c>
      <c r="DLF30">
        <v>41946</v>
      </c>
      <c r="DLG30">
        <v>41943</v>
      </c>
      <c r="DLH30">
        <v>41942</v>
      </c>
      <c r="DLI30">
        <v>41941</v>
      </c>
      <c r="DLJ30">
        <v>41940</v>
      </c>
      <c r="DLK30">
        <v>41939</v>
      </c>
      <c r="DLL30">
        <v>41936</v>
      </c>
      <c r="DLM30">
        <v>41935</v>
      </c>
      <c r="DLN30">
        <v>41934</v>
      </c>
      <c r="DLO30">
        <v>41933</v>
      </c>
      <c r="DLP30">
        <v>41932</v>
      </c>
      <c r="DLQ30">
        <v>41929</v>
      </c>
      <c r="DLR30">
        <v>41928</v>
      </c>
      <c r="DLS30">
        <v>41927</v>
      </c>
      <c r="DLT30">
        <v>41926</v>
      </c>
      <c r="DLU30">
        <v>41925</v>
      </c>
      <c r="DLV30">
        <v>41922</v>
      </c>
      <c r="DLW30">
        <v>41921</v>
      </c>
      <c r="DLX30">
        <v>41920</v>
      </c>
      <c r="DLY30">
        <v>41919</v>
      </c>
      <c r="DLZ30">
        <v>41918</v>
      </c>
      <c r="DMA30">
        <v>41915</v>
      </c>
      <c r="DMB30">
        <v>41914</v>
      </c>
      <c r="DMC30">
        <v>41913</v>
      </c>
      <c r="DMD30">
        <v>41912</v>
      </c>
      <c r="DME30">
        <v>41911</v>
      </c>
      <c r="DMF30">
        <v>41908</v>
      </c>
      <c r="DMG30">
        <v>41907</v>
      </c>
      <c r="DMH30">
        <v>41906</v>
      </c>
      <c r="DMI30">
        <v>41905</v>
      </c>
      <c r="DMJ30">
        <v>41904</v>
      </c>
      <c r="DMK30">
        <v>41901</v>
      </c>
      <c r="DML30">
        <v>41900</v>
      </c>
      <c r="DMM30">
        <v>41899</v>
      </c>
      <c r="DMN30">
        <v>41898</v>
      </c>
      <c r="DMO30">
        <v>41897</v>
      </c>
      <c r="DMP30">
        <v>41894</v>
      </c>
      <c r="DMQ30">
        <v>41893</v>
      </c>
      <c r="DMR30">
        <v>41892</v>
      </c>
      <c r="DMS30">
        <v>41891</v>
      </c>
      <c r="DMT30">
        <v>41890</v>
      </c>
      <c r="DMU30">
        <v>41887</v>
      </c>
      <c r="DMV30">
        <v>41886</v>
      </c>
      <c r="DMW30">
        <v>41885</v>
      </c>
      <c r="DMX30">
        <v>41884</v>
      </c>
      <c r="DMY30">
        <v>41883</v>
      </c>
      <c r="DMZ30">
        <v>41880</v>
      </c>
      <c r="DNA30">
        <v>41879</v>
      </c>
      <c r="DNB30">
        <v>41878</v>
      </c>
      <c r="DNC30">
        <v>41877</v>
      </c>
      <c r="DND30">
        <v>41876</v>
      </c>
      <c r="DNE30">
        <v>41873</v>
      </c>
      <c r="DNF30">
        <v>41872</v>
      </c>
      <c r="DNG30">
        <v>41871</v>
      </c>
      <c r="DNH30">
        <v>41870</v>
      </c>
      <c r="DNI30">
        <v>41869</v>
      </c>
      <c r="DNJ30">
        <v>41866</v>
      </c>
      <c r="DNK30">
        <v>41865</v>
      </c>
      <c r="DNL30">
        <v>41864</v>
      </c>
      <c r="DNM30">
        <v>41863</v>
      </c>
      <c r="DNN30">
        <v>41862</v>
      </c>
      <c r="DNO30">
        <v>41859</v>
      </c>
      <c r="DNP30">
        <v>41858</v>
      </c>
      <c r="DNQ30">
        <v>41857</v>
      </c>
      <c r="DNR30">
        <v>41856</v>
      </c>
      <c r="DNS30">
        <v>41855</v>
      </c>
      <c r="DNT30">
        <v>41852</v>
      </c>
      <c r="DNU30">
        <v>41851</v>
      </c>
      <c r="DNV30">
        <v>41850</v>
      </c>
      <c r="DNW30">
        <v>41849</v>
      </c>
      <c r="DNX30">
        <v>41848</v>
      </c>
      <c r="DNY30">
        <v>41845</v>
      </c>
      <c r="DNZ30">
        <v>41844</v>
      </c>
      <c r="DOA30">
        <v>41843</v>
      </c>
      <c r="DOB30">
        <v>41842</v>
      </c>
      <c r="DOC30">
        <v>41841</v>
      </c>
      <c r="DOD30">
        <v>41838</v>
      </c>
      <c r="DOE30">
        <v>41837</v>
      </c>
      <c r="DOF30">
        <v>41836</v>
      </c>
      <c r="DOG30">
        <v>41835</v>
      </c>
      <c r="DOH30">
        <v>41834</v>
      </c>
      <c r="DOI30">
        <v>41831</v>
      </c>
      <c r="DOJ30">
        <v>41830</v>
      </c>
      <c r="DOK30">
        <v>41829</v>
      </c>
      <c r="DOL30">
        <v>41828</v>
      </c>
      <c r="DOM30">
        <v>41827</v>
      </c>
      <c r="DON30">
        <v>41824</v>
      </c>
      <c r="DOO30">
        <v>41823</v>
      </c>
      <c r="DOP30">
        <v>41822</v>
      </c>
      <c r="DOQ30">
        <v>41821</v>
      </c>
      <c r="DOR30">
        <v>41820</v>
      </c>
      <c r="DOS30">
        <v>41817</v>
      </c>
      <c r="DOT30">
        <v>41816</v>
      </c>
      <c r="DOU30">
        <v>41815</v>
      </c>
      <c r="DOV30">
        <v>41814</v>
      </c>
      <c r="DOW30">
        <v>41813</v>
      </c>
      <c r="DOX30">
        <v>41810</v>
      </c>
      <c r="DOY30">
        <v>41809</v>
      </c>
      <c r="DOZ30">
        <v>41808</v>
      </c>
      <c r="DPA30">
        <v>41807</v>
      </c>
      <c r="DPB30">
        <v>41806</v>
      </c>
      <c r="DPC30">
        <v>41803</v>
      </c>
      <c r="DPD30">
        <v>41802</v>
      </c>
      <c r="DPE30">
        <v>41801</v>
      </c>
      <c r="DPF30">
        <v>41800</v>
      </c>
      <c r="DPG30">
        <v>41799</v>
      </c>
      <c r="DPH30">
        <v>41796</v>
      </c>
      <c r="DPI30">
        <v>41795</v>
      </c>
      <c r="DPJ30">
        <v>41794</v>
      </c>
      <c r="DPK30">
        <v>41793</v>
      </c>
      <c r="DPL30">
        <v>41792</v>
      </c>
      <c r="DPM30">
        <v>41789</v>
      </c>
      <c r="DPN30">
        <v>41788</v>
      </c>
      <c r="DPO30">
        <v>41787</v>
      </c>
      <c r="DPP30">
        <v>41786</v>
      </c>
      <c r="DPQ30">
        <v>41785</v>
      </c>
      <c r="DPR30">
        <v>41782</v>
      </c>
      <c r="DPS30">
        <v>41781</v>
      </c>
      <c r="DPT30">
        <v>41780</v>
      </c>
      <c r="DPU30">
        <v>41779</v>
      </c>
      <c r="DPV30">
        <v>41778</v>
      </c>
      <c r="DPW30">
        <v>41775</v>
      </c>
      <c r="DPX30">
        <v>41774</v>
      </c>
      <c r="DPY30">
        <v>41773</v>
      </c>
      <c r="DPZ30">
        <v>41772</v>
      </c>
      <c r="DQA30">
        <v>41771</v>
      </c>
      <c r="DQB30">
        <v>41768</v>
      </c>
      <c r="DQC30">
        <v>41767</v>
      </c>
      <c r="DQD30">
        <v>41766</v>
      </c>
      <c r="DQE30">
        <v>41765</v>
      </c>
      <c r="DQF30">
        <v>41764</v>
      </c>
      <c r="DQG30">
        <v>41761</v>
      </c>
      <c r="DQH30">
        <v>41760</v>
      </c>
      <c r="DQI30">
        <v>41759</v>
      </c>
      <c r="DQJ30">
        <v>41758</v>
      </c>
      <c r="DQK30">
        <v>41757</v>
      </c>
      <c r="DQL30">
        <v>41754</v>
      </c>
      <c r="DQM30">
        <v>41753</v>
      </c>
      <c r="DQN30">
        <v>41752</v>
      </c>
      <c r="DQO30">
        <v>41751</v>
      </c>
      <c r="DQP30">
        <v>41750</v>
      </c>
      <c r="DQQ30">
        <v>41747</v>
      </c>
      <c r="DQR30">
        <v>41746</v>
      </c>
      <c r="DQS30">
        <v>41745</v>
      </c>
      <c r="DQT30">
        <v>41744</v>
      </c>
      <c r="DQU30">
        <v>41743</v>
      </c>
      <c r="DQV30">
        <v>41740</v>
      </c>
      <c r="DQW30">
        <v>41739</v>
      </c>
      <c r="DQX30">
        <v>41738</v>
      </c>
      <c r="DQY30">
        <v>41737</v>
      </c>
      <c r="DQZ30">
        <v>41736</v>
      </c>
      <c r="DRA30">
        <v>41733</v>
      </c>
      <c r="DRB30">
        <v>41732</v>
      </c>
      <c r="DRC30">
        <v>41731</v>
      </c>
      <c r="DRD30">
        <v>41730</v>
      </c>
      <c r="DRE30">
        <v>41729</v>
      </c>
      <c r="DRF30">
        <v>41726</v>
      </c>
      <c r="DRG30">
        <v>41725</v>
      </c>
      <c r="DRH30">
        <v>41724</v>
      </c>
      <c r="DRI30">
        <v>41723</v>
      </c>
      <c r="DRJ30">
        <v>41722</v>
      </c>
      <c r="DRK30">
        <v>41719</v>
      </c>
      <c r="DRL30">
        <v>41718</v>
      </c>
      <c r="DRM30">
        <v>41717</v>
      </c>
      <c r="DRN30">
        <v>41716</v>
      </c>
      <c r="DRO30">
        <v>41715</v>
      </c>
      <c r="DRP30">
        <v>41712</v>
      </c>
      <c r="DRQ30">
        <v>41711</v>
      </c>
      <c r="DRR30">
        <v>41710</v>
      </c>
      <c r="DRS30">
        <v>41709</v>
      </c>
      <c r="DRT30">
        <v>41708</v>
      </c>
      <c r="DRU30">
        <v>41705</v>
      </c>
      <c r="DRV30">
        <v>41704</v>
      </c>
      <c r="DRW30">
        <v>41703</v>
      </c>
      <c r="DRX30">
        <v>41702</v>
      </c>
      <c r="DRY30">
        <v>41701</v>
      </c>
      <c r="DRZ30">
        <v>41698</v>
      </c>
      <c r="DSA30">
        <v>41697</v>
      </c>
      <c r="DSB30">
        <v>41696</v>
      </c>
      <c r="DSC30">
        <v>41695</v>
      </c>
      <c r="DSD30">
        <v>41694</v>
      </c>
      <c r="DSE30">
        <v>41691</v>
      </c>
      <c r="DSF30">
        <v>41690</v>
      </c>
      <c r="DSG30">
        <v>41689</v>
      </c>
      <c r="DSH30">
        <v>41688</v>
      </c>
      <c r="DSI30">
        <v>41687</v>
      </c>
      <c r="DSJ30">
        <v>41684</v>
      </c>
      <c r="DSK30">
        <v>41683</v>
      </c>
      <c r="DSL30">
        <v>41682</v>
      </c>
      <c r="DSM30">
        <v>41681</v>
      </c>
      <c r="DSN30">
        <v>41680</v>
      </c>
      <c r="DSO30">
        <v>41677</v>
      </c>
      <c r="DSP30">
        <v>41676</v>
      </c>
      <c r="DSQ30">
        <v>41675</v>
      </c>
      <c r="DSR30">
        <v>41674</v>
      </c>
      <c r="DSS30">
        <v>41673</v>
      </c>
      <c r="DST30">
        <v>41670</v>
      </c>
      <c r="DSU30">
        <v>41669</v>
      </c>
      <c r="DSV30">
        <v>41668</v>
      </c>
      <c r="DSW30">
        <v>41667</v>
      </c>
      <c r="DSX30">
        <v>41666</v>
      </c>
      <c r="DSY30">
        <v>41663</v>
      </c>
      <c r="DSZ30">
        <v>41662</v>
      </c>
      <c r="DTA30">
        <v>41661</v>
      </c>
      <c r="DTB30">
        <v>41660</v>
      </c>
      <c r="DTC30">
        <v>41659</v>
      </c>
      <c r="DTD30">
        <v>41656</v>
      </c>
      <c r="DTE30">
        <v>41655</v>
      </c>
      <c r="DTF30">
        <v>41654</v>
      </c>
      <c r="DTG30">
        <v>41653</v>
      </c>
      <c r="DTH30">
        <v>41652</v>
      </c>
      <c r="DTI30">
        <v>41649</v>
      </c>
      <c r="DTJ30">
        <v>41648</v>
      </c>
      <c r="DTK30">
        <v>41647</v>
      </c>
      <c r="DTL30">
        <v>41646</v>
      </c>
      <c r="DTM30">
        <v>41645</v>
      </c>
      <c r="DTN30">
        <v>41642</v>
      </c>
      <c r="DTO30">
        <v>41641</v>
      </c>
      <c r="DTP30">
        <v>41640</v>
      </c>
      <c r="DTQ30">
        <v>41639</v>
      </c>
      <c r="DTR30">
        <v>41638</v>
      </c>
      <c r="DTS30">
        <v>41635</v>
      </c>
      <c r="DTT30">
        <v>41634</v>
      </c>
      <c r="DTU30">
        <v>41633</v>
      </c>
      <c r="DTV30">
        <v>41632</v>
      </c>
      <c r="DTW30">
        <v>41631</v>
      </c>
      <c r="DTX30">
        <v>41628</v>
      </c>
      <c r="DTY30">
        <v>41627</v>
      </c>
      <c r="DTZ30">
        <v>41626</v>
      </c>
      <c r="DUA30">
        <v>41625</v>
      </c>
      <c r="DUB30">
        <v>41624</v>
      </c>
      <c r="DUC30">
        <v>41621</v>
      </c>
      <c r="DUD30">
        <v>41620</v>
      </c>
      <c r="DUE30">
        <v>41619</v>
      </c>
      <c r="DUF30">
        <v>41618</v>
      </c>
      <c r="DUG30">
        <v>41617</v>
      </c>
      <c r="DUH30">
        <v>41614</v>
      </c>
      <c r="DUI30">
        <v>41613</v>
      </c>
      <c r="DUJ30">
        <v>41612</v>
      </c>
      <c r="DUK30">
        <v>41611</v>
      </c>
      <c r="DUL30">
        <v>41610</v>
      </c>
      <c r="DUM30">
        <v>41607</v>
      </c>
      <c r="DUN30">
        <v>41606</v>
      </c>
      <c r="DUO30">
        <v>41605</v>
      </c>
      <c r="DUP30">
        <v>41604</v>
      </c>
      <c r="DUQ30">
        <v>41603</v>
      </c>
      <c r="DUR30">
        <v>41600</v>
      </c>
      <c r="DUS30">
        <v>41599</v>
      </c>
      <c r="DUT30">
        <v>41598</v>
      </c>
      <c r="DUU30">
        <v>41597</v>
      </c>
      <c r="DUV30">
        <v>41596</v>
      </c>
      <c r="DUW30">
        <v>41593</v>
      </c>
      <c r="DUX30">
        <v>41592</v>
      </c>
      <c r="DUY30">
        <v>41591</v>
      </c>
      <c r="DUZ30">
        <v>41590</v>
      </c>
      <c r="DVA30">
        <v>41589</v>
      </c>
      <c r="DVB30">
        <v>41586</v>
      </c>
      <c r="DVC30">
        <v>41585</v>
      </c>
      <c r="DVD30">
        <v>41584</v>
      </c>
      <c r="DVE30">
        <v>41583</v>
      </c>
      <c r="DVF30">
        <v>41582</v>
      </c>
      <c r="DVG30">
        <v>41579</v>
      </c>
      <c r="DVH30">
        <v>41578</v>
      </c>
      <c r="DVI30">
        <v>41577</v>
      </c>
      <c r="DVJ30">
        <v>41576</v>
      </c>
      <c r="DVK30">
        <v>41575</v>
      </c>
      <c r="DVL30">
        <v>41572</v>
      </c>
      <c r="DVM30">
        <v>41571</v>
      </c>
      <c r="DVN30">
        <v>41570</v>
      </c>
      <c r="DVO30">
        <v>41569</v>
      </c>
      <c r="DVP30">
        <v>41568</v>
      </c>
      <c r="DVQ30">
        <v>41565</v>
      </c>
      <c r="DVR30">
        <v>41564</v>
      </c>
      <c r="DVS30">
        <v>41563</v>
      </c>
      <c r="DVT30">
        <v>41562</v>
      </c>
      <c r="DVU30">
        <v>41561</v>
      </c>
      <c r="DVV30">
        <v>41558</v>
      </c>
      <c r="DVW30">
        <v>41557</v>
      </c>
      <c r="DVX30">
        <v>41556</v>
      </c>
      <c r="DVY30">
        <v>41555</v>
      </c>
      <c r="DVZ30">
        <v>41554</v>
      </c>
      <c r="DWA30">
        <v>41551</v>
      </c>
      <c r="DWB30">
        <v>41550</v>
      </c>
      <c r="DWC30">
        <v>41549</v>
      </c>
      <c r="DWD30">
        <v>41548</v>
      </c>
      <c r="DWE30">
        <v>41547</v>
      </c>
      <c r="DWF30">
        <v>41544</v>
      </c>
      <c r="DWG30">
        <v>41543</v>
      </c>
      <c r="DWH30">
        <v>41542</v>
      </c>
      <c r="DWI30">
        <v>41541</v>
      </c>
      <c r="DWJ30">
        <v>41540</v>
      </c>
      <c r="DWK30">
        <v>41537</v>
      </c>
      <c r="DWL30">
        <v>41536</v>
      </c>
      <c r="DWM30">
        <v>41535</v>
      </c>
      <c r="DWN30">
        <v>41534</v>
      </c>
      <c r="DWO30">
        <v>41533</v>
      </c>
      <c r="DWP30">
        <v>41530</v>
      </c>
      <c r="DWQ30">
        <v>41529</v>
      </c>
      <c r="DWR30">
        <v>41528</v>
      </c>
      <c r="DWS30">
        <v>41527</v>
      </c>
      <c r="DWT30">
        <v>41526</v>
      </c>
      <c r="DWU30">
        <v>41523</v>
      </c>
      <c r="DWV30">
        <v>41522</v>
      </c>
      <c r="DWW30">
        <v>41521</v>
      </c>
      <c r="DWX30">
        <v>41520</v>
      </c>
      <c r="DWY30">
        <v>41519</v>
      </c>
      <c r="DWZ30">
        <v>41516</v>
      </c>
      <c r="DXA30">
        <v>41515</v>
      </c>
      <c r="DXB30">
        <v>41514</v>
      </c>
      <c r="DXC30">
        <v>41513</v>
      </c>
      <c r="DXD30">
        <v>41512</v>
      </c>
      <c r="DXE30">
        <v>41509</v>
      </c>
      <c r="DXF30">
        <v>41508</v>
      </c>
      <c r="DXG30">
        <v>41507</v>
      </c>
      <c r="DXH30">
        <v>41506</v>
      </c>
      <c r="DXI30">
        <v>41505</v>
      </c>
      <c r="DXJ30">
        <v>41502</v>
      </c>
      <c r="DXK30">
        <v>41501</v>
      </c>
      <c r="DXL30">
        <v>41500</v>
      </c>
      <c r="DXM30">
        <v>41499</v>
      </c>
      <c r="DXN30">
        <v>41498</v>
      </c>
      <c r="DXO30">
        <v>41495</v>
      </c>
      <c r="DXP30">
        <v>41494</v>
      </c>
      <c r="DXQ30">
        <v>41493</v>
      </c>
      <c r="DXR30">
        <v>41492</v>
      </c>
      <c r="DXS30">
        <v>41491</v>
      </c>
      <c r="DXT30">
        <v>41488</v>
      </c>
      <c r="DXU30">
        <v>41487</v>
      </c>
      <c r="DXV30">
        <v>41486</v>
      </c>
      <c r="DXW30">
        <v>41485</v>
      </c>
      <c r="DXX30">
        <v>41484</v>
      </c>
      <c r="DXY30">
        <v>41481</v>
      </c>
      <c r="DXZ30">
        <v>41480</v>
      </c>
      <c r="DYA30">
        <v>41479</v>
      </c>
      <c r="DYB30">
        <v>41478</v>
      </c>
      <c r="DYC30">
        <v>41477</v>
      </c>
      <c r="DYD30">
        <v>41474</v>
      </c>
      <c r="DYE30">
        <v>41473</v>
      </c>
      <c r="DYF30">
        <v>41472</v>
      </c>
      <c r="DYG30">
        <v>41471</v>
      </c>
      <c r="DYH30">
        <v>41470</v>
      </c>
      <c r="DYI30">
        <v>41467</v>
      </c>
      <c r="DYJ30">
        <v>41466</v>
      </c>
      <c r="DYK30">
        <v>41465</v>
      </c>
      <c r="DYL30">
        <v>41464</v>
      </c>
      <c r="DYM30">
        <v>41463</v>
      </c>
      <c r="DYN30">
        <v>41460</v>
      </c>
      <c r="DYO30">
        <v>41459</v>
      </c>
      <c r="DYP30">
        <v>41458</v>
      </c>
      <c r="DYQ30">
        <v>41457</v>
      </c>
      <c r="DYR30">
        <v>41456</v>
      </c>
      <c r="DYS30">
        <v>41453</v>
      </c>
      <c r="DYT30">
        <v>41452</v>
      </c>
      <c r="DYU30">
        <v>41451</v>
      </c>
      <c r="DYV30">
        <v>41450</v>
      </c>
      <c r="DYW30">
        <v>41449</v>
      </c>
      <c r="DYX30">
        <v>41446</v>
      </c>
      <c r="DYY30">
        <v>41445</v>
      </c>
      <c r="DYZ30">
        <v>41444</v>
      </c>
      <c r="DZA30">
        <v>41443</v>
      </c>
      <c r="DZB30">
        <v>41442</v>
      </c>
      <c r="DZC30">
        <v>41439</v>
      </c>
      <c r="DZD30">
        <v>41438</v>
      </c>
      <c r="DZE30">
        <v>41437</v>
      </c>
      <c r="DZF30">
        <v>41436</v>
      </c>
      <c r="DZG30">
        <v>41435</v>
      </c>
      <c r="DZH30">
        <v>41432</v>
      </c>
      <c r="DZI30">
        <v>41431</v>
      </c>
      <c r="DZJ30">
        <v>41430</v>
      </c>
      <c r="DZK30">
        <v>41429</v>
      </c>
      <c r="DZL30">
        <v>41428</v>
      </c>
      <c r="DZM30">
        <v>41425</v>
      </c>
      <c r="DZN30">
        <v>41424</v>
      </c>
      <c r="DZO30">
        <v>41423</v>
      </c>
      <c r="DZP30">
        <v>41422</v>
      </c>
      <c r="DZQ30">
        <v>41421</v>
      </c>
      <c r="DZR30">
        <v>41418</v>
      </c>
      <c r="DZS30">
        <v>41417</v>
      </c>
      <c r="DZT30">
        <v>41416</v>
      </c>
      <c r="DZU30">
        <v>41415</v>
      </c>
      <c r="DZV30">
        <v>41414</v>
      </c>
      <c r="DZW30">
        <v>41411</v>
      </c>
      <c r="DZX30">
        <v>41410</v>
      </c>
      <c r="DZY30">
        <v>41409</v>
      </c>
      <c r="DZZ30">
        <v>41408</v>
      </c>
      <c r="EAA30">
        <v>41407</v>
      </c>
      <c r="EAB30">
        <v>41404</v>
      </c>
      <c r="EAC30">
        <v>41403</v>
      </c>
      <c r="EAD30">
        <v>41402</v>
      </c>
      <c r="EAE30">
        <v>41401</v>
      </c>
      <c r="EAF30">
        <v>41400</v>
      </c>
      <c r="EAG30">
        <v>41397</v>
      </c>
      <c r="EAH30">
        <v>41396</v>
      </c>
      <c r="EAI30">
        <v>41395</v>
      </c>
      <c r="EAJ30">
        <v>41394</v>
      </c>
      <c r="EAK30">
        <v>41393</v>
      </c>
      <c r="EAL30">
        <v>41390</v>
      </c>
      <c r="EAM30">
        <v>41389</v>
      </c>
      <c r="EAN30">
        <v>41388</v>
      </c>
      <c r="EAO30">
        <v>41387</v>
      </c>
      <c r="EAP30">
        <v>41386</v>
      </c>
      <c r="EAQ30">
        <v>41383</v>
      </c>
      <c r="EAR30">
        <v>41382</v>
      </c>
      <c r="EAS30">
        <v>41381</v>
      </c>
      <c r="EAT30">
        <v>41380</v>
      </c>
      <c r="EAU30">
        <v>41379</v>
      </c>
      <c r="EAV30">
        <v>41376</v>
      </c>
      <c r="EAW30">
        <v>41375</v>
      </c>
      <c r="EAX30">
        <v>41374</v>
      </c>
      <c r="EAY30">
        <v>41373</v>
      </c>
      <c r="EAZ30">
        <v>41372</v>
      </c>
      <c r="EBA30">
        <v>41369</v>
      </c>
      <c r="EBB30">
        <v>41368</v>
      </c>
      <c r="EBC30">
        <v>41367</v>
      </c>
      <c r="EBD30">
        <v>41366</v>
      </c>
      <c r="EBE30">
        <v>41365</v>
      </c>
      <c r="EBF30">
        <v>41362</v>
      </c>
      <c r="EBG30">
        <v>41361</v>
      </c>
      <c r="EBH30">
        <v>41360</v>
      </c>
      <c r="EBI30">
        <v>41359</v>
      </c>
      <c r="EBJ30">
        <v>41358</v>
      </c>
      <c r="EBK30">
        <v>41355</v>
      </c>
      <c r="EBL30">
        <v>41354</v>
      </c>
      <c r="EBM30">
        <v>41353</v>
      </c>
      <c r="EBN30">
        <v>41352</v>
      </c>
      <c r="EBO30">
        <v>41351</v>
      </c>
      <c r="EBP30">
        <v>41348</v>
      </c>
      <c r="EBQ30">
        <v>41347</v>
      </c>
      <c r="EBR30">
        <v>41346</v>
      </c>
      <c r="EBS30">
        <v>41345</v>
      </c>
      <c r="EBT30">
        <v>41344</v>
      </c>
      <c r="EBU30">
        <v>41341</v>
      </c>
      <c r="EBV30">
        <v>41340</v>
      </c>
      <c r="EBW30">
        <v>41339</v>
      </c>
      <c r="EBX30">
        <v>41338</v>
      </c>
      <c r="EBY30">
        <v>41337</v>
      </c>
      <c r="EBZ30">
        <v>41334</v>
      </c>
      <c r="ECA30">
        <v>41333</v>
      </c>
      <c r="ECB30">
        <v>41332</v>
      </c>
      <c r="ECC30">
        <v>41331</v>
      </c>
      <c r="ECD30">
        <v>41330</v>
      </c>
      <c r="ECE30">
        <v>41327</v>
      </c>
      <c r="ECF30">
        <v>41326</v>
      </c>
      <c r="ECG30">
        <v>41325</v>
      </c>
      <c r="ECH30">
        <v>41324</v>
      </c>
      <c r="ECI30">
        <v>41323</v>
      </c>
      <c r="ECJ30">
        <v>41320</v>
      </c>
      <c r="ECK30">
        <v>41319</v>
      </c>
      <c r="ECL30">
        <v>41318</v>
      </c>
      <c r="ECM30">
        <v>41317</v>
      </c>
      <c r="ECN30">
        <v>41316</v>
      </c>
      <c r="ECO30">
        <v>41313</v>
      </c>
      <c r="ECP30">
        <v>41312</v>
      </c>
      <c r="ECQ30">
        <v>41311</v>
      </c>
      <c r="ECR30">
        <v>41310</v>
      </c>
      <c r="ECS30">
        <v>41309</v>
      </c>
      <c r="ECT30">
        <v>41306</v>
      </c>
      <c r="ECU30">
        <v>41305</v>
      </c>
      <c r="ECV30">
        <v>41304</v>
      </c>
      <c r="ECW30">
        <v>41303</v>
      </c>
      <c r="ECX30">
        <v>41302</v>
      </c>
      <c r="ECY30">
        <v>41299</v>
      </c>
      <c r="ECZ30">
        <v>41298</v>
      </c>
      <c r="EDA30">
        <v>41297</v>
      </c>
      <c r="EDB30">
        <v>41296</v>
      </c>
      <c r="EDC30">
        <v>41295</v>
      </c>
      <c r="EDD30">
        <v>41292</v>
      </c>
      <c r="EDE30">
        <v>41291</v>
      </c>
      <c r="EDF30">
        <v>41290</v>
      </c>
      <c r="EDG30">
        <v>41289</v>
      </c>
      <c r="EDH30">
        <v>41288</v>
      </c>
      <c r="EDI30">
        <v>41285</v>
      </c>
      <c r="EDJ30">
        <v>41284</v>
      </c>
      <c r="EDK30">
        <v>41283</v>
      </c>
      <c r="EDL30">
        <v>41282</v>
      </c>
      <c r="EDM30">
        <v>41281</v>
      </c>
      <c r="EDN30">
        <v>41278</v>
      </c>
      <c r="EDO30">
        <v>41277</v>
      </c>
      <c r="EDP30">
        <v>41276</v>
      </c>
      <c r="EDQ30">
        <v>41275</v>
      </c>
      <c r="EDR30">
        <v>41274</v>
      </c>
      <c r="EDS30">
        <v>41271</v>
      </c>
      <c r="EDT30">
        <v>41270</v>
      </c>
      <c r="EDU30">
        <v>41269</v>
      </c>
      <c r="EDV30">
        <v>41268</v>
      </c>
      <c r="EDW30">
        <v>41267</v>
      </c>
      <c r="EDX30">
        <v>41264</v>
      </c>
      <c r="EDY30">
        <v>41263</v>
      </c>
      <c r="EDZ30">
        <v>41262</v>
      </c>
      <c r="EEA30">
        <v>41261</v>
      </c>
      <c r="EEB30">
        <v>41260</v>
      </c>
      <c r="EEC30">
        <v>41257</v>
      </c>
      <c r="EED30">
        <v>41256</v>
      </c>
      <c r="EEE30">
        <v>41255</v>
      </c>
      <c r="EEF30">
        <v>41254</v>
      </c>
      <c r="EEG30">
        <v>41253</v>
      </c>
      <c r="EEH30">
        <v>41250</v>
      </c>
      <c r="EEI30">
        <v>41249</v>
      </c>
      <c r="EEJ30">
        <v>41248</v>
      </c>
      <c r="EEK30">
        <v>41247</v>
      </c>
      <c r="EEL30">
        <v>41246</v>
      </c>
      <c r="EEM30">
        <v>41243</v>
      </c>
      <c r="EEN30">
        <v>41242</v>
      </c>
      <c r="EEO30">
        <v>41241</v>
      </c>
      <c r="EEP30">
        <v>41240</v>
      </c>
      <c r="EEQ30">
        <v>41239</v>
      </c>
      <c r="EER30">
        <v>41236</v>
      </c>
      <c r="EES30">
        <v>41235</v>
      </c>
      <c r="EET30">
        <v>41234</v>
      </c>
      <c r="EEU30">
        <v>41233</v>
      </c>
      <c r="EEV30">
        <v>41232</v>
      </c>
      <c r="EEW30">
        <v>41229</v>
      </c>
      <c r="EEX30">
        <v>41228</v>
      </c>
      <c r="EEY30">
        <v>41227</v>
      </c>
      <c r="EEZ30">
        <v>41226</v>
      </c>
      <c r="EFA30">
        <v>41225</v>
      </c>
      <c r="EFB30">
        <v>41222</v>
      </c>
      <c r="EFC30">
        <v>41221</v>
      </c>
      <c r="EFD30">
        <v>41220</v>
      </c>
      <c r="EFE30">
        <v>41219</v>
      </c>
      <c r="EFF30">
        <v>41218</v>
      </c>
      <c r="EFG30">
        <v>41215</v>
      </c>
      <c r="EFH30">
        <v>41214</v>
      </c>
      <c r="EFI30">
        <v>41213</v>
      </c>
      <c r="EFJ30">
        <v>41212</v>
      </c>
      <c r="EFK30">
        <v>41211</v>
      </c>
      <c r="EFL30">
        <v>41208</v>
      </c>
      <c r="EFM30">
        <v>41207</v>
      </c>
      <c r="EFN30">
        <v>41206</v>
      </c>
      <c r="EFO30">
        <v>41205</v>
      </c>
      <c r="EFP30">
        <v>41204</v>
      </c>
      <c r="EFQ30">
        <v>41201</v>
      </c>
      <c r="EFR30">
        <v>41200</v>
      </c>
      <c r="EFS30">
        <v>41199</v>
      </c>
      <c r="EFT30">
        <v>41198</v>
      </c>
      <c r="EFU30">
        <v>41197</v>
      </c>
      <c r="EFV30">
        <v>41194</v>
      </c>
      <c r="EFW30">
        <v>41193</v>
      </c>
      <c r="EFX30">
        <v>41192</v>
      </c>
      <c r="EFY30">
        <v>41191</v>
      </c>
      <c r="EFZ30">
        <v>41190</v>
      </c>
      <c r="EGA30">
        <v>41187</v>
      </c>
      <c r="EGB30">
        <v>41186</v>
      </c>
      <c r="EGC30">
        <v>41185</v>
      </c>
      <c r="EGD30">
        <v>41184</v>
      </c>
      <c r="EGE30">
        <v>41183</v>
      </c>
      <c r="EGF30">
        <v>41180</v>
      </c>
      <c r="EGG30">
        <v>41179</v>
      </c>
      <c r="EGH30">
        <v>41178</v>
      </c>
      <c r="EGI30">
        <v>41177</v>
      </c>
      <c r="EGJ30">
        <v>41176</v>
      </c>
      <c r="EGK30">
        <v>41173</v>
      </c>
      <c r="EGL30">
        <v>41172</v>
      </c>
      <c r="EGM30">
        <v>41171</v>
      </c>
      <c r="EGN30">
        <v>41170</v>
      </c>
      <c r="EGO30">
        <v>41169</v>
      </c>
      <c r="EGP30">
        <v>41166</v>
      </c>
      <c r="EGQ30">
        <v>41165</v>
      </c>
      <c r="EGR30">
        <v>41164</v>
      </c>
      <c r="EGS30">
        <v>41163</v>
      </c>
      <c r="EGT30">
        <v>41162</v>
      </c>
      <c r="EGU30">
        <v>41159</v>
      </c>
      <c r="EGV30">
        <v>41158</v>
      </c>
      <c r="EGW30">
        <v>41157</v>
      </c>
      <c r="EGX30">
        <v>41156</v>
      </c>
      <c r="EGY30">
        <v>41155</v>
      </c>
      <c r="EGZ30">
        <v>41152</v>
      </c>
      <c r="EHA30">
        <v>41151</v>
      </c>
      <c r="EHB30">
        <v>41150</v>
      </c>
      <c r="EHC30">
        <v>41149</v>
      </c>
      <c r="EHD30">
        <v>41148</v>
      </c>
      <c r="EHE30">
        <v>41145</v>
      </c>
      <c r="EHF30">
        <v>41144</v>
      </c>
      <c r="EHG30">
        <v>41143</v>
      </c>
      <c r="EHH30">
        <v>41142</v>
      </c>
      <c r="EHI30">
        <v>41141</v>
      </c>
      <c r="EHJ30">
        <v>41138</v>
      </c>
      <c r="EHK30">
        <v>41137</v>
      </c>
      <c r="EHL30">
        <v>41136</v>
      </c>
      <c r="EHM30">
        <v>41135</v>
      </c>
      <c r="EHN30">
        <v>41134</v>
      </c>
      <c r="EHO30">
        <v>41131</v>
      </c>
      <c r="EHP30">
        <v>41130</v>
      </c>
      <c r="EHQ30">
        <v>41129</v>
      </c>
      <c r="EHR30">
        <v>41128</v>
      </c>
      <c r="EHS30">
        <v>41127</v>
      </c>
      <c r="EHT30">
        <v>41124</v>
      </c>
      <c r="EHU30">
        <v>41123</v>
      </c>
      <c r="EHV30">
        <v>41122</v>
      </c>
      <c r="EHW30">
        <v>41121</v>
      </c>
      <c r="EHX30">
        <v>41120</v>
      </c>
      <c r="EHY30">
        <v>41117</v>
      </c>
      <c r="EHZ30">
        <v>41116</v>
      </c>
      <c r="EIA30">
        <v>41115</v>
      </c>
      <c r="EIB30">
        <v>41114</v>
      </c>
      <c r="EIC30">
        <v>41113</v>
      </c>
      <c r="EID30">
        <v>41110</v>
      </c>
      <c r="EIE30">
        <v>41109</v>
      </c>
      <c r="EIF30">
        <v>41108</v>
      </c>
      <c r="EIG30">
        <v>41107</v>
      </c>
      <c r="EIH30">
        <v>41106</v>
      </c>
      <c r="EII30">
        <v>41103</v>
      </c>
      <c r="EIJ30">
        <v>41102</v>
      </c>
      <c r="EIK30">
        <v>41101</v>
      </c>
      <c r="EIL30">
        <v>41100</v>
      </c>
      <c r="EIM30">
        <v>41099</v>
      </c>
      <c r="EIN30">
        <v>41096</v>
      </c>
      <c r="EIO30">
        <v>41095</v>
      </c>
      <c r="EIP30">
        <v>41094</v>
      </c>
      <c r="EIQ30">
        <v>41093</v>
      </c>
      <c r="EIR30">
        <v>41092</v>
      </c>
      <c r="EIS30">
        <v>41089</v>
      </c>
      <c r="EIT30">
        <v>41088</v>
      </c>
      <c r="EIU30">
        <v>41087</v>
      </c>
      <c r="EIV30">
        <v>41086</v>
      </c>
      <c r="EIW30">
        <v>41085</v>
      </c>
      <c r="EIX30">
        <v>41082</v>
      </c>
      <c r="EIY30">
        <v>41081</v>
      </c>
      <c r="EIZ30">
        <v>41080</v>
      </c>
      <c r="EJA30">
        <v>41079</v>
      </c>
      <c r="EJB30">
        <v>41078</v>
      </c>
      <c r="EJC30">
        <v>41075</v>
      </c>
      <c r="EJD30">
        <v>41074</v>
      </c>
      <c r="EJE30">
        <v>41073</v>
      </c>
      <c r="EJF30">
        <v>41072</v>
      </c>
      <c r="EJG30">
        <v>41071</v>
      </c>
      <c r="EJH30">
        <v>41068</v>
      </c>
      <c r="EJI30">
        <v>41067</v>
      </c>
      <c r="EJJ30">
        <v>41066</v>
      </c>
      <c r="EJK30">
        <v>41065</v>
      </c>
      <c r="EJL30">
        <v>41064</v>
      </c>
      <c r="EJM30">
        <v>41061</v>
      </c>
      <c r="EJN30">
        <v>41060</v>
      </c>
      <c r="EJO30">
        <v>41059</v>
      </c>
      <c r="EJP30">
        <v>41058</v>
      </c>
      <c r="EJQ30">
        <v>41057</v>
      </c>
      <c r="EJR30">
        <v>41054</v>
      </c>
      <c r="EJS30">
        <v>41053</v>
      </c>
      <c r="EJT30">
        <v>41052</v>
      </c>
      <c r="EJU30">
        <v>41051</v>
      </c>
      <c r="EJV30">
        <v>41050</v>
      </c>
      <c r="EJW30">
        <v>41047</v>
      </c>
      <c r="EJX30">
        <v>41046</v>
      </c>
      <c r="EJY30">
        <v>41045</v>
      </c>
      <c r="EJZ30">
        <v>41044</v>
      </c>
      <c r="EKA30">
        <v>41043</v>
      </c>
      <c r="EKB30">
        <v>41040</v>
      </c>
      <c r="EKC30">
        <v>41039</v>
      </c>
      <c r="EKD30">
        <v>41038</v>
      </c>
      <c r="EKE30">
        <v>41037</v>
      </c>
      <c r="EKF30">
        <v>41036</v>
      </c>
      <c r="EKG30">
        <v>41033</v>
      </c>
      <c r="EKH30">
        <v>41032</v>
      </c>
      <c r="EKI30">
        <v>41031</v>
      </c>
      <c r="EKJ30">
        <v>41030</v>
      </c>
      <c r="EKK30">
        <v>41029</v>
      </c>
      <c r="EKL30">
        <v>41026</v>
      </c>
      <c r="EKM30">
        <v>41025</v>
      </c>
      <c r="EKN30">
        <v>41024</v>
      </c>
      <c r="EKO30">
        <v>41023</v>
      </c>
      <c r="EKP30">
        <v>41022</v>
      </c>
      <c r="EKQ30">
        <v>41019</v>
      </c>
      <c r="EKR30">
        <v>41018</v>
      </c>
      <c r="EKS30">
        <v>41017</v>
      </c>
      <c r="EKT30">
        <v>41016</v>
      </c>
      <c r="EKU30">
        <v>41015</v>
      </c>
      <c r="EKV30">
        <v>41012</v>
      </c>
      <c r="EKW30">
        <v>41011</v>
      </c>
      <c r="EKX30">
        <v>41010</v>
      </c>
      <c r="EKY30">
        <v>41009</v>
      </c>
      <c r="EKZ30">
        <v>41008</v>
      </c>
      <c r="ELA30">
        <v>41005</v>
      </c>
      <c r="ELB30">
        <v>41004</v>
      </c>
      <c r="ELC30">
        <v>41003</v>
      </c>
      <c r="ELD30">
        <v>41002</v>
      </c>
      <c r="ELE30">
        <v>41001</v>
      </c>
      <c r="ELF30">
        <v>40998</v>
      </c>
      <c r="ELG30">
        <v>40997</v>
      </c>
      <c r="ELH30">
        <v>40996</v>
      </c>
      <c r="ELI30">
        <v>40995</v>
      </c>
      <c r="ELJ30">
        <v>40994</v>
      </c>
      <c r="ELK30">
        <v>40991</v>
      </c>
      <c r="ELL30">
        <v>40990</v>
      </c>
      <c r="ELM30">
        <v>40989</v>
      </c>
      <c r="ELN30">
        <v>40988</v>
      </c>
      <c r="ELO30">
        <v>40987</v>
      </c>
      <c r="ELP30">
        <v>40984</v>
      </c>
      <c r="ELQ30">
        <v>40983</v>
      </c>
      <c r="ELR30">
        <v>40982</v>
      </c>
      <c r="ELS30">
        <v>40981</v>
      </c>
      <c r="ELT30">
        <v>40980</v>
      </c>
      <c r="ELU30">
        <v>40977</v>
      </c>
      <c r="ELV30">
        <v>40976</v>
      </c>
      <c r="ELW30">
        <v>40975</v>
      </c>
      <c r="ELX30">
        <v>40974</v>
      </c>
      <c r="ELY30">
        <v>40973</v>
      </c>
      <c r="ELZ30">
        <v>40970</v>
      </c>
      <c r="EMA30">
        <v>40969</v>
      </c>
      <c r="EMB30">
        <v>40968</v>
      </c>
      <c r="EMC30">
        <v>40967</v>
      </c>
      <c r="EMD30">
        <v>40966</v>
      </c>
      <c r="EME30">
        <v>40963</v>
      </c>
      <c r="EMF30">
        <v>40962</v>
      </c>
      <c r="EMG30">
        <v>40961</v>
      </c>
      <c r="EMH30">
        <v>40960</v>
      </c>
      <c r="EMI30">
        <v>40959</v>
      </c>
      <c r="EMJ30">
        <v>40956</v>
      </c>
      <c r="EMK30">
        <v>40955</v>
      </c>
      <c r="EML30">
        <v>40954</v>
      </c>
      <c r="EMM30">
        <v>40953</v>
      </c>
      <c r="EMN30">
        <v>40952</v>
      </c>
      <c r="EMO30">
        <v>40949</v>
      </c>
      <c r="EMP30">
        <v>40948</v>
      </c>
      <c r="EMQ30">
        <v>40947</v>
      </c>
      <c r="EMR30">
        <v>40946</v>
      </c>
      <c r="EMS30">
        <v>40945</v>
      </c>
      <c r="EMT30">
        <v>40942</v>
      </c>
      <c r="EMU30">
        <v>40941</v>
      </c>
      <c r="EMV30">
        <v>40940</v>
      </c>
      <c r="EMW30">
        <v>40939</v>
      </c>
      <c r="EMX30">
        <v>40938</v>
      </c>
      <c r="EMY30">
        <v>40935</v>
      </c>
      <c r="EMZ30">
        <v>40934</v>
      </c>
      <c r="ENA30">
        <v>40933</v>
      </c>
      <c r="ENB30">
        <v>40932</v>
      </c>
      <c r="ENC30">
        <v>40931</v>
      </c>
      <c r="END30">
        <v>40928</v>
      </c>
      <c r="ENE30">
        <v>40927</v>
      </c>
      <c r="ENF30">
        <v>40926</v>
      </c>
      <c r="ENG30">
        <v>40925</v>
      </c>
      <c r="ENH30">
        <v>40924</v>
      </c>
      <c r="ENI30">
        <v>40921</v>
      </c>
      <c r="ENJ30">
        <v>40920</v>
      </c>
      <c r="ENK30">
        <v>40919</v>
      </c>
      <c r="ENL30">
        <v>40918</v>
      </c>
      <c r="ENM30">
        <v>40917</v>
      </c>
      <c r="ENN30">
        <v>40914</v>
      </c>
      <c r="ENO30">
        <v>40913</v>
      </c>
      <c r="ENP30">
        <v>40912</v>
      </c>
      <c r="ENQ30">
        <v>40911</v>
      </c>
      <c r="ENR30">
        <v>40910</v>
      </c>
      <c r="ENS30">
        <v>40907</v>
      </c>
      <c r="ENT30">
        <v>40906</v>
      </c>
      <c r="ENU30">
        <v>40905</v>
      </c>
      <c r="ENV30">
        <v>40904</v>
      </c>
      <c r="ENW30">
        <v>40903</v>
      </c>
      <c r="ENX30">
        <v>40900</v>
      </c>
      <c r="ENY30">
        <v>40899</v>
      </c>
      <c r="ENZ30">
        <v>40898</v>
      </c>
      <c r="EOA30">
        <v>40897</v>
      </c>
      <c r="EOB30">
        <v>40896</v>
      </c>
      <c r="EOC30">
        <v>40893</v>
      </c>
      <c r="EOD30">
        <v>40892</v>
      </c>
      <c r="EOE30">
        <v>40891</v>
      </c>
      <c r="EOF30">
        <v>40890</v>
      </c>
      <c r="EOG30">
        <v>40889</v>
      </c>
      <c r="EOH30">
        <v>40886</v>
      </c>
      <c r="EOI30">
        <v>40885</v>
      </c>
      <c r="EOJ30">
        <v>40884</v>
      </c>
      <c r="EOK30">
        <v>40883</v>
      </c>
      <c r="EOL30">
        <v>40882</v>
      </c>
      <c r="EOM30">
        <v>40879</v>
      </c>
      <c r="EON30">
        <v>40878</v>
      </c>
      <c r="EOO30">
        <v>40877</v>
      </c>
      <c r="EOP30">
        <v>40876</v>
      </c>
      <c r="EOQ30">
        <v>40875</v>
      </c>
      <c r="EOR30">
        <v>40872</v>
      </c>
      <c r="EOS30">
        <v>40871</v>
      </c>
      <c r="EOT30">
        <v>40870</v>
      </c>
      <c r="EOU30">
        <v>40869</v>
      </c>
      <c r="EOV30">
        <v>40868</v>
      </c>
      <c r="EOW30">
        <v>40865</v>
      </c>
      <c r="EOX30">
        <v>40864</v>
      </c>
      <c r="EOY30">
        <v>40863</v>
      </c>
      <c r="EOZ30">
        <v>40862</v>
      </c>
      <c r="EPA30">
        <v>40861</v>
      </c>
      <c r="EPB30">
        <v>40858</v>
      </c>
      <c r="EPC30">
        <v>40857</v>
      </c>
      <c r="EPD30">
        <v>40856</v>
      </c>
      <c r="EPE30">
        <v>40855</v>
      </c>
      <c r="EPF30">
        <v>40854</v>
      </c>
      <c r="EPG30">
        <v>40851</v>
      </c>
      <c r="EPH30">
        <v>40850</v>
      </c>
      <c r="EPI30">
        <v>40849</v>
      </c>
      <c r="EPJ30">
        <v>40848</v>
      </c>
      <c r="EPK30">
        <v>40847</v>
      </c>
      <c r="EPL30">
        <v>40844</v>
      </c>
      <c r="EPM30">
        <v>40843</v>
      </c>
      <c r="EPN30">
        <v>40842</v>
      </c>
      <c r="EPO30">
        <v>40841</v>
      </c>
      <c r="EPP30">
        <v>40840</v>
      </c>
      <c r="EPQ30">
        <v>40837</v>
      </c>
      <c r="EPR30">
        <v>40836</v>
      </c>
      <c r="EPS30">
        <v>40835</v>
      </c>
      <c r="EPT30">
        <v>40834</v>
      </c>
      <c r="EPU30">
        <v>40833</v>
      </c>
      <c r="EPV30">
        <v>40830</v>
      </c>
      <c r="EPW30">
        <v>40829</v>
      </c>
      <c r="EPX30">
        <v>40828</v>
      </c>
      <c r="EPY30">
        <v>40827</v>
      </c>
      <c r="EPZ30">
        <v>40826</v>
      </c>
      <c r="EQA30">
        <v>40823</v>
      </c>
      <c r="EQB30">
        <v>40822</v>
      </c>
      <c r="EQC30">
        <v>40821</v>
      </c>
      <c r="EQD30">
        <v>40820</v>
      </c>
      <c r="EQE30">
        <v>40819</v>
      </c>
      <c r="EQF30">
        <v>40816</v>
      </c>
      <c r="EQG30">
        <v>40815</v>
      </c>
      <c r="EQH30">
        <v>40814</v>
      </c>
      <c r="EQI30">
        <v>40813</v>
      </c>
      <c r="EQJ30">
        <v>40812</v>
      </c>
      <c r="EQK30">
        <v>40809</v>
      </c>
      <c r="EQL30">
        <v>40808</v>
      </c>
      <c r="EQM30">
        <v>40807</v>
      </c>
      <c r="EQN30">
        <v>40806</v>
      </c>
      <c r="EQO30">
        <v>40805</v>
      </c>
      <c r="EQP30">
        <v>40802</v>
      </c>
      <c r="EQQ30">
        <v>40801</v>
      </c>
      <c r="EQR30">
        <v>40800</v>
      </c>
      <c r="EQS30">
        <v>40799</v>
      </c>
      <c r="EQT30">
        <v>40798</v>
      </c>
      <c r="EQU30">
        <v>40795</v>
      </c>
      <c r="EQV30">
        <v>40794</v>
      </c>
      <c r="EQW30">
        <v>40793</v>
      </c>
      <c r="EQX30">
        <v>40792</v>
      </c>
      <c r="EQY30">
        <v>40791</v>
      </c>
      <c r="EQZ30">
        <v>40788</v>
      </c>
      <c r="ERA30">
        <v>40787</v>
      </c>
      <c r="ERB30">
        <v>40786</v>
      </c>
      <c r="ERC30">
        <v>40785</v>
      </c>
      <c r="ERD30">
        <v>40784</v>
      </c>
      <c r="ERE30">
        <v>40781</v>
      </c>
      <c r="ERF30">
        <v>40780</v>
      </c>
      <c r="ERG30">
        <v>40779</v>
      </c>
      <c r="ERH30">
        <v>40778</v>
      </c>
      <c r="ERI30">
        <v>40777</v>
      </c>
      <c r="ERJ30">
        <v>40774</v>
      </c>
      <c r="ERK30">
        <v>40773</v>
      </c>
      <c r="ERL30">
        <v>40772</v>
      </c>
      <c r="ERM30">
        <v>40771</v>
      </c>
      <c r="ERN30">
        <v>40770</v>
      </c>
      <c r="ERO30">
        <v>40767</v>
      </c>
      <c r="ERP30">
        <v>40766</v>
      </c>
      <c r="ERQ30">
        <v>40765</v>
      </c>
      <c r="ERR30">
        <v>40764</v>
      </c>
      <c r="ERS30">
        <v>40763</v>
      </c>
      <c r="ERT30">
        <v>40760</v>
      </c>
      <c r="ERU30">
        <v>40759</v>
      </c>
      <c r="ERV30">
        <v>40758</v>
      </c>
      <c r="ERW30">
        <v>40757</v>
      </c>
      <c r="ERX30">
        <v>40756</v>
      </c>
      <c r="ERY30">
        <v>40753</v>
      </c>
      <c r="ERZ30">
        <v>40752</v>
      </c>
      <c r="ESA30">
        <v>40751</v>
      </c>
      <c r="ESB30">
        <v>40750</v>
      </c>
      <c r="ESC30">
        <v>40749</v>
      </c>
      <c r="ESD30">
        <v>40746</v>
      </c>
      <c r="ESE30">
        <v>40745</v>
      </c>
      <c r="ESF30">
        <v>40744</v>
      </c>
      <c r="ESG30">
        <v>40743</v>
      </c>
      <c r="ESH30">
        <v>40742</v>
      </c>
      <c r="ESI30">
        <v>40739</v>
      </c>
      <c r="ESJ30">
        <v>40738</v>
      </c>
      <c r="ESK30">
        <v>40737</v>
      </c>
      <c r="ESL30">
        <v>40736</v>
      </c>
      <c r="ESM30">
        <v>40735</v>
      </c>
      <c r="ESN30">
        <v>40732</v>
      </c>
      <c r="ESO30">
        <v>40731</v>
      </c>
      <c r="ESP30">
        <v>40730</v>
      </c>
      <c r="ESQ30">
        <v>40729</v>
      </c>
      <c r="ESR30">
        <v>40728</v>
      </c>
      <c r="ESS30">
        <v>40725</v>
      </c>
      <c r="EST30">
        <v>40724</v>
      </c>
      <c r="ESU30">
        <v>40723</v>
      </c>
      <c r="ESV30">
        <v>40722</v>
      </c>
      <c r="ESW30">
        <v>40721</v>
      </c>
      <c r="ESX30">
        <v>40718</v>
      </c>
      <c r="ESY30">
        <v>40717</v>
      </c>
      <c r="ESZ30">
        <v>40716</v>
      </c>
      <c r="ETA30">
        <v>40715</v>
      </c>
      <c r="ETB30">
        <v>40714</v>
      </c>
      <c r="ETC30">
        <v>40711</v>
      </c>
      <c r="ETD30">
        <v>40710</v>
      </c>
      <c r="ETE30">
        <v>40709</v>
      </c>
      <c r="ETF30">
        <v>40708</v>
      </c>
      <c r="ETG30">
        <v>40707</v>
      </c>
      <c r="ETH30">
        <v>40704</v>
      </c>
      <c r="ETI30">
        <v>40703</v>
      </c>
      <c r="ETJ30">
        <v>40702</v>
      </c>
      <c r="ETK30">
        <v>40701</v>
      </c>
      <c r="ETL30">
        <v>40700</v>
      </c>
      <c r="ETM30">
        <v>40697</v>
      </c>
      <c r="ETN30">
        <v>40696</v>
      </c>
      <c r="ETO30">
        <v>40695</v>
      </c>
      <c r="ETP30">
        <v>40694</v>
      </c>
      <c r="ETQ30">
        <v>40693</v>
      </c>
      <c r="ETR30">
        <v>40690</v>
      </c>
      <c r="ETS30">
        <v>40689</v>
      </c>
      <c r="ETT30">
        <v>40688</v>
      </c>
      <c r="ETU30">
        <v>40687</v>
      </c>
      <c r="ETV30">
        <v>40686</v>
      </c>
      <c r="ETW30">
        <v>40683</v>
      </c>
      <c r="ETX30">
        <v>40682</v>
      </c>
      <c r="ETY30">
        <v>40681</v>
      </c>
      <c r="ETZ30">
        <v>40680</v>
      </c>
      <c r="EUA30">
        <v>40679</v>
      </c>
      <c r="EUB30">
        <v>40676</v>
      </c>
      <c r="EUC30">
        <v>40675</v>
      </c>
      <c r="EUD30">
        <v>40674</v>
      </c>
      <c r="EUE30">
        <v>40673</v>
      </c>
      <c r="EUF30">
        <v>40672</v>
      </c>
      <c r="EUG30">
        <v>40669</v>
      </c>
      <c r="EUH30">
        <v>40668</v>
      </c>
      <c r="EUI30">
        <v>40667</v>
      </c>
      <c r="EUJ30">
        <v>40666</v>
      </c>
      <c r="EUK30">
        <v>40665</v>
      </c>
      <c r="EUL30">
        <v>40662</v>
      </c>
      <c r="EUM30">
        <v>40661</v>
      </c>
      <c r="EUN30">
        <v>40660</v>
      </c>
      <c r="EUO30">
        <v>40659</v>
      </c>
      <c r="EUP30">
        <v>40658</v>
      </c>
      <c r="EUQ30">
        <v>40655</v>
      </c>
      <c r="EUR30">
        <v>40654</v>
      </c>
      <c r="EUS30">
        <v>40653</v>
      </c>
      <c r="EUT30">
        <v>40652</v>
      </c>
      <c r="EUU30">
        <v>40651</v>
      </c>
      <c r="EUV30">
        <v>40648</v>
      </c>
      <c r="EUW30">
        <v>40647</v>
      </c>
      <c r="EUX30">
        <v>40646</v>
      </c>
      <c r="EUY30">
        <v>40645</v>
      </c>
      <c r="EUZ30">
        <v>40644</v>
      </c>
      <c r="EVA30">
        <v>40641</v>
      </c>
      <c r="EVB30">
        <v>40640</v>
      </c>
      <c r="EVC30">
        <v>40639</v>
      </c>
      <c r="EVD30">
        <v>40638</v>
      </c>
      <c r="EVE30">
        <v>40637</v>
      </c>
      <c r="EVF30">
        <v>40634</v>
      </c>
      <c r="EVG30">
        <v>40633</v>
      </c>
      <c r="EVH30">
        <v>40632</v>
      </c>
      <c r="EVI30">
        <v>40631</v>
      </c>
      <c r="EVJ30">
        <v>40630</v>
      </c>
      <c r="EVK30">
        <v>40627</v>
      </c>
      <c r="EVL30">
        <v>40626</v>
      </c>
      <c r="EVM30">
        <v>40625</v>
      </c>
      <c r="EVN30">
        <v>40624</v>
      </c>
      <c r="EVO30">
        <v>40623</v>
      </c>
      <c r="EVP30">
        <v>40620</v>
      </c>
      <c r="EVQ30">
        <v>40619</v>
      </c>
      <c r="EVR30">
        <v>40618</v>
      </c>
      <c r="EVS30">
        <v>40617</v>
      </c>
      <c r="EVT30">
        <v>40616</v>
      </c>
      <c r="EVU30">
        <v>40613</v>
      </c>
      <c r="EVV30">
        <v>40612</v>
      </c>
      <c r="EVW30">
        <v>40611</v>
      </c>
      <c r="EVX30">
        <v>40610</v>
      </c>
      <c r="EVY30">
        <v>40609</v>
      </c>
      <c r="EVZ30">
        <v>40606</v>
      </c>
      <c r="EWA30">
        <v>40605</v>
      </c>
      <c r="EWB30">
        <v>40604</v>
      </c>
      <c r="EWC30">
        <v>40603</v>
      </c>
      <c r="EWD30">
        <v>40602</v>
      </c>
      <c r="EWE30">
        <v>40599</v>
      </c>
      <c r="EWF30">
        <v>40598</v>
      </c>
      <c r="EWG30">
        <v>40597</v>
      </c>
      <c r="EWH30">
        <v>40596</v>
      </c>
      <c r="EWI30">
        <v>40595</v>
      </c>
      <c r="EWJ30">
        <v>40592</v>
      </c>
      <c r="EWK30">
        <v>40591</v>
      </c>
      <c r="EWL30">
        <v>40590</v>
      </c>
      <c r="EWM30">
        <v>40589</v>
      </c>
      <c r="EWN30">
        <v>40588</v>
      </c>
      <c r="EWO30">
        <v>40585</v>
      </c>
      <c r="EWP30">
        <v>40584</v>
      </c>
      <c r="EWQ30">
        <v>40583</v>
      </c>
      <c r="EWR30">
        <v>40582</v>
      </c>
      <c r="EWS30">
        <v>40581</v>
      </c>
      <c r="EWT30">
        <v>40578</v>
      </c>
      <c r="EWU30">
        <v>40577</v>
      </c>
      <c r="EWV30">
        <v>40576</v>
      </c>
      <c r="EWW30">
        <v>40575</v>
      </c>
      <c r="EWX30">
        <v>40574</v>
      </c>
      <c r="EWY30">
        <v>40571</v>
      </c>
      <c r="EWZ30">
        <v>40570</v>
      </c>
      <c r="EXA30">
        <v>40569</v>
      </c>
      <c r="EXB30">
        <v>40568</v>
      </c>
      <c r="EXC30">
        <v>40567</v>
      </c>
      <c r="EXD30">
        <v>40564</v>
      </c>
      <c r="EXE30">
        <v>40563</v>
      </c>
      <c r="EXF30">
        <v>40562</v>
      </c>
      <c r="EXG30">
        <v>40561</v>
      </c>
      <c r="EXH30">
        <v>40560</v>
      </c>
      <c r="EXI30">
        <v>40557</v>
      </c>
      <c r="EXJ30">
        <v>40556</v>
      </c>
      <c r="EXK30">
        <v>40555</v>
      </c>
      <c r="EXL30">
        <v>40554</v>
      </c>
      <c r="EXM30">
        <v>40553</v>
      </c>
      <c r="EXN30">
        <v>40550</v>
      </c>
      <c r="EXO30">
        <v>40549</v>
      </c>
      <c r="EXP30">
        <v>40548</v>
      </c>
      <c r="EXQ30">
        <v>40547</v>
      </c>
      <c r="EXR30">
        <v>40546</v>
      </c>
      <c r="EXS30">
        <v>40543</v>
      </c>
      <c r="EXT30">
        <v>40542</v>
      </c>
      <c r="EXU30">
        <v>40541</v>
      </c>
      <c r="EXV30">
        <v>40540</v>
      </c>
      <c r="EXW30">
        <v>40539</v>
      </c>
      <c r="EXX30">
        <v>40536</v>
      </c>
      <c r="EXY30">
        <v>40535</v>
      </c>
      <c r="EXZ30">
        <v>40534</v>
      </c>
      <c r="EYA30">
        <v>40533</v>
      </c>
      <c r="EYB30">
        <v>40532</v>
      </c>
      <c r="EYC30">
        <v>40529</v>
      </c>
      <c r="EYD30">
        <v>40528</v>
      </c>
      <c r="EYE30">
        <v>40527</v>
      </c>
      <c r="EYF30">
        <v>40526</v>
      </c>
      <c r="EYG30">
        <v>40525</v>
      </c>
      <c r="EYH30">
        <v>40522</v>
      </c>
      <c r="EYI30">
        <v>40521</v>
      </c>
      <c r="EYJ30">
        <v>40520</v>
      </c>
      <c r="EYK30">
        <v>40519</v>
      </c>
      <c r="EYL30">
        <v>40518</v>
      </c>
      <c r="EYM30">
        <v>40515</v>
      </c>
      <c r="EYN30">
        <v>40514</v>
      </c>
      <c r="EYO30">
        <v>40513</v>
      </c>
      <c r="EYP30">
        <v>40512</v>
      </c>
      <c r="EYQ30">
        <v>40511</v>
      </c>
      <c r="EYR30">
        <v>40508</v>
      </c>
      <c r="EYS30">
        <v>40507</v>
      </c>
      <c r="EYT30">
        <v>40506</v>
      </c>
      <c r="EYU30">
        <v>40505</v>
      </c>
      <c r="EYV30">
        <v>40504</v>
      </c>
      <c r="EYW30">
        <v>40501</v>
      </c>
      <c r="EYX30">
        <v>40500</v>
      </c>
      <c r="EYY30">
        <v>40499</v>
      </c>
      <c r="EYZ30">
        <v>40498</v>
      </c>
      <c r="EZA30">
        <v>40497</v>
      </c>
      <c r="EZB30">
        <v>40494</v>
      </c>
      <c r="EZC30">
        <v>40493</v>
      </c>
      <c r="EZD30">
        <v>40492</v>
      </c>
      <c r="EZE30">
        <v>40491</v>
      </c>
      <c r="EZF30">
        <v>40490</v>
      </c>
      <c r="EZG30">
        <v>40487</v>
      </c>
      <c r="EZH30">
        <v>40486</v>
      </c>
      <c r="EZI30">
        <v>40485</v>
      </c>
      <c r="EZJ30">
        <v>40484</v>
      </c>
      <c r="EZK30">
        <v>40483</v>
      </c>
      <c r="EZL30">
        <v>40480</v>
      </c>
      <c r="EZM30">
        <v>40479</v>
      </c>
      <c r="EZN30">
        <v>40478</v>
      </c>
      <c r="EZO30">
        <v>40477</v>
      </c>
      <c r="EZP30">
        <v>40476</v>
      </c>
      <c r="EZQ30">
        <v>40473</v>
      </c>
      <c r="EZR30">
        <v>40472</v>
      </c>
      <c r="EZS30">
        <v>40471</v>
      </c>
      <c r="EZT30">
        <v>40470</v>
      </c>
      <c r="EZU30">
        <v>40469</v>
      </c>
      <c r="EZV30">
        <v>40466</v>
      </c>
      <c r="EZW30">
        <v>40465</v>
      </c>
      <c r="EZX30">
        <v>40464</v>
      </c>
      <c r="EZY30">
        <v>40463</v>
      </c>
      <c r="EZZ30">
        <v>40462</v>
      </c>
      <c r="FAA30">
        <v>40459</v>
      </c>
      <c r="FAB30">
        <v>40458</v>
      </c>
      <c r="FAC30">
        <v>40457</v>
      </c>
      <c r="FAD30">
        <v>40456</v>
      </c>
      <c r="FAE30">
        <v>40455</v>
      </c>
      <c r="FAF30">
        <v>40452</v>
      </c>
      <c r="FAG30">
        <v>40451</v>
      </c>
      <c r="FAH30">
        <v>40450</v>
      </c>
      <c r="FAI30">
        <v>40449</v>
      </c>
      <c r="FAJ30">
        <v>40448</v>
      </c>
      <c r="FAK30">
        <v>40445</v>
      </c>
      <c r="FAL30">
        <v>40444</v>
      </c>
      <c r="FAM30">
        <v>40443</v>
      </c>
      <c r="FAN30">
        <v>40442</v>
      </c>
      <c r="FAO30">
        <v>40441</v>
      </c>
      <c r="FAP30">
        <v>40438</v>
      </c>
      <c r="FAQ30">
        <v>40437</v>
      </c>
      <c r="FAR30">
        <v>40436</v>
      </c>
      <c r="FAS30">
        <v>40435</v>
      </c>
      <c r="FAT30">
        <v>40434</v>
      </c>
      <c r="FAU30">
        <v>40431</v>
      </c>
      <c r="FAV30">
        <v>40430</v>
      </c>
      <c r="FAW30">
        <v>40429</v>
      </c>
      <c r="FAX30">
        <v>40428</v>
      </c>
      <c r="FAY30">
        <v>40427</v>
      </c>
      <c r="FAZ30">
        <v>40424</v>
      </c>
      <c r="FBA30">
        <v>40423</v>
      </c>
      <c r="FBB30">
        <v>40422</v>
      </c>
      <c r="FBC30">
        <v>40421</v>
      </c>
      <c r="FBD30">
        <v>40420</v>
      </c>
      <c r="FBE30">
        <v>40417</v>
      </c>
      <c r="FBF30">
        <v>40416</v>
      </c>
      <c r="FBG30">
        <v>40415</v>
      </c>
      <c r="FBH30">
        <v>40414</v>
      </c>
      <c r="FBI30">
        <v>40413</v>
      </c>
      <c r="FBJ30">
        <v>40410</v>
      </c>
      <c r="FBK30">
        <v>40409</v>
      </c>
      <c r="FBL30">
        <v>40408</v>
      </c>
      <c r="FBM30">
        <v>40407</v>
      </c>
      <c r="FBN30">
        <v>40406</v>
      </c>
      <c r="FBO30">
        <v>40403</v>
      </c>
      <c r="FBP30">
        <v>40402</v>
      </c>
      <c r="FBQ30">
        <v>40401</v>
      </c>
      <c r="FBR30">
        <v>40400</v>
      </c>
      <c r="FBS30">
        <v>40399</v>
      </c>
      <c r="FBT30">
        <v>40396</v>
      </c>
      <c r="FBU30">
        <v>40395</v>
      </c>
      <c r="FBV30">
        <v>40394</v>
      </c>
      <c r="FBW30">
        <v>40393</v>
      </c>
      <c r="FBX30">
        <v>40392</v>
      </c>
      <c r="FBY30">
        <v>40389</v>
      </c>
      <c r="FBZ30">
        <v>40388</v>
      </c>
      <c r="FCA30">
        <v>40387</v>
      </c>
      <c r="FCB30">
        <v>40386</v>
      </c>
      <c r="FCC30">
        <v>40385</v>
      </c>
      <c r="FCD30">
        <v>40382</v>
      </c>
      <c r="FCE30">
        <v>40381</v>
      </c>
      <c r="FCF30">
        <v>40380</v>
      </c>
      <c r="FCG30">
        <v>40379</v>
      </c>
      <c r="FCH30">
        <v>40378</v>
      </c>
      <c r="FCI30">
        <v>40375</v>
      </c>
      <c r="FCJ30">
        <v>40374</v>
      </c>
      <c r="FCK30">
        <v>40373</v>
      </c>
      <c r="FCL30">
        <v>40372</v>
      </c>
      <c r="FCM30">
        <v>40371</v>
      </c>
      <c r="FCN30">
        <v>40368</v>
      </c>
      <c r="FCO30">
        <v>40367</v>
      </c>
      <c r="FCP30">
        <v>40366</v>
      </c>
      <c r="FCQ30">
        <v>40365</v>
      </c>
      <c r="FCR30">
        <v>40364</v>
      </c>
      <c r="FCS30">
        <v>40361</v>
      </c>
      <c r="FCT30">
        <v>40360</v>
      </c>
      <c r="FCU30">
        <v>40359</v>
      </c>
      <c r="FCV30">
        <v>40358</v>
      </c>
      <c r="FCW30">
        <v>40357</v>
      </c>
      <c r="FCX30">
        <v>40354</v>
      </c>
      <c r="FCY30">
        <v>40353</v>
      </c>
      <c r="FCZ30">
        <v>40352</v>
      </c>
      <c r="FDA30">
        <v>40351</v>
      </c>
      <c r="FDB30">
        <v>40350</v>
      </c>
      <c r="FDC30">
        <v>40347</v>
      </c>
      <c r="FDD30">
        <v>40346</v>
      </c>
      <c r="FDE30">
        <v>40345</v>
      </c>
      <c r="FDF30">
        <v>40344</v>
      </c>
      <c r="FDG30">
        <v>40343</v>
      </c>
      <c r="FDH30">
        <v>40340</v>
      </c>
      <c r="FDI30">
        <v>40339</v>
      </c>
      <c r="FDJ30">
        <v>40338</v>
      </c>
      <c r="FDK30">
        <v>40337</v>
      </c>
      <c r="FDL30">
        <v>40336</v>
      </c>
      <c r="FDM30">
        <v>40333</v>
      </c>
      <c r="FDN30">
        <v>40332</v>
      </c>
      <c r="FDO30">
        <v>40331</v>
      </c>
      <c r="FDP30">
        <v>40330</v>
      </c>
      <c r="FDQ30">
        <v>40329</v>
      </c>
      <c r="FDR30">
        <v>40326</v>
      </c>
      <c r="FDS30">
        <v>40325</v>
      </c>
      <c r="FDT30">
        <v>40324</v>
      </c>
      <c r="FDU30">
        <v>40323</v>
      </c>
      <c r="FDV30">
        <v>40322</v>
      </c>
      <c r="FDW30">
        <v>40319</v>
      </c>
      <c r="FDX30">
        <v>40318</v>
      </c>
      <c r="FDY30">
        <v>40317</v>
      </c>
      <c r="FDZ30">
        <v>40316</v>
      </c>
      <c r="FEA30">
        <v>40315</v>
      </c>
      <c r="FEB30">
        <v>40312</v>
      </c>
      <c r="FEC30">
        <v>40311</v>
      </c>
      <c r="FED30">
        <v>40310</v>
      </c>
      <c r="FEE30">
        <v>40309</v>
      </c>
      <c r="FEF30">
        <v>40308</v>
      </c>
      <c r="FEG30">
        <v>40305</v>
      </c>
      <c r="FEH30">
        <v>40304</v>
      </c>
      <c r="FEI30">
        <v>40303</v>
      </c>
      <c r="FEJ30">
        <v>40302</v>
      </c>
      <c r="FEK30">
        <v>40301</v>
      </c>
      <c r="FEL30">
        <v>40298</v>
      </c>
      <c r="FEM30">
        <v>40297</v>
      </c>
      <c r="FEN30">
        <v>40296</v>
      </c>
      <c r="FEO30">
        <v>40295</v>
      </c>
      <c r="FEP30">
        <v>40294</v>
      </c>
      <c r="FEQ30">
        <v>40291</v>
      </c>
      <c r="FER30">
        <v>40290</v>
      </c>
      <c r="FES30">
        <v>40289</v>
      </c>
      <c r="FET30">
        <v>40288</v>
      </c>
      <c r="FEU30">
        <v>40287</v>
      </c>
      <c r="FEV30">
        <v>40284</v>
      </c>
      <c r="FEW30">
        <v>40283</v>
      </c>
      <c r="FEX30">
        <v>40282</v>
      </c>
      <c r="FEY30">
        <v>40281</v>
      </c>
      <c r="FEZ30">
        <v>40280</v>
      </c>
      <c r="FFA30">
        <v>40277</v>
      </c>
      <c r="FFB30">
        <v>40276</v>
      </c>
      <c r="FFC30">
        <v>40275</v>
      </c>
      <c r="FFD30">
        <v>40274</v>
      </c>
      <c r="FFE30">
        <v>40273</v>
      </c>
      <c r="FFF30">
        <v>40270</v>
      </c>
      <c r="FFG30">
        <v>40269</v>
      </c>
      <c r="FFH30">
        <v>40268</v>
      </c>
      <c r="FFI30">
        <v>40267</v>
      </c>
      <c r="FFJ30">
        <v>40266</v>
      </c>
      <c r="FFK30">
        <v>40263</v>
      </c>
      <c r="FFL30">
        <v>40262</v>
      </c>
      <c r="FFM30">
        <v>40261</v>
      </c>
      <c r="FFN30">
        <v>40260</v>
      </c>
      <c r="FFO30">
        <v>40259</v>
      </c>
      <c r="FFP30">
        <v>40256</v>
      </c>
      <c r="FFQ30">
        <v>40255</v>
      </c>
      <c r="FFR30">
        <v>40254</v>
      </c>
      <c r="FFS30">
        <v>40253</v>
      </c>
      <c r="FFT30">
        <v>40252</v>
      </c>
      <c r="FFU30">
        <v>40249</v>
      </c>
      <c r="FFV30">
        <v>40248</v>
      </c>
      <c r="FFW30">
        <v>40247</v>
      </c>
      <c r="FFX30">
        <v>40246</v>
      </c>
      <c r="FFY30">
        <v>40245</v>
      </c>
      <c r="FFZ30">
        <v>40242</v>
      </c>
      <c r="FGA30">
        <v>40241</v>
      </c>
      <c r="FGB30">
        <v>40240</v>
      </c>
      <c r="FGC30">
        <v>40239</v>
      </c>
      <c r="FGD30">
        <v>40238</v>
      </c>
      <c r="FGE30">
        <v>40235</v>
      </c>
      <c r="FGF30">
        <v>40234</v>
      </c>
      <c r="FGG30">
        <v>40233</v>
      </c>
      <c r="FGH30">
        <v>40232</v>
      </c>
      <c r="FGI30">
        <v>40231</v>
      </c>
      <c r="FGJ30">
        <v>40228</v>
      </c>
      <c r="FGK30">
        <v>40227</v>
      </c>
      <c r="FGL30">
        <v>40226</v>
      </c>
      <c r="FGM30">
        <v>40225</v>
      </c>
      <c r="FGN30">
        <v>40224</v>
      </c>
      <c r="FGO30">
        <v>40221</v>
      </c>
      <c r="FGP30">
        <v>40220</v>
      </c>
      <c r="FGQ30">
        <v>40219</v>
      </c>
      <c r="FGR30">
        <v>40218</v>
      </c>
      <c r="FGS30">
        <v>40217</v>
      </c>
      <c r="FGT30">
        <v>40214</v>
      </c>
      <c r="FGU30">
        <v>40213</v>
      </c>
      <c r="FGV30">
        <v>40212</v>
      </c>
      <c r="FGW30">
        <v>40211</v>
      </c>
      <c r="FGX30">
        <v>40210</v>
      </c>
      <c r="FGY30">
        <v>40207</v>
      </c>
      <c r="FGZ30">
        <v>40206</v>
      </c>
      <c r="FHA30">
        <v>40205</v>
      </c>
      <c r="FHB30">
        <v>40204</v>
      </c>
      <c r="FHC30">
        <v>40203</v>
      </c>
      <c r="FHD30">
        <v>40200</v>
      </c>
      <c r="FHE30">
        <v>40199</v>
      </c>
      <c r="FHF30">
        <v>40198</v>
      </c>
      <c r="FHG30">
        <v>40197</v>
      </c>
      <c r="FHH30">
        <v>40196</v>
      </c>
      <c r="FHI30">
        <v>40193</v>
      </c>
      <c r="FHJ30">
        <v>40192</v>
      </c>
      <c r="FHK30">
        <v>40191</v>
      </c>
      <c r="FHL30">
        <v>40190</v>
      </c>
      <c r="FHM30">
        <v>40189</v>
      </c>
      <c r="FHN30">
        <v>40186</v>
      </c>
      <c r="FHO30">
        <v>40185</v>
      </c>
      <c r="FHP30">
        <v>40184</v>
      </c>
      <c r="FHQ30">
        <v>40183</v>
      </c>
      <c r="FHR30">
        <v>40182</v>
      </c>
      <c r="FHS30">
        <v>40179</v>
      </c>
      <c r="FHT30">
        <v>40178</v>
      </c>
      <c r="FHU30">
        <v>40177</v>
      </c>
      <c r="FHV30">
        <v>40176</v>
      </c>
      <c r="FHW30">
        <v>40175</v>
      </c>
      <c r="FHX30">
        <v>40172</v>
      </c>
      <c r="FHY30">
        <v>40171</v>
      </c>
      <c r="FHZ30">
        <v>40170</v>
      </c>
      <c r="FIA30">
        <v>40169</v>
      </c>
      <c r="FIB30">
        <v>40168</v>
      </c>
      <c r="FIC30">
        <v>40165</v>
      </c>
      <c r="FID30">
        <v>40164</v>
      </c>
      <c r="FIE30">
        <v>40163</v>
      </c>
      <c r="FIF30">
        <v>40162</v>
      </c>
      <c r="FIG30">
        <v>40161</v>
      </c>
      <c r="FIH30">
        <v>40158</v>
      </c>
      <c r="FII30">
        <v>40157</v>
      </c>
      <c r="FIJ30">
        <v>40156</v>
      </c>
      <c r="FIK30">
        <v>40155</v>
      </c>
      <c r="FIL30">
        <v>40154</v>
      </c>
      <c r="FIM30">
        <v>40151</v>
      </c>
      <c r="FIN30">
        <v>40150</v>
      </c>
      <c r="FIO30">
        <v>40149</v>
      </c>
      <c r="FIP30">
        <v>40148</v>
      </c>
      <c r="FIQ30">
        <v>40147</v>
      </c>
      <c r="FIR30">
        <v>40144</v>
      </c>
      <c r="FIS30">
        <v>40143</v>
      </c>
      <c r="FIT30">
        <v>40142</v>
      </c>
      <c r="FIU30">
        <v>40141</v>
      </c>
      <c r="FIV30">
        <v>40140</v>
      </c>
      <c r="FIW30">
        <v>40137</v>
      </c>
      <c r="FIX30">
        <v>40136</v>
      </c>
      <c r="FIY30">
        <v>40135</v>
      </c>
      <c r="FIZ30">
        <v>40134</v>
      </c>
      <c r="FJA30">
        <v>40133</v>
      </c>
      <c r="FJB30">
        <v>40130</v>
      </c>
      <c r="FJC30">
        <v>40129</v>
      </c>
      <c r="FJD30">
        <v>40128</v>
      </c>
      <c r="FJE30">
        <v>40127</v>
      </c>
      <c r="FJF30">
        <v>40126</v>
      </c>
      <c r="FJG30">
        <v>40123</v>
      </c>
      <c r="FJH30">
        <v>40122</v>
      </c>
      <c r="FJI30">
        <v>40121</v>
      </c>
      <c r="FJJ30">
        <v>40120</v>
      </c>
      <c r="FJK30">
        <v>40119</v>
      </c>
      <c r="FJL30">
        <v>40116</v>
      </c>
      <c r="FJM30">
        <v>40115</v>
      </c>
      <c r="FJN30">
        <v>40114</v>
      </c>
      <c r="FJO30">
        <v>40113</v>
      </c>
      <c r="FJP30">
        <v>40112</v>
      </c>
      <c r="FJQ30">
        <v>40109</v>
      </c>
      <c r="FJR30">
        <v>40108</v>
      </c>
      <c r="FJS30">
        <v>40107</v>
      </c>
      <c r="FJT30">
        <v>40106</v>
      </c>
      <c r="FJU30">
        <v>40105</v>
      </c>
      <c r="FJV30">
        <v>40102</v>
      </c>
      <c r="FJW30">
        <v>40101</v>
      </c>
      <c r="FJX30">
        <v>40100</v>
      </c>
      <c r="FJY30">
        <v>40099</v>
      </c>
      <c r="FJZ30">
        <v>40098</v>
      </c>
      <c r="FKA30">
        <v>40095</v>
      </c>
      <c r="FKB30">
        <v>40094</v>
      </c>
      <c r="FKC30">
        <v>40093</v>
      </c>
      <c r="FKD30">
        <v>40092</v>
      </c>
      <c r="FKE30">
        <v>40091</v>
      </c>
      <c r="FKF30">
        <v>40088</v>
      </c>
      <c r="FKG30">
        <v>40087</v>
      </c>
      <c r="FKH30">
        <v>40086</v>
      </c>
      <c r="FKI30">
        <v>40085</v>
      </c>
      <c r="FKJ30">
        <v>40084</v>
      </c>
      <c r="FKK30">
        <v>40081</v>
      </c>
      <c r="FKL30">
        <v>40080</v>
      </c>
      <c r="FKM30">
        <v>40079</v>
      </c>
      <c r="FKN30">
        <v>40078</v>
      </c>
      <c r="FKO30">
        <v>40077</v>
      </c>
      <c r="FKP30">
        <v>40074</v>
      </c>
      <c r="FKQ30">
        <v>40073</v>
      </c>
      <c r="FKR30">
        <v>40072</v>
      </c>
      <c r="FKS30">
        <v>40071</v>
      </c>
      <c r="FKT30">
        <v>40070</v>
      </c>
      <c r="FKU30">
        <v>40067</v>
      </c>
      <c r="FKV30">
        <v>40066</v>
      </c>
      <c r="FKW30">
        <v>40065</v>
      </c>
      <c r="FKX30">
        <v>40064</v>
      </c>
      <c r="FKY30">
        <v>40063</v>
      </c>
      <c r="FKZ30">
        <v>40060</v>
      </c>
      <c r="FLA30">
        <v>40059</v>
      </c>
      <c r="FLB30">
        <v>40058</v>
      </c>
      <c r="FLC30">
        <v>40057</v>
      </c>
      <c r="FLD30">
        <v>40056</v>
      </c>
      <c r="FLE30">
        <v>40053</v>
      </c>
      <c r="FLF30">
        <v>40052</v>
      </c>
      <c r="FLG30">
        <v>40051</v>
      </c>
      <c r="FLH30">
        <v>40050</v>
      </c>
      <c r="FLI30">
        <v>40049</v>
      </c>
      <c r="FLJ30">
        <v>40046</v>
      </c>
      <c r="FLK30">
        <v>40045</v>
      </c>
      <c r="FLL30">
        <v>40044</v>
      </c>
      <c r="FLM30">
        <v>40043</v>
      </c>
      <c r="FLN30">
        <v>40042</v>
      </c>
      <c r="FLO30">
        <v>40039</v>
      </c>
      <c r="FLP30">
        <v>40038</v>
      </c>
      <c r="FLQ30">
        <v>40037</v>
      </c>
      <c r="FLR30">
        <v>40036</v>
      </c>
      <c r="FLS30">
        <v>40035</v>
      </c>
      <c r="FLT30">
        <v>40032</v>
      </c>
      <c r="FLU30">
        <v>40031</v>
      </c>
      <c r="FLV30">
        <v>40030</v>
      </c>
      <c r="FLW30">
        <v>40029</v>
      </c>
      <c r="FLX30">
        <v>40028</v>
      </c>
      <c r="FLY30">
        <v>40025</v>
      </c>
      <c r="FLZ30">
        <v>40024</v>
      </c>
      <c r="FMA30">
        <v>40023</v>
      </c>
      <c r="FMB30">
        <v>40022</v>
      </c>
      <c r="FMC30">
        <v>40021</v>
      </c>
      <c r="FMD30">
        <v>40018</v>
      </c>
      <c r="FME30">
        <v>40017</v>
      </c>
      <c r="FMF30">
        <v>40016</v>
      </c>
      <c r="FMG30">
        <v>40015</v>
      </c>
      <c r="FMH30">
        <v>40014</v>
      </c>
      <c r="FMI30">
        <v>40011</v>
      </c>
      <c r="FMJ30">
        <v>40010</v>
      </c>
      <c r="FMK30">
        <v>40009</v>
      </c>
      <c r="FML30">
        <v>40008</v>
      </c>
      <c r="FMM30">
        <v>40007</v>
      </c>
      <c r="FMN30">
        <v>40004</v>
      </c>
      <c r="FMO30">
        <v>40003</v>
      </c>
      <c r="FMP30">
        <v>40002</v>
      </c>
      <c r="FMQ30">
        <v>40001</v>
      </c>
      <c r="FMR30">
        <v>40000</v>
      </c>
      <c r="FMS30">
        <v>39997</v>
      </c>
      <c r="FMT30">
        <v>39996</v>
      </c>
      <c r="FMU30">
        <v>39995</v>
      </c>
      <c r="FMV30">
        <v>39994</v>
      </c>
      <c r="FMW30">
        <v>39993</v>
      </c>
      <c r="FMX30">
        <v>39990</v>
      </c>
      <c r="FMY30">
        <v>39989</v>
      </c>
      <c r="FMZ30">
        <v>39988</v>
      </c>
      <c r="FNA30">
        <v>39987</v>
      </c>
      <c r="FNB30">
        <v>39986</v>
      </c>
      <c r="FNC30">
        <v>39983</v>
      </c>
      <c r="FND30">
        <v>39982</v>
      </c>
      <c r="FNE30">
        <v>39981</v>
      </c>
      <c r="FNF30">
        <v>39980</v>
      </c>
      <c r="FNG30">
        <v>39979</v>
      </c>
      <c r="FNH30">
        <v>39976</v>
      </c>
      <c r="FNI30">
        <v>39975</v>
      </c>
      <c r="FNJ30">
        <v>39974</v>
      </c>
      <c r="FNK30">
        <v>39973</v>
      </c>
      <c r="FNL30">
        <v>39972</v>
      </c>
      <c r="FNM30">
        <v>39969</v>
      </c>
      <c r="FNN30">
        <v>39968</v>
      </c>
      <c r="FNO30">
        <v>39967</v>
      </c>
      <c r="FNP30">
        <v>39966</v>
      </c>
      <c r="FNQ30">
        <v>39965</v>
      </c>
      <c r="FNR30">
        <v>39962</v>
      </c>
      <c r="FNS30">
        <v>39961</v>
      </c>
      <c r="FNT30">
        <v>39960</v>
      </c>
      <c r="FNU30">
        <v>39959</v>
      </c>
      <c r="FNV30">
        <v>39958</v>
      </c>
      <c r="FNW30">
        <v>39955</v>
      </c>
      <c r="FNX30">
        <v>39954</v>
      </c>
      <c r="FNY30">
        <v>39953</v>
      </c>
      <c r="FNZ30">
        <v>39952</v>
      </c>
      <c r="FOA30">
        <v>39951</v>
      </c>
      <c r="FOB30">
        <v>39948</v>
      </c>
      <c r="FOC30">
        <v>39947</v>
      </c>
      <c r="FOD30">
        <v>39946</v>
      </c>
      <c r="FOE30">
        <v>39945</v>
      </c>
      <c r="FOF30">
        <v>39944</v>
      </c>
      <c r="FOG30">
        <v>39941</v>
      </c>
      <c r="FOH30">
        <v>39940</v>
      </c>
      <c r="FOI30">
        <v>39939</v>
      </c>
      <c r="FOJ30">
        <v>39938</v>
      </c>
      <c r="FOK30">
        <v>39937</v>
      </c>
      <c r="FOL30">
        <v>39934</v>
      </c>
      <c r="FOM30">
        <v>39933</v>
      </c>
      <c r="FON30">
        <v>39932</v>
      </c>
      <c r="FOO30">
        <v>39931</v>
      </c>
      <c r="FOP30">
        <v>39930</v>
      </c>
      <c r="FOQ30">
        <v>39927</v>
      </c>
      <c r="FOR30">
        <v>39926</v>
      </c>
      <c r="FOS30">
        <v>39925</v>
      </c>
      <c r="FOT30">
        <v>39924</v>
      </c>
      <c r="FOU30">
        <v>39923</v>
      </c>
      <c r="FOV30">
        <v>39920</v>
      </c>
      <c r="FOW30">
        <v>39919</v>
      </c>
      <c r="FOX30">
        <v>39918</v>
      </c>
      <c r="FOY30">
        <v>39917</v>
      </c>
      <c r="FOZ30">
        <v>39916</v>
      </c>
      <c r="FPA30">
        <v>39913</v>
      </c>
      <c r="FPB30">
        <v>39912</v>
      </c>
      <c r="FPC30">
        <v>39911</v>
      </c>
      <c r="FPD30">
        <v>39910</v>
      </c>
      <c r="FPE30">
        <v>39909</v>
      </c>
      <c r="FPF30">
        <v>39906</v>
      </c>
      <c r="FPG30">
        <v>39905</v>
      </c>
      <c r="FPH30">
        <v>39904</v>
      </c>
      <c r="FPI30">
        <v>39903</v>
      </c>
      <c r="FPJ30">
        <v>39902</v>
      </c>
      <c r="FPK30">
        <v>39899</v>
      </c>
      <c r="FPL30">
        <v>39898</v>
      </c>
      <c r="FPM30">
        <v>39897</v>
      </c>
      <c r="FPN30">
        <v>39896</v>
      </c>
      <c r="FPO30">
        <v>39895</v>
      </c>
      <c r="FPP30">
        <v>39892</v>
      </c>
      <c r="FPQ30">
        <v>39891</v>
      </c>
      <c r="FPR30">
        <v>39890</v>
      </c>
      <c r="FPS30">
        <v>39889</v>
      </c>
      <c r="FPT30">
        <v>39888</v>
      </c>
      <c r="FPU30">
        <v>39885</v>
      </c>
      <c r="FPV30">
        <v>39884</v>
      </c>
      <c r="FPW30">
        <v>39883</v>
      </c>
      <c r="FPX30">
        <v>39882</v>
      </c>
      <c r="FPY30">
        <v>39881</v>
      </c>
      <c r="FPZ30">
        <v>39878</v>
      </c>
      <c r="FQA30">
        <v>39877</v>
      </c>
      <c r="FQB30">
        <v>39876</v>
      </c>
      <c r="FQC30">
        <v>39875</v>
      </c>
      <c r="FQD30">
        <v>39874</v>
      </c>
      <c r="FQE30">
        <v>39871</v>
      </c>
      <c r="FQF30">
        <v>39870</v>
      </c>
      <c r="FQG30">
        <v>39869</v>
      </c>
      <c r="FQH30">
        <v>39868</v>
      </c>
      <c r="FQI30">
        <v>39867</v>
      </c>
      <c r="FQJ30">
        <v>39864</v>
      </c>
      <c r="FQK30">
        <v>39863</v>
      </c>
      <c r="FQL30">
        <v>39862</v>
      </c>
      <c r="FQM30">
        <v>39861</v>
      </c>
      <c r="FQN30">
        <v>39860</v>
      </c>
      <c r="FQO30">
        <v>39857</v>
      </c>
      <c r="FQP30">
        <v>39856</v>
      </c>
      <c r="FQQ30">
        <v>39855</v>
      </c>
      <c r="FQR30">
        <v>39854</v>
      </c>
      <c r="FQS30">
        <v>39853</v>
      </c>
      <c r="FQT30">
        <v>39850</v>
      </c>
      <c r="FQU30">
        <v>39849</v>
      </c>
      <c r="FQV30">
        <v>39848</v>
      </c>
      <c r="FQW30">
        <v>39847</v>
      </c>
      <c r="FQX30">
        <v>39846</v>
      </c>
      <c r="FQY30">
        <v>39843</v>
      </c>
      <c r="FQZ30">
        <v>39842</v>
      </c>
      <c r="FRA30">
        <v>39841</v>
      </c>
      <c r="FRB30">
        <v>39840</v>
      </c>
      <c r="FRC30">
        <v>39839</v>
      </c>
      <c r="FRD30">
        <v>39836</v>
      </c>
      <c r="FRE30">
        <v>39835</v>
      </c>
      <c r="FRF30">
        <v>39834</v>
      </c>
      <c r="FRG30">
        <v>39833</v>
      </c>
      <c r="FRH30">
        <v>39832</v>
      </c>
      <c r="FRI30">
        <v>39829</v>
      </c>
      <c r="FRJ30">
        <v>39828</v>
      </c>
      <c r="FRK30">
        <v>39827</v>
      </c>
      <c r="FRL30">
        <v>39826</v>
      </c>
      <c r="FRM30">
        <v>39825</v>
      </c>
      <c r="FRN30">
        <v>39822</v>
      </c>
      <c r="FRO30">
        <v>39821</v>
      </c>
      <c r="FRP30">
        <v>39820</v>
      </c>
      <c r="FRQ30">
        <v>39819</v>
      </c>
      <c r="FRR30">
        <v>39818</v>
      </c>
      <c r="FRS30">
        <v>39815</v>
      </c>
      <c r="FRT30">
        <v>39814</v>
      </c>
      <c r="FRU30">
        <v>39813</v>
      </c>
      <c r="FRV30">
        <v>39812</v>
      </c>
      <c r="FRW30">
        <v>39811</v>
      </c>
      <c r="FRX30">
        <v>39808</v>
      </c>
      <c r="FRY30">
        <v>39807</v>
      </c>
      <c r="FRZ30">
        <v>39806</v>
      </c>
      <c r="FSA30">
        <v>39805</v>
      </c>
      <c r="FSB30">
        <v>39804</v>
      </c>
      <c r="FSC30">
        <v>39801</v>
      </c>
      <c r="FSD30">
        <v>39800</v>
      </c>
      <c r="FSE30">
        <v>39799</v>
      </c>
      <c r="FSF30">
        <v>39798</v>
      </c>
      <c r="FSG30">
        <v>39797</v>
      </c>
      <c r="FSH30">
        <v>39794</v>
      </c>
      <c r="FSI30">
        <v>39793</v>
      </c>
      <c r="FSJ30">
        <v>39792</v>
      </c>
      <c r="FSK30">
        <v>39791</v>
      </c>
      <c r="FSL30">
        <v>39790</v>
      </c>
      <c r="FSM30">
        <v>39787</v>
      </c>
      <c r="FSN30">
        <v>39786</v>
      </c>
      <c r="FSO30">
        <v>39785</v>
      </c>
      <c r="FSP30">
        <v>39784</v>
      </c>
      <c r="FSQ30">
        <v>39783</v>
      </c>
      <c r="FSR30">
        <v>39780</v>
      </c>
      <c r="FSS30">
        <v>39779</v>
      </c>
      <c r="FST30">
        <v>39778</v>
      </c>
      <c r="FSU30">
        <v>39777</v>
      </c>
      <c r="FSV30">
        <v>39776</v>
      </c>
      <c r="FSW30">
        <v>39773</v>
      </c>
      <c r="FSX30">
        <v>39772</v>
      </c>
      <c r="FSY30">
        <v>39771</v>
      </c>
      <c r="FSZ30">
        <v>39770</v>
      </c>
      <c r="FTA30">
        <v>39769</v>
      </c>
      <c r="FTB30">
        <v>39766</v>
      </c>
      <c r="FTC30">
        <v>39765</v>
      </c>
      <c r="FTD30">
        <v>39764</v>
      </c>
      <c r="FTE30">
        <v>39763</v>
      </c>
      <c r="FTF30">
        <v>39762</v>
      </c>
      <c r="FTG30">
        <v>39759</v>
      </c>
      <c r="FTH30">
        <v>39758</v>
      </c>
      <c r="FTI30">
        <v>39757</v>
      </c>
      <c r="FTJ30">
        <v>39756</v>
      </c>
      <c r="FTK30">
        <v>39755</v>
      </c>
      <c r="FTL30">
        <v>39752</v>
      </c>
      <c r="FTM30">
        <v>39751</v>
      </c>
      <c r="FTN30">
        <v>39750</v>
      </c>
      <c r="FTO30">
        <v>39749</v>
      </c>
      <c r="FTP30">
        <v>39748</v>
      </c>
      <c r="FTQ30">
        <v>39745</v>
      </c>
      <c r="FTR30">
        <v>39744</v>
      </c>
      <c r="FTS30">
        <v>39743</v>
      </c>
      <c r="FTT30">
        <v>39742</v>
      </c>
      <c r="FTU30">
        <v>39741</v>
      </c>
      <c r="FTV30">
        <v>39738</v>
      </c>
      <c r="FTW30">
        <v>39737</v>
      </c>
      <c r="FTX30">
        <v>39736</v>
      </c>
      <c r="FTY30">
        <v>39735</v>
      </c>
      <c r="FTZ30">
        <v>39734</v>
      </c>
      <c r="FUA30">
        <v>39731</v>
      </c>
      <c r="FUB30">
        <v>39730</v>
      </c>
      <c r="FUC30">
        <v>39729</v>
      </c>
      <c r="FUD30">
        <v>39728</v>
      </c>
      <c r="FUE30">
        <v>39727</v>
      </c>
      <c r="FUF30">
        <v>39724</v>
      </c>
      <c r="FUG30">
        <v>39723</v>
      </c>
      <c r="FUH30">
        <v>39722</v>
      </c>
      <c r="FUI30">
        <v>39721</v>
      </c>
      <c r="FUJ30">
        <v>39720</v>
      </c>
      <c r="FUK30">
        <v>39717</v>
      </c>
      <c r="FUL30">
        <v>39716</v>
      </c>
      <c r="FUM30">
        <v>39715</v>
      </c>
      <c r="FUN30">
        <v>39714</v>
      </c>
      <c r="FUO30">
        <v>39713</v>
      </c>
      <c r="FUP30">
        <v>39710</v>
      </c>
      <c r="FUQ30">
        <v>39709</v>
      </c>
      <c r="FUR30">
        <v>39708</v>
      </c>
      <c r="FUS30">
        <v>39707</v>
      </c>
      <c r="FUT30">
        <v>39706</v>
      </c>
      <c r="FUU30">
        <v>39703</v>
      </c>
      <c r="FUV30">
        <v>39702</v>
      </c>
      <c r="FUW30">
        <v>39701</v>
      </c>
      <c r="FUX30">
        <v>39700</v>
      </c>
      <c r="FUY30">
        <v>39699</v>
      </c>
      <c r="FUZ30">
        <v>39696</v>
      </c>
      <c r="FVA30">
        <v>39695</v>
      </c>
      <c r="FVB30">
        <v>39694</v>
      </c>
      <c r="FVC30">
        <v>39693</v>
      </c>
      <c r="FVD30">
        <v>39692</v>
      </c>
      <c r="FVE30">
        <v>39689</v>
      </c>
      <c r="FVF30">
        <v>39688</v>
      </c>
      <c r="FVG30">
        <v>39687</v>
      </c>
      <c r="FVH30">
        <v>39686</v>
      </c>
      <c r="FVI30">
        <v>39685</v>
      </c>
      <c r="FVJ30">
        <v>39682</v>
      </c>
      <c r="FVK30">
        <v>39681</v>
      </c>
      <c r="FVL30">
        <v>39680</v>
      </c>
      <c r="FVM30">
        <v>39679</v>
      </c>
      <c r="FVN30">
        <v>39678</v>
      </c>
      <c r="FVO30">
        <v>39675</v>
      </c>
      <c r="FVP30">
        <v>39674</v>
      </c>
      <c r="FVQ30">
        <v>39673</v>
      </c>
      <c r="FVR30">
        <v>39672</v>
      </c>
      <c r="FVS30">
        <v>39671</v>
      </c>
      <c r="FVT30">
        <v>39668</v>
      </c>
      <c r="FVU30">
        <v>39667</v>
      </c>
      <c r="FVV30">
        <v>39666</v>
      </c>
      <c r="FVW30">
        <v>39665</v>
      </c>
      <c r="FVX30">
        <v>39664</v>
      </c>
      <c r="FVY30">
        <v>39661</v>
      </c>
      <c r="FVZ30">
        <v>39660</v>
      </c>
      <c r="FWA30">
        <v>39659</v>
      </c>
      <c r="FWB30">
        <v>39658</v>
      </c>
      <c r="FWC30">
        <v>39657</v>
      </c>
      <c r="FWD30">
        <v>39654</v>
      </c>
      <c r="FWE30">
        <v>39653</v>
      </c>
      <c r="FWF30">
        <v>39652</v>
      </c>
      <c r="FWG30">
        <v>39651</v>
      </c>
      <c r="FWH30">
        <v>39650</v>
      </c>
      <c r="FWI30">
        <v>39647</v>
      </c>
      <c r="FWJ30">
        <v>39646</v>
      </c>
      <c r="FWK30">
        <v>39645</v>
      </c>
      <c r="FWL30">
        <v>39644</v>
      </c>
      <c r="FWM30">
        <v>39643</v>
      </c>
      <c r="FWN30">
        <v>39640</v>
      </c>
      <c r="FWO30">
        <v>39639</v>
      </c>
      <c r="FWP30">
        <v>39638</v>
      </c>
      <c r="FWQ30">
        <v>39637</v>
      </c>
      <c r="FWR30">
        <v>39636</v>
      </c>
      <c r="FWS30">
        <v>39633</v>
      </c>
      <c r="FWT30">
        <v>39632</v>
      </c>
      <c r="FWU30">
        <v>39631</v>
      </c>
      <c r="FWV30">
        <v>39630</v>
      </c>
      <c r="FWW30">
        <v>39629</v>
      </c>
      <c r="FWX30">
        <v>39626</v>
      </c>
      <c r="FWY30">
        <v>39625</v>
      </c>
      <c r="FWZ30">
        <v>39624</v>
      </c>
      <c r="FXA30">
        <v>39623</v>
      </c>
      <c r="FXB30">
        <v>39622</v>
      </c>
      <c r="FXC30">
        <v>39619</v>
      </c>
      <c r="FXD30">
        <v>39618</v>
      </c>
      <c r="FXE30">
        <v>39617</v>
      </c>
      <c r="FXF30">
        <v>39616</v>
      </c>
      <c r="FXG30">
        <v>39615</v>
      </c>
      <c r="FXH30">
        <v>39612</v>
      </c>
      <c r="FXI30">
        <v>39611</v>
      </c>
      <c r="FXJ30">
        <v>39610</v>
      </c>
      <c r="FXK30">
        <v>39609</v>
      </c>
      <c r="FXL30">
        <v>39608</v>
      </c>
      <c r="FXM30">
        <v>39605</v>
      </c>
      <c r="FXN30">
        <v>39604</v>
      </c>
      <c r="FXO30">
        <v>39603</v>
      </c>
      <c r="FXP30">
        <v>39602</v>
      </c>
      <c r="FXQ30">
        <v>39601</v>
      </c>
      <c r="FXR30">
        <v>39598</v>
      </c>
      <c r="FXS30">
        <v>39597</v>
      </c>
      <c r="FXT30">
        <v>39596</v>
      </c>
      <c r="FXU30">
        <v>39595</v>
      </c>
      <c r="FXV30">
        <v>39594</v>
      </c>
      <c r="FXW30">
        <v>39591</v>
      </c>
      <c r="FXX30">
        <v>39590</v>
      </c>
      <c r="FXY30">
        <v>39589</v>
      </c>
      <c r="FXZ30">
        <v>39588</v>
      </c>
      <c r="FYA30">
        <v>39587</v>
      </c>
      <c r="FYB30">
        <v>39584</v>
      </c>
      <c r="FYC30">
        <v>39583</v>
      </c>
      <c r="FYD30">
        <v>39582</v>
      </c>
      <c r="FYE30">
        <v>39581</v>
      </c>
      <c r="FYF30">
        <v>39580</v>
      </c>
      <c r="FYG30">
        <v>39577</v>
      </c>
      <c r="FYH30">
        <v>39576</v>
      </c>
      <c r="FYI30">
        <v>39575</v>
      </c>
      <c r="FYJ30">
        <v>39574</v>
      </c>
      <c r="FYK30">
        <v>39573</v>
      </c>
      <c r="FYL30">
        <v>39570</v>
      </c>
      <c r="FYM30">
        <v>39569</v>
      </c>
      <c r="FYN30">
        <v>39568</v>
      </c>
      <c r="FYO30">
        <v>39567</v>
      </c>
      <c r="FYP30">
        <v>39566</v>
      </c>
      <c r="FYQ30">
        <v>39563</v>
      </c>
      <c r="FYR30">
        <v>39562</v>
      </c>
      <c r="FYS30">
        <v>39561</v>
      </c>
      <c r="FYT30">
        <v>39560</v>
      </c>
      <c r="FYU30">
        <v>39559</v>
      </c>
      <c r="FYV30">
        <v>39556</v>
      </c>
      <c r="FYW30">
        <v>39555</v>
      </c>
      <c r="FYX30">
        <v>39554</v>
      </c>
      <c r="FYY30">
        <v>39553</v>
      </c>
      <c r="FYZ30">
        <v>39552</v>
      </c>
      <c r="FZA30">
        <v>39549</v>
      </c>
      <c r="FZB30">
        <v>39548</v>
      </c>
      <c r="FZC30">
        <v>39547</v>
      </c>
      <c r="FZD30">
        <v>39546</v>
      </c>
      <c r="FZE30">
        <v>39545</v>
      </c>
      <c r="FZF30">
        <v>39542</v>
      </c>
      <c r="FZG30">
        <v>39541</v>
      </c>
      <c r="FZH30">
        <v>39540</v>
      </c>
      <c r="FZI30">
        <v>39539</v>
      </c>
      <c r="FZJ30">
        <v>39538</v>
      </c>
      <c r="FZK30">
        <v>39535</v>
      </c>
      <c r="FZL30">
        <v>39534</v>
      </c>
      <c r="FZM30">
        <v>39533</v>
      </c>
      <c r="FZN30">
        <v>39532</v>
      </c>
      <c r="FZO30">
        <v>39531</v>
      </c>
      <c r="FZP30">
        <v>39528</v>
      </c>
      <c r="FZQ30">
        <v>39527</v>
      </c>
      <c r="FZR30">
        <v>39526</v>
      </c>
      <c r="FZS30">
        <v>39525</v>
      </c>
      <c r="FZT30">
        <v>39524</v>
      </c>
      <c r="FZU30">
        <v>39521</v>
      </c>
      <c r="FZV30">
        <v>39520</v>
      </c>
      <c r="FZW30">
        <v>39519</v>
      </c>
      <c r="FZX30">
        <v>39518</v>
      </c>
      <c r="FZY30">
        <v>39517</v>
      </c>
      <c r="FZZ30">
        <v>39514</v>
      </c>
      <c r="GAA30">
        <v>39513</v>
      </c>
      <c r="GAB30">
        <v>39512</v>
      </c>
      <c r="GAC30">
        <v>39511</v>
      </c>
      <c r="GAD30">
        <v>39510</v>
      </c>
      <c r="GAE30">
        <v>39507</v>
      </c>
      <c r="GAF30">
        <v>39506</v>
      </c>
      <c r="GAG30">
        <v>39505</v>
      </c>
      <c r="GAH30">
        <v>39504</v>
      </c>
      <c r="GAI30">
        <v>39503</v>
      </c>
      <c r="GAJ30">
        <v>39500</v>
      </c>
      <c r="GAK30">
        <v>39499</v>
      </c>
      <c r="GAL30">
        <v>39498</v>
      </c>
      <c r="GAM30">
        <v>39497</v>
      </c>
      <c r="GAN30">
        <v>39496</v>
      </c>
      <c r="GAO30">
        <v>39493</v>
      </c>
      <c r="GAP30">
        <v>39492</v>
      </c>
      <c r="GAQ30">
        <v>39491</v>
      </c>
      <c r="GAR30">
        <v>39490</v>
      </c>
      <c r="GAS30">
        <v>39489</v>
      </c>
      <c r="GAT30">
        <v>39486</v>
      </c>
      <c r="GAU30">
        <v>39485</v>
      </c>
      <c r="GAV30">
        <v>39484</v>
      </c>
      <c r="GAW30">
        <v>39483</v>
      </c>
      <c r="GAX30">
        <v>39482</v>
      </c>
      <c r="GAY30">
        <v>39479</v>
      </c>
      <c r="GAZ30">
        <v>39478</v>
      </c>
      <c r="GBA30">
        <v>39477</v>
      </c>
      <c r="GBB30">
        <v>39476</v>
      </c>
      <c r="GBC30">
        <v>39475</v>
      </c>
      <c r="GBD30">
        <v>39472</v>
      </c>
      <c r="GBE30">
        <v>39471</v>
      </c>
      <c r="GBF30">
        <v>39470</v>
      </c>
      <c r="GBG30">
        <v>39469</v>
      </c>
      <c r="GBH30">
        <v>39468</v>
      </c>
      <c r="GBI30">
        <v>39465</v>
      </c>
      <c r="GBJ30">
        <v>39464</v>
      </c>
      <c r="GBK30">
        <v>39463</v>
      </c>
      <c r="GBL30">
        <v>39462</v>
      </c>
      <c r="GBM30">
        <v>39461</v>
      </c>
      <c r="GBN30">
        <v>39458</v>
      </c>
      <c r="GBO30">
        <v>39457</v>
      </c>
      <c r="GBP30">
        <v>39456</v>
      </c>
      <c r="GBQ30">
        <v>39455</v>
      </c>
      <c r="GBR30">
        <v>39454</v>
      </c>
      <c r="GBS30">
        <v>39451</v>
      </c>
      <c r="GBT30">
        <v>39450</v>
      </c>
      <c r="GBU30">
        <v>39449</v>
      </c>
      <c r="GBV30">
        <v>39448</v>
      </c>
      <c r="GBW30">
        <v>39447</v>
      </c>
      <c r="GBX30">
        <v>39444</v>
      </c>
      <c r="GBY30">
        <v>39443</v>
      </c>
      <c r="GBZ30">
        <v>39442</v>
      </c>
      <c r="GCA30">
        <v>39441</v>
      </c>
      <c r="GCB30">
        <v>39440</v>
      </c>
      <c r="GCC30">
        <v>39437</v>
      </c>
      <c r="GCD30">
        <v>39436</v>
      </c>
      <c r="GCE30">
        <v>39435</v>
      </c>
      <c r="GCF30">
        <v>39434</v>
      </c>
      <c r="GCG30">
        <v>39433</v>
      </c>
      <c r="GCH30">
        <v>39430</v>
      </c>
      <c r="GCI30">
        <v>39429</v>
      </c>
      <c r="GCJ30">
        <v>39428</v>
      </c>
      <c r="GCK30">
        <v>39427</v>
      </c>
      <c r="GCL30">
        <v>39426</v>
      </c>
      <c r="GCM30">
        <v>39423</v>
      </c>
      <c r="GCN30">
        <v>39422</v>
      </c>
      <c r="GCO30">
        <v>39421</v>
      </c>
      <c r="GCP30">
        <v>39420</v>
      </c>
      <c r="GCQ30">
        <v>39419</v>
      </c>
      <c r="GCR30">
        <v>39416</v>
      </c>
      <c r="GCS30">
        <v>39415</v>
      </c>
      <c r="GCT30">
        <v>39414</v>
      </c>
      <c r="GCU30">
        <v>39413</v>
      </c>
      <c r="GCV30">
        <v>39412</v>
      </c>
      <c r="GCW30">
        <v>39409</v>
      </c>
      <c r="GCX30">
        <v>39408</v>
      </c>
      <c r="GCY30">
        <v>39407</v>
      </c>
      <c r="GCZ30">
        <v>39406</v>
      </c>
      <c r="GDA30">
        <v>39405</v>
      </c>
      <c r="GDB30">
        <v>39402</v>
      </c>
      <c r="GDC30">
        <v>39401</v>
      </c>
      <c r="GDD30">
        <v>39400</v>
      </c>
      <c r="GDE30">
        <v>39399</v>
      </c>
      <c r="GDF30">
        <v>39398</v>
      </c>
      <c r="GDG30">
        <v>39395</v>
      </c>
      <c r="GDH30">
        <v>39394</v>
      </c>
      <c r="GDI30">
        <v>39393</v>
      </c>
      <c r="GDJ30">
        <v>39392</v>
      </c>
      <c r="GDK30">
        <v>39391</v>
      </c>
      <c r="GDL30">
        <v>39388</v>
      </c>
      <c r="GDM30">
        <v>39387</v>
      </c>
      <c r="GDN30">
        <v>39386</v>
      </c>
      <c r="GDO30">
        <v>39385</v>
      </c>
      <c r="GDP30">
        <v>39384</v>
      </c>
      <c r="GDQ30">
        <v>39381</v>
      </c>
      <c r="GDR30">
        <v>39380</v>
      </c>
      <c r="GDS30">
        <v>39379</v>
      </c>
      <c r="GDT30">
        <v>39378</v>
      </c>
      <c r="GDU30">
        <v>39377</v>
      </c>
      <c r="GDV30">
        <v>39374</v>
      </c>
      <c r="GDW30">
        <v>39373</v>
      </c>
      <c r="GDX30">
        <v>39372</v>
      </c>
      <c r="GDY30">
        <v>39371</v>
      </c>
      <c r="GDZ30">
        <v>39370</v>
      </c>
      <c r="GEA30">
        <v>39367</v>
      </c>
      <c r="GEB30">
        <v>39366</v>
      </c>
      <c r="GEC30">
        <v>39365</v>
      </c>
      <c r="GED30">
        <v>39364</v>
      </c>
      <c r="GEE30">
        <v>39363</v>
      </c>
      <c r="GEF30">
        <v>39360</v>
      </c>
      <c r="GEG30">
        <v>39359</v>
      </c>
      <c r="GEH30">
        <v>39358</v>
      </c>
      <c r="GEI30">
        <v>39357</v>
      </c>
      <c r="GEJ30">
        <v>39356</v>
      </c>
      <c r="GEK30">
        <v>39353</v>
      </c>
      <c r="GEL30">
        <v>39352</v>
      </c>
      <c r="GEM30">
        <v>39351</v>
      </c>
      <c r="GEN30">
        <v>39350</v>
      </c>
      <c r="GEO30">
        <v>39349</v>
      </c>
      <c r="GEP30">
        <v>39346</v>
      </c>
      <c r="GEQ30">
        <v>39345</v>
      </c>
      <c r="GER30">
        <v>39344</v>
      </c>
      <c r="GES30">
        <v>39343</v>
      </c>
      <c r="GET30">
        <v>39342</v>
      </c>
      <c r="GEU30">
        <v>39339</v>
      </c>
      <c r="GEV30">
        <v>39338</v>
      </c>
      <c r="GEW30">
        <v>39337</v>
      </c>
      <c r="GEX30">
        <v>39336</v>
      </c>
      <c r="GEY30">
        <v>39335</v>
      </c>
      <c r="GEZ30">
        <v>39332</v>
      </c>
      <c r="GFA30">
        <v>39331</v>
      </c>
      <c r="GFB30">
        <v>39330</v>
      </c>
      <c r="GFC30">
        <v>39329</v>
      </c>
      <c r="GFD30">
        <v>39328</v>
      </c>
      <c r="GFE30">
        <v>39325</v>
      </c>
      <c r="GFF30">
        <v>39324</v>
      </c>
      <c r="GFG30">
        <v>39323</v>
      </c>
      <c r="GFH30">
        <v>39322</v>
      </c>
      <c r="GFI30">
        <v>39321</v>
      </c>
      <c r="GFJ30">
        <v>39318</v>
      </c>
      <c r="GFK30">
        <v>39317</v>
      </c>
      <c r="GFL30">
        <v>39316</v>
      </c>
      <c r="GFM30">
        <v>39315</v>
      </c>
      <c r="GFN30">
        <v>39314</v>
      </c>
      <c r="GFO30">
        <v>39311</v>
      </c>
      <c r="GFP30">
        <v>39310</v>
      </c>
      <c r="GFQ30">
        <v>39309</v>
      </c>
      <c r="GFR30">
        <v>39308</v>
      </c>
      <c r="GFS30">
        <v>39307</v>
      </c>
      <c r="GFT30">
        <v>39304</v>
      </c>
      <c r="GFU30">
        <v>39303</v>
      </c>
      <c r="GFV30">
        <v>39302</v>
      </c>
      <c r="GFW30">
        <v>39301</v>
      </c>
      <c r="GFX30">
        <v>39300</v>
      </c>
      <c r="GFY30">
        <v>39297</v>
      </c>
      <c r="GFZ30">
        <v>39296</v>
      </c>
      <c r="GGA30">
        <v>39295</v>
      </c>
      <c r="GGB30">
        <v>39294</v>
      </c>
      <c r="GGC30">
        <v>39293</v>
      </c>
      <c r="GGD30">
        <v>39290</v>
      </c>
      <c r="GGE30">
        <v>39289</v>
      </c>
      <c r="GGF30">
        <v>39288</v>
      </c>
      <c r="GGG30">
        <v>39287</v>
      </c>
      <c r="GGH30">
        <v>39286</v>
      </c>
      <c r="GGI30">
        <v>39283</v>
      </c>
      <c r="GGJ30">
        <v>39282</v>
      </c>
      <c r="GGK30">
        <v>39281</v>
      </c>
      <c r="GGL30">
        <v>39280</v>
      </c>
      <c r="GGM30">
        <v>39279</v>
      </c>
      <c r="GGN30">
        <v>39276</v>
      </c>
      <c r="GGO30">
        <v>39275</v>
      </c>
      <c r="GGP30">
        <v>39274</v>
      </c>
      <c r="GGQ30">
        <v>39273</v>
      </c>
      <c r="GGR30">
        <v>39272</v>
      </c>
      <c r="GGS30">
        <v>39269</v>
      </c>
      <c r="GGT30">
        <v>39268</v>
      </c>
      <c r="GGU30">
        <v>39267</v>
      </c>
      <c r="GGV30">
        <v>39266</v>
      </c>
      <c r="GGW30">
        <v>39265</v>
      </c>
      <c r="GGX30">
        <v>39262</v>
      </c>
      <c r="GGY30">
        <v>39261</v>
      </c>
      <c r="GGZ30">
        <v>39260</v>
      </c>
      <c r="GHA30">
        <v>39259</v>
      </c>
      <c r="GHB30">
        <v>39258</v>
      </c>
      <c r="GHC30">
        <v>39255</v>
      </c>
      <c r="GHD30">
        <v>39254</v>
      </c>
      <c r="GHE30">
        <v>39253</v>
      </c>
      <c r="GHF30">
        <v>39252</v>
      </c>
      <c r="GHG30">
        <v>39251</v>
      </c>
      <c r="GHH30">
        <v>39248</v>
      </c>
      <c r="GHI30">
        <v>39247</v>
      </c>
      <c r="GHJ30">
        <v>39246</v>
      </c>
      <c r="GHK30">
        <v>39245</v>
      </c>
      <c r="GHL30">
        <v>39244</v>
      </c>
      <c r="GHM30">
        <v>39241</v>
      </c>
      <c r="GHN30">
        <v>39240</v>
      </c>
      <c r="GHO30">
        <v>39239</v>
      </c>
      <c r="GHP30">
        <v>39238</v>
      </c>
      <c r="GHQ30">
        <v>39237</v>
      </c>
      <c r="GHR30">
        <v>39234</v>
      </c>
      <c r="GHS30">
        <v>39233</v>
      </c>
      <c r="GHT30">
        <v>39232</v>
      </c>
      <c r="GHU30">
        <v>39231</v>
      </c>
      <c r="GHV30">
        <v>39230</v>
      </c>
      <c r="GHW30">
        <v>39227</v>
      </c>
      <c r="GHX30">
        <v>39226</v>
      </c>
      <c r="GHY30">
        <v>39225</v>
      </c>
      <c r="GHZ30">
        <v>39224</v>
      </c>
      <c r="GIA30">
        <v>39223</v>
      </c>
      <c r="GIB30">
        <v>39220</v>
      </c>
      <c r="GIC30">
        <v>39219</v>
      </c>
      <c r="GID30">
        <v>39218</v>
      </c>
      <c r="GIE30">
        <v>39217</v>
      </c>
      <c r="GIF30">
        <v>39216</v>
      </c>
      <c r="GIG30">
        <v>39213</v>
      </c>
      <c r="GIH30">
        <v>39212</v>
      </c>
      <c r="GII30">
        <v>39211</v>
      </c>
      <c r="GIJ30">
        <v>39210</v>
      </c>
      <c r="GIK30">
        <v>39209</v>
      </c>
      <c r="GIL30">
        <v>39206</v>
      </c>
      <c r="GIM30">
        <v>39205</v>
      </c>
      <c r="GIN30">
        <v>39204</v>
      </c>
      <c r="GIO30">
        <v>39203</v>
      </c>
      <c r="GIP30">
        <v>39202</v>
      </c>
      <c r="GIQ30">
        <v>39199</v>
      </c>
      <c r="GIR30">
        <v>39198</v>
      </c>
      <c r="GIS30">
        <v>39197</v>
      </c>
      <c r="GIT30">
        <v>39196</v>
      </c>
      <c r="GIU30">
        <v>39195</v>
      </c>
      <c r="GIV30">
        <v>39192</v>
      </c>
      <c r="GIW30">
        <v>39191</v>
      </c>
      <c r="GIX30">
        <v>39190</v>
      </c>
      <c r="GIY30">
        <v>39189</v>
      </c>
      <c r="GIZ30">
        <v>39188</v>
      </c>
      <c r="GJA30">
        <v>39185</v>
      </c>
      <c r="GJB30">
        <v>39184</v>
      </c>
      <c r="GJC30">
        <v>39183</v>
      </c>
      <c r="GJD30">
        <v>39182</v>
      </c>
      <c r="GJE30">
        <v>39181</v>
      </c>
      <c r="GJF30">
        <v>39178</v>
      </c>
      <c r="GJG30">
        <v>39177</v>
      </c>
      <c r="GJH30">
        <v>39176</v>
      </c>
      <c r="GJI30">
        <v>39175</v>
      </c>
      <c r="GJJ30">
        <v>39174</v>
      </c>
      <c r="GJK30">
        <v>39171</v>
      </c>
      <c r="GJL30">
        <v>39170</v>
      </c>
      <c r="GJM30">
        <v>39169</v>
      </c>
      <c r="GJN30">
        <v>39168</v>
      </c>
      <c r="GJO30">
        <v>39167</v>
      </c>
      <c r="GJP30">
        <v>39164</v>
      </c>
      <c r="GJQ30">
        <v>39163</v>
      </c>
      <c r="GJR30">
        <v>39162</v>
      </c>
      <c r="GJS30">
        <v>39161</v>
      </c>
      <c r="GJT30">
        <v>39160</v>
      </c>
      <c r="GJU30">
        <v>39157</v>
      </c>
      <c r="GJV30">
        <v>39156</v>
      </c>
      <c r="GJW30">
        <v>39155</v>
      </c>
      <c r="GJX30">
        <v>39154</v>
      </c>
      <c r="GJY30">
        <v>39153</v>
      </c>
      <c r="GJZ30">
        <v>39150</v>
      </c>
      <c r="GKA30">
        <v>39149</v>
      </c>
      <c r="GKB30">
        <v>39148</v>
      </c>
      <c r="GKC30">
        <v>39147</v>
      </c>
      <c r="GKD30">
        <v>39146</v>
      </c>
      <c r="GKE30">
        <v>39143</v>
      </c>
      <c r="GKF30">
        <v>39142</v>
      </c>
      <c r="GKG30">
        <v>39141</v>
      </c>
      <c r="GKH30">
        <v>39140</v>
      </c>
      <c r="GKI30">
        <v>39139</v>
      </c>
      <c r="GKJ30">
        <v>39136</v>
      </c>
      <c r="GKK30">
        <v>39135</v>
      </c>
      <c r="GKL30">
        <v>39134</v>
      </c>
      <c r="GKM30">
        <v>39133</v>
      </c>
      <c r="GKN30">
        <v>39132</v>
      </c>
      <c r="GKO30">
        <v>39129</v>
      </c>
      <c r="GKP30">
        <v>39128</v>
      </c>
      <c r="GKQ30">
        <v>39127</v>
      </c>
      <c r="GKR30">
        <v>39126</v>
      </c>
      <c r="GKS30">
        <v>39125</v>
      </c>
      <c r="GKT30">
        <v>39122</v>
      </c>
      <c r="GKU30">
        <v>39121</v>
      </c>
      <c r="GKV30">
        <v>39120</v>
      </c>
      <c r="GKW30">
        <v>39119</v>
      </c>
      <c r="GKX30">
        <v>39118</v>
      </c>
      <c r="GKY30">
        <v>39115</v>
      </c>
      <c r="GKZ30">
        <v>39114</v>
      </c>
      <c r="GLA30">
        <v>39113</v>
      </c>
      <c r="GLB30">
        <v>39112</v>
      </c>
      <c r="GLC30">
        <v>39111</v>
      </c>
      <c r="GLD30">
        <v>39108</v>
      </c>
      <c r="GLE30">
        <v>39107</v>
      </c>
      <c r="GLF30">
        <v>39106</v>
      </c>
      <c r="GLG30">
        <v>39105</v>
      </c>
      <c r="GLH30">
        <v>39104</v>
      </c>
      <c r="GLI30">
        <v>39101</v>
      </c>
      <c r="GLJ30">
        <v>39100</v>
      </c>
      <c r="GLK30">
        <v>39099</v>
      </c>
      <c r="GLL30">
        <v>39098</v>
      </c>
      <c r="GLM30">
        <v>39097</v>
      </c>
      <c r="GLN30">
        <v>39094</v>
      </c>
      <c r="GLO30">
        <v>39093</v>
      </c>
      <c r="GLP30">
        <v>39092</v>
      </c>
      <c r="GLQ30">
        <v>39091</v>
      </c>
      <c r="GLR30">
        <v>39090</v>
      </c>
      <c r="GLS30">
        <v>39087</v>
      </c>
      <c r="GLT30">
        <v>39086</v>
      </c>
      <c r="GLU30">
        <v>39085</v>
      </c>
      <c r="GLV30">
        <v>39084</v>
      </c>
      <c r="GLW30">
        <v>39083</v>
      </c>
      <c r="GLX30">
        <v>39080</v>
      </c>
      <c r="GLY30">
        <v>39079</v>
      </c>
      <c r="GLZ30">
        <v>39078</v>
      </c>
      <c r="GMA30">
        <v>39077</v>
      </c>
      <c r="GMB30">
        <v>39076</v>
      </c>
      <c r="GMC30">
        <v>39073</v>
      </c>
      <c r="GMD30">
        <v>39072</v>
      </c>
      <c r="GME30">
        <v>39071</v>
      </c>
      <c r="GMF30">
        <v>39070</v>
      </c>
      <c r="GMG30">
        <v>39069</v>
      </c>
      <c r="GMH30">
        <v>39066</v>
      </c>
      <c r="GMI30">
        <v>39065</v>
      </c>
      <c r="GMJ30">
        <v>39064</v>
      </c>
      <c r="GMK30">
        <v>39063</v>
      </c>
      <c r="GML30">
        <v>39062</v>
      </c>
      <c r="GMM30">
        <v>39059</v>
      </c>
      <c r="GMN30">
        <v>39058</v>
      </c>
      <c r="GMO30">
        <v>39057</v>
      </c>
      <c r="GMP30">
        <v>39056</v>
      </c>
      <c r="GMQ30">
        <v>39055</v>
      </c>
      <c r="GMR30">
        <v>39052</v>
      </c>
      <c r="GMS30">
        <v>39051</v>
      </c>
      <c r="GMT30">
        <v>39050</v>
      </c>
      <c r="GMU30">
        <v>39049</v>
      </c>
      <c r="GMV30">
        <v>39048</v>
      </c>
      <c r="GMW30">
        <v>39045</v>
      </c>
      <c r="GMX30">
        <v>39044</v>
      </c>
      <c r="GMY30">
        <v>39043</v>
      </c>
      <c r="GMZ30">
        <v>39042</v>
      </c>
      <c r="GNA30">
        <v>39041</v>
      </c>
      <c r="GNB30">
        <v>39038</v>
      </c>
      <c r="GNC30">
        <v>39037</v>
      </c>
      <c r="GND30">
        <v>39036</v>
      </c>
      <c r="GNE30">
        <v>39035</v>
      </c>
      <c r="GNF30">
        <v>39034</v>
      </c>
      <c r="GNG30">
        <v>39031</v>
      </c>
      <c r="GNH30">
        <v>39030</v>
      </c>
      <c r="GNI30">
        <v>39029</v>
      </c>
      <c r="GNJ30">
        <v>39028</v>
      </c>
      <c r="GNK30">
        <v>39027</v>
      </c>
      <c r="GNL30">
        <v>39024</v>
      </c>
      <c r="GNM30">
        <v>39023</v>
      </c>
      <c r="GNN30">
        <v>39022</v>
      </c>
      <c r="GNO30">
        <v>39021</v>
      </c>
      <c r="GNP30">
        <v>39020</v>
      </c>
      <c r="GNQ30">
        <v>39017</v>
      </c>
      <c r="GNR30">
        <v>39016</v>
      </c>
      <c r="GNS30">
        <v>39015</v>
      </c>
      <c r="GNT30">
        <v>39014</v>
      </c>
      <c r="GNU30">
        <v>39013</v>
      </c>
      <c r="GNV30">
        <v>39010</v>
      </c>
      <c r="GNW30">
        <v>39009</v>
      </c>
      <c r="GNX30">
        <v>39008</v>
      </c>
      <c r="GNY30">
        <v>39007</v>
      </c>
      <c r="GNZ30">
        <v>39006</v>
      </c>
      <c r="GOA30">
        <v>39003</v>
      </c>
      <c r="GOB30">
        <v>39002</v>
      </c>
      <c r="GOC30">
        <v>39001</v>
      </c>
      <c r="GOD30">
        <v>39000</v>
      </c>
      <c r="GOE30">
        <v>38999</v>
      </c>
      <c r="GOF30">
        <v>38996</v>
      </c>
      <c r="GOG30">
        <v>38995</v>
      </c>
      <c r="GOH30">
        <v>38994</v>
      </c>
      <c r="GOI30">
        <v>38993</v>
      </c>
      <c r="GOJ30">
        <v>38992</v>
      </c>
      <c r="GOK30">
        <v>38989</v>
      </c>
      <c r="GOL30">
        <v>38988</v>
      </c>
      <c r="GOM30">
        <v>38987</v>
      </c>
      <c r="GON30">
        <v>38986</v>
      </c>
      <c r="GOO30">
        <v>38985</v>
      </c>
      <c r="GOP30">
        <v>38982</v>
      </c>
      <c r="GOQ30">
        <v>38981</v>
      </c>
      <c r="GOR30">
        <v>38980</v>
      </c>
      <c r="GOS30">
        <v>38979</v>
      </c>
      <c r="GOT30">
        <v>38978</v>
      </c>
      <c r="GOU30">
        <v>38975</v>
      </c>
      <c r="GOV30">
        <v>38974</v>
      </c>
      <c r="GOW30">
        <v>38973</v>
      </c>
      <c r="GOX30">
        <v>38972</v>
      </c>
      <c r="GOY30">
        <v>38971</v>
      </c>
      <c r="GOZ30">
        <v>38968</v>
      </c>
      <c r="GPA30">
        <v>38967</v>
      </c>
      <c r="GPB30">
        <v>38966</v>
      </c>
      <c r="GPC30">
        <v>38965</v>
      </c>
      <c r="GPD30">
        <v>38964</v>
      </c>
      <c r="GPE30">
        <v>38961</v>
      </c>
      <c r="GPF30">
        <v>38960</v>
      </c>
      <c r="GPG30">
        <v>38959</v>
      </c>
      <c r="GPH30">
        <v>38958</v>
      </c>
      <c r="GPI30">
        <v>38957</v>
      </c>
      <c r="GPJ30">
        <v>38954</v>
      </c>
      <c r="GPK30">
        <v>38953</v>
      </c>
      <c r="GPL30">
        <v>38952</v>
      </c>
      <c r="GPM30">
        <v>38951</v>
      </c>
      <c r="GPN30">
        <v>38950</v>
      </c>
      <c r="GPO30">
        <v>38947</v>
      </c>
      <c r="GPP30">
        <v>38946</v>
      </c>
      <c r="GPQ30">
        <v>38945</v>
      </c>
      <c r="GPR30">
        <v>38944</v>
      </c>
      <c r="GPS30">
        <v>38943</v>
      </c>
      <c r="GPT30">
        <v>38940</v>
      </c>
      <c r="GPU30">
        <v>38939</v>
      </c>
      <c r="GPV30">
        <v>38938</v>
      </c>
      <c r="GPW30">
        <v>38937</v>
      </c>
      <c r="GPX30">
        <v>38936</v>
      </c>
      <c r="GPY30">
        <v>38933</v>
      </c>
      <c r="GPZ30">
        <v>38932</v>
      </c>
      <c r="GQA30">
        <v>38931</v>
      </c>
      <c r="GQB30">
        <v>38930</v>
      </c>
      <c r="GQC30">
        <v>38929</v>
      </c>
      <c r="GQD30">
        <v>38926</v>
      </c>
      <c r="GQE30">
        <v>38925</v>
      </c>
      <c r="GQF30">
        <v>38924</v>
      </c>
      <c r="GQG30">
        <v>38923</v>
      </c>
      <c r="GQH30">
        <v>38922</v>
      </c>
      <c r="GQI30">
        <v>38919</v>
      </c>
      <c r="GQJ30">
        <v>38918</v>
      </c>
      <c r="GQK30">
        <v>38917</v>
      </c>
      <c r="GQL30">
        <v>38916</v>
      </c>
      <c r="GQM30">
        <v>38915</v>
      </c>
      <c r="GQN30">
        <v>38912</v>
      </c>
      <c r="GQO30">
        <v>38911</v>
      </c>
      <c r="GQP30">
        <v>38910</v>
      </c>
      <c r="GQQ30">
        <v>38909</v>
      </c>
      <c r="GQR30">
        <v>38908</v>
      </c>
      <c r="GQS30">
        <v>38905</v>
      </c>
      <c r="GQT30">
        <v>38904</v>
      </c>
      <c r="GQU30">
        <v>38903</v>
      </c>
      <c r="GQV30">
        <v>38902</v>
      </c>
      <c r="GQW30">
        <v>38901</v>
      </c>
      <c r="GQX30">
        <v>38898</v>
      </c>
      <c r="GQY30">
        <v>38897</v>
      </c>
      <c r="GQZ30">
        <v>38896</v>
      </c>
      <c r="GRA30">
        <v>38895</v>
      </c>
      <c r="GRB30">
        <v>38894</v>
      </c>
      <c r="GRC30">
        <v>38891</v>
      </c>
      <c r="GRD30">
        <v>38890</v>
      </c>
      <c r="GRE30">
        <v>38889</v>
      </c>
      <c r="GRF30">
        <v>38888</v>
      </c>
      <c r="GRG30">
        <v>38887</v>
      </c>
      <c r="GRH30">
        <v>38884</v>
      </c>
      <c r="GRI30">
        <v>38883</v>
      </c>
      <c r="GRJ30">
        <v>38882</v>
      </c>
      <c r="GRK30">
        <v>38881</v>
      </c>
      <c r="GRL30">
        <v>38880</v>
      </c>
      <c r="GRM30">
        <v>38877</v>
      </c>
      <c r="GRN30">
        <v>38876</v>
      </c>
      <c r="GRO30">
        <v>38875</v>
      </c>
      <c r="GRP30">
        <v>38874</v>
      </c>
      <c r="GRQ30">
        <v>38873</v>
      </c>
      <c r="GRR30">
        <v>38870</v>
      </c>
      <c r="GRS30">
        <v>38869</v>
      </c>
      <c r="GRT30">
        <v>38868</v>
      </c>
      <c r="GRU30">
        <v>38867</v>
      </c>
      <c r="GRV30">
        <v>38866</v>
      </c>
      <c r="GRW30">
        <v>38863</v>
      </c>
      <c r="GRX30">
        <v>38862</v>
      </c>
      <c r="GRY30">
        <v>38861</v>
      </c>
      <c r="GRZ30">
        <v>38860</v>
      </c>
      <c r="GSA30">
        <v>38859</v>
      </c>
      <c r="GSB30">
        <v>38856</v>
      </c>
      <c r="GSC30">
        <v>38855</v>
      </c>
      <c r="GSD30">
        <v>38854</v>
      </c>
      <c r="GSE30">
        <v>38853</v>
      </c>
      <c r="GSF30">
        <v>38852</v>
      </c>
      <c r="GSG30">
        <v>38849</v>
      </c>
      <c r="GSH30">
        <v>38848</v>
      </c>
      <c r="GSI30">
        <v>38847</v>
      </c>
      <c r="GSJ30">
        <v>38846</v>
      </c>
      <c r="GSK30">
        <v>38845</v>
      </c>
      <c r="GSL30">
        <v>38842</v>
      </c>
      <c r="GSM30">
        <v>38841</v>
      </c>
      <c r="GSN30">
        <v>38840</v>
      </c>
      <c r="GSO30">
        <v>38839</v>
      </c>
      <c r="GSP30">
        <v>38838</v>
      </c>
      <c r="GSQ30">
        <v>38835</v>
      </c>
      <c r="GSR30">
        <v>38834</v>
      </c>
      <c r="GSS30">
        <v>38833</v>
      </c>
      <c r="GST30">
        <v>38832</v>
      </c>
      <c r="GSU30">
        <v>38831</v>
      </c>
      <c r="GSV30">
        <v>38828</v>
      </c>
      <c r="GSW30">
        <v>38827</v>
      </c>
      <c r="GSX30">
        <v>38826</v>
      </c>
      <c r="GSY30">
        <v>38825</v>
      </c>
      <c r="GSZ30">
        <v>38824</v>
      </c>
      <c r="GTA30">
        <v>38821</v>
      </c>
      <c r="GTB30">
        <v>38820</v>
      </c>
      <c r="GTC30">
        <v>38819</v>
      </c>
      <c r="GTD30">
        <v>38818</v>
      </c>
      <c r="GTE30">
        <v>38817</v>
      </c>
      <c r="GTF30">
        <v>38814</v>
      </c>
      <c r="GTG30">
        <v>38813</v>
      </c>
      <c r="GTH30">
        <v>38812</v>
      </c>
      <c r="GTI30">
        <v>38811</v>
      </c>
      <c r="GTJ30">
        <v>38810</v>
      </c>
      <c r="GTK30">
        <v>38807</v>
      </c>
      <c r="GTL30">
        <v>38806</v>
      </c>
      <c r="GTM30">
        <v>38805</v>
      </c>
      <c r="GTN30">
        <v>38804</v>
      </c>
      <c r="GTO30">
        <v>38803</v>
      </c>
      <c r="GTP30">
        <v>38800</v>
      </c>
      <c r="GTQ30">
        <v>38799</v>
      </c>
      <c r="GTR30">
        <v>38798</v>
      </c>
      <c r="GTS30">
        <v>38797</v>
      </c>
      <c r="GTT30">
        <v>38796</v>
      </c>
      <c r="GTU30">
        <v>38793</v>
      </c>
      <c r="GTV30">
        <v>38792</v>
      </c>
      <c r="GTW30">
        <v>38791</v>
      </c>
      <c r="GTX30">
        <v>38790</v>
      </c>
      <c r="GTY30">
        <v>38789</v>
      </c>
      <c r="GTZ30">
        <v>38786</v>
      </c>
      <c r="GUA30">
        <v>38785</v>
      </c>
      <c r="GUB30">
        <v>38784</v>
      </c>
      <c r="GUC30">
        <v>38783</v>
      </c>
      <c r="GUD30">
        <v>38782</v>
      </c>
      <c r="GUE30">
        <v>38779</v>
      </c>
      <c r="GUF30">
        <v>38778</v>
      </c>
      <c r="GUG30">
        <v>38777</v>
      </c>
      <c r="GUH30">
        <v>38776</v>
      </c>
      <c r="GUI30">
        <v>38775</v>
      </c>
      <c r="GUJ30">
        <v>38772</v>
      </c>
      <c r="GUK30">
        <v>38771</v>
      </c>
      <c r="GUL30">
        <v>38770</v>
      </c>
      <c r="GUM30">
        <v>38769</v>
      </c>
      <c r="GUN30">
        <v>38768</v>
      </c>
      <c r="GUO30">
        <v>38765</v>
      </c>
      <c r="GUP30">
        <v>38764</v>
      </c>
      <c r="GUQ30">
        <v>38763</v>
      </c>
      <c r="GUR30">
        <v>38762</v>
      </c>
      <c r="GUS30">
        <v>38761</v>
      </c>
      <c r="GUT30">
        <v>38758</v>
      </c>
      <c r="GUU30">
        <v>38757</v>
      </c>
      <c r="GUV30">
        <v>38756</v>
      </c>
      <c r="GUW30">
        <v>38755</v>
      </c>
      <c r="GUX30">
        <v>38754</v>
      </c>
      <c r="GUY30">
        <v>38751</v>
      </c>
      <c r="GUZ30">
        <v>38750</v>
      </c>
      <c r="GVA30">
        <v>38749</v>
      </c>
      <c r="GVB30">
        <v>38748</v>
      </c>
      <c r="GVC30">
        <v>38747</v>
      </c>
      <c r="GVD30">
        <v>38744</v>
      </c>
      <c r="GVE30">
        <v>38743</v>
      </c>
      <c r="GVF30">
        <v>38742</v>
      </c>
      <c r="GVG30">
        <v>38741</v>
      </c>
      <c r="GVH30">
        <v>38740</v>
      </c>
      <c r="GVI30">
        <v>38737</v>
      </c>
      <c r="GVJ30">
        <v>38736</v>
      </c>
      <c r="GVK30">
        <v>38735</v>
      </c>
      <c r="GVL30">
        <v>38734</v>
      </c>
      <c r="GVM30">
        <v>38733</v>
      </c>
      <c r="GVN30">
        <v>38730</v>
      </c>
      <c r="GVO30">
        <v>38729</v>
      </c>
      <c r="GVP30">
        <v>38728</v>
      </c>
      <c r="GVQ30">
        <v>38727</v>
      </c>
      <c r="GVR30">
        <v>38726</v>
      </c>
      <c r="GVS30">
        <v>38723</v>
      </c>
      <c r="GVT30">
        <v>38722</v>
      </c>
      <c r="GVU30">
        <v>38721</v>
      </c>
      <c r="GVV30">
        <v>38720</v>
      </c>
      <c r="GVW30">
        <v>38719</v>
      </c>
      <c r="GVX30">
        <v>38716</v>
      </c>
      <c r="GVY30">
        <v>38715</v>
      </c>
      <c r="GVZ30">
        <v>38714</v>
      </c>
      <c r="GWA30">
        <v>38713</v>
      </c>
      <c r="GWB30">
        <v>38712</v>
      </c>
      <c r="GWC30">
        <v>38709</v>
      </c>
      <c r="GWD30">
        <v>38708</v>
      </c>
      <c r="GWE30">
        <v>38707</v>
      </c>
      <c r="GWF30">
        <v>38706</v>
      </c>
      <c r="GWG30">
        <v>38705</v>
      </c>
      <c r="GWH30">
        <v>38702</v>
      </c>
      <c r="GWI30">
        <v>38701</v>
      </c>
      <c r="GWJ30">
        <v>38700</v>
      </c>
      <c r="GWK30">
        <v>38699</v>
      </c>
      <c r="GWL30">
        <v>38698</v>
      </c>
      <c r="GWM30">
        <v>38695</v>
      </c>
      <c r="GWN30">
        <v>38694</v>
      </c>
      <c r="GWO30">
        <v>38693</v>
      </c>
      <c r="GWP30">
        <v>38692</v>
      </c>
      <c r="GWQ30">
        <v>38691</v>
      </c>
      <c r="GWR30">
        <v>38688</v>
      </c>
      <c r="GWS30">
        <v>38687</v>
      </c>
      <c r="GWT30">
        <v>38686</v>
      </c>
      <c r="GWU30">
        <v>38685</v>
      </c>
      <c r="GWV30">
        <v>38684</v>
      </c>
      <c r="GWW30">
        <v>38681</v>
      </c>
      <c r="GWX30">
        <v>38680</v>
      </c>
      <c r="GWY30">
        <v>38679</v>
      </c>
      <c r="GWZ30">
        <v>38678</v>
      </c>
      <c r="GXA30">
        <v>38677</v>
      </c>
      <c r="GXB30">
        <v>38674</v>
      </c>
      <c r="GXC30">
        <v>38673</v>
      </c>
      <c r="GXD30">
        <v>38672</v>
      </c>
      <c r="GXE30">
        <v>38671</v>
      </c>
      <c r="GXF30">
        <v>38670</v>
      </c>
      <c r="GXG30">
        <v>38667</v>
      </c>
      <c r="GXH30">
        <v>38666</v>
      </c>
      <c r="GXI30">
        <v>38665</v>
      </c>
      <c r="GXJ30">
        <v>38664</v>
      </c>
      <c r="GXK30">
        <v>38663</v>
      </c>
      <c r="GXL30">
        <v>38660</v>
      </c>
      <c r="GXM30">
        <v>38659</v>
      </c>
      <c r="GXN30">
        <v>38658</v>
      </c>
      <c r="GXO30">
        <v>38657</v>
      </c>
      <c r="GXP30">
        <v>38656</v>
      </c>
      <c r="GXQ30">
        <v>38653</v>
      </c>
      <c r="GXR30">
        <v>38652</v>
      </c>
      <c r="GXS30">
        <v>38651</v>
      </c>
      <c r="GXT30">
        <v>38650</v>
      </c>
      <c r="GXU30">
        <v>38649</v>
      </c>
      <c r="GXV30">
        <v>38646</v>
      </c>
      <c r="GXW30">
        <v>38645</v>
      </c>
      <c r="GXX30">
        <v>38644</v>
      </c>
      <c r="GXY30">
        <v>38643</v>
      </c>
      <c r="GXZ30">
        <v>38642</v>
      </c>
      <c r="GYA30">
        <v>38639</v>
      </c>
      <c r="GYB30">
        <v>38638</v>
      </c>
      <c r="GYC30">
        <v>38637</v>
      </c>
      <c r="GYD30">
        <v>38636</v>
      </c>
      <c r="GYE30">
        <v>38635</v>
      </c>
      <c r="GYF30">
        <v>38632</v>
      </c>
      <c r="GYG30">
        <v>38631</v>
      </c>
      <c r="GYH30">
        <v>38630</v>
      </c>
      <c r="GYI30">
        <v>38629</v>
      </c>
      <c r="GYJ30">
        <v>38628</v>
      </c>
      <c r="GYK30">
        <v>38625</v>
      </c>
      <c r="GYL30">
        <v>38624</v>
      </c>
      <c r="GYM30">
        <v>38623</v>
      </c>
      <c r="GYN30">
        <v>38622</v>
      </c>
      <c r="GYO30">
        <v>38621</v>
      </c>
      <c r="GYP30">
        <v>38618</v>
      </c>
      <c r="GYQ30">
        <v>38617</v>
      </c>
      <c r="GYR30">
        <v>38616</v>
      </c>
      <c r="GYS30">
        <v>38615</v>
      </c>
      <c r="GYT30">
        <v>38614</v>
      </c>
      <c r="GYU30">
        <v>38611</v>
      </c>
      <c r="GYV30">
        <v>38610</v>
      </c>
      <c r="GYW30">
        <v>38609</v>
      </c>
      <c r="GYX30">
        <v>38608</v>
      </c>
      <c r="GYY30">
        <v>38607</v>
      </c>
      <c r="GYZ30">
        <v>38604</v>
      </c>
      <c r="GZA30">
        <v>38603</v>
      </c>
      <c r="GZB30">
        <v>38602</v>
      </c>
      <c r="GZC30">
        <v>38601</v>
      </c>
      <c r="GZD30">
        <v>38600</v>
      </c>
      <c r="GZE30">
        <v>38597</v>
      </c>
      <c r="GZF30">
        <v>38596</v>
      </c>
      <c r="GZG30">
        <v>38595</v>
      </c>
      <c r="GZH30">
        <v>38594</v>
      </c>
      <c r="GZI30">
        <v>38593</v>
      </c>
      <c r="GZJ30">
        <v>38590</v>
      </c>
      <c r="GZK30">
        <v>38589</v>
      </c>
      <c r="GZL30">
        <v>38588</v>
      </c>
      <c r="GZM30">
        <v>38587</v>
      </c>
      <c r="GZN30">
        <v>38586</v>
      </c>
      <c r="GZO30">
        <v>38583</v>
      </c>
      <c r="GZP30">
        <v>38582</v>
      </c>
      <c r="GZQ30">
        <v>38581</v>
      </c>
      <c r="GZR30">
        <v>38580</v>
      </c>
      <c r="GZS30">
        <v>38579</v>
      </c>
      <c r="GZT30">
        <v>38576</v>
      </c>
      <c r="GZU30">
        <v>38575</v>
      </c>
      <c r="GZV30">
        <v>38574</v>
      </c>
      <c r="GZW30">
        <v>38573</v>
      </c>
      <c r="GZX30">
        <v>38572</v>
      </c>
      <c r="GZY30">
        <v>38569</v>
      </c>
      <c r="GZZ30">
        <v>38568</v>
      </c>
      <c r="HAA30">
        <v>38567</v>
      </c>
      <c r="HAB30">
        <v>38566</v>
      </c>
      <c r="HAC30">
        <v>38565</v>
      </c>
      <c r="HAD30">
        <v>38562</v>
      </c>
      <c r="HAE30">
        <v>38561</v>
      </c>
      <c r="HAF30">
        <v>38560</v>
      </c>
      <c r="HAG30">
        <v>38559</v>
      </c>
      <c r="HAH30">
        <v>38558</v>
      </c>
      <c r="HAI30">
        <v>38555</v>
      </c>
      <c r="HAJ30">
        <v>38554</v>
      </c>
      <c r="HAK30">
        <v>38553</v>
      </c>
      <c r="HAL30">
        <v>38552</v>
      </c>
      <c r="HAM30">
        <v>38551</v>
      </c>
      <c r="HAN30">
        <v>38548</v>
      </c>
      <c r="HAO30">
        <v>38547</v>
      </c>
      <c r="HAP30">
        <v>38546</v>
      </c>
      <c r="HAQ30">
        <v>38545</v>
      </c>
      <c r="HAR30">
        <v>38544</v>
      </c>
      <c r="HAS30">
        <v>38541</v>
      </c>
      <c r="HAT30">
        <v>38540</v>
      </c>
      <c r="HAU30">
        <v>38539</v>
      </c>
      <c r="HAV30">
        <v>38538</v>
      </c>
      <c r="HAW30">
        <v>38537</v>
      </c>
      <c r="HAX30">
        <v>38534</v>
      </c>
      <c r="HAY30">
        <v>38533</v>
      </c>
      <c r="HAZ30">
        <v>38532</v>
      </c>
      <c r="HBA30">
        <v>38531</v>
      </c>
      <c r="HBB30">
        <v>38530</v>
      </c>
      <c r="HBC30">
        <v>38527</v>
      </c>
      <c r="HBD30">
        <v>38526</v>
      </c>
      <c r="HBE30">
        <v>38525</v>
      </c>
      <c r="HBF30">
        <v>38524</v>
      </c>
      <c r="HBG30">
        <v>38523</v>
      </c>
      <c r="HBH30">
        <v>38520</v>
      </c>
      <c r="HBI30">
        <v>38519</v>
      </c>
      <c r="HBJ30">
        <v>38518</v>
      </c>
      <c r="HBK30">
        <v>38517</v>
      </c>
      <c r="HBL30">
        <v>38516</v>
      </c>
      <c r="HBM30">
        <v>38513</v>
      </c>
      <c r="HBN30">
        <v>38512</v>
      </c>
      <c r="HBO30">
        <v>38511</v>
      </c>
      <c r="HBP30">
        <v>38510</v>
      </c>
      <c r="HBQ30">
        <v>38509</v>
      </c>
      <c r="HBR30">
        <v>38506</v>
      </c>
      <c r="HBS30">
        <v>38505</v>
      </c>
      <c r="HBT30">
        <v>38504</v>
      </c>
      <c r="HBU30">
        <v>38503</v>
      </c>
      <c r="HBV30">
        <v>38502</v>
      </c>
      <c r="HBW30">
        <v>38499</v>
      </c>
      <c r="HBX30">
        <v>38498</v>
      </c>
      <c r="HBY30">
        <v>38497</v>
      </c>
      <c r="HBZ30">
        <v>38496</v>
      </c>
      <c r="HCA30">
        <v>38495</v>
      </c>
      <c r="HCB30">
        <v>38492</v>
      </c>
      <c r="HCC30">
        <v>38491</v>
      </c>
      <c r="HCD30">
        <v>38490</v>
      </c>
      <c r="HCE30">
        <v>38489</v>
      </c>
      <c r="HCF30">
        <v>38488</v>
      </c>
      <c r="HCG30">
        <v>38485</v>
      </c>
      <c r="HCH30">
        <v>38484</v>
      </c>
      <c r="HCI30">
        <v>38483</v>
      </c>
      <c r="HCJ30">
        <v>38482</v>
      </c>
      <c r="HCK30">
        <v>38481</v>
      </c>
      <c r="HCL30">
        <v>38478</v>
      </c>
      <c r="HCM30">
        <v>38477</v>
      </c>
      <c r="HCN30">
        <v>38476</v>
      </c>
      <c r="HCO30">
        <v>38475</v>
      </c>
      <c r="HCP30">
        <v>38474</v>
      </c>
      <c r="HCQ30">
        <v>38471</v>
      </c>
      <c r="HCR30">
        <v>38470</v>
      </c>
      <c r="HCS30">
        <v>38469</v>
      </c>
      <c r="HCT30">
        <v>38468</v>
      </c>
      <c r="HCU30">
        <v>38467</v>
      </c>
      <c r="HCV30">
        <v>38464</v>
      </c>
      <c r="HCW30">
        <v>38463</v>
      </c>
      <c r="HCX30">
        <v>38462</v>
      </c>
      <c r="HCY30">
        <v>38461</v>
      </c>
      <c r="HCZ30">
        <v>38460</v>
      </c>
      <c r="HDA30">
        <v>38457</v>
      </c>
      <c r="HDB30">
        <v>38456</v>
      </c>
      <c r="HDC30">
        <v>38455</v>
      </c>
      <c r="HDD30">
        <v>38454</v>
      </c>
      <c r="HDE30">
        <v>38453</v>
      </c>
      <c r="HDF30">
        <v>38450</v>
      </c>
      <c r="HDG30">
        <v>38449</v>
      </c>
      <c r="HDH30">
        <v>38448</v>
      </c>
      <c r="HDI30">
        <v>38447</v>
      </c>
      <c r="HDJ30">
        <v>38446</v>
      </c>
      <c r="HDK30">
        <v>38443</v>
      </c>
      <c r="HDL30">
        <v>38442</v>
      </c>
      <c r="HDM30">
        <v>38441</v>
      </c>
      <c r="HDN30">
        <v>38440</v>
      </c>
      <c r="HDO30">
        <v>38439</v>
      </c>
      <c r="HDP30">
        <v>38436</v>
      </c>
      <c r="HDQ30">
        <v>38435</v>
      </c>
      <c r="HDR30">
        <v>38434</v>
      </c>
      <c r="HDS30">
        <v>38433</v>
      </c>
      <c r="HDT30">
        <v>38432</v>
      </c>
      <c r="HDU30">
        <v>38429</v>
      </c>
      <c r="HDV30">
        <v>38428</v>
      </c>
      <c r="HDW30">
        <v>38427</v>
      </c>
      <c r="HDX30">
        <v>38426</v>
      </c>
      <c r="HDY30">
        <v>38425</v>
      </c>
      <c r="HDZ30">
        <v>38422</v>
      </c>
      <c r="HEA30">
        <v>38421</v>
      </c>
      <c r="HEB30">
        <v>38420</v>
      </c>
      <c r="HEC30">
        <v>38419</v>
      </c>
      <c r="HED30">
        <v>38418</v>
      </c>
      <c r="HEE30">
        <v>38415</v>
      </c>
      <c r="HEF30">
        <v>38414</v>
      </c>
      <c r="HEG30">
        <v>38413</v>
      </c>
      <c r="HEH30">
        <v>38412</v>
      </c>
      <c r="HEI30">
        <v>38411</v>
      </c>
      <c r="HEJ30">
        <v>38408</v>
      </c>
      <c r="HEK30">
        <v>38407</v>
      </c>
      <c r="HEL30">
        <v>38406</v>
      </c>
      <c r="HEM30">
        <v>38405</v>
      </c>
      <c r="HEN30">
        <v>38404</v>
      </c>
      <c r="HEO30">
        <v>38401</v>
      </c>
      <c r="HEP30">
        <v>38400</v>
      </c>
      <c r="HEQ30">
        <v>38399</v>
      </c>
      <c r="HER30">
        <v>38398</v>
      </c>
      <c r="HES30">
        <v>38397</v>
      </c>
      <c r="HET30">
        <v>38394</v>
      </c>
      <c r="HEU30">
        <v>38393</v>
      </c>
      <c r="HEV30">
        <v>38392</v>
      </c>
      <c r="HEW30">
        <v>38391</v>
      </c>
      <c r="HEX30">
        <v>38390</v>
      </c>
      <c r="HEY30">
        <v>38387</v>
      </c>
      <c r="HEZ30">
        <v>38386</v>
      </c>
      <c r="HFA30">
        <v>38385</v>
      </c>
      <c r="HFB30">
        <v>38384</v>
      </c>
      <c r="HFC30">
        <v>38383</v>
      </c>
      <c r="HFD30">
        <v>38380</v>
      </c>
      <c r="HFE30">
        <v>38379</v>
      </c>
      <c r="HFF30">
        <v>38378</v>
      </c>
      <c r="HFG30">
        <v>38377</v>
      </c>
      <c r="HFH30">
        <v>38376</v>
      </c>
      <c r="HFI30">
        <v>38373</v>
      </c>
      <c r="HFJ30">
        <v>38372</v>
      </c>
      <c r="HFK30">
        <v>38371</v>
      </c>
      <c r="HFL30">
        <v>38370</v>
      </c>
      <c r="HFM30">
        <v>38369</v>
      </c>
      <c r="HFN30">
        <v>38366</v>
      </c>
      <c r="HFO30">
        <v>38365</v>
      </c>
      <c r="HFP30">
        <v>38364</v>
      </c>
      <c r="HFQ30">
        <v>38363</v>
      </c>
      <c r="HFR30">
        <v>38362</v>
      </c>
      <c r="HFS30">
        <v>38359</v>
      </c>
      <c r="HFT30">
        <v>38358</v>
      </c>
      <c r="HFU30">
        <v>38357</v>
      </c>
      <c r="HFV30">
        <v>38356</v>
      </c>
      <c r="HFW30">
        <v>38355</v>
      </c>
      <c r="HFX30">
        <v>38352</v>
      </c>
      <c r="HFY30">
        <v>38351</v>
      </c>
      <c r="HFZ30">
        <v>38350</v>
      </c>
      <c r="HGA30">
        <v>38349</v>
      </c>
      <c r="HGB30">
        <v>38348</v>
      </c>
      <c r="HGC30">
        <v>38345</v>
      </c>
      <c r="HGD30">
        <v>38344</v>
      </c>
      <c r="HGE30">
        <v>38343</v>
      </c>
      <c r="HGF30">
        <v>38342</v>
      </c>
      <c r="HGG30">
        <v>38341</v>
      </c>
      <c r="HGH30">
        <v>38338</v>
      </c>
      <c r="HGI30">
        <v>38337</v>
      </c>
      <c r="HGJ30">
        <v>38336</v>
      </c>
      <c r="HGK30">
        <v>38335</v>
      </c>
      <c r="HGL30">
        <v>38334</v>
      </c>
      <c r="HGM30">
        <v>38331</v>
      </c>
      <c r="HGN30">
        <v>38330</v>
      </c>
      <c r="HGO30">
        <v>38329</v>
      </c>
      <c r="HGP30">
        <v>38328</v>
      </c>
      <c r="HGQ30">
        <v>38327</v>
      </c>
      <c r="HGR30">
        <v>38324</v>
      </c>
      <c r="HGS30">
        <v>38323</v>
      </c>
      <c r="HGT30">
        <v>38322</v>
      </c>
      <c r="HGU30">
        <v>38321</v>
      </c>
      <c r="HGV30">
        <v>38320</v>
      </c>
      <c r="HGW30">
        <v>38317</v>
      </c>
      <c r="HGX30">
        <v>38316</v>
      </c>
      <c r="HGY30">
        <v>38315</v>
      </c>
      <c r="HGZ30">
        <v>38314</v>
      </c>
      <c r="HHA30">
        <v>38313</v>
      </c>
      <c r="HHB30">
        <v>38310</v>
      </c>
      <c r="HHC30">
        <v>38309</v>
      </c>
      <c r="HHD30">
        <v>38308</v>
      </c>
      <c r="HHE30">
        <v>38307</v>
      </c>
      <c r="HHF30">
        <v>38306</v>
      </c>
      <c r="HHG30">
        <v>38303</v>
      </c>
      <c r="HHH30">
        <v>38302</v>
      </c>
      <c r="HHI30">
        <v>38301</v>
      </c>
      <c r="HHJ30">
        <v>38300</v>
      </c>
      <c r="HHK30">
        <v>38299</v>
      </c>
      <c r="HHL30">
        <v>38296</v>
      </c>
      <c r="HHM30">
        <v>38295</v>
      </c>
      <c r="HHN30">
        <v>38294</v>
      </c>
      <c r="HHO30">
        <v>38293</v>
      </c>
      <c r="HHP30">
        <v>38292</v>
      </c>
      <c r="HHQ30">
        <v>38289</v>
      </c>
      <c r="HHR30">
        <v>38288</v>
      </c>
      <c r="HHS30">
        <v>38287</v>
      </c>
      <c r="HHT30">
        <v>38286</v>
      </c>
      <c r="HHU30">
        <v>38285</v>
      </c>
      <c r="HHV30">
        <v>38282</v>
      </c>
      <c r="HHW30">
        <v>38281</v>
      </c>
      <c r="HHX30">
        <v>38280</v>
      </c>
      <c r="HHY30">
        <v>38279</v>
      </c>
      <c r="HHZ30">
        <v>38278</v>
      </c>
      <c r="HIA30">
        <v>38275</v>
      </c>
      <c r="HIB30">
        <v>38274</v>
      </c>
      <c r="HIC30">
        <v>38273</v>
      </c>
      <c r="HID30">
        <v>38272</v>
      </c>
      <c r="HIE30">
        <v>38271</v>
      </c>
      <c r="HIF30">
        <v>38268</v>
      </c>
      <c r="HIG30">
        <v>38267</v>
      </c>
      <c r="HIH30">
        <v>38266</v>
      </c>
      <c r="HII30">
        <v>38265</v>
      </c>
      <c r="HIJ30">
        <v>38264</v>
      </c>
      <c r="HIK30">
        <v>38261</v>
      </c>
      <c r="HIL30">
        <v>38260</v>
      </c>
      <c r="HIM30">
        <v>38259</v>
      </c>
      <c r="HIN30">
        <v>38258</v>
      </c>
      <c r="HIO30">
        <v>38257</v>
      </c>
      <c r="HIP30">
        <v>38254</v>
      </c>
      <c r="HIQ30">
        <v>38253</v>
      </c>
      <c r="HIR30">
        <v>38252</v>
      </c>
      <c r="HIS30">
        <v>38251</v>
      </c>
      <c r="HIT30">
        <v>38250</v>
      </c>
      <c r="HIU30">
        <v>38247</v>
      </c>
      <c r="HIV30">
        <v>38246</v>
      </c>
      <c r="HIW30">
        <v>38245</v>
      </c>
      <c r="HIX30">
        <v>38244</v>
      </c>
      <c r="HIY30">
        <v>38243</v>
      </c>
      <c r="HIZ30">
        <v>38240</v>
      </c>
      <c r="HJA30">
        <v>38239</v>
      </c>
      <c r="HJB30">
        <v>38238</v>
      </c>
      <c r="HJC30">
        <v>38237</v>
      </c>
      <c r="HJD30">
        <v>38236</v>
      </c>
      <c r="HJE30">
        <v>38233</v>
      </c>
      <c r="HJF30">
        <v>38232</v>
      </c>
      <c r="HJG30">
        <v>38231</v>
      </c>
      <c r="HJH30">
        <v>38230</v>
      </c>
      <c r="HJI30">
        <v>38229</v>
      </c>
      <c r="HJJ30">
        <v>38226</v>
      </c>
      <c r="HJK30">
        <v>38225</v>
      </c>
      <c r="HJL30">
        <v>38224</v>
      </c>
      <c r="HJM30">
        <v>38223</v>
      </c>
      <c r="HJN30">
        <v>38222</v>
      </c>
      <c r="HJO30">
        <v>38219</v>
      </c>
      <c r="HJP30">
        <v>38218</v>
      </c>
      <c r="HJQ30">
        <v>38217</v>
      </c>
      <c r="HJR30">
        <v>38216</v>
      </c>
      <c r="HJS30">
        <v>38215</v>
      </c>
      <c r="HJT30">
        <v>38212</v>
      </c>
      <c r="HJU30">
        <v>38211</v>
      </c>
      <c r="HJV30">
        <v>38210</v>
      </c>
      <c r="HJW30">
        <v>38209</v>
      </c>
      <c r="HJX30">
        <v>38208</v>
      </c>
      <c r="HJY30">
        <v>38205</v>
      </c>
      <c r="HJZ30">
        <v>38204</v>
      </c>
      <c r="HKA30">
        <v>38203</v>
      </c>
      <c r="HKB30">
        <v>38202</v>
      </c>
      <c r="HKC30">
        <v>38201</v>
      </c>
      <c r="HKD30">
        <v>38198</v>
      </c>
      <c r="HKE30">
        <v>38197</v>
      </c>
      <c r="HKF30">
        <v>38196</v>
      </c>
      <c r="HKG30">
        <v>38195</v>
      </c>
      <c r="HKH30">
        <v>38194</v>
      </c>
      <c r="HKI30">
        <v>38191</v>
      </c>
      <c r="HKJ30">
        <v>38190</v>
      </c>
      <c r="HKK30">
        <v>38189</v>
      </c>
      <c r="HKL30">
        <v>38188</v>
      </c>
      <c r="HKM30">
        <v>38187</v>
      </c>
      <c r="HKN30">
        <v>38184</v>
      </c>
      <c r="HKO30">
        <v>38183</v>
      </c>
      <c r="HKP30">
        <v>38182</v>
      </c>
      <c r="HKQ30">
        <v>38181</v>
      </c>
      <c r="HKR30">
        <v>38180</v>
      </c>
      <c r="HKS30">
        <v>38177</v>
      </c>
      <c r="HKT30">
        <v>38176</v>
      </c>
      <c r="HKU30">
        <v>38175</v>
      </c>
      <c r="HKV30">
        <v>38174</v>
      </c>
      <c r="HKW30">
        <v>38173</v>
      </c>
      <c r="HKX30">
        <v>38170</v>
      </c>
      <c r="HKY30">
        <v>38169</v>
      </c>
      <c r="HKZ30">
        <v>38168</v>
      </c>
      <c r="HLA30">
        <v>38167</v>
      </c>
      <c r="HLB30">
        <v>38166</v>
      </c>
      <c r="HLC30">
        <v>38163</v>
      </c>
      <c r="HLD30">
        <v>38162</v>
      </c>
      <c r="HLE30">
        <v>38161</v>
      </c>
      <c r="HLF30">
        <v>38160</v>
      </c>
      <c r="HLG30">
        <v>38159</v>
      </c>
      <c r="HLH30">
        <v>38156</v>
      </c>
      <c r="HLI30">
        <v>38155</v>
      </c>
      <c r="HLJ30">
        <v>38154</v>
      </c>
      <c r="HLK30">
        <v>38153</v>
      </c>
      <c r="HLL30">
        <v>38152</v>
      </c>
      <c r="HLM30">
        <v>38149</v>
      </c>
      <c r="HLN30">
        <v>38148</v>
      </c>
      <c r="HLO30">
        <v>38147</v>
      </c>
      <c r="HLP30">
        <v>38146</v>
      </c>
      <c r="HLQ30">
        <v>38145</v>
      </c>
      <c r="HLR30">
        <v>38142</v>
      </c>
      <c r="HLS30">
        <v>38141</v>
      </c>
      <c r="HLT30">
        <v>38140</v>
      </c>
      <c r="HLU30">
        <v>38139</v>
      </c>
      <c r="HLV30">
        <v>38138</v>
      </c>
      <c r="HLW30">
        <v>38135</v>
      </c>
      <c r="HLX30">
        <v>38134</v>
      </c>
      <c r="HLY30">
        <v>38133</v>
      </c>
      <c r="HLZ30">
        <v>38132</v>
      </c>
      <c r="HMA30">
        <v>38131</v>
      </c>
      <c r="HMB30">
        <v>38128</v>
      </c>
      <c r="HMC30">
        <v>38127</v>
      </c>
      <c r="HMD30">
        <v>38126</v>
      </c>
      <c r="HME30">
        <v>38125</v>
      </c>
      <c r="HMF30">
        <v>38124</v>
      </c>
      <c r="HMG30">
        <v>38121</v>
      </c>
      <c r="HMH30">
        <v>38120</v>
      </c>
      <c r="HMI30">
        <v>38119</v>
      </c>
      <c r="HMJ30">
        <v>38118</v>
      </c>
      <c r="HMK30">
        <v>38117</v>
      </c>
      <c r="HML30">
        <v>38114</v>
      </c>
      <c r="HMM30">
        <v>38113</v>
      </c>
      <c r="HMN30">
        <v>38112</v>
      </c>
      <c r="HMO30">
        <v>38111</v>
      </c>
      <c r="HMP30">
        <v>38110</v>
      </c>
      <c r="HMQ30">
        <v>38107</v>
      </c>
      <c r="HMR30">
        <v>38106</v>
      </c>
      <c r="HMS30">
        <v>38105</v>
      </c>
      <c r="HMT30">
        <v>38104</v>
      </c>
      <c r="HMU30">
        <v>38103</v>
      </c>
      <c r="HMV30">
        <v>38100</v>
      </c>
      <c r="HMW30">
        <v>38099</v>
      </c>
      <c r="HMX30">
        <v>38098</v>
      </c>
      <c r="HMY30">
        <v>38097</v>
      </c>
      <c r="HMZ30">
        <v>38096</v>
      </c>
      <c r="HNA30">
        <v>38093</v>
      </c>
      <c r="HNB30">
        <v>38092</v>
      </c>
      <c r="HNC30">
        <v>38091</v>
      </c>
      <c r="HND30">
        <v>38090</v>
      </c>
      <c r="HNE30">
        <v>38089</v>
      </c>
      <c r="HNF30">
        <v>38086</v>
      </c>
      <c r="HNG30">
        <v>38085</v>
      </c>
      <c r="HNH30">
        <v>38084</v>
      </c>
      <c r="HNI30">
        <v>38083</v>
      </c>
      <c r="HNJ30">
        <v>38082</v>
      </c>
      <c r="HNK30">
        <v>38079</v>
      </c>
      <c r="HNL30">
        <v>38078</v>
      </c>
      <c r="HNM30">
        <v>38077</v>
      </c>
      <c r="HNN30">
        <v>38076</v>
      </c>
      <c r="HNO30">
        <v>38075</v>
      </c>
      <c r="HNP30">
        <v>38072</v>
      </c>
      <c r="HNQ30">
        <v>38071</v>
      </c>
      <c r="HNR30">
        <v>38070</v>
      </c>
      <c r="HNS30">
        <v>38069</v>
      </c>
      <c r="HNT30">
        <v>38068</v>
      </c>
      <c r="HNU30">
        <v>38065</v>
      </c>
      <c r="HNV30">
        <v>38064</v>
      </c>
      <c r="HNW30">
        <v>38063</v>
      </c>
      <c r="HNX30">
        <v>38062</v>
      </c>
      <c r="HNY30">
        <v>38061</v>
      </c>
      <c r="HNZ30">
        <v>38058</v>
      </c>
      <c r="HOA30">
        <v>38057</v>
      </c>
      <c r="HOB30">
        <v>38056</v>
      </c>
      <c r="HOC30">
        <v>38055</v>
      </c>
      <c r="HOD30">
        <v>38054</v>
      </c>
      <c r="HOE30">
        <v>38051</v>
      </c>
      <c r="HOF30">
        <v>38050</v>
      </c>
      <c r="HOG30">
        <v>38049</v>
      </c>
      <c r="HOH30">
        <v>38048</v>
      </c>
      <c r="HOI30">
        <v>38047</v>
      </c>
      <c r="HOJ30">
        <v>38044</v>
      </c>
      <c r="HOK30">
        <v>38043</v>
      </c>
      <c r="HOL30">
        <v>38042</v>
      </c>
      <c r="HOM30">
        <v>38041</v>
      </c>
      <c r="HON30">
        <v>38040</v>
      </c>
      <c r="HOO30">
        <v>38037</v>
      </c>
      <c r="HOP30">
        <v>38036</v>
      </c>
      <c r="HOQ30">
        <v>38035</v>
      </c>
      <c r="HOR30">
        <v>38034</v>
      </c>
      <c r="HOS30">
        <v>38033</v>
      </c>
      <c r="HOT30">
        <v>38030</v>
      </c>
      <c r="HOU30">
        <v>38029</v>
      </c>
      <c r="HOV30">
        <v>38028</v>
      </c>
      <c r="HOW30">
        <v>38027</v>
      </c>
      <c r="HOX30">
        <v>38026</v>
      </c>
      <c r="HOY30">
        <v>38023</v>
      </c>
      <c r="HOZ30">
        <v>38022</v>
      </c>
      <c r="HPA30">
        <v>38021</v>
      </c>
      <c r="HPB30">
        <v>38020</v>
      </c>
      <c r="HPC30">
        <v>38019</v>
      </c>
      <c r="HPD30">
        <v>38016</v>
      </c>
      <c r="HPE30">
        <v>38015</v>
      </c>
      <c r="HPF30">
        <v>38014</v>
      </c>
      <c r="HPG30">
        <v>38013</v>
      </c>
      <c r="HPH30">
        <v>38012</v>
      </c>
      <c r="HPI30">
        <v>38009</v>
      </c>
      <c r="HPJ30">
        <v>38008</v>
      </c>
      <c r="HPK30">
        <v>38007</v>
      </c>
      <c r="HPL30">
        <v>38006</v>
      </c>
      <c r="HPM30">
        <v>38005</v>
      </c>
      <c r="HPN30">
        <v>38002</v>
      </c>
      <c r="HPO30">
        <v>38001</v>
      </c>
      <c r="HPP30">
        <v>38000</v>
      </c>
      <c r="HPQ30">
        <v>37999</v>
      </c>
      <c r="HPR30">
        <v>37998</v>
      </c>
      <c r="HPS30">
        <v>37995</v>
      </c>
      <c r="HPT30">
        <v>37994</v>
      </c>
      <c r="HPU30">
        <v>37993</v>
      </c>
      <c r="HPV30">
        <v>37992</v>
      </c>
      <c r="HPW30">
        <v>37991</v>
      </c>
      <c r="HPX30">
        <v>37988</v>
      </c>
      <c r="HPY30">
        <v>37987</v>
      </c>
      <c r="HPZ30">
        <v>37986</v>
      </c>
      <c r="HQA30">
        <v>37985</v>
      </c>
      <c r="HQB30">
        <v>37984</v>
      </c>
      <c r="HQC30">
        <v>37981</v>
      </c>
      <c r="HQD30">
        <v>37980</v>
      </c>
      <c r="HQE30">
        <v>37979</v>
      </c>
      <c r="HQF30">
        <v>37978</v>
      </c>
      <c r="HQG30">
        <v>37977</v>
      </c>
      <c r="HQH30">
        <v>37974</v>
      </c>
      <c r="HQI30">
        <v>37973</v>
      </c>
      <c r="HQJ30">
        <v>37972</v>
      </c>
      <c r="HQK30">
        <v>37971</v>
      </c>
      <c r="HQL30">
        <v>37970</v>
      </c>
      <c r="HQM30">
        <v>37967</v>
      </c>
      <c r="HQN30">
        <v>37966</v>
      </c>
      <c r="HQO30">
        <v>37965</v>
      </c>
      <c r="HQP30">
        <v>37964</v>
      </c>
      <c r="HQQ30">
        <v>37963</v>
      </c>
      <c r="HQR30">
        <v>37960</v>
      </c>
      <c r="HQS30">
        <v>37959</v>
      </c>
      <c r="HQT30">
        <v>37958</v>
      </c>
      <c r="HQU30">
        <v>37957</v>
      </c>
      <c r="HQV30">
        <v>37956</v>
      </c>
      <c r="HQW30">
        <v>37953</v>
      </c>
      <c r="HQX30">
        <v>37952</v>
      </c>
      <c r="HQY30">
        <v>37951</v>
      </c>
      <c r="HQZ30">
        <v>37950</v>
      </c>
      <c r="HRA30">
        <v>37949</v>
      </c>
      <c r="HRB30">
        <v>37946</v>
      </c>
      <c r="HRC30">
        <v>37945</v>
      </c>
      <c r="HRD30">
        <v>37944</v>
      </c>
      <c r="HRE30">
        <v>37943</v>
      </c>
      <c r="HRF30">
        <v>37942</v>
      </c>
      <c r="HRG30">
        <v>37939</v>
      </c>
      <c r="HRH30">
        <v>37938</v>
      </c>
      <c r="HRI30">
        <v>37937</v>
      </c>
      <c r="HRJ30">
        <v>37936</v>
      </c>
      <c r="HRK30">
        <v>37935</v>
      </c>
      <c r="HRL30">
        <v>37932</v>
      </c>
      <c r="HRM30">
        <v>37931</v>
      </c>
      <c r="HRN30">
        <v>37930</v>
      </c>
      <c r="HRO30">
        <v>37929</v>
      </c>
      <c r="HRP30">
        <v>37928</v>
      </c>
      <c r="HRQ30">
        <v>37925</v>
      </c>
      <c r="HRR30">
        <v>37924</v>
      </c>
      <c r="HRS30">
        <v>37923</v>
      </c>
      <c r="HRT30">
        <v>37922</v>
      </c>
      <c r="HRU30">
        <v>37921</v>
      </c>
      <c r="HRV30">
        <v>37918</v>
      </c>
      <c r="HRW30">
        <v>37917</v>
      </c>
      <c r="HRX30">
        <v>37916</v>
      </c>
      <c r="HRY30">
        <v>37915</v>
      </c>
      <c r="HRZ30">
        <v>37914</v>
      </c>
      <c r="HSA30">
        <v>37911</v>
      </c>
      <c r="HSB30">
        <v>37910</v>
      </c>
      <c r="HSC30">
        <v>37909</v>
      </c>
      <c r="HSD30">
        <v>37908</v>
      </c>
      <c r="HSE30">
        <v>37907</v>
      </c>
      <c r="HSF30">
        <v>37904</v>
      </c>
      <c r="HSG30">
        <v>37903</v>
      </c>
      <c r="HSH30">
        <v>37902</v>
      </c>
      <c r="HSI30">
        <v>37901</v>
      </c>
      <c r="HSJ30">
        <v>37900</v>
      </c>
      <c r="HSK30">
        <v>37897</v>
      </c>
      <c r="HSL30">
        <v>37896</v>
      </c>
      <c r="HSM30">
        <v>37895</v>
      </c>
      <c r="HSN30">
        <v>37894</v>
      </c>
      <c r="HSO30">
        <v>37893</v>
      </c>
      <c r="HSP30">
        <v>37890</v>
      </c>
      <c r="HSQ30">
        <v>37889</v>
      </c>
      <c r="HSR30">
        <v>37888</v>
      </c>
      <c r="HSS30">
        <v>37887</v>
      </c>
      <c r="HST30">
        <v>37886</v>
      </c>
      <c r="HSU30">
        <v>37883</v>
      </c>
      <c r="HSV30">
        <v>37882</v>
      </c>
      <c r="HSW30">
        <v>37881</v>
      </c>
      <c r="HSX30">
        <v>37880</v>
      </c>
      <c r="HSY30">
        <v>37879</v>
      </c>
      <c r="HSZ30">
        <v>37876</v>
      </c>
      <c r="HTA30">
        <v>37875</v>
      </c>
      <c r="HTB30">
        <v>37874</v>
      </c>
      <c r="HTC30">
        <v>37873</v>
      </c>
      <c r="HTD30">
        <v>37872</v>
      </c>
      <c r="HTE30">
        <v>37869</v>
      </c>
      <c r="HTF30">
        <v>37868</v>
      </c>
      <c r="HTG30">
        <v>37867</v>
      </c>
      <c r="HTH30">
        <v>37866</v>
      </c>
      <c r="HTI30">
        <v>37865</v>
      </c>
      <c r="HTJ30">
        <v>37862</v>
      </c>
      <c r="HTK30">
        <v>37861</v>
      </c>
      <c r="HTL30">
        <v>37860</v>
      </c>
      <c r="HTM30">
        <v>37859</v>
      </c>
      <c r="HTN30">
        <v>37858</v>
      </c>
      <c r="HTO30">
        <v>37855</v>
      </c>
      <c r="HTP30">
        <v>37854</v>
      </c>
      <c r="HTQ30">
        <v>37853</v>
      </c>
      <c r="HTR30">
        <v>37852</v>
      </c>
      <c r="HTS30">
        <v>37851</v>
      </c>
      <c r="HTT30">
        <v>37848</v>
      </c>
      <c r="HTU30">
        <v>37847</v>
      </c>
      <c r="HTV30">
        <v>37846</v>
      </c>
      <c r="HTW30">
        <v>37845</v>
      </c>
      <c r="HTX30">
        <v>37844</v>
      </c>
      <c r="HTY30">
        <v>37841</v>
      </c>
      <c r="HTZ30">
        <v>37840</v>
      </c>
      <c r="HUA30">
        <v>37839</v>
      </c>
      <c r="HUB30">
        <v>37838</v>
      </c>
      <c r="HUC30">
        <v>37837</v>
      </c>
      <c r="HUD30">
        <v>37834</v>
      </c>
      <c r="HUE30">
        <v>37833</v>
      </c>
      <c r="HUF30">
        <v>37832</v>
      </c>
      <c r="HUG30">
        <v>37831</v>
      </c>
      <c r="HUH30">
        <v>37830</v>
      </c>
      <c r="HUI30">
        <v>37827</v>
      </c>
      <c r="HUJ30">
        <v>37826</v>
      </c>
      <c r="HUK30">
        <v>37825</v>
      </c>
      <c r="HUL30">
        <v>37824</v>
      </c>
      <c r="HUM30">
        <v>37823</v>
      </c>
      <c r="HUN30">
        <v>37820</v>
      </c>
      <c r="HUO30">
        <v>37819</v>
      </c>
      <c r="HUP30">
        <v>37818</v>
      </c>
      <c r="HUQ30">
        <v>37817</v>
      </c>
      <c r="HUR30">
        <v>37816</v>
      </c>
      <c r="HUS30">
        <v>37813</v>
      </c>
      <c r="HUT30">
        <v>37812</v>
      </c>
      <c r="HUU30">
        <v>37811</v>
      </c>
      <c r="HUV30">
        <v>37810</v>
      </c>
      <c r="HUW30">
        <v>37809</v>
      </c>
      <c r="HUX30">
        <v>37806</v>
      </c>
      <c r="HUY30">
        <v>37805</v>
      </c>
      <c r="HUZ30">
        <v>37804</v>
      </c>
      <c r="HVA30">
        <v>37803</v>
      </c>
      <c r="HVB30">
        <v>37802</v>
      </c>
      <c r="HVC30">
        <v>37799</v>
      </c>
      <c r="HVD30">
        <v>37798</v>
      </c>
      <c r="HVE30">
        <v>37797</v>
      </c>
      <c r="HVF30">
        <v>37796</v>
      </c>
      <c r="HVG30">
        <v>37795</v>
      </c>
      <c r="HVH30">
        <v>37792</v>
      </c>
      <c r="HVI30">
        <v>37791</v>
      </c>
      <c r="HVJ30">
        <v>37790</v>
      </c>
      <c r="HVK30">
        <v>37789</v>
      </c>
      <c r="HVL30">
        <v>37788</v>
      </c>
      <c r="HVM30">
        <v>37785</v>
      </c>
      <c r="HVN30">
        <v>37784</v>
      </c>
      <c r="HVO30">
        <v>37783</v>
      </c>
      <c r="HVP30">
        <v>37782</v>
      </c>
      <c r="HVQ30">
        <v>37781</v>
      </c>
      <c r="HVR30">
        <v>37778</v>
      </c>
      <c r="HVS30">
        <v>37777</v>
      </c>
      <c r="HVT30">
        <v>37776</v>
      </c>
      <c r="HVU30">
        <v>37775</v>
      </c>
      <c r="HVV30">
        <v>37774</v>
      </c>
      <c r="HVW30">
        <v>37771</v>
      </c>
      <c r="HVX30">
        <v>37770</v>
      </c>
      <c r="HVY30">
        <v>37769</v>
      </c>
      <c r="HVZ30">
        <v>37768</v>
      </c>
      <c r="HWA30">
        <v>37767</v>
      </c>
      <c r="HWB30">
        <v>37764</v>
      </c>
      <c r="HWC30">
        <v>37763</v>
      </c>
      <c r="HWD30">
        <v>37762</v>
      </c>
      <c r="HWE30">
        <v>37761</v>
      </c>
      <c r="HWF30">
        <v>37760</v>
      </c>
      <c r="HWG30">
        <v>37757</v>
      </c>
      <c r="HWH30">
        <v>37756</v>
      </c>
      <c r="HWI30">
        <v>37755</v>
      </c>
      <c r="HWJ30">
        <v>37754</v>
      </c>
      <c r="HWK30">
        <v>37753</v>
      </c>
      <c r="HWL30">
        <v>37750</v>
      </c>
      <c r="HWM30">
        <v>37749</v>
      </c>
      <c r="HWN30">
        <v>37748</v>
      </c>
      <c r="HWO30">
        <v>37747</v>
      </c>
      <c r="HWP30">
        <v>37746</v>
      </c>
      <c r="HWQ30">
        <v>37743</v>
      </c>
      <c r="HWR30">
        <v>37742</v>
      </c>
      <c r="HWS30">
        <v>37741</v>
      </c>
      <c r="HWT30">
        <v>37740</v>
      </c>
      <c r="HWU30">
        <v>37739</v>
      </c>
      <c r="HWV30">
        <v>37736</v>
      </c>
      <c r="HWW30">
        <v>37735</v>
      </c>
      <c r="HWX30">
        <v>37734</v>
      </c>
      <c r="HWY30">
        <v>37733</v>
      </c>
      <c r="HWZ30">
        <v>37732</v>
      </c>
      <c r="HXA30">
        <v>37729</v>
      </c>
      <c r="HXB30">
        <v>37728</v>
      </c>
      <c r="HXC30">
        <v>37727</v>
      </c>
      <c r="HXD30">
        <v>37726</v>
      </c>
      <c r="HXE30">
        <v>37725</v>
      </c>
      <c r="HXF30">
        <v>37722</v>
      </c>
      <c r="HXG30">
        <v>37721</v>
      </c>
      <c r="HXH30">
        <v>37720</v>
      </c>
      <c r="HXI30">
        <v>37719</v>
      </c>
      <c r="HXJ30">
        <v>37718</v>
      </c>
      <c r="HXK30">
        <v>37715</v>
      </c>
      <c r="HXL30">
        <v>37714</v>
      </c>
      <c r="HXM30">
        <v>37713</v>
      </c>
      <c r="HXN30">
        <v>37712</v>
      </c>
      <c r="HXO30">
        <v>37711</v>
      </c>
      <c r="HXP30">
        <v>37708</v>
      </c>
      <c r="HXQ30">
        <v>37707</v>
      </c>
      <c r="HXR30">
        <v>37706</v>
      </c>
      <c r="HXS30">
        <v>37705</v>
      </c>
      <c r="HXT30">
        <v>37704</v>
      </c>
      <c r="HXU30">
        <v>37701</v>
      </c>
      <c r="HXV30">
        <v>37700</v>
      </c>
      <c r="HXW30">
        <v>37699</v>
      </c>
      <c r="HXX30">
        <v>37698</v>
      </c>
      <c r="HXY30">
        <v>37697</v>
      </c>
      <c r="HXZ30">
        <v>37694</v>
      </c>
      <c r="HYA30">
        <v>37693</v>
      </c>
      <c r="HYB30">
        <v>37692</v>
      </c>
      <c r="HYC30">
        <v>37691</v>
      </c>
      <c r="HYD30">
        <v>37690</v>
      </c>
      <c r="HYE30">
        <v>37687</v>
      </c>
      <c r="HYF30">
        <v>37686</v>
      </c>
      <c r="HYG30">
        <v>37685</v>
      </c>
      <c r="HYH30">
        <v>37684</v>
      </c>
      <c r="HYI30">
        <v>37683</v>
      </c>
      <c r="HYJ30">
        <v>37680</v>
      </c>
      <c r="HYK30">
        <v>37679</v>
      </c>
      <c r="HYL30">
        <v>37678</v>
      </c>
      <c r="HYM30">
        <v>37677</v>
      </c>
      <c r="HYN30">
        <v>37676</v>
      </c>
      <c r="HYO30">
        <v>37673</v>
      </c>
      <c r="HYP30">
        <v>37672</v>
      </c>
      <c r="HYQ30">
        <v>37671</v>
      </c>
      <c r="HYR30">
        <v>37670</v>
      </c>
      <c r="HYS30">
        <v>37669</v>
      </c>
      <c r="HYT30">
        <v>37666</v>
      </c>
      <c r="HYU30">
        <v>37665</v>
      </c>
      <c r="HYV30">
        <v>37664</v>
      </c>
      <c r="HYW30">
        <v>37663</v>
      </c>
      <c r="HYX30">
        <v>37662</v>
      </c>
      <c r="HYY30">
        <v>37659</v>
      </c>
      <c r="HYZ30">
        <v>37658</v>
      </c>
      <c r="HZA30">
        <v>37657</v>
      </c>
      <c r="HZB30">
        <v>37656</v>
      </c>
      <c r="HZC30">
        <v>37655</v>
      </c>
      <c r="HZD30">
        <v>37652</v>
      </c>
      <c r="HZE30">
        <v>37651</v>
      </c>
      <c r="HZF30">
        <v>37650</v>
      </c>
      <c r="HZG30">
        <v>37649</v>
      </c>
      <c r="HZH30">
        <v>37648</v>
      </c>
      <c r="HZI30">
        <v>37645</v>
      </c>
      <c r="HZJ30">
        <v>37644</v>
      </c>
      <c r="HZK30">
        <v>37643</v>
      </c>
      <c r="HZL30">
        <v>37642</v>
      </c>
      <c r="HZM30">
        <v>37641</v>
      </c>
      <c r="HZN30">
        <v>37638</v>
      </c>
      <c r="HZO30">
        <v>37637</v>
      </c>
      <c r="HZP30">
        <v>37636</v>
      </c>
      <c r="HZQ30">
        <v>37635</v>
      </c>
      <c r="HZR30">
        <v>37634</v>
      </c>
      <c r="HZS30">
        <v>37631</v>
      </c>
      <c r="HZT30">
        <v>37630</v>
      </c>
      <c r="HZU30">
        <v>37629</v>
      </c>
      <c r="HZV30">
        <v>37628</v>
      </c>
      <c r="HZW30">
        <v>37627</v>
      </c>
      <c r="HZX30">
        <v>37624</v>
      </c>
      <c r="HZY30">
        <v>37623</v>
      </c>
      <c r="HZZ30">
        <v>37622</v>
      </c>
      <c r="IAA30">
        <v>37621</v>
      </c>
      <c r="IAB30">
        <v>37620</v>
      </c>
      <c r="IAC30">
        <v>37617</v>
      </c>
      <c r="IAD30">
        <v>37616</v>
      </c>
      <c r="IAE30">
        <v>37615</v>
      </c>
      <c r="IAF30">
        <v>37614</v>
      </c>
      <c r="IAG30">
        <v>37613</v>
      </c>
      <c r="IAH30">
        <v>37610</v>
      </c>
      <c r="IAI30">
        <v>37609</v>
      </c>
      <c r="IAJ30">
        <v>37608</v>
      </c>
      <c r="IAK30">
        <v>37607</v>
      </c>
      <c r="IAL30">
        <v>37606</v>
      </c>
      <c r="IAM30">
        <v>37603</v>
      </c>
      <c r="IAN30">
        <v>37602</v>
      </c>
      <c r="IAO30">
        <v>37601</v>
      </c>
      <c r="IAP30">
        <v>37600</v>
      </c>
      <c r="IAQ30">
        <v>37599</v>
      </c>
      <c r="IAR30">
        <v>37596</v>
      </c>
      <c r="IAS30">
        <v>37595</v>
      </c>
      <c r="IAT30">
        <v>37594</v>
      </c>
      <c r="IAU30">
        <v>37593</v>
      </c>
      <c r="IAV30">
        <v>37592</v>
      </c>
      <c r="IAW30">
        <v>37589</v>
      </c>
      <c r="IAX30">
        <v>37588</v>
      </c>
      <c r="IAY30">
        <v>37587</v>
      </c>
      <c r="IAZ30">
        <v>37586</v>
      </c>
      <c r="IBA30">
        <v>37585</v>
      </c>
      <c r="IBB30">
        <v>37582</v>
      </c>
      <c r="IBC30">
        <v>37581</v>
      </c>
      <c r="IBD30">
        <v>37580</v>
      </c>
      <c r="IBE30">
        <v>37579</v>
      </c>
      <c r="IBF30">
        <v>37578</v>
      </c>
      <c r="IBG30">
        <v>37575</v>
      </c>
      <c r="IBH30">
        <v>37574</v>
      </c>
      <c r="IBI30">
        <v>37573</v>
      </c>
      <c r="IBJ30">
        <v>37572</v>
      </c>
      <c r="IBK30">
        <v>37571</v>
      </c>
      <c r="IBL30">
        <v>37568</v>
      </c>
      <c r="IBM30">
        <v>37567</v>
      </c>
      <c r="IBN30">
        <v>37566</v>
      </c>
      <c r="IBO30">
        <v>37565</v>
      </c>
      <c r="IBP30">
        <v>37564</v>
      </c>
      <c r="IBQ30">
        <v>37561</v>
      </c>
      <c r="IBR30">
        <v>37560</v>
      </c>
      <c r="IBS30">
        <v>37559</v>
      </c>
      <c r="IBT30">
        <v>37558</v>
      </c>
      <c r="IBU30">
        <v>37557</v>
      </c>
      <c r="IBV30">
        <v>37554</v>
      </c>
      <c r="IBW30">
        <v>37553</v>
      </c>
      <c r="IBX30">
        <v>37552</v>
      </c>
      <c r="IBY30">
        <v>37551</v>
      </c>
      <c r="IBZ30">
        <v>37550</v>
      </c>
      <c r="ICA30">
        <v>37547</v>
      </c>
      <c r="ICB30">
        <v>37546</v>
      </c>
      <c r="ICC30">
        <v>37545</v>
      </c>
      <c r="ICD30">
        <v>37544</v>
      </c>
      <c r="ICE30">
        <v>37543</v>
      </c>
      <c r="ICF30">
        <v>37540</v>
      </c>
      <c r="ICG30">
        <v>37539</v>
      </c>
      <c r="ICH30">
        <v>37538</v>
      </c>
      <c r="ICI30">
        <v>37537</v>
      </c>
      <c r="ICJ30">
        <v>37536</v>
      </c>
      <c r="ICK30">
        <v>37533</v>
      </c>
      <c r="ICL30">
        <v>37532</v>
      </c>
      <c r="ICM30">
        <v>37531</v>
      </c>
      <c r="ICN30">
        <v>37530</v>
      </c>
      <c r="ICO30">
        <v>37529</v>
      </c>
      <c r="ICP30">
        <v>37526</v>
      </c>
      <c r="ICQ30">
        <v>37525</v>
      </c>
      <c r="ICR30">
        <v>37524</v>
      </c>
      <c r="ICS30">
        <v>37523</v>
      </c>
      <c r="ICT30">
        <v>37522</v>
      </c>
      <c r="ICU30">
        <v>37519</v>
      </c>
      <c r="ICV30">
        <v>37518</v>
      </c>
      <c r="ICW30">
        <v>37517</v>
      </c>
      <c r="ICX30">
        <v>37516</v>
      </c>
      <c r="ICY30">
        <v>37515</v>
      </c>
      <c r="ICZ30">
        <v>37512</v>
      </c>
      <c r="IDA30">
        <v>37511</v>
      </c>
      <c r="IDB30">
        <v>37510</v>
      </c>
      <c r="IDC30">
        <v>37509</v>
      </c>
      <c r="IDD30">
        <v>37508</v>
      </c>
      <c r="IDE30">
        <v>37505</v>
      </c>
      <c r="IDF30">
        <v>37504</v>
      </c>
      <c r="IDG30">
        <v>37503</v>
      </c>
      <c r="IDH30">
        <v>37502</v>
      </c>
      <c r="IDI30">
        <v>37501</v>
      </c>
      <c r="IDJ30">
        <v>37498</v>
      </c>
      <c r="IDK30">
        <v>37497</v>
      </c>
      <c r="IDL30">
        <v>37496</v>
      </c>
      <c r="IDM30">
        <v>37495</v>
      </c>
      <c r="IDN30">
        <v>37494</v>
      </c>
      <c r="IDO30">
        <v>37491</v>
      </c>
      <c r="IDP30">
        <v>37490</v>
      </c>
      <c r="IDQ30">
        <v>37489</v>
      </c>
      <c r="IDR30">
        <v>37488</v>
      </c>
      <c r="IDS30">
        <v>37487</v>
      </c>
      <c r="IDT30">
        <v>37484</v>
      </c>
      <c r="IDU30">
        <v>37483</v>
      </c>
      <c r="IDV30">
        <v>37482</v>
      </c>
      <c r="IDW30">
        <v>37481</v>
      </c>
      <c r="IDX30">
        <v>37480</v>
      </c>
      <c r="IDY30">
        <v>37477</v>
      </c>
      <c r="IDZ30">
        <v>37476</v>
      </c>
      <c r="IEA30">
        <v>37475</v>
      </c>
      <c r="IEB30">
        <v>37474</v>
      </c>
      <c r="IEC30">
        <v>37473</v>
      </c>
      <c r="IED30">
        <v>37470</v>
      </c>
      <c r="IEE30">
        <v>37469</v>
      </c>
      <c r="IEF30">
        <v>37468</v>
      </c>
      <c r="IEG30">
        <v>37467</v>
      </c>
      <c r="IEH30">
        <v>37466</v>
      </c>
      <c r="IEI30">
        <v>37463</v>
      </c>
      <c r="IEJ30">
        <v>37462</v>
      </c>
      <c r="IEK30">
        <v>37461</v>
      </c>
      <c r="IEL30">
        <v>37460</v>
      </c>
      <c r="IEM30">
        <v>37459</v>
      </c>
      <c r="IEN30">
        <v>37456</v>
      </c>
      <c r="IEO30">
        <v>37455</v>
      </c>
      <c r="IEP30">
        <v>37454</v>
      </c>
      <c r="IEQ30">
        <v>37453</v>
      </c>
      <c r="IER30">
        <v>37452</v>
      </c>
      <c r="IES30">
        <v>37449</v>
      </c>
      <c r="IET30">
        <v>37448</v>
      </c>
      <c r="IEU30">
        <v>37447</v>
      </c>
      <c r="IEV30">
        <v>37446</v>
      </c>
      <c r="IEW30">
        <v>37445</v>
      </c>
      <c r="IEX30">
        <v>37442</v>
      </c>
      <c r="IEY30">
        <v>37441</v>
      </c>
      <c r="IEZ30">
        <v>37440</v>
      </c>
      <c r="IFA30">
        <v>37439</v>
      </c>
      <c r="IFB30">
        <v>37438</v>
      </c>
      <c r="IFC30">
        <v>37435</v>
      </c>
      <c r="IFD30">
        <v>37434</v>
      </c>
      <c r="IFE30">
        <v>37433</v>
      </c>
      <c r="IFF30">
        <v>37432</v>
      </c>
      <c r="IFG30">
        <v>37431</v>
      </c>
      <c r="IFH30">
        <v>37428</v>
      </c>
      <c r="IFI30">
        <v>37427</v>
      </c>
      <c r="IFJ30">
        <v>37426</v>
      </c>
      <c r="IFK30">
        <v>37425</v>
      </c>
      <c r="IFL30">
        <v>37424</v>
      </c>
      <c r="IFM30">
        <v>37421</v>
      </c>
      <c r="IFN30">
        <v>37420</v>
      </c>
      <c r="IFO30">
        <v>37419</v>
      </c>
      <c r="IFP30">
        <v>37418</v>
      </c>
      <c r="IFQ30">
        <v>37417</v>
      </c>
      <c r="IFR30">
        <v>37414</v>
      </c>
      <c r="IFS30">
        <v>37413</v>
      </c>
      <c r="IFT30">
        <v>37412</v>
      </c>
      <c r="IFU30">
        <v>37411</v>
      </c>
      <c r="IFV30">
        <v>37410</v>
      </c>
      <c r="IFW30">
        <v>37407</v>
      </c>
      <c r="IFX30">
        <v>37406</v>
      </c>
      <c r="IFY30">
        <v>37405</v>
      </c>
      <c r="IFZ30">
        <v>37404</v>
      </c>
      <c r="IGA30">
        <v>37403</v>
      </c>
      <c r="IGB30">
        <v>37400</v>
      </c>
      <c r="IGC30">
        <v>37399</v>
      </c>
      <c r="IGD30">
        <v>37398</v>
      </c>
      <c r="IGE30">
        <v>37397</v>
      </c>
      <c r="IGF30">
        <v>37396</v>
      </c>
      <c r="IGG30">
        <v>37393</v>
      </c>
      <c r="IGH30">
        <v>37392</v>
      </c>
      <c r="IGI30">
        <v>37391</v>
      </c>
      <c r="IGJ30">
        <v>37390</v>
      </c>
      <c r="IGK30">
        <v>37389</v>
      </c>
      <c r="IGL30">
        <v>37386</v>
      </c>
      <c r="IGM30">
        <v>37385</v>
      </c>
      <c r="IGN30">
        <v>37384</v>
      </c>
      <c r="IGO30">
        <v>37383</v>
      </c>
      <c r="IGP30">
        <v>37382</v>
      </c>
      <c r="IGQ30">
        <v>37379</v>
      </c>
      <c r="IGR30">
        <v>37378</v>
      </c>
      <c r="IGS30">
        <v>37377</v>
      </c>
      <c r="IGT30">
        <v>37376</v>
      </c>
      <c r="IGU30">
        <v>37375</v>
      </c>
      <c r="IGV30">
        <v>37372</v>
      </c>
      <c r="IGW30">
        <v>37371</v>
      </c>
      <c r="IGX30">
        <v>37370</v>
      </c>
      <c r="IGY30">
        <v>37369</v>
      </c>
      <c r="IGZ30">
        <v>37368</v>
      </c>
      <c r="IHA30">
        <v>37365</v>
      </c>
      <c r="IHB30">
        <v>37364</v>
      </c>
      <c r="IHC30">
        <v>37363</v>
      </c>
      <c r="IHD30">
        <v>37362</v>
      </c>
      <c r="IHE30">
        <v>37361</v>
      </c>
      <c r="IHF30">
        <v>37358</v>
      </c>
      <c r="IHG30">
        <v>37357</v>
      </c>
      <c r="IHH30">
        <v>37356</v>
      </c>
      <c r="IHI30">
        <v>37355</v>
      </c>
      <c r="IHJ30">
        <v>37354</v>
      </c>
      <c r="IHK30">
        <v>37351</v>
      </c>
      <c r="IHL30">
        <v>37350</v>
      </c>
      <c r="IHM30">
        <v>37349</v>
      </c>
      <c r="IHN30">
        <v>37348</v>
      </c>
      <c r="IHO30">
        <v>37347</v>
      </c>
      <c r="IHP30">
        <v>37344</v>
      </c>
      <c r="IHQ30">
        <v>37343</v>
      </c>
      <c r="IHR30">
        <v>37342</v>
      </c>
      <c r="IHS30">
        <v>37341</v>
      </c>
      <c r="IHT30">
        <v>37340</v>
      </c>
      <c r="IHU30">
        <v>37337</v>
      </c>
      <c r="IHV30">
        <v>37336</v>
      </c>
      <c r="IHW30">
        <v>37335</v>
      </c>
      <c r="IHX30">
        <v>37334</v>
      </c>
      <c r="IHY30">
        <v>37333</v>
      </c>
      <c r="IHZ30">
        <v>37330</v>
      </c>
      <c r="IIA30">
        <v>37329</v>
      </c>
      <c r="IIB30">
        <v>37328</v>
      </c>
      <c r="IIC30">
        <v>37327</v>
      </c>
      <c r="IID30">
        <v>37326</v>
      </c>
      <c r="IIE30">
        <v>37323</v>
      </c>
      <c r="IIF30">
        <v>37322</v>
      </c>
      <c r="IIG30">
        <v>37321</v>
      </c>
      <c r="IIH30">
        <v>37320</v>
      </c>
      <c r="III30">
        <v>37319</v>
      </c>
      <c r="IIJ30">
        <v>37316</v>
      </c>
      <c r="IIK30">
        <v>37315</v>
      </c>
      <c r="IIL30">
        <v>37314</v>
      </c>
      <c r="IIM30">
        <v>37313</v>
      </c>
      <c r="IIN30">
        <v>37312</v>
      </c>
      <c r="IIO30">
        <v>37309</v>
      </c>
      <c r="IIP30">
        <v>37308</v>
      </c>
      <c r="IIQ30">
        <v>37307</v>
      </c>
      <c r="IIR30">
        <v>37306</v>
      </c>
      <c r="IIS30">
        <v>37305</v>
      </c>
      <c r="IIT30">
        <v>37302</v>
      </c>
      <c r="IIU30">
        <v>37301</v>
      </c>
      <c r="IIV30">
        <v>37300</v>
      </c>
      <c r="IIW30">
        <v>37299</v>
      </c>
      <c r="IIX30">
        <v>37298</v>
      </c>
      <c r="IIY30">
        <v>37295</v>
      </c>
      <c r="IIZ30">
        <v>37294</v>
      </c>
      <c r="IJA30">
        <v>37293</v>
      </c>
      <c r="IJB30">
        <v>37292</v>
      </c>
      <c r="IJC30">
        <v>37291</v>
      </c>
      <c r="IJD30">
        <v>37288</v>
      </c>
      <c r="IJE30">
        <v>37287</v>
      </c>
      <c r="IJF30">
        <v>37286</v>
      </c>
      <c r="IJG30">
        <v>37285</v>
      </c>
      <c r="IJH30">
        <v>37284</v>
      </c>
      <c r="IJI30">
        <v>37281</v>
      </c>
      <c r="IJJ30">
        <v>37280</v>
      </c>
      <c r="IJK30">
        <v>37279</v>
      </c>
      <c r="IJL30">
        <v>37278</v>
      </c>
      <c r="IJM30">
        <v>37277</v>
      </c>
      <c r="IJN30">
        <v>37274</v>
      </c>
      <c r="IJO30">
        <v>37273</v>
      </c>
      <c r="IJP30">
        <v>37272</v>
      </c>
      <c r="IJQ30">
        <v>37271</v>
      </c>
      <c r="IJR30">
        <v>37270</v>
      </c>
      <c r="IJS30">
        <v>37267</v>
      </c>
      <c r="IJT30">
        <v>37266</v>
      </c>
      <c r="IJU30">
        <v>37265</v>
      </c>
      <c r="IJV30">
        <v>37264</v>
      </c>
      <c r="IJW30">
        <v>37263</v>
      </c>
      <c r="IJX30">
        <v>37260</v>
      </c>
      <c r="IJY30">
        <v>37259</v>
      </c>
      <c r="IJZ30">
        <v>37258</v>
      </c>
      <c r="IKA30">
        <v>37257</v>
      </c>
      <c r="IKB30">
        <v>37256</v>
      </c>
      <c r="IKC30">
        <v>37253</v>
      </c>
      <c r="IKD30">
        <v>37252</v>
      </c>
      <c r="IKE30">
        <v>37251</v>
      </c>
      <c r="IKF30">
        <v>37250</v>
      </c>
      <c r="IKG30">
        <v>37249</v>
      </c>
      <c r="IKH30">
        <v>37246</v>
      </c>
      <c r="IKI30">
        <v>37245</v>
      </c>
      <c r="IKJ30">
        <v>37244</v>
      </c>
      <c r="IKK30">
        <v>37243</v>
      </c>
      <c r="IKL30">
        <v>37242</v>
      </c>
      <c r="IKM30">
        <v>37239</v>
      </c>
      <c r="IKN30">
        <v>37238</v>
      </c>
      <c r="IKO30">
        <v>37237</v>
      </c>
      <c r="IKP30">
        <v>37236</v>
      </c>
      <c r="IKQ30">
        <v>37235</v>
      </c>
      <c r="IKR30">
        <v>37232</v>
      </c>
      <c r="IKS30">
        <v>37231</v>
      </c>
      <c r="IKT30">
        <v>37230</v>
      </c>
      <c r="IKU30">
        <v>37229</v>
      </c>
      <c r="IKV30">
        <v>37228</v>
      </c>
      <c r="IKW30">
        <v>37225</v>
      </c>
      <c r="IKX30">
        <v>37224</v>
      </c>
      <c r="IKY30">
        <v>37223</v>
      </c>
      <c r="IKZ30">
        <v>37222</v>
      </c>
      <c r="ILA30">
        <v>37221</v>
      </c>
      <c r="ILB30">
        <v>37218</v>
      </c>
      <c r="ILC30">
        <v>37217</v>
      </c>
      <c r="ILD30">
        <v>37216</v>
      </c>
      <c r="ILE30">
        <v>37215</v>
      </c>
      <c r="ILF30">
        <v>37214</v>
      </c>
      <c r="ILG30">
        <v>37211</v>
      </c>
      <c r="ILH30">
        <v>37210</v>
      </c>
      <c r="ILI30">
        <v>37209</v>
      </c>
      <c r="ILJ30">
        <v>37208</v>
      </c>
      <c r="ILK30">
        <v>37207</v>
      </c>
      <c r="ILL30">
        <v>37204</v>
      </c>
      <c r="ILM30">
        <v>37203</v>
      </c>
      <c r="ILN30">
        <v>37202</v>
      </c>
      <c r="ILO30">
        <v>37201</v>
      </c>
      <c r="ILP30">
        <v>37200</v>
      </c>
      <c r="ILQ30">
        <v>37197</v>
      </c>
      <c r="ILR30">
        <v>37196</v>
      </c>
      <c r="ILS30">
        <v>37195</v>
      </c>
      <c r="ILT30">
        <v>37194</v>
      </c>
      <c r="ILU30">
        <v>37193</v>
      </c>
      <c r="ILV30">
        <v>37190</v>
      </c>
      <c r="ILW30">
        <v>37189</v>
      </c>
      <c r="ILX30">
        <v>37188</v>
      </c>
      <c r="ILY30">
        <v>37187</v>
      </c>
      <c r="ILZ30">
        <v>37186</v>
      </c>
      <c r="IMA30">
        <v>37183</v>
      </c>
      <c r="IMB30">
        <v>37182</v>
      </c>
      <c r="IMC30">
        <v>37181</v>
      </c>
      <c r="IMD30">
        <v>37180</v>
      </c>
      <c r="IME30">
        <v>37179</v>
      </c>
      <c r="IMF30">
        <v>37176</v>
      </c>
      <c r="IMG30">
        <v>37175</v>
      </c>
      <c r="IMH30">
        <v>37174</v>
      </c>
      <c r="IMI30">
        <v>37173</v>
      </c>
      <c r="IMJ30">
        <v>37172</v>
      </c>
      <c r="IMK30">
        <v>37169</v>
      </c>
      <c r="IML30">
        <v>37168</v>
      </c>
      <c r="IMM30">
        <v>37167</v>
      </c>
      <c r="IMN30">
        <v>37166</v>
      </c>
      <c r="IMO30">
        <v>37165</v>
      </c>
      <c r="IMP30">
        <v>37162</v>
      </c>
      <c r="IMQ30">
        <v>37161</v>
      </c>
      <c r="IMR30">
        <v>37160</v>
      </c>
      <c r="IMS30">
        <v>37159</v>
      </c>
      <c r="IMT30">
        <v>37158</v>
      </c>
      <c r="IMU30">
        <v>37155</v>
      </c>
      <c r="IMV30">
        <v>37154</v>
      </c>
      <c r="IMW30">
        <v>37153</v>
      </c>
      <c r="IMX30">
        <v>37152</v>
      </c>
      <c r="IMY30">
        <v>37151</v>
      </c>
      <c r="IMZ30">
        <v>37148</v>
      </c>
      <c r="INA30">
        <v>37147</v>
      </c>
      <c r="INB30">
        <v>37146</v>
      </c>
      <c r="INC30">
        <v>37145</v>
      </c>
      <c r="IND30">
        <v>37144</v>
      </c>
      <c r="INE30">
        <v>37141</v>
      </c>
      <c r="INF30">
        <v>37140</v>
      </c>
      <c r="ING30">
        <v>37139</v>
      </c>
      <c r="INH30">
        <v>37138</v>
      </c>
      <c r="INI30">
        <v>37137</v>
      </c>
      <c r="INJ30">
        <v>37134</v>
      </c>
      <c r="INK30">
        <v>37133</v>
      </c>
      <c r="INL30">
        <v>37132</v>
      </c>
      <c r="INM30">
        <v>37131</v>
      </c>
      <c r="INN30">
        <v>37130</v>
      </c>
      <c r="INO30">
        <v>37127</v>
      </c>
      <c r="INP30">
        <v>37126</v>
      </c>
      <c r="INQ30">
        <v>37125</v>
      </c>
      <c r="INR30">
        <v>37124</v>
      </c>
      <c r="INS30">
        <v>37123</v>
      </c>
      <c r="INT30">
        <v>37120</v>
      </c>
      <c r="INU30">
        <v>37119</v>
      </c>
      <c r="INV30">
        <v>37118</v>
      </c>
      <c r="INW30">
        <v>37117</v>
      </c>
      <c r="INX30">
        <v>37116</v>
      </c>
      <c r="INY30">
        <v>37113</v>
      </c>
      <c r="INZ30">
        <v>37112</v>
      </c>
      <c r="IOA30">
        <v>37111</v>
      </c>
      <c r="IOB30">
        <v>37110</v>
      </c>
      <c r="IOC30">
        <v>37109</v>
      </c>
      <c r="IOD30">
        <v>37106</v>
      </c>
      <c r="IOE30">
        <v>37105</v>
      </c>
      <c r="IOF30">
        <v>37104</v>
      </c>
      <c r="IOG30">
        <v>37103</v>
      </c>
      <c r="IOH30">
        <v>37102</v>
      </c>
      <c r="IOI30">
        <v>37099</v>
      </c>
      <c r="IOJ30">
        <v>37098</v>
      </c>
      <c r="IOK30">
        <v>37097</v>
      </c>
      <c r="IOL30">
        <v>37096</v>
      </c>
      <c r="IOM30">
        <v>37095</v>
      </c>
      <c r="ION30">
        <v>37092</v>
      </c>
      <c r="IOO30">
        <v>37091</v>
      </c>
      <c r="IOP30">
        <v>37090</v>
      </c>
      <c r="IOQ30">
        <v>37089</v>
      </c>
      <c r="IOR30">
        <v>37088</v>
      </c>
      <c r="IOS30">
        <v>37085</v>
      </c>
      <c r="IOT30">
        <v>37084</v>
      </c>
      <c r="IOU30">
        <v>37083</v>
      </c>
      <c r="IOV30">
        <v>37082</v>
      </c>
      <c r="IOW30">
        <v>37081</v>
      </c>
      <c r="IOX30">
        <v>37078</v>
      </c>
      <c r="IOY30">
        <v>37077</v>
      </c>
      <c r="IOZ30">
        <v>37076</v>
      </c>
      <c r="IPA30">
        <v>37075</v>
      </c>
      <c r="IPB30">
        <v>37074</v>
      </c>
      <c r="IPC30">
        <v>37071</v>
      </c>
      <c r="IPD30">
        <v>37070</v>
      </c>
      <c r="IPE30">
        <v>37069</v>
      </c>
      <c r="IPF30">
        <v>37068</v>
      </c>
      <c r="IPG30">
        <v>37067</v>
      </c>
      <c r="IPH30">
        <v>37064</v>
      </c>
      <c r="IPI30">
        <v>37063</v>
      </c>
      <c r="IPJ30">
        <v>37062</v>
      </c>
      <c r="IPK30">
        <v>37061</v>
      </c>
      <c r="IPL30">
        <v>37060</v>
      </c>
      <c r="IPM30">
        <v>37057</v>
      </c>
      <c r="IPN30">
        <v>37056</v>
      </c>
      <c r="IPO30">
        <v>37055</v>
      </c>
      <c r="IPP30">
        <v>37054</v>
      </c>
      <c r="IPQ30">
        <v>37053</v>
      </c>
      <c r="IPR30">
        <v>37050</v>
      </c>
      <c r="IPS30">
        <v>37049</v>
      </c>
      <c r="IPT30">
        <v>37048</v>
      </c>
      <c r="IPU30">
        <v>37047</v>
      </c>
      <c r="IPV30">
        <v>37046</v>
      </c>
      <c r="IPW30">
        <v>37043</v>
      </c>
      <c r="IPX30">
        <v>37042</v>
      </c>
      <c r="IPY30">
        <v>37041</v>
      </c>
      <c r="IPZ30">
        <v>37040</v>
      </c>
      <c r="IQA30">
        <v>37039</v>
      </c>
      <c r="IQB30">
        <v>37036</v>
      </c>
      <c r="IQC30">
        <v>37035</v>
      </c>
      <c r="IQD30">
        <v>37034</v>
      </c>
      <c r="IQE30">
        <v>37033</v>
      </c>
      <c r="IQF30">
        <v>37032</v>
      </c>
      <c r="IQG30">
        <v>37029</v>
      </c>
      <c r="IQH30">
        <v>37028</v>
      </c>
      <c r="IQI30">
        <v>37027</v>
      </c>
      <c r="IQJ30">
        <v>37026</v>
      </c>
      <c r="IQK30">
        <v>37025</v>
      </c>
      <c r="IQL30">
        <v>37022</v>
      </c>
      <c r="IQM30">
        <v>37021</v>
      </c>
      <c r="IQN30">
        <v>37020</v>
      </c>
      <c r="IQO30">
        <v>37019</v>
      </c>
      <c r="IQP30">
        <v>37018</v>
      </c>
      <c r="IQQ30">
        <v>37015</v>
      </c>
      <c r="IQR30">
        <v>37014</v>
      </c>
      <c r="IQS30">
        <v>37013</v>
      </c>
      <c r="IQT30">
        <v>37012</v>
      </c>
      <c r="IQU30">
        <v>37011</v>
      </c>
      <c r="IQV30">
        <v>37008</v>
      </c>
      <c r="IQW30">
        <v>37007</v>
      </c>
      <c r="IQX30">
        <v>37006</v>
      </c>
      <c r="IQY30">
        <v>37005</v>
      </c>
      <c r="IQZ30">
        <v>37004</v>
      </c>
      <c r="IRA30">
        <v>37001</v>
      </c>
      <c r="IRB30">
        <v>37000</v>
      </c>
      <c r="IRC30">
        <v>36999</v>
      </c>
      <c r="IRD30">
        <v>36998</v>
      </c>
      <c r="IRE30">
        <v>36997</v>
      </c>
      <c r="IRF30">
        <v>36994</v>
      </c>
      <c r="IRG30">
        <v>36993</v>
      </c>
      <c r="IRH30">
        <v>36992</v>
      </c>
      <c r="IRI30">
        <v>36991</v>
      </c>
      <c r="IRJ30">
        <v>36990</v>
      </c>
      <c r="IRK30">
        <v>36987</v>
      </c>
      <c r="IRL30">
        <v>36986</v>
      </c>
      <c r="IRM30">
        <v>36985</v>
      </c>
      <c r="IRN30">
        <v>36984</v>
      </c>
      <c r="IRO30">
        <v>36983</v>
      </c>
      <c r="IRP30">
        <v>36980</v>
      </c>
      <c r="IRQ30">
        <v>36979</v>
      </c>
      <c r="IRR30">
        <v>36978</v>
      </c>
      <c r="IRS30">
        <v>36977</v>
      </c>
      <c r="IRT30">
        <v>36976</v>
      </c>
      <c r="IRU30">
        <v>36973</v>
      </c>
      <c r="IRV30">
        <v>36972</v>
      </c>
      <c r="IRW30">
        <v>36971</v>
      </c>
      <c r="IRX30">
        <v>36970</v>
      </c>
      <c r="IRY30">
        <v>36969</v>
      </c>
      <c r="IRZ30">
        <v>36966</v>
      </c>
      <c r="ISA30">
        <v>36965</v>
      </c>
      <c r="ISB30">
        <v>36964</v>
      </c>
      <c r="ISC30">
        <v>36963</v>
      </c>
      <c r="ISD30">
        <v>36962</v>
      </c>
      <c r="ISE30">
        <v>36959</v>
      </c>
      <c r="ISF30">
        <v>36958</v>
      </c>
      <c r="ISG30">
        <v>36957</v>
      </c>
      <c r="ISH30">
        <v>36956</v>
      </c>
      <c r="ISI30">
        <v>36955</v>
      </c>
      <c r="ISJ30">
        <v>36952</v>
      </c>
      <c r="ISK30">
        <v>36951</v>
      </c>
      <c r="ISL30">
        <v>36950</v>
      </c>
      <c r="ISM30">
        <v>36949</v>
      </c>
      <c r="ISN30">
        <v>36948</v>
      </c>
      <c r="ISO30">
        <v>36945</v>
      </c>
      <c r="ISP30">
        <v>36944</v>
      </c>
      <c r="ISQ30">
        <v>36943</v>
      </c>
      <c r="ISR30">
        <v>36942</v>
      </c>
      <c r="ISS30">
        <v>36941</v>
      </c>
      <c r="IST30">
        <v>36938</v>
      </c>
      <c r="ISU30">
        <v>36937</v>
      </c>
      <c r="ISV30">
        <v>36936</v>
      </c>
      <c r="ISW30">
        <v>36935</v>
      </c>
      <c r="ISX30">
        <v>36934</v>
      </c>
      <c r="ISY30">
        <v>36931</v>
      </c>
      <c r="ISZ30">
        <v>36930</v>
      </c>
      <c r="ITA30">
        <v>36929</v>
      </c>
      <c r="ITB30">
        <v>36928</v>
      </c>
      <c r="ITC30">
        <v>36927</v>
      </c>
      <c r="ITD30">
        <v>36924</v>
      </c>
      <c r="ITE30">
        <v>36923</v>
      </c>
      <c r="ITF30">
        <v>36922</v>
      </c>
      <c r="ITG30">
        <v>36921</v>
      </c>
      <c r="ITH30">
        <v>36920</v>
      </c>
      <c r="ITI30">
        <v>36917</v>
      </c>
      <c r="ITJ30">
        <v>36916</v>
      </c>
      <c r="ITK30">
        <v>36915</v>
      </c>
      <c r="ITL30">
        <v>36914</v>
      </c>
      <c r="ITM30">
        <v>36913</v>
      </c>
      <c r="ITN30">
        <v>36910</v>
      </c>
      <c r="ITO30">
        <v>36909</v>
      </c>
      <c r="ITP30">
        <v>36908</v>
      </c>
      <c r="ITQ30">
        <v>36907</v>
      </c>
      <c r="ITR30">
        <v>36906</v>
      </c>
      <c r="ITS30">
        <v>36903</v>
      </c>
      <c r="ITT30">
        <v>36902</v>
      </c>
      <c r="ITU30">
        <v>36901</v>
      </c>
      <c r="ITV30">
        <v>36900</v>
      </c>
      <c r="ITW30">
        <v>36899</v>
      </c>
      <c r="ITX30">
        <v>36896</v>
      </c>
      <c r="ITY30">
        <v>36895</v>
      </c>
      <c r="ITZ30">
        <v>36894</v>
      </c>
      <c r="IUA30">
        <v>36893</v>
      </c>
      <c r="IUB30">
        <v>36892</v>
      </c>
      <c r="IUC30">
        <v>36889</v>
      </c>
      <c r="IUD30">
        <v>36888</v>
      </c>
      <c r="IUE30">
        <v>36887</v>
      </c>
      <c r="IUF30">
        <v>36886</v>
      </c>
      <c r="IUG30">
        <v>36885</v>
      </c>
      <c r="IUH30">
        <v>36882</v>
      </c>
      <c r="IUI30">
        <v>36881</v>
      </c>
      <c r="IUJ30">
        <v>36880</v>
      </c>
      <c r="IUK30">
        <v>36879</v>
      </c>
      <c r="IUL30">
        <v>36878</v>
      </c>
      <c r="IUM30">
        <v>36875</v>
      </c>
      <c r="IUN30">
        <v>36874</v>
      </c>
      <c r="IUO30">
        <v>36873</v>
      </c>
      <c r="IUP30">
        <v>36872</v>
      </c>
      <c r="IUQ30">
        <v>36871</v>
      </c>
      <c r="IUR30">
        <v>36868</v>
      </c>
      <c r="IUS30">
        <v>36867</v>
      </c>
      <c r="IUT30">
        <v>36866</v>
      </c>
      <c r="IUU30">
        <v>36865</v>
      </c>
      <c r="IUV30">
        <v>36864</v>
      </c>
      <c r="IUW30">
        <v>36861</v>
      </c>
      <c r="IUX30">
        <v>36860</v>
      </c>
      <c r="IUY30">
        <v>36859</v>
      </c>
      <c r="IUZ30">
        <v>36858</v>
      </c>
      <c r="IVA30">
        <v>36857</v>
      </c>
      <c r="IVB30">
        <v>36854</v>
      </c>
      <c r="IVC30">
        <v>36853</v>
      </c>
      <c r="IVD30">
        <v>36852</v>
      </c>
      <c r="IVE30">
        <v>36851</v>
      </c>
      <c r="IVF30">
        <v>36850</v>
      </c>
      <c r="IVG30">
        <v>36847</v>
      </c>
      <c r="IVH30">
        <v>36846</v>
      </c>
      <c r="IVI30">
        <v>36845</v>
      </c>
      <c r="IVJ30">
        <v>36844</v>
      </c>
      <c r="IVK30">
        <v>36843</v>
      </c>
      <c r="IVL30">
        <v>36840</v>
      </c>
      <c r="IVM30">
        <v>36839</v>
      </c>
      <c r="IVN30">
        <v>36838</v>
      </c>
      <c r="IVO30">
        <v>36837</v>
      </c>
      <c r="IVP30">
        <v>36836</v>
      </c>
      <c r="IVQ30">
        <v>36833</v>
      </c>
      <c r="IVR30">
        <v>36832</v>
      </c>
      <c r="IVS30">
        <v>36831</v>
      </c>
      <c r="IVT30">
        <v>36830</v>
      </c>
      <c r="IVU30">
        <v>36829</v>
      </c>
      <c r="IVV30">
        <v>36826</v>
      </c>
      <c r="IVW30">
        <v>36825</v>
      </c>
      <c r="IVX30">
        <v>36824</v>
      </c>
      <c r="IVY30">
        <v>36823</v>
      </c>
      <c r="IVZ30">
        <v>36822</v>
      </c>
      <c r="IWA30">
        <v>36819</v>
      </c>
      <c r="IWB30">
        <v>36818</v>
      </c>
      <c r="IWC30">
        <v>36817</v>
      </c>
      <c r="IWD30">
        <v>36816</v>
      </c>
      <c r="IWE30">
        <v>36815</v>
      </c>
      <c r="IWF30">
        <v>36812</v>
      </c>
      <c r="IWG30">
        <v>36811</v>
      </c>
      <c r="IWH30">
        <v>36810</v>
      </c>
      <c r="IWI30">
        <v>36809</v>
      </c>
      <c r="IWJ30">
        <v>36808</v>
      </c>
      <c r="IWK30">
        <v>36805</v>
      </c>
      <c r="IWL30">
        <v>36804</v>
      </c>
      <c r="IWM30">
        <v>36803</v>
      </c>
      <c r="IWN30">
        <v>36802</v>
      </c>
      <c r="IWO30">
        <v>36801</v>
      </c>
      <c r="IWP30">
        <v>36798</v>
      </c>
      <c r="IWQ30">
        <v>36797</v>
      </c>
      <c r="IWR30">
        <v>36796</v>
      </c>
      <c r="IWS30">
        <v>36795</v>
      </c>
      <c r="IWT30">
        <v>36794</v>
      </c>
      <c r="IWU30">
        <v>36791</v>
      </c>
      <c r="IWV30">
        <v>36790</v>
      </c>
      <c r="IWW30">
        <v>36789</v>
      </c>
      <c r="IWX30">
        <v>36788</v>
      </c>
      <c r="IWY30">
        <v>36787</v>
      </c>
      <c r="IWZ30">
        <v>36784</v>
      </c>
      <c r="IXA30">
        <v>36783</v>
      </c>
      <c r="IXB30">
        <v>36782</v>
      </c>
      <c r="IXC30">
        <v>36781</v>
      </c>
      <c r="IXD30">
        <v>36780</v>
      </c>
      <c r="IXE30">
        <v>36777</v>
      </c>
      <c r="IXF30">
        <v>36776</v>
      </c>
      <c r="IXG30">
        <v>36775</v>
      </c>
      <c r="IXH30">
        <v>36774</v>
      </c>
      <c r="IXI30">
        <v>36773</v>
      </c>
      <c r="IXJ30">
        <v>36770</v>
      </c>
      <c r="IXK30">
        <v>36769</v>
      </c>
      <c r="IXL30">
        <v>36768</v>
      </c>
      <c r="IXM30">
        <v>36767</v>
      </c>
      <c r="IXN30">
        <v>36766</v>
      </c>
      <c r="IXO30">
        <v>36763</v>
      </c>
      <c r="IXP30">
        <v>36762</v>
      </c>
      <c r="IXQ30">
        <v>36761</v>
      </c>
      <c r="IXR30">
        <v>36760</v>
      </c>
      <c r="IXS30">
        <v>36759</v>
      </c>
      <c r="IXT30">
        <v>36756</v>
      </c>
      <c r="IXU30">
        <v>36755</v>
      </c>
      <c r="IXV30">
        <v>36754</v>
      </c>
      <c r="IXW30">
        <v>36753</v>
      </c>
      <c r="IXX30">
        <v>36752</v>
      </c>
      <c r="IXY30">
        <v>36749</v>
      </c>
      <c r="IXZ30">
        <v>36748</v>
      </c>
      <c r="IYA30">
        <v>36747</v>
      </c>
      <c r="IYB30">
        <v>36746</v>
      </c>
      <c r="IYC30">
        <v>36745</v>
      </c>
      <c r="IYD30">
        <v>36742</v>
      </c>
      <c r="IYE30">
        <v>36741</v>
      </c>
      <c r="IYF30">
        <v>36740</v>
      </c>
      <c r="IYG30">
        <v>36739</v>
      </c>
      <c r="IYH30">
        <v>36738</v>
      </c>
      <c r="IYI30">
        <v>36735</v>
      </c>
      <c r="IYJ30">
        <v>36734</v>
      </c>
      <c r="IYK30">
        <v>36733</v>
      </c>
      <c r="IYL30">
        <v>36732</v>
      </c>
      <c r="IYM30">
        <v>36731</v>
      </c>
      <c r="IYN30">
        <v>36728</v>
      </c>
      <c r="IYO30">
        <v>36727</v>
      </c>
      <c r="IYP30">
        <v>36726</v>
      </c>
      <c r="IYQ30">
        <v>36725</v>
      </c>
      <c r="IYR30">
        <v>36724</v>
      </c>
      <c r="IYS30">
        <v>36721</v>
      </c>
      <c r="IYT30">
        <v>36720</v>
      </c>
      <c r="IYU30">
        <v>36719</v>
      </c>
      <c r="IYV30">
        <v>36718</v>
      </c>
      <c r="IYW30">
        <v>36717</v>
      </c>
      <c r="IYX30">
        <v>36714</v>
      </c>
      <c r="IYY30">
        <v>36713</v>
      </c>
      <c r="IYZ30">
        <v>36712</v>
      </c>
      <c r="IZA30">
        <v>36711</v>
      </c>
      <c r="IZB30">
        <v>36710</v>
      </c>
      <c r="IZC30">
        <v>36707</v>
      </c>
      <c r="IZD30">
        <v>36706</v>
      </c>
      <c r="IZE30">
        <v>36705</v>
      </c>
      <c r="IZF30">
        <v>36704</v>
      </c>
      <c r="IZG30">
        <v>36703</v>
      </c>
      <c r="IZH30">
        <v>36700</v>
      </c>
      <c r="IZI30">
        <v>36699</v>
      </c>
      <c r="IZJ30">
        <v>36698</v>
      </c>
      <c r="IZK30">
        <v>36697</v>
      </c>
      <c r="IZL30">
        <v>36696</v>
      </c>
      <c r="IZM30">
        <v>36693</v>
      </c>
      <c r="IZN30">
        <v>36692</v>
      </c>
      <c r="IZO30">
        <v>36691</v>
      </c>
      <c r="IZP30">
        <v>36690</v>
      </c>
      <c r="IZQ30">
        <v>36689</v>
      </c>
      <c r="IZR30">
        <v>36686</v>
      </c>
      <c r="IZS30">
        <v>36685</v>
      </c>
      <c r="IZT30">
        <v>36684</v>
      </c>
      <c r="IZU30">
        <v>36683</v>
      </c>
      <c r="IZV30">
        <v>36682</v>
      </c>
      <c r="IZW30">
        <v>36679</v>
      </c>
      <c r="IZX30">
        <v>36678</v>
      </c>
      <c r="IZY30">
        <v>36677</v>
      </c>
      <c r="IZZ30">
        <v>36676</v>
      </c>
      <c r="JAA30">
        <v>36675</v>
      </c>
      <c r="JAB30">
        <v>36672</v>
      </c>
      <c r="JAC30">
        <v>36671</v>
      </c>
      <c r="JAD30">
        <v>36670</v>
      </c>
      <c r="JAE30">
        <v>36669</v>
      </c>
      <c r="JAF30">
        <v>36668</v>
      </c>
      <c r="JAG30">
        <v>36665</v>
      </c>
      <c r="JAH30">
        <v>36664</v>
      </c>
      <c r="JAI30">
        <v>36663</v>
      </c>
      <c r="JAJ30">
        <v>36662</v>
      </c>
      <c r="JAK30">
        <v>36661</v>
      </c>
      <c r="JAL30">
        <v>36658</v>
      </c>
      <c r="JAM30">
        <v>36657</v>
      </c>
      <c r="JAN30">
        <v>36656</v>
      </c>
      <c r="JAO30">
        <v>36655</v>
      </c>
      <c r="JAP30">
        <v>36654</v>
      </c>
      <c r="JAQ30">
        <v>36651</v>
      </c>
      <c r="JAR30">
        <v>36650</v>
      </c>
      <c r="JAS30">
        <v>36649</v>
      </c>
      <c r="JAT30">
        <v>36648</v>
      </c>
      <c r="JAU30">
        <v>36647</v>
      </c>
      <c r="JAV30">
        <v>36644</v>
      </c>
      <c r="JAW30">
        <v>36643</v>
      </c>
      <c r="JAX30">
        <v>36642</v>
      </c>
      <c r="JAY30">
        <v>36641</v>
      </c>
      <c r="JAZ30">
        <v>36640</v>
      </c>
      <c r="JBA30">
        <v>36637</v>
      </c>
      <c r="JBB30">
        <v>36636</v>
      </c>
      <c r="JBC30">
        <v>36635</v>
      </c>
      <c r="JBD30">
        <v>36634</v>
      </c>
      <c r="JBE30">
        <v>36633</v>
      </c>
      <c r="JBF30">
        <v>36630</v>
      </c>
      <c r="JBG30">
        <v>36629</v>
      </c>
      <c r="JBH30">
        <v>36628</v>
      </c>
      <c r="JBI30">
        <v>36627</v>
      </c>
      <c r="JBJ30">
        <v>36626</v>
      </c>
      <c r="JBK30">
        <v>36623</v>
      </c>
      <c r="JBL30">
        <v>36622</v>
      </c>
      <c r="JBM30">
        <v>36621</v>
      </c>
      <c r="JBN30">
        <v>36620</v>
      </c>
      <c r="JBO30">
        <v>36619</v>
      </c>
      <c r="JBP30">
        <v>36616</v>
      </c>
      <c r="JBQ30">
        <v>36615</v>
      </c>
      <c r="JBR30">
        <v>36614</v>
      </c>
      <c r="JBS30">
        <v>36613</v>
      </c>
      <c r="JBT30">
        <v>36612</v>
      </c>
      <c r="JBU30">
        <v>36609</v>
      </c>
      <c r="JBV30">
        <v>36608</v>
      </c>
      <c r="JBW30">
        <v>36607</v>
      </c>
      <c r="JBX30">
        <v>36606</v>
      </c>
      <c r="JBY30">
        <v>36605</v>
      </c>
      <c r="JBZ30">
        <v>36602</v>
      </c>
      <c r="JCA30">
        <v>36601</v>
      </c>
      <c r="JCB30">
        <v>36600</v>
      </c>
      <c r="JCC30">
        <v>36599</v>
      </c>
      <c r="JCD30">
        <v>36598</v>
      </c>
      <c r="JCE30">
        <v>36595</v>
      </c>
      <c r="JCF30">
        <v>36594</v>
      </c>
      <c r="JCG30">
        <v>36593</v>
      </c>
      <c r="JCH30">
        <v>36592</v>
      </c>
      <c r="JCI30">
        <v>36591</v>
      </c>
      <c r="JCJ30">
        <v>36588</v>
      </c>
      <c r="JCK30">
        <v>36587</v>
      </c>
      <c r="JCL30">
        <v>36586</v>
      </c>
      <c r="JCM30">
        <v>36585</v>
      </c>
      <c r="JCN30">
        <v>36584</v>
      </c>
      <c r="JCO30">
        <v>36581</v>
      </c>
      <c r="JCP30">
        <v>36580</v>
      </c>
      <c r="JCQ30">
        <v>36579</v>
      </c>
      <c r="JCR30">
        <v>36578</v>
      </c>
      <c r="JCS30">
        <v>36577</v>
      </c>
      <c r="JCT30">
        <v>36574</v>
      </c>
      <c r="JCU30">
        <v>36573</v>
      </c>
      <c r="JCV30">
        <v>36572</v>
      </c>
      <c r="JCW30">
        <v>36571</v>
      </c>
      <c r="JCX30">
        <v>36570</v>
      </c>
      <c r="JCY30">
        <v>36567</v>
      </c>
      <c r="JCZ30">
        <v>36566</v>
      </c>
      <c r="JDA30">
        <v>36565</v>
      </c>
      <c r="JDB30">
        <v>36564</v>
      </c>
      <c r="JDC30">
        <v>36563</v>
      </c>
      <c r="JDD30">
        <v>36560</v>
      </c>
      <c r="JDE30">
        <v>36559</v>
      </c>
      <c r="JDF30">
        <v>36558</v>
      </c>
      <c r="JDG30">
        <v>36557</v>
      </c>
      <c r="JDH30">
        <v>36556</v>
      </c>
      <c r="JDI30">
        <v>36553</v>
      </c>
      <c r="JDJ30">
        <v>36552</v>
      </c>
      <c r="JDK30">
        <v>36551</v>
      </c>
      <c r="JDL30">
        <v>36550</v>
      </c>
      <c r="JDM30">
        <v>36549</v>
      </c>
      <c r="JDN30">
        <v>36546</v>
      </c>
      <c r="JDO30">
        <v>36545</v>
      </c>
      <c r="JDP30">
        <v>36544</v>
      </c>
      <c r="JDQ30">
        <v>36543</v>
      </c>
      <c r="JDR30">
        <v>36542</v>
      </c>
      <c r="JDS30">
        <v>36539</v>
      </c>
      <c r="JDT30">
        <v>36538</v>
      </c>
      <c r="JDU30">
        <v>36537</v>
      </c>
      <c r="JDV30">
        <v>36536</v>
      </c>
      <c r="JDW30">
        <v>36535</v>
      </c>
      <c r="JDX30">
        <v>36532</v>
      </c>
      <c r="JDY30">
        <v>36531</v>
      </c>
      <c r="JDZ30">
        <v>36530</v>
      </c>
      <c r="JEA30">
        <v>36529</v>
      </c>
      <c r="JEB30">
        <v>36528</v>
      </c>
      <c r="JEC30">
        <v>36525</v>
      </c>
      <c r="JED30">
        <v>36524</v>
      </c>
      <c r="JEE30">
        <v>36523</v>
      </c>
      <c r="JEF30">
        <v>36522</v>
      </c>
      <c r="JEG30">
        <v>36521</v>
      </c>
      <c r="JEH30">
        <v>36518</v>
      </c>
      <c r="JEI30">
        <v>36517</v>
      </c>
      <c r="JEJ30">
        <v>36516</v>
      </c>
      <c r="JEK30">
        <v>36515</v>
      </c>
      <c r="JEL30">
        <v>36514</v>
      </c>
      <c r="JEM30">
        <v>36511</v>
      </c>
      <c r="JEN30">
        <v>36510</v>
      </c>
      <c r="JEO30">
        <v>36509</v>
      </c>
      <c r="JEP30">
        <v>36508</v>
      </c>
      <c r="JEQ30">
        <v>36507</v>
      </c>
      <c r="JER30">
        <v>36504</v>
      </c>
      <c r="JES30">
        <v>36503</v>
      </c>
      <c r="JET30">
        <v>36502</v>
      </c>
      <c r="JEU30">
        <v>36501</v>
      </c>
      <c r="JEV30">
        <v>36500</v>
      </c>
      <c r="JEW30">
        <v>36497</v>
      </c>
      <c r="JEX30">
        <v>36496</v>
      </c>
      <c r="JEY30">
        <v>36495</v>
      </c>
      <c r="JEZ30">
        <v>36494</v>
      </c>
      <c r="JFA30">
        <v>36493</v>
      </c>
      <c r="JFB30">
        <v>36490</v>
      </c>
      <c r="JFC30">
        <v>36489</v>
      </c>
      <c r="JFD30">
        <v>36488</v>
      </c>
      <c r="JFE30">
        <v>36487</v>
      </c>
      <c r="JFF30">
        <v>36486</v>
      </c>
      <c r="JFG30">
        <v>36483</v>
      </c>
      <c r="JFH30">
        <v>36482</v>
      </c>
      <c r="JFI30">
        <v>36481</v>
      </c>
      <c r="JFJ30">
        <v>36480</v>
      </c>
      <c r="JFK30">
        <v>36479</v>
      </c>
      <c r="JFL30">
        <v>36476</v>
      </c>
      <c r="JFM30">
        <v>36475</v>
      </c>
      <c r="JFN30">
        <v>36474</v>
      </c>
      <c r="JFO30">
        <v>36473</v>
      </c>
      <c r="JFP30">
        <v>36472</v>
      </c>
      <c r="JFQ30">
        <v>36469</v>
      </c>
      <c r="JFR30">
        <v>36468</v>
      </c>
      <c r="JFS30">
        <v>36467</v>
      </c>
      <c r="JFT30">
        <v>36466</v>
      </c>
      <c r="JFU30">
        <v>36465</v>
      </c>
      <c r="JFV30">
        <v>36462</v>
      </c>
      <c r="JFW30">
        <v>36461</v>
      </c>
      <c r="JFX30">
        <v>36460</v>
      </c>
      <c r="JFY30">
        <v>36459</v>
      </c>
      <c r="JFZ30">
        <v>36458</v>
      </c>
      <c r="JGA30">
        <v>36455</v>
      </c>
      <c r="JGB30">
        <v>36454</v>
      </c>
      <c r="JGC30">
        <v>36453</v>
      </c>
      <c r="JGD30">
        <v>36452</v>
      </c>
      <c r="JGE30">
        <v>36451</v>
      </c>
      <c r="JGF30">
        <v>36448</v>
      </c>
      <c r="JGG30">
        <v>36447</v>
      </c>
      <c r="JGH30">
        <v>36446</v>
      </c>
      <c r="JGI30">
        <v>36445</v>
      </c>
      <c r="JGJ30">
        <v>36444</v>
      </c>
      <c r="JGK30">
        <v>36441</v>
      </c>
      <c r="JGL30">
        <v>36440</v>
      </c>
      <c r="JGM30">
        <v>36439</v>
      </c>
      <c r="JGN30">
        <v>36438</v>
      </c>
      <c r="JGO30">
        <v>36437</v>
      </c>
      <c r="JGP30">
        <v>36434</v>
      </c>
      <c r="JGQ30">
        <v>36433</v>
      </c>
      <c r="JGR30">
        <v>36432</v>
      </c>
      <c r="JGS30">
        <v>36431</v>
      </c>
      <c r="JGT30">
        <v>36430</v>
      </c>
      <c r="JGU30">
        <v>36427</v>
      </c>
      <c r="JGV30">
        <v>36426</v>
      </c>
      <c r="JGW30">
        <v>36425</v>
      </c>
      <c r="JGX30">
        <v>36424</v>
      </c>
      <c r="JGY30">
        <v>36423</v>
      </c>
      <c r="JGZ30">
        <v>36420</v>
      </c>
      <c r="JHA30">
        <v>36419</v>
      </c>
      <c r="JHB30">
        <v>36418</v>
      </c>
      <c r="JHC30">
        <v>36417</v>
      </c>
      <c r="JHD30">
        <v>36416</v>
      </c>
      <c r="JHE30">
        <v>36413</v>
      </c>
      <c r="JHF30">
        <v>36412</v>
      </c>
      <c r="JHG30">
        <v>36411</v>
      </c>
      <c r="JHH30">
        <v>36410</v>
      </c>
      <c r="JHI30">
        <v>36409</v>
      </c>
      <c r="JHJ30">
        <v>36406</v>
      </c>
      <c r="JHK30">
        <v>36405</v>
      </c>
      <c r="JHL30">
        <v>36404</v>
      </c>
      <c r="JHM30">
        <v>36403</v>
      </c>
      <c r="JHN30">
        <v>36402</v>
      </c>
      <c r="JHO30">
        <v>36399</v>
      </c>
      <c r="JHP30">
        <v>36398</v>
      </c>
      <c r="JHQ30">
        <v>36397</v>
      </c>
      <c r="JHR30">
        <v>36396</v>
      </c>
      <c r="JHS30">
        <v>36395</v>
      </c>
      <c r="JHT30">
        <v>36392</v>
      </c>
      <c r="JHU30">
        <v>36391</v>
      </c>
      <c r="JHV30">
        <v>36390</v>
      </c>
      <c r="JHW30">
        <v>36389</v>
      </c>
      <c r="JHX30">
        <v>36388</v>
      </c>
      <c r="JHY30">
        <v>36385</v>
      </c>
      <c r="JHZ30">
        <v>36384</v>
      </c>
      <c r="JIA30">
        <v>36383</v>
      </c>
      <c r="JIB30">
        <v>36382</v>
      </c>
      <c r="JIC30">
        <v>36381</v>
      </c>
      <c r="JID30">
        <v>36378</v>
      </c>
      <c r="JIE30">
        <v>36377</v>
      </c>
      <c r="JIF30">
        <v>36376</v>
      </c>
      <c r="JIG30">
        <v>36375</v>
      </c>
      <c r="JIH30">
        <v>36374</v>
      </c>
      <c r="JII30">
        <v>36371</v>
      </c>
      <c r="JIJ30">
        <v>36370</v>
      </c>
      <c r="JIK30">
        <v>36369</v>
      </c>
      <c r="JIL30">
        <v>36368</v>
      </c>
      <c r="JIM30">
        <v>36367</v>
      </c>
      <c r="JIN30">
        <v>36364</v>
      </c>
      <c r="JIO30">
        <v>36363</v>
      </c>
      <c r="JIP30">
        <v>36362</v>
      </c>
      <c r="JIQ30">
        <v>36361</v>
      </c>
      <c r="JIR30">
        <v>36360</v>
      </c>
      <c r="JIS30">
        <v>36357</v>
      </c>
      <c r="JIT30">
        <v>36356</v>
      </c>
      <c r="JIU30">
        <v>36355</v>
      </c>
      <c r="JIV30">
        <v>36354</v>
      </c>
      <c r="JIW30">
        <v>36353</v>
      </c>
      <c r="JIX30">
        <v>36350</v>
      </c>
      <c r="JIY30">
        <v>36349</v>
      </c>
      <c r="JIZ30">
        <v>36348</v>
      </c>
      <c r="JJA30">
        <v>36347</v>
      </c>
      <c r="JJB30">
        <v>36346</v>
      </c>
      <c r="JJC30">
        <v>36343</v>
      </c>
      <c r="JJD30">
        <v>36342</v>
      </c>
      <c r="JJE30">
        <v>36341</v>
      </c>
      <c r="JJF30">
        <v>36340</v>
      </c>
      <c r="JJG30">
        <v>36339</v>
      </c>
      <c r="JJH30">
        <v>36336</v>
      </c>
      <c r="JJI30">
        <v>36335</v>
      </c>
      <c r="JJJ30">
        <v>36334</v>
      </c>
      <c r="JJK30">
        <v>36333</v>
      </c>
      <c r="JJL30">
        <v>36332</v>
      </c>
      <c r="JJM30">
        <v>36329</v>
      </c>
      <c r="JJN30">
        <v>36328</v>
      </c>
      <c r="JJO30">
        <v>36327</v>
      </c>
      <c r="JJP30">
        <v>36326</v>
      </c>
      <c r="JJQ30">
        <v>36325</v>
      </c>
      <c r="JJR30">
        <v>36322</v>
      </c>
      <c r="JJS30">
        <v>36321</v>
      </c>
      <c r="JJT30">
        <v>36320</v>
      </c>
      <c r="JJU30">
        <v>36319</v>
      </c>
      <c r="JJV30">
        <v>36318</v>
      </c>
      <c r="JJW30">
        <v>36315</v>
      </c>
      <c r="JJX30">
        <v>36314</v>
      </c>
      <c r="JJY30">
        <v>36313</v>
      </c>
      <c r="JJZ30">
        <v>36312</v>
      </c>
      <c r="JKA30">
        <v>36311</v>
      </c>
      <c r="JKB30">
        <v>36308</v>
      </c>
      <c r="JKC30">
        <v>36307</v>
      </c>
      <c r="JKD30">
        <v>36306</v>
      </c>
      <c r="JKE30">
        <v>36305</v>
      </c>
      <c r="JKF30">
        <v>36304</v>
      </c>
      <c r="JKG30">
        <v>36301</v>
      </c>
      <c r="JKH30">
        <v>36300</v>
      </c>
      <c r="JKI30">
        <v>36299</v>
      </c>
      <c r="JKJ30">
        <v>36298</v>
      </c>
      <c r="JKK30">
        <v>36297</v>
      </c>
      <c r="JKL30">
        <v>36294</v>
      </c>
      <c r="JKM30">
        <v>36293</v>
      </c>
      <c r="JKN30">
        <v>36292</v>
      </c>
      <c r="JKO30">
        <v>36291</v>
      </c>
      <c r="JKP30">
        <v>36290</v>
      </c>
      <c r="JKQ30">
        <v>36287</v>
      </c>
      <c r="JKR30">
        <v>36286</v>
      </c>
      <c r="JKS30">
        <v>36285</v>
      </c>
      <c r="JKT30">
        <v>36284</v>
      </c>
      <c r="JKU30">
        <v>36283</v>
      </c>
      <c r="JKV30">
        <v>36280</v>
      </c>
      <c r="JKW30">
        <v>36279</v>
      </c>
      <c r="JKX30">
        <v>36278</v>
      </c>
      <c r="JKY30">
        <v>36277</v>
      </c>
      <c r="JKZ30">
        <v>36276</v>
      </c>
      <c r="JLA30">
        <v>36273</v>
      </c>
      <c r="JLB30">
        <v>36272</v>
      </c>
      <c r="JLC30">
        <v>36271</v>
      </c>
      <c r="JLD30">
        <v>36270</v>
      </c>
      <c r="JLE30">
        <v>36269</v>
      </c>
      <c r="JLF30">
        <v>36266</v>
      </c>
      <c r="JLG30">
        <v>36265</v>
      </c>
      <c r="JLH30">
        <v>36264</v>
      </c>
      <c r="JLI30">
        <v>36263</v>
      </c>
      <c r="JLJ30">
        <v>36262</v>
      </c>
      <c r="JLK30">
        <v>36259</v>
      </c>
      <c r="JLL30">
        <v>36258</v>
      </c>
      <c r="JLM30">
        <v>36257</v>
      </c>
      <c r="JLN30">
        <v>36256</v>
      </c>
      <c r="JLO30">
        <v>36255</v>
      </c>
      <c r="JLP30">
        <v>36252</v>
      </c>
      <c r="JLQ30">
        <v>36251</v>
      </c>
      <c r="JLR30">
        <v>36250</v>
      </c>
      <c r="JLS30">
        <v>36249</v>
      </c>
      <c r="JLT30">
        <v>36248</v>
      </c>
      <c r="JLU30">
        <v>36245</v>
      </c>
      <c r="JLV30">
        <v>36244</v>
      </c>
      <c r="JLW30">
        <v>36243</v>
      </c>
      <c r="JLX30">
        <v>36242</v>
      </c>
      <c r="JLY30">
        <v>36241</v>
      </c>
      <c r="JLZ30">
        <v>36238</v>
      </c>
      <c r="JMA30">
        <v>36237</v>
      </c>
      <c r="JMB30">
        <v>36236</v>
      </c>
      <c r="JMC30">
        <v>36235</v>
      </c>
      <c r="JMD30">
        <v>36234</v>
      </c>
      <c r="JME30">
        <v>36231</v>
      </c>
      <c r="JMF30">
        <v>36230</v>
      </c>
      <c r="JMG30">
        <v>36229</v>
      </c>
      <c r="JMH30">
        <v>36228</v>
      </c>
      <c r="JMI30">
        <v>36227</v>
      </c>
      <c r="JMJ30">
        <v>36224</v>
      </c>
      <c r="JMK30">
        <v>36223</v>
      </c>
      <c r="JML30">
        <v>36222</v>
      </c>
      <c r="JMM30">
        <v>36221</v>
      </c>
      <c r="JMN30">
        <v>36220</v>
      </c>
      <c r="JMO30">
        <v>36217</v>
      </c>
      <c r="JMP30">
        <v>36216</v>
      </c>
      <c r="JMQ30">
        <v>36215</v>
      </c>
      <c r="JMR30">
        <v>36214</v>
      </c>
      <c r="JMS30">
        <v>36213</v>
      </c>
      <c r="JMT30">
        <v>36210</v>
      </c>
      <c r="JMU30">
        <v>36209</v>
      </c>
      <c r="JMV30">
        <v>36208</v>
      </c>
      <c r="JMW30">
        <v>36207</v>
      </c>
      <c r="JMX30">
        <v>36206</v>
      </c>
      <c r="JMY30">
        <v>36203</v>
      </c>
      <c r="JMZ30">
        <v>36202</v>
      </c>
      <c r="JNA30">
        <v>36201</v>
      </c>
      <c r="JNB30">
        <v>36200</v>
      </c>
      <c r="JNC30">
        <v>36199</v>
      </c>
      <c r="JND30">
        <v>36196</v>
      </c>
      <c r="JNE30">
        <v>36195</v>
      </c>
      <c r="JNF30">
        <v>36194</v>
      </c>
      <c r="JNG30">
        <v>36193</v>
      </c>
      <c r="JNH30">
        <v>36192</v>
      </c>
      <c r="JNI30">
        <v>36189</v>
      </c>
      <c r="JNJ30">
        <v>36188</v>
      </c>
      <c r="JNK30">
        <v>36187</v>
      </c>
      <c r="JNL30">
        <v>36186</v>
      </c>
      <c r="JNM30">
        <v>36185</v>
      </c>
      <c r="JNN30">
        <v>36182</v>
      </c>
      <c r="JNO30">
        <v>36181</v>
      </c>
      <c r="JNP30">
        <v>36180</v>
      </c>
      <c r="JNQ30">
        <v>36179</v>
      </c>
      <c r="JNR30">
        <v>36178</v>
      </c>
      <c r="JNS30">
        <v>36175</v>
      </c>
      <c r="JNT30">
        <v>36174</v>
      </c>
      <c r="JNU30">
        <v>36173</v>
      </c>
      <c r="JNV30">
        <v>36172</v>
      </c>
      <c r="JNW30">
        <v>36171</v>
      </c>
      <c r="JNX30">
        <v>36168</v>
      </c>
      <c r="JNY30">
        <v>36167</v>
      </c>
      <c r="JNZ30">
        <v>36166</v>
      </c>
      <c r="JOA30">
        <v>36165</v>
      </c>
      <c r="JOB30">
        <v>36164</v>
      </c>
      <c r="JOC30">
        <v>36161</v>
      </c>
      <c r="JOD30">
        <v>36160</v>
      </c>
      <c r="JOE30">
        <v>36159</v>
      </c>
      <c r="JOF30">
        <v>36158</v>
      </c>
      <c r="JOG30">
        <v>36157</v>
      </c>
      <c r="JOH30">
        <v>36154</v>
      </c>
      <c r="JOI30">
        <v>36153</v>
      </c>
      <c r="JOJ30">
        <v>36152</v>
      </c>
      <c r="JOK30">
        <v>36151</v>
      </c>
      <c r="JOL30">
        <v>36150</v>
      </c>
      <c r="JOM30">
        <v>36147</v>
      </c>
      <c r="JON30">
        <v>36146</v>
      </c>
      <c r="JOO30">
        <v>36145</v>
      </c>
      <c r="JOP30">
        <v>36144</v>
      </c>
      <c r="JOQ30">
        <v>36143</v>
      </c>
      <c r="JOR30">
        <v>36140</v>
      </c>
      <c r="JOS30">
        <v>36139</v>
      </c>
      <c r="JOT30">
        <v>36138</v>
      </c>
      <c r="JOU30">
        <v>36137</v>
      </c>
      <c r="JOV30">
        <v>36136</v>
      </c>
      <c r="JOW30">
        <v>36133</v>
      </c>
      <c r="JOX30">
        <v>36132</v>
      </c>
      <c r="JOY30">
        <v>36131</v>
      </c>
      <c r="JOZ30">
        <v>36130</v>
      </c>
      <c r="JPA30">
        <v>36129</v>
      </c>
      <c r="JPB30">
        <v>36126</v>
      </c>
      <c r="JPC30">
        <v>36125</v>
      </c>
      <c r="JPD30">
        <v>36124</v>
      </c>
      <c r="JPE30">
        <v>36123</v>
      </c>
      <c r="JPF30">
        <v>36122</v>
      </c>
      <c r="JPG30">
        <v>36119</v>
      </c>
      <c r="JPH30">
        <v>36118</v>
      </c>
      <c r="JPI30">
        <v>36117</v>
      </c>
      <c r="JPJ30">
        <v>36116</v>
      </c>
      <c r="JPK30">
        <v>36115</v>
      </c>
      <c r="JPL30">
        <v>36112</v>
      </c>
      <c r="JPM30">
        <v>36111</v>
      </c>
      <c r="JPN30">
        <v>36110</v>
      </c>
      <c r="JPO30">
        <v>36109</v>
      </c>
      <c r="JPP30">
        <v>36108</v>
      </c>
      <c r="JPQ30">
        <v>36105</v>
      </c>
      <c r="JPR30">
        <v>36104</v>
      </c>
      <c r="JPS30">
        <v>36103</v>
      </c>
      <c r="JPT30">
        <v>36102</v>
      </c>
      <c r="JPU30">
        <v>36101</v>
      </c>
      <c r="JPV30">
        <v>36098</v>
      </c>
      <c r="JPW30">
        <v>36097</v>
      </c>
      <c r="JPX30">
        <v>36096</v>
      </c>
      <c r="JPY30">
        <v>36095</v>
      </c>
      <c r="JPZ30">
        <v>36094</v>
      </c>
      <c r="JQA30">
        <v>36091</v>
      </c>
      <c r="JQB30">
        <v>36090</v>
      </c>
      <c r="JQC30">
        <v>36089</v>
      </c>
      <c r="JQD30">
        <v>36088</v>
      </c>
      <c r="JQE30">
        <v>36087</v>
      </c>
      <c r="JQF30">
        <v>36084</v>
      </c>
      <c r="JQG30">
        <v>36083</v>
      </c>
      <c r="JQH30">
        <v>36082</v>
      </c>
      <c r="JQI30">
        <v>36081</v>
      </c>
      <c r="JQJ30">
        <v>36080</v>
      </c>
      <c r="JQK30">
        <v>36077</v>
      </c>
      <c r="JQL30">
        <v>36076</v>
      </c>
      <c r="JQM30">
        <v>36075</v>
      </c>
      <c r="JQN30">
        <v>36074</v>
      </c>
      <c r="JQO30">
        <v>36073</v>
      </c>
      <c r="JQP30">
        <v>36070</v>
      </c>
      <c r="JQQ30">
        <v>36069</v>
      </c>
      <c r="JQR30">
        <v>36068</v>
      </c>
      <c r="JQS30">
        <v>36067</v>
      </c>
      <c r="JQT30">
        <v>36066</v>
      </c>
      <c r="JQU30">
        <v>36063</v>
      </c>
      <c r="JQV30">
        <v>36062</v>
      </c>
      <c r="JQW30">
        <v>36061</v>
      </c>
      <c r="JQX30">
        <v>36060</v>
      </c>
      <c r="JQY30">
        <v>36059</v>
      </c>
      <c r="JQZ30">
        <v>36056</v>
      </c>
      <c r="JRA30">
        <v>36055</v>
      </c>
      <c r="JRB30">
        <v>36054</v>
      </c>
      <c r="JRC30">
        <v>36053</v>
      </c>
      <c r="JRD30">
        <v>36052</v>
      </c>
      <c r="JRE30">
        <v>36049</v>
      </c>
      <c r="JRF30">
        <v>36048</v>
      </c>
      <c r="JRG30">
        <v>36047</v>
      </c>
      <c r="JRH30">
        <v>36046</v>
      </c>
      <c r="JRI30">
        <v>36045</v>
      </c>
      <c r="JRJ30">
        <v>36042</v>
      </c>
      <c r="JRK30">
        <v>36041</v>
      </c>
      <c r="JRL30">
        <v>36040</v>
      </c>
      <c r="JRM30">
        <v>36039</v>
      </c>
      <c r="JRN30">
        <v>36038</v>
      </c>
      <c r="JRO30">
        <v>36035</v>
      </c>
      <c r="JRP30">
        <v>36034</v>
      </c>
      <c r="JRQ30">
        <v>36033</v>
      </c>
      <c r="JRR30">
        <v>36032</v>
      </c>
      <c r="JRS30">
        <v>36031</v>
      </c>
      <c r="JRT30">
        <v>36028</v>
      </c>
      <c r="JRU30">
        <v>36027</v>
      </c>
      <c r="JRV30">
        <v>36026</v>
      </c>
      <c r="JRW30">
        <v>36025</v>
      </c>
      <c r="JRX30">
        <v>36024</v>
      </c>
      <c r="JRY30">
        <v>36021</v>
      </c>
      <c r="JRZ30">
        <v>36020</v>
      </c>
      <c r="JSA30">
        <v>36019</v>
      </c>
      <c r="JSB30">
        <v>36018</v>
      </c>
      <c r="JSC30">
        <v>36017</v>
      </c>
      <c r="JSD30">
        <v>36014</v>
      </c>
      <c r="JSE30">
        <v>36013</v>
      </c>
      <c r="JSF30">
        <v>36012</v>
      </c>
      <c r="JSG30">
        <v>36011</v>
      </c>
      <c r="JSH30">
        <v>36010</v>
      </c>
      <c r="JSI30">
        <v>36007</v>
      </c>
      <c r="JSJ30">
        <v>36006</v>
      </c>
      <c r="JSK30">
        <v>36005</v>
      </c>
      <c r="JSL30">
        <v>36004</v>
      </c>
      <c r="JSM30">
        <v>36003</v>
      </c>
    </row>
    <row r="31" spans="1:7267" x14ac:dyDescent="0.25">
      <c r="A31" t="s">
        <v>7206</v>
      </c>
      <c r="B31">
        <v>56038</v>
      </c>
      <c r="C31">
        <v>56038</v>
      </c>
      <c r="D31">
        <v>61499</v>
      </c>
      <c r="E31">
        <v>108030</v>
      </c>
      <c r="F31">
        <v>432502</v>
      </c>
      <c r="G31">
        <v>931682</v>
      </c>
      <c r="H31">
        <v>931682</v>
      </c>
      <c r="I31">
        <v>1295490</v>
      </c>
      <c r="J31">
        <v>1690205</v>
      </c>
      <c r="K31">
        <v>1733203</v>
      </c>
      <c r="L31">
        <v>1771806</v>
      </c>
      <c r="M31">
        <v>1774243</v>
      </c>
      <c r="N31">
        <v>1792873</v>
      </c>
      <c r="O31">
        <v>1808682</v>
      </c>
      <c r="P31">
        <v>1811700</v>
      </c>
      <c r="Q31">
        <v>1831242</v>
      </c>
      <c r="R31">
        <v>1833927</v>
      </c>
      <c r="S31">
        <v>1828179</v>
      </c>
      <c r="T31">
        <v>1825492</v>
      </c>
      <c r="U31">
        <v>1819102</v>
      </c>
      <c r="V31">
        <v>1809211</v>
      </c>
      <c r="W31">
        <v>1805466</v>
      </c>
      <c r="X31">
        <v>1806766</v>
      </c>
      <c r="Y31">
        <v>1798712</v>
      </c>
      <c r="Z31">
        <v>1796115</v>
      </c>
      <c r="AA31">
        <v>1813969</v>
      </c>
      <c r="AB31">
        <v>1813172</v>
      </c>
      <c r="AC31">
        <v>1814350</v>
      </c>
      <c r="AD31">
        <v>1812275</v>
      </c>
      <c r="AE31">
        <v>1799977</v>
      </c>
      <c r="AF31">
        <v>1805614</v>
      </c>
      <c r="AG31">
        <v>1808870</v>
      </c>
      <c r="AH31">
        <v>1779888</v>
      </c>
      <c r="AI31">
        <v>1781487</v>
      </c>
      <c r="AJ31">
        <v>1776267</v>
      </c>
      <c r="AK31">
        <v>1781359</v>
      </c>
      <c r="AL31">
        <v>1791546</v>
      </c>
      <c r="AM31">
        <v>1795134</v>
      </c>
      <c r="AN31">
        <v>1800757</v>
      </c>
      <c r="AO31">
        <v>1784240</v>
      </c>
      <c r="AP31">
        <v>1781669</v>
      </c>
      <c r="AQ31">
        <v>1781705</v>
      </c>
      <c r="AR31">
        <v>1790374</v>
      </c>
      <c r="AS31">
        <v>1786351</v>
      </c>
      <c r="AT31">
        <v>1801788</v>
      </c>
      <c r="AU31">
        <v>1802277</v>
      </c>
      <c r="AV31">
        <v>1800220</v>
      </c>
      <c r="AW31">
        <v>1806667</v>
      </c>
      <c r="AX31">
        <v>1785280</v>
      </c>
      <c r="AY31">
        <v>1790800</v>
      </c>
      <c r="AZ31">
        <v>1780838</v>
      </c>
      <c r="BA31">
        <v>8663</v>
      </c>
      <c r="BB31">
        <v>8680</v>
      </c>
      <c r="BC31">
        <v>8687</v>
      </c>
      <c r="BD31">
        <v>9168</v>
      </c>
      <c r="BE31">
        <v>20164</v>
      </c>
      <c r="BF31">
        <v>24255</v>
      </c>
      <c r="BG31">
        <v>24322</v>
      </c>
      <c r="BH31">
        <v>24622</v>
      </c>
      <c r="BI31">
        <v>28998</v>
      </c>
      <c r="BJ31">
        <v>55899</v>
      </c>
      <c r="BK31">
        <v>57400</v>
      </c>
      <c r="BL31">
        <v>61337</v>
      </c>
      <c r="BM31">
        <v>68546</v>
      </c>
      <c r="BN31">
        <v>71046</v>
      </c>
      <c r="BO31">
        <v>79330</v>
      </c>
      <c r="BP31">
        <v>89632</v>
      </c>
      <c r="BQ31">
        <v>98292</v>
      </c>
      <c r="BR31">
        <v>157339</v>
      </c>
      <c r="BS31">
        <v>455489</v>
      </c>
      <c r="BT31">
        <v>1071543</v>
      </c>
      <c r="BU31">
        <v>1515816</v>
      </c>
      <c r="BV31">
        <v>1683027</v>
      </c>
      <c r="BW31">
        <v>1758098</v>
      </c>
      <c r="BX31">
        <v>1789414</v>
      </c>
      <c r="BY31">
        <v>1774658</v>
      </c>
      <c r="BZ31">
        <v>1774658</v>
      </c>
      <c r="CA31">
        <v>1745974</v>
      </c>
      <c r="CB31">
        <v>1742071</v>
      </c>
      <c r="CC31">
        <v>1733810</v>
      </c>
      <c r="CD31">
        <v>1705015</v>
      </c>
      <c r="CE31">
        <v>1715980</v>
      </c>
      <c r="CF31">
        <v>1720252</v>
      </c>
      <c r="CG31">
        <v>1716563</v>
      </c>
      <c r="CH31">
        <v>1711246</v>
      </c>
      <c r="CI31">
        <v>1724249</v>
      </c>
      <c r="CJ31">
        <v>1740277</v>
      </c>
      <c r="CK31">
        <v>1792326</v>
      </c>
      <c r="CL31">
        <v>1804758</v>
      </c>
      <c r="CM31">
        <v>1821911</v>
      </c>
      <c r="CN31">
        <v>1828740</v>
      </c>
      <c r="CO31">
        <v>1830356</v>
      </c>
      <c r="CP31">
        <v>1827292</v>
      </c>
      <c r="CQ31">
        <v>1826076</v>
      </c>
      <c r="CR31">
        <v>1823865</v>
      </c>
      <c r="CS31">
        <v>1809305</v>
      </c>
      <c r="CT31">
        <v>1809305</v>
      </c>
      <c r="CU31">
        <v>1825557</v>
      </c>
      <c r="CV31">
        <v>1811737</v>
      </c>
      <c r="CW31">
        <v>1807241</v>
      </c>
      <c r="CX31">
        <v>1817918</v>
      </c>
      <c r="CY31">
        <v>1811138</v>
      </c>
      <c r="CZ31">
        <v>1888444</v>
      </c>
      <c r="DA31">
        <v>1871749</v>
      </c>
      <c r="DB31">
        <v>1868904</v>
      </c>
      <c r="DC31">
        <v>1856740</v>
      </c>
      <c r="DD31">
        <v>1867936</v>
      </c>
      <c r="DE31">
        <v>1853697</v>
      </c>
      <c r="DF31">
        <v>1853697</v>
      </c>
      <c r="DG31">
        <v>1846846</v>
      </c>
      <c r="DH31">
        <v>1834570</v>
      </c>
      <c r="DI31">
        <v>1808778</v>
      </c>
      <c r="DJ31">
        <v>1829699</v>
      </c>
      <c r="DK31">
        <v>1829699</v>
      </c>
      <c r="DL31">
        <v>1844063</v>
      </c>
      <c r="DM31">
        <v>1845317</v>
      </c>
      <c r="DN31">
        <v>6742</v>
      </c>
      <c r="DO31">
        <v>6876</v>
      </c>
      <c r="DP31">
        <v>6991</v>
      </c>
      <c r="DQ31">
        <v>7245</v>
      </c>
      <c r="DR31">
        <v>7647</v>
      </c>
      <c r="DS31">
        <v>7869</v>
      </c>
      <c r="DT31">
        <v>10377</v>
      </c>
      <c r="DU31">
        <v>13015</v>
      </c>
      <c r="DV31">
        <v>14265</v>
      </c>
      <c r="DW31">
        <v>16988</v>
      </c>
      <c r="DX31">
        <v>17082</v>
      </c>
      <c r="DY31">
        <v>23131</v>
      </c>
      <c r="DZ31">
        <v>32096</v>
      </c>
      <c r="EA31">
        <v>38427</v>
      </c>
      <c r="EB31">
        <v>41140</v>
      </c>
      <c r="EC31">
        <v>47486</v>
      </c>
      <c r="ED31">
        <v>53546</v>
      </c>
      <c r="EE31">
        <v>53546</v>
      </c>
      <c r="EF31">
        <v>176327</v>
      </c>
      <c r="EG31">
        <v>699339</v>
      </c>
      <c r="EH31">
        <v>1029985</v>
      </c>
      <c r="EI31">
        <v>1452906</v>
      </c>
      <c r="EJ31">
        <v>1691024</v>
      </c>
      <c r="EK31">
        <v>1737706</v>
      </c>
      <c r="EL31">
        <v>1786749</v>
      </c>
      <c r="EM31">
        <v>1846871</v>
      </c>
      <c r="EN31">
        <v>1834854</v>
      </c>
      <c r="EO31">
        <v>1849519</v>
      </c>
      <c r="EP31">
        <v>1853953</v>
      </c>
      <c r="EQ31">
        <v>1850407</v>
      </c>
      <c r="ER31">
        <v>1851368</v>
      </c>
      <c r="ES31">
        <v>1854908</v>
      </c>
      <c r="ET31">
        <v>1865605</v>
      </c>
      <c r="EU31">
        <v>1883042</v>
      </c>
      <c r="EV31">
        <v>1888998</v>
      </c>
      <c r="EW31">
        <v>1904279</v>
      </c>
      <c r="EX31">
        <v>1895255</v>
      </c>
      <c r="EY31">
        <v>1897702</v>
      </c>
      <c r="EZ31">
        <v>1898538</v>
      </c>
      <c r="FA31">
        <v>1895849</v>
      </c>
      <c r="FB31">
        <v>1898792</v>
      </c>
      <c r="FC31">
        <v>1928794</v>
      </c>
      <c r="FD31">
        <v>1916634</v>
      </c>
      <c r="FE31">
        <v>1906485</v>
      </c>
      <c r="FF31">
        <v>1899600</v>
      </c>
      <c r="FG31">
        <v>1907597</v>
      </c>
      <c r="FH31">
        <v>1898741</v>
      </c>
      <c r="FI31">
        <v>1878305</v>
      </c>
      <c r="FJ31">
        <v>1880796</v>
      </c>
      <c r="FK31">
        <v>1924764</v>
      </c>
      <c r="FL31">
        <v>1924525</v>
      </c>
      <c r="FM31">
        <v>1908839</v>
      </c>
      <c r="FN31">
        <v>1898674</v>
      </c>
      <c r="FO31">
        <v>1881097</v>
      </c>
      <c r="FP31">
        <v>1887029</v>
      </c>
      <c r="FQ31">
        <v>1871029</v>
      </c>
      <c r="FR31">
        <v>1859040</v>
      </c>
      <c r="FS31">
        <v>1858677</v>
      </c>
      <c r="FT31">
        <v>1837813</v>
      </c>
      <c r="FU31">
        <v>1818108</v>
      </c>
      <c r="FV31">
        <v>1805689</v>
      </c>
      <c r="FW31">
        <v>1817470</v>
      </c>
      <c r="FX31">
        <v>1827395</v>
      </c>
      <c r="FY31">
        <v>1834327</v>
      </c>
      <c r="FZ31">
        <v>1834493</v>
      </c>
      <c r="GA31">
        <v>2631</v>
      </c>
      <c r="GB31">
        <v>2921</v>
      </c>
      <c r="GC31">
        <v>3721</v>
      </c>
      <c r="GD31">
        <v>7135</v>
      </c>
      <c r="GE31">
        <v>7461</v>
      </c>
      <c r="GF31">
        <v>8369</v>
      </c>
      <c r="GG31">
        <v>8424</v>
      </c>
      <c r="GH31">
        <v>8582</v>
      </c>
      <c r="GI31">
        <v>12334</v>
      </c>
      <c r="GJ31">
        <v>12632</v>
      </c>
      <c r="GK31">
        <v>17343</v>
      </c>
      <c r="GL31">
        <v>17362</v>
      </c>
      <c r="GM31">
        <v>16511</v>
      </c>
      <c r="GN31">
        <v>18914</v>
      </c>
      <c r="GO31">
        <v>23594</v>
      </c>
      <c r="GP31">
        <v>23594</v>
      </c>
      <c r="GQ31">
        <v>37840</v>
      </c>
      <c r="GR31">
        <v>95854</v>
      </c>
      <c r="GS31">
        <v>438863</v>
      </c>
      <c r="GT31">
        <v>687318</v>
      </c>
      <c r="GU31">
        <v>1244146</v>
      </c>
      <c r="GV31">
        <v>1484825</v>
      </c>
      <c r="GW31">
        <v>1610543</v>
      </c>
      <c r="GX31">
        <v>1676538</v>
      </c>
      <c r="GY31">
        <v>1716199</v>
      </c>
      <c r="GZ31">
        <v>1734585</v>
      </c>
      <c r="HA31">
        <v>1750425</v>
      </c>
      <c r="HB31">
        <v>1768273</v>
      </c>
      <c r="HC31">
        <v>1765950</v>
      </c>
      <c r="HD31">
        <v>1774368</v>
      </c>
      <c r="HE31">
        <v>1772059</v>
      </c>
      <c r="HF31">
        <v>1775201</v>
      </c>
      <c r="HG31">
        <v>1767652</v>
      </c>
      <c r="HH31">
        <v>1746506</v>
      </c>
      <c r="HI31">
        <v>1749121</v>
      </c>
      <c r="HJ31">
        <v>1737897</v>
      </c>
      <c r="HK31">
        <v>1739990</v>
      </c>
      <c r="HL31">
        <v>1765130</v>
      </c>
      <c r="HM31">
        <v>1789801</v>
      </c>
      <c r="HN31">
        <v>1777293</v>
      </c>
      <c r="HO31">
        <v>1770114</v>
      </c>
      <c r="HP31">
        <v>1767731</v>
      </c>
      <c r="HQ31">
        <v>1773624</v>
      </c>
      <c r="HR31">
        <v>1784125</v>
      </c>
      <c r="HS31">
        <v>1788438</v>
      </c>
      <c r="HT31">
        <v>1784482</v>
      </c>
      <c r="HU31">
        <v>1785035</v>
      </c>
      <c r="HV31">
        <v>1793845</v>
      </c>
      <c r="HW31">
        <v>1796789</v>
      </c>
      <c r="HX31">
        <v>1798339</v>
      </c>
      <c r="HY31">
        <v>1816618</v>
      </c>
      <c r="HZ31">
        <v>1819810</v>
      </c>
      <c r="IA31">
        <v>1824876</v>
      </c>
      <c r="IB31">
        <v>1829771</v>
      </c>
      <c r="IC31">
        <v>1835915</v>
      </c>
      <c r="ID31">
        <v>1819854</v>
      </c>
      <c r="IE31">
        <v>1819890</v>
      </c>
      <c r="IF31">
        <v>1802801</v>
      </c>
      <c r="IG31">
        <v>1808052</v>
      </c>
      <c r="IH31">
        <v>1795646</v>
      </c>
      <c r="II31">
        <v>1757395</v>
      </c>
      <c r="IJ31">
        <v>1760182</v>
      </c>
      <c r="IK31">
        <v>1760976</v>
      </c>
      <c r="IL31">
        <v>1765809</v>
      </c>
      <c r="IM31">
        <v>1753562</v>
      </c>
      <c r="IN31">
        <v>1746583</v>
      </c>
      <c r="IO31">
        <v>4806</v>
      </c>
      <c r="IP31">
        <v>4806</v>
      </c>
      <c r="IQ31">
        <v>4590</v>
      </c>
      <c r="IR31">
        <v>4954</v>
      </c>
      <c r="IS31">
        <v>5188</v>
      </c>
      <c r="IT31">
        <v>5270</v>
      </c>
      <c r="IU31">
        <v>5289</v>
      </c>
      <c r="IV31">
        <v>6325</v>
      </c>
      <c r="IW31">
        <v>7117</v>
      </c>
      <c r="IX31">
        <v>8027</v>
      </c>
      <c r="IY31">
        <v>8845</v>
      </c>
      <c r="IZ31">
        <v>11557</v>
      </c>
      <c r="JA31">
        <v>13632</v>
      </c>
      <c r="JB31">
        <v>28427</v>
      </c>
      <c r="JC31">
        <v>31212</v>
      </c>
      <c r="JD31">
        <v>35738</v>
      </c>
      <c r="JE31">
        <v>101911</v>
      </c>
      <c r="JF31">
        <v>252728</v>
      </c>
      <c r="JG31">
        <v>838168</v>
      </c>
      <c r="JH31">
        <v>838168</v>
      </c>
      <c r="JI31">
        <v>1106078</v>
      </c>
      <c r="JJ31">
        <v>1506298</v>
      </c>
      <c r="JK31">
        <v>1699583</v>
      </c>
      <c r="JL31">
        <v>1771552</v>
      </c>
      <c r="JM31">
        <v>1777777</v>
      </c>
      <c r="JN31">
        <v>1772846</v>
      </c>
      <c r="JO31">
        <v>1776354</v>
      </c>
      <c r="JP31">
        <v>1789185</v>
      </c>
      <c r="JQ31">
        <v>1809046</v>
      </c>
      <c r="JR31">
        <v>1816826</v>
      </c>
      <c r="JS31">
        <v>1802151</v>
      </c>
      <c r="JT31">
        <v>1798982</v>
      </c>
      <c r="JU31">
        <v>1794267</v>
      </c>
      <c r="JV31">
        <v>1784087</v>
      </c>
      <c r="JW31">
        <v>1781930</v>
      </c>
      <c r="JX31">
        <v>1781115</v>
      </c>
      <c r="JY31">
        <v>1781493</v>
      </c>
      <c r="JZ31">
        <v>1799129</v>
      </c>
      <c r="KA31">
        <v>1789402</v>
      </c>
      <c r="KB31">
        <v>1801330</v>
      </c>
      <c r="KC31">
        <v>1794307</v>
      </c>
      <c r="KD31">
        <v>1796871</v>
      </c>
      <c r="KE31">
        <v>1804518</v>
      </c>
      <c r="KF31">
        <v>1817369</v>
      </c>
      <c r="KG31">
        <v>1809274</v>
      </c>
      <c r="KH31">
        <v>1809274</v>
      </c>
      <c r="KI31">
        <v>1805110</v>
      </c>
      <c r="KJ31">
        <v>1801369</v>
      </c>
      <c r="KK31">
        <v>1799997</v>
      </c>
      <c r="KL31">
        <v>1807035</v>
      </c>
      <c r="KM31">
        <v>1800828</v>
      </c>
      <c r="KN31">
        <v>1784313</v>
      </c>
      <c r="KO31">
        <v>1839645</v>
      </c>
      <c r="KP31">
        <v>1854524</v>
      </c>
      <c r="KQ31">
        <v>1861393</v>
      </c>
      <c r="KR31">
        <v>1855559</v>
      </c>
      <c r="KS31">
        <v>1838388</v>
      </c>
      <c r="KT31">
        <v>1843637</v>
      </c>
      <c r="KU31">
        <v>1824491</v>
      </c>
      <c r="KV31">
        <v>1800971</v>
      </c>
      <c r="KW31">
        <v>1804438</v>
      </c>
      <c r="KX31">
        <v>1803067</v>
      </c>
      <c r="KY31">
        <v>1805505</v>
      </c>
      <c r="KZ31">
        <v>1809925</v>
      </c>
      <c r="LA31">
        <v>1800598</v>
      </c>
      <c r="LB31">
        <v>21184</v>
      </c>
      <c r="LC31">
        <v>74912</v>
      </c>
      <c r="LD31">
        <v>77896</v>
      </c>
      <c r="LE31">
        <v>83034</v>
      </c>
      <c r="LF31">
        <v>83344</v>
      </c>
      <c r="LG31">
        <v>83362</v>
      </c>
      <c r="LH31">
        <v>83392</v>
      </c>
      <c r="LI31">
        <v>83402</v>
      </c>
      <c r="LJ31">
        <v>83417</v>
      </c>
      <c r="LK31">
        <v>87066</v>
      </c>
      <c r="LL31">
        <v>91428</v>
      </c>
      <c r="LM31">
        <v>132954</v>
      </c>
      <c r="LN31">
        <v>161759</v>
      </c>
      <c r="LO31">
        <v>190631</v>
      </c>
      <c r="LP31">
        <v>255203</v>
      </c>
      <c r="LQ31">
        <v>288643</v>
      </c>
      <c r="LR31">
        <v>330672</v>
      </c>
      <c r="LS31">
        <v>549407</v>
      </c>
      <c r="LT31">
        <v>1037324</v>
      </c>
      <c r="LU31">
        <v>1458873</v>
      </c>
      <c r="LV31">
        <v>1748794</v>
      </c>
      <c r="LW31">
        <v>1889631</v>
      </c>
      <c r="LX31">
        <v>1979072</v>
      </c>
      <c r="LY31">
        <v>1984065</v>
      </c>
      <c r="LZ31">
        <v>1984065</v>
      </c>
      <c r="MA31">
        <v>1986228</v>
      </c>
      <c r="MB31">
        <v>1999751</v>
      </c>
      <c r="MC31">
        <v>2014515</v>
      </c>
      <c r="MD31">
        <v>2004320</v>
      </c>
      <c r="ME31">
        <v>2001799</v>
      </c>
      <c r="MF31">
        <v>2000290</v>
      </c>
      <c r="MG31">
        <v>1973694</v>
      </c>
      <c r="MH31">
        <v>1953717</v>
      </c>
      <c r="MI31">
        <v>1966380</v>
      </c>
      <c r="MJ31">
        <v>1957509</v>
      </c>
      <c r="MK31">
        <v>1954714</v>
      </c>
      <c r="ML31">
        <v>1940752</v>
      </c>
      <c r="MM31">
        <v>1950879</v>
      </c>
      <c r="MN31">
        <v>1962761</v>
      </c>
      <c r="MO31">
        <v>1951182</v>
      </c>
      <c r="MP31">
        <v>1932318</v>
      </c>
      <c r="MQ31">
        <v>1917096</v>
      </c>
      <c r="MR31">
        <v>1917503</v>
      </c>
      <c r="MS31">
        <v>1908965</v>
      </c>
      <c r="MT31">
        <v>1908965</v>
      </c>
      <c r="MU31">
        <v>1907549</v>
      </c>
      <c r="MV31">
        <v>1916736</v>
      </c>
      <c r="MW31">
        <v>1937305</v>
      </c>
      <c r="MX31">
        <v>1937409</v>
      </c>
      <c r="MY31">
        <v>1929471</v>
      </c>
      <c r="MZ31">
        <v>1934289</v>
      </c>
      <c r="NA31">
        <v>1937199</v>
      </c>
      <c r="NB31">
        <v>1925928</v>
      </c>
      <c r="NC31">
        <v>1919641</v>
      </c>
      <c r="ND31">
        <v>1923103</v>
      </c>
      <c r="NE31">
        <v>1916694</v>
      </c>
      <c r="NF31">
        <v>1913615</v>
      </c>
      <c r="NG31">
        <v>1913615</v>
      </c>
      <c r="NH31">
        <v>1902432</v>
      </c>
      <c r="NI31">
        <v>1890206</v>
      </c>
      <c r="NJ31">
        <v>1883079</v>
      </c>
      <c r="NK31">
        <v>1878812</v>
      </c>
      <c r="NL31">
        <v>1878812</v>
      </c>
      <c r="NM31">
        <v>1875405</v>
      </c>
      <c r="NN31">
        <v>1869273</v>
      </c>
      <c r="NO31">
        <v>6323</v>
      </c>
      <c r="NP31">
        <v>8821</v>
      </c>
      <c r="NQ31">
        <v>9803</v>
      </c>
      <c r="NR31">
        <v>9806</v>
      </c>
      <c r="NS31">
        <v>11160</v>
      </c>
      <c r="NT31">
        <v>12458</v>
      </c>
      <c r="NU31">
        <v>14576</v>
      </c>
      <c r="NV31">
        <v>14586</v>
      </c>
      <c r="NW31">
        <v>14632</v>
      </c>
      <c r="NX31">
        <v>14621</v>
      </c>
      <c r="NY31">
        <v>14733</v>
      </c>
      <c r="NZ31">
        <v>15693</v>
      </c>
      <c r="OA31">
        <v>16013</v>
      </c>
      <c r="OB31">
        <v>16631</v>
      </c>
      <c r="OC31">
        <v>32849</v>
      </c>
      <c r="OD31">
        <v>46884</v>
      </c>
      <c r="OE31">
        <v>46884</v>
      </c>
      <c r="OF31">
        <v>208829</v>
      </c>
      <c r="OG31">
        <v>565828</v>
      </c>
      <c r="OH31">
        <v>1060798</v>
      </c>
      <c r="OI31">
        <v>1472642</v>
      </c>
      <c r="OJ31">
        <v>1746860</v>
      </c>
      <c r="OK31">
        <v>1786575</v>
      </c>
      <c r="OL31">
        <v>1841919</v>
      </c>
      <c r="OM31">
        <v>1851257</v>
      </c>
      <c r="ON31">
        <v>1857838</v>
      </c>
      <c r="OO31">
        <v>1865095</v>
      </c>
      <c r="OP31">
        <v>1859187</v>
      </c>
      <c r="OQ31">
        <v>1844508</v>
      </c>
      <c r="OR31">
        <v>1833018</v>
      </c>
      <c r="OS31">
        <v>1842472</v>
      </c>
      <c r="OT31">
        <v>1861443</v>
      </c>
      <c r="OU31">
        <v>1832970</v>
      </c>
      <c r="OV31">
        <v>1834711</v>
      </c>
      <c r="OW31">
        <v>1834471</v>
      </c>
      <c r="OX31">
        <v>1833773</v>
      </c>
      <c r="OY31">
        <v>1821104</v>
      </c>
      <c r="OZ31">
        <v>1813314</v>
      </c>
      <c r="PA31">
        <v>1792744</v>
      </c>
      <c r="PB31">
        <v>1781622</v>
      </c>
      <c r="PC31">
        <v>1791711</v>
      </c>
      <c r="PD31">
        <v>1781751</v>
      </c>
      <c r="PE31">
        <v>1761270</v>
      </c>
      <c r="PF31">
        <v>1768911</v>
      </c>
      <c r="PG31">
        <v>1771787</v>
      </c>
      <c r="PH31">
        <v>1772314</v>
      </c>
      <c r="PI31">
        <v>1770410</v>
      </c>
      <c r="PJ31">
        <v>1780432</v>
      </c>
      <c r="PK31">
        <v>1777134</v>
      </c>
      <c r="PL31">
        <v>1777336</v>
      </c>
      <c r="PM31">
        <v>1777261</v>
      </c>
      <c r="PN31">
        <v>1768204</v>
      </c>
      <c r="PO31">
        <v>1762973</v>
      </c>
      <c r="PP31">
        <v>1760904</v>
      </c>
      <c r="PQ31">
        <v>1765686</v>
      </c>
      <c r="PR31">
        <v>1745589</v>
      </c>
      <c r="PS31">
        <v>1757555</v>
      </c>
      <c r="PT31">
        <v>1752004</v>
      </c>
      <c r="PU31">
        <v>1746926</v>
      </c>
      <c r="PV31">
        <v>1751084</v>
      </c>
      <c r="PW31">
        <v>1754318</v>
      </c>
      <c r="PX31">
        <v>1741623</v>
      </c>
      <c r="PY31">
        <v>1755496</v>
      </c>
      <c r="PZ31">
        <v>1751145</v>
      </c>
      <c r="QA31">
        <v>1744868</v>
      </c>
      <c r="QB31">
        <v>227</v>
      </c>
      <c r="QC31">
        <v>224</v>
      </c>
      <c r="QD31">
        <v>276</v>
      </c>
      <c r="QE31">
        <v>1829</v>
      </c>
      <c r="QF31">
        <v>1831</v>
      </c>
      <c r="QG31">
        <v>2714</v>
      </c>
      <c r="QH31">
        <v>3024</v>
      </c>
      <c r="QI31">
        <v>2892</v>
      </c>
      <c r="QJ31">
        <v>3014</v>
      </c>
      <c r="QK31">
        <v>3123</v>
      </c>
      <c r="QL31">
        <v>4302</v>
      </c>
      <c r="QM31">
        <v>24412</v>
      </c>
      <c r="QN31">
        <v>32652</v>
      </c>
      <c r="QO31">
        <v>35186</v>
      </c>
      <c r="QP31">
        <v>35186</v>
      </c>
      <c r="QQ31">
        <v>38057</v>
      </c>
      <c r="QR31">
        <v>84195</v>
      </c>
      <c r="QS31">
        <v>280243</v>
      </c>
      <c r="QT31">
        <v>632733</v>
      </c>
      <c r="QU31">
        <v>1155381</v>
      </c>
      <c r="QV31">
        <v>1392055</v>
      </c>
      <c r="QW31">
        <v>1638155</v>
      </c>
      <c r="QX31">
        <v>1673457</v>
      </c>
      <c r="QY31">
        <v>1669501</v>
      </c>
      <c r="QZ31">
        <v>1673905</v>
      </c>
      <c r="RA31">
        <v>1678803</v>
      </c>
      <c r="RB31">
        <v>1692362</v>
      </c>
      <c r="RC31">
        <v>1696893</v>
      </c>
      <c r="RD31">
        <v>1698197</v>
      </c>
      <c r="RE31">
        <v>1711166</v>
      </c>
      <c r="RF31">
        <v>1723015</v>
      </c>
      <c r="RG31">
        <v>1742037</v>
      </c>
      <c r="RH31">
        <v>1750546</v>
      </c>
      <c r="RI31">
        <v>1753480</v>
      </c>
      <c r="RJ31">
        <v>1746221</v>
      </c>
      <c r="RK31">
        <v>1740149</v>
      </c>
      <c r="RL31">
        <v>1722076</v>
      </c>
      <c r="RM31">
        <v>1692220</v>
      </c>
      <c r="RN31">
        <v>1684637</v>
      </c>
      <c r="RO31">
        <v>1674667</v>
      </c>
      <c r="RP31">
        <v>1675572</v>
      </c>
      <c r="RQ31">
        <v>1684716</v>
      </c>
      <c r="RR31">
        <v>1682374</v>
      </c>
      <c r="RS31">
        <v>1689478</v>
      </c>
      <c r="RT31">
        <v>1692042</v>
      </c>
      <c r="RU31">
        <v>1689701</v>
      </c>
      <c r="RV31">
        <v>1692272</v>
      </c>
      <c r="RW31">
        <v>1694722</v>
      </c>
      <c r="RX31">
        <v>1674547</v>
      </c>
      <c r="RY31">
        <v>1677300</v>
      </c>
      <c r="RZ31">
        <v>1673488</v>
      </c>
      <c r="SA31">
        <v>1669539</v>
      </c>
      <c r="SB31">
        <v>1670426</v>
      </c>
      <c r="SC31">
        <v>1678320</v>
      </c>
      <c r="SD31">
        <v>1678822</v>
      </c>
      <c r="SE31">
        <v>1675752</v>
      </c>
      <c r="SF31">
        <v>1675752</v>
      </c>
      <c r="SG31">
        <v>1685961</v>
      </c>
      <c r="SH31">
        <v>1679834</v>
      </c>
      <c r="SI31">
        <v>1665989</v>
      </c>
      <c r="SJ31">
        <v>1649154</v>
      </c>
      <c r="SK31">
        <v>1646057</v>
      </c>
      <c r="SL31">
        <v>1645762</v>
      </c>
      <c r="SM31">
        <v>1640374</v>
      </c>
      <c r="SN31">
        <v>1638486</v>
      </c>
      <c r="SO31">
        <v>1646761</v>
      </c>
      <c r="SP31">
        <v>1</v>
      </c>
      <c r="SQ31">
        <v>1</v>
      </c>
      <c r="SR31">
        <v>890</v>
      </c>
      <c r="SS31">
        <v>2216</v>
      </c>
      <c r="ST31">
        <v>3318</v>
      </c>
      <c r="SU31">
        <v>2402</v>
      </c>
      <c r="SV31">
        <v>2989</v>
      </c>
      <c r="SW31">
        <v>3121</v>
      </c>
      <c r="SX31">
        <v>4040</v>
      </c>
      <c r="SY31">
        <v>4058</v>
      </c>
      <c r="SZ31">
        <v>7033</v>
      </c>
      <c r="TA31">
        <v>9405</v>
      </c>
      <c r="TB31">
        <v>12170</v>
      </c>
      <c r="TC31">
        <v>20540</v>
      </c>
      <c r="TD31">
        <v>24978</v>
      </c>
      <c r="TE31">
        <v>69450</v>
      </c>
      <c r="TF31">
        <v>371598</v>
      </c>
      <c r="TG31">
        <v>916282</v>
      </c>
      <c r="TH31">
        <v>916282</v>
      </c>
      <c r="TI31">
        <v>1164108</v>
      </c>
      <c r="TJ31">
        <v>1503309</v>
      </c>
      <c r="TK31">
        <v>1574938</v>
      </c>
      <c r="TL31">
        <v>1613293</v>
      </c>
      <c r="TM31">
        <v>1616021</v>
      </c>
      <c r="TN31">
        <v>1621419</v>
      </c>
      <c r="TO31">
        <v>1617908</v>
      </c>
      <c r="TP31">
        <v>1603924</v>
      </c>
      <c r="TQ31">
        <v>1603856</v>
      </c>
      <c r="TR31">
        <v>1598509</v>
      </c>
      <c r="TS31">
        <v>1603558</v>
      </c>
      <c r="TT31">
        <v>1595496</v>
      </c>
      <c r="TU31">
        <v>1600237</v>
      </c>
      <c r="TV31">
        <v>1590133</v>
      </c>
      <c r="TW31">
        <v>1585274</v>
      </c>
      <c r="TX31">
        <v>1585347</v>
      </c>
      <c r="TY31">
        <v>1573027</v>
      </c>
      <c r="TZ31">
        <v>1571853</v>
      </c>
      <c r="UA31">
        <v>1558590</v>
      </c>
      <c r="UB31">
        <v>1561927</v>
      </c>
      <c r="UC31">
        <v>1577277</v>
      </c>
      <c r="UD31">
        <v>1566316</v>
      </c>
      <c r="UE31">
        <v>1548673</v>
      </c>
      <c r="UF31">
        <v>1547099</v>
      </c>
      <c r="UG31">
        <v>1551228</v>
      </c>
      <c r="UH31">
        <v>1555354</v>
      </c>
      <c r="UI31">
        <v>1549220</v>
      </c>
      <c r="UJ31">
        <v>1545260</v>
      </c>
      <c r="UK31">
        <v>1554238</v>
      </c>
      <c r="UL31">
        <v>1540612</v>
      </c>
      <c r="UM31">
        <v>1536257</v>
      </c>
      <c r="UN31">
        <v>1543757</v>
      </c>
      <c r="UO31">
        <v>1526617</v>
      </c>
      <c r="UP31">
        <v>1535334</v>
      </c>
      <c r="UQ31">
        <v>1528359</v>
      </c>
      <c r="UR31">
        <v>1523195</v>
      </c>
      <c r="US31">
        <v>1528370</v>
      </c>
      <c r="UT31">
        <v>1526111</v>
      </c>
      <c r="UU31">
        <v>1526732</v>
      </c>
      <c r="UV31">
        <v>1513848</v>
      </c>
      <c r="UW31">
        <v>1513848</v>
      </c>
      <c r="UX31">
        <v>1511083</v>
      </c>
      <c r="UY31">
        <v>1501559</v>
      </c>
      <c r="UZ31">
        <v>1496600</v>
      </c>
      <c r="VA31">
        <v>1501489</v>
      </c>
      <c r="VB31">
        <v>1498856</v>
      </c>
      <c r="VC31">
        <v>1493664</v>
      </c>
      <c r="VD31">
        <v>8776</v>
      </c>
      <c r="VE31">
        <v>11104</v>
      </c>
      <c r="VF31">
        <v>14634</v>
      </c>
      <c r="VG31">
        <v>16881</v>
      </c>
      <c r="VH31">
        <v>17162</v>
      </c>
      <c r="VI31">
        <v>17892</v>
      </c>
      <c r="VJ31">
        <v>18727</v>
      </c>
      <c r="VK31">
        <v>19480</v>
      </c>
      <c r="VL31">
        <v>31815</v>
      </c>
      <c r="VM31">
        <v>30132</v>
      </c>
      <c r="VN31">
        <v>35278</v>
      </c>
      <c r="VO31">
        <v>40160</v>
      </c>
      <c r="VP31">
        <v>49051</v>
      </c>
      <c r="VQ31">
        <v>51214</v>
      </c>
      <c r="VR31">
        <v>66956</v>
      </c>
      <c r="VS31">
        <v>148062</v>
      </c>
      <c r="VT31">
        <v>414618</v>
      </c>
      <c r="VU31">
        <v>828577</v>
      </c>
      <c r="VV31">
        <v>1131551</v>
      </c>
      <c r="VW31">
        <v>1347201</v>
      </c>
      <c r="VX31">
        <v>1383101</v>
      </c>
      <c r="VY31">
        <v>1402311</v>
      </c>
      <c r="VZ31">
        <v>1402311</v>
      </c>
      <c r="WA31">
        <v>1410416</v>
      </c>
      <c r="WB31">
        <v>1414838</v>
      </c>
      <c r="WC31">
        <v>1421146</v>
      </c>
      <c r="WD31">
        <v>1416852</v>
      </c>
      <c r="WE31">
        <v>1421903</v>
      </c>
      <c r="WF31">
        <v>1424268</v>
      </c>
      <c r="WG31">
        <v>1422544</v>
      </c>
      <c r="WH31">
        <v>1424410</v>
      </c>
      <c r="WI31">
        <v>1428878</v>
      </c>
      <c r="WJ31">
        <v>1431482</v>
      </c>
      <c r="WK31">
        <v>1438845</v>
      </c>
      <c r="WL31">
        <v>1425414</v>
      </c>
      <c r="WM31">
        <v>1421793</v>
      </c>
      <c r="WN31">
        <v>1429081</v>
      </c>
      <c r="WO31">
        <v>1422090</v>
      </c>
      <c r="WP31">
        <v>1421552</v>
      </c>
      <c r="WQ31">
        <v>1430225</v>
      </c>
      <c r="WR31">
        <v>1440685</v>
      </c>
      <c r="WS31">
        <v>1445795</v>
      </c>
      <c r="WT31">
        <v>1451466</v>
      </c>
      <c r="WU31">
        <v>1444560</v>
      </c>
      <c r="WV31">
        <v>1442152</v>
      </c>
      <c r="WW31">
        <v>1440586</v>
      </c>
      <c r="WX31">
        <v>1454883</v>
      </c>
      <c r="WY31">
        <v>1454883</v>
      </c>
      <c r="WZ31">
        <v>1445782</v>
      </c>
      <c r="XA31">
        <v>1450294</v>
      </c>
      <c r="XB31">
        <v>1451468</v>
      </c>
      <c r="XC31">
        <v>1438575</v>
      </c>
      <c r="XD31">
        <v>1430177</v>
      </c>
      <c r="XE31">
        <v>1430709</v>
      </c>
      <c r="XF31">
        <v>1422652</v>
      </c>
      <c r="XG31">
        <v>1427289</v>
      </c>
      <c r="XH31">
        <v>1411219</v>
      </c>
      <c r="XI31">
        <v>1411219</v>
      </c>
      <c r="XJ31">
        <v>1397224</v>
      </c>
      <c r="XK31">
        <v>1394332</v>
      </c>
      <c r="XL31">
        <v>1378929</v>
      </c>
      <c r="XM31">
        <v>1379497</v>
      </c>
      <c r="XN31">
        <v>1379497</v>
      </c>
      <c r="XO31">
        <v>1380900</v>
      </c>
      <c r="XP31">
        <v>1377183</v>
      </c>
      <c r="XQ31">
        <v>18</v>
      </c>
      <c r="XR31">
        <v>67</v>
      </c>
      <c r="XS31">
        <v>91</v>
      </c>
      <c r="XT31">
        <v>261</v>
      </c>
      <c r="XU31">
        <v>264</v>
      </c>
      <c r="XV31">
        <v>294</v>
      </c>
      <c r="XW31">
        <v>602</v>
      </c>
      <c r="XX31">
        <v>686</v>
      </c>
      <c r="XY31">
        <v>727</v>
      </c>
      <c r="XZ31">
        <v>964</v>
      </c>
      <c r="YA31">
        <v>4029</v>
      </c>
      <c r="YB31">
        <v>4063</v>
      </c>
      <c r="YC31">
        <v>11071</v>
      </c>
      <c r="YD31">
        <v>32453</v>
      </c>
      <c r="YE31">
        <v>36410</v>
      </c>
      <c r="YF31">
        <v>75762</v>
      </c>
      <c r="YG31">
        <v>279648</v>
      </c>
      <c r="YH31">
        <v>703617</v>
      </c>
      <c r="YI31">
        <v>813350</v>
      </c>
      <c r="YJ31">
        <v>813350</v>
      </c>
      <c r="YK31">
        <v>1066957</v>
      </c>
      <c r="YL31">
        <v>1277602</v>
      </c>
      <c r="YM31">
        <v>1305896</v>
      </c>
      <c r="YN31">
        <v>1330512</v>
      </c>
      <c r="YO31">
        <v>1331884</v>
      </c>
      <c r="YP31">
        <v>1337707</v>
      </c>
      <c r="YQ31">
        <v>1336892</v>
      </c>
      <c r="YR31">
        <v>1340225</v>
      </c>
      <c r="YS31">
        <v>1339633</v>
      </c>
      <c r="YT31">
        <v>1352977</v>
      </c>
      <c r="YU31">
        <v>1351302</v>
      </c>
      <c r="YV31">
        <v>1344633</v>
      </c>
      <c r="YW31">
        <v>1349921</v>
      </c>
      <c r="YX31">
        <v>1354022</v>
      </c>
      <c r="YY31">
        <v>1361992</v>
      </c>
      <c r="YZ31">
        <v>1372214</v>
      </c>
      <c r="ZA31">
        <v>1370876</v>
      </c>
      <c r="ZB31">
        <v>1372216</v>
      </c>
      <c r="ZC31">
        <v>1376982</v>
      </c>
      <c r="ZD31">
        <v>1382677</v>
      </c>
      <c r="ZE31">
        <v>1363980</v>
      </c>
      <c r="ZF31">
        <v>1380727</v>
      </c>
      <c r="ZG31">
        <v>1391815</v>
      </c>
      <c r="ZH31">
        <v>1399859</v>
      </c>
      <c r="ZI31">
        <v>1388999</v>
      </c>
      <c r="ZJ31">
        <v>1384421</v>
      </c>
      <c r="ZK31">
        <v>1373852</v>
      </c>
      <c r="ZL31">
        <v>1368590</v>
      </c>
      <c r="ZM31">
        <v>1379837</v>
      </c>
      <c r="ZN31">
        <v>1373522</v>
      </c>
      <c r="ZO31">
        <v>1389148</v>
      </c>
      <c r="ZP31">
        <v>1397379</v>
      </c>
      <c r="ZQ31">
        <v>1402608</v>
      </c>
      <c r="ZR31">
        <v>1406788</v>
      </c>
      <c r="ZS31">
        <v>1400548</v>
      </c>
      <c r="ZT31">
        <v>1408174</v>
      </c>
      <c r="ZU31">
        <v>1418967</v>
      </c>
      <c r="ZV31">
        <v>1408870</v>
      </c>
      <c r="ZW31">
        <v>1406109</v>
      </c>
      <c r="ZX31">
        <v>1405078</v>
      </c>
      <c r="ZY31">
        <v>1404689</v>
      </c>
      <c r="ZZ31">
        <v>1397323</v>
      </c>
      <c r="AAA31">
        <v>1380315</v>
      </c>
      <c r="AAB31">
        <v>1384034</v>
      </c>
      <c r="AAC31">
        <v>92</v>
      </c>
      <c r="AAD31">
        <v>92</v>
      </c>
      <c r="AAE31">
        <v>1445</v>
      </c>
      <c r="AAF31">
        <v>1452</v>
      </c>
      <c r="AAG31">
        <v>1475</v>
      </c>
      <c r="AAH31">
        <v>1680</v>
      </c>
      <c r="AAI31">
        <v>2136</v>
      </c>
      <c r="AAJ31">
        <v>2276</v>
      </c>
      <c r="AAK31">
        <v>2290</v>
      </c>
      <c r="AAL31">
        <v>2552</v>
      </c>
      <c r="AAM31">
        <v>5472</v>
      </c>
      <c r="AAN31">
        <v>10205</v>
      </c>
      <c r="AAO31">
        <v>11287</v>
      </c>
      <c r="AAP31">
        <v>11287</v>
      </c>
      <c r="AAQ31">
        <v>13738</v>
      </c>
      <c r="AAR31">
        <v>15531</v>
      </c>
      <c r="AAS31">
        <v>50291</v>
      </c>
      <c r="AAT31">
        <v>187676</v>
      </c>
      <c r="AAU31">
        <v>502854</v>
      </c>
      <c r="AAV31">
        <v>770236</v>
      </c>
      <c r="AAW31">
        <v>1097114</v>
      </c>
      <c r="AAX31">
        <v>1193319</v>
      </c>
      <c r="AAY31">
        <v>1248643</v>
      </c>
      <c r="AAZ31">
        <v>1289757</v>
      </c>
      <c r="ABA31">
        <v>1316038</v>
      </c>
      <c r="ABB31">
        <v>1326528</v>
      </c>
      <c r="ABC31">
        <v>1327703</v>
      </c>
      <c r="ABD31">
        <v>1327251</v>
      </c>
      <c r="ABE31">
        <v>1321609</v>
      </c>
      <c r="ABF31">
        <v>1310726</v>
      </c>
      <c r="ABG31">
        <v>1299375</v>
      </c>
      <c r="ABH31">
        <v>1308180</v>
      </c>
      <c r="ABI31">
        <v>1302772</v>
      </c>
      <c r="ABJ31">
        <v>1301077</v>
      </c>
      <c r="ABK31">
        <v>1308344</v>
      </c>
      <c r="ABL31">
        <v>1301309</v>
      </c>
      <c r="ABM31">
        <v>1290562</v>
      </c>
      <c r="ABN31">
        <v>1272084</v>
      </c>
      <c r="ABO31">
        <v>1262513</v>
      </c>
      <c r="ABP31">
        <v>1268746</v>
      </c>
      <c r="ABQ31">
        <v>1261957</v>
      </c>
      <c r="ABR31">
        <v>1253435</v>
      </c>
      <c r="ABS31">
        <v>1247577</v>
      </c>
      <c r="ABT31">
        <v>1243538</v>
      </c>
      <c r="ABU31">
        <v>1255470</v>
      </c>
      <c r="ABV31">
        <v>1252417</v>
      </c>
      <c r="ABW31">
        <v>1247719</v>
      </c>
      <c r="ABX31">
        <v>1246367</v>
      </c>
      <c r="ABY31">
        <v>1245209</v>
      </c>
      <c r="ABZ31">
        <v>1245635</v>
      </c>
      <c r="ACA31">
        <v>1243489</v>
      </c>
      <c r="ACB31">
        <v>1251474</v>
      </c>
      <c r="ACC31">
        <v>1249788</v>
      </c>
      <c r="ACD31">
        <v>1252016</v>
      </c>
      <c r="ACE31">
        <v>1253556</v>
      </c>
      <c r="ACF31">
        <v>1255176</v>
      </c>
      <c r="ACG31">
        <v>1242900</v>
      </c>
      <c r="ACH31">
        <v>1242900</v>
      </c>
      <c r="ACI31">
        <v>1244793</v>
      </c>
      <c r="ACJ31">
        <v>1235342</v>
      </c>
      <c r="ACK31">
        <v>1228886</v>
      </c>
      <c r="ACL31">
        <v>1229130</v>
      </c>
      <c r="ACM31">
        <v>1228548</v>
      </c>
      <c r="ACN31">
        <v>1223636</v>
      </c>
      <c r="ACO31">
        <v>1229966</v>
      </c>
      <c r="ACP31">
        <v>43</v>
      </c>
      <c r="ACQ31">
        <v>43</v>
      </c>
      <c r="ACR31">
        <v>283</v>
      </c>
      <c r="ACS31">
        <v>283</v>
      </c>
      <c r="ACT31">
        <v>1702</v>
      </c>
      <c r="ACU31">
        <v>2713</v>
      </c>
      <c r="ACV31">
        <v>3090</v>
      </c>
      <c r="ACW31">
        <v>10227</v>
      </c>
      <c r="ACX31">
        <v>10252</v>
      </c>
      <c r="ACY31">
        <v>10294</v>
      </c>
      <c r="ACZ31">
        <v>10316</v>
      </c>
      <c r="ADA31">
        <v>16078</v>
      </c>
      <c r="ADB31">
        <v>16807</v>
      </c>
      <c r="ADC31">
        <v>17916</v>
      </c>
      <c r="ADD31">
        <v>28861</v>
      </c>
      <c r="ADE31">
        <v>39096</v>
      </c>
      <c r="ADF31">
        <v>56622</v>
      </c>
      <c r="ADG31">
        <v>143360</v>
      </c>
      <c r="ADH31">
        <v>143360</v>
      </c>
      <c r="ADI31">
        <v>250004</v>
      </c>
      <c r="ADJ31">
        <v>479299</v>
      </c>
      <c r="ADK31">
        <v>818583</v>
      </c>
      <c r="ADL31">
        <v>1041350</v>
      </c>
      <c r="ADM31">
        <v>1109371</v>
      </c>
      <c r="ADN31">
        <v>1152789</v>
      </c>
      <c r="ADO31">
        <v>1185982</v>
      </c>
      <c r="ADP31">
        <v>1211512</v>
      </c>
      <c r="ADQ31">
        <v>1203962</v>
      </c>
      <c r="ADR31">
        <v>1194017</v>
      </c>
      <c r="ADS31">
        <v>1190775</v>
      </c>
      <c r="ADT31">
        <v>1175215</v>
      </c>
      <c r="ADU31">
        <v>1175909</v>
      </c>
      <c r="ADV31">
        <v>1175885</v>
      </c>
      <c r="ADW31">
        <v>1173269</v>
      </c>
      <c r="ADX31">
        <v>1178014</v>
      </c>
      <c r="ADY31">
        <v>1176864</v>
      </c>
      <c r="ADZ31">
        <v>1183995</v>
      </c>
      <c r="AEA31">
        <v>1192831</v>
      </c>
      <c r="AEB31">
        <v>1183067</v>
      </c>
      <c r="AEC31">
        <v>1187603</v>
      </c>
      <c r="AED31">
        <v>1189206</v>
      </c>
      <c r="AEE31">
        <v>1192832</v>
      </c>
      <c r="AEF31">
        <v>1183567</v>
      </c>
      <c r="AEG31">
        <v>1185079</v>
      </c>
      <c r="AEH31">
        <v>1184716</v>
      </c>
      <c r="AEI31">
        <v>1184743</v>
      </c>
      <c r="AEJ31">
        <v>1185656</v>
      </c>
      <c r="AEK31">
        <v>1181887</v>
      </c>
      <c r="AEL31">
        <v>1179619</v>
      </c>
      <c r="AEM31">
        <v>1184419</v>
      </c>
      <c r="AEN31">
        <v>1177323</v>
      </c>
      <c r="AEO31">
        <v>1179731</v>
      </c>
      <c r="AEP31">
        <v>1186889</v>
      </c>
      <c r="AEQ31">
        <v>1192100</v>
      </c>
      <c r="AER31">
        <v>1189615</v>
      </c>
      <c r="AES31">
        <v>1195386</v>
      </c>
      <c r="AET31">
        <v>1193510</v>
      </c>
      <c r="AEU31">
        <v>1190593</v>
      </c>
      <c r="AEV31">
        <v>1191755</v>
      </c>
      <c r="AEW31">
        <v>1195538</v>
      </c>
      <c r="AEX31">
        <v>1207272</v>
      </c>
      <c r="AEY31">
        <v>1201650</v>
      </c>
      <c r="AEZ31">
        <v>1209438</v>
      </c>
      <c r="AFA31">
        <v>1205369</v>
      </c>
      <c r="AFB31">
        <v>1242574</v>
      </c>
      <c r="AFC31">
        <v>979</v>
      </c>
      <c r="AFD31">
        <v>5226</v>
      </c>
      <c r="AFE31">
        <v>5239</v>
      </c>
      <c r="AFF31">
        <v>5242</v>
      </c>
      <c r="AFG31">
        <v>5252</v>
      </c>
      <c r="AFH31">
        <v>13348</v>
      </c>
      <c r="AFI31">
        <v>13802</v>
      </c>
      <c r="AFJ31">
        <v>13803</v>
      </c>
      <c r="AFK31">
        <v>13817</v>
      </c>
      <c r="AFL31">
        <v>22408</v>
      </c>
      <c r="AFM31">
        <v>22780</v>
      </c>
      <c r="AFN31">
        <v>23971</v>
      </c>
      <c r="AFO31">
        <v>24052</v>
      </c>
      <c r="AFP31">
        <v>26127</v>
      </c>
      <c r="AFQ31">
        <v>25819</v>
      </c>
      <c r="AFR31">
        <v>26295</v>
      </c>
      <c r="AFS31">
        <v>27254</v>
      </c>
      <c r="AFT31">
        <v>35934</v>
      </c>
      <c r="AFU31">
        <v>103091</v>
      </c>
      <c r="AFV31">
        <v>295939</v>
      </c>
      <c r="AFW31">
        <v>671226</v>
      </c>
      <c r="AFX31">
        <v>1101966</v>
      </c>
      <c r="AFY31">
        <v>1209679</v>
      </c>
      <c r="AFZ31">
        <v>1209679</v>
      </c>
      <c r="AGA31">
        <v>1209589</v>
      </c>
      <c r="AGB31">
        <v>1214895</v>
      </c>
      <c r="AGC31">
        <v>1213513</v>
      </c>
      <c r="AGD31">
        <v>1208080</v>
      </c>
      <c r="AGE31">
        <v>1210233</v>
      </c>
      <c r="AGF31">
        <v>1209345</v>
      </c>
      <c r="AGG31">
        <v>1201410</v>
      </c>
      <c r="AGH31">
        <v>1200496</v>
      </c>
      <c r="AGI31">
        <v>1201614</v>
      </c>
      <c r="AGJ31">
        <v>1208039</v>
      </c>
      <c r="AGK31">
        <v>1210842</v>
      </c>
      <c r="AGL31">
        <v>1208453</v>
      </c>
      <c r="AGM31">
        <v>1223850</v>
      </c>
      <c r="AGN31">
        <v>1224226</v>
      </c>
      <c r="AGO31">
        <v>1221292</v>
      </c>
      <c r="AGP31">
        <v>1230102</v>
      </c>
      <c r="AGQ31">
        <v>1233734</v>
      </c>
      <c r="AGR31">
        <v>1233509</v>
      </c>
      <c r="AGS31">
        <v>1235017</v>
      </c>
      <c r="AGT31">
        <v>1251391</v>
      </c>
      <c r="AGU31">
        <v>1246072</v>
      </c>
      <c r="AGV31">
        <v>1244856</v>
      </c>
      <c r="AGW31">
        <v>1220279</v>
      </c>
      <c r="AGX31">
        <v>1208854</v>
      </c>
      <c r="AGY31">
        <v>1208854</v>
      </c>
      <c r="AGZ31">
        <v>1192268</v>
      </c>
      <c r="AHA31">
        <v>1175661</v>
      </c>
      <c r="AHB31">
        <v>1184354</v>
      </c>
      <c r="AHC31">
        <v>1187401</v>
      </c>
      <c r="AHD31">
        <v>1194653</v>
      </c>
      <c r="AHE31">
        <v>1199634</v>
      </c>
      <c r="AHF31">
        <v>1198417</v>
      </c>
      <c r="AHG31">
        <v>1198206</v>
      </c>
      <c r="AHH31">
        <v>1195187</v>
      </c>
      <c r="AHI31">
        <v>1195187</v>
      </c>
      <c r="AHJ31">
        <v>1199102</v>
      </c>
      <c r="AHK31">
        <v>1196022</v>
      </c>
      <c r="AHL31">
        <v>1196910</v>
      </c>
      <c r="AHM31">
        <v>1190996</v>
      </c>
      <c r="AHN31">
        <v>1190996</v>
      </c>
      <c r="AHO31">
        <v>1194495</v>
      </c>
      <c r="AHP31">
        <v>1192145</v>
      </c>
      <c r="AHQ31">
        <v>1617</v>
      </c>
      <c r="AHR31">
        <v>1622</v>
      </c>
      <c r="AHS31">
        <v>2241</v>
      </c>
      <c r="AHT31">
        <v>2241</v>
      </c>
      <c r="AHU31">
        <v>2859</v>
      </c>
      <c r="AHV31">
        <v>3068</v>
      </c>
      <c r="AHW31">
        <v>3264</v>
      </c>
      <c r="AHX31">
        <v>3305</v>
      </c>
      <c r="AHY31">
        <v>4026</v>
      </c>
      <c r="AHZ31">
        <v>4041</v>
      </c>
      <c r="AIA31">
        <v>4127</v>
      </c>
      <c r="AIB31">
        <v>4126</v>
      </c>
      <c r="AIC31">
        <v>4909</v>
      </c>
      <c r="AID31">
        <v>5610</v>
      </c>
      <c r="AIE31">
        <v>26893</v>
      </c>
      <c r="AIF31">
        <v>30644</v>
      </c>
      <c r="AIG31">
        <v>51726</v>
      </c>
      <c r="AIH31">
        <v>189248</v>
      </c>
      <c r="AII31">
        <v>289186</v>
      </c>
      <c r="AIJ31">
        <v>289186</v>
      </c>
      <c r="AIK31">
        <v>547708</v>
      </c>
      <c r="AIL31">
        <v>973598</v>
      </c>
      <c r="AIM31">
        <v>1131251</v>
      </c>
      <c r="AIN31">
        <v>1163608</v>
      </c>
      <c r="AIO31">
        <v>1183392</v>
      </c>
      <c r="AIP31">
        <v>1180495</v>
      </c>
      <c r="AIQ31">
        <v>1188427</v>
      </c>
      <c r="AIR31">
        <v>1205923</v>
      </c>
      <c r="AIS31">
        <v>1210316</v>
      </c>
      <c r="AIT31">
        <v>1208068</v>
      </c>
      <c r="AIU31">
        <v>1202219</v>
      </c>
      <c r="AIV31">
        <v>1188697</v>
      </c>
      <c r="AIW31">
        <v>1176272</v>
      </c>
      <c r="AIX31">
        <v>1188492</v>
      </c>
      <c r="AIY31">
        <v>1187139</v>
      </c>
      <c r="AIZ31">
        <v>1190883</v>
      </c>
      <c r="AJA31">
        <v>1208924</v>
      </c>
      <c r="AJB31">
        <v>1208065</v>
      </c>
      <c r="AJC31">
        <v>1213837</v>
      </c>
      <c r="AJD31">
        <v>1217586</v>
      </c>
      <c r="AJE31">
        <v>1222514</v>
      </c>
      <c r="AJF31">
        <v>1226805</v>
      </c>
      <c r="AJG31">
        <v>1223778</v>
      </c>
      <c r="AJH31">
        <v>1233090</v>
      </c>
      <c r="AJI31">
        <v>1222996</v>
      </c>
      <c r="AJJ31">
        <v>1218885</v>
      </c>
      <c r="AJK31">
        <v>1218129</v>
      </c>
      <c r="AJL31">
        <v>1214732</v>
      </c>
      <c r="AJM31">
        <v>1217419</v>
      </c>
      <c r="AJN31">
        <v>1212305</v>
      </c>
      <c r="AJO31">
        <v>1211033</v>
      </c>
      <c r="AJP31">
        <v>1208860</v>
      </c>
      <c r="AJQ31">
        <v>1206729</v>
      </c>
      <c r="AJR31">
        <v>1198913</v>
      </c>
      <c r="AJS31">
        <v>1207749</v>
      </c>
      <c r="AJT31">
        <v>1207904</v>
      </c>
      <c r="AJU31">
        <v>1208912</v>
      </c>
      <c r="AJV31">
        <v>1205097</v>
      </c>
      <c r="AJW31">
        <v>1201189</v>
      </c>
      <c r="AJX31">
        <v>1205431</v>
      </c>
      <c r="AJY31">
        <v>1202822</v>
      </c>
      <c r="AJZ31">
        <v>1204916</v>
      </c>
      <c r="AKA31">
        <v>1205269</v>
      </c>
      <c r="AKB31">
        <v>1218411</v>
      </c>
      <c r="AKC31">
        <v>10805</v>
      </c>
      <c r="AKD31">
        <v>28814</v>
      </c>
      <c r="AKE31">
        <v>28852</v>
      </c>
      <c r="AKF31">
        <v>29874</v>
      </c>
      <c r="AKG31">
        <v>30189</v>
      </c>
      <c r="AKH31">
        <v>33267</v>
      </c>
      <c r="AKI31">
        <v>33309</v>
      </c>
      <c r="AKJ31">
        <v>36393</v>
      </c>
      <c r="AKK31">
        <v>36943</v>
      </c>
      <c r="AKL31">
        <v>37353</v>
      </c>
      <c r="AKM31">
        <v>38919</v>
      </c>
      <c r="AKN31">
        <v>40135</v>
      </c>
      <c r="AKO31">
        <v>44750</v>
      </c>
      <c r="AKP31">
        <v>44750</v>
      </c>
      <c r="AKQ31">
        <v>50992</v>
      </c>
      <c r="AKR31">
        <v>58471</v>
      </c>
      <c r="AKS31">
        <v>71236</v>
      </c>
      <c r="AKT31">
        <v>103157</v>
      </c>
      <c r="AKU31">
        <v>249384</v>
      </c>
      <c r="AKV31">
        <v>468349</v>
      </c>
      <c r="AKW31">
        <v>786408</v>
      </c>
      <c r="AKX31">
        <v>1058473</v>
      </c>
      <c r="AKY31">
        <v>1152209</v>
      </c>
      <c r="AKZ31">
        <v>1150303</v>
      </c>
      <c r="ALA31">
        <v>1157537</v>
      </c>
      <c r="ALB31">
        <v>1161792</v>
      </c>
      <c r="ALC31">
        <v>1159579</v>
      </c>
      <c r="ALD31">
        <v>1165682</v>
      </c>
      <c r="ALE31">
        <v>1161991</v>
      </c>
      <c r="ALF31">
        <v>1162307</v>
      </c>
      <c r="ALG31">
        <v>1155161</v>
      </c>
      <c r="ALH31">
        <v>1157244</v>
      </c>
      <c r="ALI31">
        <v>1160968</v>
      </c>
      <c r="ALJ31">
        <v>1162679</v>
      </c>
      <c r="ALK31">
        <v>1172943</v>
      </c>
      <c r="ALL31">
        <v>1172462</v>
      </c>
      <c r="ALM31">
        <v>1170918</v>
      </c>
      <c r="ALN31">
        <v>1180683</v>
      </c>
      <c r="ALO31">
        <v>1183090</v>
      </c>
      <c r="ALP31">
        <v>1189755</v>
      </c>
      <c r="ALQ31">
        <v>1179212</v>
      </c>
      <c r="ALR31">
        <v>1183069</v>
      </c>
      <c r="ALS31">
        <v>1183303</v>
      </c>
      <c r="ALT31">
        <v>1188010</v>
      </c>
      <c r="ALU31">
        <v>1186524</v>
      </c>
      <c r="ALV31">
        <v>1186378</v>
      </c>
      <c r="ALW31">
        <v>1182239</v>
      </c>
      <c r="ALX31">
        <v>1184733</v>
      </c>
      <c r="ALY31">
        <v>1182225</v>
      </c>
      <c r="ALZ31">
        <v>1175408</v>
      </c>
      <c r="AMA31">
        <v>1182280</v>
      </c>
      <c r="AMB31">
        <v>1174595</v>
      </c>
      <c r="AMC31">
        <v>1168610</v>
      </c>
      <c r="AMD31">
        <v>1168556</v>
      </c>
      <c r="AME31">
        <v>1170730</v>
      </c>
      <c r="AMF31">
        <v>1175365</v>
      </c>
      <c r="AMG31">
        <v>1192955</v>
      </c>
      <c r="AMH31">
        <v>1192231</v>
      </c>
      <c r="AMI31">
        <v>1192231</v>
      </c>
      <c r="AMJ31">
        <v>1190559</v>
      </c>
      <c r="AMK31">
        <v>1188092</v>
      </c>
      <c r="AML31">
        <v>1182125</v>
      </c>
      <c r="AMM31">
        <v>1185658</v>
      </c>
      <c r="AMN31">
        <v>1185060</v>
      </c>
      <c r="AMO31">
        <v>1187166</v>
      </c>
      <c r="AMP31">
        <v>1179718</v>
      </c>
      <c r="AMQ31">
        <v>705</v>
      </c>
      <c r="AMR31">
        <v>1059</v>
      </c>
      <c r="AMS31">
        <v>1059</v>
      </c>
      <c r="AMT31">
        <v>2989</v>
      </c>
      <c r="AMU31">
        <v>6519</v>
      </c>
      <c r="AMV31">
        <v>7855</v>
      </c>
      <c r="AMW31">
        <v>8981</v>
      </c>
      <c r="AMX31">
        <v>12651</v>
      </c>
      <c r="AMY31">
        <v>12970</v>
      </c>
      <c r="AMZ31">
        <v>13769</v>
      </c>
      <c r="ANA31">
        <v>14452</v>
      </c>
      <c r="ANB31">
        <v>15500</v>
      </c>
      <c r="ANC31">
        <v>17917</v>
      </c>
      <c r="AND31">
        <v>23598</v>
      </c>
      <c r="ANE31">
        <v>26726</v>
      </c>
      <c r="ANF31">
        <v>32127</v>
      </c>
      <c r="ANG31">
        <v>40540</v>
      </c>
      <c r="ANH31">
        <v>40540</v>
      </c>
      <c r="ANI31">
        <v>79823</v>
      </c>
      <c r="ANJ31">
        <v>255320</v>
      </c>
      <c r="ANK31">
        <v>638191</v>
      </c>
      <c r="ANL31">
        <v>984161</v>
      </c>
      <c r="ANM31">
        <v>1116406</v>
      </c>
      <c r="ANN31">
        <v>1184271</v>
      </c>
      <c r="ANO31">
        <v>1208775</v>
      </c>
      <c r="ANP31">
        <v>1202458</v>
      </c>
      <c r="ANQ31">
        <v>1192726</v>
      </c>
      <c r="ANR31">
        <v>1179407</v>
      </c>
      <c r="ANS31">
        <v>1179746</v>
      </c>
      <c r="ANT31">
        <v>1181346</v>
      </c>
      <c r="ANU31">
        <v>1173593</v>
      </c>
      <c r="ANV31">
        <v>1179511</v>
      </c>
      <c r="ANW31">
        <v>1171866</v>
      </c>
      <c r="ANX31">
        <v>1175329</v>
      </c>
      <c r="ANY31">
        <v>1165354</v>
      </c>
      <c r="ANZ31">
        <v>1166838</v>
      </c>
      <c r="AOA31">
        <v>1167267</v>
      </c>
      <c r="AOB31">
        <v>1158373</v>
      </c>
      <c r="AOC31">
        <v>1152657</v>
      </c>
      <c r="AOD31">
        <v>1147787</v>
      </c>
      <c r="AOE31">
        <v>1147092</v>
      </c>
      <c r="AOF31">
        <v>1141816</v>
      </c>
      <c r="AOG31">
        <v>1132169</v>
      </c>
      <c r="AOH31">
        <v>1149999</v>
      </c>
      <c r="AOI31">
        <v>1135586</v>
      </c>
      <c r="AOJ31">
        <v>1125491</v>
      </c>
      <c r="AOK31">
        <v>1118855</v>
      </c>
      <c r="AOL31">
        <v>1114011</v>
      </c>
      <c r="AOM31">
        <v>1114011</v>
      </c>
      <c r="AON31">
        <v>1117661</v>
      </c>
      <c r="AOO31">
        <v>1114438</v>
      </c>
      <c r="AOP31">
        <v>1115976</v>
      </c>
      <c r="AOQ31">
        <v>1113006</v>
      </c>
      <c r="AOR31">
        <v>1118432</v>
      </c>
      <c r="AOS31">
        <v>1117662</v>
      </c>
      <c r="AOT31">
        <v>1121318</v>
      </c>
      <c r="AOU31">
        <v>1115483</v>
      </c>
      <c r="AOV31">
        <v>1120519</v>
      </c>
      <c r="AOW31">
        <v>1127722</v>
      </c>
      <c r="AOX31">
        <v>1108006</v>
      </c>
      <c r="AOY31">
        <v>1108003</v>
      </c>
      <c r="AOZ31">
        <v>1109016</v>
      </c>
      <c r="APA31">
        <v>1108814</v>
      </c>
      <c r="APB31">
        <v>1127043</v>
      </c>
      <c r="APC31">
        <v>1122436</v>
      </c>
      <c r="APD31">
        <v>1478</v>
      </c>
      <c r="APE31">
        <v>1485</v>
      </c>
      <c r="APF31">
        <v>1517</v>
      </c>
      <c r="APG31">
        <v>1529</v>
      </c>
      <c r="APH31">
        <v>1545</v>
      </c>
      <c r="API31">
        <v>1657</v>
      </c>
      <c r="APJ31">
        <v>1778</v>
      </c>
      <c r="APK31">
        <v>2594</v>
      </c>
      <c r="APL31">
        <v>2811</v>
      </c>
      <c r="APM31">
        <v>3127</v>
      </c>
      <c r="APN31">
        <v>4035</v>
      </c>
      <c r="APO31">
        <v>4152</v>
      </c>
      <c r="APP31">
        <v>6502</v>
      </c>
      <c r="APQ31">
        <v>7649</v>
      </c>
      <c r="APR31">
        <v>8665</v>
      </c>
      <c r="APS31">
        <v>10625</v>
      </c>
      <c r="APT31">
        <v>13145</v>
      </c>
      <c r="APU31">
        <v>31957</v>
      </c>
      <c r="APV31">
        <v>87637</v>
      </c>
      <c r="APW31">
        <v>393968</v>
      </c>
      <c r="APX31">
        <v>887252</v>
      </c>
      <c r="APY31">
        <v>1174690</v>
      </c>
      <c r="APZ31">
        <v>1174690</v>
      </c>
      <c r="AQA31">
        <v>1211646</v>
      </c>
      <c r="AQB31">
        <v>1210368</v>
      </c>
      <c r="AQC31">
        <v>1216229</v>
      </c>
      <c r="AQD31">
        <v>1216403</v>
      </c>
      <c r="AQE31">
        <v>1208135</v>
      </c>
      <c r="AQF31">
        <v>1211297</v>
      </c>
      <c r="AQG31">
        <v>1190011</v>
      </c>
      <c r="AQH31">
        <v>1183420</v>
      </c>
      <c r="AQI31">
        <v>1183423</v>
      </c>
      <c r="AQJ31">
        <v>1186429</v>
      </c>
      <c r="AQK31">
        <v>1178800</v>
      </c>
      <c r="AQL31">
        <v>1184975</v>
      </c>
      <c r="AQM31">
        <v>1193105</v>
      </c>
      <c r="AQN31">
        <v>1192937</v>
      </c>
      <c r="AQO31">
        <v>1191314</v>
      </c>
      <c r="AQP31">
        <v>1193349</v>
      </c>
      <c r="AQQ31">
        <v>1192017</v>
      </c>
      <c r="AQR31">
        <v>1191602</v>
      </c>
      <c r="AQS31">
        <v>1194349</v>
      </c>
      <c r="AQT31">
        <v>1189463</v>
      </c>
      <c r="AQU31">
        <v>1213175</v>
      </c>
      <c r="AQV31">
        <v>1215696</v>
      </c>
      <c r="AQW31">
        <v>1217724</v>
      </c>
      <c r="AQX31">
        <v>1212925</v>
      </c>
      <c r="AQY31">
        <v>1212925</v>
      </c>
      <c r="AQZ31">
        <v>1216280</v>
      </c>
      <c r="ARA31">
        <v>1216120</v>
      </c>
      <c r="ARB31">
        <v>1214315</v>
      </c>
      <c r="ARC31">
        <v>1210660</v>
      </c>
      <c r="ARD31">
        <v>1210162</v>
      </c>
      <c r="ARE31">
        <v>1204119</v>
      </c>
      <c r="ARF31">
        <v>1209721</v>
      </c>
      <c r="ARG31">
        <v>1210100</v>
      </c>
      <c r="ARH31">
        <v>1204453</v>
      </c>
      <c r="ARI31">
        <v>1198142</v>
      </c>
      <c r="ARJ31">
        <v>1199146</v>
      </c>
      <c r="ARK31">
        <v>1202103</v>
      </c>
      <c r="ARL31">
        <v>1202042</v>
      </c>
      <c r="ARM31">
        <v>1204621</v>
      </c>
      <c r="ARN31">
        <v>1207976</v>
      </c>
      <c r="ARO31">
        <v>1207976</v>
      </c>
      <c r="ARP31">
        <v>1224006</v>
      </c>
      <c r="ARQ31">
        <v>5677</v>
      </c>
      <c r="ARR31">
        <v>5802</v>
      </c>
      <c r="ARS31">
        <v>5977</v>
      </c>
      <c r="ART31">
        <v>6161</v>
      </c>
      <c r="ARU31">
        <v>6488</v>
      </c>
      <c r="ARV31">
        <v>8427</v>
      </c>
      <c r="ARW31">
        <v>8589</v>
      </c>
      <c r="ARX31">
        <v>8847</v>
      </c>
      <c r="ARY31">
        <v>8831</v>
      </c>
      <c r="ARZ31">
        <v>8866</v>
      </c>
      <c r="ASA31">
        <v>8964</v>
      </c>
      <c r="ASB31">
        <v>8997</v>
      </c>
      <c r="ASC31">
        <v>9854</v>
      </c>
      <c r="ASD31">
        <v>10320</v>
      </c>
      <c r="ASE31">
        <v>18637</v>
      </c>
      <c r="ASF31">
        <v>25962</v>
      </c>
      <c r="ASG31">
        <v>32783</v>
      </c>
      <c r="ASH31">
        <v>100634</v>
      </c>
      <c r="ASI31">
        <v>153157</v>
      </c>
      <c r="ASJ31">
        <v>153157</v>
      </c>
      <c r="ASK31">
        <v>415912</v>
      </c>
      <c r="ASL31">
        <v>785441</v>
      </c>
      <c r="ASM31">
        <v>1129021</v>
      </c>
      <c r="ASN31">
        <v>1178072</v>
      </c>
      <c r="ASO31">
        <v>1199238</v>
      </c>
      <c r="ASP31">
        <v>1207586</v>
      </c>
      <c r="ASQ31">
        <v>1205487</v>
      </c>
      <c r="ASR31">
        <v>1202803</v>
      </c>
      <c r="ASS31">
        <v>1200230</v>
      </c>
      <c r="AST31">
        <v>1197592</v>
      </c>
      <c r="ASU31">
        <v>1195932</v>
      </c>
      <c r="ASV31">
        <v>1162680</v>
      </c>
      <c r="ASW31">
        <v>1176833</v>
      </c>
      <c r="ASX31">
        <v>1172225</v>
      </c>
      <c r="ASY31">
        <v>1163575</v>
      </c>
      <c r="ASZ31">
        <v>1157372</v>
      </c>
      <c r="ATA31">
        <v>1152708</v>
      </c>
      <c r="ATB31">
        <v>1157010</v>
      </c>
      <c r="ATC31">
        <v>1166643</v>
      </c>
      <c r="ATD31">
        <v>1167457</v>
      </c>
      <c r="ATE31">
        <v>1172560</v>
      </c>
      <c r="ATF31">
        <v>1173352</v>
      </c>
      <c r="ATG31">
        <v>1181550</v>
      </c>
      <c r="ATH31">
        <v>1194699</v>
      </c>
      <c r="ATI31">
        <v>1189969</v>
      </c>
      <c r="ATJ31">
        <v>1185963</v>
      </c>
      <c r="ATK31">
        <v>1181859</v>
      </c>
      <c r="ATL31">
        <v>1185477</v>
      </c>
      <c r="ATM31">
        <v>1194243</v>
      </c>
      <c r="ATN31">
        <v>1202007</v>
      </c>
      <c r="ATO31">
        <v>1222378</v>
      </c>
      <c r="ATP31">
        <v>1230525</v>
      </c>
      <c r="ATQ31">
        <v>1227689</v>
      </c>
      <c r="ATR31">
        <v>1219605</v>
      </c>
      <c r="ATS31">
        <v>1231693</v>
      </c>
      <c r="ATT31">
        <v>1232181</v>
      </c>
      <c r="ATU31">
        <v>1227869</v>
      </c>
      <c r="ATV31">
        <v>1233198</v>
      </c>
      <c r="ATW31">
        <v>1237921</v>
      </c>
      <c r="ATX31">
        <v>1237112</v>
      </c>
      <c r="ATY31">
        <v>1235087</v>
      </c>
      <c r="ATZ31">
        <v>1223607</v>
      </c>
      <c r="AUA31">
        <v>1214418</v>
      </c>
      <c r="AUB31">
        <v>1208647</v>
      </c>
      <c r="AUC31">
        <v>1215282</v>
      </c>
      <c r="AUD31">
        <v>653</v>
      </c>
      <c r="AUE31">
        <v>9375</v>
      </c>
      <c r="AUF31">
        <v>9914</v>
      </c>
      <c r="AUG31">
        <v>10074</v>
      </c>
      <c r="AUH31">
        <v>11136</v>
      </c>
      <c r="AUI31">
        <v>12004</v>
      </c>
      <c r="AUJ31">
        <v>13078</v>
      </c>
      <c r="AUK31">
        <v>14676</v>
      </c>
      <c r="AUL31">
        <v>15828</v>
      </c>
      <c r="AUM31">
        <v>15896</v>
      </c>
      <c r="AUN31">
        <v>16667</v>
      </c>
      <c r="AUO31">
        <v>16977</v>
      </c>
      <c r="AUP31">
        <v>16977</v>
      </c>
      <c r="AUQ31">
        <v>17754</v>
      </c>
      <c r="AUR31">
        <v>20378</v>
      </c>
      <c r="AUS31">
        <v>34767</v>
      </c>
      <c r="AUT31">
        <v>55780</v>
      </c>
      <c r="AUU31">
        <v>136308</v>
      </c>
      <c r="AUV31">
        <v>250531</v>
      </c>
      <c r="AUW31">
        <v>602424</v>
      </c>
      <c r="AUX31">
        <v>900599</v>
      </c>
      <c r="AUY31">
        <v>1108216</v>
      </c>
      <c r="AUZ31">
        <v>1200361</v>
      </c>
      <c r="AVA31">
        <v>1202538</v>
      </c>
      <c r="AVB31">
        <v>1207080</v>
      </c>
      <c r="AVC31">
        <v>1200170</v>
      </c>
      <c r="AVD31">
        <v>1203967</v>
      </c>
      <c r="AVE31">
        <v>1204059</v>
      </c>
      <c r="AVF31">
        <v>1194142</v>
      </c>
      <c r="AVG31">
        <v>1187156</v>
      </c>
      <c r="AVH31">
        <v>1190309</v>
      </c>
      <c r="AVI31">
        <v>1199775</v>
      </c>
      <c r="AVJ31">
        <v>1194893</v>
      </c>
      <c r="AVK31">
        <v>1192959</v>
      </c>
      <c r="AVL31">
        <v>1196148</v>
      </c>
      <c r="AVM31">
        <v>1207062</v>
      </c>
      <c r="AVN31">
        <v>1206448</v>
      </c>
      <c r="AVO31">
        <v>1197517</v>
      </c>
      <c r="AVP31">
        <v>1191304</v>
      </c>
      <c r="AVQ31">
        <v>1189948</v>
      </c>
      <c r="AVR31">
        <v>1185926</v>
      </c>
      <c r="AVS31">
        <v>1189126</v>
      </c>
      <c r="AVT31">
        <v>1196264</v>
      </c>
      <c r="AVU31">
        <v>1219428</v>
      </c>
      <c r="AVV31">
        <v>1218997</v>
      </c>
      <c r="AVW31">
        <v>1211227</v>
      </c>
      <c r="AVX31">
        <v>1204464</v>
      </c>
      <c r="AVY31">
        <v>1199930</v>
      </c>
      <c r="AVZ31">
        <v>1200692</v>
      </c>
      <c r="AWA31">
        <v>1201445</v>
      </c>
      <c r="AWB31">
        <v>1200505</v>
      </c>
      <c r="AWC31">
        <v>1203306</v>
      </c>
      <c r="AWD31">
        <v>1189867</v>
      </c>
      <c r="AWE31">
        <v>1182723</v>
      </c>
      <c r="AWF31">
        <v>1178452</v>
      </c>
      <c r="AWG31">
        <v>1172483</v>
      </c>
      <c r="AWH31">
        <v>1178666</v>
      </c>
      <c r="AWI31">
        <v>1178666</v>
      </c>
      <c r="AWJ31">
        <v>1168772</v>
      </c>
      <c r="AWK31">
        <v>1171917</v>
      </c>
      <c r="AWL31">
        <v>1173081</v>
      </c>
      <c r="AWM31">
        <v>1164139</v>
      </c>
      <c r="AWN31">
        <v>1159472</v>
      </c>
      <c r="AWO31">
        <v>1172981</v>
      </c>
      <c r="AWP31">
        <v>1173088</v>
      </c>
      <c r="AWQ31">
        <v>1176192</v>
      </c>
      <c r="AWR31">
        <v>2761</v>
      </c>
      <c r="AWS31">
        <v>3171</v>
      </c>
      <c r="AWT31">
        <v>3500</v>
      </c>
      <c r="AWU31">
        <v>3682</v>
      </c>
      <c r="AWV31">
        <v>4184</v>
      </c>
      <c r="AWW31">
        <v>6646</v>
      </c>
      <c r="AWX31">
        <v>10898</v>
      </c>
      <c r="AWY31">
        <v>11205</v>
      </c>
      <c r="AWZ31">
        <v>12318</v>
      </c>
      <c r="AXA31">
        <v>14221</v>
      </c>
      <c r="AXB31">
        <v>15493</v>
      </c>
      <c r="AXC31">
        <v>15576</v>
      </c>
      <c r="AXD31">
        <v>15769</v>
      </c>
      <c r="AXE31">
        <v>17869</v>
      </c>
      <c r="AXF31">
        <v>18740</v>
      </c>
      <c r="AXG31">
        <v>27955</v>
      </c>
      <c r="AXH31">
        <v>27955</v>
      </c>
      <c r="AXI31">
        <v>52603</v>
      </c>
      <c r="AXJ31">
        <v>182480</v>
      </c>
      <c r="AXK31">
        <v>378914</v>
      </c>
      <c r="AXL31">
        <v>794671</v>
      </c>
      <c r="AXM31">
        <v>1087294</v>
      </c>
      <c r="AXN31">
        <v>1170348</v>
      </c>
      <c r="AXO31">
        <v>1199007</v>
      </c>
      <c r="AXP31">
        <v>1189481</v>
      </c>
      <c r="AXQ31">
        <v>1193491</v>
      </c>
      <c r="AXR31">
        <v>1191348</v>
      </c>
      <c r="AXS31">
        <v>1186076</v>
      </c>
      <c r="AXT31">
        <v>1190848</v>
      </c>
      <c r="AXU31">
        <v>1185578</v>
      </c>
      <c r="AXV31">
        <v>1187600</v>
      </c>
      <c r="AXW31">
        <v>1182157</v>
      </c>
      <c r="AXX31">
        <v>1186787</v>
      </c>
      <c r="AXY31">
        <v>1188704</v>
      </c>
      <c r="AXZ31">
        <v>1189351</v>
      </c>
      <c r="AYA31">
        <v>1188017</v>
      </c>
      <c r="AYB31">
        <v>1185243</v>
      </c>
      <c r="AYC31">
        <v>1188561</v>
      </c>
      <c r="AYD31">
        <v>1190551</v>
      </c>
      <c r="AYE31">
        <v>1186162</v>
      </c>
      <c r="AYF31">
        <v>1183579</v>
      </c>
      <c r="AYG31">
        <v>1181069</v>
      </c>
      <c r="AYH31">
        <v>1184409</v>
      </c>
      <c r="AYI31">
        <v>1189578</v>
      </c>
      <c r="AYJ31">
        <v>1185215</v>
      </c>
      <c r="AYK31">
        <v>1184443</v>
      </c>
      <c r="AYL31">
        <v>1182316</v>
      </c>
      <c r="AYM31">
        <v>1176730</v>
      </c>
      <c r="AYN31">
        <v>1169916</v>
      </c>
      <c r="AYO31">
        <v>1171710</v>
      </c>
      <c r="AYP31">
        <v>1173108</v>
      </c>
      <c r="AYQ31">
        <v>1175011</v>
      </c>
      <c r="AYR31">
        <v>1178989</v>
      </c>
      <c r="AYS31">
        <v>1173723</v>
      </c>
      <c r="AYT31">
        <v>1171293</v>
      </c>
      <c r="AYU31">
        <v>1169621</v>
      </c>
      <c r="AYV31">
        <v>1172554</v>
      </c>
      <c r="AYW31">
        <v>1188549</v>
      </c>
      <c r="AYX31">
        <v>1185154</v>
      </c>
      <c r="AYY31">
        <v>1178134</v>
      </c>
      <c r="AYZ31">
        <v>1168114</v>
      </c>
      <c r="AZA31">
        <v>1180398</v>
      </c>
      <c r="AZB31">
        <v>1185911</v>
      </c>
      <c r="AZC31">
        <v>1192224</v>
      </c>
      <c r="AZD31">
        <v>1196173</v>
      </c>
      <c r="AZE31">
        <v>808</v>
      </c>
      <c r="AZF31">
        <v>823</v>
      </c>
      <c r="AZG31">
        <v>824</v>
      </c>
      <c r="AZH31">
        <v>824</v>
      </c>
      <c r="AZI31">
        <v>1071</v>
      </c>
      <c r="AZJ31">
        <v>1282</v>
      </c>
      <c r="AZK31">
        <v>1381</v>
      </c>
      <c r="AZL31">
        <v>1558</v>
      </c>
      <c r="AZM31">
        <v>2658</v>
      </c>
      <c r="AZN31">
        <v>2926</v>
      </c>
      <c r="AZO31">
        <v>3444</v>
      </c>
      <c r="AZP31">
        <v>4371</v>
      </c>
      <c r="AZQ31">
        <v>5200</v>
      </c>
      <c r="AZR31">
        <v>6417</v>
      </c>
      <c r="AZS31">
        <v>8165</v>
      </c>
      <c r="AZT31">
        <v>11138</v>
      </c>
      <c r="AZU31">
        <v>17802</v>
      </c>
      <c r="AZV31">
        <v>32868</v>
      </c>
      <c r="AZW31">
        <v>97017</v>
      </c>
      <c r="AZX31">
        <v>426729</v>
      </c>
      <c r="AZY31">
        <v>826749</v>
      </c>
      <c r="AZZ31">
        <v>1076058</v>
      </c>
      <c r="BAA31">
        <v>1163557</v>
      </c>
      <c r="BAB31">
        <v>1182806</v>
      </c>
      <c r="BAC31">
        <v>1185415</v>
      </c>
      <c r="BAD31">
        <v>1186112</v>
      </c>
      <c r="BAE31">
        <v>1186112</v>
      </c>
      <c r="BAF31">
        <v>1185543</v>
      </c>
      <c r="BAG31">
        <v>1167267</v>
      </c>
      <c r="BAH31">
        <v>1170615</v>
      </c>
      <c r="BAI31">
        <v>1168881</v>
      </c>
      <c r="BAJ31">
        <v>1178123</v>
      </c>
      <c r="BAK31">
        <v>1182273</v>
      </c>
      <c r="BAL31">
        <v>1185023</v>
      </c>
      <c r="BAM31">
        <v>1180137</v>
      </c>
      <c r="BAN31">
        <v>1186684</v>
      </c>
      <c r="BAO31">
        <v>1184194</v>
      </c>
      <c r="BAP31">
        <v>1180054</v>
      </c>
      <c r="BAQ31">
        <v>1177675</v>
      </c>
      <c r="BAR31">
        <v>1168840</v>
      </c>
      <c r="BAS31">
        <v>1170773</v>
      </c>
      <c r="BAT31">
        <v>1174471</v>
      </c>
      <c r="BAU31">
        <v>1162213</v>
      </c>
      <c r="BAV31">
        <v>1166460</v>
      </c>
      <c r="BAW31">
        <v>1157383</v>
      </c>
      <c r="BAX31">
        <v>1162303</v>
      </c>
      <c r="BAY31">
        <v>1162303</v>
      </c>
      <c r="BAZ31">
        <v>1162007</v>
      </c>
      <c r="BBA31">
        <v>1157045</v>
      </c>
      <c r="BBB31">
        <v>1156596</v>
      </c>
      <c r="BBC31">
        <v>1156319</v>
      </c>
      <c r="BBD31">
        <v>1159237</v>
      </c>
      <c r="BBE31">
        <v>1150549</v>
      </c>
      <c r="BBF31">
        <v>1151513</v>
      </c>
      <c r="BBG31">
        <v>1150398</v>
      </c>
      <c r="BBH31">
        <v>1163670</v>
      </c>
      <c r="BBI31">
        <v>1161798</v>
      </c>
      <c r="BBJ31">
        <v>1161798</v>
      </c>
      <c r="BBK31">
        <v>1159803</v>
      </c>
      <c r="BBL31">
        <v>1156026</v>
      </c>
      <c r="BBM31">
        <v>1151215</v>
      </c>
      <c r="BBN31">
        <v>1152249</v>
      </c>
      <c r="BBO31">
        <v>1152249</v>
      </c>
      <c r="BBP31">
        <v>1138599</v>
      </c>
      <c r="BBQ31">
        <v>1137037</v>
      </c>
      <c r="BBR31">
        <v>13366</v>
      </c>
      <c r="BBS31">
        <v>14747</v>
      </c>
      <c r="BBT31">
        <v>15262</v>
      </c>
      <c r="BBU31">
        <v>19182</v>
      </c>
      <c r="BBV31">
        <v>25381</v>
      </c>
      <c r="BBW31">
        <v>28546</v>
      </c>
      <c r="BBX31">
        <v>31588</v>
      </c>
      <c r="BBY31">
        <v>32467</v>
      </c>
      <c r="BBZ31">
        <v>33565</v>
      </c>
      <c r="BCA31">
        <v>34719</v>
      </c>
      <c r="BCB31">
        <v>38011</v>
      </c>
      <c r="BCC31">
        <v>39665</v>
      </c>
      <c r="BCD31">
        <v>47955</v>
      </c>
      <c r="BCE31">
        <v>51139</v>
      </c>
      <c r="BCF31">
        <v>60498</v>
      </c>
      <c r="BCG31">
        <v>71204</v>
      </c>
      <c r="BCH31">
        <v>86193</v>
      </c>
      <c r="BCI31">
        <v>136225</v>
      </c>
      <c r="BCJ31">
        <v>136225</v>
      </c>
      <c r="BCK31">
        <v>356757</v>
      </c>
      <c r="BCL31">
        <v>726246</v>
      </c>
      <c r="BCM31">
        <v>1043914</v>
      </c>
      <c r="BCN31">
        <v>1171984</v>
      </c>
      <c r="BCO31">
        <v>1192374</v>
      </c>
      <c r="BCP31">
        <v>1195179</v>
      </c>
      <c r="BCQ31">
        <v>1195185</v>
      </c>
      <c r="BCR31">
        <v>1184182</v>
      </c>
      <c r="BCS31">
        <v>1186439</v>
      </c>
      <c r="BCT31">
        <v>1190527</v>
      </c>
      <c r="BCU31">
        <v>1195423</v>
      </c>
      <c r="BCV31">
        <v>1188870</v>
      </c>
      <c r="BCW31">
        <v>1198753</v>
      </c>
      <c r="BCX31">
        <v>1212255</v>
      </c>
      <c r="BCY31">
        <v>1206401</v>
      </c>
      <c r="BCZ31">
        <v>1202690</v>
      </c>
      <c r="BDA31">
        <v>1214580</v>
      </c>
      <c r="BDB31">
        <v>1210896</v>
      </c>
      <c r="BDC31">
        <v>1213458</v>
      </c>
      <c r="BDD31">
        <v>1215949</v>
      </c>
      <c r="BDE31">
        <v>1214809</v>
      </c>
      <c r="BDF31">
        <v>1210236</v>
      </c>
      <c r="BDG31">
        <v>1223729</v>
      </c>
      <c r="BDH31">
        <v>1222480</v>
      </c>
      <c r="BDI31">
        <v>1216749</v>
      </c>
      <c r="BDJ31">
        <v>1205188</v>
      </c>
      <c r="BDK31">
        <v>1203827</v>
      </c>
      <c r="BDL31">
        <v>1202622</v>
      </c>
      <c r="BDM31">
        <v>1201228</v>
      </c>
      <c r="BDN31">
        <v>1197135</v>
      </c>
      <c r="BDO31">
        <v>1198870</v>
      </c>
      <c r="BDP31">
        <v>1197520</v>
      </c>
      <c r="BDQ31">
        <v>1198758</v>
      </c>
      <c r="BDR31">
        <v>1199499</v>
      </c>
      <c r="BDS31">
        <v>1193984</v>
      </c>
      <c r="BDT31">
        <v>1191069</v>
      </c>
      <c r="BDU31">
        <v>1191885</v>
      </c>
      <c r="BDV31">
        <v>1193589</v>
      </c>
      <c r="BDW31">
        <v>1188203</v>
      </c>
      <c r="BDX31">
        <v>1188988</v>
      </c>
      <c r="BDY31">
        <v>1179376</v>
      </c>
      <c r="BDZ31">
        <v>1169996</v>
      </c>
      <c r="BEA31">
        <v>1171648</v>
      </c>
      <c r="BEB31">
        <v>1176613</v>
      </c>
      <c r="BEC31">
        <v>1178277</v>
      </c>
      <c r="BED31">
        <v>1179810</v>
      </c>
      <c r="BEE31">
        <v>1854</v>
      </c>
      <c r="BEF31">
        <v>2154</v>
      </c>
      <c r="BEG31">
        <v>2248</v>
      </c>
      <c r="BEH31">
        <v>2249</v>
      </c>
      <c r="BEI31">
        <v>3969</v>
      </c>
      <c r="BEJ31">
        <v>4193</v>
      </c>
      <c r="BEK31">
        <v>4377</v>
      </c>
      <c r="BEL31">
        <v>4512</v>
      </c>
      <c r="BEM31">
        <v>4706</v>
      </c>
      <c r="BEN31">
        <v>6135</v>
      </c>
      <c r="BEO31">
        <v>6636</v>
      </c>
      <c r="BEP31">
        <v>6636</v>
      </c>
      <c r="BEQ31">
        <v>7155</v>
      </c>
      <c r="BER31">
        <v>7468</v>
      </c>
      <c r="BES31">
        <v>10926</v>
      </c>
      <c r="BET31">
        <v>13358</v>
      </c>
      <c r="BEU31">
        <v>20964</v>
      </c>
      <c r="BEV31">
        <v>60053</v>
      </c>
      <c r="BEW31">
        <v>304969</v>
      </c>
      <c r="BEX31">
        <v>587350</v>
      </c>
      <c r="BEY31">
        <v>940546</v>
      </c>
      <c r="BEZ31">
        <v>1066147</v>
      </c>
      <c r="BFA31">
        <v>1103410</v>
      </c>
      <c r="BFB31">
        <v>1125124</v>
      </c>
      <c r="BFC31">
        <v>1120205</v>
      </c>
      <c r="BFD31">
        <v>1128894</v>
      </c>
      <c r="BFE31">
        <v>1123214</v>
      </c>
      <c r="BFF31">
        <v>1112786</v>
      </c>
      <c r="BFG31">
        <v>1098358</v>
      </c>
      <c r="BFH31">
        <v>1094388</v>
      </c>
      <c r="BFI31">
        <v>1086963</v>
      </c>
      <c r="BFJ31">
        <v>1079886</v>
      </c>
      <c r="BFK31">
        <v>1080776</v>
      </c>
      <c r="BFL31">
        <v>1078236</v>
      </c>
      <c r="BFM31">
        <v>1074350</v>
      </c>
      <c r="BFN31">
        <v>1072788</v>
      </c>
      <c r="BFO31">
        <v>1055974</v>
      </c>
      <c r="BFP31">
        <v>1067679</v>
      </c>
      <c r="BFQ31">
        <v>1058311</v>
      </c>
      <c r="BFR31">
        <v>1059206</v>
      </c>
      <c r="BFS31">
        <v>1043369</v>
      </c>
      <c r="BFT31">
        <v>1050137</v>
      </c>
      <c r="BFU31">
        <v>1066496</v>
      </c>
      <c r="BFV31">
        <v>1069155</v>
      </c>
      <c r="BFW31">
        <v>1060680</v>
      </c>
      <c r="BFX31">
        <v>1057304</v>
      </c>
      <c r="BFY31">
        <v>1054822</v>
      </c>
      <c r="BFZ31">
        <v>1051899</v>
      </c>
      <c r="BGA31">
        <v>1044326</v>
      </c>
      <c r="BGB31">
        <v>1044407</v>
      </c>
      <c r="BGC31">
        <v>1043771</v>
      </c>
      <c r="BGD31">
        <v>1041572</v>
      </c>
      <c r="BGE31">
        <v>1044088</v>
      </c>
      <c r="BGF31">
        <v>1030550</v>
      </c>
      <c r="BGG31">
        <v>1021427</v>
      </c>
      <c r="BGH31">
        <v>1013733</v>
      </c>
      <c r="BGI31">
        <v>1016589</v>
      </c>
      <c r="BGJ31">
        <v>1016589</v>
      </c>
      <c r="BGK31">
        <v>1018084</v>
      </c>
      <c r="BGL31">
        <v>1013862</v>
      </c>
      <c r="BGM31">
        <v>1014203</v>
      </c>
      <c r="BGN31">
        <v>1019274</v>
      </c>
      <c r="BGO31">
        <v>1022956</v>
      </c>
      <c r="BGP31">
        <v>1024189</v>
      </c>
      <c r="BGQ31">
        <v>1018151</v>
      </c>
      <c r="BGR31">
        <v>1013080</v>
      </c>
      <c r="BGS31">
        <v>4601</v>
      </c>
      <c r="BGT31">
        <v>4636</v>
      </c>
      <c r="BGU31">
        <v>4800</v>
      </c>
      <c r="BGV31">
        <v>4951</v>
      </c>
      <c r="BGW31">
        <v>4990</v>
      </c>
      <c r="BGX31">
        <v>5260</v>
      </c>
      <c r="BGY31">
        <v>5853</v>
      </c>
      <c r="BGZ31">
        <v>5937</v>
      </c>
      <c r="BHA31">
        <v>6169</v>
      </c>
      <c r="BHB31">
        <v>6271</v>
      </c>
      <c r="BHC31">
        <v>7620</v>
      </c>
      <c r="BHD31">
        <v>9368</v>
      </c>
      <c r="BHE31">
        <v>12829</v>
      </c>
      <c r="BHF31">
        <v>13880</v>
      </c>
      <c r="BHG31">
        <v>15350</v>
      </c>
      <c r="BHH31">
        <v>25084</v>
      </c>
      <c r="BHI31">
        <v>58040</v>
      </c>
      <c r="BHJ31">
        <v>168195</v>
      </c>
      <c r="BHK31">
        <v>396366</v>
      </c>
      <c r="BHL31">
        <v>817251</v>
      </c>
      <c r="BHM31">
        <v>817251</v>
      </c>
      <c r="BHN31">
        <v>961547</v>
      </c>
      <c r="BHO31">
        <v>997140</v>
      </c>
      <c r="BHP31">
        <v>1004054</v>
      </c>
      <c r="BHQ31">
        <v>1006314</v>
      </c>
      <c r="BHR31">
        <v>1004681</v>
      </c>
      <c r="BHS31">
        <v>1003882</v>
      </c>
      <c r="BHT31">
        <v>1009291</v>
      </c>
      <c r="BHU31">
        <v>1002007</v>
      </c>
      <c r="BHV31">
        <v>995905</v>
      </c>
      <c r="BHW31">
        <v>997309</v>
      </c>
      <c r="BHX31">
        <v>997779</v>
      </c>
      <c r="BHY31">
        <v>990343</v>
      </c>
      <c r="BHZ31">
        <v>987589</v>
      </c>
      <c r="BIA31">
        <v>983243</v>
      </c>
      <c r="BIB31">
        <v>980946</v>
      </c>
      <c r="BIC31">
        <v>980533</v>
      </c>
      <c r="BID31">
        <v>989255</v>
      </c>
      <c r="BIE31">
        <v>980943</v>
      </c>
      <c r="BIF31">
        <v>974622</v>
      </c>
      <c r="BIG31">
        <v>983299</v>
      </c>
      <c r="BIH31">
        <v>995756</v>
      </c>
      <c r="BII31">
        <v>988325</v>
      </c>
      <c r="BIJ31">
        <v>993909</v>
      </c>
      <c r="BIK31">
        <v>1002948</v>
      </c>
      <c r="BIL31">
        <v>1007391</v>
      </c>
      <c r="BIM31">
        <v>1007244</v>
      </c>
      <c r="BIN31">
        <v>1007589</v>
      </c>
      <c r="BIO31">
        <v>1005232</v>
      </c>
      <c r="BIP31">
        <v>1002984</v>
      </c>
      <c r="BIQ31">
        <v>998502</v>
      </c>
      <c r="BIR31">
        <v>998502</v>
      </c>
      <c r="BIS31">
        <v>1004732</v>
      </c>
      <c r="BIT31">
        <v>1001360</v>
      </c>
      <c r="BIU31">
        <v>995673</v>
      </c>
      <c r="BIV31">
        <v>1000998</v>
      </c>
      <c r="BIW31">
        <v>1003139</v>
      </c>
      <c r="BIX31">
        <v>1009952</v>
      </c>
      <c r="BIY31">
        <v>1001127</v>
      </c>
      <c r="BIZ31">
        <v>1010853</v>
      </c>
      <c r="BJA31">
        <v>1011711</v>
      </c>
      <c r="BJB31">
        <v>1061372</v>
      </c>
      <c r="BJC31">
        <v>1063475</v>
      </c>
      <c r="BJD31">
        <v>1081479</v>
      </c>
      <c r="BJE31">
        <v>1091919</v>
      </c>
      <c r="BJF31">
        <v>1137</v>
      </c>
      <c r="BJG31">
        <v>1140</v>
      </c>
      <c r="BJH31">
        <v>4493</v>
      </c>
      <c r="BJI31">
        <v>4603</v>
      </c>
      <c r="BJJ31">
        <v>4754</v>
      </c>
      <c r="BJK31">
        <v>6813</v>
      </c>
      <c r="BJL31">
        <v>8054</v>
      </c>
      <c r="BJM31">
        <v>9270</v>
      </c>
      <c r="BJN31">
        <v>9819</v>
      </c>
      <c r="BJO31">
        <v>12090</v>
      </c>
      <c r="BJP31">
        <v>12600</v>
      </c>
      <c r="BJQ31">
        <v>15269</v>
      </c>
      <c r="BJR31">
        <v>22453</v>
      </c>
      <c r="BJS31">
        <v>26125</v>
      </c>
      <c r="BJT31">
        <v>30310</v>
      </c>
      <c r="BJU31">
        <v>51642</v>
      </c>
      <c r="BJV31">
        <v>81447</v>
      </c>
      <c r="BJW31">
        <v>276226</v>
      </c>
      <c r="BJX31">
        <v>491125</v>
      </c>
      <c r="BJY31">
        <v>756707</v>
      </c>
      <c r="BJZ31">
        <v>994178</v>
      </c>
      <c r="BKA31">
        <v>1099767</v>
      </c>
      <c r="BKB31">
        <v>1120430</v>
      </c>
      <c r="BKC31">
        <v>1142502</v>
      </c>
      <c r="BKD31">
        <v>1140951</v>
      </c>
      <c r="BKE31">
        <v>1140951</v>
      </c>
      <c r="BKF31">
        <v>1147020</v>
      </c>
      <c r="BKG31">
        <v>1149610</v>
      </c>
      <c r="BKH31">
        <v>1141039</v>
      </c>
      <c r="BKI31">
        <v>1136278</v>
      </c>
      <c r="BKJ31">
        <v>1147368</v>
      </c>
      <c r="BKK31">
        <v>1150544</v>
      </c>
      <c r="BKL31">
        <v>1143960</v>
      </c>
      <c r="BKM31">
        <v>1152026</v>
      </c>
      <c r="BKN31">
        <v>1122355</v>
      </c>
      <c r="BKO31">
        <v>1111136</v>
      </c>
      <c r="BKP31">
        <v>1099723</v>
      </c>
      <c r="BKQ31">
        <v>1084015</v>
      </c>
      <c r="BKR31">
        <v>1076985</v>
      </c>
      <c r="BKS31">
        <v>1067345</v>
      </c>
      <c r="BKT31">
        <v>1062417</v>
      </c>
      <c r="BKU31">
        <v>1060962</v>
      </c>
      <c r="BKV31">
        <v>1059857</v>
      </c>
      <c r="BKW31">
        <v>1057294</v>
      </c>
      <c r="BKX31">
        <v>1051063</v>
      </c>
      <c r="BKY31">
        <v>1051063</v>
      </c>
      <c r="BKZ31">
        <v>1040172</v>
      </c>
      <c r="BLA31">
        <v>1036558</v>
      </c>
      <c r="BLB31">
        <v>1036724</v>
      </c>
      <c r="BLC31">
        <v>1014721</v>
      </c>
      <c r="BLD31">
        <v>1019884</v>
      </c>
      <c r="BLE31">
        <v>1025090</v>
      </c>
      <c r="BLF31">
        <v>1011398</v>
      </c>
      <c r="BLG31">
        <v>1010833</v>
      </c>
      <c r="BLH31">
        <v>1011416</v>
      </c>
      <c r="BLI31">
        <v>1016551</v>
      </c>
      <c r="BLJ31">
        <v>1012658</v>
      </c>
      <c r="BLK31">
        <v>1003966</v>
      </c>
      <c r="BLL31">
        <v>1003966</v>
      </c>
      <c r="BLM31">
        <v>1007257</v>
      </c>
      <c r="BLN31">
        <v>1012817</v>
      </c>
      <c r="BLO31">
        <v>1035556</v>
      </c>
      <c r="BLP31">
        <v>1030719</v>
      </c>
      <c r="BLQ31">
        <v>1030719</v>
      </c>
      <c r="BLR31">
        <v>1029220</v>
      </c>
      <c r="BLS31">
        <v>1101586</v>
      </c>
      <c r="BLT31">
        <v>6521</v>
      </c>
      <c r="BLU31">
        <v>8089</v>
      </c>
      <c r="BLV31">
        <v>8391</v>
      </c>
      <c r="BLW31">
        <v>8733</v>
      </c>
      <c r="BLX31">
        <v>9841</v>
      </c>
      <c r="BLY31">
        <v>9931</v>
      </c>
      <c r="BLZ31">
        <v>10354</v>
      </c>
      <c r="BMA31">
        <v>11027</v>
      </c>
      <c r="BMB31">
        <v>12619</v>
      </c>
      <c r="BMC31">
        <v>17494</v>
      </c>
      <c r="BMD31">
        <v>22491</v>
      </c>
      <c r="BME31">
        <v>24091</v>
      </c>
      <c r="BMF31">
        <v>25384</v>
      </c>
      <c r="BMG31">
        <v>25979</v>
      </c>
      <c r="BMH31">
        <v>39830</v>
      </c>
      <c r="BMI31">
        <v>46532</v>
      </c>
      <c r="BMJ31">
        <v>46532</v>
      </c>
      <c r="BMK31">
        <v>151776</v>
      </c>
      <c r="BML31">
        <v>305823</v>
      </c>
      <c r="BMM31">
        <v>622353</v>
      </c>
      <c r="BMN31">
        <v>797360</v>
      </c>
      <c r="BMO31">
        <v>935331</v>
      </c>
      <c r="BMP31">
        <v>962976</v>
      </c>
      <c r="BMQ31">
        <v>965579</v>
      </c>
      <c r="BMR31">
        <v>979284</v>
      </c>
      <c r="BMS31">
        <v>988379</v>
      </c>
      <c r="BMT31">
        <v>999396</v>
      </c>
      <c r="BMU31">
        <v>1002091</v>
      </c>
      <c r="BMV31">
        <v>1000163</v>
      </c>
      <c r="BMW31">
        <v>1007186</v>
      </c>
      <c r="BMX31">
        <v>998325</v>
      </c>
      <c r="BMY31">
        <v>978545</v>
      </c>
      <c r="BMZ31">
        <v>984267</v>
      </c>
      <c r="BNA31">
        <v>991687</v>
      </c>
      <c r="BNB31">
        <v>999902</v>
      </c>
      <c r="BNC31">
        <v>1000090</v>
      </c>
      <c r="BND31">
        <v>1009467</v>
      </c>
      <c r="BNE31">
        <v>1014136</v>
      </c>
      <c r="BNF31">
        <v>1003888</v>
      </c>
      <c r="BNG31">
        <v>1005967</v>
      </c>
      <c r="BNH31">
        <v>1001634</v>
      </c>
      <c r="BNI31">
        <v>995010</v>
      </c>
      <c r="BNJ31">
        <v>995916</v>
      </c>
      <c r="BNK31">
        <v>993495</v>
      </c>
      <c r="BNL31">
        <v>986430</v>
      </c>
      <c r="BNM31">
        <v>972661</v>
      </c>
      <c r="BNN31">
        <v>975158</v>
      </c>
      <c r="BNO31">
        <v>973672</v>
      </c>
      <c r="BNP31">
        <v>982559</v>
      </c>
      <c r="BNQ31">
        <v>983959</v>
      </c>
      <c r="BNR31">
        <v>976179</v>
      </c>
      <c r="BNS31">
        <v>968307</v>
      </c>
      <c r="BNT31">
        <v>967434</v>
      </c>
      <c r="BNU31">
        <v>966989</v>
      </c>
      <c r="BNV31">
        <v>966900</v>
      </c>
      <c r="BNW31">
        <v>967484</v>
      </c>
      <c r="BNX31">
        <v>963975</v>
      </c>
      <c r="BNY31">
        <v>968479</v>
      </c>
      <c r="BNZ31">
        <v>971388</v>
      </c>
      <c r="BOA31">
        <v>969941</v>
      </c>
      <c r="BOB31">
        <v>976648</v>
      </c>
      <c r="BOC31">
        <v>975563</v>
      </c>
      <c r="BOD31">
        <v>976293</v>
      </c>
      <c r="BOE31">
        <v>971971</v>
      </c>
      <c r="BOF31">
        <v>980618</v>
      </c>
      <c r="BOG31">
        <v>4039</v>
      </c>
      <c r="BOH31">
        <v>4566</v>
      </c>
      <c r="BOI31">
        <v>6686</v>
      </c>
      <c r="BOJ31">
        <v>6909</v>
      </c>
      <c r="BOK31">
        <v>7569</v>
      </c>
      <c r="BOL31">
        <v>7623</v>
      </c>
      <c r="BOM31">
        <v>8134</v>
      </c>
      <c r="BON31">
        <v>8118</v>
      </c>
      <c r="BOO31">
        <v>9049</v>
      </c>
      <c r="BOP31">
        <v>9598</v>
      </c>
      <c r="BOQ31">
        <v>10036</v>
      </c>
      <c r="BOR31">
        <v>18364</v>
      </c>
      <c r="BOS31">
        <v>20898</v>
      </c>
      <c r="BOT31">
        <v>23417</v>
      </c>
      <c r="BOU31">
        <v>23417</v>
      </c>
      <c r="BOV31">
        <v>38597</v>
      </c>
      <c r="BOW31">
        <v>122775</v>
      </c>
      <c r="BOX31">
        <v>317332</v>
      </c>
      <c r="BOY31">
        <v>571135</v>
      </c>
      <c r="BOZ31">
        <v>755347</v>
      </c>
      <c r="BPA31">
        <v>896929</v>
      </c>
      <c r="BPB31">
        <v>937110</v>
      </c>
      <c r="BPC31">
        <v>945509</v>
      </c>
      <c r="BPD31">
        <v>948144</v>
      </c>
      <c r="BPE31">
        <v>960700</v>
      </c>
      <c r="BPF31">
        <v>965929</v>
      </c>
      <c r="BPG31">
        <v>971228</v>
      </c>
      <c r="BPH31">
        <v>974993</v>
      </c>
      <c r="BPI31">
        <v>979498</v>
      </c>
      <c r="BPJ31">
        <v>970744</v>
      </c>
      <c r="BPK31">
        <v>971823</v>
      </c>
      <c r="BPL31">
        <v>971576</v>
      </c>
      <c r="BPM31">
        <v>955378</v>
      </c>
      <c r="BPN31">
        <v>954048</v>
      </c>
      <c r="BPO31">
        <v>941402</v>
      </c>
      <c r="BPP31">
        <v>942329</v>
      </c>
      <c r="BPQ31">
        <v>926073</v>
      </c>
      <c r="BPR31">
        <v>922358</v>
      </c>
      <c r="BPS31">
        <v>920818</v>
      </c>
      <c r="BPT31">
        <v>919789</v>
      </c>
      <c r="BPU31">
        <v>923471</v>
      </c>
      <c r="BPV31">
        <v>923749</v>
      </c>
      <c r="BPW31">
        <v>922089</v>
      </c>
      <c r="BPX31">
        <v>920700</v>
      </c>
      <c r="BPY31">
        <v>918383</v>
      </c>
      <c r="BPZ31">
        <v>922100</v>
      </c>
      <c r="BQA31">
        <v>924615</v>
      </c>
      <c r="BQB31">
        <v>927878</v>
      </c>
      <c r="BQC31">
        <v>933739</v>
      </c>
      <c r="BQD31">
        <v>934630</v>
      </c>
      <c r="BQE31">
        <v>927384</v>
      </c>
      <c r="BQF31">
        <v>921509</v>
      </c>
      <c r="BQG31">
        <v>920315</v>
      </c>
      <c r="BQH31">
        <v>919709</v>
      </c>
      <c r="BQI31">
        <v>924417</v>
      </c>
      <c r="BQJ31">
        <v>935789</v>
      </c>
      <c r="BQK31">
        <v>935789</v>
      </c>
      <c r="BQL31">
        <v>933143</v>
      </c>
      <c r="BQM31">
        <v>926235</v>
      </c>
      <c r="BQN31">
        <v>918004</v>
      </c>
      <c r="BQO31">
        <v>927422</v>
      </c>
      <c r="BQP31">
        <v>929785</v>
      </c>
      <c r="BQQ31">
        <v>928412</v>
      </c>
      <c r="BQR31">
        <v>928288</v>
      </c>
      <c r="BQS31">
        <v>934168</v>
      </c>
      <c r="BQT31">
        <v>948982</v>
      </c>
      <c r="BQU31">
        <v>10964</v>
      </c>
      <c r="BQV31">
        <v>12991</v>
      </c>
      <c r="BQW31">
        <v>17255</v>
      </c>
      <c r="BQX31">
        <v>19326</v>
      </c>
      <c r="BQY31">
        <v>19478</v>
      </c>
      <c r="BQZ31">
        <v>19999</v>
      </c>
      <c r="BRA31">
        <v>21277</v>
      </c>
      <c r="BRB31">
        <v>25017</v>
      </c>
      <c r="BRC31">
        <v>28361</v>
      </c>
      <c r="BRD31">
        <v>30964</v>
      </c>
      <c r="BRE31">
        <v>38941</v>
      </c>
      <c r="BRF31">
        <v>40594</v>
      </c>
      <c r="BRG31">
        <v>43943</v>
      </c>
      <c r="BRH31">
        <v>45373</v>
      </c>
      <c r="BRI31">
        <v>58958</v>
      </c>
      <c r="BRJ31">
        <v>116040</v>
      </c>
      <c r="BRK31">
        <v>301793</v>
      </c>
      <c r="BRL31">
        <v>676303</v>
      </c>
      <c r="BRM31">
        <v>676303</v>
      </c>
      <c r="BRN31">
        <v>746332</v>
      </c>
      <c r="BRO31">
        <v>865821</v>
      </c>
      <c r="BRP31">
        <v>955065</v>
      </c>
      <c r="BRQ31">
        <v>958711</v>
      </c>
      <c r="BRR31">
        <v>970136</v>
      </c>
      <c r="BRS31">
        <v>973075</v>
      </c>
      <c r="BRT31">
        <v>975514</v>
      </c>
      <c r="BRU31">
        <v>974799</v>
      </c>
      <c r="BRV31">
        <v>979743</v>
      </c>
      <c r="BRW31">
        <v>971857</v>
      </c>
      <c r="BRX31">
        <v>975438</v>
      </c>
      <c r="BRY31">
        <v>963021</v>
      </c>
      <c r="BRZ31">
        <v>963984</v>
      </c>
      <c r="BSA31">
        <v>964778</v>
      </c>
      <c r="BSB31">
        <v>947451</v>
      </c>
      <c r="BSC31">
        <v>941570</v>
      </c>
      <c r="BSD31">
        <v>947310</v>
      </c>
      <c r="BSE31">
        <v>939780</v>
      </c>
      <c r="BSF31">
        <v>943316</v>
      </c>
      <c r="BSG31">
        <v>947382</v>
      </c>
      <c r="BSH31">
        <v>943212</v>
      </c>
      <c r="BSI31">
        <v>944092</v>
      </c>
      <c r="BSJ31">
        <v>941581</v>
      </c>
      <c r="BSK31">
        <v>945266</v>
      </c>
      <c r="BSL31">
        <v>945026</v>
      </c>
      <c r="BSM31">
        <v>945026</v>
      </c>
      <c r="BSN31">
        <v>950484</v>
      </c>
      <c r="BSO31">
        <v>949878</v>
      </c>
      <c r="BSP31">
        <v>953383</v>
      </c>
      <c r="BSQ31">
        <v>947463</v>
      </c>
      <c r="BSR31">
        <v>945767</v>
      </c>
      <c r="BSS31">
        <v>945627</v>
      </c>
      <c r="BST31">
        <v>941582</v>
      </c>
      <c r="BSU31">
        <v>939036</v>
      </c>
      <c r="BSV31">
        <v>946297</v>
      </c>
      <c r="BSW31">
        <v>947273</v>
      </c>
      <c r="BSX31">
        <v>952383</v>
      </c>
      <c r="BSY31">
        <v>959762</v>
      </c>
      <c r="BSZ31">
        <v>956664</v>
      </c>
      <c r="BTA31">
        <v>971211</v>
      </c>
      <c r="BTB31">
        <v>974048</v>
      </c>
      <c r="BTC31">
        <v>980671</v>
      </c>
      <c r="BTD31">
        <v>978601</v>
      </c>
      <c r="BTE31">
        <v>969352</v>
      </c>
      <c r="BTF31">
        <v>968301</v>
      </c>
      <c r="BTG31">
        <v>971463</v>
      </c>
      <c r="BTH31">
        <v>6260</v>
      </c>
      <c r="BTI31">
        <v>6406</v>
      </c>
      <c r="BTJ31">
        <v>10021</v>
      </c>
      <c r="BTK31">
        <v>12532</v>
      </c>
      <c r="BTL31">
        <v>13209</v>
      </c>
      <c r="BTM31">
        <v>14319</v>
      </c>
      <c r="BTN31">
        <v>17374</v>
      </c>
      <c r="BTO31">
        <v>17744</v>
      </c>
      <c r="BTP31">
        <v>19191</v>
      </c>
      <c r="BTQ31">
        <v>22518</v>
      </c>
      <c r="BTR31">
        <v>28304</v>
      </c>
      <c r="BTS31">
        <v>31034</v>
      </c>
      <c r="BTT31">
        <v>34140</v>
      </c>
      <c r="BTU31">
        <v>50247</v>
      </c>
      <c r="BTV31">
        <v>56178</v>
      </c>
      <c r="BTW31">
        <v>109420</v>
      </c>
      <c r="BTX31">
        <v>252108</v>
      </c>
      <c r="BTY31">
        <v>557430</v>
      </c>
      <c r="BTZ31">
        <v>787812</v>
      </c>
      <c r="BUA31">
        <v>868692</v>
      </c>
      <c r="BUB31">
        <v>948481</v>
      </c>
      <c r="BUC31">
        <v>983116</v>
      </c>
      <c r="BUD31">
        <v>975687</v>
      </c>
      <c r="BUE31">
        <v>975687</v>
      </c>
      <c r="BUF31">
        <v>964848</v>
      </c>
      <c r="BUG31">
        <v>946516</v>
      </c>
      <c r="BUH31">
        <v>946537</v>
      </c>
      <c r="BUI31">
        <v>951155</v>
      </c>
      <c r="BUJ31">
        <v>953641</v>
      </c>
      <c r="BUK31">
        <v>948191</v>
      </c>
      <c r="BUL31">
        <v>938904</v>
      </c>
      <c r="BUM31">
        <v>942020</v>
      </c>
      <c r="BUN31">
        <v>942667</v>
      </c>
      <c r="BUO31">
        <v>947193</v>
      </c>
      <c r="BUP31">
        <v>951859</v>
      </c>
      <c r="BUQ31">
        <v>948978</v>
      </c>
      <c r="BUR31">
        <v>947659</v>
      </c>
      <c r="BUS31">
        <v>944009</v>
      </c>
      <c r="BUT31">
        <v>947181</v>
      </c>
      <c r="BUU31">
        <v>975789</v>
      </c>
      <c r="BUV31">
        <v>957311</v>
      </c>
      <c r="BUW31">
        <v>965018</v>
      </c>
      <c r="BUX31">
        <v>960067</v>
      </c>
      <c r="BUY31">
        <v>960067</v>
      </c>
      <c r="BUZ31">
        <v>957959</v>
      </c>
      <c r="BVA31">
        <v>953204</v>
      </c>
      <c r="BVB31">
        <v>943616</v>
      </c>
      <c r="BVC31">
        <v>939262</v>
      </c>
      <c r="BVD31">
        <v>943859</v>
      </c>
      <c r="BVE31">
        <v>943419</v>
      </c>
      <c r="BVF31">
        <v>937520</v>
      </c>
      <c r="BVG31">
        <v>935142</v>
      </c>
      <c r="BVH31">
        <v>947632</v>
      </c>
      <c r="BVI31">
        <v>949992</v>
      </c>
      <c r="BVJ31">
        <v>955829</v>
      </c>
      <c r="BVK31">
        <v>945577</v>
      </c>
      <c r="BVL31">
        <v>943611</v>
      </c>
      <c r="BVM31">
        <v>943611</v>
      </c>
      <c r="BVN31">
        <v>949443</v>
      </c>
      <c r="BVO31">
        <v>952176</v>
      </c>
      <c r="BVP31">
        <v>944355</v>
      </c>
      <c r="BVQ31">
        <v>937856</v>
      </c>
      <c r="BVR31">
        <v>937856</v>
      </c>
      <c r="BVS31">
        <v>943305</v>
      </c>
      <c r="BVT31">
        <v>972407</v>
      </c>
      <c r="BVU31">
        <v>1980</v>
      </c>
      <c r="BVV31">
        <v>2083</v>
      </c>
      <c r="BVW31">
        <v>2924</v>
      </c>
      <c r="BVX31">
        <v>6668</v>
      </c>
      <c r="BVY31">
        <v>6493</v>
      </c>
      <c r="BVZ31">
        <v>6603</v>
      </c>
      <c r="BWA31">
        <v>8206</v>
      </c>
      <c r="BWB31">
        <v>8774</v>
      </c>
      <c r="BWC31">
        <v>9239</v>
      </c>
      <c r="BWD31">
        <v>10732</v>
      </c>
      <c r="BWE31">
        <v>16717</v>
      </c>
      <c r="BWF31">
        <v>16783</v>
      </c>
      <c r="BWG31">
        <v>29666</v>
      </c>
      <c r="BWH31">
        <v>57203</v>
      </c>
      <c r="BWI31">
        <v>105350</v>
      </c>
      <c r="BWJ31">
        <v>220315</v>
      </c>
      <c r="BWK31">
        <v>440873</v>
      </c>
      <c r="BWL31">
        <v>662256</v>
      </c>
      <c r="BWM31">
        <v>852978</v>
      </c>
      <c r="BWN31">
        <v>866974</v>
      </c>
      <c r="BWO31">
        <v>866974</v>
      </c>
      <c r="BWP31">
        <v>890888</v>
      </c>
      <c r="BWQ31">
        <v>911440</v>
      </c>
      <c r="BWR31">
        <v>915066</v>
      </c>
      <c r="BWS31">
        <v>907935</v>
      </c>
      <c r="BWT31">
        <v>900445</v>
      </c>
      <c r="BWU31">
        <v>906455</v>
      </c>
      <c r="BWV31">
        <v>909353</v>
      </c>
      <c r="BWW31">
        <v>910727</v>
      </c>
      <c r="BWX31">
        <v>919303</v>
      </c>
      <c r="BWY31">
        <v>925793</v>
      </c>
      <c r="BWZ31">
        <v>918524</v>
      </c>
      <c r="BXA31">
        <v>918431</v>
      </c>
      <c r="BXB31">
        <v>915091</v>
      </c>
      <c r="BXC31">
        <v>914270</v>
      </c>
      <c r="BXD31">
        <v>909927</v>
      </c>
      <c r="BXE31">
        <v>894484</v>
      </c>
      <c r="BXF31">
        <v>894190</v>
      </c>
      <c r="BXG31">
        <v>889330</v>
      </c>
      <c r="BXH31">
        <v>901678</v>
      </c>
      <c r="BXI31">
        <v>906380</v>
      </c>
      <c r="BXJ31">
        <v>917808</v>
      </c>
      <c r="BXK31">
        <v>917683</v>
      </c>
      <c r="BXL31">
        <v>915971</v>
      </c>
      <c r="BXM31">
        <v>919913</v>
      </c>
      <c r="BXN31">
        <v>923920</v>
      </c>
      <c r="BXO31">
        <v>927024</v>
      </c>
      <c r="BXP31">
        <v>930436</v>
      </c>
      <c r="BXQ31">
        <v>934511</v>
      </c>
      <c r="BXR31">
        <v>936358</v>
      </c>
      <c r="BXS31">
        <v>948320</v>
      </c>
      <c r="BXT31">
        <v>944313</v>
      </c>
      <c r="BXU31">
        <v>932693</v>
      </c>
      <c r="BXV31">
        <v>933673</v>
      </c>
      <c r="BXW31">
        <v>919719</v>
      </c>
      <c r="BXX31">
        <v>920065</v>
      </c>
      <c r="BXY31">
        <v>886106</v>
      </c>
      <c r="BXZ31">
        <v>890225</v>
      </c>
      <c r="BYA31">
        <v>891624</v>
      </c>
      <c r="BYB31">
        <v>877962</v>
      </c>
      <c r="BYC31">
        <v>867237</v>
      </c>
      <c r="BYD31">
        <v>864620</v>
      </c>
      <c r="BYE31">
        <v>858388</v>
      </c>
      <c r="BYF31">
        <v>863300</v>
      </c>
      <c r="BYG31">
        <v>876724</v>
      </c>
      <c r="BYH31">
        <v>448</v>
      </c>
      <c r="BYI31">
        <v>2391</v>
      </c>
      <c r="BYJ31">
        <v>3336</v>
      </c>
      <c r="BYK31">
        <v>5773</v>
      </c>
      <c r="BYL31">
        <v>6449</v>
      </c>
      <c r="BYM31">
        <v>8210</v>
      </c>
      <c r="BYN31">
        <v>10807</v>
      </c>
      <c r="BYO31">
        <v>14231</v>
      </c>
      <c r="BYP31">
        <v>15454</v>
      </c>
      <c r="BYQ31">
        <v>34151</v>
      </c>
      <c r="BYR31">
        <v>37978</v>
      </c>
      <c r="BYS31">
        <v>41163</v>
      </c>
      <c r="BYT31">
        <v>56028</v>
      </c>
      <c r="BYU31">
        <v>56028</v>
      </c>
      <c r="BYV31">
        <v>66754</v>
      </c>
      <c r="BYW31">
        <v>167115</v>
      </c>
      <c r="BYX31">
        <v>297077</v>
      </c>
      <c r="BYY31">
        <v>524454</v>
      </c>
      <c r="BYZ31">
        <v>683094</v>
      </c>
      <c r="BZA31">
        <v>796189</v>
      </c>
      <c r="BZB31">
        <v>821731</v>
      </c>
      <c r="BZC31">
        <v>848702</v>
      </c>
      <c r="BZD31">
        <v>857994</v>
      </c>
      <c r="BZE31">
        <v>864524</v>
      </c>
      <c r="BZF31">
        <v>861644</v>
      </c>
      <c r="BZG31">
        <v>860925</v>
      </c>
      <c r="BZH31">
        <v>843191</v>
      </c>
      <c r="BZI31">
        <v>843786</v>
      </c>
      <c r="BZJ31">
        <v>844990</v>
      </c>
      <c r="BZK31">
        <v>858117</v>
      </c>
      <c r="BZL31">
        <v>849470</v>
      </c>
      <c r="BZM31">
        <v>841729</v>
      </c>
      <c r="BZN31">
        <v>837327</v>
      </c>
      <c r="BZO31">
        <v>840054</v>
      </c>
      <c r="BZP31">
        <v>842171</v>
      </c>
      <c r="BZQ31">
        <v>841702</v>
      </c>
      <c r="BZR31">
        <v>823958</v>
      </c>
      <c r="BZS31">
        <v>824939</v>
      </c>
      <c r="BZT31">
        <v>824590</v>
      </c>
      <c r="BZU31">
        <v>834502</v>
      </c>
      <c r="BZV31">
        <v>835522</v>
      </c>
      <c r="BZW31">
        <v>833474</v>
      </c>
      <c r="BZX31">
        <v>838391</v>
      </c>
      <c r="BZY31">
        <v>828812</v>
      </c>
      <c r="BZZ31">
        <v>842222</v>
      </c>
      <c r="CAA31">
        <v>838199</v>
      </c>
      <c r="CAB31">
        <v>837346</v>
      </c>
      <c r="CAC31">
        <v>835460</v>
      </c>
      <c r="CAD31">
        <v>837979</v>
      </c>
      <c r="CAE31">
        <v>833922</v>
      </c>
      <c r="CAF31">
        <v>825260</v>
      </c>
      <c r="CAG31">
        <v>823212</v>
      </c>
      <c r="CAH31">
        <v>814929</v>
      </c>
      <c r="CAI31">
        <v>815337</v>
      </c>
      <c r="CAJ31">
        <v>811085</v>
      </c>
      <c r="CAK31">
        <v>798269</v>
      </c>
      <c r="CAL31">
        <v>798269</v>
      </c>
      <c r="CAM31">
        <v>791726</v>
      </c>
      <c r="CAN31">
        <v>792018</v>
      </c>
      <c r="CAO31">
        <v>788529</v>
      </c>
      <c r="CAP31">
        <v>801210</v>
      </c>
      <c r="CAQ31">
        <v>792742</v>
      </c>
      <c r="CAR31">
        <v>791089</v>
      </c>
      <c r="CAS31">
        <v>789651</v>
      </c>
      <c r="CAT31">
        <v>795195</v>
      </c>
      <c r="CAU31">
        <v>3063</v>
      </c>
      <c r="CAV31">
        <v>3237</v>
      </c>
      <c r="CAW31">
        <v>4627</v>
      </c>
      <c r="CAX31">
        <v>5092</v>
      </c>
      <c r="CAY31">
        <v>5593</v>
      </c>
      <c r="CAZ31">
        <v>5902</v>
      </c>
      <c r="CBA31">
        <v>9182</v>
      </c>
      <c r="CBB31">
        <v>9737</v>
      </c>
      <c r="CBC31">
        <v>10257</v>
      </c>
      <c r="CBD31">
        <v>10798</v>
      </c>
      <c r="CBE31">
        <v>11964</v>
      </c>
      <c r="CBF31">
        <v>14619</v>
      </c>
      <c r="CBG31">
        <v>17030</v>
      </c>
      <c r="CBH31">
        <v>27929</v>
      </c>
      <c r="CBI31">
        <v>37943</v>
      </c>
      <c r="CBJ31">
        <v>76590</v>
      </c>
      <c r="CBK31">
        <v>173980</v>
      </c>
      <c r="CBL31">
        <v>369474</v>
      </c>
      <c r="CBM31">
        <v>369474</v>
      </c>
      <c r="CBN31">
        <v>537656</v>
      </c>
      <c r="CBO31">
        <v>696823</v>
      </c>
      <c r="CBP31">
        <v>817648</v>
      </c>
      <c r="CBQ31">
        <v>850896</v>
      </c>
      <c r="CBR31">
        <v>868914</v>
      </c>
      <c r="CBS31">
        <v>866349</v>
      </c>
      <c r="CBT31">
        <v>861204</v>
      </c>
      <c r="CBU31">
        <v>854984</v>
      </c>
      <c r="CBV31">
        <v>846164</v>
      </c>
      <c r="CBW31">
        <v>846218</v>
      </c>
      <c r="CBX31">
        <v>854256</v>
      </c>
      <c r="CBY31">
        <v>843437</v>
      </c>
      <c r="CBZ31">
        <v>843373</v>
      </c>
      <c r="CCA31">
        <v>844560</v>
      </c>
      <c r="CCB31">
        <v>844769</v>
      </c>
      <c r="CCC31">
        <v>843250</v>
      </c>
      <c r="CCD31">
        <v>843936</v>
      </c>
      <c r="CCE31">
        <v>830054</v>
      </c>
      <c r="CCF31">
        <v>821854</v>
      </c>
      <c r="CCG31">
        <v>814678</v>
      </c>
      <c r="CCH31">
        <v>820534</v>
      </c>
      <c r="CCI31">
        <v>819698</v>
      </c>
      <c r="CCJ31">
        <v>813033</v>
      </c>
      <c r="CCK31">
        <v>814499</v>
      </c>
      <c r="CCL31">
        <v>813149</v>
      </c>
      <c r="CCM31">
        <v>816030</v>
      </c>
      <c r="CCN31">
        <v>807546</v>
      </c>
      <c r="CCO31">
        <v>809521</v>
      </c>
      <c r="CCP31">
        <v>800527</v>
      </c>
      <c r="CCQ31">
        <v>791820</v>
      </c>
      <c r="CCR31">
        <v>789755</v>
      </c>
      <c r="CCS31">
        <v>783415</v>
      </c>
      <c r="CCT31">
        <v>769177</v>
      </c>
      <c r="CCU31">
        <v>762463</v>
      </c>
      <c r="CCV31">
        <v>765284</v>
      </c>
      <c r="CCW31">
        <v>767085</v>
      </c>
      <c r="CCX31">
        <v>768147</v>
      </c>
      <c r="CCY31">
        <v>773647</v>
      </c>
      <c r="CCZ31">
        <v>785655</v>
      </c>
      <c r="CDA31">
        <v>782191</v>
      </c>
      <c r="CDB31">
        <v>782191</v>
      </c>
      <c r="CDC31">
        <v>793058</v>
      </c>
      <c r="CDD31">
        <v>799319</v>
      </c>
      <c r="CDE31">
        <v>793328</v>
      </c>
      <c r="CDF31">
        <v>788425</v>
      </c>
      <c r="CDG31">
        <v>796967</v>
      </c>
      <c r="CDH31">
        <v>785409</v>
      </c>
      <c r="CDI31">
        <v>833</v>
      </c>
      <c r="CDJ31">
        <v>888</v>
      </c>
      <c r="CDK31">
        <v>1362</v>
      </c>
      <c r="CDL31">
        <v>1562</v>
      </c>
      <c r="CDM31">
        <v>1752</v>
      </c>
      <c r="CDN31">
        <v>1995</v>
      </c>
      <c r="CDO31">
        <v>2233</v>
      </c>
      <c r="CDP31">
        <v>2183</v>
      </c>
      <c r="CDQ31">
        <v>5714</v>
      </c>
      <c r="CDR31">
        <v>9145</v>
      </c>
      <c r="CDS31">
        <v>14151</v>
      </c>
      <c r="CDT31">
        <v>16295</v>
      </c>
      <c r="CDU31">
        <v>20196</v>
      </c>
      <c r="CDV31">
        <v>27060</v>
      </c>
      <c r="CDW31">
        <v>35314</v>
      </c>
      <c r="CDX31">
        <v>74398</v>
      </c>
      <c r="CDY31">
        <v>192928</v>
      </c>
      <c r="CDZ31">
        <v>458674</v>
      </c>
      <c r="CEA31">
        <v>620203</v>
      </c>
      <c r="CEB31">
        <v>775149</v>
      </c>
      <c r="CEC31">
        <v>809595</v>
      </c>
      <c r="CED31">
        <v>822091</v>
      </c>
      <c r="CEE31">
        <v>822091</v>
      </c>
      <c r="CEF31">
        <v>823625</v>
      </c>
      <c r="CEG31">
        <v>825704</v>
      </c>
      <c r="CEH31">
        <v>817883</v>
      </c>
      <c r="CEI31">
        <v>824667</v>
      </c>
      <c r="CEJ31">
        <v>792766</v>
      </c>
      <c r="CEK31">
        <v>795531</v>
      </c>
      <c r="CEL31">
        <v>790636</v>
      </c>
      <c r="CEM31">
        <v>784048</v>
      </c>
      <c r="CEN31">
        <v>799340</v>
      </c>
      <c r="CEO31">
        <v>805109</v>
      </c>
      <c r="CEP31">
        <v>804204</v>
      </c>
      <c r="CEQ31">
        <v>802571</v>
      </c>
      <c r="CER31">
        <v>801599</v>
      </c>
      <c r="CES31">
        <v>805759</v>
      </c>
      <c r="CET31">
        <v>805693</v>
      </c>
      <c r="CEU31">
        <v>812133</v>
      </c>
      <c r="CEV31">
        <v>812706</v>
      </c>
      <c r="CEW31">
        <v>808075</v>
      </c>
      <c r="CEX31">
        <v>805389</v>
      </c>
      <c r="CEY31">
        <v>795509</v>
      </c>
      <c r="CEZ31">
        <v>792496</v>
      </c>
      <c r="CFA31">
        <v>787938</v>
      </c>
      <c r="CFB31">
        <v>785104</v>
      </c>
      <c r="CFC31">
        <v>790567</v>
      </c>
      <c r="CFD31">
        <v>790567</v>
      </c>
      <c r="CFE31">
        <v>796969</v>
      </c>
      <c r="CFF31">
        <v>791735</v>
      </c>
      <c r="CFG31">
        <v>771283</v>
      </c>
      <c r="CFH31">
        <v>762420</v>
      </c>
      <c r="CFI31">
        <v>764684</v>
      </c>
      <c r="CFJ31">
        <v>767158</v>
      </c>
      <c r="CFK31">
        <v>763272</v>
      </c>
      <c r="CFL31">
        <v>759743</v>
      </c>
      <c r="CFM31">
        <v>758825</v>
      </c>
      <c r="CFN31">
        <v>758825</v>
      </c>
      <c r="CFO31">
        <v>765620</v>
      </c>
      <c r="CFP31">
        <v>759049</v>
      </c>
      <c r="CFQ31">
        <v>753515</v>
      </c>
      <c r="CFR31">
        <v>751351</v>
      </c>
      <c r="CFS31">
        <v>751351</v>
      </c>
      <c r="CFT31">
        <v>752910</v>
      </c>
      <c r="CFU31">
        <v>754809</v>
      </c>
      <c r="CFV31">
        <v>14113</v>
      </c>
      <c r="CFW31">
        <v>13837</v>
      </c>
      <c r="CFX31">
        <v>14847</v>
      </c>
      <c r="CFY31">
        <v>14871</v>
      </c>
      <c r="CFZ31">
        <v>15317</v>
      </c>
      <c r="CGA31">
        <v>15669</v>
      </c>
      <c r="CGB31">
        <v>16508</v>
      </c>
      <c r="CGC31">
        <v>17940</v>
      </c>
      <c r="CGD31">
        <v>21458</v>
      </c>
      <c r="CGE31">
        <v>22198</v>
      </c>
      <c r="CGF31">
        <v>32632</v>
      </c>
      <c r="CGG31">
        <v>36385</v>
      </c>
      <c r="CGH31">
        <v>41761</v>
      </c>
      <c r="CGI31">
        <v>51841</v>
      </c>
      <c r="CGJ31">
        <v>79869</v>
      </c>
      <c r="CGK31">
        <v>179249</v>
      </c>
      <c r="CGL31">
        <v>375281</v>
      </c>
      <c r="CGM31">
        <v>567083</v>
      </c>
      <c r="CGN31">
        <v>614101</v>
      </c>
      <c r="CGO31">
        <v>614101</v>
      </c>
      <c r="CGP31">
        <v>672441</v>
      </c>
      <c r="CGQ31">
        <v>736301</v>
      </c>
      <c r="CGR31">
        <v>748630</v>
      </c>
      <c r="CGS31">
        <v>756246</v>
      </c>
      <c r="CGT31">
        <v>756583</v>
      </c>
      <c r="CGU31">
        <v>752627</v>
      </c>
      <c r="CGV31">
        <v>762195</v>
      </c>
      <c r="CGW31">
        <v>763823</v>
      </c>
      <c r="CGX31">
        <v>769975</v>
      </c>
      <c r="CGY31">
        <v>758380</v>
      </c>
      <c r="CGZ31">
        <v>751740</v>
      </c>
      <c r="CHA31">
        <v>741781</v>
      </c>
      <c r="CHB31">
        <v>737362</v>
      </c>
      <c r="CHC31">
        <v>735323</v>
      </c>
      <c r="CHD31">
        <v>732276</v>
      </c>
      <c r="CHE31">
        <v>729381</v>
      </c>
      <c r="CHF31">
        <v>729116</v>
      </c>
      <c r="CHG31">
        <v>738984</v>
      </c>
      <c r="CHH31">
        <v>746156</v>
      </c>
      <c r="CHI31">
        <v>746649</v>
      </c>
      <c r="CHJ31">
        <v>739886</v>
      </c>
      <c r="CHK31">
        <v>738654</v>
      </c>
      <c r="CHL31">
        <v>746705</v>
      </c>
      <c r="CHM31">
        <v>748556</v>
      </c>
      <c r="CHN31">
        <v>735393</v>
      </c>
      <c r="CHO31">
        <v>739404</v>
      </c>
      <c r="CHP31">
        <v>735308</v>
      </c>
      <c r="CHQ31">
        <v>741404</v>
      </c>
      <c r="CHR31">
        <v>743434</v>
      </c>
      <c r="CHS31">
        <v>740139</v>
      </c>
      <c r="CHT31">
        <v>741040</v>
      </c>
      <c r="CHU31">
        <v>747350</v>
      </c>
      <c r="CHV31">
        <v>747165</v>
      </c>
      <c r="CHW31">
        <v>742103</v>
      </c>
      <c r="CHX31">
        <v>734271</v>
      </c>
      <c r="CHY31">
        <v>730265</v>
      </c>
      <c r="CHZ31">
        <v>721776</v>
      </c>
      <c r="CIA31">
        <v>712658</v>
      </c>
      <c r="CIB31">
        <v>708762</v>
      </c>
      <c r="CIC31">
        <v>720058</v>
      </c>
      <c r="CID31">
        <v>715819</v>
      </c>
      <c r="CIE31">
        <v>709636</v>
      </c>
      <c r="CIF31">
        <v>711230</v>
      </c>
      <c r="CIG31">
        <v>715126</v>
      </c>
      <c r="CIH31">
        <v>3456</v>
      </c>
      <c r="CII31">
        <v>5959</v>
      </c>
      <c r="CIJ31">
        <v>8340</v>
      </c>
      <c r="CIK31">
        <v>9162</v>
      </c>
      <c r="CIL31">
        <v>10854</v>
      </c>
      <c r="CIM31">
        <v>12161</v>
      </c>
      <c r="CIN31">
        <v>14759</v>
      </c>
      <c r="CIO31">
        <v>15441</v>
      </c>
      <c r="CIP31">
        <v>19170</v>
      </c>
      <c r="CIQ31">
        <v>22230</v>
      </c>
      <c r="CIR31">
        <v>25609</v>
      </c>
      <c r="CIS31">
        <v>29104</v>
      </c>
      <c r="CIT31">
        <v>34187</v>
      </c>
      <c r="CIU31">
        <v>34187</v>
      </c>
      <c r="CIV31">
        <v>45701</v>
      </c>
      <c r="CIW31">
        <v>73494</v>
      </c>
      <c r="CIX31">
        <v>125357</v>
      </c>
      <c r="CIY31">
        <v>240724</v>
      </c>
      <c r="CIZ31">
        <v>410747</v>
      </c>
      <c r="CJA31">
        <v>607406</v>
      </c>
      <c r="CJB31">
        <v>703296</v>
      </c>
      <c r="CJC31">
        <v>733349</v>
      </c>
      <c r="CJD31">
        <v>740142</v>
      </c>
      <c r="CJE31">
        <v>740721</v>
      </c>
      <c r="CJF31">
        <v>735994</v>
      </c>
      <c r="CJG31">
        <v>741287</v>
      </c>
      <c r="CJH31">
        <v>740557</v>
      </c>
      <c r="CJI31">
        <v>740978</v>
      </c>
      <c r="CJJ31">
        <v>741216</v>
      </c>
      <c r="CJK31">
        <v>752367</v>
      </c>
      <c r="CJL31">
        <v>752782</v>
      </c>
      <c r="CJM31">
        <v>753872</v>
      </c>
      <c r="CJN31">
        <v>752649</v>
      </c>
      <c r="CJO31">
        <v>751826</v>
      </c>
      <c r="CJP31">
        <v>750231</v>
      </c>
      <c r="CJQ31">
        <v>744355</v>
      </c>
      <c r="CJR31">
        <v>735948</v>
      </c>
      <c r="CJS31">
        <v>730749</v>
      </c>
      <c r="CJT31">
        <v>727499</v>
      </c>
      <c r="CJU31">
        <v>729890</v>
      </c>
      <c r="CJV31">
        <v>735083</v>
      </c>
      <c r="CJW31">
        <v>729813</v>
      </c>
      <c r="CJX31">
        <v>724647</v>
      </c>
      <c r="CJY31">
        <v>720600</v>
      </c>
      <c r="CJZ31">
        <v>730700</v>
      </c>
      <c r="CKA31">
        <v>724344</v>
      </c>
      <c r="CKB31">
        <v>725921</v>
      </c>
      <c r="CKC31">
        <v>722495</v>
      </c>
      <c r="CKD31">
        <v>719820</v>
      </c>
      <c r="CKE31">
        <v>731784</v>
      </c>
      <c r="CKF31">
        <v>734341</v>
      </c>
      <c r="CKG31">
        <v>730645</v>
      </c>
      <c r="CKH31">
        <v>725122</v>
      </c>
      <c r="CKI31">
        <v>733597</v>
      </c>
      <c r="CKJ31">
        <v>727663</v>
      </c>
      <c r="CKK31">
        <v>734486</v>
      </c>
      <c r="CKL31">
        <v>734396</v>
      </c>
      <c r="CKM31">
        <v>734396</v>
      </c>
      <c r="CKN31">
        <v>745851</v>
      </c>
      <c r="CKO31">
        <v>754133</v>
      </c>
      <c r="CKP31">
        <v>752806</v>
      </c>
      <c r="CKQ31">
        <v>750190</v>
      </c>
      <c r="CKR31">
        <v>745113</v>
      </c>
      <c r="CKS31">
        <v>745925</v>
      </c>
      <c r="CKT31">
        <v>764972</v>
      </c>
      <c r="CKU31">
        <v>509</v>
      </c>
      <c r="CKV31">
        <v>660</v>
      </c>
      <c r="CKW31">
        <v>904</v>
      </c>
      <c r="CKX31">
        <v>992</v>
      </c>
      <c r="CKY31">
        <v>2592</v>
      </c>
      <c r="CKZ31">
        <v>2898</v>
      </c>
      <c r="CLA31">
        <v>3304</v>
      </c>
      <c r="CLB31">
        <v>4851</v>
      </c>
      <c r="CLC31">
        <v>7968</v>
      </c>
      <c r="CLD31">
        <v>10327</v>
      </c>
      <c r="CLE31">
        <v>15057</v>
      </c>
      <c r="CLF31">
        <v>18624</v>
      </c>
      <c r="CLG31">
        <v>23903</v>
      </c>
      <c r="CLH31">
        <v>27281</v>
      </c>
      <c r="CLI31">
        <v>44904</v>
      </c>
      <c r="CLJ31">
        <v>54959</v>
      </c>
      <c r="CLK31">
        <v>72743</v>
      </c>
      <c r="CLL31">
        <v>203865</v>
      </c>
      <c r="CLM31">
        <v>203865</v>
      </c>
      <c r="CLN31">
        <v>327379</v>
      </c>
      <c r="CLO31">
        <v>494050</v>
      </c>
      <c r="CLP31">
        <v>604272</v>
      </c>
      <c r="CLQ31">
        <v>684759</v>
      </c>
      <c r="CLR31">
        <v>693528</v>
      </c>
      <c r="CLS31">
        <v>687868</v>
      </c>
      <c r="CLT31">
        <v>689217</v>
      </c>
      <c r="CLU31">
        <v>668248</v>
      </c>
      <c r="CLV31">
        <v>662708</v>
      </c>
      <c r="CLW31">
        <v>661628</v>
      </c>
      <c r="CLX31">
        <v>669980</v>
      </c>
      <c r="CLY31">
        <v>666136</v>
      </c>
      <c r="CLZ31">
        <v>674699</v>
      </c>
      <c r="CMA31">
        <v>665555</v>
      </c>
      <c r="CMB31">
        <v>654079</v>
      </c>
      <c r="CMC31">
        <v>649839</v>
      </c>
      <c r="CMD31">
        <v>648460</v>
      </c>
      <c r="CME31">
        <v>641515</v>
      </c>
      <c r="CMF31">
        <v>642270</v>
      </c>
      <c r="CMG31">
        <v>646453</v>
      </c>
      <c r="CMH31">
        <v>648609</v>
      </c>
      <c r="CMI31">
        <v>648658</v>
      </c>
      <c r="CMJ31">
        <v>640258</v>
      </c>
      <c r="CMK31">
        <v>635650</v>
      </c>
      <c r="CML31">
        <v>626436</v>
      </c>
      <c r="CMM31">
        <v>650303</v>
      </c>
      <c r="CMN31">
        <v>647987</v>
      </c>
      <c r="CMO31">
        <v>644021</v>
      </c>
      <c r="CMP31">
        <v>645623</v>
      </c>
      <c r="CMQ31">
        <v>642578</v>
      </c>
      <c r="CMR31">
        <v>642578</v>
      </c>
      <c r="CMS31">
        <v>642477</v>
      </c>
      <c r="CMT31">
        <v>642895</v>
      </c>
      <c r="CMU31">
        <v>644221</v>
      </c>
      <c r="CMV31">
        <v>655489</v>
      </c>
      <c r="CMW31">
        <v>654629</v>
      </c>
      <c r="CMX31">
        <v>652115</v>
      </c>
      <c r="CMY31">
        <v>639961</v>
      </c>
      <c r="CMZ31">
        <v>635641</v>
      </c>
      <c r="CNA31">
        <v>630598</v>
      </c>
      <c r="CNB31">
        <v>631837</v>
      </c>
      <c r="CNC31">
        <v>629646</v>
      </c>
      <c r="CND31">
        <v>624556</v>
      </c>
      <c r="CNE31">
        <v>624700</v>
      </c>
      <c r="CNF31">
        <v>621012</v>
      </c>
      <c r="CNG31">
        <v>622221</v>
      </c>
      <c r="CNH31">
        <v>396</v>
      </c>
      <c r="CNI31">
        <v>424</v>
      </c>
      <c r="CNJ31">
        <v>547</v>
      </c>
      <c r="CNK31">
        <v>610</v>
      </c>
      <c r="CNL31">
        <v>858</v>
      </c>
      <c r="CNM31">
        <v>1328</v>
      </c>
      <c r="CNN31">
        <v>1656</v>
      </c>
      <c r="CNO31">
        <v>2340</v>
      </c>
      <c r="CNP31">
        <v>3146</v>
      </c>
      <c r="CNQ31">
        <v>3738</v>
      </c>
      <c r="CNR31">
        <v>4183</v>
      </c>
      <c r="CNS31">
        <v>6830</v>
      </c>
      <c r="CNT31">
        <v>7615</v>
      </c>
      <c r="CNU31">
        <v>10243</v>
      </c>
      <c r="CNV31">
        <v>12481</v>
      </c>
      <c r="CNW31">
        <v>15457</v>
      </c>
      <c r="CNX31">
        <v>20808</v>
      </c>
      <c r="CNY31">
        <v>51967</v>
      </c>
      <c r="CNZ31">
        <v>155295</v>
      </c>
      <c r="COA31">
        <v>329769</v>
      </c>
      <c r="COB31">
        <v>489192</v>
      </c>
      <c r="COC31">
        <v>582748</v>
      </c>
      <c r="COD31">
        <v>609874</v>
      </c>
      <c r="COE31">
        <v>609874</v>
      </c>
      <c r="COF31">
        <v>616055</v>
      </c>
      <c r="COG31">
        <v>629206</v>
      </c>
      <c r="COH31">
        <v>624904</v>
      </c>
      <c r="COI31">
        <v>628110</v>
      </c>
      <c r="COJ31">
        <v>628054</v>
      </c>
      <c r="COK31">
        <v>629826</v>
      </c>
      <c r="COL31">
        <v>622929</v>
      </c>
      <c r="COM31">
        <v>618773</v>
      </c>
      <c r="CON31">
        <v>614157</v>
      </c>
      <c r="COO31">
        <v>616563</v>
      </c>
      <c r="COP31">
        <v>608886</v>
      </c>
      <c r="COQ31">
        <v>614036</v>
      </c>
      <c r="COR31">
        <v>612420</v>
      </c>
      <c r="COS31">
        <v>614032</v>
      </c>
      <c r="COT31">
        <v>611313</v>
      </c>
      <c r="COU31">
        <v>615872</v>
      </c>
      <c r="COV31">
        <v>615850</v>
      </c>
      <c r="COW31">
        <v>613519</v>
      </c>
      <c r="COX31">
        <v>616992</v>
      </c>
      <c r="COY31">
        <v>619942</v>
      </c>
      <c r="COZ31">
        <v>627417</v>
      </c>
      <c r="CPA31">
        <v>618563</v>
      </c>
      <c r="CPB31">
        <v>615219</v>
      </c>
      <c r="CPC31">
        <v>616589</v>
      </c>
      <c r="CPD31">
        <v>616589</v>
      </c>
      <c r="CPE31">
        <v>615662</v>
      </c>
      <c r="CPF31">
        <v>618103</v>
      </c>
      <c r="CPG31">
        <v>621671</v>
      </c>
      <c r="CPH31">
        <v>620862</v>
      </c>
      <c r="CPI31">
        <v>619608</v>
      </c>
      <c r="CPJ31">
        <v>614490</v>
      </c>
      <c r="CPK31">
        <v>601524</v>
      </c>
      <c r="CPL31">
        <v>604566</v>
      </c>
      <c r="CPM31">
        <v>601847</v>
      </c>
      <c r="CPN31">
        <v>601847</v>
      </c>
      <c r="CPO31">
        <v>597654</v>
      </c>
      <c r="CPP31">
        <v>596400</v>
      </c>
      <c r="CPQ31">
        <v>594134</v>
      </c>
      <c r="CPR31">
        <v>590687</v>
      </c>
      <c r="CPS31">
        <v>590687</v>
      </c>
      <c r="CPT31">
        <v>589779</v>
      </c>
      <c r="CPU31">
        <v>588966</v>
      </c>
      <c r="CPV31">
        <v>125</v>
      </c>
      <c r="CPW31">
        <v>437</v>
      </c>
      <c r="CPX31">
        <v>584</v>
      </c>
      <c r="CPY31">
        <v>752</v>
      </c>
      <c r="CPZ31">
        <v>2377</v>
      </c>
      <c r="CQA31">
        <v>2852</v>
      </c>
      <c r="CQB31">
        <v>5915</v>
      </c>
      <c r="CQC31">
        <v>7110</v>
      </c>
      <c r="CQD31">
        <v>7297</v>
      </c>
      <c r="CQE31">
        <v>8141</v>
      </c>
      <c r="CQF31">
        <v>8994</v>
      </c>
      <c r="CQG31">
        <v>12134</v>
      </c>
      <c r="CQH31">
        <v>14596</v>
      </c>
      <c r="CQI31">
        <v>16864</v>
      </c>
      <c r="CQJ31">
        <v>23416</v>
      </c>
      <c r="CQK31">
        <v>50817</v>
      </c>
      <c r="CQL31">
        <v>110462</v>
      </c>
      <c r="CQM31">
        <v>300880</v>
      </c>
      <c r="CQN31">
        <v>352018</v>
      </c>
      <c r="CQO31">
        <v>352018</v>
      </c>
      <c r="CQP31">
        <v>472044</v>
      </c>
      <c r="CQQ31">
        <v>548579</v>
      </c>
      <c r="CQR31">
        <v>567764</v>
      </c>
      <c r="CQS31">
        <v>567921</v>
      </c>
      <c r="CQT31">
        <v>566062</v>
      </c>
      <c r="CQU31">
        <v>584953</v>
      </c>
      <c r="CQV31">
        <v>592761</v>
      </c>
      <c r="CQW31">
        <v>590748</v>
      </c>
      <c r="CQX31">
        <v>593537</v>
      </c>
      <c r="CQY31">
        <v>564075</v>
      </c>
      <c r="CQZ31">
        <v>542624</v>
      </c>
      <c r="CRA31">
        <v>547698</v>
      </c>
      <c r="CRB31">
        <v>544411</v>
      </c>
      <c r="CRC31">
        <v>538474</v>
      </c>
      <c r="CRD31">
        <v>538314</v>
      </c>
      <c r="CRE31">
        <v>542988</v>
      </c>
      <c r="CRF31">
        <v>543105</v>
      </c>
      <c r="CRG31">
        <v>555355</v>
      </c>
      <c r="CRH31">
        <v>564430</v>
      </c>
      <c r="CRI31">
        <v>562346</v>
      </c>
      <c r="CRJ31">
        <v>557052</v>
      </c>
      <c r="CRK31">
        <v>555786</v>
      </c>
      <c r="CRL31">
        <v>546052</v>
      </c>
      <c r="CRM31">
        <v>549084</v>
      </c>
      <c r="CRN31">
        <v>555248</v>
      </c>
      <c r="CRO31">
        <v>553990</v>
      </c>
      <c r="CRP31">
        <v>564798</v>
      </c>
      <c r="CRQ31">
        <v>572163</v>
      </c>
      <c r="CRR31">
        <v>566584</v>
      </c>
      <c r="CRS31">
        <v>569912</v>
      </c>
      <c r="CRT31">
        <v>571404</v>
      </c>
      <c r="CRU31">
        <v>572259</v>
      </c>
      <c r="CRV31">
        <v>565068</v>
      </c>
      <c r="CRW31">
        <v>568102</v>
      </c>
      <c r="CRX31">
        <v>568461</v>
      </c>
      <c r="CRY31">
        <v>569075</v>
      </c>
      <c r="CRZ31">
        <v>567612</v>
      </c>
      <c r="CSA31">
        <v>565996</v>
      </c>
      <c r="CSB31">
        <v>575712</v>
      </c>
      <c r="CSC31">
        <v>572504</v>
      </c>
      <c r="CSD31">
        <v>563685</v>
      </c>
      <c r="CSE31">
        <v>559572</v>
      </c>
      <c r="CSF31">
        <v>558828</v>
      </c>
      <c r="CSG31">
        <v>566641</v>
      </c>
      <c r="CSH31">
        <v>578</v>
      </c>
      <c r="CSI31">
        <v>678</v>
      </c>
      <c r="CSJ31">
        <v>1487</v>
      </c>
      <c r="CSK31">
        <v>1873</v>
      </c>
      <c r="CSL31">
        <v>2027</v>
      </c>
      <c r="CSM31">
        <v>2244</v>
      </c>
      <c r="CSN31">
        <v>2821</v>
      </c>
      <c r="CSO31">
        <v>3273</v>
      </c>
      <c r="CSP31">
        <v>3571</v>
      </c>
      <c r="CSQ31">
        <v>6810</v>
      </c>
      <c r="CSR31">
        <v>7394</v>
      </c>
      <c r="CSS31">
        <v>9171</v>
      </c>
      <c r="CST31">
        <v>11340</v>
      </c>
      <c r="CSU31">
        <v>11340</v>
      </c>
      <c r="CSV31">
        <v>14325</v>
      </c>
      <c r="CSW31">
        <v>25382</v>
      </c>
      <c r="CSX31">
        <v>38363</v>
      </c>
      <c r="CSY31">
        <v>97852</v>
      </c>
      <c r="CSZ31">
        <v>241402</v>
      </c>
      <c r="CTA31">
        <v>344722</v>
      </c>
      <c r="CTB31">
        <v>506750</v>
      </c>
      <c r="CTC31">
        <v>545830</v>
      </c>
      <c r="CTD31">
        <v>581625</v>
      </c>
      <c r="CTE31">
        <v>581517</v>
      </c>
      <c r="CTF31">
        <v>580756</v>
      </c>
      <c r="CTG31">
        <v>582305</v>
      </c>
      <c r="CTH31">
        <v>584791</v>
      </c>
      <c r="CTI31">
        <v>590480</v>
      </c>
      <c r="CTJ31">
        <v>592237</v>
      </c>
      <c r="CTK31">
        <v>590034</v>
      </c>
      <c r="CTL31">
        <v>580920</v>
      </c>
      <c r="CTM31">
        <v>580105</v>
      </c>
      <c r="CTN31">
        <v>575530</v>
      </c>
      <c r="CTO31">
        <v>572640</v>
      </c>
      <c r="CTP31">
        <v>567502</v>
      </c>
      <c r="CTQ31">
        <v>564700</v>
      </c>
      <c r="CTR31">
        <v>562270</v>
      </c>
      <c r="CTS31">
        <v>566906</v>
      </c>
      <c r="CTT31">
        <v>566998</v>
      </c>
      <c r="CTU31">
        <v>572457</v>
      </c>
      <c r="CTV31">
        <v>575308</v>
      </c>
      <c r="CTW31">
        <v>567958</v>
      </c>
      <c r="CTX31">
        <v>567693</v>
      </c>
      <c r="CTY31">
        <v>570018</v>
      </c>
      <c r="CTZ31">
        <v>581273</v>
      </c>
      <c r="CUA31">
        <v>583148</v>
      </c>
      <c r="CUB31">
        <v>587793</v>
      </c>
      <c r="CUC31">
        <v>588677</v>
      </c>
      <c r="CUD31">
        <v>594433</v>
      </c>
      <c r="CUE31">
        <v>583883</v>
      </c>
      <c r="CUF31">
        <v>590010</v>
      </c>
      <c r="CUG31">
        <v>589201</v>
      </c>
      <c r="CUH31">
        <v>569730</v>
      </c>
      <c r="CUI31">
        <v>563657</v>
      </c>
      <c r="CUJ31">
        <v>565818</v>
      </c>
      <c r="CUK31">
        <v>568609</v>
      </c>
      <c r="CUL31">
        <v>566716</v>
      </c>
      <c r="CUM31">
        <v>559142</v>
      </c>
      <c r="CUN31">
        <v>559142</v>
      </c>
      <c r="CUO31">
        <v>554769</v>
      </c>
      <c r="CUP31">
        <v>548975</v>
      </c>
      <c r="CUQ31">
        <v>552177</v>
      </c>
      <c r="CUR31">
        <v>555966</v>
      </c>
      <c r="CUS31">
        <v>566410</v>
      </c>
      <c r="CUT31">
        <v>579654</v>
      </c>
      <c r="CUU31">
        <v>582891</v>
      </c>
      <c r="CUV31">
        <v>951</v>
      </c>
      <c r="CUW31">
        <v>1120</v>
      </c>
      <c r="CUX31">
        <v>2021</v>
      </c>
      <c r="CUY31">
        <v>2914</v>
      </c>
      <c r="CUZ31">
        <v>3195</v>
      </c>
      <c r="CVA31">
        <v>5435</v>
      </c>
      <c r="CVB31">
        <v>6196</v>
      </c>
      <c r="CVC31">
        <v>7455</v>
      </c>
      <c r="CVD31">
        <v>7971</v>
      </c>
      <c r="CVE31">
        <v>10239</v>
      </c>
      <c r="CVF31">
        <v>10860</v>
      </c>
      <c r="CVG31">
        <v>12918</v>
      </c>
      <c r="CVH31">
        <v>14676</v>
      </c>
      <c r="CVI31">
        <v>22021</v>
      </c>
      <c r="CVJ31">
        <v>25123</v>
      </c>
      <c r="CVK31">
        <v>36036</v>
      </c>
      <c r="CVL31">
        <v>50636</v>
      </c>
      <c r="CVM31">
        <v>50636</v>
      </c>
      <c r="CVN31">
        <v>103797</v>
      </c>
      <c r="CVO31">
        <v>205796</v>
      </c>
      <c r="CVP31">
        <v>369136</v>
      </c>
      <c r="CVQ31">
        <v>459201</v>
      </c>
      <c r="CVR31">
        <v>494041</v>
      </c>
      <c r="CVS31">
        <v>501435</v>
      </c>
      <c r="CVT31">
        <v>517806</v>
      </c>
      <c r="CVU31">
        <v>526788</v>
      </c>
      <c r="CVV31">
        <v>523541</v>
      </c>
      <c r="CVW31">
        <v>535127</v>
      </c>
      <c r="CVX31">
        <v>525277</v>
      </c>
      <c r="CVY31">
        <v>526101</v>
      </c>
      <c r="CVZ31">
        <v>516625</v>
      </c>
      <c r="CWA31">
        <v>514905</v>
      </c>
      <c r="CWB31">
        <v>513607</v>
      </c>
      <c r="CWC31">
        <v>513511</v>
      </c>
      <c r="CWD31">
        <v>507578</v>
      </c>
      <c r="CWE31">
        <v>506580</v>
      </c>
      <c r="CWF31">
        <v>508777</v>
      </c>
      <c r="CWG31">
        <v>508859</v>
      </c>
      <c r="CWH31">
        <v>518313</v>
      </c>
      <c r="CWI31">
        <v>518590</v>
      </c>
      <c r="CWJ31">
        <v>518404</v>
      </c>
      <c r="CWK31">
        <v>521658</v>
      </c>
      <c r="CWL31">
        <v>523387</v>
      </c>
      <c r="CWM31">
        <v>527610</v>
      </c>
      <c r="CWN31">
        <v>542384</v>
      </c>
      <c r="CWO31">
        <v>541681</v>
      </c>
      <c r="CWP31">
        <v>537408</v>
      </c>
      <c r="CWQ31">
        <v>546517</v>
      </c>
      <c r="CWR31">
        <v>542508</v>
      </c>
      <c r="CWS31">
        <v>536691</v>
      </c>
      <c r="CWT31">
        <v>528853</v>
      </c>
      <c r="CWU31">
        <v>518520</v>
      </c>
      <c r="CWV31">
        <v>516972</v>
      </c>
      <c r="CWW31">
        <v>519794</v>
      </c>
      <c r="CWX31">
        <v>514892</v>
      </c>
      <c r="CWY31">
        <v>517080</v>
      </c>
      <c r="CWZ31">
        <v>510389</v>
      </c>
      <c r="CXA31">
        <v>510092</v>
      </c>
      <c r="CXB31">
        <v>506641</v>
      </c>
      <c r="CXC31">
        <v>503086</v>
      </c>
      <c r="CXD31">
        <v>504529</v>
      </c>
      <c r="CXE31">
        <v>499362</v>
      </c>
      <c r="CXF31">
        <v>499826</v>
      </c>
      <c r="CXG31">
        <v>499826</v>
      </c>
      <c r="CXH31">
        <v>501174</v>
      </c>
      <c r="CXI31">
        <v>491880</v>
      </c>
      <c r="CXJ31">
        <v>240</v>
      </c>
      <c r="CXK31">
        <v>436</v>
      </c>
      <c r="CXL31">
        <v>2424</v>
      </c>
      <c r="CXM31">
        <v>2863</v>
      </c>
      <c r="CXN31">
        <v>8883</v>
      </c>
      <c r="CXO31">
        <v>10915</v>
      </c>
      <c r="CXP31">
        <v>11308</v>
      </c>
      <c r="CXQ31">
        <v>11650</v>
      </c>
      <c r="CXR31">
        <v>12840</v>
      </c>
      <c r="CXS31">
        <v>13091</v>
      </c>
      <c r="CXT31">
        <v>14571</v>
      </c>
      <c r="CXU31">
        <v>16102</v>
      </c>
      <c r="CXV31">
        <v>18276</v>
      </c>
      <c r="CXW31">
        <v>20874</v>
      </c>
      <c r="CXX31">
        <v>30582</v>
      </c>
      <c r="CXY31">
        <v>38549</v>
      </c>
      <c r="CXZ31">
        <v>53242</v>
      </c>
      <c r="CYA31">
        <v>112313</v>
      </c>
      <c r="CYB31">
        <v>275476</v>
      </c>
      <c r="CYC31">
        <v>375311</v>
      </c>
      <c r="CYD31">
        <v>485048</v>
      </c>
      <c r="CYE31">
        <v>534542</v>
      </c>
      <c r="CYF31">
        <v>549118</v>
      </c>
      <c r="CYG31">
        <v>546435</v>
      </c>
      <c r="CYH31">
        <v>555138</v>
      </c>
      <c r="CYI31">
        <v>557672</v>
      </c>
      <c r="CYJ31">
        <v>557672</v>
      </c>
      <c r="CYK31">
        <v>558416</v>
      </c>
      <c r="CYL31">
        <v>558498</v>
      </c>
      <c r="CYM31">
        <v>560568</v>
      </c>
      <c r="CYN31">
        <v>559490</v>
      </c>
      <c r="CYO31">
        <v>552536</v>
      </c>
      <c r="CYP31">
        <v>547221</v>
      </c>
      <c r="CYQ31">
        <v>542351</v>
      </c>
      <c r="CYR31">
        <v>545301</v>
      </c>
      <c r="CYS31">
        <v>535580</v>
      </c>
      <c r="CYT31">
        <v>532929</v>
      </c>
      <c r="CYU31">
        <v>529269</v>
      </c>
      <c r="CYV31">
        <v>529418</v>
      </c>
      <c r="CYW31">
        <v>533153</v>
      </c>
      <c r="CYX31">
        <v>532494</v>
      </c>
      <c r="CYY31">
        <v>533447</v>
      </c>
      <c r="CYZ31">
        <v>533104</v>
      </c>
      <c r="CZA31">
        <v>534892</v>
      </c>
      <c r="CZB31">
        <v>528120</v>
      </c>
      <c r="CZC31">
        <v>527932</v>
      </c>
      <c r="CZD31">
        <v>527932</v>
      </c>
      <c r="CZE31">
        <v>513884</v>
      </c>
      <c r="CZF31">
        <v>510735</v>
      </c>
      <c r="CZG31">
        <v>508114</v>
      </c>
      <c r="CZH31">
        <v>501259</v>
      </c>
      <c r="CZI31">
        <v>497527</v>
      </c>
      <c r="CZJ31">
        <v>493130</v>
      </c>
      <c r="CZK31">
        <v>495712</v>
      </c>
      <c r="CZL31">
        <v>491088</v>
      </c>
      <c r="CZM31">
        <v>490489</v>
      </c>
      <c r="CZN31">
        <v>497507</v>
      </c>
      <c r="CZO31">
        <v>497507</v>
      </c>
      <c r="CZP31">
        <v>504199</v>
      </c>
      <c r="CZQ31">
        <v>504900</v>
      </c>
      <c r="CZR31">
        <v>505973</v>
      </c>
      <c r="CZS31">
        <v>508066</v>
      </c>
      <c r="CZT31">
        <v>508066</v>
      </c>
      <c r="CZU31">
        <v>509436</v>
      </c>
      <c r="CZV31">
        <v>514314</v>
      </c>
      <c r="CZW31">
        <v>6823</v>
      </c>
      <c r="CZX31">
        <v>6914</v>
      </c>
      <c r="CZY31">
        <v>7373</v>
      </c>
      <c r="CZZ31">
        <v>7903</v>
      </c>
      <c r="DAA31">
        <v>8185</v>
      </c>
      <c r="DAB31">
        <v>10976</v>
      </c>
      <c r="DAC31">
        <v>12673</v>
      </c>
      <c r="DAD31">
        <v>13426</v>
      </c>
      <c r="DAE31">
        <v>13547</v>
      </c>
      <c r="DAF31">
        <v>14366</v>
      </c>
      <c r="DAG31">
        <v>15347</v>
      </c>
      <c r="DAH31">
        <v>16895</v>
      </c>
      <c r="DAI31">
        <v>22397</v>
      </c>
      <c r="DAJ31">
        <v>25129</v>
      </c>
      <c r="DAK31">
        <v>26992</v>
      </c>
      <c r="DAL31">
        <v>31111</v>
      </c>
      <c r="DAM31">
        <v>72011</v>
      </c>
      <c r="DAN31">
        <v>98446</v>
      </c>
      <c r="DAO31">
        <v>98446</v>
      </c>
      <c r="DAP31">
        <v>196626</v>
      </c>
      <c r="DAQ31">
        <v>328519</v>
      </c>
      <c r="DAR31">
        <v>400526</v>
      </c>
      <c r="DAS31">
        <v>451635</v>
      </c>
      <c r="DAT31">
        <v>457854</v>
      </c>
      <c r="DAU31">
        <v>457826</v>
      </c>
      <c r="DAV31">
        <v>461100</v>
      </c>
      <c r="DAW31">
        <v>464211</v>
      </c>
      <c r="DAX31">
        <v>470361</v>
      </c>
      <c r="DAY31">
        <v>473276</v>
      </c>
      <c r="DAZ31">
        <v>474653</v>
      </c>
      <c r="DBA31">
        <v>482992</v>
      </c>
      <c r="DBB31">
        <v>490949</v>
      </c>
      <c r="DBC31">
        <v>483071</v>
      </c>
      <c r="DBD31">
        <v>483885</v>
      </c>
      <c r="DBE31">
        <v>489298</v>
      </c>
      <c r="DBF31">
        <v>480946</v>
      </c>
      <c r="DBG31">
        <v>472444</v>
      </c>
      <c r="DBH31">
        <v>481184</v>
      </c>
      <c r="DBI31">
        <v>484232</v>
      </c>
      <c r="DBJ31">
        <v>482460</v>
      </c>
      <c r="DBK31">
        <v>478244</v>
      </c>
      <c r="DBL31">
        <v>482460</v>
      </c>
      <c r="DBM31">
        <v>497074</v>
      </c>
      <c r="DBN31">
        <v>499553</v>
      </c>
      <c r="DBO31">
        <v>502298</v>
      </c>
      <c r="DBP31">
        <v>506040</v>
      </c>
      <c r="DBQ31">
        <v>512740</v>
      </c>
      <c r="DBR31">
        <v>519198</v>
      </c>
      <c r="DBS31">
        <v>527201</v>
      </c>
      <c r="DBT31">
        <v>521630</v>
      </c>
      <c r="DBU31">
        <v>512934</v>
      </c>
      <c r="DBV31">
        <v>510020</v>
      </c>
      <c r="DBW31">
        <v>516355</v>
      </c>
      <c r="DBX31">
        <v>507870</v>
      </c>
      <c r="DBY31">
        <v>504458</v>
      </c>
      <c r="DBZ31">
        <v>506009</v>
      </c>
      <c r="DCA31">
        <v>504364</v>
      </c>
      <c r="DCB31">
        <v>493210</v>
      </c>
      <c r="DCC31">
        <v>494676</v>
      </c>
      <c r="DCD31">
        <v>495848</v>
      </c>
      <c r="DCE31">
        <v>490407</v>
      </c>
      <c r="DCF31">
        <v>488245</v>
      </c>
      <c r="DCG31">
        <v>496324</v>
      </c>
      <c r="DCH31">
        <v>497449</v>
      </c>
      <c r="DCI31">
        <v>493690</v>
      </c>
      <c r="DCJ31">
        <v>2829</v>
      </c>
      <c r="DCK31">
        <v>4897</v>
      </c>
      <c r="DCL31">
        <v>8591</v>
      </c>
      <c r="DCM31">
        <v>8899</v>
      </c>
      <c r="DCN31">
        <v>9108</v>
      </c>
      <c r="DCO31">
        <v>9883</v>
      </c>
      <c r="DCP31">
        <v>10164</v>
      </c>
      <c r="DCQ31">
        <v>10475</v>
      </c>
      <c r="DCR31">
        <v>11298</v>
      </c>
      <c r="DCS31">
        <v>12420</v>
      </c>
      <c r="DCT31">
        <v>14158</v>
      </c>
      <c r="DCU31">
        <v>14158</v>
      </c>
      <c r="DCV31">
        <v>22226</v>
      </c>
      <c r="DCW31">
        <v>24878</v>
      </c>
      <c r="DCX31">
        <v>30489</v>
      </c>
      <c r="DCY31">
        <v>41793</v>
      </c>
      <c r="DCZ31">
        <v>73052</v>
      </c>
      <c r="DDA31">
        <v>155803</v>
      </c>
      <c r="DDB31">
        <v>287177</v>
      </c>
      <c r="DDC31">
        <v>384298</v>
      </c>
      <c r="DDD31">
        <v>462247</v>
      </c>
      <c r="DDE31">
        <v>501248</v>
      </c>
      <c r="DDF31">
        <v>520352</v>
      </c>
      <c r="DDG31">
        <v>516284</v>
      </c>
      <c r="DDH31">
        <v>514863</v>
      </c>
      <c r="DDI31">
        <v>511681</v>
      </c>
      <c r="DDJ31">
        <v>510086</v>
      </c>
      <c r="DDK31">
        <v>517513</v>
      </c>
      <c r="DDL31">
        <v>520931</v>
      </c>
      <c r="DDM31">
        <v>525293</v>
      </c>
      <c r="DDN31">
        <v>521601</v>
      </c>
      <c r="DDO31">
        <v>523637</v>
      </c>
      <c r="DDP31">
        <v>515767</v>
      </c>
      <c r="DDQ31">
        <v>521486</v>
      </c>
      <c r="DDR31">
        <v>522832</v>
      </c>
      <c r="DDS31">
        <v>521916</v>
      </c>
      <c r="DDT31">
        <v>519657</v>
      </c>
      <c r="DDU31">
        <v>513008</v>
      </c>
      <c r="DDV31">
        <v>509171</v>
      </c>
      <c r="DDW31">
        <v>507027</v>
      </c>
      <c r="DDX31">
        <v>515573</v>
      </c>
      <c r="DDY31">
        <v>519727</v>
      </c>
      <c r="DDZ31">
        <v>522452</v>
      </c>
      <c r="DEA31">
        <v>512999</v>
      </c>
      <c r="DEB31">
        <v>507648</v>
      </c>
      <c r="DEC31">
        <v>502914</v>
      </c>
      <c r="DED31">
        <v>496466</v>
      </c>
      <c r="DEE31">
        <v>487275</v>
      </c>
      <c r="DEF31">
        <v>479030</v>
      </c>
      <c r="DEG31">
        <v>484578</v>
      </c>
      <c r="DEH31">
        <v>490618</v>
      </c>
      <c r="DEI31">
        <v>488131</v>
      </c>
      <c r="DEJ31">
        <v>492235</v>
      </c>
      <c r="DEK31">
        <v>496026</v>
      </c>
      <c r="DEL31">
        <v>496603</v>
      </c>
      <c r="DEM31">
        <v>488025</v>
      </c>
      <c r="DEN31">
        <v>481067</v>
      </c>
      <c r="DEO31">
        <v>481067</v>
      </c>
      <c r="DEP31">
        <v>477766</v>
      </c>
      <c r="DEQ31">
        <v>477901</v>
      </c>
      <c r="DER31">
        <v>478174</v>
      </c>
      <c r="DES31">
        <v>471402</v>
      </c>
      <c r="DET31">
        <v>476890</v>
      </c>
      <c r="DEU31">
        <v>478245</v>
      </c>
      <c r="DEV31">
        <v>482886</v>
      </c>
      <c r="DEW31">
        <v>480126</v>
      </c>
      <c r="DEX31">
        <v>1551</v>
      </c>
      <c r="DEY31">
        <v>1982</v>
      </c>
      <c r="DEZ31">
        <v>4121</v>
      </c>
      <c r="DFA31">
        <v>4944</v>
      </c>
      <c r="DFB31">
        <v>5505</v>
      </c>
      <c r="DFC31">
        <v>7237</v>
      </c>
      <c r="DFD31">
        <v>8928</v>
      </c>
      <c r="DFE31">
        <v>8518</v>
      </c>
      <c r="DFF31">
        <v>9545</v>
      </c>
      <c r="DFG31">
        <v>10197</v>
      </c>
      <c r="DFH31">
        <v>11463</v>
      </c>
      <c r="DFI31">
        <v>11903</v>
      </c>
      <c r="DFJ31">
        <v>15316</v>
      </c>
      <c r="DFK31">
        <v>16184</v>
      </c>
      <c r="DFL31">
        <v>18782</v>
      </c>
      <c r="DFM31">
        <v>30785</v>
      </c>
      <c r="DFN31">
        <v>57527</v>
      </c>
      <c r="DFO31">
        <v>145566</v>
      </c>
      <c r="DFP31">
        <v>285836</v>
      </c>
      <c r="DFQ31">
        <v>424221</v>
      </c>
      <c r="DFR31">
        <v>424221</v>
      </c>
      <c r="DFS31">
        <v>451286</v>
      </c>
      <c r="DFT31">
        <v>463224</v>
      </c>
      <c r="DFU31">
        <v>472814</v>
      </c>
      <c r="DFV31">
        <v>473768</v>
      </c>
      <c r="DFW31">
        <v>464674</v>
      </c>
      <c r="DFX31">
        <v>468127</v>
      </c>
      <c r="DFY31">
        <v>463226</v>
      </c>
      <c r="DFZ31">
        <v>464344</v>
      </c>
      <c r="DGA31">
        <v>465781</v>
      </c>
      <c r="DGB31">
        <v>455590</v>
      </c>
      <c r="DGC31">
        <v>455409</v>
      </c>
      <c r="DGD31">
        <v>457330</v>
      </c>
      <c r="DGE31">
        <v>443260</v>
      </c>
      <c r="DGF31">
        <v>438188</v>
      </c>
      <c r="DGG31">
        <v>436357</v>
      </c>
      <c r="DGH31">
        <v>432411</v>
      </c>
      <c r="DGI31">
        <v>437437</v>
      </c>
      <c r="DGJ31">
        <v>430925</v>
      </c>
      <c r="DGK31">
        <v>424128</v>
      </c>
      <c r="DGL31">
        <v>425956</v>
      </c>
      <c r="DGM31">
        <v>436081</v>
      </c>
      <c r="DGN31">
        <v>440991</v>
      </c>
      <c r="DGO31">
        <v>435381</v>
      </c>
      <c r="DGP31">
        <v>437230</v>
      </c>
      <c r="DGQ31">
        <v>443263</v>
      </c>
      <c r="DGR31">
        <v>440857</v>
      </c>
      <c r="DGS31">
        <v>442423</v>
      </c>
      <c r="DGT31">
        <v>447213</v>
      </c>
      <c r="DGU31">
        <v>441589</v>
      </c>
      <c r="DGV31">
        <v>441961</v>
      </c>
      <c r="DGW31">
        <v>441466</v>
      </c>
      <c r="DGX31">
        <v>435600</v>
      </c>
      <c r="DGY31">
        <v>435215</v>
      </c>
      <c r="DGZ31">
        <v>435726</v>
      </c>
      <c r="DHA31">
        <v>432137</v>
      </c>
      <c r="DHB31">
        <v>431219</v>
      </c>
      <c r="DHC31">
        <v>439790</v>
      </c>
      <c r="DHD31">
        <v>425860</v>
      </c>
      <c r="DHE31">
        <v>430926</v>
      </c>
      <c r="DHF31">
        <v>432523</v>
      </c>
      <c r="DHG31">
        <v>430826</v>
      </c>
      <c r="DHH31">
        <v>419763</v>
      </c>
      <c r="DHI31">
        <v>411472</v>
      </c>
      <c r="DHJ31">
        <v>412580</v>
      </c>
      <c r="DHK31">
        <v>2519</v>
      </c>
      <c r="DHL31">
        <v>2984</v>
      </c>
      <c r="DHM31">
        <v>3628</v>
      </c>
      <c r="DHN31">
        <v>4758</v>
      </c>
      <c r="DHO31">
        <v>8562</v>
      </c>
      <c r="DHP31">
        <v>9048</v>
      </c>
      <c r="DHQ31">
        <v>11595</v>
      </c>
      <c r="DHR31">
        <v>11589</v>
      </c>
      <c r="DHS31">
        <v>16795</v>
      </c>
      <c r="DHT31">
        <v>18278</v>
      </c>
      <c r="DHU31">
        <v>25007</v>
      </c>
      <c r="DHV31">
        <v>35040</v>
      </c>
      <c r="DHW31">
        <v>39781</v>
      </c>
      <c r="DHX31">
        <v>53406</v>
      </c>
      <c r="DHY31">
        <v>68899</v>
      </c>
      <c r="DHZ31">
        <v>79588</v>
      </c>
      <c r="DIA31">
        <v>115336</v>
      </c>
      <c r="DIB31">
        <v>232378</v>
      </c>
      <c r="DIC31">
        <v>421533</v>
      </c>
      <c r="DID31">
        <v>531094</v>
      </c>
      <c r="DIE31">
        <v>597717</v>
      </c>
      <c r="DIF31">
        <v>633999</v>
      </c>
      <c r="DIG31">
        <v>641089</v>
      </c>
      <c r="DIH31">
        <v>668521</v>
      </c>
      <c r="DII31">
        <v>664311</v>
      </c>
      <c r="DIJ31">
        <v>664311</v>
      </c>
      <c r="DIK31">
        <v>675408</v>
      </c>
      <c r="DIL31">
        <v>670221</v>
      </c>
      <c r="DIM31">
        <v>687256</v>
      </c>
      <c r="DIN31">
        <v>681544</v>
      </c>
      <c r="DIO31">
        <v>688114</v>
      </c>
      <c r="DIP31">
        <v>690169</v>
      </c>
      <c r="DIQ31">
        <v>691000</v>
      </c>
      <c r="DIR31">
        <v>699102</v>
      </c>
      <c r="DIS31">
        <v>727934</v>
      </c>
      <c r="DIT31">
        <v>749462</v>
      </c>
      <c r="DIU31">
        <v>760064</v>
      </c>
      <c r="DIV31">
        <v>773412</v>
      </c>
      <c r="DIW31">
        <v>783467</v>
      </c>
      <c r="DIX31">
        <v>790514</v>
      </c>
      <c r="DIY31">
        <v>801833</v>
      </c>
      <c r="DIZ31">
        <v>797053</v>
      </c>
      <c r="DJA31">
        <v>803254</v>
      </c>
      <c r="DJB31">
        <v>818195</v>
      </c>
      <c r="DJC31">
        <v>826700</v>
      </c>
      <c r="DJD31">
        <v>826700</v>
      </c>
      <c r="DJE31">
        <v>838795</v>
      </c>
      <c r="DJF31">
        <v>838550</v>
      </c>
      <c r="DJG31">
        <v>841829</v>
      </c>
      <c r="DJH31">
        <v>851461</v>
      </c>
      <c r="DJI31">
        <v>854004</v>
      </c>
      <c r="DJJ31">
        <v>854608</v>
      </c>
      <c r="DJK31">
        <v>869992</v>
      </c>
      <c r="DJL31">
        <v>882093</v>
      </c>
      <c r="DJM31">
        <v>896495</v>
      </c>
      <c r="DJN31">
        <v>890785</v>
      </c>
      <c r="DJO31">
        <v>877851</v>
      </c>
      <c r="DJP31">
        <v>877851</v>
      </c>
      <c r="DJQ31">
        <v>876071</v>
      </c>
      <c r="DJR31">
        <v>880100</v>
      </c>
      <c r="DJS31">
        <v>875747</v>
      </c>
      <c r="DJT31">
        <v>877730</v>
      </c>
      <c r="DJU31">
        <v>877730</v>
      </c>
      <c r="DJV31">
        <v>878874</v>
      </c>
      <c r="DJW31">
        <v>887236</v>
      </c>
      <c r="DJX31">
        <v>3080</v>
      </c>
      <c r="DJY31">
        <v>3175</v>
      </c>
      <c r="DJZ31">
        <v>8062</v>
      </c>
      <c r="DKA31">
        <v>9441</v>
      </c>
      <c r="DKB31">
        <v>11994</v>
      </c>
      <c r="DKC31">
        <v>13521</v>
      </c>
      <c r="DKD31">
        <v>14104</v>
      </c>
      <c r="DKE31">
        <v>15105</v>
      </c>
      <c r="DKF31">
        <v>15041</v>
      </c>
      <c r="DKG31">
        <v>18117</v>
      </c>
      <c r="DKH31">
        <v>27217</v>
      </c>
      <c r="DKI31">
        <v>35377</v>
      </c>
      <c r="DKJ31">
        <v>41323</v>
      </c>
      <c r="DKK31">
        <v>47487</v>
      </c>
      <c r="DKL31">
        <v>66432</v>
      </c>
      <c r="DKM31">
        <v>100562</v>
      </c>
      <c r="DKN31">
        <v>134117</v>
      </c>
      <c r="DKO31">
        <v>134117</v>
      </c>
      <c r="DKP31">
        <v>407502</v>
      </c>
      <c r="DKQ31">
        <v>560342</v>
      </c>
      <c r="DKR31">
        <v>714059</v>
      </c>
      <c r="DKS31">
        <v>784825</v>
      </c>
      <c r="DKT31">
        <v>795619</v>
      </c>
      <c r="DKU31">
        <v>806029</v>
      </c>
      <c r="DKV31">
        <v>814374</v>
      </c>
      <c r="DKW31">
        <v>826276</v>
      </c>
      <c r="DKX31">
        <v>832268</v>
      </c>
      <c r="DKY31">
        <v>832757</v>
      </c>
      <c r="DKZ31">
        <v>813594</v>
      </c>
      <c r="DLA31">
        <v>815001</v>
      </c>
      <c r="DLB31">
        <v>822650</v>
      </c>
      <c r="DLC31">
        <v>809532</v>
      </c>
      <c r="DLD31">
        <v>818735</v>
      </c>
      <c r="DLE31">
        <v>825125</v>
      </c>
      <c r="DLF31">
        <v>827815</v>
      </c>
      <c r="DLG31">
        <v>824948</v>
      </c>
      <c r="DLH31">
        <v>842688</v>
      </c>
      <c r="DLI31">
        <v>849866</v>
      </c>
      <c r="DLJ31">
        <v>850270</v>
      </c>
      <c r="DLK31">
        <v>849900</v>
      </c>
      <c r="DLL31">
        <v>851728</v>
      </c>
      <c r="DLM31">
        <v>866873</v>
      </c>
      <c r="DLN31">
        <v>864863</v>
      </c>
      <c r="DLO31">
        <v>866989</v>
      </c>
      <c r="DLP31">
        <v>864196</v>
      </c>
      <c r="DLQ31">
        <v>866667</v>
      </c>
      <c r="DLR31">
        <v>869999</v>
      </c>
      <c r="DLS31">
        <v>881074</v>
      </c>
      <c r="DLT31">
        <v>901081</v>
      </c>
      <c r="DLU31">
        <v>880864</v>
      </c>
      <c r="DLV31">
        <v>883274</v>
      </c>
      <c r="DLW31">
        <v>873835</v>
      </c>
      <c r="DLX31">
        <v>876214</v>
      </c>
      <c r="DLY31">
        <v>898719</v>
      </c>
      <c r="DLZ31">
        <v>898087</v>
      </c>
      <c r="DMA31">
        <v>894912</v>
      </c>
      <c r="DMB31">
        <v>872173</v>
      </c>
      <c r="DMC31">
        <v>865832</v>
      </c>
      <c r="DMD31">
        <v>869168</v>
      </c>
      <c r="DME31">
        <v>869754</v>
      </c>
      <c r="DMF31">
        <v>859955</v>
      </c>
      <c r="DMG31">
        <v>862445</v>
      </c>
      <c r="DMH31">
        <v>855805</v>
      </c>
      <c r="DMI31">
        <v>851994</v>
      </c>
      <c r="DMJ31">
        <v>849052</v>
      </c>
      <c r="DMK31">
        <v>4241</v>
      </c>
      <c r="DML31">
        <v>4632</v>
      </c>
      <c r="DMM31">
        <v>7703</v>
      </c>
      <c r="DMN31">
        <v>9724</v>
      </c>
      <c r="DMO31">
        <v>15566</v>
      </c>
      <c r="DMP31">
        <v>17078</v>
      </c>
      <c r="DMQ31">
        <v>21654</v>
      </c>
      <c r="DMR31">
        <v>26925</v>
      </c>
      <c r="DMS31">
        <v>28275</v>
      </c>
      <c r="DMT31">
        <v>38383</v>
      </c>
      <c r="DMU31">
        <v>40128</v>
      </c>
      <c r="DMV31">
        <v>43448</v>
      </c>
      <c r="DMW31">
        <v>65815</v>
      </c>
      <c r="DMX31">
        <v>83428</v>
      </c>
      <c r="DMY31">
        <v>116929</v>
      </c>
      <c r="DMZ31">
        <v>116929</v>
      </c>
      <c r="DNA31">
        <v>142296</v>
      </c>
      <c r="DNB31">
        <v>397023</v>
      </c>
      <c r="DNC31">
        <v>604824</v>
      </c>
      <c r="DND31">
        <v>731493</v>
      </c>
      <c r="DNE31">
        <v>821047</v>
      </c>
      <c r="DNF31">
        <v>860836</v>
      </c>
      <c r="DNG31">
        <v>848102</v>
      </c>
      <c r="DNH31">
        <v>849287</v>
      </c>
      <c r="DNI31">
        <v>861318</v>
      </c>
      <c r="DNJ31">
        <v>863608</v>
      </c>
      <c r="DNK31">
        <v>867630</v>
      </c>
      <c r="DNL31">
        <v>853877</v>
      </c>
      <c r="DNM31">
        <v>830841</v>
      </c>
      <c r="DNN31">
        <v>820309</v>
      </c>
      <c r="DNO31">
        <v>810912</v>
      </c>
      <c r="DNP31">
        <v>802313</v>
      </c>
      <c r="DNQ31">
        <v>783122</v>
      </c>
      <c r="DNR31">
        <v>772066</v>
      </c>
      <c r="DNS31">
        <v>773723</v>
      </c>
      <c r="DNT31">
        <v>788357</v>
      </c>
      <c r="DNU31">
        <v>772039</v>
      </c>
      <c r="DNV31">
        <v>780559</v>
      </c>
      <c r="DNW31">
        <v>793035</v>
      </c>
      <c r="DNX31">
        <v>780365</v>
      </c>
      <c r="DNY31">
        <v>788874</v>
      </c>
      <c r="DNZ31">
        <v>780497</v>
      </c>
      <c r="DOA31">
        <v>790993</v>
      </c>
      <c r="DOB31">
        <v>788332</v>
      </c>
      <c r="DOC31">
        <v>781615</v>
      </c>
      <c r="DOD31">
        <v>772274</v>
      </c>
      <c r="DOE31">
        <v>781334</v>
      </c>
      <c r="DOF31">
        <v>763760</v>
      </c>
      <c r="DOG31">
        <v>748739</v>
      </c>
      <c r="DOH31">
        <v>751028</v>
      </c>
      <c r="DOI31">
        <v>746188</v>
      </c>
      <c r="DOJ31">
        <v>741775</v>
      </c>
      <c r="DOK31">
        <v>726865</v>
      </c>
      <c r="DOL31">
        <v>716766</v>
      </c>
      <c r="DOM31">
        <v>708878</v>
      </c>
      <c r="DON31">
        <v>703930</v>
      </c>
      <c r="DOO31">
        <v>703930</v>
      </c>
      <c r="DOP31">
        <v>707826</v>
      </c>
      <c r="DOQ31">
        <v>736205</v>
      </c>
      <c r="DOR31">
        <v>742525</v>
      </c>
      <c r="DOS31">
        <v>741753</v>
      </c>
      <c r="DOT31">
        <v>745406</v>
      </c>
      <c r="DOU31">
        <v>739449</v>
      </c>
      <c r="DOV31">
        <v>730527</v>
      </c>
      <c r="DOW31">
        <v>729445</v>
      </c>
      <c r="DOX31">
        <v>736031</v>
      </c>
      <c r="DOY31">
        <v>8511</v>
      </c>
      <c r="DOZ31">
        <v>8832</v>
      </c>
      <c r="DPA31">
        <v>8856</v>
      </c>
      <c r="DPB31">
        <v>9747</v>
      </c>
      <c r="DPC31">
        <v>10190</v>
      </c>
      <c r="DPD31">
        <v>11514</v>
      </c>
      <c r="DPE31">
        <v>13668</v>
      </c>
      <c r="DPF31">
        <v>19586</v>
      </c>
      <c r="DPG31">
        <v>20851</v>
      </c>
      <c r="DPH31">
        <v>26317</v>
      </c>
      <c r="DPI31">
        <v>34599</v>
      </c>
      <c r="DPJ31">
        <v>42477</v>
      </c>
      <c r="DPK31">
        <v>53080</v>
      </c>
      <c r="DPL31">
        <v>70086</v>
      </c>
      <c r="DPM31">
        <v>91460</v>
      </c>
      <c r="DPN31">
        <v>139309</v>
      </c>
      <c r="DPO31">
        <v>280994</v>
      </c>
      <c r="DPP31">
        <v>507294</v>
      </c>
      <c r="DPQ31">
        <v>687917</v>
      </c>
      <c r="DPR31">
        <v>687917</v>
      </c>
      <c r="DPS31">
        <v>719090</v>
      </c>
      <c r="DPT31">
        <v>738963</v>
      </c>
      <c r="DPU31">
        <v>773248</v>
      </c>
      <c r="DPV31">
        <v>767797</v>
      </c>
      <c r="DPW31">
        <v>775920</v>
      </c>
      <c r="DPX31">
        <v>772427</v>
      </c>
      <c r="DPY31">
        <v>761027</v>
      </c>
      <c r="DPZ31">
        <v>749115</v>
      </c>
      <c r="DQA31">
        <v>745471</v>
      </c>
      <c r="DQB31">
        <v>754179</v>
      </c>
      <c r="DQC31">
        <v>758676</v>
      </c>
      <c r="DQD31">
        <v>742857</v>
      </c>
      <c r="DQE31">
        <v>740279</v>
      </c>
      <c r="DQF31">
        <v>745046</v>
      </c>
      <c r="DQG31">
        <v>747369</v>
      </c>
      <c r="DQH31">
        <v>735053</v>
      </c>
      <c r="DQI31">
        <v>724832</v>
      </c>
      <c r="DQJ31">
        <v>733186</v>
      </c>
      <c r="DQK31">
        <v>742274</v>
      </c>
      <c r="DQL31">
        <v>741104</v>
      </c>
      <c r="DQM31">
        <v>737157</v>
      </c>
      <c r="DQN31">
        <v>729601</v>
      </c>
      <c r="DQO31">
        <v>720046</v>
      </c>
      <c r="DQP31">
        <v>716798</v>
      </c>
      <c r="DQQ31">
        <v>717256</v>
      </c>
      <c r="DQR31">
        <v>717256</v>
      </c>
      <c r="DQS31">
        <v>725032</v>
      </c>
      <c r="DQT31">
        <v>728935</v>
      </c>
      <c r="DQU31">
        <v>730706</v>
      </c>
      <c r="DQV31">
        <v>733602</v>
      </c>
      <c r="DQW31">
        <v>727903</v>
      </c>
      <c r="DQX31">
        <v>712116</v>
      </c>
      <c r="DQY31">
        <v>709463</v>
      </c>
      <c r="DQZ31">
        <v>703177</v>
      </c>
      <c r="DRA31">
        <v>708038</v>
      </c>
      <c r="DRB31">
        <v>693234</v>
      </c>
      <c r="DRC31">
        <v>705703</v>
      </c>
      <c r="DRD31">
        <v>714290</v>
      </c>
      <c r="DRE31">
        <v>725457</v>
      </c>
      <c r="DRF31">
        <v>721842</v>
      </c>
      <c r="DRG31">
        <v>732668</v>
      </c>
      <c r="DRH31">
        <v>724686</v>
      </c>
      <c r="DRI31">
        <v>710212</v>
      </c>
      <c r="DRJ31">
        <v>714599</v>
      </c>
      <c r="DRK31">
        <v>706291</v>
      </c>
      <c r="DRL31">
        <v>226</v>
      </c>
      <c r="DRM31">
        <v>762</v>
      </c>
      <c r="DRN31">
        <v>7481</v>
      </c>
      <c r="DRO31">
        <v>10664</v>
      </c>
      <c r="DRP31">
        <v>11124</v>
      </c>
      <c r="DRQ31">
        <v>11574</v>
      </c>
      <c r="DRR31">
        <v>12373</v>
      </c>
      <c r="DRS31">
        <v>13255</v>
      </c>
      <c r="DRT31">
        <v>15619</v>
      </c>
      <c r="DRU31">
        <v>18213</v>
      </c>
      <c r="DRV31">
        <v>22806</v>
      </c>
      <c r="DRW31">
        <v>35215</v>
      </c>
      <c r="DRX31">
        <v>44651</v>
      </c>
      <c r="DRY31">
        <v>61866</v>
      </c>
      <c r="DRZ31">
        <v>94226</v>
      </c>
      <c r="DSA31">
        <v>140485</v>
      </c>
      <c r="DSB31">
        <v>328562</v>
      </c>
      <c r="DSC31">
        <v>444356</v>
      </c>
      <c r="DSD31">
        <v>529616</v>
      </c>
      <c r="DSE31">
        <v>629922</v>
      </c>
      <c r="DSF31">
        <v>665671</v>
      </c>
      <c r="DSG31">
        <v>670831</v>
      </c>
      <c r="DSH31">
        <v>679005</v>
      </c>
      <c r="DSI31">
        <v>675129</v>
      </c>
      <c r="DSJ31">
        <v>675129</v>
      </c>
      <c r="DSK31">
        <v>679973</v>
      </c>
      <c r="DSL31">
        <v>668099</v>
      </c>
      <c r="DSM31">
        <v>680412</v>
      </c>
      <c r="DSN31">
        <v>680910</v>
      </c>
      <c r="DSO31">
        <v>681696</v>
      </c>
      <c r="DSP31">
        <v>669981</v>
      </c>
      <c r="DSQ31">
        <v>664658</v>
      </c>
      <c r="DSR31">
        <v>663551</v>
      </c>
      <c r="DSS31">
        <v>666125</v>
      </c>
      <c r="DST31">
        <v>666196</v>
      </c>
      <c r="DSU31">
        <v>674624</v>
      </c>
      <c r="DSV31">
        <v>672853</v>
      </c>
      <c r="DSW31">
        <v>671362</v>
      </c>
      <c r="DSX31">
        <v>662461</v>
      </c>
      <c r="DSY31">
        <v>673898</v>
      </c>
      <c r="DSZ31">
        <v>685135</v>
      </c>
      <c r="DTA31">
        <v>676711</v>
      </c>
      <c r="DTB31">
        <v>669153</v>
      </c>
      <c r="DTC31">
        <v>671682</v>
      </c>
      <c r="DTD31">
        <v>671682</v>
      </c>
      <c r="DTE31">
        <v>680336</v>
      </c>
      <c r="DTF31">
        <v>671172</v>
      </c>
      <c r="DTG31">
        <v>673403</v>
      </c>
      <c r="DTH31">
        <v>663693</v>
      </c>
      <c r="DTI31">
        <v>670164</v>
      </c>
      <c r="DTJ31">
        <v>652274</v>
      </c>
      <c r="DTK31">
        <v>641190</v>
      </c>
      <c r="DTL31">
        <v>642304</v>
      </c>
      <c r="DTM31">
        <v>645944</v>
      </c>
      <c r="DTN31">
        <v>648785</v>
      </c>
      <c r="DTO31">
        <v>655165</v>
      </c>
      <c r="DTP31">
        <v>648045</v>
      </c>
      <c r="DTQ31">
        <v>648045</v>
      </c>
      <c r="DTR31">
        <v>654162</v>
      </c>
      <c r="DTS31">
        <v>651896</v>
      </c>
      <c r="DTT31">
        <v>637230</v>
      </c>
      <c r="DTU31">
        <v>629072</v>
      </c>
      <c r="DTV31">
        <v>629072</v>
      </c>
      <c r="DTW31">
        <v>632619</v>
      </c>
      <c r="DTX31">
        <v>640918</v>
      </c>
      <c r="DTY31">
        <v>1487</v>
      </c>
      <c r="DTZ31">
        <v>1974</v>
      </c>
      <c r="DUA31">
        <v>2459</v>
      </c>
      <c r="DUB31">
        <v>4300</v>
      </c>
      <c r="DUC31">
        <v>5696</v>
      </c>
      <c r="DUD31">
        <v>6964</v>
      </c>
      <c r="DUE31">
        <v>8307</v>
      </c>
      <c r="DUF31">
        <v>10359</v>
      </c>
      <c r="DUG31">
        <v>13600</v>
      </c>
      <c r="DUH31">
        <v>19704</v>
      </c>
      <c r="DUI31">
        <v>29471</v>
      </c>
      <c r="DUJ31">
        <v>41935</v>
      </c>
      <c r="DUK31">
        <v>61093</v>
      </c>
      <c r="DUL31">
        <v>76919</v>
      </c>
      <c r="DUM31">
        <v>119731</v>
      </c>
      <c r="DUN31">
        <v>141681</v>
      </c>
      <c r="DUO31">
        <v>141681</v>
      </c>
      <c r="DUP31">
        <v>229335</v>
      </c>
      <c r="DUQ31">
        <v>396380</v>
      </c>
      <c r="DUR31">
        <v>568389</v>
      </c>
      <c r="DUS31">
        <v>619754</v>
      </c>
      <c r="DUT31">
        <v>638350</v>
      </c>
      <c r="DUU31">
        <v>632391</v>
      </c>
      <c r="DUV31">
        <v>644863</v>
      </c>
      <c r="DUW31">
        <v>657313</v>
      </c>
      <c r="DUX31">
        <v>663593</v>
      </c>
      <c r="DUY31">
        <v>667045</v>
      </c>
      <c r="DUZ31">
        <v>664136</v>
      </c>
      <c r="DVA31">
        <v>663810</v>
      </c>
      <c r="DVB31">
        <v>661623</v>
      </c>
      <c r="DVC31">
        <v>660591</v>
      </c>
      <c r="DVD31">
        <v>657891</v>
      </c>
      <c r="DVE31">
        <v>665349</v>
      </c>
      <c r="DVF31">
        <v>662383</v>
      </c>
      <c r="DVG31">
        <v>659557</v>
      </c>
      <c r="DVH31">
        <v>666792</v>
      </c>
      <c r="DVI31">
        <v>671802</v>
      </c>
      <c r="DVJ31">
        <v>658046</v>
      </c>
      <c r="DVK31">
        <v>647108</v>
      </c>
      <c r="DVL31">
        <v>647681</v>
      </c>
      <c r="DVM31">
        <v>652011</v>
      </c>
      <c r="DVN31">
        <v>652634</v>
      </c>
      <c r="DVO31">
        <v>657490</v>
      </c>
      <c r="DVP31">
        <v>641629</v>
      </c>
      <c r="DVQ31">
        <v>651049</v>
      </c>
      <c r="DVR31">
        <v>650145</v>
      </c>
      <c r="DVS31">
        <v>637020</v>
      </c>
      <c r="DVT31">
        <v>631497</v>
      </c>
      <c r="DVU31">
        <v>633989</v>
      </c>
      <c r="DVV31">
        <v>636835</v>
      </c>
      <c r="DVW31">
        <v>637339</v>
      </c>
      <c r="DVX31">
        <v>628021</v>
      </c>
      <c r="DVY31">
        <v>631952</v>
      </c>
      <c r="DVZ31">
        <v>638929</v>
      </c>
      <c r="DWA31">
        <v>640189</v>
      </c>
      <c r="DWB31">
        <v>640540</v>
      </c>
      <c r="DWC31">
        <v>638401</v>
      </c>
      <c r="DWD31">
        <v>630868</v>
      </c>
      <c r="DWE31">
        <v>639904</v>
      </c>
      <c r="DWF31">
        <v>654185</v>
      </c>
      <c r="DWG31">
        <v>643054</v>
      </c>
      <c r="DWH31">
        <v>630907</v>
      </c>
      <c r="DWI31">
        <v>615978</v>
      </c>
      <c r="DWJ31">
        <v>618210</v>
      </c>
      <c r="DWK31">
        <v>617558</v>
      </c>
      <c r="DWL31">
        <v>4392</v>
      </c>
      <c r="DWM31">
        <v>6499</v>
      </c>
      <c r="DWN31">
        <v>8778</v>
      </c>
      <c r="DWO31">
        <v>10010</v>
      </c>
      <c r="DWP31">
        <v>11707</v>
      </c>
      <c r="DWQ31">
        <v>13309</v>
      </c>
      <c r="DWR31">
        <v>14724</v>
      </c>
      <c r="DWS31">
        <v>16188</v>
      </c>
      <c r="DWT31">
        <v>19096</v>
      </c>
      <c r="DWU31">
        <v>21838</v>
      </c>
      <c r="DWV31">
        <v>24425</v>
      </c>
      <c r="DWW31">
        <v>28537</v>
      </c>
      <c r="DWX31">
        <v>41129</v>
      </c>
      <c r="DWY31">
        <v>87068</v>
      </c>
      <c r="DWZ31">
        <v>87068</v>
      </c>
      <c r="DXA31">
        <v>142581</v>
      </c>
      <c r="DXB31">
        <v>265046</v>
      </c>
      <c r="DXC31">
        <v>399649</v>
      </c>
      <c r="DXD31">
        <v>486353</v>
      </c>
      <c r="DXE31">
        <v>568593</v>
      </c>
      <c r="DXF31">
        <v>603929</v>
      </c>
      <c r="DXG31">
        <v>617376</v>
      </c>
      <c r="DXH31">
        <v>610627</v>
      </c>
      <c r="DXI31">
        <v>616793</v>
      </c>
      <c r="DXJ31">
        <v>605185</v>
      </c>
      <c r="DXK31">
        <v>591957</v>
      </c>
      <c r="DXL31">
        <v>581061</v>
      </c>
      <c r="DXM31">
        <v>588965</v>
      </c>
      <c r="DXN31">
        <v>587518</v>
      </c>
      <c r="DXO31">
        <v>579588</v>
      </c>
      <c r="DXP31">
        <v>585568</v>
      </c>
      <c r="DXQ31">
        <v>577672</v>
      </c>
      <c r="DXR31">
        <v>580447</v>
      </c>
      <c r="DXS31">
        <v>574359</v>
      </c>
      <c r="DXT31">
        <v>580346</v>
      </c>
      <c r="DXU31">
        <v>583593</v>
      </c>
      <c r="DXV31">
        <v>573966</v>
      </c>
      <c r="DXW31">
        <v>568652</v>
      </c>
      <c r="DXX31">
        <v>568497</v>
      </c>
      <c r="DXY31">
        <v>573460</v>
      </c>
      <c r="DXZ31">
        <v>580789</v>
      </c>
      <c r="DYA31">
        <v>578177</v>
      </c>
      <c r="DYB31">
        <v>573271</v>
      </c>
      <c r="DYC31">
        <v>580372</v>
      </c>
      <c r="DYD31">
        <v>574728</v>
      </c>
      <c r="DYE31">
        <v>572127</v>
      </c>
      <c r="DYF31">
        <v>573849</v>
      </c>
      <c r="DYG31">
        <v>575793</v>
      </c>
      <c r="DYH31">
        <v>583891</v>
      </c>
      <c r="DYI31">
        <v>579779</v>
      </c>
      <c r="DYJ31">
        <v>574112</v>
      </c>
      <c r="DYK31">
        <v>581677</v>
      </c>
      <c r="DYL31">
        <v>575720</v>
      </c>
      <c r="DYM31">
        <v>584328</v>
      </c>
      <c r="DYN31">
        <v>583394</v>
      </c>
      <c r="DYO31">
        <v>558671</v>
      </c>
      <c r="DYP31">
        <v>558671</v>
      </c>
      <c r="DYQ31">
        <v>560070</v>
      </c>
      <c r="DYR31">
        <v>554665</v>
      </c>
      <c r="DYS31">
        <v>540394</v>
      </c>
      <c r="DYT31">
        <v>550453</v>
      </c>
      <c r="DYU31">
        <v>550496</v>
      </c>
      <c r="DYV31">
        <v>545484</v>
      </c>
      <c r="DYW31">
        <v>554626</v>
      </c>
      <c r="DYX31">
        <v>552918</v>
      </c>
      <c r="DYY31">
        <v>578679</v>
      </c>
      <c r="DYZ31">
        <v>2669</v>
      </c>
      <c r="DZA31">
        <v>10288</v>
      </c>
      <c r="DZB31">
        <v>12625</v>
      </c>
      <c r="DZC31">
        <v>13477</v>
      </c>
      <c r="DZD31">
        <v>14511</v>
      </c>
      <c r="DZE31">
        <v>14518</v>
      </c>
      <c r="DZF31">
        <v>15744</v>
      </c>
      <c r="DZG31">
        <v>16949</v>
      </c>
      <c r="DZH31">
        <v>19344</v>
      </c>
      <c r="DZI31">
        <v>24303</v>
      </c>
      <c r="DZJ31">
        <v>28035</v>
      </c>
      <c r="DZK31">
        <v>37941</v>
      </c>
      <c r="DZL31">
        <v>47660</v>
      </c>
      <c r="DZM31">
        <v>67835</v>
      </c>
      <c r="DZN31">
        <v>117480</v>
      </c>
      <c r="DZO31">
        <v>240683</v>
      </c>
      <c r="DZP31">
        <v>418561</v>
      </c>
      <c r="DZQ31">
        <v>499746</v>
      </c>
      <c r="DZR31">
        <v>499746</v>
      </c>
      <c r="DZS31">
        <v>558574</v>
      </c>
      <c r="DZT31">
        <v>579479</v>
      </c>
      <c r="DZU31">
        <v>608016</v>
      </c>
      <c r="DZV31">
        <v>628586</v>
      </c>
      <c r="DZW31">
        <v>641129</v>
      </c>
      <c r="DZX31">
        <v>645670</v>
      </c>
      <c r="DZY31">
        <v>652664</v>
      </c>
      <c r="DZZ31">
        <v>649040</v>
      </c>
      <c r="EAA31">
        <v>658516</v>
      </c>
      <c r="EAB31">
        <v>654992</v>
      </c>
      <c r="EAC31">
        <v>675372</v>
      </c>
      <c r="EAD31">
        <v>674530</v>
      </c>
      <c r="EAE31">
        <v>675866</v>
      </c>
      <c r="EAF31">
        <v>679757</v>
      </c>
      <c r="EAG31">
        <v>687501</v>
      </c>
      <c r="EAH31">
        <v>713384</v>
      </c>
      <c r="EAI31">
        <v>716290</v>
      </c>
      <c r="EAJ31">
        <v>712995</v>
      </c>
      <c r="EAK31">
        <v>729443</v>
      </c>
      <c r="EAL31">
        <v>744050</v>
      </c>
      <c r="EAM31">
        <v>720112</v>
      </c>
      <c r="EAN31">
        <v>717364</v>
      </c>
      <c r="EAO31">
        <v>703832</v>
      </c>
      <c r="EAP31">
        <v>704909</v>
      </c>
      <c r="EAQ31">
        <v>697667</v>
      </c>
      <c r="EAR31">
        <v>698911</v>
      </c>
      <c r="EAS31">
        <v>686883</v>
      </c>
      <c r="EAT31">
        <v>674123</v>
      </c>
      <c r="EAU31">
        <v>673295</v>
      </c>
      <c r="EAV31">
        <v>677128</v>
      </c>
      <c r="EAW31">
        <v>664531</v>
      </c>
      <c r="EAX31">
        <v>656019</v>
      </c>
      <c r="EAY31">
        <v>652237</v>
      </c>
      <c r="EAZ31">
        <v>650167</v>
      </c>
      <c r="EBA31">
        <v>650142</v>
      </c>
      <c r="EBB31">
        <v>644260</v>
      </c>
      <c r="EBC31">
        <v>641148</v>
      </c>
      <c r="EBD31">
        <v>630652</v>
      </c>
      <c r="EBE31">
        <v>629712</v>
      </c>
      <c r="EBF31">
        <v>623539</v>
      </c>
      <c r="EBG31">
        <v>623539</v>
      </c>
      <c r="EBH31">
        <v>631559</v>
      </c>
      <c r="EBI31">
        <v>614807</v>
      </c>
      <c r="EBJ31">
        <v>612393</v>
      </c>
      <c r="EBK31">
        <v>609942</v>
      </c>
      <c r="EBL31">
        <v>609608</v>
      </c>
      <c r="EBM31">
        <v>608459</v>
      </c>
      <c r="EBN31">
        <v>5471</v>
      </c>
      <c r="EBO31">
        <v>6107</v>
      </c>
      <c r="EBP31">
        <v>7449</v>
      </c>
      <c r="EBQ31">
        <v>8118</v>
      </c>
      <c r="EBR31">
        <v>9358</v>
      </c>
      <c r="EBS31">
        <v>13384</v>
      </c>
      <c r="EBT31">
        <v>13982</v>
      </c>
      <c r="EBU31">
        <v>18308</v>
      </c>
      <c r="EBV31">
        <v>20590</v>
      </c>
      <c r="EBW31">
        <v>27444</v>
      </c>
      <c r="EBX31">
        <v>35144</v>
      </c>
      <c r="EBY31">
        <v>47845</v>
      </c>
      <c r="EBZ31">
        <v>81845</v>
      </c>
      <c r="ECA31">
        <v>109571</v>
      </c>
      <c r="ECB31">
        <v>174150</v>
      </c>
      <c r="ECC31">
        <v>298397</v>
      </c>
      <c r="ECD31">
        <v>431410</v>
      </c>
      <c r="ECE31">
        <v>523207</v>
      </c>
      <c r="ECF31">
        <v>566099</v>
      </c>
      <c r="ECG31">
        <v>596915</v>
      </c>
      <c r="ECH31">
        <v>598216</v>
      </c>
      <c r="ECI31">
        <v>603045</v>
      </c>
      <c r="ECJ31">
        <v>603045</v>
      </c>
      <c r="ECK31">
        <v>610778</v>
      </c>
      <c r="ECL31">
        <v>608767</v>
      </c>
      <c r="ECM31">
        <v>601892</v>
      </c>
      <c r="ECN31">
        <v>596401</v>
      </c>
      <c r="ECO31">
        <v>596768</v>
      </c>
      <c r="ECP31">
        <v>581703</v>
      </c>
      <c r="ECQ31">
        <v>582765</v>
      </c>
      <c r="ECR31">
        <v>582242</v>
      </c>
      <c r="ECS31">
        <v>580930</v>
      </c>
      <c r="ECT31">
        <v>577463</v>
      </c>
      <c r="ECU31">
        <v>566897</v>
      </c>
      <c r="ECV31">
        <v>571061</v>
      </c>
      <c r="ECW31">
        <v>562989</v>
      </c>
      <c r="ECX31">
        <v>561464</v>
      </c>
      <c r="ECY31">
        <v>566100</v>
      </c>
      <c r="ECZ31">
        <v>556095</v>
      </c>
      <c r="EDA31">
        <v>548615</v>
      </c>
      <c r="EDB31">
        <v>549028</v>
      </c>
      <c r="EDC31">
        <v>545194</v>
      </c>
      <c r="EDD31">
        <v>545194</v>
      </c>
      <c r="EDE31">
        <v>549673</v>
      </c>
      <c r="EDF31">
        <v>546960</v>
      </c>
      <c r="EDG31">
        <v>544226</v>
      </c>
      <c r="EDH31">
        <v>545432</v>
      </c>
      <c r="EDI31">
        <v>547472</v>
      </c>
      <c r="EDJ31">
        <v>548060</v>
      </c>
      <c r="EDK31">
        <v>539487</v>
      </c>
      <c r="EDL31">
        <v>544029</v>
      </c>
      <c r="EDM31">
        <v>538398</v>
      </c>
      <c r="EDN31">
        <v>543593</v>
      </c>
      <c r="EDO31">
        <v>547370</v>
      </c>
      <c r="EDP31">
        <v>542633</v>
      </c>
      <c r="EDQ31">
        <v>542676</v>
      </c>
      <c r="EDR31">
        <v>542676</v>
      </c>
      <c r="EDS31">
        <v>543815</v>
      </c>
      <c r="EDT31">
        <v>540845</v>
      </c>
      <c r="EDU31">
        <v>534253</v>
      </c>
      <c r="EDV31">
        <v>539018</v>
      </c>
      <c r="EDW31">
        <v>539018</v>
      </c>
      <c r="EDX31">
        <v>538914</v>
      </c>
      <c r="EDY31">
        <v>554877</v>
      </c>
      <c r="EDZ31">
        <v>2830</v>
      </c>
      <c r="EEA31">
        <v>3363</v>
      </c>
      <c r="EEB31">
        <v>4308</v>
      </c>
      <c r="EEC31">
        <v>6182</v>
      </c>
      <c r="EED31">
        <v>9135</v>
      </c>
      <c r="EEE31">
        <v>9356</v>
      </c>
      <c r="EEF31">
        <v>13072</v>
      </c>
      <c r="EEG31">
        <v>16195</v>
      </c>
      <c r="EEH31">
        <v>19872</v>
      </c>
      <c r="EEI31">
        <v>29236</v>
      </c>
      <c r="EEJ31">
        <v>33199</v>
      </c>
      <c r="EEK31">
        <v>50605</v>
      </c>
      <c r="EEL31">
        <v>62114</v>
      </c>
      <c r="EEM31">
        <v>88540</v>
      </c>
      <c r="EEN31">
        <v>125576</v>
      </c>
      <c r="EEO31">
        <v>233700</v>
      </c>
      <c r="EEP31">
        <v>392092</v>
      </c>
      <c r="EEQ31">
        <v>495951</v>
      </c>
      <c r="EER31">
        <v>580619</v>
      </c>
      <c r="EES31">
        <v>602850</v>
      </c>
      <c r="EET31">
        <v>602850</v>
      </c>
      <c r="EEU31">
        <v>608400</v>
      </c>
      <c r="EEV31">
        <v>619062</v>
      </c>
      <c r="EEW31">
        <v>628354</v>
      </c>
      <c r="EEX31">
        <v>628827</v>
      </c>
      <c r="EEY31">
        <v>617638</v>
      </c>
      <c r="EEZ31">
        <v>608355</v>
      </c>
      <c r="EFA31">
        <v>603840</v>
      </c>
      <c r="EFB31">
        <v>586126</v>
      </c>
      <c r="EFC31">
        <v>590864</v>
      </c>
      <c r="EFD31">
        <v>578418</v>
      </c>
      <c r="EFE31">
        <v>552999</v>
      </c>
      <c r="EFF31">
        <v>551329</v>
      </c>
      <c r="EFG31">
        <v>545439</v>
      </c>
      <c r="EFH31">
        <v>549347</v>
      </c>
      <c r="EFI31">
        <v>553867</v>
      </c>
      <c r="EFJ31">
        <v>549421</v>
      </c>
      <c r="EFK31">
        <v>548536</v>
      </c>
      <c r="EFL31">
        <v>546608</v>
      </c>
      <c r="EFM31">
        <v>551941</v>
      </c>
      <c r="EFN31">
        <v>543907</v>
      </c>
      <c r="EFO31">
        <v>543150</v>
      </c>
      <c r="EFP31">
        <v>547546</v>
      </c>
      <c r="EFQ31">
        <v>546785</v>
      </c>
      <c r="EFR31">
        <v>556988</v>
      </c>
      <c r="EFS31">
        <v>568845</v>
      </c>
      <c r="EFT31">
        <v>569805</v>
      </c>
      <c r="EFU31">
        <v>577770</v>
      </c>
      <c r="EFV31">
        <v>582631</v>
      </c>
      <c r="EFW31">
        <v>572934</v>
      </c>
      <c r="EFX31">
        <v>580235</v>
      </c>
      <c r="EFY31">
        <v>577624</v>
      </c>
      <c r="EFZ31">
        <v>579283</v>
      </c>
      <c r="EGA31">
        <v>577156</v>
      </c>
      <c r="EGB31">
        <v>579633</v>
      </c>
      <c r="EGC31">
        <v>578555</v>
      </c>
      <c r="EGD31">
        <v>574512</v>
      </c>
      <c r="EGE31">
        <v>573496</v>
      </c>
      <c r="EGF31">
        <v>561695</v>
      </c>
      <c r="EGG31">
        <v>566816</v>
      </c>
      <c r="EGH31">
        <v>558374</v>
      </c>
      <c r="EGI31">
        <v>545486</v>
      </c>
      <c r="EGJ31">
        <v>544494</v>
      </c>
      <c r="EGK31">
        <v>540312</v>
      </c>
      <c r="EGL31">
        <v>544847</v>
      </c>
      <c r="EGM31">
        <v>15816</v>
      </c>
      <c r="EGN31">
        <v>16463</v>
      </c>
      <c r="EGO31">
        <v>19636</v>
      </c>
      <c r="EGP31">
        <v>21767</v>
      </c>
      <c r="EGQ31">
        <v>23972</v>
      </c>
      <c r="EGR31">
        <v>29957</v>
      </c>
      <c r="EGS31">
        <v>31400</v>
      </c>
      <c r="EGT31">
        <v>37508</v>
      </c>
      <c r="EGU31">
        <v>49497</v>
      </c>
      <c r="EGV31">
        <v>57986</v>
      </c>
      <c r="EGW31">
        <v>66536</v>
      </c>
      <c r="EGX31">
        <v>74248</v>
      </c>
      <c r="EGY31">
        <v>94795</v>
      </c>
      <c r="EGZ31">
        <v>94795</v>
      </c>
      <c r="EHA31">
        <v>122067</v>
      </c>
      <c r="EHB31">
        <v>202431</v>
      </c>
      <c r="EHC31">
        <v>335232</v>
      </c>
      <c r="EHD31">
        <v>467135</v>
      </c>
      <c r="EHE31">
        <v>517135</v>
      </c>
      <c r="EHF31">
        <v>554176</v>
      </c>
      <c r="EHG31">
        <v>567031</v>
      </c>
      <c r="EHH31">
        <v>571196</v>
      </c>
      <c r="EHI31">
        <v>574290</v>
      </c>
      <c r="EHJ31">
        <v>574405</v>
      </c>
      <c r="EHK31">
        <v>578671</v>
      </c>
      <c r="EHL31">
        <v>587382</v>
      </c>
      <c r="EHM31">
        <v>589844</v>
      </c>
      <c r="EHN31">
        <v>590691</v>
      </c>
      <c r="EHO31">
        <v>593758</v>
      </c>
      <c r="EHP31">
        <v>599209</v>
      </c>
      <c r="EHQ31">
        <v>597021</v>
      </c>
      <c r="EHR31">
        <v>600576</v>
      </c>
      <c r="EHS31">
        <v>599361</v>
      </c>
      <c r="EHT31">
        <v>598928</v>
      </c>
      <c r="EHU31">
        <v>601634</v>
      </c>
      <c r="EHV31">
        <v>606416</v>
      </c>
      <c r="EHW31">
        <v>611445</v>
      </c>
      <c r="EHX31">
        <v>619567</v>
      </c>
      <c r="EHY31">
        <v>627041</v>
      </c>
      <c r="EHZ31">
        <v>640799</v>
      </c>
      <c r="EIA31">
        <v>642566</v>
      </c>
      <c r="EIB31">
        <v>640039</v>
      </c>
      <c r="EIC31">
        <v>628538</v>
      </c>
      <c r="EID31">
        <v>633601</v>
      </c>
      <c r="EIE31">
        <v>624775</v>
      </c>
      <c r="EIF31">
        <v>629777</v>
      </c>
      <c r="EIG31">
        <v>622364</v>
      </c>
      <c r="EIH31">
        <v>631066</v>
      </c>
      <c r="EII31">
        <v>629705</v>
      </c>
      <c r="EIJ31">
        <v>644029</v>
      </c>
      <c r="EIK31">
        <v>640450</v>
      </c>
      <c r="EIL31">
        <v>638472</v>
      </c>
      <c r="EIM31">
        <v>651190</v>
      </c>
      <c r="EIN31">
        <v>644374</v>
      </c>
      <c r="EIO31">
        <v>633174</v>
      </c>
      <c r="EIP31">
        <v>623580</v>
      </c>
      <c r="EIQ31">
        <v>623580</v>
      </c>
      <c r="EIR31">
        <v>630691</v>
      </c>
      <c r="EIS31">
        <v>609916</v>
      </c>
      <c r="EIT31">
        <v>644691</v>
      </c>
      <c r="EIU31">
        <v>631951</v>
      </c>
      <c r="EIV31">
        <v>626165</v>
      </c>
      <c r="EIW31">
        <v>627738</v>
      </c>
      <c r="EIX31">
        <v>635295</v>
      </c>
      <c r="EIY31">
        <v>641121</v>
      </c>
      <c r="EIZ31">
        <v>4482</v>
      </c>
      <c r="EJA31">
        <v>5738</v>
      </c>
      <c r="EJB31">
        <v>11328</v>
      </c>
      <c r="EJC31">
        <v>13786</v>
      </c>
      <c r="EJD31">
        <v>17658</v>
      </c>
      <c r="EJE31">
        <v>18104</v>
      </c>
      <c r="EJF31">
        <v>19211</v>
      </c>
      <c r="EJG31">
        <v>21705</v>
      </c>
      <c r="EJH31">
        <v>26394</v>
      </c>
      <c r="EJI31">
        <v>28925</v>
      </c>
      <c r="EJJ31">
        <v>32091</v>
      </c>
      <c r="EJK31">
        <v>39554</v>
      </c>
      <c r="EJL31">
        <v>43858</v>
      </c>
      <c r="EJM31">
        <v>49831</v>
      </c>
      <c r="EJN31">
        <v>58774</v>
      </c>
      <c r="EJO31">
        <v>133432</v>
      </c>
      <c r="EJP31">
        <v>238856</v>
      </c>
      <c r="EJQ31">
        <v>449345</v>
      </c>
      <c r="EJR31">
        <v>449345</v>
      </c>
      <c r="EJS31">
        <v>522475</v>
      </c>
      <c r="EJT31">
        <v>610496</v>
      </c>
      <c r="EJU31">
        <v>634886</v>
      </c>
      <c r="EJV31">
        <v>647926</v>
      </c>
      <c r="EJW31">
        <v>652001</v>
      </c>
      <c r="EJX31">
        <v>644557</v>
      </c>
      <c r="EJY31">
        <v>634986</v>
      </c>
      <c r="EJZ31">
        <v>635680</v>
      </c>
      <c r="EKA31">
        <v>628395</v>
      </c>
      <c r="EKB31">
        <v>622587</v>
      </c>
      <c r="EKC31">
        <v>623569</v>
      </c>
      <c r="EKD31">
        <v>617604</v>
      </c>
      <c r="EKE31">
        <v>608199</v>
      </c>
      <c r="EKF31">
        <v>598476</v>
      </c>
      <c r="EKG31">
        <v>597501</v>
      </c>
      <c r="EKH31">
        <v>579065</v>
      </c>
      <c r="EKI31">
        <v>576803</v>
      </c>
      <c r="EKJ31">
        <v>569985</v>
      </c>
      <c r="EKK31">
        <v>574415</v>
      </c>
      <c r="EKL31">
        <v>582992</v>
      </c>
      <c r="EKM31">
        <v>584918</v>
      </c>
      <c r="EKN31">
        <v>572965</v>
      </c>
      <c r="EKO31">
        <v>577796</v>
      </c>
      <c r="EKP31">
        <v>573246</v>
      </c>
      <c r="EKQ31">
        <v>570727</v>
      </c>
      <c r="EKR31">
        <v>570488</v>
      </c>
      <c r="EKS31">
        <v>563518</v>
      </c>
      <c r="EKT31">
        <v>565086</v>
      </c>
      <c r="EKU31">
        <v>568858</v>
      </c>
      <c r="EKV31">
        <v>571564</v>
      </c>
      <c r="EKW31">
        <v>576087</v>
      </c>
      <c r="EKX31">
        <v>587536</v>
      </c>
      <c r="EKY31">
        <v>596531</v>
      </c>
      <c r="EKZ31">
        <v>586045</v>
      </c>
      <c r="ELA31">
        <v>580079</v>
      </c>
      <c r="ELB31">
        <v>575855</v>
      </c>
      <c r="ELC31">
        <v>573329</v>
      </c>
      <c r="ELD31">
        <v>573415</v>
      </c>
      <c r="ELE31">
        <v>567975</v>
      </c>
      <c r="ELF31">
        <v>566384</v>
      </c>
      <c r="ELG31">
        <v>564026</v>
      </c>
      <c r="ELH31">
        <v>571733</v>
      </c>
      <c r="ELI31">
        <v>570625</v>
      </c>
      <c r="ELJ31">
        <v>569329</v>
      </c>
      <c r="ELK31">
        <v>572272</v>
      </c>
      <c r="ELL31">
        <v>569297</v>
      </c>
      <c r="ELM31">
        <v>573</v>
      </c>
      <c r="ELN31">
        <v>682</v>
      </c>
      <c r="ELO31">
        <v>1839</v>
      </c>
      <c r="ELP31">
        <v>2297</v>
      </c>
      <c r="ELQ31">
        <v>3091</v>
      </c>
      <c r="ELR31">
        <v>4073</v>
      </c>
      <c r="ELS31">
        <v>5439</v>
      </c>
      <c r="ELT31">
        <v>7812</v>
      </c>
      <c r="ELU31">
        <v>9074</v>
      </c>
      <c r="ELV31">
        <v>10363</v>
      </c>
      <c r="ELW31">
        <v>11758</v>
      </c>
      <c r="ELX31">
        <v>16721</v>
      </c>
      <c r="ELY31">
        <v>17863</v>
      </c>
      <c r="ELZ31">
        <v>22805</v>
      </c>
      <c r="EMA31">
        <v>34440</v>
      </c>
      <c r="EMB31">
        <v>52427</v>
      </c>
      <c r="EMC31">
        <v>97826</v>
      </c>
      <c r="EMD31">
        <v>252728</v>
      </c>
      <c r="EME31">
        <v>429801</v>
      </c>
      <c r="EMF31">
        <v>507801</v>
      </c>
      <c r="EMG31">
        <v>572228</v>
      </c>
      <c r="EMH31">
        <v>582903</v>
      </c>
      <c r="EMI31">
        <v>593417</v>
      </c>
      <c r="EMJ31">
        <v>593417</v>
      </c>
      <c r="EMK31">
        <v>589213</v>
      </c>
      <c r="EML31">
        <v>594769</v>
      </c>
      <c r="EMM31">
        <v>594106</v>
      </c>
      <c r="EMN31">
        <v>592659</v>
      </c>
      <c r="EMO31">
        <v>594900</v>
      </c>
      <c r="EMP31">
        <v>602124</v>
      </c>
      <c r="EMQ31">
        <v>606515</v>
      </c>
      <c r="EMR31">
        <v>611177</v>
      </c>
      <c r="EMS31">
        <v>614697</v>
      </c>
      <c r="EMT31">
        <v>619994</v>
      </c>
      <c r="EMU31">
        <v>612654</v>
      </c>
      <c r="EMV31">
        <v>614508</v>
      </c>
      <c r="EMW31">
        <v>612831</v>
      </c>
      <c r="EMX31">
        <v>607772</v>
      </c>
      <c r="EMY31">
        <v>615327</v>
      </c>
      <c r="EMZ31">
        <v>614286</v>
      </c>
      <c r="ENA31">
        <v>626998</v>
      </c>
      <c r="ENB31">
        <v>622666</v>
      </c>
      <c r="ENC31">
        <v>619154</v>
      </c>
      <c r="END31">
        <v>619548</v>
      </c>
      <c r="ENE31">
        <v>622261</v>
      </c>
      <c r="ENF31">
        <v>633013</v>
      </c>
      <c r="ENG31">
        <v>639729</v>
      </c>
      <c r="ENH31">
        <v>640435</v>
      </c>
      <c r="ENI31">
        <v>640435</v>
      </c>
      <c r="ENJ31">
        <v>619498</v>
      </c>
      <c r="ENK31">
        <v>611800</v>
      </c>
      <c r="ENL31">
        <v>599024</v>
      </c>
      <c r="ENM31">
        <v>585463</v>
      </c>
      <c r="ENN31">
        <v>585984</v>
      </c>
      <c r="ENO31">
        <v>585085</v>
      </c>
      <c r="ENP31">
        <v>577309</v>
      </c>
      <c r="ENQ31">
        <v>585347</v>
      </c>
      <c r="ENR31">
        <v>591272</v>
      </c>
      <c r="ENS31">
        <v>591272</v>
      </c>
      <c r="ENT31">
        <v>592262</v>
      </c>
      <c r="ENU31">
        <v>593498</v>
      </c>
      <c r="ENV31">
        <v>581196</v>
      </c>
      <c r="ENW31">
        <v>587158</v>
      </c>
      <c r="ENX31">
        <v>587158</v>
      </c>
      <c r="ENY31">
        <v>591011</v>
      </c>
      <c r="ENZ31">
        <v>594861</v>
      </c>
      <c r="EOA31">
        <v>536</v>
      </c>
      <c r="EOB31">
        <v>2821</v>
      </c>
      <c r="EOC31">
        <v>4441</v>
      </c>
      <c r="EOD31">
        <v>5415</v>
      </c>
      <c r="EOE31">
        <v>7164</v>
      </c>
      <c r="EOF31">
        <v>7808</v>
      </c>
      <c r="EOG31">
        <v>10366</v>
      </c>
      <c r="EOH31">
        <v>11446</v>
      </c>
      <c r="EOI31">
        <v>13473</v>
      </c>
      <c r="EOJ31">
        <v>16357</v>
      </c>
      <c r="EOK31">
        <v>20281</v>
      </c>
      <c r="EOL31">
        <v>23889</v>
      </c>
      <c r="EOM31">
        <v>31150</v>
      </c>
      <c r="EON31">
        <v>36817</v>
      </c>
      <c r="EOO31">
        <v>55766</v>
      </c>
      <c r="EOP31">
        <v>88352</v>
      </c>
      <c r="EOQ31">
        <v>173448</v>
      </c>
      <c r="EOR31">
        <v>362729</v>
      </c>
      <c r="EOS31">
        <v>462161</v>
      </c>
      <c r="EOT31">
        <v>462161</v>
      </c>
      <c r="EOU31">
        <v>526480</v>
      </c>
      <c r="EOV31">
        <v>566437</v>
      </c>
      <c r="EOW31">
        <v>616423</v>
      </c>
      <c r="EOX31">
        <v>626422</v>
      </c>
      <c r="EOY31">
        <v>616773</v>
      </c>
      <c r="EOZ31">
        <v>620582</v>
      </c>
      <c r="EPA31">
        <v>624058</v>
      </c>
      <c r="EPB31">
        <v>621032</v>
      </c>
      <c r="EPC31">
        <v>624222</v>
      </c>
      <c r="EPD31">
        <v>623495</v>
      </c>
      <c r="EPE31">
        <v>614577</v>
      </c>
      <c r="EPF31">
        <v>623535</v>
      </c>
      <c r="EPG31">
        <v>616193</v>
      </c>
      <c r="EPH31">
        <v>611809</v>
      </c>
      <c r="EPI31">
        <v>610656</v>
      </c>
      <c r="EPJ31">
        <v>618254</v>
      </c>
      <c r="EPK31">
        <v>603792</v>
      </c>
      <c r="EPL31">
        <v>602134</v>
      </c>
      <c r="EPM31">
        <v>620954</v>
      </c>
      <c r="EPN31">
        <v>616114</v>
      </c>
      <c r="EPO31">
        <v>618098</v>
      </c>
      <c r="EPP31">
        <v>609955</v>
      </c>
      <c r="EPQ31">
        <v>614346</v>
      </c>
      <c r="EPR31">
        <v>607330</v>
      </c>
      <c r="EPS31">
        <v>606445</v>
      </c>
      <c r="EPT31">
        <v>610428</v>
      </c>
      <c r="EPU31">
        <v>610923</v>
      </c>
      <c r="EPV31">
        <v>616231</v>
      </c>
      <c r="EPW31">
        <v>620296</v>
      </c>
      <c r="EPX31">
        <v>615876</v>
      </c>
      <c r="EPY31">
        <v>614791</v>
      </c>
      <c r="EPZ31">
        <v>627550</v>
      </c>
      <c r="EQA31">
        <v>629903</v>
      </c>
      <c r="EQB31">
        <v>627994</v>
      </c>
      <c r="EQC31">
        <v>623891</v>
      </c>
      <c r="EQD31">
        <v>625900</v>
      </c>
      <c r="EQE31">
        <v>636919</v>
      </c>
      <c r="EQF31">
        <v>634342</v>
      </c>
      <c r="EQG31">
        <v>642134</v>
      </c>
      <c r="EQH31">
        <v>638770</v>
      </c>
      <c r="EQI31">
        <v>627133</v>
      </c>
      <c r="EQJ31">
        <v>645461</v>
      </c>
      <c r="EQK31">
        <v>650567</v>
      </c>
      <c r="EQL31">
        <v>660958</v>
      </c>
      <c r="EQM31">
        <v>10424</v>
      </c>
      <c r="EQN31">
        <v>11727</v>
      </c>
      <c r="EQO31">
        <v>15490</v>
      </c>
      <c r="EQP31">
        <v>21091</v>
      </c>
      <c r="EQQ31">
        <v>23623</v>
      </c>
      <c r="EQR31">
        <v>25123</v>
      </c>
      <c r="EQS31">
        <v>27003</v>
      </c>
      <c r="EQT31">
        <v>27864</v>
      </c>
      <c r="EQU31">
        <v>32724</v>
      </c>
      <c r="EQV31">
        <v>34476</v>
      </c>
      <c r="EQW31">
        <v>38553</v>
      </c>
      <c r="EQX31">
        <v>40929</v>
      </c>
      <c r="EQY31">
        <v>46382</v>
      </c>
      <c r="EQZ31">
        <v>46382</v>
      </c>
      <c r="ERA31">
        <v>51171</v>
      </c>
      <c r="ERB31">
        <v>63639</v>
      </c>
      <c r="ERC31">
        <v>113183</v>
      </c>
      <c r="ERD31">
        <v>217891</v>
      </c>
      <c r="ERE31">
        <v>321392</v>
      </c>
      <c r="ERF31">
        <v>423542</v>
      </c>
      <c r="ERG31">
        <v>499085</v>
      </c>
      <c r="ERH31">
        <v>574360</v>
      </c>
      <c r="ERI31">
        <v>631253</v>
      </c>
      <c r="ERJ31">
        <v>634486</v>
      </c>
      <c r="ERK31">
        <v>634921</v>
      </c>
      <c r="ERL31">
        <v>631583</v>
      </c>
      <c r="ERM31">
        <v>628347</v>
      </c>
      <c r="ERN31">
        <v>641052</v>
      </c>
      <c r="ERO31">
        <v>652730</v>
      </c>
      <c r="ERP31">
        <v>651442</v>
      </c>
      <c r="ERQ31">
        <v>651096</v>
      </c>
      <c r="ERR31">
        <v>638551</v>
      </c>
      <c r="ERS31">
        <v>650246</v>
      </c>
      <c r="ERT31">
        <v>653657</v>
      </c>
      <c r="ERU31">
        <v>653224</v>
      </c>
      <c r="ERV31">
        <v>644755</v>
      </c>
      <c r="ERW31">
        <v>645102</v>
      </c>
      <c r="ERX31">
        <v>649053</v>
      </c>
      <c r="ERY31">
        <v>660155</v>
      </c>
      <c r="ERZ31">
        <v>643828</v>
      </c>
      <c r="ESA31">
        <v>638844</v>
      </c>
      <c r="ESB31">
        <v>633889</v>
      </c>
      <c r="ESC31">
        <v>623974</v>
      </c>
      <c r="ESD31">
        <v>615028</v>
      </c>
      <c r="ESE31">
        <v>627907</v>
      </c>
      <c r="ESF31">
        <v>635621</v>
      </c>
      <c r="ESG31">
        <v>643844</v>
      </c>
      <c r="ESH31">
        <v>644620</v>
      </c>
      <c r="ESI31">
        <v>642991</v>
      </c>
      <c r="ESJ31">
        <v>640510</v>
      </c>
      <c r="ESK31">
        <v>636472</v>
      </c>
      <c r="ESL31">
        <v>633566</v>
      </c>
      <c r="ESM31">
        <v>616836</v>
      </c>
      <c r="ESN31">
        <v>605543</v>
      </c>
      <c r="ESO31">
        <v>591891</v>
      </c>
      <c r="ESP31">
        <v>594052</v>
      </c>
      <c r="ESQ31">
        <v>598093</v>
      </c>
      <c r="ESR31">
        <v>602930</v>
      </c>
      <c r="ESS31">
        <v>602930</v>
      </c>
      <c r="EST31">
        <v>613794</v>
      </c>
      <c r="ESU31">
        <v>615253</v>
      </c>
      <c r="ESV31">
        <v>634314</v>
      </c>
      <c r="ESW31">
        <v>654304</v>
      </c>
      <c r="ESX31">
        <v>664084</v>
      </c>
      <c r="ESY31">
        <v>659817</v>
      </c>
      <c r="ESZ31">
        <v>643174</v>
      </c>
      <c r="ETA31">
        <v>7347</v>
      </c>
      <c r="ETB31">
        <v>8931</v>
      </c>
      <c r="ETC31">
        <v>11312</v>
      </c>
      <c r="ETD31">
        <v>13682</v>
      </c>
      <c r="ETE31">
        <v>14112</v>
      </c>
      <c r="ETF31">
        <v>21032</v>
      </c>
      <c r="ETG31">
        <v>25144</v>
      </c>
      <c r="ETH31">
        <v>26719</v>
      </c>
      <c r="ETI31">
        <v>29211</v>
      </c>
      <c r="ETJ31">
        <v>32346</v>
      </c>
      <c r="ETK31">
        <v>38275</v>
      </c>
      <c r="ETL31">
        <v>43393</v>
      </c>
      <c r="ETM31">
        <v>49123</v>
      </c>
      <c r="ETN31">
        <v>57009</v>
      </c>
      <c r="ETO31">
        <v>72356</v>
      </c>
      <c r="ETP31">
        <v>93270</v>
      </c>
      <c r="ETQ31">
        <v>125465</v>
      </c>
      <c r="ETR31">
        <v>125465</v>
      </c>
      <c r="ETS31">
        <v>234238</v>
      </c>
      <c r="ETT31">
        <v>396466</v>
      </c>
      <c r="ETU31">
        <v>586697</v>
      </c>
      <c r="ETV31">
        <v>661523</v>
      </c>
      <c r="ETW31">
        <v>701767</v>
      </c>
      <c r="ETX31">
        <v>708468</v>
      </c>
      <c r="ETY31">
        <v>698493</v>
      </c>
      <c r="ETZ31">
        <v>698249</v>
      </c>
      <c r="EUA31">
        <v>697185</v>
      </c>
      <c r="EUB31">
        <v>692348</v>
      </c>
      <c r="EUC31">
        <v>681351</v>
      </c>
      <c r="EUD31">
        <v>673913</v>
      </c>
      <c r="EUE31">
        <v>646588</v>
      </c>
      <c r="EUF31">
        <v>635622</v>
      </c>
      <c r="EUG31">
        <v>629815</v>
      </c>
      <c r="EUH31">
        <v>622701</v>
      </c>
      <c r="EUI31">
        <v>613408</v>
      </c>
      <c r="EUJ31">
        <v>602510</v>
      </c>
      <c r="EUK31">
        <v>591890</v>
      </c>
      <c r="EUL31">
        <v>586230</v>
      </c>
      <c r="EUM31">
        <v>586895</v>
      </c>
      <c r="EUN31">
        <v>574654</v>
      </c>
      <c r="EUO31">
        <v>573077</v>
      </c>
      <c r="EUP31">
        <v>571426</v>
      </c>
      <c r="EUQ31">
        <v>566275</v>
      </c>
      <c r="EUR31">
        <v>566275</v>
      </c>
      <c r="EUS31">
        <v>564086</v>
      </c>
      <c r="EUT31">
        <v>559667</v>
      </c>
      <c r="EUU31">
        <v>560730</v>
      </c>
      <c r="EUV31">
        <v>555351</v>
      </c>
      <c r="EUW31">
        <v>546965</v>
      </c>
      <c r="EUX31">
        <v>551049</v>
      </c>
      <c r="EUY31">
        <v>561070</v>
      </c>
      <c r="EUZ31">
        <v>565988</v>
      </c>
      <c r="EVA31">
        <v>574301</v>
      </c>
      <c r="EVB31">
        <v>574466</v>
      </c>
      <c r="EVC31">
        <v>583408</v>
      </c>
      <c r="EVD31">
        <v>592782</v>
      </c>
      <c r="EVE31">
        <v>593451</v>
      </c>
      <c r="EVF31">
        <v>583770</v>
      </c>
      <c r="EVG31">
        <v>582245</v>
      </c>
      <c r="EVH31">
        <v>589603</v>
      </c>
      <c r="EVI31">
        <v>587736</v>
      </c>
      <c r="EVJ31">
        <v>588934</v>
      </c>
      <c r="EVK31">
        <v>590722</v>
      </c>
      <c r="EVL31">
        <v>591272</v>
      </c>
      <c r="EVM31">
        <v>597299</v>
      </c>
      <c r="EVN31">
        <v>3054</v>
      </c>
      <c r="EVO31">
        <v>3655</v>
      </c>
      <c r="EVP31">
        <v>4039</v>
      </c>
      <c r="EVQ31">
        <v>5655</v>
      </c>
      <c r="EVR31">
        <v>6200</v>
      </c>
      <c r="EVS31">
        <v>8065</v>
      </c>
      <c r="EVT31">
        <v>9702</v>
      </c>
      <c r="EVU31">
        <v>10199</v>
      </c>
      <c r="EVV31">
        <v>11289</v>
      </c>
      <c r="EVW31">
        <v>14439</v>
      </c>
      <c r="EVX31">
        <v>19307</v>
      </c>
      <c r="EVY31">
        <v>29386</v>
      </c>
      <c r="EVZ31">
        <v>32784</v>
      </c>
      <c r="EWA31">
        <v>39261</v>
      </c>
      <c r="EWB31">
        <v>48725</v>
      </c>
      <c r="EWC31">
        <v>65478</v>
      </c>
      <c r="EWD31">
        <v>82237</v>
      </c>
      <c r="EWE31">
        <v>124840</v>
      </c>
      <c r="EWF31">
        <v>227790</v>
      </c>
      <c r="EWG31">
        <v>408465</v>
      </c>
      <c r="EWH31">
        <v>530778</v>
      </c>
      <c r="EWI31">
        <v>572804</v>
      </c>
      <c r="EWJ31">
        <v>572804</v>
      </c>
      <c r="EWK31">
        <v>577836</v>
      </c>
      <c r="EWL31">
        <v>573392</v>
      </c>
      <c r="EWM31">
        <v>573147</v>
      </c>
      <c r="EWN31">
        <v>582166</v>
      </c>
      <c r="EWO31">
        <v>579643</v>
      </c>
      <c r="EWP31">
        <v>582700</v>
      </c>
      <c r="EWQ31">
        <v>578553</v>
      </c>
      <c r="EWR31">
        <v>575571</v>
      </c>
      <c r="EWS31">
        <v>582472</v>
      </c>
      <c r="EWT31">
        <v>582332</v>
      </c>
      <c r="EWU31">
        <v>565690</v>
      </c>
      <c r="EWV31">
        <v>566633</v>
      </c>
      <c r="EWW31">
        <v>557852</v>
      </c>
      <c r="EWX31">
        <v>550031</v>
      </c>
      <c r="EWY31">
        <v>561664</v>
      </c>
      <c r="EWZ31">
        <v>560090</v>
      </c>
      <c r="EXA31">
        <v>556939</v>
      </c>
      <c r="EXB31">
        <v>566726</v>
      </c>
      <c r="EXC31">
        <v>551027</v>
      </c>
      <c r="EXD31">
        <v>557125</v>
      </c>
      <c r="EXE31">
        <v>555216</v>
      </c>
      <c r="EXF31">
        <v>558499</v>
      </c>
      <c r="EXG31">
        <v>558896</v>
      </c>
      <c r="EXH31">
        <v>566024</v>
      </c>
      <c r="EXI31">
        <v>566024</v>
      </c>
      <c r="EXJ31">
        <v>565726</v>
      </c>
      <c r="EXK31">
        <v>552028</v>
      </c>
      <c r="EXL31">
        <v>547710</v>
      </c>
      <c r="EXM31">
        <v>541052</v>
      </c>
      <c r="EXN31">
        <v>535308</v>
      </c>
      <c r="EXO31">
        <v>538467</v>
      </c>
      <c r="EXP31">
        <v>541111</v>
      </c>
      <c r="EXQ31">
        <v>537971</v>
      </c>
      <c r="EXR31">
        <v>534455</v>
      </c>
      <c r="EXS31">
        <v>536838</v>
      </c>
      <c r="EXT31">
        <v>523330</v>
      </c>
      <c r="EXU31">
        <v>522657</v>
      </c>
      <c r="EXV31">
        <v>524847</v>
      </c>
      <c r="EXW31">
        <v>526036</v>
      </c>
      <c r="EXX31">
        <v>527175</v>
      </c>
      <c r="EXY31">
        <v>527175</v>
      </c>
      <c r="EXZ31">
        <v>533192</v>
      </c>
      <c r="EYA31">
        <v>4137</v>
      </c>
      <c r="EYB31">
        <v>8191</v>
      </c>
      <c r="EYC31">
        <v>12309</v>
      </c>
      <c r="EYD31">
        <v>13682</v>
      </c>
      <c r="EYE31">
        <v>20620</v>
      </c>
      <c r="EYF31">
        <v>21415</v>
      </c>
      <c r="EYG31">
        <v>24748</v>
      </c>
      <c r="EYH31">
        <v>25646</v>
      </c>
      <c r="EYI31">
        <v>28523</v>
      </c>
      <c r="EYJ31">
        <v>31621</v>
      </c>
      <c r="EYK31">
        <v>37164</v>
      </c>
      <c r="EYL31">
        <v>39781</v>
      </c>
      <c r="EYM31">
        <v>45868</v>
      </c>
      <c r="EYN31">
        <v>52191</v>
      </c>
      <c r="EYO31">
        <v>69301</v>
      </c>
      <c r="EYP31">
        <v>91036</v>
      </c>
      <c r="EYQ31">
        <v>125439</v>
      </c>
      <c r="EYR31">
        <v>227074</v>
      </c>
      <c r="EYS31">
        <v>275814</v>
      </c>
      <c r="EYT31">
        <v>275814</v>
      </c>
      <c r="EYU31">
        <v>410393</v>
      </c>
      <c r="EYV31">
        <v>530969</v>
      </c>
      <c r="EYW31">
        <v>565177</v>
      </c>
      <c r="EYX31">
        <v>569444</v>
      </c>
      <c r="EYY31">
        <v>573967</v>
      </c>
      <c r="EYZ31">
        <v>603607</v>
      </c>
      <c r="EZA31">
        <v>622727</v>
      </c>
      <c r="EZB31">
        <v>615154</v>
      </c>
      <c r="EZC31">
        <v>627938</v>
      </c>
      <c r="EZD31">
        <v>631144</v>
      </c>
      <c r="EZE31">
        <v>650500</v>
      </c>
      <c r="EZF31">
        <v>658315</v>
      </c>
      <c r="EZG31">
        <v>660202</v>
      </c>
      <c r="EZH31">
        <v>662562</v>
      </c>
      <c r="EZI31">
        <v>652099</v>
      </c>
      <c r="EZJ31">
        <v>647732</v>
      </c>
      <c r="EZK31">
        <v>650799</v>
      </c>
      <c r="EZL31">
        <v>649650</v>
      </c>
      <c r="EZM31">
        <v>655512</v>
      </c>
      <c r="EZN31">
        <v>657125</v>
      </c>
      <c r="EZO31">
        <v>656272</v>
      </c>
      <c r="EZP31">
        <v>679688</v>
      </c>
      <c r="EZQ31">
        <v>668024</v>
      </c>
      <c r="EZR31">
        <v>673699</v>
      </c>
      <c r="EZS31">
        <v>675964</v>
      </c>
      <c r="EZT31">
        <v>692160</v>
      </c>
      <c r="EZU31">
        <v>691240</v>
      </c>
      <c r="EZV31">
        <v>690993</v>
      </c>
      <c r="EZW31">
        <v>699281</v>
      </c>
      <c r="EZX31">
        <v>692512</v>
      </c>
      <c r="EZY31">
        <v>691988</v>
      </c>
      <c r="EZZ31">
        <v>681860</v>
      </c>
      <c r="FAA31">
        <v>684869</v>
      </c>
      <c r="FAB31">
        <v>679006</v>
      </c>
      <c r="FAC31">
        <v>686692</v>
      </c>
      <c r="FAD31">
        <v>673818</v>
      </c>
      <c r="FAE31">
        <v>682855</v>
      </c>
      <c r="FAF31">
        <v>681472</v>
      </c>
      <c r="FAG31">
        <v>676021</v>
      </c>
      <c r="FAH31">
        <v>666048</v>
      </c>
      <c r="FAI31">
        <v>665254</v>
      </c>
      <c r="FAJ31">
        <v>667275</v>
      </c>
      <c r="FAK31">
        <v>652486</v>
      </c>
      <c r="FAL31">
        <v>666430</v>
      </c>
      <c r="FAM31">
        <v>663873</v>
      </c>
      <c r="FAN31">
        <v>11350</v>
      </c>
      <c r="FAO31">
        <v>13075</v>
      </c>
      <c r="FAP31">
        <v>11816</v>
      </c>
      <c r="FAQ31">
        <v>12373</v>
      </c>
      <c r="FAR31">
        <v>12534</v>
      </c>
      <c r="FAS31">
        <v>14401</v>
      </c>
      <c r="FAT31">
        <v>15139</v>
      </c>
      <c r="FAU31">
        <v>16301</v>
      </c>
      <c r="FAV31">
        <v>20192</v>
      </c>
      <c r="FAW31">
        <v>21958</v>
      </c>
      <c r="FAX31">
        <v>27159</v>
      </c>
      <c r="FAY31">
        <v>34916</v>
      </c>
      <c r="FAZ31">
        <v>34916</v>
      </c>
      <c r="FBA31">
        <v>43512</v>
      </c>
      <c r="FBB31">
        <v>55979</v>
      </c>
      <c r="FBC31">
        <v>92827</v>
      </c>
      <c r="FBD31">
        <v>145104</v>
      </c>
      <c r="FBE31">
        <v>201178</v>
      </c>
      <c r="FBF31">
        <v>326166</v>
      </c>
      <c r="FBG31">
        <v>402900</v>
      </c>
      <c r="FBH31">
        <v>567507</v>
      </c>
      <c r="FBI31">
        <v>652607</v>
      </c>
      <c r="FBJ31">
        <v>684522</v>
      </c>
      <c r="FBK31">
        <v>705883</v>
      </c>
      <c r="FBL31">
        <v>701074</v>
      </c>
      <c r="FBM31">
        <v>697319</v>
      </c>
      <c r="FBN31">
        <v>716242</v>
      </c>
      <c r="FBO31">
        <v>721786</v>
      </c>
      <c r="FBP31">
        <v>719574</v>
      </c>
      <c r="FBQ31">
        <v>720847</v>
      </c>
      <c r="FBR31">
        <v>722641</v>
      </c>
      <c r="FBS31">
        <v>723158</v>
      </c>
      <c r="FBT31">
        <v>718400</v>
      </c>
      <c r="FBU31">
        <v>720606</v>
      </c>
      <c r="FBV31">
        <v>692088</v>
      </c>
      <c r="FBW31">
        <v>689551</v>
      </c>
      <c r="FBX31">
        <v>691310</v>
      </c>
      <c r="FBY31">
        <v>707389</v>
      </c>
      <c r="FBZ31">
        <v>676866</v>
      </c>
      <c r="FCA31">
        <v>681624</v>
      </c>
      <c r="FCB31">
        <v>689253</v>
      </c>
      <c r="FCC31">
        <v>688701</v>
      </c>
      <c r="FCD31">
        <v>679256</v>
      </c>
      <c r="FCE31">
        <v>687001</v>
      </c>
      <c r="FCF31">
        <v>694645</v>
      </c>
      <c r="FCG31">
        <v>680402</v>
      </c>
      <c r="FCH31">
        <v>685524</v>
      </c>
      <c r="FCI31">
        <v>702626</v>
      </c>
      <c r="FCJ31">
        <v>703829</v>
      </c>
      <c r="FCK31">
        <v>690914</v>
      </c>
      <c r="FCL31">
        <v>672751</v>
      </c>
      <c r="FCM31">
        <v>677324</v>
      </c>
      <c r="FCN31">
        <v>673079</v>
      </c>
      <c r="FCO31">
        <v>669118</v>
      </c>
      <c r="FCP31">
        <v>668284</v>
      </c>
      <c r="FCQ31">
        <v>660991</v>
      </c>
      <c r="FCR31">
        <v>651986</v>
      </c>
      <c r="FCS31">
        <v>651986</v>
      </c>
      <c r="FCT31">
        <v>649410</v>
      </c>
      <c r="FCU31">
        <v>644466</v>
      </c>
      <c r="FCV31">
        <v>651424</v>
      </c>
      <c r="FCW31">
        <v>642970</v>
      </c>
      <c r="FCX31">
        <v>634882</v>
      </c>
      <c r="FCY31">
        <v>635772</v>
      </c>
      <c r="FCZ31">
        <v>628734</v>
      </c>
      <c r="FDA31">
        <v>626939</v>
      </c>
      <c r="FDB31">
        <v>5532</v>
      </c>
      <c r="FDC31">
        <v>11931</v>
      </c>
      <c r="FDD31">
        <v>14387</v>
      </c>
      <c r="FDE31">
        <v>16482</v>
      </c>
      <c r="FDF31">
        <v>18419</v>
      </c>
      <c r="FDG31">
        <v>20404</v>
      </c>
      <c r="FDH31">
        <v>22894</v>
      </c>
      <c r="FDI31">
        <v>24071</v>
      </c>
      <c r="FDJ31">
        <v>28398</v>
      </c>
      <c r="FDK31">
        <v>35619</v>
      </c>
      <c r="FDL31">
        <v>40269</v>
      </c>
      <c r="FDM31">
        <v>48340</v>
      </c>
      <c r="FDN31">
        <v>56110</v>
      </c>
      <c r="FDO31">
        <v>67672</v>
      </c>
      <c r="FDP31">
        <v>78007</v>
      </c>
      <c r="FDQ31">
        <v>102557</v>
      </c>
      <c r="FDR31">
        <v>102557</v>
      </c>
      <c r="FDS31">
        <v>128922</v>
      </c>
      <c r="FDT31">
        <v>281739</v>
      </c>
      <c r="FDU31">
        <v>462946</v>
      </c>
      <c r="FDV31">
        <v>574370</v>
      </c>
      <c r="FDW31">
        <v>656285</v>
      </c>
      <c r="FDX31">
        <v>684468</v>
      </c>
      <c r="FDY31">
        <v>696604</v>
      </c>
      <c r="FDZ31">
        <v>719746</v>
      </c>
      <c r="FEA31">
        <v>718787</v>
      </c>
      <c r="FEB31">
        <v>737050</v>
      </c>
      <c r="FEC31">
        <v>736823</v>
      </c>
      <c r="FED31">
        <v>735404</v>
      </c>
      <c r="FEE31">
        <v>720928</v>
      </c>
      <c r="FEF31">
        <v>717511</v>
      </c>
      <c r="FEG31">
        <v>702524</v>
      </c>
      <c r="FEH31">
        <v>719530</v>
      </c>
      <c r="FEI31">
        <v>711093</v>
      </c>
      <c r="FEJ31">
        <v>712982</v>
      </c>
      <c r="FEK31">
        <v>711572</v>
      </c>
      <c r="FEL31">
        <v>710415</v>
      </c>
      <c r="FEM31">
        <v>700363</v>
      </c>
      <c r="FEN31">
        <v>685782</v>
      </c>
      <c r="FEO31">
        <v>682878</v>
      </c>
      <c r="FEP31">
        <v>663630</v>
      </c>
      <c r="FEQ31">
        <v>662129</v>
      </c>
      <c r="FER31">
        <v>666645</v>
      </c>
      <c r="FES31">
        <v>664383</v>
      </c>
      <c r="FET31">
        <v>653915</v>
      </c>
      <c r="FEU31">
        <v>654865</v>
      </c>
      <c r="FEV31">
        <v>649595</v>
      </c>
      <c r="FEW31">
        <v>645624</v>
      </c>
      <c r="FEX31">
        <v>649669</v>
      </c>
      <c r="FEY31">
        <v>650792</v>
      </c>
      <c r="FEZ31">
        <v>650945</v>
      </c>
      <c r="FFA31">
        <v>651842</v>
      </c>
      <c r="FFB31">
        <v>657079</v>
      </c>
      <c r="FFC31">
        <v>665838</v>
      </c>
      <c r="FFD31">
        <v>660951</v>
      </c>
      <c r="FFE31">
        <v>652279</v>
      </c>
      <c r="FFF31">
        <v>648857</v>
      </c>
      <c r="FFG31">
        <v>644786</v>
      </c>
      <c r="FFH31">
        <v>644524</v>
      </c>
      <c r="FFI31">
        <v>640013</v>
      </c>
      <c r="FFJ31">
        <v>637762</v>
      </c>
      <c r="FFK31">
        <v>629858</v>
      </c>
      <c r="FFL31">
        <v>645841</v>
      </c>
      <c r="FFM31">
        <v>633232</v>
      </c>
      <c r="FFN31">
        <v>640224</v>
      </c>
      <c r="FFO31">
        <v>8965</v>
      </c>
      <c r="FFP31">
        <v>9571</v>
      </c>
      <c r="FFQ31">
        <v>10206</v>
      </c>
      <c r="FFR31">
        <v>10355</v>
      </c>
      <c r="FFS31">
        <v>11126</v>
      </c>
      <c r="FFT31">
        <v>11968</v>
      </c>
      <c r="FFU31">
        <v>13435</v>
      </c>
      <c r="FFV31">
        <v>16768</v>
      </c>
      <c r="FFW31">
        <v>20803</v>
      </c>
      <c r="FFX31">
        <v>25002</v>
      </c>
      <c r="FFY31">
        <v>34106</v>
      </c>
      <c r="FFZ31">
        <v>34947</v>
      </c>
      <c r="FGA31">
        <v>40442</v>
      </c>
      <c r="FGB31">
        <v>49997</v>
      </c>
      <c r="FGC31">
        <v>55993</v>
      </c>
      <c r="FGD31">
        <v>81552</v>
      </c>
      <c r="FGE31">
        <v>89764</v>
      </c>
      <c r="FGF31">
        <v>134325</v>
      </c>
      <c r="FGG31">
        <v>235610</v>
      </c>
      <c r="FGH31">
        <v>444327</v>
      </c>
      <c r="FGI31">
        <v>561837</v>
      </c>
      <c r="FGJ31">
        <v>604117</v>
      </c>
      <c r="FGK31">
        <v>644596</v>
      </c>
      <c r="FGL31">
        <v>645827</v>
      </c>
      <c r="FGM31">
        <v>646393</v>
      </c>
      <c r="FGN31">
        <v>647002</v>
      </c>
      <c r="FGO31">
        <v>647002</v>
      </c>
      <c r="FGP31">
        <v>652711</v>
      </c>
      <c r="FGQ31">
        <v>650112</v>
      </c>
      <c r="FGR31">
        <v>655440</v>
      </c>
      <c r="FGS31">
        <v>660932</v>
      </c>
      <c r="FGT31">
        <v>661004</v>
      </c>
      <c r="FGU31">
        <v>659654</v>
      </c>
      <c r="FGV31">
        <v>644141</v>
      </c>
      <c r="FGW31">
        <v>641674</v>
      </c>
      <c r="FGX31">
        <v>647419</v>
      </c>
      <c r="FGY31">
        <v>653914</v>
      </c>
      <c r="FGZ31">
        <v>648653</v>
      </c>
      <c r="FHA31">
        <v>656150</v>
      </c>
      <c r="FHB31">
        <v>649420</v>
      </c>
      <c r="FHC31">
        <v>653535</v>
      </c>
      <c r="FHD31">
        <v>643016</v>
      </c>
      <c r="FHE31">
        <v>651400</v>
      </c>
      <c r="FHF31">
        <v>653111</v>
      </c>
      <c r="FHG31">
        <v>651032</v>
      </c>
      <c r="FHH31">
        <v>655751</v>
      </c>
      <c r="FHI31">
        <v>655751</v>
      </c>
      <c r="FHJ31">
        <v>660397</v>
      </c>
      <c r="FHK31">
        <v>653606</v>
      </c>
      <c r="FHL31">
        <v>656947</v>
      </c>
      <c r="FHM31">
        <v>652872</v>
      </c>
      <c r="FHN31">
        <v>666037</v>
      </c>
      <c r="FHO31">
        <v>651459</v>
      </c>
      <c r="FHP31">
        <v>659893</v>
      </c>
      <c r="FHQ31">
        <v>658779</v>
      </c>
      <c r="FHR31">
        <v>667206</v>
      </c>
      <c r="FHS31">
        <v>670420</v>
      </c>
      <c r="FHT31">
        <v>670420</v>
      </c>
      <c r="FHU31">
        <v>668877</v>
      </c>
      <c r="FHV31">
        <v>662891</v>
      </c>
      <c r="FHW31">
        <v>663366</v>
      </c>
      <c r="FHX31">
        <v>658660</v>
      </c>
      <c r="FHY31">
        <v>658660</v>
      </c>
      <c r="FHZ31">
        <v>668723</v>
      </c>
      <c r="FIA31">
        <v>673383</v>
      </c>
      <c r="FIB31">
        <v>7941</v>
      </c>
      <c r="FIC31">
        <v>10211</v>
      </c>
      <c r="FID31">
        <v>10626</v>
      </c>
      <c r="FIE31">
        <v>15108</v>
      </c>
      <c r="FIF31">
        <v>19321</v>
      </c>
      <c r="FIG31">
        <v>21771</v>
      </c>
      <c r="FIH31">
        <v>23707</v>
      </c>
      <c r="FII31">
        <v>24974</v>
      </c>
      <c r="FIJ31">
        <v>29219</v>
      </c>
      <c r="FIK31">
        <v>43920</v>
      </c>
      <c r="FIL31">
        <v>52681</v>
      </c>
      <c r="FIM31">
        <v>57589</v>
      </c>
      <c r="FIN31">
        <v>68262</v>
      </c>
      <c r="FIO31">
        <v>80080</v>
      </c>
      <c r="FIP31">
        <v>89954</v>
      </c>
      <c r="FIQ31">
        <v>120312</v>
      </c>
      <c r="FIR31">
        <v>157362</v>
      </c>
      <c r="FIS31">
        <v>213849</v>
      </c>
      <c r="FIT31">
        <v>213849</v>
      </c>
      <c r="FIU31">
        <v>339495</v>
      </c>
      <c r="FIV31">
        <v>577414</v>
      </c>
      <c r="FIW31">
        <v>689296</v>
      </c>
      <c r="FIX31">
        <v>718959</v>
      </c>
      <c r="FIY31">
        <v>741327</v>
      </c>
      <c r="FIZ31">
        <v>753522</v>
      </c>
      <c r="FJA31">
        <v>751765</v>
      </c>
      <c r="FJB31">
        <v>733367</v>
      </c>
      <c r="FJC31">
        <v>741607</v>
      </c>
      <c r="FJD31">
        <v>739505</v>
      </c>
      <c r="FJE31">
        <v>735088</v>
      </c>
      <c r="FJF31">
        <v>728678</v>
      </c>
      <c r="FJG31">
        <v>733668</v>
      </c>
      <c r="FJH31">
        <v>715607</v>
      </c>
      <c r="FJI31">
        <v>716587</v>
      </c>
      <c r="FJJ31">
        <v>722326</v>
      </c>
      <c r="FJK31">
        <v>725909</v>
      </c>
      <c r="FJL31">
        <v>721218</v>
      </c>
      <c r="FJM31">
        <v>718644</v>
      </c>
      <c r="FJN31">
        <v>719750</v>
      </c>
      <c r="FJO31">
        <v>717544</v>
      </c>
      <c r="FJP31">
        <v>723789</v>
      </c>
      <c r="FJQ31">
        <v>721725</v>
      </c>
      <c r="FJR31">
        <v>719746</v>
      </c>
      <c r="FJS31">
        <v>713035</v>
      </c>
      <c r="FJT31">
        <v>725986</v>
      </c>
      <c r="FJU31">
        <v>719381</v>
      </c>
      <c r="FJV31">
        <v>721270</v>
      </c>
      <c r="FJW31">
        <v>722807</v>
      </c>
      <c r="FJX31">
        <v>731563</v>
      </c>
      <c r="FJY31">
        <v>740277</v>
      </c>
      <c r="FJZ31">
        <v>735929</v>
      </c>
      <c r="FKA31">
        <v>741756</v>
      </c>
      <c r="FKB31">
        <v>768210</v>
      </c>
      <c r="FKC31">
        <v>766005</v>
      </c>
      <c r="FKD31">
        <v>766499</v>
      </c>
      <c r="FKE31">
        <v>761258</v>
      </c>
      <c r="FKF31">
        <v>763043</v>
      </c>
      <c r="FKG31">
        <v>760926</v>
      </c>
      <c r="FKH31">
        <v>746828</v>
      </c>
      <c r="FKI31">
        <v>754196</v>
      </c>
      <c r="FKJ31">
        <v>756635</v>
      </c>
      <c r="FKK31">
        <v>740422</v>
      </c>
      <c r="FKL31">
        <v>741713</v>
      </c>
      <c r="FKM31">
        <v>727300</v>
      </c>
      <c r="FKN31">
        <v>738521</v>
      </c>
      <c r="FKO31">
        <v>2937</v>
      </c>
      <c r="FKP31">
        <v>4743</v>
      </c>
      <c r="FKQ31">
        <v>5790</v>
      </c>
      <c r="FKR31">
        <v>15481</v>
      </c>
      <c r="FKS31">
        <v>15068</v>
      </c>
      <c r="FKT31">
        <v>25722</v>
      </c>
      <c r="FKU31">
        <v>25636</v>
      </c>
      <c r="FKV31">
        <v>27615</v>
      </c>
      <c r="FKW31">
        <v>33272</v>
      </c>
      <c r="FKX31">
        <v>48186</v>
      </c>
      <c r="FKY31">
        <v>52111</v>
      </c>
      <c r="FKZ31">
        <v>52111</v>
      </c>
      <c r="FLA31">
        <v>54519</v>
      </c>
      <c r="FLB31">
        <v>60035</v>
      </c>
      <c r="FLC31">
        <v>76099</v>
      </c>
      <c r="FLD31">
        <v>102507</v>
      </c>
      <c r="FLE31">
        <v>151382</v>
      </c>
      <c r="FLF31">
        <v>240891</v>
      </c>
      <c r="FLG31">
        <v>377374</v>
      </c>
      <c r="FLH31">
        <v>522283</v>
      </c>
      <c r="FLI31">
        <v>575208</v>
      </c>
      <c r="FLJ31">
        <v>631082</v>
      </c>
      <c r="FLK31">
        <v>661361</v>
      </c>
      <c r="FLL31">
        <v>667799</v>
      </c>
      <c r="FLM31">
        <v>679701</v>
      </c>
      <c r="FLN31">
        <v>685932</v>
      </c>
      <c r="FLO31">
        <v>694884</v>
      </c>
      <c r="FLP31">
        <v>691532</v>
      </c>
      <c r="FLQ31">
        <v>679686</v>
      </c>
      <c r="FLR31">
        <v>680609</v>
      </c>
      <c r="FLS31">
        <v>668096</v>
      </c>
      <c r="FLT31">
        <v>666746</v>
      </c>
      <c r="FLU31">
        <v>674164</v>
      </c>
      <c r="FLV31">
        <v>676551</v>
      </c>
      <c r="FLW31">
        <v>678306</v>
      </c>
      <c r="FLX31">
        <v>692853</v>
      </c>
      <c r="FLY31">
        <v>694489</v>
      </c>
      <c r="FLZ31">
        <v>685808</v>
      </c>
      <c r="FMA31">
        <v>676801</v>
      </c>
      <c r="FMB31">
        <v>677640</v>
      </c>
      <c r="FMC31">
        <v>676798</v>
      </c>
      <c r="FMD31">
        <v>665389</v>
      </c>
      <c r="FME31">
        <v>670121</v>
      </c>
      <c r="FMF31">
        <v>679942</v>
      </c>
      <c r="FMG31">
        <v>684465</v>
      </c>
      <c r="FMH31">
        <v>685144</v>
      </c>
      <c r="FMI31">
        <v>686706</v>
      </c>
      <c r="FMJ31">
        <v>689147</v>
      </c>
      <c r="FMK31">
        <v>693739</v>
      </c>
      <c r="FML31">
        <v>711672</v>
      </c>
      <c r="FMM31">
        <v>717361</v>
      </c>
      <c r="FMN31">
        <v>720422</v>
      </c>
      <c r="FMO31">
        <v>721196</v>
      </c>
      <c r="FMP31">
        <v>726931</v>
      </c>
      <c r="FMQ31">
        <v>704311</v>
      </c>
      <c r="FMR31">
        <v>704311</v>
      </c>
      <c r="FMS31">
        <v>706966</v>
      </c>
      <c r="FMT31">
        <v>706966</v>
      </c>
      <c r="FMU31">
        <v>705344</v>
      </c>
      <c r="FMV31">
        <v>698220</v>
      </c>
      <c r="FMW31">
        <v>686965</v>
      </c>
      <c r="FMX31">
        <v>690166</v>
      </c>
      <c r="FMY31">
        <v>696321</v>
      </c>
      <c r="FMZ31">
        <v>696866</v>
      </c>
      <c r="FNA31">
        <v>697972</v>
      </c>
      <c r="FNB31">
        <v>686577</v>
      </c>
      <c r="FNC31">
        <v>4650</v>
      </c>
      <c r="FND31">
        <v>4650</v>
      </c>
      <c r="FNE31">
        <v>4739</v>
      </c>
      <c r="FNF31">
        <v>7131</v>
      </c>
      <c r="FNG31">
        <v>9630</v>
      </c>
      <c r="FNH31">
        <v>10444</v>
      </c>
      <c r="FNI31">
        <v>12999</v>
      </c>
      <c r="FNJ31">
        <v>17142</v>
      </c>
      <c r="FNK31">
        <v>22859</v>
      </c>
      <c r="FNL31">
        <v>25747</v>
      </c>
      <c r="FNM31">
        <v>31323</v>
      </c>
      <c r="FNN31">
        <v>35929</v>
      </c>
      <c r="FNO31">
        <v>49635</v>
      </c>
      <c r="FNP31">
        <v>69645</v>
      </c>
      <c r="FNQ31">
        <v>93683</v>
      </c>
      <c r="FNR31">
        <v>109212</v>
      </c>
      <c r="FNS31">
        <v>150675</v>
      </c>
      <c r="FNT31">
        <v>258870</v>
      </c>
      <c r="FNU31">
        <v>433059</v>
      </c>
      <c r="FNV31">
        <v>510355</v>
      </c>
      <c r="FNW31">
        <v>510355</v>
      </c>
      <c r="FNX31">
        <v>573172</v>
      </c>
      <c r="FNY31">
        <v>624389</v>
      </c>
      <c r="FNZ31">
        <v>677251</v>
      </c>
      <c r="FOA31">
        <v>688226</v>
      </c>
      <c r="FOB31">
        <v>696867</v>
      </c>
      <c r="FOC31">
        <v>704607</v>
      </c>
      <c r="FOD31">
        <v>703916</v>
      </c>
      <c r="FOE31">
        <v>704651</v>
      </c>
      <c r="FOF31">
        <v>701220</v>
      </c>
      <c r="FOG31">
        <v>697312</v>
      </c>
      <c r="FOH31">
        <v>686310</v>
      </c>
      <c r="FOI31">
        <v>685720</v>
      </c>
      <c r="FOJ31">
        <v>683832</v>
      </c>
      <c r="FOK31">
        <v>683588</v>
      </c>
      <c r="FOL31">
        <v>690348</v>
      </c>
      <c r="FOM31">
        <v>679021</v>
      </c>
      <c r="FON31">
        <v>685360</v>
      </c>
      <c r="FOO31">
        <v>692394</v>
      </c>
      <c r="FOP31">
        <v>692198</v>
      </c>
      <c r="FOQ31">
        <v>684825</v>
      </c>
      <c r="FOR31">
        <v>692580</v>
      </c>
      <c r="FOS31">
        <v>698657</v>
      </c>
      <c r="FOT31">
        <v>705127</v>
      </c>
      <c r="FOU31">
        <v>713074</v>
      </c>
      <c r="FOV31">
        <v>709387</v>
      </c>
      <c r="FOW31">
        <v>717419</v>
      </c>
      <c r="FOX31">
        <v>725907</v>
      </c>
      <c r="FOY31">
        <v>726109</v>
      </c>
      <c r="FOZ31">
        <v>722165</v>
      </c>
      <c r="FPA31">
        <v>722594</v>
      </c>
      <c r="FPB31">
        <v>722594</v>
      </c>
      <c r="FPC31">
        <v>721008</v>
      </c>
      <c r="FPD31">
        <v>725720</v>
      </c>
      <c r="FPE31">
        <v>707459</v>
      </c>
      <c r="FPF31">
        <v>705855</v>
      </c>
      <c r="FPG31">
        <v>709418</v>
      </c>
      <c r="FPH31">
        <v>722774</v>
      </c>
      <c r="FPI31">
        <v>718192</v>
      </c>
      <c r="FPJ31">
        <v>706269</v>
      </c>
      <c r="FPK31">
        <v>697110</v>
      </c>
      <c r="FPL31">
        <v>703663</v>
      </c>
      <c r="FPM31">
        <v>699523</v>
      </c>
      <c r="FPN31">
        <v>703456</v>
      </c>
      <c r="FPO31">
        <v>703127</v>
      </c>
      <c r="FPP31">
        <v>3997</v>
      </c>
      <c r="FPQ31">
        <v>3997</v>
      </c>
      <c r="FPR31">
        <v>5062</v>
      </c>
      <c r="FPS31">
        <v>5600</v>
      </c>
      <c r="FPT31">
        <v>6125</v>
      </c>
      <c r="FPU31">
        <v>7058</v>
      </c>
      <c r="FPV31">
        <v>8877</v>
      </c>
      <c r="FPW31">
        <v>14170</v>
      </c>
      <c r="FPX31">
        <v>15877</v>
      </c>
      <c r="FPY31">
        <v>20933</v>
      </c>
      <c r="FPZ31">
        <v>22089</v>
      </c>
      <c r="FQA31">
        <v>27216</v>
      </c>
      <c r="FQB31">
        <v>33709</v>
      </c>
      <c r="FQC31">
        <v>44619</v>
      </c>
      <c r="FQD31">
        <v>54542</v>
      </c>
      <c r="FQE31">
        <v>83753</v>
      </c>
      <c r="FQF31">
        <v>112088</v>
      </c>
      <c r="FQG31">
        <v>243294</v>
      </c>
      <c r="FQH31">
        <v>342957</v>
      </c>
      <c r="FQI31">
        <v>521665</v>
      </c>
      <c r="FQJ31">
        <v>596344</v>
      </c>
      <c r="FQK31">
        <v>656579</v>
      </c>
      <c r="FQL31">
        <v>694355</v>
      </c>
      <c r="FQM31">
        <v>701422</v>
      </c>
      <c r="FQN31">
        <v>703978</v>
      </c>
      <c r="FQO31">
        <v>703978</v>
      </c>
      <c r="FQP31">
        <v>702735</v>
      </c>
      <c r="FQQ31">
        <v>694177</v>
      </c>
      <c r="FQR31">
        <v>697369</v>
      </c>
      <c r="FQS31">
        <v>695988</v>
      </c>
      <c r="FQT31">
        <v>699767</v>
      </c>
      <c r="FQU31">
        <v>703473</v>
      </c>
      <c r="FQV31">
        <v>712987</v>
      </c>
      <c r="FQW31">
        <v>708317</v>
      </c>
      <c r="FQX31">
        <v>702366</v>
      </c>
      <c r="FQY31">
        <v>709695</v>
      </c>
      <c r="FQZ31">
        <v>709015</v>
      </c>
      <c r="FRA31">
        <v>706436</v>
      </c>
      <c r="FRB31">
        <v>716066</v>
      </c>
      <c r="FRC31">
        <v>724560</v>
      </c>
      <c r="FRD31">
        <v>710848</v>
      </c>
      <c r="FRE31">
        <v>715083</v>
      </c>
      <c r="FRF31">
        <v>716082</v>
      </c>
      <c r="FRG31">
        <v>714409</v>
      </c>
      <c r="FRH31">
        <v>725689</v>
      </c>
      <c r="FRI31">
        <v>725689</v>
      </c>
      <c r="FRJ31">
        <v>734610</v>
      </c>
      <c r="FRK31">
        <v>737862</v>
      </c>
      <c r="FRL31">
        <v>731641</v>
      </c>
      <c r="FRM31">
        <v>725916</v>
      </c>
      <c r="FRN31">
        <v>724720</v>
      </c>
      <c r="FRO31">
        <v>726117</v>
      </c>
      <c r="FRP31">
        <v>723444</v>
      </c>
      <c r="FRQ31">
        <v>735814</v>
      </c>
      <c r="FRR31">
        <v>742060</v>
      </c>
      <c r="FRS31">
        <v>751038</v>
      </c>
      <c r="FRT31">
        <v>753267</v>
      </c>
      <c r="FRU31">
        <v>753267</v>
      </c>
      <c r="FRV31">
        <v>760096</v>
      </c>
      <c r="FRW31">
        <v>752885</v>
      </c>
      <c r="FRX31">
        <v>749691</v>
      </c>
      <c r="FRY31">
        <v>749125</v>
      </c>
      <c r="FRZ31">
        <v>749125</v>
      </c>
      <c r="FSA31">
        <v>742749</v>
      </c>
      <c r="FSB31">
        <v>752730</v>
      </c>
      <c r="FSC31">
        <v>6033</v>
      </c>
      <c r="FSD31">
        <v>6033</v>
      </c>
      <c r="FSE31">
        <v>7135</v>
      </c>
      <c r="FSF31">
        <v>9299</v>
      </c>
      <c r="FSG31">
        <v>10234</v>
      </c>
      <c r="FSH31">
        <v>10962</v>
      </c>
      <c r="FSI31">
        <v>12425</v>
      </c>
      <c r="FSJ31">
        <v>14351</v>
      </c>
      <c r="FSK31">
        <v>18276</v>
      </c>
      <c r="FSL31">
        <v>21915</v>
      </c>
      <c r="FSM31">
        <v>26282</v>
      </c>
      <c r="FSN31">
        <v>39205</v>
      </c>
      <c r="FSO31">
        <v>46394</v>
      </c>
      <c r="FSP31">
        <v>76553</v>
      </c>
      <c r="FSQ31">
        <v>92571</v>
      </c>
      <c r="FSR31">
        <v>128982</v>
      </c>
      <c r="FSS31">
        <v>175876</v>
      </c>
      <c r="FST31">
        <v>175876</v>
      </c>
      <c r="FSU31">
        <v>289899</v>
      </c>
      <c r="FSV31">
        <v>380105</v>
      </c>
      <c r="FSW31">
        <v>533628</v>
      </c>
      <c r="FSX31">
        <v>609682</v>
      </c>
      <c r="FSY31">
        <v>668886</v>
      </c>
      <c r="FSZ31">
        <v>681528</v>
      </c>
      <c r="FTA31">
        <v>692101</v>
      </c>
      <c r="FTB31">
        <v>712000</v>
      </c>
      <c r="FTC31">
        <v>711363</v>
      </c>
      <c r="FTD31">
        <v>708497</v>
      </c>
      <c r="FTE31">
        <v>716358</v>
      </c>
      <c r="FTF31">
        <v>719120</v>
      </c>
      <c r="FTG31">
        <v>715661</v>
      </c>
      <c r="FTH31">
        <v>718613</v>
      </c>
      <c r="FTI31">
        <v>715476</v>
      </c>
      <c r="FTJ31">
        <v>713996</v>
      </c>
      <c r="FTK31">
        <v>718444</v>
      </c>
      <c r="FTL31">
        <v>717323</v>
      </c>
      <c r="FTM31">
        <v>710390</v>
      </c>
      <c r="FTN31">
        <v>722033</v>
      </c>
      <c r="FTO31">
        <v>725881</v>
      </c>
      <c r="FTP31">
        <v>732175</v>
      </c>
      <c r="FTQ31">
        <v>727467</v>
      </c>
      <c r="FTR31">
        <v>730219</v>
      </c>
      <c r="FTS31">
        <v>716908</v>
      </c>
      <c r="FTT31">
        <v>718375</v>
      </c>
      <c r="FTU31">
        <v>720089</v>
      </c>
      <c r="FTV31">
        <v>730518</v>
      </c>
      <c r="FTW31">
        <v>733187</v>
      </c>
      <c r="FTX31">
        <v>748691</v>
      </c>
      <c r="FTY31">
        <v>745713</v>
      </c>
      <c r="FTZ31">
        <v>778609</v>
      </c>
      <c r="FUA31">
        <v>785098</v>
      </c>
      <c r="FUB31">
        <v>801477</v>
      </c>
      <c r="FUC31">
        <v>807828</v>
      </c>
      <c r="FUD31">
        <v>790162</v>
      </c>
      <c r="FUE31">
        <v>801988</v>
      </c>
      <c r="FUF31">
        <v>800994</v>
      </c>
      <c r="FUG31">
        <v>801502</v>
      </c>
      <c r="FUH31">
        <v>803363</v>
      </c>
      <c r="FUI31">
        <v>800751</v>
      </c>
      <c r="FUJ31">
        <v>816973</v>
      </c>
      <c r="FUK31">
        <v>800725</v>
      </c>
      <c r="FUL31">
        <v>815930</v>
      </c>
      <c r="FUM31">
        <v>810163</v>
      </c>
      <c r="FUN31">
        <v>813819</v>
      </c>
      <c r="FUO31">
        <v>826424</v>
      </c>
      <c r="FUP31">
        <v>13126</v>
      </c>
      <c r="FUQ31">
        <v>13126</v>
      </c>
      <c r="FUR31">
        <v>14352</v>
      </c>
      <c r="FUS31">
        <v>18410</v>
      </c>
      <c r="FUT31">
        <v>28657</v>
      </c>
      <c r="FUU31">
        <v>30400</v>
      </c>
      <c r="FUV31">
        <v>31527</v>
      </c>
      <c r="FUW31">
        <v>38563</v>
      </c>
      <c r="FUX31">
        <v>42655</v>
      </c>
      <c r="FUY31">
        <v>52361</v>
      </c>
      <c r="FUZ31">
        <v>59448</v>
      </c>
      <c r="FVA31">
        <v>78904</v>
      </c>
      <c r="FVB31">
        <v>103480</v>
      </c>
      <c r="FVC31">
        <v>124177</v>
      </c>
      <c r="FVD31">
        <v>152640</v>
      </c>
      <c r="FVE31">
        <v>152640</v>
      </c>
      <c r="FVF31">
        <v>200753</v>
      </c>
      <c r="FVG31">
        <v>347559</v>
      </c>
      <c r="FVH31">
        <v>535902</v>
      </c>
      <c r="FVI31">
        <v>658952</v>
      </c>
      <c r="FVJ31">
        <v>694894</v>
      </c>
      <c r="FVK31">
        <v>745839</v>
      </c>
      <c r="FVL31">
        <v>784803</v>
      </c>
      <c r="FVM31">
        <v>814928</v>
      </c>
      <c r="FVN31">
        <v>841418</v>
      </c>
      <c r="FVO31">
        <v>839201</v>
      </c>
      <c r="FVP31">
        <v>841660</v>
      </c>
      <c r="FVQ31">
        <v>827006</v>
      </c>
      <c r="FVR31">
        <v>839568</v>
      </c>
      <c r="FVS31">
        <v>831960</v>
      </c>
      <c r="FVT31">
        <v>864128</v>
      </c>
      <c r="FVU31">
        <v>861584</v>
      </c>
      <c r="FVV31">
        <v>844579</v>
      </c>
      <c r="FVW31">
        <v>848525</v>
      </c>
      <c r="FVX31">
        <v>859864</v>
      </c>
      <c r="FVY31">
        <v>858966</v>
      </c>
      <c r="FVZ31">
        <v>869149</v>
      </c>
      <c r="FWA31">
        <v>849450</v>
      </c>
      <c r="FWB31">
        <v>843833</v>
      </c>
      <c r="FWC31">
        <v>858985</v>
      </c>
      <c r="FWD31">
        <v>838635</v>
      </c>
      <c r="FWE31">
        <v>871629</v>
      </c>
      <c r="FWF31">
        <v>868880</v>
      </c>
      <c r="FWG31">
        <v>879590</v>
      </c>
      <c r="FWH31">
        <v>888305</v>
      </c>
      <c r="FWI31">
        <v>898548</v>
      </c>
      <c r="FWJ31">
        <v>888870</v>
      </c>
      <c r="FWK31">
        <v>902650</v>
      </c>
      <c r="FWL31">
        <v>917644</v>
      </c>
      <c r="FWM31">
        <v>925087</v>
      </c>
      <c r="FWN31">
        <v>912565</v>
      </c>
      <c r="FWO31">
        <v>908369</v>
      </c>
      <c r="FWP31">
        <v>917131</v>
      </c>
      <c r="FWQ31">
        <v>908637</v>
      </c>
      <c r="FWR31">
        <v>907698</v>
      </c>
      <c r="FWS31">
        <v>896224</v>
      </c>
      <c r="FWT31">
        <v>896224</v>
      </c>
      <c r="FWU31">
        <v>903438</v>
      </c>
      <c r="FWV31">
        <v>893912</v>
      </c>
      <c r="FWW31">
        <v>891260</v>
      </c>
      <c r="FWX31">
        <v>894914</v>
      </c>
      <c r="FWY31">
        <v>893137</v>
      </c>
      <c r="FWZ31">
        <v>862305</v>
      </c>
      <c r="FXA31">
        <v>871219</v>
      </c>
      <c r="FXB31">
        <v>866296</v>
      </c>
      <c r="FXC31">
        <v>859064</v>
      </c>
      <c r="FXD31">
        <v>17762</v>
      </c>
      <c r="FXE31">
        <v>21170</v>
      </c>
      <c r="FXF31">
        <v>26393</v>
      </c>
      <c r="FXG31">
        <v>28498</v>
      </c>
      <c r="FXH31">
        <v>30296</v>
      </c>
      <c r="FXI31">
        <v>34194</v>
      </c>
      <c r="FXJ31">
        <v>35083</v>
      </c>
      <c r="FXK31">
        <v>41553</v>
      </c>
      <c r="FXL31">
        <v>58707</v>
      </c>
      <c r="FXM31">
        <v>80946</v>
      </c>
      <c r="FXN31">
        <v>104012</v>
      </c>
      <c r="FXO31">
        <v>119784</v>
      </c>
      <c r="FXP31">
        <v>134678</v>
      </c>
      <c r="FXQ31">
        <v>163510</v>
      </c>
      <c r="FXR31">
        <v>195727</v>
      </c>
      <c r="FXS31">
        <v>292243</v>
      </c>
      <c r="FXT31">
        <v>488452</v>
      </c>
      <c r="FXU31">
        <v>651301</v>
      </c>
      <c r="FXV31">
        <v>771882</v>
      </c>
      <c r="FXW31">
        <v>771882</v>
      </c>
      <c r="FXX31">
        <v>821294</v>
      </c>
      <c r="FXY31">
        <v>860598</v>
      </c>
      <c r="FXZ31">
        <v>891274</v>
      </c>
      <c r="FYA31">
        <v>910883</v>
      </c>
      <c r="FYB31">
        <v>922993</v>
      </c>
      <c r="FYC31">
        <v>924510</v>
      </c>
      <c r="FYD31">
        <v>926706</v>
      </c>
      <c r="FYE31">
        <v>929504</v>
      </c>
      <c r="FYF31">
        <v>930500</v>
      </c>
      <c r="FYG31">
        <v>922819</v>
      </c>
      <c r="FYH31">
        <v>921916</v>
      </c>
      <c r="FYI31">
        <v>908442</v>
      </c>
      <c r="FYJ31">
        <v>906859</v>
      </c>
      <c r="FYK31">
        <v>906145</v>
      </c>
      <c r="FYL31">
        <v>902018</v>
      </c>
      <c r="FYM31">
        <v>908605</v>
      </c>
      <c r="FYN31">
        <v>903892</v>
      </c>
      <c r="FYO31">
        <v>900830</v>
      </c>
      <c r="FYP31">
        <v>905766</v>
      </c>
      <c r="FYQ31">
        <v>890057</v>
      </c>
      <c r="FYR31">
        <v>901526</v>
      </c>
      <c r="FYS31">
        <v>900674</v>
      </c>
      <c r="FYT31">
        <v>888524</v>
      </c>
      <c r="FYU31">
        <v>877755</v>
      </c>
      <c r="FYV31">
        <v>880839</v>
      </c>
      <c r="FYW31">
        <v>890109</v>
      </c>
      <c r="FYX31">
        <v>898786</v>
      </c>
      <c r="FYY31">
        <v>903425</v>
      </c>
      <c r="FYZ31">
        <v>902077</v>
      </c>
      <c r="FZA31">
        <v>899458</v>
      </c>
      <c r="FZB31">
        <v>886238</v>
      </c>
      <c r="FZC31">
        <v>885927</v>
      </c>
      <c r="FZD31">
        <v>874346</v>
      </c>
      <c r="FZE31">
        <v>877674</v>
      </c>
      <c r="FZF31">
        <v>885921</v>
      </c>
      <c r="FZG31">
        <v>868905</v>
      </c>
      <c r="FZH31">
        <v>879446</v>
      </c>
      <c r="FZI31">
        <v>904876</v>
      </c>
      <c r="FZJ31">
        <v>925331</v>
      </c>
      <c r="FZK31">
        <v>928184</v>
      </c>
      <c r="FZL31">
        <v>925847</v>
      </c>
      <c r="FZM31">
        <v>925219</v>
      </c>
      <c r="FZN31">
        <v>923685</v>
      </c>
      <c r="FZO31">
        <v>923493</v>
      </c>
      <c r="FZP31">
        <v>936330</v>
      </c>
      <c r="FZQ31">
        <v>936330</v>
      </c>
      <c r="FZR31">
        <v>30300</v>
      </c>
      <c r="FZS31">
        <v>30300</v>
      </c>
      <c r="FZT31">
        <v>48262</v>
      </c>
      <c r="FZU31">
        <v>61005</v>
      </c>
      <c r="FZV31">
        <v>66633</v>
      </c>
      <c r="FZW31">
        <v>73695</v>
      </c>
      <c r="FZX31">
        <v>81250</v>
      </c>
      <c r="FZY31">
        <v>88093</v>
      </c>
      <c r="FZZ31">
        <v>95252</v>
      </c>
      <c r="GAA31">
        <v>101792</v>
      </c>
      <c r="GAB31">
        <v>117135</v>
      </c>
      <c r="GAC31">
        <v>154722</v>
      </c>
      <c r="GAD31">
        <v>185640</v>
      </c>
      <c r="GAE31">
        <v>276063</v>
      </c>
      <c r="GAF31">
        <v>401296</v>
      </c>
      <c r="GAG31">
        <v>557216</v>
      </c>
      <c r="GAH31">
        <v>736055</v>
      </c>
      <c r="GAI31">
        <v>850850</v>
      </c>
      <c r="GAJ31">
        <v>909232</v>
      </c>
      <c r="GAK31">
        <v>965566</v>
      </c>
      <c r="GAL31">
        <v>998484</v>
      </c>
      <c r="GAM31">
        <v>1002632</v>
      </c>
      <c r="GAN31">
        <v>1018211</v>
      </c>
      <c r="GAO31">
        <v>1018211</v>
      </c>
      <c r="GAP31">
        <v>1007696</v>
      </c>
      <c r="GAQ31">
        <v>1002311</v>
      </c>
      <c r="GAR31">
        <v>1002311</v>
      </c>
      <c r="GAS31">
        <v>1014432</v>
      </c>
      <c r="GAT31">
        <v>1016333</v>
      </c>
      <c r="GAU31">
        <v>1007207</v>
      </c>
      <c r="GAV31">
        <v>1000820</v>
      </c>
      <c r="GAW31">
        <v>1011374</v>
      </c>
      <c r="GAX31">
        <v>997164</v>
      </c>
      <c r="GAY31">
        <v>1014551</v>
      </c>
      <c r="GAZ31">
        <v>1009984</v>
      </c>
      <c r="GBA31">
        <v>1011468</v>
      </c>
      <c r="GBB31">
        <v>1022651</v>
      </c>
      <c r="GBC31">
        <v>1033159</v>
      </c>
      <c r="GBD31">
        <v>1015700</v>
      </c>
      <c r="GBE31">
        <v>1049095</v>
      </c>
      <c r="GBF31">
        <v>1059883</v>
      </c>
      <c r="GBG31">
        <v>1068821</v>
      </c>
      <c r="GBH31">
        <v>1055204</v>
      </c>
      <c r="GBI31">
        <v>1055204</v>
      </c>
      <c r="GBJ31">
        <v>1045107</v>
      </c>
      <c r="GBK31">
        <v>1029304</v>
      </c>
      <c r="GBL31">
        <v>1036763</v>
      </c>
      <c r="GBM31">
        <v>1028034</v>
      </c>
      <c r="GBN31">
        <v>1010069</v>
      </c>
      <c r="GBO31">
        <v>1003428</v>
      </c>
      <c r="GBP31">
        <v>992525</v>
      </c>
      <c r="GBQ31">
        <v>996951</v>
      </c>
      <c r="GBR31">
        <v>975107</v>
      </c>
      <c r="GBS31">
        <v>985813</v>
      </c>
      <c r="GBT31">
        <v>961916</v>
      </c>
      <c r="GBU31">
        <v>949027</v>
      </c>
      <c r="GBV31">
        <v>917788</v>
      </c>
      <c r="GBW31">
        <v>917788</v>
      </c>
      <c r="GBX31">
        <v>918180</v>
      </c>
      <c r="GBY31">
        <v>915584</v>
      </c>
      <c r="GBZ31">
        <v>921393</v>
      </c>
      <c r="GCA31">
        <v>925117</v>
      </c>
      <c r="GCB31">
        <v>925117</v>
      </c>
      <c r="GCC31">
        <v>919933</v>
      </c>
      <c r="GCD31">
        <v>941060</v>
      </c>
      <c r="GCE31">
        <v>4450</v>
      </c>
      <c r="GCF31">
        <v>6208</v>
      </c>
      <c r="GCG31">
        <v>11470</v>
      </c>
      <c r="GCH31">
        <v>14681</v>
      </c>
      <c r="GCI31">
        <v>16196</v>
      </c>
      <c r="GCJ31">
        <v>17233</v>
      </c>
      <c r="GCK31">
        <v>19984</v>
      </c>
      <c r="GCL31">
        <v>23708</v>
      </c>
      <c r="GCM31">
        <v>27328</v>
      </c>
      <c r="GCN31">
        <v>36119</v>
      </c>
      <c r="GCO31">
        <v>48628</v>
      </c>
      <c r="GCP31">
        <v>68298</v>
      </c>
      <c r="GCQ31">
        <v>87971</v>
      </c>
      <c r="GCR31">
        <v>149929</v>
      </c>
      <c r="GCS31">
        <v>261923</v>
      </c>
      <c r="GCT31">
        <v>495324</v>
      </c>
      <c r="GCU31">
        <v>682586</v>
      </c>
      <c r="GCV31">
        <v>846267</v>
      </c>
      <c r="GCW31">
        <v>942923</v>
      </c>
      <c r="GCX31">
        <v>956383</v>
      </c>
      <c r="GCY31">
        <v>956383</v>
      </c>
      <c r="GCZ31">
        <v>965590</v>
      </c>
      <c r="GDA31">
        <v>998509</v>
      </c>
      <c r="GDB31">
        <v>993461</v>
      </c>
      <c r="GDC31">
        <v>991547</v>
      </c>
      <c r="GDD31">
        <v>993033</v>
      </c>
      <c r="GDE31">
        <v>1001287</v>
      </c>
      <c r="GDF31">
        <v>1001326</v>
      </c>
      <c r="GDG31">
        <v>1005124</v>
      </c>
      <c r="GDH31">
        <v>999493</v>
      </c>
      <c r="GDI31">
        <v>988109</v>
      </c>
      <c r="GDJ31">
        <v>981331</v>
      </c>
      <c r="GDK31">
        <v>980253</v>
      </c>
      <c r="GDL31">
        <v>978941</v>
      </c>
      <c r="GDM31">
        <v>975522</v>
      </c>
      <c r="GDN31">
        <v>963911</v>
      </c>
      <c r="GDO31">
        <v>967460</v>
      </c>
      <c r="GDP31">
        <v>982572</v>
      </c>
      <c r="GDQ31">
        <v>963919</v>
      </c>
      <c r="GDR31">
        <v>976357</v>
      </c>
      <c r="GDS31">
        <v>964643</v>
      </c>
      <c r="GDT31">
        <v>946819</v>
      </c>
      <c r="GDU31">
        <v>943677</v>
      </c>
      <c r="GDV31">
        <v>942278</v>
      </c>
      <c r="GDW31">
        <v>943798</v>
      </c>
      <c r="GDX31">
        <v>937078</v>
      </c>
      <c r="GDY31">
        <v>932096</v>
      </c>
      <c r="GDZ31">
        <v>938281</v>
      </c>
      <c r="GEA31">
        <v>937899</v>
      </c>
      <c r="GEB31">
        <v>924148</v>
      </c>
      <c r="GEC31">
        <v>925830</v>
      </c>
      <c r="GED31">
        <v>922836</v>
      </c>
      <c r="GEE31">
        <v>931762</v>
      </c>
      <c r="GEF31">
        <v>932144</v>
      </c>
      <c r="GEG31">
        <v>924954</v>
      </c>
      <c r="GEH31">
        <v>914980</v>
      </c>
      <c r="GEI31">
        <v>923069</v>
      </c>
      <c r="GEJ31">
        <v>918556</v>
      </c>
      <c r="GEK31">
        <v>902897</v>
      </c>
      <c r="GEL31">
        <v>871824</v>
      </c>
      <c r="GEM31">
        <v>877551</v>
      </c>
      <c r="GEN31">
        <v>877119</v>
      </c>
      <c r="GEO31">
        <v>877511</v>
      </c>
      <c r="GEP31">
        <v>874308</v>
      </c>
      <c r="GEQ31">
        <v>893278</v>
      </c>
      <c r="GER31">
        <v>1806</v>
      </c>
      <c r="GES31">
        <v>13329</v>
      </c>
      <c r="GET31">
        <v>20923</v>
      </c>
      <c r="GEU31">
        <v>44479</v>
      </c>
      <c r="GEV31">
        <v>48766</v>
      </c>
      <c r="GEW31">
        <v>51497</v>
      </c>
      <c r="GEX31">
        <v>51506</v>
      </c>
      <c r="GEY31">
        <v>60878</v>
      </c>
      <c r="GEZ31">
        <v>67220</v>
      </c>
      <c r="GFA31">
        <v>81276</v>
      </c>
      <c r="GFB31">
        <v>110892</v>
      </c>
      <c r="GFC31">
        <v>170894</v>
      </c>
      <c r="GFD31">
        <v>211764</v>
      </c>
      <c r="GFE31">
        <v>211764</v>
      </c>
      <c r="GFF31">
        <v>268132</v>
      </c>
      <c r="GFG31">
        <v>474986</v>
      </c>
      <c r="GFH31">
        <v>671682</v>
      </c>
      <c r="GFI31">
        <v>816954</v>
      </c>
      <c r="GFJ31">
        <v>882626</v>
      </c>
      <c r="GFK31">
        <v>953682</v>
      </c>
      <c r="GFL31">
        <v>961238</v>
      </c>
      <c r="GFM31">
        <v>974650</v>
      </c>
      <c r="GFN31">
        <v>991632</v>
      </c>
      <c r="GFO31">
        <v>978933</v>
      </c>
      <c r="GFP31">
        <v>1001896</v>
      </c>
      <c r="GFQ31">
        <v>992149</v>
      </c>
      <c r="GFR31">
        <v>983672</v>
      </c>
      <c r="GFS31">
        <v>936228</v>
      </c>
      <c r="GFT31">
        <v>970503</v>
      </c>
      <c r="GFU31">
        <v>997816</v>
      </c>
      <c r="GFV31">
        <v>987799</v>
      </c>
      <c r="GFW31">
        <v>1005929</v>
      </c>
      <c r="GFX31">
        <v>996751</v>
      </c>
      <c r="GFY31">
        <v>1003422</v>
      </c>
      <c r="GFZ31">
        <v>992773</v>
      </c>
      <c r="GGA31">
        <v>976022</v>
      </c>
      <c r="GGB31">
        <v>998171</v>
      </c>
      <c r="GGC31">
        <v>997552</v>
      </c>
      <c r="GGD31">
        <v>973441</v>
      </c>
      <c r="GGE31">
        <v>1010738</v>
      </c>
      <c r="GGF31">
        <v>994959</v>
      </c>
      <c r="GGG31">
        <v>977175</v>
      </c>
      <c r="GGH31">
        <v>964974</v>
      </c>
      <c r="GGI31">
        <v>979306</v>
      </c>
      <c r="GGJ31">
        <v>962139</v>
      </c>
      <c r="GGK31">
        <v>977973</v>
      </c>
      <c r="GGL31">
        <v>973957</v>
      </c>
      <c r="GGM31">
        <v>959521</v>
      </c>
      <c r="GGN31">
        <v>968111</v>
      </c>
      <c r="GGO31">
        <v>984609</v>
      </c>
      <c r="GGP31">
        <v>983619</v>
      </c>
      <c r="GGQ31">
        <v>987332</v>
      </c>
      <c r="GGR31">
        <v>993807</v>
      </c>
      <c r="GGS31">
        <v>993493</v>
      </c>
      <c r="GGT31">
        <v>993089</v>
      </c>
      <c r="GGU31">
        <v>989795</v>
      </c>
      <c r="GGV31">
        <v>989795</v>
      </c>
      <c r="GGW31">
        <v>995015</v>
      </c>
      <c r="GGX31">
        <v>1012338</v>
      </c>
      <c r="GGY31">
        <v>994358</v>
      </c>
      <c r="GGZ31">
        <v>984341</v>
      </c>
      <c r="GHA31">
        <v>987459</v>
      </c>
      <c r="GHB31">
        <v>987489</v>
      </c>
      <c r="GHC31">
        <v>988823</v>
      </c>
      <c r="GHD31">
        <v>987620</v>
      </c>
      <c r="GHE31">
        <v>11313</v>
      </c>
      <c r="GHF31">
        <v>15638</v>
      </c>
      <c r="GHG31">
        <v>24278</v>
      </c>
      <c r="GHH31">
        <v>20695</v>
      </c>
      <c r="GHI31">
        <v>24438</v>
      </c>
      <c r="GHJ31">
        <v>28600</v>
      </c>
      <c r="GHK31">
        <v>36385</v>
      </c>
      <c r="GHL31">
        <v>40774</v>
      </c>
      <c r="GHM31">
        <v>46707</v>
      </c>
      <c r="GHN31">
        <v>64218</v>
      </c>
      <c r="GHO31">
        <v>76077</v>
      </c>
      <c r="GHP31">
        <v>94142</v>
      </c>
      <c r="GHQ31">
        <v>137152</v>
      </c>
      <c r="GHR31">
        <v>169373</v>
      </c>
      <c r="GHS31">
        <v>228727</v>
      </c>
      <c r="GHT31">
        <v>303816</v>
      </c>
      <c r="GHU31">
        <v>498187</v>
      </c>
      <c r="GHV31">
        <v>658913</v>
      </c>
      <c r="GHW31">
        <v>658913</v>
      </c>
      <c r="GHX31">
        <v>730348</v>
      </c>
      <c r="GHY31">
        <v>786713</v>
      </c>
      <c r="GHZ31">
        <v>807819</v>
      </c>
      <c r="GIA31">
        <v>837977</v>
      </c>
      <c r="GIB31">
        <v>842993</v>
      </c>
      <c r="GIC31">
        <v>844075</v>
      </c>
      <c r="GID31">
        <v>827046</v>
      </c>
      <c r="GIE31">
        <v>847631</v>
      </c>
      <c r="GIF31">
        <v>847009</v>
      </c>
      <c r="GIG31">
        <v>846330</v>
      </c>
      <c r="GIH31">
        <v>854714</v>
      </c>
      <c r="GII31">
        <v>867866</v>
      </c>
      <c r="GIJ31">
        <v>874215</v>
      </c>
      <c r="GIK31">
        <v>885738</v>
      </c>
      <c r="GIL31">
        <v>886274</v>
      </c>
      <c r="GIM31">
        <v>876403</v>
      </c>
      <c r="GIN31">
        <v>885198</v>
      </c>
      <c r="GIO31">
        <v>888314</v>
      </c>
      <c r="GIP31">
        <v>883695</v>
      </c>
      <c r="GIQ31">
        <v>870452</v>
      </c>
      <c r="GIR31">
        <v>868135</v>
      </c>
      <c r="GIS31">
        <v>854236</v>
      </c>
      <c r="GIT31">
        <v>853726</v>
      </c>
      <c r="GIU31">
        <v>840662</v>
      </c>
      <c r="GIV31">
        <v>841897</v>
      </c>
      <c r="GIW31">
        <v>866290</v>
      </c>
      <c r="GIX31">
        <v>873000</v>
      </c>
      <c r="GIY31">
        <v>880873</v>
      </c>
      <c r="GIZ31">
        <v>928469</v>
      </c>
      <c r="GJA31">
        <v>899623</v>
      </c>
      <c r="GJB31">
        <v>885366</v>
      </c>
      <c r="GJC31">
        <v>879804</v>
      </c>
      <c r="GJD31">
        <v>873444</v>
      </c>
      <c r="GJE31">
        <v>868118</v>
      </c>
      <c r="GJF31">
        <v>855714</v>
      </c>
      <c r="GJG31">
        <v>849311</v>
      </c>
      <c r="GJH31">
        <v>836419</v>
      </c>
      <c r="GJI31">
        <v>829710</v>
      </c>
      <c r="GJJ31">
        <v>842228</v>
      </c>
      <c r="GJK31">
        <v>836098</v>
      </c>
      <c r="GJL31">
        <v>833929</v>
      </c>
      <c r="GJM31">
        <v>821093</v>
      </c>
      <c r="GJN31">
        <v>804133</v>
      </c>
      <c r="GJO31">
        <v>804904</v>
      </c>
      <c r="GJP31">
        <v>798750</v>
      </c>
      <c r="GJQ31">
        <v>831978</v>
      </c>
      <c r="GJR31">
        <v>10703</v>
      </c>
      <c r="GJS31">
        <v>22069</v>
      </c>
      <c r="GJT31">
        <v>25312</v>
      </c>
      <c r="GJU31">
        <v>26392</v>
      </c>
      <c r="GJV31">
        <v>29580</v>
      </c>
      <c r="GJW31">
        <v>39525</v>
      </c>
      <c r="GJX31">
        <v>43344</v>
      </c>
      <c r="GJY31">
        <v>63002</v>
      </c>
      <c r="GJZ31">
        <v>63713</v>
      </c>
      <c r="GKA31">
        <v>80626</v>
      </c>
      <c r="GKB31">
        <v>87604</v>
      </c>
      <c r="GKC31">
        <v>99109</v>
      </c>
      <c r="GKD31">
        <v>104597</v>
      </c>
      <c r="GKE31">
        <v>155267</v>
      </c>
      <c r="GKF31">
        <v>200397</v>
      </c>
      <c r="GKG31">
        <v>247369</v>
      </c>
      <c r="GKH31">
        <v>369798</v>
      </c>
      <c r="GKI31">
        <v>559702</v>
      </c>
      <c r="GKJ31">
        <v>677719</v>
      </c>
      <c r="GKK31">
        <v>734960</v>
      </c>
      <c r="GKL31">
        <v>790917</v>
      </c>
      <c r="GKM31">
        <v>817206</v>
      </c>
      <c r="GKN31">
        <v>822967</v>
      </c>
      <c r="GKO31">
        <v>822967</v>
      </c>
      <c r="GKP31">
        <v>828981</v>
      </c>
      <c r="GKQ31">
        <v>839842</v>
      </c>
      <c r="GKR31">
        <v>841943</v>
      </c>
      <c r="GKS31">
        <v>852712</v>
      </c>
      <c r="GKT31">
        <v>850737</v>
      </c>
      <c r="GKU31">
        <v>850056</v>
      </c>
      <c r="GKV31">
        <v>867267</v>
      </c>
      <c r="GKW31">
        <v>869653</v>
      </c>
      <c r="GKX31">
        <v>878067</v>
      </c>
      <c r="GKY31">
        <v>877735</v>
      </c>
      <c r="GKZ31">
        <v>891815</v>
      </c>
      <c r="GLA31">
        <v>877540</v>
      </c>
      <c r="GLB31">
        <v>874799</v>
      </c>
      <c r="GLC31">
        <v>868887</v>
      </c>
      <c r="GLD31">
        <v>850680</v>
      </c>
      <c r="GLE31">
        <v>843296</v>
      </c>
      <c r="GLF31">
        <v>818477</v>
      </c>
      <c r="GLG31">
        <v>826359</v>
      </c>
      <c r="GLH31">
        <v>805050</v>
      </c>
      <c r="GLI31">
        <v>804583</v>
      </c>
      <c r="GLJ31">
        <v>801019</v>
      </c>
      <c r="GLK31">
        <v>785944</v>
      </c>
      <c r="GLL31">
        <v>783284</v>
      </c>
      <c r="GLM31">
        <v>784350</v>
      </c>
      <c r="GLN31">
        <v>784350</v>
      </c>
      <c r="GLO31">
        <v>791655</v>
      </c>
      <c r="GLP31">
        <v>781887</v>
      </c>
      <c r="GLQ31">
        <v>775070</v>
      </c>
      <c r="GLR31">
        <v>770134</v>
      </c>
      <c r="GLS31">
        <v>777963</v>
      </c>
      <c r="GLT31">
        <v>767586</v>
      </c>
      <c r="GLU31">
        <v>762174</v>
      </c>
      <c r="GLV31">
        <v>754805</v>
      </c>
      <c r="GLW31">
        <v>746079</v>
      </c>
      <c r="GLX31">
        <v>746079</v>
      </c>
      <c r="GLY31">
        <v>747605</v>
      </c>
      <c r="GLZ31">
        <v>743748</v>
      </c>
      <c r="GMA31">
        <v>744082</v>
      </c>
      <c r="GMB31">
        <v>757854</v>
      </c>
      <c r="GMC31">
        <v>757854</v>
      </c>
      <c r="GMD31">
        <v>757739</v>
      </c>
      <c r="GME31">
        <v>766221</v>
      </c>
      <c r="GMF31">
        <v>12139</v>
      </c>
      <c r="GMG31">
        <v>15237</v>
      </c>
      <c r="GMH31">
        <v>16487</v>
      </c>
      <c r="GMI31">
        <v>20419</v>
      </c>
      <c r="GMJ31">
        <v>25448</v>
      </c>
      <c r="GMK31">
        <v>29438</v>
      </c>
      <c r="GML31">
        <v>42668</v>
      </c>
      <c r="GMM31">
        <v>44050</v>
      </c>
      <c r="GMN31">
        <v>56731</v>
      </c>
      <c r="GMO31">
        <v>90858</v>
      </c>
      <c r="GMP31">
        <v>95750</v>
      </c>
      <c r="GMQ31">
        <v>123234</v>
      </c>
      <c r="GMR31">
        <v>147442</v>
      </c>
      <c r="GMS31">
        <v>197597</v>
      </c>
      <c r="GMT31">
        <v>255503</v>
      </c>
      <c r="GMU31">
        <v>433903</v>
      </c>
      <c r="GMV31">
        <v>587415</v>
      </c>
      <c r="GMW31">
        <v>688400</v>
      </c>
      <c r="GMX31">
        <v>686459</v>
      </c>
      <c r="GMY31">
        <v>686459</v>
      </c>
      <c r="GMZ31">
        <v>671513</v>
      </c>
      <c r="GNA31">
        <v>749379</v>
      </c>
      <c r="GNB31">
        <v>764626</v>
      </c>
      <c r="GNC31">
        <v>762245</v>
      </c>
      <c r="GND31">
        <v>780548</v>
      </c>
      <c r="GNE31">
        <v>785751</v>
      </c>
      <c r="GNF31">
        <v>765135</v>
      </c>
      <c r="GNG31">
        <v>763240</v>
      </c>
      <c r="GNH31">
        <v>756080</v>
      </c>
      <c r="GNI31">
        <v>752674</v>
      </c>
      <c r="GNJ31">
        <v>757884</v>
      </c>
      <c r="GNK31">
        <v>747257</v>
      </c>
      <c r="GNL31">
        <v>752610</v>
      </c>
      <c r="GNM31">
        <v>763082</v>
      </c>
      <c r="GNN31">
        <v>766779</v>
      </c>
      <c r="GNO31">
        <v>749879</v>
      </c>
      <c r="GNP31">
        <v>732025</v>
      </c>
      <c r="GNQ31">
        <v>722698</v>
      </c>
      <c r="GNR31">
        <v>725694</v>
      </c>
      <c r="GNS31">
        <v>702684</v>
      </c>
      <c r="GNT31">
        <v>708698</v>
      </c>
      <c r="GNU31">
        <v>712129</v>
      </c>
      <c r="GNV31">
        <v>703023</v>
      </c>
      <c r="GNW31">
        <v>708747</v>
      </c>
      <c r="GNX31">
        <v>712713</v>
      </c>
      <c r="GNY31">
        <v>716114</v>
      </c>
      <c r="GNZ31">
        <v>713224</v>
      </c>
      <c r="GOA31">
        <v>715389</v>
      </c>
      <c r="GOB31">
        <v>726507</v>
      </c>
      <c r="GOC31">
        <v>724905</v>
      </c>
      <c r="GOD31">
        <v>729017</v>
      </c>
      <c r="GOE31">
        <v>742188</v>
      </c>
      <c r="GOF31">
        <v>742649</v>
      </c>
      <c r="GOG31">
        <v>749057</v>
      </c>
      <c r="GOH31">
        <v>763873</v>
      </c>
      <c r="GOI31">
        <v>771880</v>
      </c>
      <c r="GOJ31">
        <v>774104</v>
      </c>
      <c r="GOK31">
        <v>775752</v>
      </c>
      <c r="GOL31">
        <v>772317</v>
      </c>
      <c r="GOM31">
        <v>764995</v>
      </c>
      <c r="GON31">
        <v>756563</v>
      </c>
      <c r="GOO31">
        <v>758295</v>
      </c>
      <c r="GOP31">
        <v>734319</v>
      </c>
      <c r="GOQ31">
        <v>745935</v>
      </c>
      <c r="GOR31">
        <v>9604</v>
      </c>
      <c r="GOS31">
        <v>21155</v>
      </c>
      <c r="GOT31">
        <v>24893</v>
      </c>
      <c r="GOU31">
        <v>27613</v>
      </c>
      <c r="GOV31">
        <v>31174</v>
      </c>
      <c r="GOW31">
        <v>38210</v>
      </c>
      <c r="GOX31">
        <v>43106</v>
      </c>
      <c r="GOY31">
        <v>49401</v>
      </c>
      <c r="GOZ31">
        <v>60535</v>
      </c>
      <c r="GPA31">
        <v>64219</v>
      </c>
      <c r="GPB31">
        <v>94271</v>
      </c>
      <c r="GPC31">
        <v>139580</v>
      </c>
      <c r="GPD31">
        <v>196036</v>
      </c>
      <c r="GPE31">
        <v>196036</v>
      </c>
      <c r="GPF31">
        <v>226385</v>
      </c>
      <c r="GPG31">
        <v>301014</v>
      </c>
      <c r="GPH31">
        <v>420048</v>
      </c>
      <c r="GPI31">
        <v>547623</v>
      </c>
      <c r="GPJ31">
        <v>621872</v>
      </c>
      <c r="GPK31">
        <v>703911</v>
      </c>
      <c r="GPL31">
        <v>741133</v>
      </c>
      <c r="GPM31">
        <v>754377</v>
      </c>
      <c r="GPN31">
        <v>764249</v>
      </c>
      <c r="GPO31">
        <v>769684</v>
      </c>
      <c r="GPP31">
        <v>766840</v>
      </c>
      <c r="GPQ31">
        <v>787186</v>
      </c>
      <c r="GPR31">
        <v>784162</v>
      </c>
      <c r="GPS31">
        <v>758256</v>
      </c>
      <c r="GPT31">
        <v>766511</v>
      </c>
      <c r="GPU31">
        <v>780879</v>
      </c>
      <c r="GPV31">
        <v>787488</v>
      </c>
      <c r="GPW31">
        <v>779145</v>
      </c>
      <c r="GPX31">
        <v>782943</v>
      </c>
      <c r="GPY31">
        <v>778854</v>
      </c>
      <c r="GPZ31">
        <v>778970</v>
      </c>
      <c r="GQA31">
        <v>768309</v>
      </c>
      <c r="GQB31">
        <v>757533</v>
      </c>
      <c r="GQC31">
        <v>767723</v>
      </c>
      <c r="GQD31">
        <v>779828</v>
      </c>
      <c r="GQE31">
        <v>758130</v>
      </c>
      <c r="GQF31">
        <v>771706</v>
      </c>
      <c r="GQG31">
        <v>752404</v>
      </c>
      <c r="GQH31">
        <v>755092</v>
      </c>
      <c r="GQI31">
        <v>743917</v>
      </c>
      <c r="GQJ31">
        <v>739929</v>
      </c>
      <c r="GQK31">
        <v>746783</v>
      </c>
      <c r="GQL31">
        <v>742255</v>
      </c>
      <c r="GQM31">
        <v>736649</v>
      </c>
      <c r="GQN31">
        <v>746067</v>
      </c>
      <c r="GQO31">
        <v>745862</v>
      </c>
      <c r="GQP31">
        <v>758284</v>
      </c>
      <c r="GQQ31">
        <v>746256</v>
      </c>
      <c r="GQR31">
        <v>738240</v>
      </c>
      <c r="GQS31">
        <v>742512</v>
      </c>
      <c r="GQT31">
        <v>736791</v>
      </c>
      <c r="GQU31">
        <v>752918</v>
      </c>
      <c r="GQV31">
        <v>738232</v>
      </c>
      <c r="GQW31">
        <v>738232</v>
      </c>
      <c r="GQX31">
        <v>742156</v>
      </c>
      <c r="GQY31">
        <v>745766</v>
      </c>
      <c r="GQZ31">
        <v>763830</v>
      </c>
      <c r="GRA31">
        <v>756721</v>
      </c>
      <c r="GRB31">
        <v>759740</v>
      </c>
      <c r="GRC31">
        <v>745058</v>
      </c>
      <c r="GRD31">
        <v>750889</v>
      </c>
      <c r="GRE31">
        <v>3418</v>
      </c>
      <c r="GRF31">
        <v>8462</v>
      </c>
      <c r="GRG31">
        <v>11318</v>
      </c>
      <c r="GRH31">
        <v>13462</v>
      </c>
      <c r="GRI31">
        <v>17582</v>
      </c>
      <c r="GRJ31">
        <v>28210</v>
      </c>
      <c r="GRK31">
        <v>38258</v>
      </c>
      <c r="GRL31">
        <v>42304</v>
      </c>
      <c r="GRM31">
        <v>51624</v>
      </c>
      <c r="GRN31">
        <v>61589</v>
      </c>
      <c r="GRO31">
        <v>73076</v>
      </c>
      <c r="GRP31">
        <v>91996</v>
      </c>
      <c r="GRQ31">
        <v>127375</v>
      </c>
      <c r="GRR31">
        <v>153353</v>
      </c>
      <c r="GRS31">
        <v>205998</v>
      </c>
      <c r="GRT31">
        <v>258038</v>
      </c>
      <c r="GRU31">
        <v>338476</v>
      </c>
      <c r="GRV31">
        <v>463998</v>
      </c>
      <c r="GRW31">
        <v>463998</v>
      </c>
      <c r="GRX31">
        <v>566295</v>
      </c>
      <c r="GRY31">
        <v>654570</v>
      </c>
      <c r="GRZ31">
        <v>693854</v>
      </c>
      <c r="GSA31">
        <v>722183</v>
      </c>
      <c r="GSB31">
        <v>746456</v>
      </c>
      <c r="GSC31">
        <v>778515</v>
      </c>
      <c r="GSD31">
        <v>794189</v>
      </c>
      <c r="GSE31">
        <v>789037</v>
      </c>
      <c r="GSF31">
        <v>795122</v>
      </c>
      <c r="GSG31">
        <v>806373</v>
      </c>
      <c r="GSH31">
        <v>800577</v>
      </c>
      <c r="GSI31">
        <v>799309</v>
      </c>
      <c r="GSJ31">
        <v>800776</v>
      </c>
      <c r="GSK31">
        <v>800784</v>
      </c>
      <c r="GSL31">
        <v>796398</v>
      </c>
      <c r="GSM31">
        <v>822153</v>
      </c>
      <c r="GSN31">
        <v>830714</v>
      </c>
      <c r="GSO31">
        <v>811067</v>
      </c>
      <c r="GSP31">
        <v>821558</v>
      </c>
      <c r="GSQ31">
        <v>791357</v>
      </c>
      <c r="GSR31">
        <v>788025</v>
      </c>
      <c r="GSS31">
        <v>788858</v>
      </c>
      <c r="GST31">
        <v>788378</v>
      </c>
      <c r="GSU31">
        <v>773960</v>
      </c>
      <c r="GSV31">
        <v>760904</v>
      </c>
      <c r="GSW31">
        <v>762573</v>
      </c>
      <c r="GSX31">
        <v>756492</v>
      </c>
      <c r="GSY31">
        <v>718196</v>
      </c>
      <c r="GSZ31">
        <v>712288</v>
      </c>
      <c r="GTA31">
        <v>713195</v>
      </c>
      <c r="GTB31">
        <v>713195</v>
      </c>
      <c r="GTC31">
        <v>701096</v>
      </c>
      <c r="GTD31">
        <v>688644</v>
      </c>
      <c r="GTE31">
        <v>692889</v>
      </c>
      <c r="GTF31">
        <v>681815</v>
      </c>
      <c r="GTG31">
        <v>671998</v>
      </c>
      <c r="GTH31">
        <v>654449</v>
      </c>
      <c r="GTI31">
        <v>650635</v>
      </c>
      <c r="GTJ31">
        <v>646305</v>
      </c>
      <c r="GTK31">
        <v>633954</v>
      </c>
      <c r="GTL31">
        <v>642750</v>
      </c>
      <c r="GTM31">
        <v>624046</v>
      </c>
      <c r="GTN31">
        <v>602701</v>
      </c>
      <c r="GTO31">
        <v>586324</v>
      </c>
      <c r="GTP31">
        <v>578809</v>
      </c>
      <c r="GTQ31">
        <v>604448</v>
      </c>
      <c r="GTR31">
        <v>7852</v>
      </c>
      <c r="GTS31">
        <v>16341</v>
      </c>
      <c r="GTT31">
        <v>19509</v>
      </c>
      <c r="GTU31">
        <v>20263</v>
      </c>
      <c r="GTV31">
        <v>22040</v>
      </c>
      <c r="GTW31">
        <v>26071</v>
      </c>
      <c r="GTX31">
        <v>30568</v>
      </c>
      <c r="GTY31">
        <v>38688</v>
      </c>
      <c r="GTZ31">
        <v>45750</v>
      </c>
      <c r="GUA31">
        <v>52141</v>
      </c>
      <c r="GUB31">
        <v>62130</v>
      </c>
      <c r="GUC31">
        <v>65109</v>
      </c>
      <c r="GUD31">
        <v>81587</v>
      </c>
      <c r="GUE31">
        <v>98122</v>
      </c>
      <c r="GUF31">
        <v>121296</v>
      </c>
      <c r="GUG31">
        <v>141177</v>
      </c>
      <c r="GUH31">
        <v>197187</v>
      </c>
      <c r="GUI31">
        <v>313841</v>
      </c>
      <c r="GUJ31">
        <v>426142</v>
      </c>
      <c r="GUK31">
        <v>527947</v>
      </c>
      <c r="GUL31">
        <v>587596</v>
      </c>
      <c r="GUM31">
        <v>596255</v>
      </c>
      <c r="GUN31">
        <v>613828</v>
      </c>
      <c r="GUO31">
        <v>613828</v>
      </c>
      <c r="GUP31">
        <v>619556</v>
      </c>
      <c r="GUQ31">
        <v>620599</v>
      </c>
      <c r="GUR31">
        <v>630345</v>
      </c>
      <c r="GUS31">
        <v>621224</v>
      </c>
      <c r="GUT31">
        <v>617285</v>
      </c>
      <c r="GUU31">
        <v>627075</v>
      </c>
      <c r="GUV31">
        <v>626226</v>
      </c>
      <c r="GUW31">
        <v>628508</v>
      </c>
      <c r="GUX31">
        <v>639078</v>
      </c>
      <c r="GUY31">
        <v>632744</v>
      </c>
      <c r="GUZ31">
        <v>595002</v>
      </c>
      <c r="GVA31">
        <v>592038</v>
      </c>
      <c r="GVB31">
        <v>593504</v>
      </c>
      <c r="GVC31">
        <v>587539</v>
      </c>
      <c r="GVD31">
        <v>568193</v>
      </c>
      <c r="GVE31">
        <v>592696</v>
      </c>
      <c r="GVF31">
        <v>604459</v>
      </c>
      <c r="GVG31">
        <v>607078</v>
      </c>
      <c r="GVH31">
        <v>610362</v>
      </c>
      <c r="GVI31">
        <v>606810</v>
      </c>
      <c r="GVJ31">
        <v>600104</v>
      </c>
      <c r="GVK31">
        <v>603412</v>
      </c>
      <c r="GVL31">
        <v>607831</v>
      </c>
      <c r="GVM31">
        <v>603167</v>
      </c>
      <c r="GVN31">
        <v>603167</v>
      </c>
      <c r="GVO31">
        <v>575528</v>
      </c>
      <c r="GVP31">
        <v>574505</v>
      </c>
      <c r="GVQ31">
        <v>583389</v>
      </c>
      <c r="GVR31">
        <v>591282</v>
      </c>
      <c r="GVS31">
        <v>597513</v>
      </c>
      <c r="GVT31">
        <v>595880</v>
      </c>
      <c r="GVU31">
        <v>601427</v>
      </c>
      <c r="GVV31">
        <v>599457</v>
      </c>
      <c r="GVW31">
        <v>589000</v>
      </c>
      <c r="GVX31">
        <v>589000</v>
      </c>
      <c r="GVY31">
        <v>594218</v>
      </c>
      <c r="GVZ31">
        <v>604696</v>
      </c>
      <c r="GWA31">
        <v>599717</v>
      </c>
      <c r="GWB31">
        <v>576683</v>
      </c>
      <c r="GWC31">
        <v>576683</v>
      </c>
      <c r="GWD31">
        <v>564273</v>
      </c>
      <c r="GWE31">
        <v>547281</v>
      </c>
      <c r="GWF31">
        <v>3737</v>
      </c>
      <c r="GWG31">
        <v>9423</v>
      </c>
      <c r="GWH31">
        <v>13872</v>
      </c>
      <c r="GWI31">
        <v>15680</v>
      </c>
      <c r="GWJ31">
        <v>20577</v>
      </c>
      <c r="GWK31">
        <v>22113</v>
      </c>
      <c r="GWL31">
        <v>25520</v>
      </c>
      <c r="GWM31">
        <v>39848</v>
      </c>
      <c r="GWN31">
        <v>52027</v>
      </c>
      <c r="GWO31">
        <v>66337</v>
      </c>
      <c r="GWP31">
        <v>76583</v>
      </c>
      <c r="GWQ31">
        <v>94990</v>
      </c>
      <c r="GWR31">
        <v>125187</v>
      </c>
      <c r="GWS31">
        <v>151722</v>
      </c>
      <c r="GWT31">
        <v>185369</v>
      </c>
      <c r="GWU31">
        <v>268655</v>
      </c>
      <c r="GWV31">
        <v>379018</v>
      </c>
      <c r="GWW31">
        <v>452286</v>
      </c>
      <c r="GWX31">
        <v>493350</v>
      </c>
      <c r="GWY31">
        <v>493350</v>
      </c>
      <c r="GWZ31">
        <v>500304</v>
      </c>
      <c r="GXA31">
        <v>582083</v>
      </c>
      <c r="GXB31">
        <v>579274</v>
      </c>
      <c r="GXC31">
        <v>586520</v>
      </c>
      <c r="GXD31">
        <v>587267</v>
      </c>
      <c r="GXE31">
        <v>608079</v>
      </c>
      <c r="GXF31">
        <v>603955</v>
      </c>
      <c r="GXG31">
        <v>594774</v>
      </c>
      <c r="GXH31">
        <v>597476</v>
      </c>
      <c r="GXI31">
        <v>590322</v>
      </c>
      <c r="GXJ31">
        <v>585749</v>
      </c>
      <c r="GXK31">
        <v>578383</v>
      </c>
      <c r="GXL31">
        <v>594538</v>
      </c>
      <c r="GXM31">
        <v>594069</v>
      </c>
      <c r="GXN31">
        <v>581922</v>
      </c>
      <c r="GXO31">
        <v>581365</v>
      </c>
      <c r="GXP31">
        <v>576120</v>
      </c>
      <c r="GXQ31">
        <v>588148</v>
      </c>
      <c r="GXR31">
        <v>580268</v>
      </c>
      <c r="GXS31">
        <v>580728</v>
      </c>
      <c r="GXT31">
        <v>579325</v>
      </c>
      <c r="GXU31">
        <v>582821</v>
      </c>
      <c r="GXV31">
        <v>582732</v>
      </c>
      <c r="GXW31">
        <v>589897</v>
      </c>
      <c r="GXX31">
        <v>582322</v>
      </c>
      <c r="GXY31">
        <v>589584</v>
      </c>
      <c r="GXZ31">
        <v>583564</v>
      </c>
      <c r="GYA31">
        <v>574557</v>
      </c>
      <c r="GYB31">
        <v>576230</v>
      </c>
      <c r="GYC31">
        <v>581085</v>
      </c>
      <c r="GYD31">
        <v>561550</v>
      </c>
      <c r="GYE31">
        <v>560140</v>
      </c>
      <c r="GYF31">
        <v>564970</v>
      </c>
      <c r="GYG31">
        <v>568220</v>
      </c>
      <c r="GYH31">
        <v>571258</v>
      </c>
      <c r="GYI31">
        <v>578690</v>
      </c>
      <c r="GYJ31">
        <v>568232</v>
      </c>
      <c r="GYK31">
        <v>554938</v>
      </c>
      <c r="GYL31">
        <v>549811</v>
      </c>
      <c r="GYM31">
        <v>554997</v>
      </c>
      <c r="GYN31">
        <v>549056</v>
      </c>
      <c r="GYO31">
        <v>541185</v>
      </c>
      <c r="GYP31">
        <v>533298</v>
      </c>
      <c r="GYQ31">
        <v>540514</v>
      </c>
      <c r="GYR31">
        <v>5932</v>
      </c>
      <c r="GYS31">
        <v>12573</v>
      </c>
      <c r="GYT31">
        <v>17657</v>
      </c>
      <c r="GYU31">
        <v>24963</v>
      </c>
      <c r="GYV31">
        <v>27880</v>
      </c>
      <c r="GYW31">
        <v>36932</v>
      </c>
      <c r="GYX31">
        <v>39860</v>
      </c>
      <c r="GYY31">
        <v>52920</v>
      </c>
      <c r="GYZ31">
        <v>74919</v>
      </c>
      <c r="GZA31">
        <v>79808</v>
      </c>
      <c r="GZB31">
        <v>87682</v>
      </c>
      <c r="GZC31">
        <v>109273</v>
      </c>
      <c r="GZD31">
        <v>140302</v>
      </c>
      <c r="GZE31">
        <v>140302</v>
      </c>
      <c r="GZF31">
        <v>171375</v>
      </c>
      <c r="GZG31">
        <v>215871</v>
      </c>
      <c r="GZH31">
        <v>262151</v>
      </c>
      <c r="GZI31">
        <v>362448</v>
      </c>
      <c r="GZJ31">
        <v>426574</v>
      </c>
      <c r="GZK31">
        <v>484134</v>
      </c>
      <c r="GZL31">
        <v>518100</v>
      </c>
      <c r="GZM31">
        <v>534241</v>
      </c>
      <c r="GZN31">
        <v>563857</v>
      </c>
      <c r="GZO31">
        <v>571534</v>
      </c>
      <c r="GZP31">
        <v>565280</v>
      </c>
      <c r="GZQ31">
        <v>572232</v>
      </c>
      <c r="GZR31">
        <v>563858</v>
      </c>
      <c r="GZS31">
        <v>562207</v>
      </c>
      <c r="GZT31">
        <v>562913</v>
      </c>
      <c r="GZU31">
        <v>548033</v>
      </c>
      <c r="GZV31">
        <v>553954</v>
      </c>
      <c r="GZW31">
        <v>552559</v>
      </c>
      <c r="GZX31">
        <v>549169</v>
      </c>
      <c r="GZY31">
        <v>539738</v>
      </c>
      <c r="GZZ31">
        <v>544185</v>
      </c>
      <c r="HAA31">
        <v>537084</v>
      </c>
      <c r="HAB31">
        <v>535150</v>
      </c>
      <c r="HAC31">
        <v>534580</v>
      </c>
      <c r="HAD31">
        <v>540081</v>
      </c>
      <c r="HAE31">
        <v>545953</v>
      </c>
      <c r="HAF31">
        <v>532642</v>
      </c>
      <c r="HAG31">
        <v>533992</v>
      </c>
      <c r="HAH31">
        <v>534579</v>
      </c>
      <c r="HAI31">
        <v>522425</v>
      </c>
      <c r="HAJ31">
        <v>541267</v>
      </c>
      <c r="HAK31">
        <v>553570</v>
      </c>
      <c r="HAL31">
        <v>557260</v>
      </c>
      <c r="HAM31">
        <v>564621</v>
      </c>
      <c r="HAN31">
        <v>560897</v>
      </c>
      <c r="HAO31">
        <v>560244</v>
      </c>
      <c r="HAP31">
        <v>571384</v>
      </c>
      <c r="HAQ31">
        <v>569208</v>
      </c>
      <c r="HAR31">
        <v>575468</v>
      </c>
      <c r="HAS31">
        <v>583878</v>
      </c>
      <c r="HAT31">
        <v>595953</v>
      </c>
      <c r="HAU31">
        <v>599101</v>
      </c>
      <c r="HAV31">
        <v>603216</v>
      </c>
      <c r="HAW31">
        <v>623345</v>
      </c>
      <c r="HAX31">
        <v>623345</v>
      </c>
      <c r="HAY31">
        <v>630981</v>
      </c>
      <c r="HAZ31">
        <v>635638</v>
      </c>
      <c r="HBA31">
        <v>641055</v>
      </c>
      <c r="HBB31">
        <v>647923</v>
      </c>
      <c r="HBC31">
        <v>622539</v>
      </c>
      <c r="HBD31">
        <v>637177</v>
      </c>
      <c r="HBE31">
        <v>645820</v>
      </c>
      <c r="HBF31">
        <v>4536</v>
      </c>
      <c r="HBG31">
        <v>7539</v>
      </c>
      <c r="HBH31">
        <v>13110</v>
      </c>
      <c r="HBI31">
        <v>15926</v>
      </c>
      <c r="HBJ31">
        <v>22095</v>
      </c>
      <c r="HBK31">
        <v>33770</v>
      </c>
      <c r="HBL31">
        <v>45909</v>
      </c>
      <c r="HBM31">
        <v>55206</v>
      </c>
      <c r="HBN31">
        <v>60944</v>
      </c>
      <c r="HBO31">
        <v>71885</v>
      </c>
      <c r="HBP31">
        <v>91265</v>
      </c>
      <c r="HBQ31">
        <v>114356</v>
      </c>
      <c r="HBR31">
        <v>130856</v>
      </c>
      <c r="HBS31">
        <v>151386</v>
      </c>
      <c r="HBT31">
        <v>194840</v>
      </c>
      <c r="HBU31">
        <v>257103</v>
      </c>
      <c r="HBV31">
        <v>326785</v>
      </c>
      <c r="HBW31">
        <v>326785</v>
      </c>
      <c r="HBX31">
        <v>407169</v>
      </c>
      <c r="HBY31">
        <v>503891</v>
      </c>
      <c r="HBZ31">
        <v>602058</v>
      </c>
      <c r="HCA31">
        <v>663812</v>
      </c>
      <c r="HCB31">
        <v>654561</v>
      </c>
      <c r="HCC31">
        <v>695617</v>
      </c>
      <c r="HCD31">
        <v>689706</v>
      </c>
      <c r="HCE31">
        <v>686936</v>
      </c>
      <c r="HCF31">
        <v>656495</v>
      </c>
      <c r="HCG31">
        <v>675435</v>
      </c>
      <c r="HCH31">
        <v>657841</v>
      </c>
      <c r="HCI31">
        <v>672897</v>
      </c>
      <c r="HCJ31">
        <v>655564</v>
      </c>
      <c r="HCK31">
        <v>647386</v>
      </c>
      <c r="HCL31">
        <v>654957</v>
      </c>
      <c r="HCM31">
        <v>658543</v>
      </c>
      <c r="HCN31">
        <v>671780</v>
      </c>
      <c r="HCO31">
        <v>672340</v>
      </c>
      <c r="HCP31">
        <v>673429</v>
      </c>
      <c r="HCQ31">
        <v>675829</v>
      </c>
      <c r="HCR31">
        <v>675455</v>
      </c>
      <c r="HCS31">
        <v>673369</v>
      </c>
      <c r="HCT31">
        <v>663950</v>
      </c>
      <c r="HCU31">
        <v>652073</v>
      </c>
      <c r="HCV31">
        <v>619821</v>
      </c>
      <c r="HCW31">
        <v>675573</v>
      </c>
      <c r="HCX31">
        <v>679683</v>
      </c>
      <c r="HCY31">
        <v>665741</v>
      </c>
      <c r="HCZ31">
        <v>660690</v>
      </c>
      <c r="HDA31">
        <v>657630</v>
      </c>
      <c r="HDB31">
        <v>667700</v>
      </c>
      <c r="HDC31">
        <v>668438</v>
      </c>
      <c r="HDD31">
        <v>675735</v>
      </c>
      <c r="HDE31">
        <v>670276</v>
      </c>
      <c r="HDF31">
        <v>650677</v>
      </c>
      <c r="HDG31">
        <v>665924</v>
      </c>
      <c r="HDH31">
        <v>695472</v>
      </c>
      <c r="HDI31">
        <v>698029</v>
      </c>
      <c r="HDJ31">
        <v>674675</v>
      </c>
      <c r="HDK31">
        <v>673957</v>
      </c>
      <c r="HDL31">
        <v>666697</v>
      </c>
      <c r="HDM31">
        <v>673824</v>
      </c>
      <c r="HDN31">
        <v>663345</v>
      </c>
      <c r="HDO31">
        <v>661150</v>
      </c>
      <c r="HDP31">
        <v>643906</v>
      </c>
      <c r="HDQ31">
        <v>643906</v>
      </c>
      <c r="HDR31">
        <v>660369</v>
      </c>
      <c r="HDS31">
        <v>659239</v>
      </c>
      <c r="HDT31">
        <v>71631</v>
      </c>
      <c r="HDU31">
        <v>82913</v>
      </c>
      <c r="HDV31">
        <v>85070</v>
      </c>
      <c r="HDW31">
        <v>86530</v>
      </c>
      <c r="HDX31">
        <v>91567</v>
      </c>
      <c r="HDY31">
        <v>107484</v>
      </c>
      <c r="HDZ31">
        <v>126039</v>
      </c>
      <c r="HEA31">
        <v>150836</v>
      </c>
      <c r="HEB31">
        <v>162450</v>
      </c>
      <c r="HEC31">
        <v>183076</v>
      </c>
      <c r="HED31">
        <v>197949</v>
      </c>
      <c r="HEE31">
        <v>207164</v>
      </c>
      <c r="HEF31">
        <v>218583</v>
      </c>
      <c r="HEG31">
        <v>259405</v>
      </c>
      <c r="HEH31">
        <v>292341</v>
      </c>
      <c r="HEI31">
        <v>344061</v>
      </c>
      <c r="HEJ31">
        <v>438157</v>
      </c>
      <c r="HEK31">
        <v>507094</v>
      </c>
      <c r="HEL31">
        <v>578428</v>
      </c>
      <c r="HEM31">
        <v>609678</v>
      </c>
      <c r="HEN31">
        <v>624775</v>
      </c>
      <c r="HEO31">
        <v>624775</v>
      </c>
      <c r="HEP31">
        <v>692406</v>
      </c>
      <c r="HEQ31">
        <v>714366</v>
      </c>
      <c r="HER31">
        <v>715665</v>
      </c>
      <c r="HES31">
        <v>728576</v>
      </c>
      <c r="HET31">
        <v>721929</v>
      </c>
      <c r="HEU31">
        <v>741029</v>
      </c>
      <c r="HEV31">
        <v>773312</v>
      </c>
      <c r="HEW31">
        <v>751181</v>
      </c>
      <c r="HEX31">
        <v>742377</v>
      </c>
      <c r="HEY31">
        <v>725296</v>
      </c>
      <c r="HEZ31">
        <v>695792</v>
      </c>
      <c r="HFA31">
        <v>684909</v>
      </c>
      <c r="HFB31">
        <v>700813</v>
      </c>
      <c r="HFC31">
        <v>714678</v>
      </c>
      <c r="HFD31">
        <v>706133</v>
      </c>
      <c r="HFE31">
        <v>681732</v>
      </c>
      <c r="HFF31">
        <v>694937</v>
      </c>
      <c r="HFG31">
        <v>688315</v>
      </c>
      <c r="HFH31">
        <v>680345</v>
      </c>
      <c r="HFI31">
        <v>653588</v>
      </c>
      <c r="HFJ31">
        <v>666568</v>
      </c>
      <c r="HFK31">
        <v>679978</v>
      </c>
      <c r="HFL31">
        <v>655693</v>
      </c>
      <c r="HFM31">
        <v>651895</v>
      </c>
      <c r="HFN31">
        <v>651895</v>
      </c>
      <c r="HFO31">
        <v>643565</v>
      </c>
      <c r="HFP31">
        <v>624455</v>
      </c>
      <c r="HFQ31">
        <v>623786</v>
      </c>
      <c r="HFR31">
        <v>614170</v>
      </c>
      <c r="HFS31">
        <v>612141</v>
      </c>
      <c r="HFT31">
        <v>596128</v>
      </c>
      <c r="HFU31">
        <v>593026</v>
      </c>
      <c r="HFV31">
        <v>589461</v>
      </c>
      <c r="HFW31">
        <v>591386</v>
      </c>
      <c r="HFX31">
        <v>572792</v>
      </c>
      <c r="HFY31">
        <v>571337</v>
      </c>
      <c r="HFZ31">
        <v>563664</v>
      </c>
      <c r="HGA31">
        <v>567270</v>
      </c>
      <c r="HGB31">
        <v>583557</v>
      </c>
      <c r="HGC31">
        <v>587610</v>
      </c>
      <c r="HGD31">
        <v>587610</v>
      </c>
      <c r="HGE31">
        <v>606755</v>
      </c>
      <c r="HGF31">
        <v>613925</v>
      </c>
      <c r="HGG31">
        <v>23433</v>
      </c>
      <c r="HGH31">
        <v>25963</v>
      </c>
      <c r="HGI31">
        <v>39366</v>
      </c>
      <c r="HGJ31">
        <v>50707</v>
      </c>
      <c r="HGK31">
        <v>65316</v>
      </c>
      <c r="HGL31">
        <v>75127</v>
      </c>
      <c r="HGM31">
        <v>98231</v>
      </c>
      <c r="HGN31">
        <v>111431</v>
      </c>
      <c r="HGO31">
        <v>121077</v>
      </c>
      <c r="HGP31">
        <v>139258</v>
      </c>
      <c r="HGQ31">
        <v>162249</v>
      </c>
      <c r="HGR31">
        <v>191261</v>
      </c>
      <c r="HGS31">
        <v>229647</v>
      </c>
      <c r="HGT31">
        <v>275541</v>
      </c>
      <c r="HGU31">
        <v>310129</v>
      </c>
      <c r="HGV31">
        <v>387852</v>
      </c>
      <c r="HGW31">
        <v>436299</v>
      </c>
      <c r="HGX31">
        <v>488893</v>
      </c>
      <c r="HGY31">
        <v>488893</v>
      </c>
      <c r="HGZ31">
        <v>488893</v>
      </c>
      <c r="HHA31">
        <v>585133</v>
      </c>
      <c r="HHB31">
        <v>587351</v>
      </c>
      <c r="HHC31">
        <v>597368</v>
      </c>
      <c r="HHD31">
        <v>603605</v>
      </c>
      <c r="HHE31">
        <v>585972</v>
      </c>
      <c r="HHF31">
        <v>583330</v>
      </c>
      <c r="HHG31">
        <v>581561</v>
      </c>
      <c r="HHH31">
        <v>574847</v>
      </c>
      <c r="HHI31">
        <v>575531</v>
      </c>
      <c r="HHJ31">
        <v>536915</v>
      </c>
      <c r="HHK31">
        <v>567805</v>
      </c>
      <c r="HHL31">
        <v>587413</v>
      </c>
      <c r="HHM31">
        <v>565886</v>
      </c>
      <c r="HHN31">
        <v>561556</v>
      </c>
      <c r="HHO31">
        <v>557124</v>
      </c>
      <c r="HHP31">
        <v>565694</v>
      </c>
      <c r="HHQ31">
        <v>572311</v>
      </c>
      <c r="HHR31">
        <v>593590</v>
      </c>
      <c r="HHS31">
        <v>603333</v>
      </c>
      <c r="HHT31">
        <v>602874</v>
      </c>
      <c r="HHU31">
        <v>606095</v>
      </c>
      <c r="HHV31">
        <v>602280</v>
      </c>
      <c r="HHW31">
        <v>603086</v>
      </c>
      <c r="HHX31">
        <v>582940</v>
      </c>
      <c r="HHY31">
        <v>573543</v>
      </c>
      <c r="HHZ31">
        <v>566692</v>
      </c>
      <c r="HIA31">
        <v>579025</v>
      </c>
      <c r="HIB31">
        <v>568454</v>
      </c>
      <c r="HIC31">
        <v>561273</v>
      </c>
      <c r="HID31">
        <v>559743</v>
      </c>
      <c r="HIE31">
        <v>555893</v>
      </c>
      <c r="HIF31">
        <v>558080</v>
      </c>
      <c r="HIG31">
        <v>550275</v>
      </c>
      <c r="HIH31">
        <v>545067</v>
      </c>
      <c r="HII31">
        <v>553205</v>
      </c>
      <c r="HIJ31">
        <v>551863</v>
      </c>
      <c r="HIK31">
        <v>552884</v>
      </c>
      <c r="HIL31">
        <v>572390</v>
      </c>
      <c r="HIM31">
        <v>560752</v>
      </c>
      <c r="HIN31">
        <v>564738</v>
      </c>
      <c r="HIO31">
        <v>563847</v>
      </c>
      <c r="HIP31">
        <v>551394</v>
      </c>
      <c r="HIQ31">
        <v>544434</v>
      </c>
      <c r="HIR31">
        <v>572575</v>
      </c>
      <c r="HIS31">
        <v>22133</v>
      </c>
      <c r="HIT31">
        <v>22133</v>
      </c>
      <c r="HIU31">
        <v>27471</v>
      </c>
      <c r="HIV31">
        <v>35503</v>
      </c>
      <c r="HIW31">
        <v>40918</v>
      </c>
      <c r="HIX31">
        <v>47362</v>
      </c>
      <c r="HIY31">
        <v>61470</v>
      </c>
      <c r="HIZ31">
        <v>71002</v>
      </c>
      <c r="HJA31">
        <v>90251</v>
      </c>
      <c r="HJB31">
        <v>113792</v>
      </c>
      <c r="HJC31">
        <v>154800</v>
      </c>
      <c r="HJD31">
        <v>180079</v>
      </c>
      <c r="HJE31">
        <v>180079</v>
      </c>
      <c r="HJF31">
        <v>192463</v>
      </c>
      <c r="HJG31">
        <v>220145</v>
      </c>
      <c r="HJH31">
        <v>251613</v>
      </c>
      <c r="HJI31">
        <v>301481</v>
      </c>
      <c r="HJJ31">
        <v>371813</v>
      </c>
      <c r="HJK31">
        <v>447949</v>
      </c>
      <c r="HJL31">
        <v>501144</v>
      </c>
      <c r="HJM31">
        <v>528345</v>
      </c>
      <c r="HJN31">
        <v>548957</v>
      </c>
      <c r="HJO31">
        <v>552418</v>
      </c>
      <c r="HJP31">
        <v>569767</v>
      </c>
      <c r="HJQ31">
        <v>560492</v>
      </c>
      <c r="HJR31">
        <v>563698</v>
      </c>
      <c r="HJS31">
        <v>558820</v>
      </c>
      <c r="HJT31">
        <v>555070</v>
      </c>
      <c r="HJU31">
        <v>552842</v>
      </c>
      <c r="HJV31">
        <v>556249</v>
      </c>
      <c r="HJW31">
        <v>548535</v>
      </c>
      <c r="HJX31">
        <v>544172</v>
      </c>
      <c r="HJY31">
        <v>541533</v>
      </c>
      <c r="HJZ31">
        <v>527621</v>
      </c>
      <c r="HKA31">
        <v>521062</v>
      </c>
      <c r="HKB31">
        <v>517939</v>
      </c>
      <c r="HKC31">
        <v>507991</v>
      </c>
      <c r="HKD31">
        <v>513026</v>
      </c>
      <c r="HKE31">
        <v>501755</v>
      </c>
      <c r="HKF31">
        <v>513925</v>
      </c>
      <c r="HKG31">
        <v>517124</v>
      </c>
      <c r="HKH31">
        <v>507329</v>
      </c>
      <c r="HKI31">
        <v>497901</v>
      </c>
      <c r="HKJ31">
        <v>495119</v>
      </c>
      <c r="HKK31">
        <v>482215</v>
      </c>
      <c r="HKL31">
        <v>482630</v>
      </c>
      <c r="HKM31">
        <v>504177</v>
      </c>
      <c r="HKN31">
        <v>515462</v>
      </c>
      <c r="HKO31">
        <v>493572</v>
      </c>
      <c r="HKP31">
        <v>495344</v>
      </c>
      <c r="HKQ31">
        <v>498707</v>
      </c>
      <c r="HKR31">
        <v>501290</v>
      </c>
      <c r="HKS31">
        <v>494302</v>
      </c>
      <c r="HKT31">
        <v>499540</v>
      </c>
      <c r="HKU31">
        <v>486265</v>
      </c>
      <c r="HKV31">
        <v>482663</v>
      </c>
      <c r="HKW31">
        <v>505281</v>
      </c>
      <c r="HKX31">
        <v>505281</v>
      </c>
      <c r="HKY31">
        <v>506831</v>
      </c>
      <c r="HKZ31">
        <v>503515</v>
      </c>
      <c r="HLA31">
        <v>482641</v>
      </c>
      <c r="HLB31">
        <v>481242</v>
      </c>
      <c r="HLC31">
        <v>478186</v>
      </c>
      <c r="HLD31">
        <v>503280</v>
      </c>
      <c r="HLE31">
        <v>496791</v>
      </c>
      <c r="HLF31">
        <v>485334</v>
      </c>
      <c r="HLG31">
        <v>23985</v>
      </c>
      <c r="HLH31">
        <v>23985</v>
      </c>
      <c r="HLI31">
        <v>30073</v>
      </c>
      <c r="HLJ31">
        <v>35840</v>
      </c>
      <c r="HLK31">
        <v>46752</v>
      </c>
      <c r="HLL31">
        <v>53180</v>
      </c>
      <c r="HLM31">
        <v>55858</v>
      </c>
      <c r="HLN31">
        <v>55914</v>
      </c>
      <c r="HLO31">
        <v>57996</v>
      </c>
      <c r="HLP31">
        <v>67706</v>
      </c>
      <c r="HLQ31">
        <v>90288</v>
      </c>
      <c r="HLR31">
        <v>104964</v>
      </c>
      <c r="HLS31">
        <v>121553</v>
      </c>
      <c r="HLT31">
        <v>151436</v>
      </c>
      <c r="HLU31">
        <v>181117</v>
      </c>
      <c r="HLV31">
        <v>229472</v>
      </c>
      <c r="HLW31">
        <v>229472</v>
      </c>
      <c r="HLX31">
        <v>267785</v>
      </c>
      <c r="HLY31">
        <v>320950</v>
      </c>
      <c r="HLZ31">
        <v>397361</v>
      </c>
      <c r="HMA31">
        <v>442656</v>
      </c>
      <c r="HMB31">
        <v>442921</v>
      </c>
      <c r="HMC31">
        <v>467783</v>
      </c>
      <c r="HMD31">
        <v>480282</v>
      </c>
      <c r="HME31">
        <v>494378</v>
      </c>
      <c r="HMF31">
        <v>501853</v>
      </c>
      <c r="HMG31">
        <v>507583</v>
      </c>
      <c r="HMH31">
        <v>518009</v>
      </c>
      <c r="HMI31">
        <v>501036</v>
      </c>
      <c r="HMJ31">
        <v>506207</v>
      </c>
      <c r="HMK31">
        <v>501469</v>
      </c>
      <c r="HML31">
        <v>493829</v>
      </c>
      <c r="HMM31">
        <v>491918</v>
      </c>
      <c r="HMN31">
        <v>484357</v>
      </c>
      <c r="HMO31">
        <v>474707</v>
      </c>
      <c r="HMP31">
        <v>472617</v>
      </c>
      <c r="HMQ31">
        <v>474658</v>
      </c>
      <c r="HMR31">
        <v>477621</v>
      </c>
      <c r="HMS31">
        <v>488233</v>
      </c>
      <c r="HMT31">
        <v>472410</v>
      </c>
      <c r="HMU31">
        <v>468115</v>
      </c>
      <c r="HMV31">
        <v>457632</v>
      </c>
      <c r="HMW31">
        <v>476590</v>
      </c>
      <c r="HMX31">
        <v>472891</v>
      </c>
      <c r="HMY31">
        <v>467223</v>
      </c>
      <c r="HMZ31">
        <v>464930</v>
      </c>
      <c r="HNA31">
        <v>461856</v>
      </c>
      <c r="HNB31">
        <v>464235</v>
      </c>
      <c r="HNC31">
        <v>454886</v>
      </c>
      <c r="HND31">
        <v>462320</v>
      </c>
      <c r="HNE31">
        <v>446124</v>
      </c>
      <c r="HNF31">
        <v>438630</v>
      </c>
      <c r="HNG31">
        <v>438630</v>
      </c>
      <c r="HNH31">
        <v>450366</v>
      </c>
      <c r="HNI31">
        <v>453577</v>
      </c>
      <c r="HNJ31">
        <v>454836</v>
      </c>
      <c r="HNK31">
        <v>467986</v>
      </c>
      <c r="HNL31">
        <v>482491</v>
      </c>
      <c r="HNM31">
        <v>488622</v>
      </c>
      <c r="HNN31">
        <v>494303</v>
      </c>
      <c r="HNO31">
        <v>505033</v>
      </c>
      <c r="HNP31">
        <v>521975</v>
      </c>
      <c r="HNQ31">
        <v>543207</v>
      </c>
      <c r="HNR31">
        <v>541926</v>
      </c>
      <c r="HNS31">
        <v>538938</v>
      </c>
      <c r="HNT31">
        <v>19847</v>
      </c>
      <c r="HNU31">
        <v>19847</v>
      </c>
      <c r="HNV31">
        <v>23157</v>
      </c>
      <c r="HNW31">
        <v>28546</v>
      </c>
      <c r="HNX31">
        <v>29878</v>
      </c>
      <c r="HNY31">
        <v>37120</v>
      </c>
      <c r="HNZ31">
        <v>42995</v>
      </c>
      <c r="HOA31">
        <v>47711</v>
      </c>
      <c r="HOB31">
        <v>57320</v>
      </c>
      <c r="HOC31">
        <v>61518</v>
      </c>
      <c r="HOD31">
        <v>64479</v>
      </c>
      <c r="HOE31">
        <v>68875</v>
      </c>
      <c r="HOF31">
        <v>89772</v>
      </c>
      <c r="HOG31">
        <v>97929</v>
      </c>
      <c r="HOH31">
        <v>128870</v>
      </c>
      <c r="HOI31">
        <v>198924</v>
      </c>
      <c r="HOJ31">
        <v>233956</v>
      </c>
      <c r="HOK31">
        <v>283127</v>
      </c>
      <c r="HOL31">
        <v>352568</v>
      </c>
      <c r="HOM31">
        <v>399120</v>
      </c>
      <c r="HON31">
        <v>435550</v>
      </c>
      <c r="HOO31">
        <v>444708</v>
      </c>
      <c r="HOP31">
        <v>486484</v>
      </c>
      <c r="HOQ31">
        <v>492856</v>
      </c>
      <c r="HOR31">
        <v>497440</v>
      </c>
      <c r="HOS31">
        <v>499691</v>
      </c>
      <c r="HOT31">
        <v>499691</v>
      </c>
      <c r="HOU31">
        <v>507427</v>
      </c>
      <c r="HOV31">
        <v>505074</v>
      </c>
      <c r="HOW31">
        <v>532480</v>
      </c>
      <c r="HOX31">
        <v>480448</v>
      </c>
      <c r="HOY31">
        <v>475651</v>
      </c>
      <c r="HOZ31">
        <v>463255</v>
      </c>
      <c r="HPA31">
        <v>463176</v>
      </c>
      <c r="HPB31">
        <v>467134</v>
      </c>
      <c r="HPC31">
        <v>459908</v>
      </c>
      <c r="HPD31">
        <v>471018</v>
      </c>
      <c r="HPE31">
        <v>466100</v>
      </c>
      <c r="HPF31">
        <v>480773</v>
      </c>
      <c r="HPG31">
        <v>482800</v>
      </c>
      <c r="HPH31">
        <v>487815</v>
      </c>
      <c r="HPI31">
        <v>496018</v>
      </c>
      <c r="HPJ31">
        <v>487896</v>
      </c>
      <c r="HPK31">
        <v>488589</v>
      </c>
      <c r="HPL31">
        <v>500062</v>
      </c>
      <c r="HPM31">
        <v>490619</v>
      </c>
      <c r="HPN31">
        <v>490619</v>
      </c>
      <c r="HPO31">
        <v>489055</v>
      </c>
      <c r="HPP31">
        <v>484548</v>
      </c>
      <c r="HPQ31">
        <v>480336</v>
      </c>
      <c r="HPR31">
        <v>467537</v>
      </c>
      <c r="HPS31">
        <v>455359</v>
      </c>
      <c r="HPT31">
        <v>435654</v>
      </c>
      <c r="HPU31">
        <v>433469</v>
      </c>
      <c r="HPV31">
        <v>430717</v>
      </c>
      <c r="HPW31">
        <v>426003</v>
      </c>
      <c r="HPX31">
        <v>422344</v>
      </c>
      <c r="HPY31">
        <v>415486</v>
      </c>
      <c r="HPZ31">
        <v>415486</v>
      </c>
      <c r="HQA31">
        <v>423768</v>
      </c>
      <c r="HQB31">
        <v>425541</v>
      </c>
      <c r="HQC31">
        <v>428191</v>
      </c>
      <c r="HQD31">
        <v>428971</v>
      </c>
      <c r="HQE31">
        <v>428971</v>
      </c>
      <c r="HQF31">
        <v>430808</v>
      </c>
      <c r="HQG31">
        <v>426570</v>
      </c>
      <c r="HQH31">
        <v>22721</v>
      </c>
      <c r="HQI31">
        <v>32848</v>
      </c>
      <c r="HQJ31">
        <v>46358</v>
      </c>
      <c r="HQK31">
        <v>57162</v>
      </c>
      <c r="HQL31">
        <v>58718</v>
      </c>
      <c r="HQM31">
        <v>71288</v>
      </c>
      <c r="HQN31">
        <v>78186</v>
      </c>
      <c r="HQO31">
        <v>83738</v>
      </c>
      <c r="HQP31">
        <v>102054</v>
      </c>
      <c r="HQQ31">
        <v>110450</v>
      </c>
      <c r="HQR31">
        <v>127599</v>
      </c>
      <c r="HQS31">
        <v>134112</v>
      </c>
      <c r="HQT31">
        <v>157468</v>
      </c>
      <c r="HQU31">
        <v>174714</v>
      </c>
      <c r="HQV31">
        <v>209630</v>
      </c>
      <c r="HQW31">
        <v>247222</v>
      </c>
      <c r="HQX31">
        <v>259309</v>
      </c>
      <c r="HQY31">
        <v>259309</v>
      </c>
      <c r="HQZ31">
        <v>302414</v>
      </c>
      <c r="HRA31">
        <v>352911</v>
      </c>
      <c r="HRB31">
        <v>378925</v>
      </c>
      <c r="HRC31">
        <v>396248</v>
      </c>
      <c r="HRD31">
        <v>406484</v>
      </c>
      <c r="HRE31">
        <v>425790</v>
      </c>
      <c r="HRF31">
        <v>434734</v>
      </c>
      <c r="HRG31">
        <v>436630</v>
      </c>
      <c r="HRH31">
        <v>441775</v>
      </c>
      <c r="HRI31">
        <v>436944</v>
      </c>
      <c r="HRJ31">
        <v>435824</v>
      </c>
      <c r="HRK31">
        <v>439955</v>
      </c>
      <c r="HRL31">
        <v>437753</v>
      </c>
      <c r="HRM31">
        <v>442094</v>
      </c>
      <c r="HRN31">
        <v>431444</v>
      </c>
      <c r="HRO31">
        <v>431438</v>
      </c>
      <c r="HRP31">
        <v>433059</v>
      </c>
      <c r="HRQ31">
        <v>434932</v>
      </c>
      <c r="HRR31">
        <v>433698</v>
      </c>
      <c r="HRS31">
        <v>433057</v>
      </c>
      <c r="HRT31">
        <v>432535</v>
      </c>
      <c r="HRU31">
        <v>427407</v>
      </c>
      <c r="HRV31">
        <v>433600</v>
      </c>
      <c r="HRW31">
        <v>429348</v>
      </c>
      <c r="HRX31">
        <v>429617</v>
      </c>
      <c r="HRY31">
        <v>413707</v>
      </c>
      <c r="HRZ31">
        <v>417573</v>
      </c>
      <c r="HSA31">
        <v>415662</v>
      </c>
      <c r="HSB31">
        <v>419289</v>
      </c>
      <c r="HSC31">
        <v>414924</v>
      </c>
      <c r="HSD31">
        <v>410835</v>
      </c>
      <c r="HSE31">
        <v>412969</v>
      </c>
      <c r="HSF31">
        <v>412969</v>
      </c>
      <c r="HSG31">
        <v>413745</v>
      </c>
      <c r="HSH31">
        <v>418994</v>
      </c>
      <c r="HSI31">
        <v>419322</v>
      </c>
      <c r="HSJ31">
        <v>424057</v>
      </c>
      <c r="HSK31">
        <v>428886</v>
      </c>
      <c r="HSL31">
        <v>436450</v>
      </c>
      <c r="HSM31">
        <v>436179</v>
      </c>
      <c r="HSN31">
        <v>435045</v>
      </c>
      <c r="HSO31">
        <v>427852</v>
      </c>
      <c r="HSP31">
        <v>427925</v>
      </c>
      <c r="HSQ31">
        <v>418447</v>
      </c>
      <c r="HSR31">
        <v>413308</v>
      </c>
      <c r="HSS31">
        <v>408826</v>
      </c>
      <c r="HST31">
        <v>404153</v>
      </c>
      <c r="HSU31">
        <v>2307</v>
      </c>
      <c r="HSV31">
        <v>5940</v>
      </c>
      <c r="HSW31">
        <v>12197</v>
      </c>
      <c r="HSX31">
        <v>19145</v>
      </c>
      <c r="HSY31">
        <v>22470</v>
      </c>
      <c r="HSZ31">
        <v>25701</v>
      </c>
      <c r="HTA31">
        <v>27140</v>
      </c>
      <c r="HTB31">
        <v>30946</v>
      </c>
      <c r="HTC31">
        <v>37221</v>
      </c>
      <c r="HTD31">
        <v>52078</v>
      </c>
      <c r="HTE31">
        <v>61781</v>
      </c>
      <c r="HTF31">
        <v>88011</v>
      </c>
      <c r="HTG31">
        <v>135496</v>
      </c>
      <c r="HTH31">
        <v>167862</v>
      </c>
      <c r="HTI31">
        <v>209330</v>
      </c>
      <c r="HTJ31">
        <v>209330</v>
      </c>
      <c r="HTK31">
        <v>251873</v>
      </c>
      <c r="HTL31">
        <v>302786</v>
      </c>
      <c r="HTM31">
        <v>342809</v>
      </c>
      <c r="HTN31">
        <v>427824</v>
      </c>
      <c r="HTO31">
        <v>451343</v>
      </c>
      <c r="HTP31">
        <v>477953</v>
      </c>
      <c r="HTQ31">
        <v>479263</v>
      </c>
      <c r="HTR31">
        <v>482825</v>
      </c>
      <c r="HTS31">
        <v>483317</v>
      </c>
      <c r="HTT31">
        <v>495148</v>
      </c>
      <c r="HTU31">
        <v>503112</v>
      </c>
      <c r="HTV31">
        <v>505527</v>
      </c>
      <c r="HTW31">
        <v>493226</v>
      </c>
      <c r="HTX31">
        <v>490927</v>
      </c>
      <c r="HTY31">
        <v>498484</v>
      </c>
      <c r="HTZ31">
        <v>494968</v>
      </c>
      <c r="HUA31">
        <v>497393</v>
      </c>
      <c r="HUB31">
        <v>498570</v>
      </c>
      <c r="HUC31">
        <v>497624</v>
      </c>
      <c r="HUD31">
        <v>509133</v>
      </c>
      <c r="HUE31">
        <v>513389</v>
      </c>
      <c r="HUF31">
        <v>510851</v>
      </c>
      <c r="HUG31">
        <v>517900</v>
      </c>
      <c r="HUH31">
        <v>516720</v>
      </c>
      <c r="HUI31">
        <v>518879</v>
      </c>
      <c r="HUJ31">
        <v>524037</v>
      </c>
      <c r="HUK31">
        <v>516636</v>
      </c>
      <c r="HUL31">
        <v>533574</v>
      </c>
      <c r="HUM31">
        <v>525308</v>
      </c>
      <c r="HUN31">
        <v>513573</v>
      </c>
      <c r="HUO31">
        <v>519739</v>
      </c>
      <c r="HUP31">
        <v>526299</v>
      </c>
      <c r="HUQ31">
        <v>521624</v>
      </c>
      <c r="HUR31">
        <v>512657</v>
      </c>
      <c r="HUS31">
        <v>505530</v>
      </c>
      <c r="HUT31">
        <v>513665</v>
      </c>
      <c r="HUU31">
        <v>524134</v>
      </c>
      <c r="HUV31">
        <v>530196</v>
      </c>
      <c r="HUW31">
        <v>539586</v>
      </c>
      <c r="HUX31">
        <v>531725</v>
      </c>
      <c r="HUY31">
        <v>531725</v>
      </c>
      <c r="HUZ31">
        <v>519803</v>
      </c>
      <c r="HVA31">
        <v>520013</v>
      </c>
      <c r="HVB31">
        <v>528617</v>
      </c>
      <c r="HVC31">
        <v>526555</v>
      </c>
      <c r="HVD31">
        <v>529149</v>
      </c>
      <c r="HVE31">
        <v>527490</v>
      </c>
      <c r="HVF31">
        <v>518700</v>
      </c>
      <c r="HVG31">
        <v>522979</v>
      </c>
      <c r="HVH31">
        <v>528942</v>
      </c>
      <c r="HVI31">
        <v>13574</v>
      </c>
      <c r="HVJ31">
        <v>32385</v>
      </c>
      <c r="HVK31">
        <v>45732</v>
      </c>
      <c r="HVL31">
        <v>57187</v>
      </c>
      <c r="HVM31">
        <v>60650</v>
      </c>
      <c r="HVN31">
        <v>65116</v>
      </c>
      <c r="HVO31">
        <v>79032</v>
      </c>
      <c r="HVP31">
        <v>81280</v>
      </c>
      <c r="HVQ31">
        <v>87906</v>
      </c>
      <c r="HVR31">
        <v>104428</v>
      </c>
      <c r="HVS31">
        <v>125385</v>
      </c>
      <c r="HVT31">
        <v>139213</v>
      </c>
      <c r="HVU31">
        <v>160798</v>
      </c>
      <c r="HVV31">
        <v>194005</v>
      </c>
      <c r="HVW31">
        <v>217441</v>
      </c>
      <c r="HVX31">
        <v>260799</v>
      </c>
      <c r="HVY31">
        <v>330704</v>
      </c>
      <c r="HVZ31">
        <v>430788</v>
      </c>
      <c r="HWA31">
        <v>458051</v>
      </c>
      <c r="HWB31">
        <v>458051</v>
      </c>
      <c r="HWC31">
        <v>488272</v>
      </c>
      <c r="HWD31">
        <v>506112</v>
      </c>
      <c r="HWE31">
        <v>511992</v>
      </c>
      <c r="HWF31">
        <v>493559</v>
      </c>
      <c r="HWG31">
        <v>499885</v>
      </c>
      <c r="HWH31">
        <v>487174</v>
      </c>
      <c r="HWI31">
        <v>486213</v>
      </c>
      <c r="HWJ31">
        <v>488605</v>
      </c>
      <c r="HWK31">
        <v>484644</v>
      </c>
      <c r="HWL31">
        <v>489146</v>
      </c>
      <c r="HWM31">
        <v>485288</v>
      </c>
      <c r="HWN31">
        <v>458905</v>
      </c>
      <c r="HWO31">
        <v>465492</v>
      </c>
      <c r="HWP31">
        <v>464329</v>
      </c>
      <c r="HWQ31">
        <v>457949</v>
      </c>
      <c r="HWR31">
        <v>457340</v>
      </c>
      <c r="HWS31">
        <v>452901</v>
      </c>
      <c r="HWT31">
        <v>445531</v>
      </c>
      <c r="HWU31">
        <v>453017</v>
      </c>
      <c r="HWV31">
        <v>451995</v>
      </c>
      <c r="HWW31">
        <v>454149</v>
      </c>
      <c r="HWX31">
        <v>420866</v>
      </c>
      <c r="HWY31">
        <v>414097</v>
      </c>
      <c r="HWZ31">
        <v>420369</v>
      </c>
      <c r="HXA31">
        <v>421301</v>
      </c>
      <c r="HXB31">
        <v>421301</v>
      </c>
      <c r="HXC31">
        <v>423256</v>
      </c>
      <c r="HXD31">
        <v>419309</v>
      </c>
      <c r="HXE31">
        <v>409586</v>
      </c>
      <c r="HXF31">
        <v>409096</v>
      </c>
      <c r="HXG31">
        <v>408028</v>
      </c>
      <c r="HXH31">
        <v>412902</v>
      </c>
      <c r="HXI31">
        <v>413678</v>
      </c>
      <c r="HXJ31">
        <v>414887</v>
      </c>
      <c r="HXK31">
        <v>411799</v>
      </c>
      <c r="HXL31">
        <v>406469</v>
      </c>
      <c r="HXM31">
        <v>415205</v>
      </c>
      <c r="HXN31">
        <v>417533</v>
      </c>
      <c r="HXO31">
        <v>413804</v>
      </c>
      <c r="HXP31">
        <v>404046</v>
      </c>
      <c r="HXQ31">
        <v>401230</v>
      </c>
      <c r="HXR31">
        <v>406809</v>
      </c>
      <c r="HXS31">
        <v>410506</v>
      </c>
      <c r="HXT31">
        <v>416150</v>
      </c>
      <c r="HXU31">
        <v>419788</v>
      </c>
      <c r="HXV31">
        <v>11077</v>
      </c>
      <c r="HXW31">
        <v>17441</v>
      </c>
      <c r="HXX31">
        <v>28400</v>
      </c>
      <c r="HXY31">
        <v>33183</v>
      </c>
      <c r="HXZ31">
        <v>37537</v>
      </c>
      <c r="HYA31">
        <v>41357</v>
      </c>
      <c r="HYB31">
        <v>55541</v>
      </c>
      <c r="HYC31">
        <v>59586</v>
      </c>
      <c r="HYD31">
        <v>78889</v>
      </c>
      <c r="HYE31">
        <v>90158</v>
      </c>
      <c r="HYF31">
        <v>106864</v>
      </c>
      <c r="HYG31">
        <v>123229</v>
      </c>
      <c r="HYH31">
        <v>162080</v>
      </c>
      <c r="HYI31">
        <v>204760</v>
      </c>
      <c r="HYJ31">
        <v>220235</v>
      </c>
      <c r="HYK31">
        <v>240068</v>
      </c>
      <c r="HYL31">
        <v>326213</v>
      </c>
      <c r="HYM31">
        <v>343966</v>
      </c>
      <c r="HYN31">
        <v>379749</v>
      </c>
      <c r="HYO31">
        <v>412235</v>
      </c>
      <c r="HYP31">
        <v>422178</v>
      </c>
      <c r="HYQ31">
        <v>438431</v>
      </c>
      <c r="HYR31">
        <v>436381</v>
      </c>
      <c r="HYS31">
        <v>437818</v>
      </c>
      <c r="HYT31">
        <v>437818</v>
      </c>
      <c r="HYU31">
        <v>460524</v>
      </c>
      <c r="HYV31">
        <v>426779</v>
      </c>
      <c r="HYW31">
        <v>424381</v>
      </c>
      <c r="HYX31">
        <v>423383</v>
      </c>
      <c r="HYY31">
        <v>434084</v>
      </c>
      <c r="HYZ31">
        <v>413926</v>
      </c>
      <c r="HZA31">
        <v>405313</v>
      </c>
      <c r="HZB31">
        <v>409259</v>
      </c>
      <c r="HZC31">
        <v>407295</v>
      </c>
      <c r="HZD31">
        <v>403416</v>
      </c>
      <c r="HZE31">
        <v>398164</v>
      </c>
      <c r="HZF31">
        <v>393546</v>
      </c>
      <c r="HZG31">
        <v>393590</v>
      </c>
      <c r="HZH31">
        <v>399303</v>
      </c>
      <c r="HZI31">
        <v>407416</v>
      </c>
      <c r="HZJ31">
        <v>398371</v>
      </c>
      <c r="HZK31">
        <v>399018</v>
      </c>
      <c r="HZL31">
        <v>391741</v>
      </c>
      <c r="HZM31">
        <v>392706</v>
      </c>
      <c r="HZN31">
        <v>392706</v>
      </c>
      <c r="HZO31">
        <v>391117</v>
      </c>
      <c r="HZP31">
        <v>392549</v>
      </c>
      <c r="HZQ31">
        <v>381453</v>
      </c>
      <c r="HZR31">
        <v>377236</v>
      </c>
      <c r="HZS31">
        <v>380264</v>
      </c>
      <c r="HZT31">
        <v>384119</v>
      </c>
      <c r="HZU31">
        <v>383895</v>
      </c>
      <c r="HZV31">
        <v>374848</v>
      </c>
      <c r="HZW31">
        <v>376041</v>
      </c>
      <c r="HZX31">
        <v>379921</v>
      </c>
      <c r="HZY31">
        <v>383902</v>
      </c>
      <c r="HZZ31">
        <v>385222</v>
      </c>
      <c r="IAA31">
        <v>385222</v>
      </c>
      <c r="IAB31">
        <v>382263</v>
      </c>
      <c r="IAC31">
        <v>385621</v>
      </c>
      <c r="IAD31">
        <v>380701</v>
      </c>
      <c r="IAE31">
        <v>380534</v>
      </c>
      <c r="IAF31">
        <v>380534</v>
      </c>
      <c r="IAG31">
        <v>379048</v>
      </c>
      <c r="IAH31">
        <v>378242</v>
      </c>
      <c r="IAI31">
        <v>24280</v>
      </c>
      <c r="IAJ31">
        <v>34354</v>
      </c>
      <c r="IAK31">
        <v>40884</v>
      </c>
      <c r="IAL31">
        <v>42630</v>
      </c>
      <c r="IAM31">
        <v>52637</v>
      </c>
      <c r="IAN31">
        <v>56398</v>
      </c>
      <c r="IAO31">
        <v>58965</v>
      </c>
      <c r="IAP31">
        <v>62487</v>
      </c>
      <c r="IAQ31">
        <v>68021</v>
      </c>
      <c r="IAR31">
        <v>72515</v>
      </c>
      <c r="IAS31">
        <v>83494</v>
      </c>
      <c r="IAT31">
        <v>102456</v>
      </c>
      <c r="IAU31">
        <v>114321</v>
      </c>
      <c r="IAV31">
        <v>132327</v>
      </c>
      <c r="IAW31">
        <v>160251</v>
      </c>
      <c r="IAX31">
        <v>184726</v>
      </c>
      <c r="IAY31">
        <v>184726</v>
      </c>
      <c r="IAZ31">
        <v>236135</v>
      </c>
      <c r="IBA31">
        <v>292116</v>
      </c>
      <c r="IBB31">
        <v>350221</v>
      </c>
      <c r="IBC31">
        <v>359988</v>
      </c>
      <c r="IBD31">
        <v>381381</v>
      </c>
      <c r="IBE31">
        <v>393237</v>
      </c>
      <c r="IBF31">
        <v>397292</v>
      </c>
      <c r="IBG31">
        <v>410044</v>
      </c>
      <c r="IBH31">
        <v>413385</v>
      </c>
      <c r="IBI31">
        <v>413102</v>
      </c>
      <c r="IBJ31">
        <v>408652</v>
      </c>
      <c r="IBK31">
        <v>407187</v>
      </c>
      <c r="IBL31">
        <v>410283</v>
      </c>
      <c r="IBM31">
        <v>411112</v>
      </c>
      <c r="IBN31">
        <v>400624</v>
      </c>
      <c r="IBO31">
        <v>396840</v>
      </c>
      <c r="IBP31">
        <v>397876</v>
      </c>
      <c r="IBQ31">
        <v>393920</v>
      </c>
      <c r="IBR31">
        <v>398690</v>
      </c>
      <c r="IBS31">
        <v>399461</v>
      </c>
      <c r="IBT31">
        <v>404551</v>
      </c>
      <c r="IBU31">
        <v>403317</v>
      </c>
      <c r="IBV31">
        <v>412700</v>
      </c>
      <c r="IBW31">
        <v>415713</v>
      </c>
      <c r="IBX31">
        <v>413615</v>
      </c>
      <c r="IBY31">
        <v>419636</v>
      </c>
      <c r="IBZ31">
        <v>409837</v>
      </c>
      <c r="ICA31">
        <v>411291</v>
      </c>
      <c r="ICB31">
        <v>413524</v>
      </c>
      <c r="ICC31">
        <v>416343</v>
      </c>
      <c r="ICD31">
        <v>420220</v>
      </c>
      <c r="ICE31">
        <v>432169</v>
      </c>
      <c r="ICF31">
        <v>435730</v>
      </c>
      <c r="ICG31">
        <v>446913</v>
      </c>
      <c r="ICH31">
        <v>442490</v>
      </c>
      <c r="ICI31">
        <v>440392</v>
      </c>
      <c r="ICJ31">
        <v>431087</v>
      </c>
      <c r="ICK31">
        <v>436480</v>
      </c>
      <c r="ICL31">
        <v>436062</v>
      </c>
      <c r="ICM31">
        <v>441962</v>
      </c>
      <c r="ICN31">
        <v>445768</v>
      </c>
      <c r="ICO31">
        <v>457755</v>
      </c>
      <c r="ICP31">
        <v>461820</v>
      </c>
      <c r="ICQ31">
        <v>463405</v>
      </c>
      <c r="ICR31">
        <v>472832</v>
      </c>
      <c r="ICS31">
        <v>472367</v>
      </c>
      <c r="ICT31">
        <v>472066</v>
      </c>
      <c r="ICU31">
        <v>476421</v>
      </c>
      <c r="ICV31">
        <v>12937</v>
      </c>
      <c r="ICW31">
        <v>16324</v>
      </c>
      <c r="ICX31">
        <v>25509</v>
      </c>
      <c r="ICY31">
        <v>28600</v>
      </c>
      <c r="ICZ31">
        <v>29107</v>
      </c>
      <c r="IDA31">
        <v>30673</v>
      </c>
      <c r="IDB31">
        <v>40601</v>
      </c>
      <c r="IDC31">
        <v>42496</v>
      </c>
      <c r="IDD31">
        <v>62939</v>
      </c>
      <c r="IDE31">
        <v>73501</v>
      </c>
      <c r="IDF31">
        <v>79141</v>
      </c>
      <c r="IDG31">
        <v>93703</v>
      </c>
      <c r="IDH31">
        <v>114584</v>
      </c>
      <c r="IDI31">
        <v>133657</v>
      </c>
      <c r="IDJ31">
        <v>133657</v>
      </c>
      <c r="IDK31">
        <v>162528</v>
      </c>
      <c r="IDL31">
        <v>223853</v>
      </c>
      <c r="IDM31">
        <v>281600</v>
      </c>
      <c r="IDN31">
        <v>332064</v>
      </c>
      <c r="IDO31">
        <v>368640</v>
      </c>
      <c r="IDP31">
        <v>361448</v>
      </c>
      <c r="IDQ31">
        <v>361894</v>
      </c>
      <c r="IDR31">
        <v>374096</v>
      </c>
      <c r="IDS31">
        <v>367019</v>
      </c>
      <c r="IDT31">
        <v>377887</v>
      </c>
      <c r="IDU31">
        <v>388988</v>
      </c>
      <c r="IDV31">
        <v>412132</v>
      </c>
      <c r="IDW31">
        <v>400977</v>
      </c>
      <c r="IDX31">
        <v>391260</v>
      </c>
      <c r="IDY31">
        <v>397542</v>
      </c>
      <c r="IDZ31">
        <v>391310</v>
      </c>
      <c r="IEA31">
        <v>393067</v>
      </c>
      <c r="IEB31">
        <v>395507</v>
      </c>
      <c r="IEC31">
        <v>400581</v>
      </c>
      <c r="IED31">
        <v>407643</v>
      </c>
      <c r="IEE31">
        <v>401972</v>
      </c>
      <c r="IEF31">
        <v>406280</v>
      </c>
      <c r="IEG31">
        <v>401638</v>
      </c>
      <c r="IEH31">
        <v>405386</v>
      </c>
      <c r="IEI31">
        <v>402807</v>
      </c>
      <c r="IEJ31">
        <v>399251</v>
      </c>
      <c r="IEK31">
        <v>397320</v>
      </c>
      <c r="IEL31">
        <v>400449</v>
      </c>
      <c r="IEM31">
        <v>396026</v>
      </c>
      <c r="IEN31">
        <v>392131</v>
      </c>
      <c r="IEO31">
        <v>390098</v>
      </c>
      <c r="IEP31">
        <v>392493</v>
      </c>
      <c r="IEQ31">
        <v>399022</v>
      </c>
      <c r="IER31">
        <v>393415</v>
      </c>
      <c r="IES31">
        <v>392802</v>
      </c>
      <c r="IET31">
        <v>395550</v>
      </c>
      <c r="IEU31">
        <v>392945</v>
      </c>
      <c r="IEV31">
        <v>395571</v>
      </c>
      <c r="IEW31">
        <v>389030</v>
      </c>
      <c r="IEX31">
        <v>391765</v>
      </c>
      <c r="IEY31">
        <v>392620</v>
      </c>
      <c r="IEZ31">
        <v>392620</v>
      </c>
      <c r="IFA31">
        <v>396541</v>
      </c>
      <c r="IFB31">
        <v>406801</v>
      </c>
      <c r="IFC31">
        <v>399837</v>
      </c>
      <c r="IFD31">
        <v>404539</v>
      </c>
      <c r="IFE31">
        <v>402888</v>
      </c>
      <c r="IFF31">
        <v>403555</v>
      </c>
      <c r="IFG31">
        <v>403504</v>
      </c>
      <c r="IFH31">
        <v>404990</v>
      </c>
      <c r="IFI31">
        <v>398659</v>
      </c>
      <c r="IFJ31">
        <v>15481</v>
      </c>
      <c r="IFK31">
        <v>29134</v>
      </c>
      <c r="IFL31">
        <v>30760</v>
      </c>
      <c r="IFM31">
        <v>35424</v>
      </c>
      <c r="IFN31">
        <v>41111</v>
      </c>
      <c r="IFO31">
        <v>49195</v>
      </c>
      <c r="IFP31">
        <v>52241</v>
      </c>
      <c r="IFQ31">
        <v>58836</v>
      </c>
      <c r="IFR31">
        <v>68686</v>
      </c>
      <c r="IFS31">
        <v>89530</v>
      </c>
      <c r="IFT31">
        <v>104707</v>
      </c>
      <c r="IFU31">
        <v>111692</v>
      </c>
      <c r="IFV31">
        <v>124558</v>
      </c>
      <c r="IFW31">
        <v>142112</v>
      </c>
      <c r="IFX31">
        <v>186429</v>
      </c>
      <c r="IFY31">
        <v>226887</v>
      </c>
      <c r="IFZ31">
        <v>282806</v>
      </c>
      <c r="IGA31">
        <v>335616</v>
      </c>
      <c r="IGB31">
        <v>335616</v>
      </c>
      <c r="IGC31">
        <v>359178</v>
      </c>
      <c r="IGD31">
        <v>370935</v>
      </c>
      <c r="IGE31">
        <v>382025</v>
      </c>
      <c r="IGF31">
        <v>388611</v>
      </c>
      <c r="IGG31">
        <v>411097</v>
      </c>
      <c r="IGH31">
        <v>407493</v>
      </c>
      <c r="IGI31">
        <v>413568</v>
      </c>
      <c r="IGJ31">
        <v>419636</v>
      </c>
      <c r="IGK31">
        <v>421716</v>
      </c>
      <c r="IGL31">
        <v>420120</v>
      </c>
      <c r="IGM31">
        <v>427614</v>
      </c>
      <c r="IGN31">
        <v>427651</v>
      </c>
      <c r="IGO31">
        <v>424521</v>
      </c>
      <c r="IGP31">
        <v>435301</v>
      </c>
      <c r="IGQ31">
        <v>436914</v>
      </c>
      <c r="IGR31">
        <v>444807</v>
      </c>
      <c r="IGS31">
        <v>440412</v>
      </c>
      <c r="IGT31">
        <v>446192</v>
      </c>
      <c r="IGU31">
        <v>434019</v>
      </c>
      <c r="IGV31">
        <v>441670</v>
      </c>
      <c r="IGW31">
        <v>432546</v>
      </c>
      <c r="IGX31">
        <v>432554</v>
      </c>
      <c r="IGY31">
        <v>425617</v>
      </c>
      <c r="IGZ31">
        <v>427268</v>
      </c>
      <c r="IHA31">
        <v>430651</v>
      </c>
      <c r="IHB31">
        <v>433506</v>
      </c>
      <c r="IHC31">
        <v>427174</v>
      </c>
      <c r="IHD31">
        <v>419042</v>
      </c>
      <c r="IHE31">
        <v>423469</v>
      </c>
      <c r="IHF31">
        <v>429983</v>
      </c>
      <c r="IHG31">
        <v>427986</v>
      </c>
      <c r="IHH31">
        <v>421143</v>
      </c>
      <c r="IHI31">
        <v>419020</v>
      </c>
      <c r="IHJ31">
        <v>425287</v>
      </c>
      <c r="IHK31">
        <v>421798</v>
      </c>
      <c r="IHL31">
        <v>418735</v>
      </c>
      <c r="IHM31">
        <v>419964</v>
      </c>
      <c r="IHN31">
        <v>417924</v>
      </c>
      <c r="IHO31">
        <v>416966</v>
      </c>
      <c r="IHP31">
        <v>427260</v>
      </c>
      <c r="IHQ31">
        <v>427260</v>
      </c>
      <c r="IHR31">
        <v>407864</v>
      </c>
      <c r="IHS31">
        <v>413145</v>
      </c>
      <c r="IHT31">
        <v>412410</v>
      </c>
      <c r="IHU31">
        <v>415297</v>
      </c>
      <c r="IHV31">
        <v>417823</v>
      </c>
      <c r="IHW31">
        <v>420591</v>
      </c>
      <c r="IHX31">
        <v>11979</v>
      </c>
      <c r="IHY31">
        <v>20113</v>
      </c>
      <c r="IHZ31">
        <v>25160</v>
      </c>
      <c r="IIA31">
        <v>29523</v>
      </c>
      <c r="IIB31">
        <v>34338</v>
      </c>
      <c r="IIC31">
        <v>40601</v>
      </c>
      <c r="IID31">
        <v>41573</v>
      </c>
      <c r="IIE31">
        <v>46319</v>
      </c>
      <c r="IIF31">
        <v>61465</v>
      </c>
      <c r="IIG31">
        <v>78792</v>
      </c>
      <c r="IIH31">
        <v>92675</v>
      </c>
      <c r="III31">
        <v>118899</v>
      </c>
      <c r="IIJ31">
        <v>136828</v>
      </c>
      <c r="IIK31">
        <v>172651</v>
      </c>
      <c r="IIL31">
        <v>242976</v>
      </c>
      <c r="IIM31">
        <v>326178</v>
      </c>
      <c r="IIN31">
        <v>368563</v>
      </c>
      <c r="IIO31">
        <v>402480</v>
      </c>
      <c r="IIP31">
        <v>429459</v>
      </c>
      <c r="IIQ31">
        <v>441931</v>
      </c>
      <c r="IIR31">
        <v>447142</v>
      </c>
      <c r="IIS31">
        <v>448687</v>
      </c>
      <c r="IIT31">
        <v>448687</v>
      </c>
      <c r="IIU31">
        <v>444376</v>
      </c>
      <c r="IIV31">
        <v>444161</v>
      </c>
      <c r="IIW31">
        <v>446464</v>
      </c>
      <c r="IIX31">
        <v>451417</v>
      </c>
      <c r="IIY31">
        <v>458510</v>
      </c>
      <c r="IIZ31">
        <v>453841</v>
      </c>
      <c r="IJA31">
        <v>449639</v>
      </c>
      <c r="IJB31">
        <v>454491</v>
      </c>
      <c r="IJC31">
        <v>456196</v>
      </c>
      <c r="IJD31">
        <v>457263</v>
      </c>
      <c r="IJE31">
        <v>446936</v>
      </c>
      <c r="IJF31">
        <v>452500</v>
      </c>
      <c r="IJG31">
        <v>450751</v>
      </c>
      <c r="IJH31">
        <v>435214</v>
      </c>
      <c r="IJI31">
        <v>446088</v>
      </c>
      <c r="IJJ31">
        <v>437680</v>
      </c>
      <c r="IJK31">
        <v>433286</v>
      </c>
      <c r="IJL31">
        <v>437894</v>
      </c>
      <c r="IJM31">
        <v>435098</v>
      </c>
      <c r="IJN31">
        <v>435098</v>
      </c>
      <c r="IJO31">
        <v>433786</v>
      </c>
      <c r="IJP31">
        <v>438672</v>
      </c>
      <c r="IJQ31">
        <v>436590</v>
      </c>
      <c r="IJR31">
        <v>416223</v>
      </c>
      <c r="IJS31">
        <v>425537</v>
      </c>
      <c r="IJT31">
        <v>427844</v>
      </c>
      <c r="IJU31">
        <v>419127</v>
      </c>
      <c r="IJV31">
        <v>422961</v>
      </c>
      <c r="IJW31">
        <v>422118</v>
      </c>
      <c r="IJX31">
        <v>422300</v>
      </c>
      <c r="IJY31">
        <v>422970</v>
      </c>
      <c r="IJZ31">
        <v>426904</v>
      </c>
      <c r="IKA31">
        <v>419461</v>
      </c>
      <c r="IKB31">
        <v>419461</v>
      </c>
      <c r="IKC31">
        <v>418017</v>
      </c>
      <c r="IKD31">
        <v>414702</v>
      </c>
      <c r="IKE31">
        <v>415311</v>
      </c>
      <c r="IKF31">
        <v>414975</v>
      </c>
      <c r="IKG31">
        <v>414975</v>
      </c>
      <c r="IKH31">
        <v>422855</v>
      </c>
      <c r="IKI31">
        <v>430945</v>
      </c>
      <c r="IKJ31">
        <v>12105</v>
      </c>
      <c r="IKK31">
        <v>16825</v>
      </c>
      <c r="IKL31">
        <v>17955</v>
      </c>
      <c r="IKM31">
        <v>19256</v>
      </c>
      <c r="IKN31">
        <v>24963</v>
      </c>
      <c r="IKO31">
        <v>29260</v>
      </c>
      <c r="IKP31">
        <v>39432</v>
      </c>
      <c r="IKQ31">
        <v>42667</v>
      </c>
      <c r="IKR31">
        <v>59395</v>
      </c>
      <c r="IKS31">
        <v>71264</v>
      </c>
      <c r="IKT31">
        <v>92421</v>
      </c>
      <c r="IKU31">
        <v>106743</v>
      </c>
      <c r="IKV31">
        <v>129806</v>
      </c>
      <c r="IKW31">
        <v>155859</v>
      </c>
      <c r="IKX31">
        <v>210534</v>
      </c>
      <c r="IKY31">
        <v>345196</v>
      </c>
      <c r="IKZ31">
        <v>398186</v>
      </c>
      <c r="ILA31">
        <v>464957</v>
      </c>
      <c r="ILB31">
        <v>503484</v>
      </c>
      <c r="ILC31">
        <v>503432</v>
      </c>
      <c r="ILD31">
        <v>503432</v>
      </c>
      <c r="ILE31">
        <v>517721</v>
      </c>
      <c r="ILF31">
        <v>521052</v>
      </c>
      <c r="ILG31">
        <v>542680</v>
      </c>
      <c r="ILH31">
        <v>541767</v>
      </c>
      <c r="ILI31">
        <v>555770</v>
      </c>
      <c r="ILJ31">
        <v>550807</v>
      </c>
      <c r="ILK31">
        <v>554065</v>
      </c>
      <c r="ILL31">
        <v>558422</v>
      </c>
      <c r="ILM31">
        <v>576650</v>
      </c>
      <c r="ILN31">
        <v>578243</v>
      </c>
      <c r="ILO31">
        <v>566905</v>
      </c>
      <c r="ILP31">
        <v>571680</v>
      </c>
      <c r="ILQ31">
        <v>593174</v>
      </c>
      <c r="ILR31">
        <v>591510</v>
      </c>
      <c r="ILS31">
        <v>576916</v>
      </c>
      <c r="ILT31">
        <v>541459</v>
      </c>
      <c r="ILU31">
        <v>536200</v>
      </c>
      <c r="ILV31">
        <v>546048</v>
      </c>
      <c r="ILW31">
        <v>543948</v>
      </c>
      <c r="ILX31">
        <v>547316</v>
      </c>
      <c r="ILY31">
        <v>518463</v>
      </c>
      <c r="ILZ31">
        <v>520190</v>
      </c>
      <c r="IMA31">
        <v>522570</v>
      </c>
      <c r="IMB31">
        <v>534556</v>
      </c>
      <c r="IMC31">
        <v>527889</v>
      </c>
      <c r="IMD31">
        <v>521815</v>
      </c>
      <c r="IME31">
        <v>523193</v>
      </c>
      <c r="IMF31">
        <v>531689</v>
      </c>
      <c r="IMG31">
        <v>527242</v>
      </c>
      <c r="IMH31">
        <v>549795</v>
      </c>
      <c r="IMI31">
        <v>541756</v>
      </c>
      <c r="IMJ31">
        <v>537250</v>
      </c>
      <c r="IMK31">
        <v>546551</v>
      </c>
      <c r="IML31">
        <v>550345</v>
      </c>
      <c r="IMM31">
        <v>543821</v>
      </c>
      <c r="IMN31">
        <v>533179</v>
      </c>
      <c r="IMO31">
        <v>524330</v>
      </c>
      <c r="IMP31">
        <v>520529</v>
      </c>
      <c r="IMQ31">
        <v>521220</v>
      </c>
      <c r="IMR31">
        <v>512469</v>
      </c>
      <c r="IMS31">
        <v>509228</v>
      </c>
      <c r="IMT31">
        <v>495773</v>
      </c>
      <c r="IMU31">
        <v>507177</v>
      </c>
      <c r="IMV31">
        <v>518580</v>
      </c>
      <c r="IMW31">
        <v>5542</v>
      </c>
      <c r="IMX31">
        <v>8801</v>
      </c>
      <c r="IMY31">
        <v>23480</v>
      </c>
      <c r="IMZ31">
        <v>39100</v>
      </c>
      <c r="INA31">
        <v>49792</v>
      </c>
      <c r="INB31">
        <v>56559</v>
      </c>
      <c r="INC31">
        <v>56559</v>
      </c>
      <c r="IND31">
        <v>57222</v>
      </c>
      <c r="INE31">
        <v>63706</v>
      </c>
      <c r="INF31">
        <v>78060</v>
      </c>
      <c r="ING31">
        <v>98516</v>
      </c>
      <c r="INH31">
        <v>122746</v>
      </c>
      <c r="INI31">
        <v>148952</v>
      </c>
      <c r="INJ31">
        <v>148952</v>
      </c>
      <c r="INK31">
        <v>165225</v>
      </c>
      <c r="INL31">
        <v>234239</v>
      </c>
      <c r="INM31">
        <v>287721</v>
      </c>
      <c r="INN31">
        <v>332938</v>
      </c>
      <c r="INO31">
        <v>376896</v>
      </c>
      <c r="INP31">
        <v>427039</v>
      </c>
      <c r="INQ31">
        <v>459607</v>
      </c>
      <c r="INR31">
        <v>459003</v>
      </c>
      <c r="INS31">
        <v>462222</v>
      </c>
      <c r="INT31">
        <v>477382</v>
      </c>
      <c r="INU31">
        <v>475404</v>
      </c>
      <c r="INV31">
        <v>479155</v>
      </c>
      <c r="INW31">
        <v>471836</v>
      </c>
      <c r="INX31">
        <v>479187</v>
      </c>
      <c r="INY31">
        <v>467718</v>
      </c>
      <c r="INZ31">
        <v>473536</v>
      </c>
      <c r="IOA31">
        <v>464147</v>
      </c>
      <c r="IOB31">
        <v>467099</v>
      </c>
      <c r="IOC31">
        <v>471026</v>
      </c>
      <c r="IOD31">
        <v>477700</v>
      </c>
      <c r="IOE31">
        <v>473053</v>
      </c>
      <c r="IOF31">
        <v>479957</v>
      </c>
      <c r="IOG31">
        <v>477459</v>
      </c>
      <c r="IOH31">
        <v>480152</v>
      </c>
      <c r="IOI31">
        <v>483605</v>
      </c>
      <c r="IOJ31">
        <v>475481</v>
      </c>
      <c r="IOK31">
        <v>467651</v>
      </c>
      <c r="IOL31">
        <v>453850</v>
      </c>
      <c r="IOM31">
        <v>446415</v>
      </c>
      <c r="ION31">
        <v>440640</v>
      </c>
      <c r="IOO31">
        <v>436117</v>
      </c>
      <c r="IOP31">
        <v>441796</v>
      </c>
      <c r="IOQ31">
        <v>417180</v>
      </c>
      <c r="IOR31">
        <v>415372</v>
      </c>
      <c r="IOS31">
        <v>409991</v>
      </c>
      <c r="IOT31">
        <v>410691</v>
      </c>
      <c r="IOU31">
        <v>404266</v>
      </c>
      <c r="IOV31">
        <v>404838</v>
      </c>
      <c r="IOW31">
        <v>406846</v>
      </c>
      <c r="IOX31">
        <v>408498</v>
      </c>
      <c r="IOY31">
        <v>407981</v>
      </c>
      <c r="IOZ31">
        <v>406759</v>
      </c>
      <c r="IPA31">
        <v>406759</v>
      </c>
      <c r="IPB31">
        <v>405095</v>
      </c>
      <c r="IPC31">
        <v>422582</v>
      </c>
      <c r="IPD31">
        <v>418996</v>
      </c>
      <c r="IPE31">
        <v>421831</v>
      </c>
      <c r="IPF31">
        <v>421471</v>
      </c>
      <c r="IPG31">
        <v>424709</v>
      </c>
      <c r="IPH31">
        <v>428143</v>
      </c>
      <c r="IPI31">
        <v>425087</v>
      </c>
      <c r="IPJ31">
        <v>5656</v>
      </c>
      <c r="IPK31">
        <v>13214</v>
      </c>
      <c r="IPL31">
        <v>20296</v>
      </c>
      <c r="IPM31">
        <v>22867</v>
      </c>
      <c r="IPN31">
        <v>24695</v>
      </c>
      <c r="IPO31">
        <v>31242</v>
      </c>
      <c r="IPP31">
        <v>33742</v>
      </c>
      <c r="IPQ31">
        <v>41922</v>
      </c>
      <c r="IPR31">
        <v>53577</v>
      </c>
      <c r="IPS31">
        <v>63214</v>
      </c>
      <c r="IPT31">
        <v>78805</v>
      </c>
      <c r="IPU31">
        <v>87435</v>
      </c>
      <c r="IPV31">
        <v>95088</v>
      </c>
      <c r="IPW31">
        <v>102198</v>
      </c>
      <c r="IPX31">
        <v>128127</v>
      </c>
      <c r="IPY31">
        <v>151644</v>
      </c>
      <c r="IPZ31">
        <v>226874</v>
      </c>
      <c r="IQA31">
        <v>317858</v>
      </c>
      <c r="IQB31">
        <v>317858</v>
      </c>
      <c r="IQC31">
        <v>330089</v>
      </c>
      <c r="IQD31">
        <v>361350</v>
      </c>
      <c r="IQE31">
        <v>375414</v>
      </c>
      <c r="IQF31">
        <v>401104</v>
      </c>
      <c r="IQG31">
        <v>410382</v>
      </c>
      <c r="IQH31">
        <v>419329</v>
      </c>
      <c r="IQI31">
        <v>428317</v>
      </c>
      <c r="IQJ31">
        <v>434171</v>
      </c>
      <c r="IQK31">
        <v>432055</v>
      </c>
      <c r="IQL31">
        <v>447991</v>
      </c>
      <c r="IQM31">
        <v>452953</v>
      </c>
      <c r="IQN31">
        <v>454362</v>
      </c>
      <c r="IQO31">
        <v>459492</v>
      </c>
      <c r="IQP31">
        <v>451799</v>
      </c>
      <c r="IQQ31">
        <v>456326</v>
      </c>
      <c r="IQR31">
        <v>460871</v>
      </c>
      <c r="IQS31">
        <v>471395</v>
      </c>
      <c r="IQT31">
        <v>466885</v>
      </c>
      <c r="IQU31">
        <v>473184</v>
      </c>
      <c r="IQV31">
        <v>471296</v>
      </c>
      <c r="IQW31">
        <v>475261</v>
      </c>
      <c r="IQX31">
        <v>480436</v>
      </c>
      <c r="IQY31">
        <v>484160</v>
      </c>
      <c r="IQZ31">
        <v>478900</v>
      </c>
      <c r="IRA31">
        <v>502530</v>
      </c>
      <c r="IRB31">
        <v>500192</v>
      </c>
      <c r="IRC31">
        <v>510115</v>
      </c>
      <c r="IRD31">
        <v>496623</v>
      </c>
      <c r="IRE31">
        <v>499988</v>
      </c>
      <c r="IRF31">
        <v>483543</v>
      </c>
      <c r="IRG31">
        <v>483543</v>
      </c>
      <c r="IRH31">
        <v>491162</v>
      </c>
      <c r="IRI31">
        <v>496788</v>
      </c>
      <c r="IRJ31">
        <v>483982</v>
      </c>
      <c r="IRK31">
        <v>491531</v>
      </c>
      <c r="IRL31">
        <v>492913</v>
      </c>
      <c r="IRM31">
        <v>486762</v>
      </c>
      <c r="IRN31">
        <v>486444</v>
      </c>
      <c r="IRO31">
        <v>481477</v>
      </c>
      <c r="IRP31">
        <v>487072</v>
      </c>
      <c r="IRQ31">
        <v>481986</v>
      </c>
      <c r="IRR31">
        <v>485401</v>
      </c>
      <c r="IRS31">
        <v>500377</v>
      </c>
      <c r="IRT31">
        <v>495892</v>
      </c>
      <c r="IRU31">
        <v>497509</v>
      </c>
      <c r="IRV31">
        <v>500348</v>
      </c>
      <c r="IRW31">
        <v>13628</v>
      </c>
      <c r="IRX31">
        <v>23655</v>
      </c>
      <c r="IRY31">
        <v>30803</v>
      </c>
      <c r="IRZ31">
        <v>36859</v>
      </c>
      <c r="ISA31">
        <v>40462</v>
      </c>
      <c r="ISB31">
        <v>47482</v>
      </c>
      <c r="ISC31">
        <v>56187</v>
      </c>
      <c r="ISD31">
        <v>64275</v>
      </c>
      <c r="ISE31">
        <v>67224</v>
      </c>
      <c r="ISF31">
        <v>74914</v>
      </c>
      <c r="ISG31">
        <v>80826</v>
      </c>
      <c r="ISH31">
        <v>102593</v>
      </c>
      <c r="ISI31">
        <v>109636</v>
      </c>
      <c r="ISJ31">
        <v>124000</v>
      </c>
      <c r="ISK31">
        <v>137159</v>
      </c>
      <c r="ISL31">
        <v>171075</v>
      </c>
      <c r="ISM31">
        <v>217030</v>
      </c>
      <c r="ISN31">
        <v>266309</v>
      </c>
      <c r="ISO31">
        <v>313357</v>
      </c>
      <c r="ISP31">
        <v>354823</v>
      </c>
      <c r="ISQ31">
        <v>386438</v>
      </c>
      <c r="ISR31">
        <v>387525</v>
      </c>
      <c r="ISS31">
        <v>394585</v>
      </c>
      <c r="IST31">
        <v>394585</v>
      </c>
      <c r="ISU31">
        <v>413070</v>
      </c>
      <c r="ISV31">
        <v>430635</v>
      </c>
      <c r="ISW31">
        <v>435500</v>
      </c>
      <c r="ISX31">
        <v>427819</v>
      </c>
      <c r="ISY31">
        <v>444142</v>
      </c>
      <c r="ISZ31">
        <v>435718</v>
      </c>
      <c r="ITA31">
        <v>423659</v>
      </c>
      <c r="ITB31">
        <v>419333</v>
      </c>
      <c r="ITC31">
        <v>417098</v>
      </c>
      <c r="ITD31">
        <v>418557</v>
      </c>
      <c r="ITE31">
        <v>413061</v>
      </c>
      <c r="ITF31">
        <v>406405</v>
      </c>
      <c r="ITG31">
        <v>413141</v>
      </c>
      <c r="ITH31">
        <v>410493</v>
      </c>
      <c r="ITI31">
        <v>406009</v>
      </c>
      <c r="ITJ31">
        <v>410982</v>
      </c>
      <c r="ITK31">
        <v>406147</v>
      </c>
      <c r="ITL31">
        <v>401238</v>
      </c>
      <c r="ITM31">
        <v>392009</v>
      </c>
      <c r="ITN31">
        <v>380191</v>
      </c>
      <c r="ITO31">
        <v>394314</v>
      </c>
      <c r="ITP31">
        <v>387071</v>
      </c>
      <c r="ITQ31">
        <v>388133</v>
      </c>
      <c r="ITR31">
        <v>389053</v>
      </c>
      <c r="ITS31">
        <v>389053</v>
      </c>
      <c r="ITT31">
        <v>397505</v>
      </c>
      <c r="ITU31">
        <v>400758</v>
      </c>
      <c r="ITV31">
        <v>403600</v>
      </c>
      <c r="ITW31">
        <v>403233</v>
      </c>
      <c r="ITX31">
        <v>400840</v>
      </c>
      <c r="ITY31">
        <v>406312</v>
      </c>
      <c r="ITZ31">
        <v>406937</v>
      </c>
      <c r="IUA31">
        <v>404314</v>
      </c>
      <c r="IUB31">
        <v>402419</v>
      </c>
      <c r="IUC31">
        <v>402419</v>
      </c>
      <c r="IUD31">
        <v>405867</v>
      </c>
      <c r="IUE31">
        <v>404872</v>
      </c>
      <c r="IUF31">
        <v>403295</v>
      </c>
      <c r="IUG31">
        <v>405833</v>
      </c>
      <c r="IUH31">
        <v>405833</v>
      </c>
      <c r="IUI31">
        <v>417610</v>
      </c>
      <c r="IUJ31">
        <v>413823</v>
      </c>
      <c r="IUK31">
        <v>25586</v>
      </c>
      <c r="IUL31">
        <v>32899</v>
      </c>
      <c r="IUM31">
        <v>37932</v>
      </c>
      <c r="IUN31">
        <v>39030</v>
      </c>
      <c r="IUO31">
        <v>41298</v>
      </c>
      <c r="IUP31">
        <v>42721</v>
      </c>
      <c r="IUQ31">
        <v>48436</v>
      </c>
      <c r="IUR31">
        <v>50649</v>
      </c>
      <c r="IUS31">
        <v>61199</v>
      </c>
      <c r="IUT31">
        <v>62869</v>
      </c>
      <c r="IUU31">
        <v>77535</v>
      </c>
      <c r="IUV31">
        <v>94356</v>
      </c>
      <c r="IUW31">
        <v>110656</v>
      </c>
      <c r="IUX31">
        <v>126298</v>
      </c>
      <c r="IUY31">
        <v>151728</v>
      </c>
      <c r="IUZ31">
        <v>215909</v>
      </c>
      <c r="IVA31">
        <v>310278</v>
      </c>
      <c r="IVB31">
        <v>336695</v>
      </c>
      <c r="IVC31">
        <v>350588</v>
      </c>
      <c r="IVD31">
        <v>350588</v>
      </c>
      <c r="IVE31">
        <v>362084</v>
      </c>
      <c r="IVF31">
        <v>377628</v>
      </c>
      <c r="IVG31">
        <v>382441</v>
      </c>
      <c r="IVH31">
        <v>400136</v>
      </c>
      <c r="IVI31">
        <v>406459</v>
      </c>
      <c r="IVJ31">
        <v>396635</v>
      </c>
      <c r="IVK31">
        <v>392056</v>
      </c>
      <c r="IVL31">
        <v>397947</v>
      </c>
      <c r="IVM31">
        <v>393787</v>
      </c>
      <c r="IVN31">
        <v>400397</v>
      </c>
      <c r="IVO31">
        <v>404347</v>
      </c>
      <c r="IVP31">
        <v>404480</v>
      </c>
      <c r="IVQ31">
        <v>406955</v>
      </c>
      <c r="IVR31">
        <v>404837</v>
      </c>
      <c r="IVS31">
        <v>412501</v>
      </c>
      <c r="IVT31">
        <v>409632</v>
      </c>
      <c r="IVU31">
        <v>406529</v>
      </c>
      <c r="IVV31">
        <v>411429</v>
      </c>
      <c r="IVW31">
        <v>423537</v>
      </c>
      <c r="IVX31">
        <v>414990</v>
      </c>
      <c r="IVY31">
        <v>409771</v>
      </c>
      <c r="IVZ31">
        <v>411524</v>
      </c>
      <c r="IWA31">
        <v>395822</v>
      </c>
      <c r="IWB31">
        <v>405906</v>
      </c>
      <c r="IWC31">
        <v>405498</v>
      </c>
      <c r="IWD31">
        <v>400109</v>
      </c>
      <c r="IWE31">
        <v>392773</v>
      </c>
      <c r="IWF31">
        <v>396383</v>
      </c>
      <c r="IWG31">
        <v>383561</v>
      </c>
      <c r="IWH31">
        <v>370944</v>
      </c>
      <c r="IWI31">
        <v>371462</v>
      </c>
      <c r="IWJ31">
        <v>372298</v>
      </c>
      <c r="IWK31">
        <v>378936</v>
      </c>
      <c r="IWL31">
        <v>373446</v>
      </c>
      <c r="IWM31">
        <v>366705</v>
      </c>
      <c r="IWN31">
        <v>370797</v>
      </c>
      <c r="IWO31">
        <v>371280</v>
      </c>
      <c r="IWP31">
        <v>369439</v>
      </c>
      <c r="IWQ31">
        <v>369505</v>
      </c>
      <c r="IWR31">
        <v>370003</v>
      </c>
      <c r="IWS31">
        <v>369160</v>
      </c>
      <c r="IWT31">
        <v>363013</v>
      </c>
      <c r="IWU31">
        <v>371643</v>
      </c>
      <c r="IWV31">
        <v>371834</v>
      </c>
      <c r="IWW31">
        <v>4651</v>
      </c>
      <c r="IWX31">
        <v>11416</v>
      </c>
      <c r="IWY31">
        <v>16913</v>
      </c>
      <c r="IWZ31">
        <v>19529</v>
      </c>
      <c r="IXA31">
        <v>31028</v>
      </c>
      <c r="IXB31">
        <v>39764</v>
      </c>
      <c r="IXC31">
        <v>48804</v>
      </c>
      <c r="IXD31">
        <v>60659</v>
      </c>
      <c r="IXE31">
        <v>71060</v>
      </c>
      <c r="IXF31">
        <v>72657</v>
      </c>
      <c r="IXG31">
        <v>84302</v>
      </c>
      <c r="IXH31">
        <v>92474</v>
      </c>
      <c r="IXI31">
        <v>104661</v>
      </c>
      <c r="IXJ31">
        <v>104661</v>
      </c>
      <c r="IXK31">
        <v>113402</v>
      </c>
      <c r="IXL31">
        <v>139530</v>
      </c>
      <c r="IXM31">
        <v>212525</v>
      </c>
      <c r="IXN31">
        <v>264472</v>
      </c>
      <c r="IXO31">
        <v>318219</v>
      </c>
      <c r="IXP31">
        <v>343546</v>
      </c>
      <c r="IXQ31">
        <v>360462</v>
      </c>
      <c r="IXR31">
        <v>366708</v>
      </c>
      <c r="IXS31">
        <v>387844</v>
      </c>
      <c r="IXT31">
        <v>410539</v>
      </c>
      <c r="IXU31">
        <v>414340</v>
      </c>
      <c r="IXV31">
        <v>411125</v>
      </c>
      <c r="IXW31">
        <v>413477</v>
      </c>
      <c r="IXX31">
        <v>421240</v>
      </c>
      <c r="IXY31">
        <v>419853</v>
      </c>
      <c r="IXZ31">
        <v>421684</v>
      </c>
      <c r="IYA31">
        <v>410844</v>
      </c>
      <c r="IYB31">
        <v>406337</v>
      </c>
      <c r="IYC31">
        <v>402424</v>
      </c>
      <c r="IYD31">
        <v>402449</v>
      </c>
      <c r="IYE31">
        <v>392684</v>
      </c>
      <c r="IYF31">
        <v>395429</v>
      </c>
      <c r="IYG31">
        <v>398789</v>
      </c>
      <c r="IYH31">
        <v>402407</v>
      </c>
      <c r="IYI31">
        <v>401736</v>
      </c>
      <c r="IYJ31">
        <v>408909</v>
      </c>
      <c r="IYK31">
        <v>396077</v>
      </c>
      <c r="IYL31">
        <v>393527</v>
      </c>
      <c r="IYM31">
        <v>395748</v>
      </c>
      <c r="IYN31">
        <v>400264</v>
      </c>
      <c r="IYO31">
        <v>388726</v>
      </c>
      <c r="IYP31">
        <v>381763</v>
      </c>
      <c r="IYQ31">
        <v>378694</v>
      </c>
      <c r="IYR31">
        <v>382525</v>
      </c>
      <c r="IYS31">
        <v>391805</v>
      </c>
      <c r="IYT31">
        <v>392666</v>
      </c>
      <c r="IYU31">
        <v>374419</v>
      </c>
      <c r="IYV31">
        <v>378154</v>
      </c>
      <c r="IYW31">
        <v>375454</v>
      </c>
      <c r="IYX31">
        <v>370263</v>
      </c>
      <c r="IYY31">
        <v>368210</v>
      </c>
      <c r="IYZ31">
        <v>372822</v>
      </c>
      <c r="IZA31">
        <v>372892</v>
      </c>
      <c r="IZB31">
        <v>372892</v>
      </c>
      <c r="IZC31">
        <v>365207</v>
      </c>
      <c r="IZD31">
        <v>374617</v>
      </c>
      <c r="IZE31">
        <v>360592</v>
      </c>
      <c r="IZF31">
        <v>363491</v>
      </c>
      <c r="IZG31">
        <v>364127</v>
      </c>
      <c r="IZH31">
        <v>373450</v>
      </c>
      <c r="IZI31">
        <v>379169</v>
      </c>
      <c r="IZJ31">
        <v>4334</v>
      </c>
      <c r="IZK31">
        <v>6511</v>
      </c>
      <c r="IZL31">
        <v>11277</v>
      </c>
      <c r="IZM31">
        <v>13856</v>
      </c>
      <c r="IZN31">
        <v>17885</v>
      </c>
      <c r="IZO31">
        <v>24069</v>
      </c>
      <c r="IZP31">
        <v>28683</v>
      </c>
      <c r="IZQ31">
        <v>40609</v>
      </c>
      <c r="IZR31">
        <v>43472</v>
      </c>
      <c r="IZS31">
        <v>49852</v>
      </c>
      <c r="IZT31">
        <v>55695</v>
      </c>
      <c r="IZU31">
        <v>62795</v>
      </c>
      <c r="IZV31">
        <v>72645</v>
      </c>
      <c r="IZW31">
        <v>85555</v>
      </c>
      <c r="IZX31">
        <v>100485</v>
      </c>
      <c r="IZY31">
        <v>114944</v>
      </c>
      <c r="IZZ31">
        <v>141890</v>
      </c>
      <c r="JAA31">
        <v>211935</v>
      </c>
      <c r="JAB31">
        <v>211935</v>
      </c>
      <c r="JAC31">
        <v>243505</v>
      </c>
      <c r="JAD31">
        <v>272355</v>
      </c>
      <c r="JAE31">
        <v>305354</v>
      </c>
      <c r="JAF31">
        <v>344726</v>
      </c>
      <c r="JAG31">
        <v>365827</v>
      </c>
      <c r="JAH31">
        <v>389203</v>
      </c>
      <c r="JAI31">
        <v>391752</v>
      </c>
      <c r="JAJ31">
        <v>395527</v>
      </c>
      <c r="JAK31">
        <v>404126</v>
      </c>
      <c r="JAL31">
        <v>411407</v>
      </c>
      <c r="JAM31">
        <v>414447</v>
      </c>
      <c r="JAN31">
        <v>418150</v>
      </c>
      <c r="JAO31">
        <v>433924</v>
      </c>
      <c r="JAP31">
        <v>433925</v>
      </c>
      <c r="JAQ31">
        <v>458368</v>
      </c>
      <c r="JAR31">
        <v>453494</v>
      </c>
      <c r="JAS31">
        <v>459866</v>
      </c>
      <c r="JAT31">
        <v>460860</v>
      </c>
      <c r="JAU31">
        <v>458440</v>
      </c>
      <c r="JAV31">
        <v>462337</v>
      </c>
      <c r="JAW31">
        <v>463987</v>
      </c>
      <c r="JAX31">
        <v>473678</v>
      </c>
      <c r="JAY31">
        <v>477228</v>
      </c>
      <c r="JAZ31">
        <v>476980</v>
      </c>
      <c r="JBA31">
        <v>489547</v>
      </c>
      <c r="JBB31">
        <v>489547</v>
      </c>
      <c r="JBC31">
        <v>504479</v>
      </c>
      <c r="JBD31">
        <v>501256</v>
      </c>
      <c r="JBE31">
        <v>509192</v>
      </c>
      <c r="JBF31">
        <v>506079</v>
      </c>
      <c r="JBG31">
        <v>499171</v>
      </c>
      <c r="JBH31">
        <v>496047</v>
      </c>
      <c r="JBI31">
        <v>504529</v>
      </c>
      <c r="JBJ31">
        <v>505632</v>
      </c>
      <c r="JBK31">
        <v>519648</v>
      </c>
      <c r="JBL31">
        <v>520379</v>
      </c>
      <c r="JBM31">
        <v>520221</v>
      </c>
      <c r="JBN31">
        <v>519730</v>
      </c>
      <c r="JBO31">
        <v>506827</v>
      </c>
      <c r="JBP31">
        <v>506896</v>
      </c>
      <c r="JBQ31">
        <v>499618</v>
      </c>
      <c r="JBR31">
        <v>492368</v>
      </c>
      <c r="JBS31">
        <v>497313</v>
      </c>
      <c r="JBT31">
        <v>501998</v>
      </c>
      <c r="JBU31">
        <v>508370</v>
      </c>
      <c r="JBV31">
        <v>521443</v>
      </c>
      <c r="JBW31">
        <v>17361</v>
      </c>
      <c r="JBX31">
        <v>23396</v>
      </c>
      <c r="JBY31">
        <v>31920</v>
      </c>
      <c r="JBZ31">
        <v>35747</v>
      </c>
      <c r="JCA31">
        <v>39109</v>
      </c>
      <c r="JCB31">
        <v>39300</v>
      </c>
      <c r="JCC31">
        <v>50032</v>
      </c>
      <c r="JCD31">
        <v>58583</v>
      </c>
      <c r="JCE31">
        <v>62426</v>
      </c>
      <c r="JCF31">
        <v>67123</v>
      </c>
      <c r="JCG31">
        <v>74357</v>
      </c>
      <c r="JCH31">
        <v>85921</v>
      </c>
      <c r="JCI31">
        <v>94270</v>
      </c>
      <c r="JCJ31">
        <v>110117</v>
      </c>
      <c r="JCK31">
        <v>119391</v>
      </c>
      <c r="JCL31">
        <v>125690</v>
      </c>
      <c r="JCM31">
        <v>144614</v>
      </c>
      <c r="JCN31">
        <v>188873</v>
      </c>
      <c r="JCO31">
        <v>301542</v>
      </c>
      <c r="JCP31">
        <v>389301</v>
      </c>
      <c r="JCQ31">
        <v>421605</v>
      </c>
      <c r="JCR31">
        <v>473122</v>
      </c>
      <c r="JCS31">
        <v>466733</v>
      </c>
      <c r="JCT31">
        <v>466733</v>
      </c>
      <c r="JCU31">
        <v>496241</v>
      </c>
      <c r="JCV31">
        <v>483618</v>
      </c>
      <c r="JCW31">
        <v>492928</v>
      </c>
      <c r="JCX31">
        <v>526598</v>
      </c>
      <c r="JCY31">
        <v>517887</v>
      </c>
      <c r="JCZ31">
        <v>533780</v>
      </c>
      <c r="JDA31">
        <v>539942</v>
      </c>
      <c r="JDB31">
        <v>572157</v>
      </c>
      <c r="JDC31">
        <v>561785</v>
      </c>
      <c r="JDD31">
        <v>580496</v>
      </c>
      <c r="JDE31">
        <v>575172</v>
      </c>
      <c r="JDF31">
        <v>582872</v>
      </c>
      <c r="JDG31">
        <v>591174</v>
      </c>
      <c r="JDH31">
        <v>594516</v>
      </c>
      <c r="JDI31">
        <v>613274</v>
      </c>
      <c r="JDJ31">
        <v>606651</v>
      </c>
      <c r="JDK31">
        <v>618518</v>
      </c>
      <c r="JDL31">
        <v>617954</v>
      </c>
      <c r="JDM31">
        <v>627464</v>
      </c>
      <c r="JDN31">
        <v>633543</v>
      </c>
      <c r="JDO31">
        <v>623803</v>
      </c>
      <c r="JDP31">
        <v>610273</v>
      </c>
      <c r="JDQ31">
        <v>604826</v>
      </c>
      <c r="JDR31">
        <v>597119</v>
      </c>
      <c r="JDS31">
        <v>597119</v>
      </c>
      <c r="JDT31">
        <v>582055</v>
      </c>
      <c r="JDU31">
        <v>585974</v>
      </c>
      <c r="JDV31">
        <v>589857</v>
      </c>
      <c r="JDW31">
        <v>571121</v>
      </c>
      <c r="JDX31">
        <v>567338</v>
      </c>
      <c r="JDY31">
        <v>551660</v>
      </c>
      <c r="JDZ31">
        <v>559447</v>
      </c>
      <c r="JEA31">
        <v>552356</v>
      </c>
      <c r="JEB31">
        <v>531372</v>
      </c>
      <c r="JEC31">
        <v>522589</v>
      </c>
      <c r="JED31">
        <v>523284</v>
      </c>
      <c r="JEE31">
        <v>529351</v>
      </c>
      <c r="JEF31">
        <v>527296</v>
      </c>
      <c r="JEG31">
        <v>521981</v>
      </c>
      <c r="JEH31">
        <v>519698</v>
      </c>
      <c r="JEI31">
        <v>519698</v>
      </c>
      <c r="JEJ31">
        <v>520001</v>
      </c>
      <c r="JEK31">
        <v>27134</v>
      </c>
      <c r="JEL31">
        <v>27909</v>
      </c>
      <c r="JEM31">
        <v>35484</v>
      </c>
      <c r="JEN31">
        <v>38092</v>
      </c>
      <c r="JEO31">
        <v>39633</v>
      </c>
      <c r="JEP31">
        <v>44134</v>
      </c>
      <c r="JEQ31">
        <v>47946</v>
      </c>
      <c r="JER31">
        <v>50024</v>
      </c>
      <c r="JES31">
        <v>52793</v>
      </c>
      <c r="JET31">
        <v>60028</v>
      </c>
      <c r="JEU31">
        <v>69413</v>
      </c>
      <c r="JEV31">
        <v>79742</v>
      </c>
      <c r="JEW31">
        <v>90689</v>
      </c>
      <c r="JEX31">
        <v>100344</v>
      </c>
      <c r="JEY31">
        <v>111189</v>
      </c>
      <c r="JEZ31">
        <v>169337</v>
      </c>
      <c r="JFA31">
        <v>191249</v>
      </c>
      <c r="JFB31">
        <v>279433</v>
      </c>
      <c r="JFC31">
        <v>310625</v>
      </c>
      <c r="JFD31">
        <v>310625</v>
      </c>
      <c r="JFE31">
        <v>358819</v>
      </c>
      <c r="JFF31">
        <v>411954</v>
      </c>
      <c r="JFG31">
        <v>459921</v>
      </c>
      <c r="JFH31">
        <v>487032</v>
      </c>
      <c r="JFI31">
        <v>518115</v>
      </c>
      <c r="JFJ31">
        <v>539816</v>
      </c>
      <c r="JFK31">
        <v>549666</v>
      </c>
      <c r="JFL31">
        <v>555548</v>
      </c>
      <c r="JFM31">
        <v>551174</v>
      </c>
      <c r="JFN31">
        <v>556315</v>
      </c>
      <c r="JFO31">
        <v>560827</v>
      </c>
      <c r="JFP31">
        <v>561819</v>
      </c>
      <c r="JFQ31">
        <v>572517</v>
      </c>
      <c r="JFR31">
        <v>554747</v>
      </c>
      <c r="JFS31">
        <v>549686</v>
      </c>
      <c r="JFT31">
        <v>567914</v>
      </c>
      <c r="JFU31">
        <v>566472</v>
      </c>
      <c r="JFV31">
        <v>576015</v>
      </c>
      <c r="JFW31">
        <v>577731</v>
      </c>
      <c r="JFX31">
        <v>580074</v>
      </c>
      <c r="JFY31">
        <v>583627</v>
      </c>
      <c r="JFZ31">
        <v>578921</v>
      </c>
      <c r="JGA31">
        <v>579387</v>
      </c>
      <c r="JGB31">
        <v>582211</v>
      </c>
      <c r="JGC31">
        <v>577944</v>
      </c>
      <c r="JGD31">
        <v>574848</v>
      </c>
      <c r="JGE31">
        <v>570228</v>
      </c>
      <c r="JGF31">
        <v>575712</v>
      </c>
      <c r="JGG31">
        <v>574771</v>
      </c>
      <c r="JGH31">
        <v>573458</v>
      </c>
      <c r="JGI31">
        <v>574140</v>
      </c>
      <c r="JGJ31">
        <v>568887</v>
      </c>
      <c r="JGK31">
        <v>579305</v>
      </c>
      <c r="JGL31">
        <v>573676</v>
      </c>
      <c r="JGM31">
        <v>572496</v>
      </c>
      <c r="JGN31">
        <v>571414</v>
      </c>
      <c r="JGO31">
        <v>562897</v>
      </c>
      <c r="JGP31">
        <v>566802</v>
      </c>
      <c r="JGQ31">
        <v>560869</v>
      </c>
      <c r="JGR31">
        <v>555860</v>
      </c>
      <c r="JGS31">
        <v>577774</v>
      </c>
      <c r="JGT31">
        <v>583799</v>
      </c>
      <c r="JGU31">
        <v>593846</v>
      </c>
      <c r="JGV31">
        <v>600035</v>
      </c>
      <c r="JGW31">
        <v>587818</v>
      </c>
      <c r="JGX31">
        <v>8805</v>
      </c>
      <c r="JGY31">
        <v>15820</v>
      </c>
      <c r="JGZ31">
        <v>20211</v>
      </c>
      <c r="JHA31">
        <v>40611</v>
      </c>
      <c r="JHB31">
        <v>51830</v>
      </c>
      <c r="JHC31">
        <v>63317</v>
      </c>
      <c r="JHD31">
        <v>76237</v>
      </c>
      <c r="JHE31">
        <v>89016</v>
      </c>
      <c r="JHF31">
        <v>95499</v>
      </c>
      <c r="JHG31">
        <v>103781</v>
      </c>
      <c r="JHH31">
        <v>123952</v>
      </c>
      <c r="JHI31">
        <v>144259</v>
      </c>
      <c r="JHJ31">
        <v>144259</v>
      </c>
      <c r="JHK31">
        <v>164615</v>
      </c>
      <c r="JHL31">
        <v>190364</v>
      </c>
      <c r="JHM31">
        <v>208029</v>
      </c>
      <c r="JHN31">
        <v>254328</v>
      </c>
      <c r="JHO31">
        <v>338437</v>
      </c>
      <c r="JHP31">
        <v>408496</v>
      </c>
      <c r="JHQ31">
        <v>482445</v>
      </c>
      <c r="JHR31">
        <v>514681</v>
      </c>
      <c r="JHS31">
        <v>566074</v>
      </c>
      <c r="JHT31">
        <v>587122</v>
      </c>
      <c r="JHU31">
        <v>613765</v>
      </c>
      <c r="JHV31">
        <v>626526</v>
      </c>
      <c r="JHW31">
        <v>636790</v>
      </c>
      <c r="JHX31">
        <v>634574</v>
      </c>
      <c r="JHY31">
        <v>660482</v>
      </c>
      <c r="JHZ31">
        <v>660833</v>
      </c>
      <c r="JIA31">
        <v>657639</v>
      </c>
      <c r="JIB31">
        <v>658683</v>
      </c>
      <c r="JIC31">
        <v>644334</v>
      </c>
      <c r="JID31">
        <v>647133</v>
      </c>
      <c r="JIE31">
        <v>635366</v>
      </c>
      <c r="JIF31">
        <v>637343</v>
      </c>
      <c r="JIG31">
        <v>636225</v>
      </c>
      <c r="JIH31">
        <v>639801</v>
      </c>
      <c r="JII31">
        <v>630927</v>
      </c>
      <c r="JIJ31">
        <v>625557</v>
      </c>
      <c r="JIK31">
        <v>606396</v>
      </c>
      <c r="JIL31">
        <v>620861</v>
      </c>
      <c r="JIM31">
        <v>635358</v>
      </c>
      <c r="JIN31">
        <v>647238</v>
      </c>
      <c r="JIO31">
        <v>648472</v>
      </c>
      <c r="JIP31">
        <v>644978</v>
      </c>
      <c r="JIQ31">
        <v>649306</v>
      </c>
      <c r="JIR31">
        <v>636878</v>
      </c>
      <c r="JIS31">
        <v>648411</v>
      </c>
      <c r="JIT31">
        <v>650155</v>
      </c>
      <c r="JIU31">
        <v>653721</v>
      </c>
      <c r="JIV31">
        <v>643866</v>
      </c>
      <c r="JIW31">
        <v>647560</v>
      </c>
      <c r="JIX31">
        <v>646734</v>
      </c>
      <c r="JIY31">
        <v>657739</v>
      </c>
      <c r="JIZ31">
        <v>642934</v>
      </c>
      <c r="JJA31">
        <v>637297</v>
      </c>
      <c r="JJB31">
        <v>630587</v>
      </c>
      <c r="JJC31">
        <v>630587</v>
      </c>
      <c r="JJD31">
        <v>647118</v>
      </c>
      <c r="JJE31">
        <v>652339</v>
      </c>
      <c r="JJF31">
        <v>645147</v>
      </c>
      <c r="JJG31">
        <v>648266</v>
      </c>
      <c r="JJH31">
        <v>642873</v>
      </c>
      <c r="JJI31">
        <v>647324</v>
      </c>
      <c r="JJJ31">
        <v>634106</v>
      </c>
      <c r="JJK31">
        <v>629109</v>
      </c>
      <c r="JJL31">
        <v>5498</v>
      </c>
      <c r="JJM31">
        <v>21723</v>
      </c>
      <c r="JJN31">
        <v>32952</v>
      </c>
      <c r="JJO31">
        <v>46867</v>
      </c>
      <c r="JJP31">
        <v>61588</v>
      </c>
      <c r="JJQ31">
        <v>72410</v>
      </c>
      <c r="JJR31">
        <v>78605</v>
      </c>
      <c r="JJS31">
        <v>89437</v>
      </c>
      <c r="JJT31">
        <v>96757</v>
      </c>
      <c r="JJU31">
        <v>114392</v>
      </c>
      <c r="JJV31">
        <v>131217</v>
      </c>
      <c r="JJW31">
        <v>140328</v>
      </c>
      <c r="JJX31">
        <v>164798</v>
      </c>
      <c r="JJY31">
        <v>179075</v>
      </c>
      <c r="JJZ31">
        <v>204348</v>
      </c>
      <c r="JKA31">
        <v>244886</v>
      </c>
      <c r="JKB31">
        <v>244886</v>
      </c>
      <c r="JKC31">
        <v>299172</v>
      </c>
      <c r="JKD31">
        <v>367518</v>
      </c>
      <c r="JKE31">
        <v>438596</v>
      </c>
      <c r="JKF31">
        <v>521687</v>
      </c>
      <c r="JKG31">
        <v>583849</v>
      </c>
      <c r="JKH31">
        <v>605395</v>
      </c>
      <c r="JKI31">
        <v>608304</v>
      </c>
      <c r="JKJ31">
        <v>631190</v>
      </c>
      <c r="JKK31">
        <v>654693</v>
      </c>
      <c r="JKL31">
        <v>659754</v>
      </c>
      <c r="JKM31">
        <v>668203</v>
      </c>
      <c r="JKN31">
        <v>673976</v>
      </c>
      <c r="JKO31">
        <v>662093</v>
      </c>
      <c r="JKP31">
        <v>666743</v>
      </c>
      <c r="JKQ31">
        <v>645432</v>
      </c>
      <c r="JKR31">
        <v>654292</v>
      </c>
      <c r="JKS31">
        <v>639724</v>
      </c>
      <c r="JKT31">
        <v>635203</v>
      </c>
      <c r="JKU31">
        <v>628738</v>
      </c>
      <c r="JKV31">
        <v>613607</v>
      </c>
      <c r="JKW31">
        <v>613607</v>
      </c>
      <c r="JKX31">
        <v>589325</v>
      </c>
      <c r="JKY31">
        <v>576339</v>
      </c>
      <c r="JKZ31">
        <v>582997</v>
      </c>
      <c r="JLA31">
        <v>572649</v>
      </c>
      <c r="JLB31">
        <v>572747</v>
      </c>
      <c r="JLC31">
        <v>567592</v>
      </c>
      <c r="JLD31">
        <v>574132</v>
      </c>
      <c r="JLE31">
        <v>578395</v>
      </c>
      <c r="JLF31">
        <v>572894</v>
      </c>
      <c r="JLG31">
        <v>556484</v>
      </c>
      <c r="JLH31">
        <v>551334</v>
      </c>
      <c r="JLI31">
        <v>549576</v>
      </c>
      <c r="JLJ31">
        <v>550752</v>
      </c>
      <c r="JLK31">
        <v>557703</v>
      </c>
      <c r="JLL31">
        <v>558366</v>
      </c>
      <c r="JLM31">
        <v>552971</v>
      </c>
      <c r="JLN31">
        <v>572890</v>
      </c>
      <c r="JLO31">
        <v>565731</v>
      </c>
      <c r="JLP31">
        <v>569198</v>
      </c>
      <c r="JLQ31">
        <v>569198</v>
      </c>
      <c r="JLR31">
        <v>579950</v>
      </c>
      <c r="JLS31">
        <v>586848</v>
      </c>
      <c r="JLT31">
        <v>590264</v>
      </c>
      <c r="JLU31">
        <v>582193</v>
      </c>
      <c r="JLV31">
        <v>587018</v>
      </c>
      <c r="JLW31">
        <v>594148</v>
      </c>
      <c r="JLX31">
        <v>604701</v>
      </c>
      <c r="JLY31">
        <v>12127</v>
      </c>
      <c r="JLZ31">
        <v>19001</v>
      </c>
      <c r="JMA31">
        <v>21624</v>
      </c>
      <c r="JMB31">
        <v>32573</v>
      </c>
      <c r="JMC31">
        <v>36371</v>
      </c>
      <c r="JMD31">
        <v>51038</v>
      </c>
      <c r="JME31">
        <v>60289</v>
      </c>
      <c r="JMF31">
        <v>63650</v>
      </c>
      <c r="JMG31">
        <v>74573</v>
      </c>
      <c r="JMH31">
        <v>90453</v>
      </c>
      <c r="JMI31">
        <v>114594</v>
      </c>
      <c r="JMJ31">
        <v>125066</v>
      </c>
      <c r="JMK31">
        <v>141129</v>
      </c>
      <c r="JML31">
        <v>157558</v>
      </c>
      <c r="JMM31">
        <v>170039</v>
      </c>
      <c r="JMN31">
        <v>210210</v>
      </c>
      <c r="JMO31">
        <v>264147</v>
      </c>
      <c r="JMP31">
        <v>322790</v>
      </c>
      <c r="JMQ31">
        <v>375476</v>
      </c>
      <c r="JMR31">
        <v>456535</v>
      </c>
      <c r="JMS31">
        <v>515524</v>
      </c>
      <c r="JMT31">
        <v>566811</v>
      </c>
      <c r="JMU31">
        <v>597068</v>
      </c>
      <c r="JMV31">
        <v>608575</v>
      </c>
      <c r="JMW31">
        <v>629454</v>
      </c>
      <c r="JMX31">
        <v>631121</v>
      </c>
      <c r="JMY31">
        <v>631121</v>
      </c>
      <c r="JMZ31">
        <v>608650</v>
      </c>
      <c r="JNA31">
        <v>610393</v>
      </c>
      <c r="JNB31">
        <v>616076</v>
      </c>
      <c r="JNC31">
        <v>628537</v>
      </c>
      <c r="JND31">
        <v>630314</v>
      </c>
      <c r="JNE31">
        <v>630948</v>
      </c>
      <c r="JNF31">
        <v>612631</v>
      </c>
      <c r="JNG31">
        <v>605659</v>
      </c>
      <c r="JNH31">
        <v>601654</v>
      </c>
      <c r="JNI31">
        <v>601119</v>
      </c>
      <c r="JNJ31">
        <v>603933</v>
      </c>
      <c r="JNK31">
        <v>584577</v>
      </c>
      <c r="JNL31">
        <v>574287</v>
      </c>
      <c r="JNM31">
        <v>576017</v>
      </c>
      <c r="JNN31">
        <v>584981</v>
      </c>
      <c r="JNO31">
        <v>569990</v>
      </c>
      <c r="JNP31">
        <v>559979</v>
      </c>
      <c r="JNQ31">
        <v>574000</v>
      </c>
      <c r="JNR31">
        <v>580170</v>
      </c>
      <c r="JNS31">
        <v>580170</v>
      </c>
      <c r="JNT31">
        <v>592390</v>
      </c>
      <c r="JNU31">
        <v>604151</v>
      </c>
      <c r="JNV31">
        <v>609676</v>
      </c>
      <c r="JNW31">
        <v>608151</v>
      </c>
      <c r="JNX31">
        <v>619623</v>
      </c>
      <c r="JNY31">
        <v>611909</v>
      </c>
      <c r="JNZ31">
        <v>601010</v>
      </c>
      <c r="JOA31">
        <v>596484</v>
      </c>
      <c r="JOB31">
        <v>592775</v>
      </c>
      <c r="JOC31">
        <v>584572</v>
      </c>
      <c r="JOD31">
        <v>584572</v>
      </c>
      <c r="JOE31">
        <v>586791</v>
      </c>
      <c r="JOF31">
        <v>588658</v>
      </c>
      <c r="JOG31">
        <v>589036</v>
      </c>
      <c r="JOH31">
        <v>592251</v>
      </c>
      <c r="JOI31">
        <v>592251</v>
      </c>
      <c r="JOJ31">
        <v>592661</v>
      </c>
      <c r="JOK31">
        <v>590038</v>
      </c>
      <c r="JOL31">
        <v>13671</v>
      </c>
      <c r="JOM31">
        <v>20822</v>
      </c>
      <c r="JON31">
        <v>31485</v>
      </c>
      <c r="JOO31">
        <v>35060</v>
      </c>
      <c r="JOP31">
        <v>43732</v>
      </c>
      <c r="JOQ31">
        <v>53314</v>
      </c>
      <c r="JOR31">
        <v>67780</v>
      </c>
      <c r="JOS31">
        <v>76950</v>
      </c>
      <c r="JOT31">
        <v>94896</v>
      </c>
      <c r="JOU31">
        <v>107170</v>
      </c>
      <c r="JOV31">
        <v>117545</v>
      </c>
      <c r="JOW31">
        <v>127821</v>
      </c>
      <c r="JOX31">
        <v>143516</v>
      </c>
      <c r="JOY31">
        <v>168077</v>
      </c>
      <c r="JOZ31">
        <v>189784</v>
      </c>
      <c r="JPA31">
        <v>223544</v>
      </c>
      <c r="JPB31">
        <v>293312</v>
      </c>
      <c r="JPC31">
        <v>333012</v>
      </c>
      <c r="JPD31">
        <v>333012</v>
      </c>
      <c r="JPE31">
        <v>398239</v>
      </c>
      <c r="JPF31">
        <v>461776</v>
      </c>
      <c r="JPG31">
        <v>505801</v>
      </c>
      <c r="JPH31">
        <v>557211</v>
      </c>
      <c r="JPI31">
        <v>611638</v>
      </c>
      <c r="JPJ31">
        <v>611573</v>
      </c>
      <c r="JPK31">
        <v>614207</v>
      </c>
      <c r="JPL31">
        <v>631919</v>
      </c>
      <c r="JPM31">
        <v>646875</v>
      </c>
      <c r="JPN31">
        <v>638270</v>
      </c>
      <c r="JPO31">
        <v>645511</v>
      </c>
      <c r="JPP31">
        <v>645345</v>
      </c>
      <c r="JPQ31">
        <v>645338</v>
      </c>
      <c r="JPR31">
        <v>629140</v>
      </c>
      <c r="JPS31">
        <v>614410</v>
      </c>
      <c r="JPT31">
        <v>589579</v>
      </c>
      <c r="JPU31">
        <v>585841</v>
      </c>
      <c r="JPV31">
        <v>587539</v>
      </c>
      <c r="JPW31">
        <v>598867</v>
      </c>
      <c r="JPX31">
        <v>605272</v>
      </c>
      <c r="JPY31">
        <v>630702</v>
      </c>
      <c r="JPZ31">
        <v>650023</v>
      </c>
      <c r="JQA31">
        <v>647635</v>
      </c>
      <c r="JQB31">
        <v>635392</v>
      </c>
      <c r="JQC31">
        <v>645778</v>
      </c>
      <c r="JQD31">
        <v>658231</v>
      </c>
      <c r="JQE31">
        <v>657543</v>
      </c>
      <c r="JQF31">
        <v>664879</v>
      </c>
      <c r="JQG31">
        <v>666368</v>
      </c>
      <c r="JQH31">
        <v>664676</v>
      </c>
      <c r="JQI31">
        <v>667773</v>
      </c>
      <c r="JQJ31">
        <v>677729</v>
      </c>
      <c r="JQK31">
        <v>684683</v>
      </c>
      <c r="JQL31">
        <v>705730</v>
      </c>
      <c r="JQM31">
        <v>749445</v>
      </c>
      <c r="JQN31">
        <v>732050</v>
      </c>
      <c r="JQO31">
        <v>739675</v>
      </c>
      <c r="JQP31">
        <v>726520</v>
      </c>
      <c r="JQQ31">
        <v>730254</v>
      </c>
      <c r="JQR31">
        <v>719251</v>
      </c>
      <c r="JQS31">
        <v>701589</v>
      </c>
      <c r="JQT31">
        <v>702772</v>
      </c>
      <c r="JQU31">
        <v>709609</v>
      </c>
      <c r="JQV31">
        <v>708907</v>
      </c>
      <c r="JQW31">
        <v>717860</v>
      </c>
      <c r="JQX31">
        <v>711177</v>
      </c>
      <c r="JQY31">
        <v>11304</v>
      </c>
      <c r="JQZ31">
        <v>16654</v>
      </c>
      <c r="JRA31">
        <v>27201</v>
      </c>
      <c r="JRB31">
        <v>40854</v>
      </c>
      <c r="JRC31">
        <v>47544</v>
      </c>
      <c r="JRD31">
        <v>59574</v>
      </c>
      <c r="JRE31">
        <v>71650</v>
      </c>
      <c r="JRF31">
        <v>81643</v>
      </c>
      <c r="JRG31">
        <v>93958</v>
      </c>
      <c r="JRH31">
        <v>118068</v>
      </c>
      <c r="JRI31">
        <v>138510</v>
      </c>
      <c r="JRJ31">
        <v>138510</v>
      </c>
      <c r="JRK31">
        <v>151181</v>
      </c>
      <c r="JRL31">
        <v>162514</v>
      </c>
      <c r="JRM31">
        <v>184064</v>
      </c>
      <c r="JRN31">
        <v>242400</v>
      </c>
      <c r="JRO31">
        <v>329154</v>
      </c>
      <c r="JRP31">
        <v>447876</v>
      </c>
      <c r="JRQ31">
        <v>575561</v>
      </c>
      <c r="JRR31">
        <v>641875</v>
      </c>
      <c r="JRS31">
        <v>691883</v>
      </c>
      <c r="JRT31">
        <v>752111</v>
      </c>
      <c r="JRU31">
        <v>738520</v>
      </c>
      <c r="JRV31">
        <v>761449</v>
      </c>
      <c r="JRW31">
        <v>785108</v>
      </c>
      <c r="JRX31">
        <v>785679</v>
      </c>
      <c r="JRY31">
        <v>792165</v>
      </c>
      <c r="JRZ31">
        <v>801446</v>
      </c>
      <c r="JSA31">
        <v>793229</v>
      </c>
      <c r="JSB31">
        <v>803738</v>
      </c>
      <c r="JSC31">
        <v>799673</v>
      </c>
      <c r="JSD31">
        <v>814450</v>
      </c>
      <c r="JSE31">
        <v>800061</v>
      </c>
      <c r="JSF31">
        <v>824033</v>
      </c>
      <c r="JSG31">
        <v>835571</v>
      </c>
      <c r="JSH31">
        <v>817311</v>
      </c>
      <c r="JSI31">
        <v>815012</v>
      </c>
      <c r="JSJ31">
        <v>826237</v>
      </c>
      <c r="JSK31">
        <v>830477</v>
      </c>
      <c r="JSL31">
        <v>832538</v>
      </c>
      <c r="JSM31">
        <v>837150</v>
      </c>
    </row>
    <row r="32" spans="1:7267" x14ac:dyDescent="0.25">
      <c r="A32" t="s">
        <v>7207</v>
      </c>
      <c r="B32">
        <v>1826267</v>
      </c>
      <c r="C32">
        <v>1826267</v>
      </c>
      <c r="D32">
        <v>1796035</v>
      </c>
      <c r="E32">
        <v>1768921</v>
      </c>
      <c r="F32">
        <v>1571923</v>
      </c>
      <c r="G32">
        <v>997425</v>
      </c>
      <c r="H32">
        <v>997425</v>
      </c>
      <c r="I32">
        <v>704047</v>
      </c>
      <c r="J32">
        <v>212758</v>
      </c>
      <c r="K32">
        <v>145761</v>
      </c>
      <c r="L32">
        <v>86684</v>
      </c>
      <c r="M32">
        <v>66515</v>
      </c>
      <c r="N32">
        <v>49570</v>
      </c>
      <c r="O32">
        <v>34747</v>
      </c>
      <c r="P32">
        <v>25295</v>
      </c>
      <c r="Q32">
        <v>19132</v>
      </c>
      <c r="R32">
        <v>13124</v>
      </c>
      <c r="S32">
        <v>12868</v>
      </c>
      <c r="T32">
        <v>11120</v>
      </c>
      <c r="U32">
        <v>10660</v>
      </c>
      <c r="V32">
        <v>9958</v>
      </c>
      <c r="W32">
        <v>9348</v>
      </c>
      <c r="X32">
        <v>9039</v>
      </c>
      <c r="Y32">
        <v>5521</v>
      </c>
      <c r="Z32">
        <v>4592</v>
      </c>
      <c r="AA32">
        <v>4577</v>
      </c>
      <c r="AB32">
        <v>4717</v>
      </c>
      <c r="AC32">
        <v>4657</v>
      </c>
      <c r="AD32">
        <v>4442</v>
      </c>
      <c r="AE32">
        <v>4367</v>
      </c>
      <c r="AF32">
        <v>4403</v>
      </c>
      <c r="AG32">
        <v>3928</v>
      </c>
      <c r="AH32">
        <v>3471</v>
      </c>
      <c r="AI32">
        <v>2618</v>
      </c>
      <c r="AJ32">
        <v>2574</v>
      </c>
      <c r="AK32">
        <v>2477</v>
      </c>
      <c r="AL32">
        <v>2302</v>
      </c>
      <c r="AM32">
        <v>2295</v>
      </c>
      <c r="AN32">
        <v>2264</v>
      </c>
      <c r="AO32">
        <v>2271</v>
      </c>
      <c r="AP32">
        <v>2271</v>
      </c>
      <c r="AQ32">
        <v>2267</v>
      </c>
      <c r="AR32">
        <v>2263</v>
      </c>
      <c r="AS32">
        <v>2113</v>
      </c>
      <c r="AT32">
        <v>2109</v>
      </c>
      <c r="AU32">
        <v>2090</v>
      </c>
      <c r="AV32">
        <v>1866</v>
      </c>
      <c r="AW32">
        <v>1819</v>
      </c>
      <c r="AX32">
        <v>1790</v>
      </c>
      <c r="AY32">
        <v>1630</v>
      </c>
      <c r="AZ32">
        <v>1424</v>
      </c>
      <c r="BA32">
        <v>1790744</v>
      </c>
      <c r="BB32">
        <v>1773348</v>
      </c>
      <c r="BC32">
        <v>1776805</v>
      </c>
      <c r="BD32">
        <v>1780643</v>
      </c>
      <c r="BE32">
        <v>1774487</v>
      </c>
      <c r="BF32">
        <v>1782803</v>
      </c>
      <c r="BG32">
        <v>1795827</v>
      </c>
      <c r="BH32">
        <v>1819218</v>
      </c>
      <c r="BI32">
        <v>1771516</v>
      </c>
      <c r="BJ32">
        <v>1767069</v>
      </c>
      <c r="BK32">
        <v>1772919</v>
      </c>
      <c r="BL32">
        <v>1766662</v>
      </c>
      <c r="BM32">
        <v>1766547</v>
      </c>
      <c r="BN32">
        <v>1764042</v>
      </c>
      <c r="BO32">
        <v>1779789</v>
      </c>
      <c r="BP32">
        <v>1781939</v>
      </c>
      <c r="BQ32">
        <v>1785623</v>
      </c>
      <c r="BR32">
        <v>1730155</v>
      </c>
      <c r="BS32">
        <v>1581044</v>
      </c>
      <c r="BT32">
        <v>1062228</v>
      </c>
      <c r="BU32">
        <v>401980</v>
      </c>
      <c r="BV32">
        <v>196745</v>
      </c>
      <c r="BW32">
        <v>115908</v>
      </c>
      <c r="BX32">
        <v>47896</v>
      </c>
      <c r="BY32">
        <v>42957</v>
      </c>
      <c r="BZ32">
        <v>42957</v>
      </c>
      <c r="CA32">
        <v>37874</v>
      </c>
      <c r="CB32">
        <v>30201</v>
      </c>
      <c r="CC32">
        <v>26494</v>
      </c>
      <c r="CD32">
        <v>25048</v>
      </c>
      <c r="CE32">
        <v>22445</v>
      </c>
      <c r="CF32">
        <v>20729</v>
      </c>
      <c r="CG32">
        <v>18184</v>
      </c>
      <c r="CH32">
        <v>16394</v>
      </c>
      <c r="CI32">
        <v>15092</v>
      </c>
      <c r="CJ32">
        <v>14833</v>
      </c>
      <c r="CK32">
        <v>14643</v>
      </c>
      <c r="CL32">
        <v>14343</v>
      </c>
      <c r="CM32">
        <v>13043</v>
      </c>
      <c r="CN32">
        <v>10768</v>
      </c>
      <c r="CO32">
        <v>10804</v>
      </c>
      <c r="CP32">
        <v>9131</v>
      </c>
      <c r="CQ32">
        <v>9093</v>
      </c>
      <c r="CR32">
        <v>8862</v>
      </c>
      <c r="CS32">
        <v>8324</v>
      </c>
      <c r="CT32">
        <v>8324</v>
      </c>
      <c r="CU32">
        <v>7956</v>
      </c>
      <c r="CV32">
        <v>7918</v>
      </c>
      <c r="CW32">
        <v>8362</v>
      </c>
      <c r="CX32">
        <v>6084</v>
      </c>
      <c r="CY32">
        <v>5946</v>
      </c>
      <c r="CZ32">
        <v>5937</v>
      </c>
      <c r="DA32">
        <v>4536</v>
      </c>
      <c r="DB32">
        <v>2449</v>
      </c>
      <c r="DC32">
        <v>2439</v>
      </c>
      <c r="DD32">
        <v>2385</v>
      </c>
      <c r="DE32">
        <v>2151</v>
      </c>
      <c r="DF32">
        <v>2151</v>
      </c>
      <c r="DG32">
        <v>2136</v>
      </c>
      <c r="DH32">
        <v>2025</v>
      </c>
      <c r="DI32">
        <v>1970</v>
      </c>
      <c r="DJ32">
        <v>1765</v>
      </c>
      <c r="DK32">
        <v>1765</v>
      </c>
      <c r="DL32">
        <v>1462</v>
      </c>
      <c r="DM32">
        <v>1436</v>
      </c>
      <c r="DN32">
        <v>1845675</v>
      </c>
      <c r="DO32">
        <v>1837907</v>
      </c>
      <c r="DP32">
        <v>1838729</v>
      </c>
      <c r="DQ32">
        <v>1855855</v>
      </c>
      <c r="DR32">
        <v>1834961</v>
      </c>
      <c r="DS32">
        <v>1821327</v>
      </c>
      <c r="DT32">
        <v>1776023</v>
      </c>
      <c r="DU32">
        <v>1777449</v>
      </c>
      <c r="DV32">
        <v>1772607</v>
      </c>
      <c r="DW32">
        <v>1791790</v>
      </c>
      <c r="DX32">
        <v>1800202</v>
      </c>
      <c r="DY32">
        <v>1803323</v>
      </c>
      <c r="DZ32">
        <v>1803785</v>
      </c>
      <c r="EA32">
        <v>1803143</v>
      </c>
      <c r="EB32">
        <v>1798687</v>
      </c>
      <c r="EC32">
        <v>1790132</v>
      </c>
      <c r="ED32">
        <v>1784088</v>
      </c>
      <c r="EE32">
        <v>1784088</v>
      </c>
      <c r="EF32">
        <v>1744843</v>
      </c>
      <c r="EG32">
        <v>1563523</v>
      </c>
      <c r="EH32">
        <v>1089257</v>
      </c>
      <c r="EI32">
        <v>560548</v>
      </c>
      <c r="EJ32">
        <v>207461</v>
      </c>
      <c r="EK32">
        <v>147044</v>
      </c>
      <c r="EL32">
        <v>96548</v>
      </c>
      <c r="EM32">
        <v>43834</v>
      </c>
      <c r="EN32">
        <v>37492</v>
      </c>
      <c r="EO32">
        <v>32113</v>
      </c>
      <c r="EP32">
        <v>30445</v>
      </c>
      <c r="EQ32">
        <v>30278</v>
      </c>
      <c r="ER32">
        <v>28498</v>
      </c>
      <c r="ES32">
        <v>27514</v>
      </c>
      <c r="ET32">
        <v>22591</v>
      </c>
      <c r="EU32">
        <v>18286</v>
      </c>
      <c r="EV32">
        <v>18292</v>
      </c>
      <c r="EW32">
        <v>16059</v>
      </c>
      <c r="EX32">
        <v>14850</v>
      </c>
      <c r="EY32">
        <v>14228</v>
      </c>
      <c r="EZ32">
        <v>11742</v>
      </c>
      <c r="FA32">
        <v>11276</v>
      </c>
      <c r="FB32">
        <v>11180</v>
      </c>
      <c r="FC32">
        <v>11008</v>
      </c>
      <c r="FD32">
        <v>10692</v>
      </c>
      <c r="FE32">
        <v>10500</v>
      </c>
      <c r="FF32">
        <v>9972</v>
      </c>
      <c r="FG32">
        <v>8984</v>
      </c>
      <c r="FH32">
        <v>7684</v>
      </c>
      <c r="FI32">
        <v>7771</v>
      </c>
      <c r="FJ32">
        <v>7749</v>
      </c>
      <c r="FK32">
        <v>7114</v>
      </c>
      <c r="FL32">
        <v>7107</v>
      </c>
      <c r="FM32">
        <v>7080</v>
      </c>
      <c r="FN32">
        <v>7012</v>
      </c>
      <c r="FO32">
        <v>6985</v>
      </c>
      <c r="FP32">
        <v>7030</v>
      </c>
      <c r="FQ32">
        <v>6644</v>
      </c>
      <c r="FR32">
        <v>6469</v>
      </c>
      <c r="FS32">
        <v>6467</v>
      </c>
      <c r="FT32">
        <v>6470</v>
      </c>
      <c r="FU32">
        <v>6472</v>
      </c>
      <c r="FV32">
        <v>5964</v>
      </c>
      <c r="FW32">
        <v>5254</v>
      </c>
      <c r="FX32">
        <v>5247</v>
      </c>
      <c r="FY32">
        <v>5233</v>
      </c>
      <c r="FZ32">
        <v>5200</v>
      </c>
      <c r="GA32">
        <v>1823082</v>
      </c>
      <c r="GB32">
        <v>1826004</v>
      </c>
      <c r="GC32">
        <v>1830969</v>
      </c>
      <c r="GD32">
        <v>1823229</v>
      </c>
      <c r="GE32">
        <v>1809691</v>
      </c>
      <c r="GF32">
        <v>1804632</v>
      </c>
      <c r="GG32">
        <v>1818959</v>
      </c>
      <c r="GH32">
        <v>1815828</v>
      </c>
      <c r="GI32">
        <v>1828101</v>
      </c>
      <c r="GJ32">
        <v>1854170</v>
      </c>
      <c r="GK32">
        <v>1837173</v>
      </c>
      <c r="GL32">
        <v>1805090</v>
      </c>
      <c r="GM32">
        <v>1801203</v>
      </c>
      <c r="GN32">
        <v>1785306</v>
      </c>
      <c r="GO32">
        <v>1764465</v>
      </c>
      <c r="GP32">
        <v>1764239</v>
      </c>
      <c r="GQ32">
        <v>1752676</v>
      </c>
      <c r="GR32">
        <v>1874729</v>
      </c>
      <c r="GS32">
        <v>1803499</v>
      </c>
      <c r="GT32">
        <v>1376956</v>
      </c>
      <c r="GU32">
        <v>818848</v>
      </c>
      <c r="GV32">
        <v>453219</v>
      </c>
      <c r="GW32">
        <v>235353</v>
      </c>
      <c r="GX32">
        <v>130006</v>
      </c>
      <c r="GY32">
        <v>54809</v>
      </c>
      <c r="GZ32">
        <v>39073</v>
      </c>
      <c r="HA32">
        <v>30752</v>
      </c>
      <c r="HB32">
        <v>27371</v>
      </c>
      <c r="HC32">
        <v>20271</v>
      </c>
      <c r="HD32">
        <v>15810</v>
      </c>
      <c r="HE32">
        <v>14672</v>
      </c>
      <c r="HF32">
        <v>13782</v>
      </c>
      <c r="HG32">
        <v>13372</v>
      </c>
      <c r="HH32">
        <v>12100</v>
      </c>
      <c r="HI32">
        <v>11060</v>
      </c>
      <c r="HJ32">
        <v>10172</v>
      </c>
      <c r="HK32">
        <v>9334</v>
      </c>
      <c r="HL32">
        <v>9063</v>
      </c>
      <c r="HM32">
        <v>8343</v>
      </c>
      <c r="HN32">
        <v>8484</v>
      </c>
      <c r="HO32">
        <v>8264</v>
      </c>
      <c r="HP32">
        <v>8195</v>
      </c>
      <c r="HQ32">
        <v>8187</v>
      </c>
      <c r="HR32">
        <v>7945</v>
      </c>
      <c r="HS32">
        <v>7748</v>
      </c>
      <c r="HT32">
        <v>7950</v>
      </c>
      <c r="HU32">
        <v>8036</v>
      </c>
      <c r="HV32">
        <v>7999</v>
      </c>
      <c r="HW32">
        <v>7583</v>
      </c>
      <c r="HX32">
        <v>7285</v>
      </c>
      <c r="HY32">
        <v>6869</v>
      </c>
      <c r="HZ32">
        <v>6694</v>
      </c>
      <c r="IA32">
        <v>6664</v>
      </c>
      <c r="IB32">
        <v>6628</v>
      </c>
      <c r="IC32">
        <v>6382</v>
      </c>
      <c r="ID32">
        <v>5622</v>
      </c>
      <c r="IE32">
        <v>5622</v>
      </c>
      <c r="IF32">
        <v>5609</v>
      </c>
      <c r="IG32">
        <v>5196</v>
      </c>
      <c r="IH32">
        <v>4582</v>
      </c>
      <c r="II32">
        <v>4440</v>
      </c>
      <c r="IJ32">
        <v>3865</v>
      </c>
      <c r="IK32">
        <v>2464</v>
      </c>
      <c r="IL32">
        <v>2294</v>
      </c>
      <c r="IM32">
        <v>2037</v>
      </c>
      <c r="IN32">
        <v>2042</v>
      </c>
      <c r="IO32">
        <v>1748555</v>
      </c>
      <c r="IP32">
        <v>1748555</v>
      </c>
      <c r="IQ32">
        <v>1736389</v>
      </c>
      <c r="IR32">
        <v>1727928</v>
      </c>
      <c r="IS32">
        <v>1735439</v>
      </c>
      <c r="IT32">
        <v>1737004</v>
      </c>
      <c r="IU32">
        <v>1721915</v>
      </c>
      <c r="IV32">
        <v>1720782</v>
      </c>
      <c r="IW32">
        <v>1722289</v>
      </c>
      <c r="IX32">
        <v>1731668</v>
      </c>
      <c r="IY32">
        <v>1748953</v>
      </c>
      <c r="IZ32">
        <v>1758265</v>
      </c>
      <c r="JA32">
        <v>1749545</v>
      </c>
      <c r="JB32">
        <v>1762556</v>
      </c>
      <c r="JC32">
        <v>1767707</v>
      </c>
      <c r="JD32">
        <v>1766799</v>
      </c>
      <c r="JE32">
        <v>1735101</v>
      </c>
      <c r="JF32">
        <v>1645834</v>
      </c>
      <c r="JG32">
        <v>1044764</v>
      </c>
      <c r="JH32">
        <v>1044764</v>
      </c>
      <c r="JI32">
        <v>783163</v>
      </c>
      <c r="JJ32">
        <v>387041</v>
      </c>
      <c r="JK32">
        <v>152689</v>
      </c>
      <c r="JL32">
        <v>85301</v>
      </c>
      <c r="JM32">
        <v>71655</v>
      </c>
      <c r="JN32">
        <v>59460</v>
      </c>
      <c r="JO32">
        <v>48385</v>
      </c>
      <c r="JP32">
        <v>40486</v>
      </c>
      <c r="JQ32">
        <v>24885</v>
      </c>
      <c r="JR32">
        <v>14677</v>
      </c>
      <c r="JS32">
        <v>11507</v>
      </c>
      <c r="JT32">
        <v>9653</v>
      </c>
      <c r="JU32">
        <v>9054</v>
      </c>
      <c r="JV32">
        <v>8110</v>
      </c>
      <c r="JW32">
        <v>7375</v>
      </c>
      <c r="JX32">
        <v>6056</v>
      </c>
      <c r="JY32">
        <v>5850</v>
      </c>
      <c r="JZ32">
        <v>5631</v>
      </c>
      <c r="KA32">
        <v>5664</v>
      </c>
      <c r="KB32">
        <v>5696</v>
      </c>
      <c r="KC32">
        <v>5839</v>
      </c>
      <c r="KD32">
        <v>5543</v>
      </c>
      <c r="KE32">
        <v>5348</v>
      </c>
      <c r="KF32">
        <v>5213</v>
      </c>
      <c r="KG32">
        <v>5191</v>
      </c>
      <c r="KH32">
        <v>5191</v>
      </c>
      <c r="KI32">
        <v>5072</v>
      </c>
      <c r="KJ32">
        <v>4919</v>
      </c>
      <c r="KK32">
        <v>4215</v>
      </c>
      <c r="KL32">
        <v>4020</v>
      </c>
      <c r="KM32">
        <v>3885</v>
      </c>
      <c r="KN32">
        <v>3743</v>
      </c>
      <c r="KO32">
        <v>3657</v>
      </c>
      <c r="KP32">
        <v>3351</v>
      </c>
      <c r="KQ32">
        <v>3422</v>
      </c>
      <c r="KR32">
        <v>3632</v>
      </c>
      <c r="KS32">
        <v>3309</v>
      </c>
      <c r="KT32">
        <v>3116</v>
      </c>
      <c r="KU32">
        <v>2772</v>
      </c>
      <c r="KV32">
        <v>2727</v>
      </c>
      <c r="KW32">
        <v>2726</v>
      </c>
      <c r="KX32">
        <v>2584</v>
      </c>
      <c r="KY32">
        <v>2545</v>
      </c>
      <c r="KZ32">
        <v>2405</v>
      </c>
      <c r="LA32">
        <v>2125</v>
      </c>
      <c r="LB32">
        <v>1789344</v>
      </c>
      <c r="LC32">
        <v>1778561</v>
      </c>
      <c r="LD32">
        <v>1771159</v>
      </c>
      <c r="LE32">
        <v>1776997</v>
      </c>
      <c r="LF32">
        <v>1777979</v>
      </c>
      <c r="LG32">
        <v>1775889</v>
      </c>
      <c r="LH32">
        <v>1760465</v>
      </c>
      <c r="LI32">
        <v>1769159</v>
      </c>
      <c r="LJ32">
        <v>1766363</v>
      </c>
      <c r="LK32">
        <v>1765187</v>
      </c>
      <c r="LL32">
        <v>1770658</v>
      </c>
      <c r="LM32">
        <v>1767204</v>
      </c>
      <c r="LN32">
        <v>1768454</v>
      </c>
      <c r="LO32">
        <v>1769046</v>
      </c>
      <c r="LP32">
        <v>1742254</v>
      </c>
      <c r="LQ32">
        <v>1731802</v>
      </c>
      <c r="LR32">
        <v>1694389</v>
      </c>
      <c r="LS32">
        <v>1655219</v>
      </c>
      <c r="LT32">
        <v>1152185</v>
      </c>
      <c r="LU32">
        <v>668857</v>
      </c>
      <c r="LV32">
        <v>344432</v>
      </c>
      <c r="LW32">
        <v>197559</v>
      </c>
      <c r="LX32">
        <v>80608</v>
      </c>
      <c r="LY32">
        <v>54283</v>
      </c>
      <c r="LZ32">
        <v>54283</v>
      </c>
      <c r="MA32">
        <v>44374</v>
      </c>
      <c r="MB32">
        <v>27834</v>
      </c>
      <c r="MC32">
        <v>22963</v>
      </c>
      <c r="MD32">
        <v>18197</v>
      </c>
      <c r="ME32">
        <v>17766</v>
      </c>
      <c r="MF32">
        <v>15951</v>
      </c>
      <c r="MG32">
        <v>13938</v>
      </c>
      <c r="MH32">
        <v>13262</v>
      </c>
      <c r="MI32">
        <v>13081</v>
      </c>
      <c r="MJ32">
        <v>13152</v>
      </c>
      <c r="MK32">
        <v>11695</v>
      </c>
      <c r="ML32">
        <v>10815</v>
      </c>
      <c r="MM32">
        <v>8174</v>
      </c>
      <c r="MN32">
        <v>7490</v>
      </c>
      <c r="MO32">
        <v>6947</v>
      </c>
      <c r="MP32">
        <v>6773</v>
      </c>
      <c r="MQ32">
        <v>6097</v>
      </c>
      <c r="MR32">
        <v>5557</v>
      </c>
      <c r="MS32">
        <v>5674</v>
      </c>
      <c r="MT32">
        <v>5674</v>
      </c>
      <c r="MU32">
        <v>5402</v>
      </c>
      <c r="MV32">
        <v>3468</v>
      </c>
      <c r="MW32">
        <v>3410</v>
      </c>
      <c r="MX32">
        <v>3192</v>
      </c>
      <c r="MY32">
        <v>3083</v>
      </c>
      <c r="MZ32">
        <v>1973</v>
      </c>
      <c r="NA32">
        <v>1963</v>
      </c>
      <c r="NB32">
        <v>1488</v>
      </c>
      <c r="NC32">
        <v>1406</v>
      </c>
      <c r="ND32">
        <v>1343</v>
      </c>
      <c r="NE32">
        <v>1278</v>
      </c>
      <c r="NF32">
        <v>1240</v>
      </c>
      <c r="NG32">
        <v>1240</v>
      </c>
      <c r="NH32">
        <v>1067</v>
      </c>
      <c r="NI32">
        <v>1049</v>
      </c>
      <c r="NJ32">
        <v>1031</v>
      </c>
      <c r="NK32">
        <v>990</v>
      </c>
      <c r="NL32">
        <v>990</v>
      </c>
      <c r="NM32">
        <v>966</v>
      </c>
      <c r="NN32">
        <v>940</v>
      </c>
      <c r="NO32">
        <v>1875319</v>
      </c>
      <c r="NP32">
        <v>1851306</v>
      </c>
      <c r="NQ32">
        <v>1851657</v>
      </c>
      <c r="NR32">
        <v>1843507</v>
      </c>
      <c r="NS32">
        <v>1857586</v>
      </c>
      <c r="NT32">
        <v>1865738</v>
      </c>
      <c r="NU32">
        <v>1843594</v>
      </c>
      <c r="NV32">
        <v>1847148</v>
      </c>
      <c r="NW32">
        <v>1849355</v>
      </c>
      <c r="NX32">
        <v>1853737</v>
      </c>
      <c r="NY32">
        <v>1848750</v>
      </c>
      <c r="NZ32">
        <v>1850195</v>
      </c>
      <c r="OA32">
        <v>1841205</v>
      </c>
      <c r="OB32">
        <v>1841984</v>
      </c>
      <c r="OC32">
        <v>1816294</v>
      </c>
      <c r="OD32">
        <v>1791598</v>
      </c>
      <c r="OE32">
        <v>1791598</v>
      </c>
      <c r="OF32">
        <v>1649835</v>
      </c>
      <c r="OG32">
        <v>1490866</v>
      </c>
      <c r="OH32">
        <v>1074211</v>
      </c>
      <c r="OI32">
        <v>683662</v>
      </c>
      <c r="OJ32">
        <v>375910</v>
      </c>
      <c r="OK32">
        <v>273875</v>
      </c>
      <c r="OL32">
        <v>200854</v>
      </c>
      <c r="OM32">
        <v>169506</v>
      </c>
      <c r="ON32">
        <v>141763</v>
      </c>
      <c r="OO32">
        <v>106378</v>
      </c>
      <c r="OP32">
        <v>73800</v>
      </c>
      <c r="OQ32">
        <v>64102</v>
      </c>
      <c r="OR32">
        <v>63443</v>
      </c>
      <c r="OS32">
        <v>61409</v>
      </c>
      <c r="OT32">
        <v>58970</v>
      </c>
      <c r="OU32">
        <v>45641</v>
      </c>
      <c r="OV32">
        <v>41629</v>
      </c>
      <c r="OW32">
        <v>38759</v>
      </c>
      <c r="OX32">
        <v>37922</v>
      </c>
      <c r="OY32">
        <v>31844</v>
      </c>
      <c r="OZ32">
        <v>14452</v>
      </c>
      <c r="PA32">
        <v>13645</v>
      </c>
      <c r="PB32">
        <v>11986</v>
      </c>
      <c r="PC32">
        <v>11969</v>
      </c>
      <c r="PD32">
        <v>10372</v>
      </c>
      <c r="PE32">
        <v>8720</v>
      </c>
      <c r="PF32">
        <v>2426</v>
      </c>
      <c r="PG32">
        <v>2285</v>
      </c>
      <c r="PH32">
        <v>2245</v>
      </c>
      <c r="PI32">
        <v>2179</v>
      </c>
      <c r="PJ32">
        <v>1739</v>
      </c>
      <c r="PK32">
        <v>1444</v>
      </c>
      <c r="PL32">
        <v>1442</v>
      </c>
      <c r="PM32">
        <v>1408</v>
      </c>
      <c r="PN32">
        <v>1354</v>
      </c>
      <c r="PO32">
        <v>1091</v>
      </c>
      <c r="PP32">
        <v>798</v>
      </c>
      <c r="PQ32">
        <v>733</v>
      </c>
      <c r="PR32">
        <v>723</v>
      </c>
      <c r="PS32">
        <v>712</v>
      </c>
      <c r="PT32">
        <v>649</v>
      </c>
      <c r="PU32">
        <v>752</v>
      </c>
      <c r="PV32">
        <v>494</v>
      </c>
      <c r="PW32">
        <v>484</v>
      </c>
      <c r="PX32">
        <v>472</v>
      </c>
      <c r="PY32">
        <v>465</v>
      </c>
      <c r="PZ32">
        <v>464</v>
      </c>
      <c r="QA32">
        <v>439</v>
      </c>
      <c r="QB32">
        <v>1761738</v>
      </c>
      <c r="QC32">
        <v>1754069</v>
      </c>
      <c r="QD32">
        <v>1757010</v>
      </c>
      <c r="QE32">
        <v>1749126</v>
      </c>
      <c r="QF32">
        <v>1736866</v>
      </c>
      <c r="QG32">
        <v>1731384</v>
      </c>
      <c r="QH32">
        <v>1731636</v>
      </c>
      <c r="QI32">
        <v>1725526</v>
      </c>
      <c r="QJ32">
        <v>1711998</v>
      </c>
      <c r="QK32">
        <v>1703696</v>
      </c>
      <c r="QL32">
        <v>1706919</v>
      </c>
      <c r="QM32">
        <v>1702019</v>
      </c>
      <c r="QN32">
        <v>1700119</v>
      </c>
      <c r="QO32">
        <v>1700325</v>
      </c>
      <c r="QP32">
        <v>1700325</v>
      </c>
      <c r="QQ32">
        <v>1681404</v>
      </c>
      <c r="QR32">
        <v>1631535</v>
      </c>
      <c r="QS32">
        <v>1502234</v>
      </c>
      <c r="QT32">
        <v>1148765</v>
      </c>
      <c r="QU32">
        <v>665814</v>
      </c>
      <c r="QV32">
        <v>392769</v>
      </c>
      <c r="QW32">
        <v>149743</v>
      </c>
      <c r="QX32">
        <v>108254</v>
      </c>
      <c r="QY32">
        <v>82013</v>
      </c>
      <c r="QZ32">
        <v>67456</v>
      </c>
      <c r="RA32">
        <v>57577</v>
      </c>
      <c r="RB32">
        <v>50516</v>
      </c>
      <c r="RC32">
        <v>38201</v>
      </c>
      <c r="RD32">
        <v>28308</v>
      </c>
      <c r="RE32">
        <v>26258</v>
      </c>
      <c r="RF32">
        <v>19591</v>
      </c>
      <c r="RG32">
        <v>17071</v>
      </c>
      <c r="RH32">
        <v>13976</v>
      </c>
      <c r="RI32">
        <v>11636</v>
      </c>
      <c r="RJ32">
        <v>9341</v>
      </c>
      <c r="RK32">
        <v>7638</v>
      </c>
      <c r="RL32">
        <v>7119</v>
      </c>
      <c r="RM32">
        <v>6766</v>
      </c>
      <c r="RN32">
        <v>6470</v>
      </c>
      <c r="RO32">
        <v>6324</v>
      </c>
      <c r="RP32">
        <v>6304</v>
      </c>
      <c r="RQ32">
        <v>6117</v>
      </c>
      <c r="RR32">
        <v>5511</v>
      </c>
      <c r="RS32">
        <v>5480</v>
      </c>
      <c r="RT32">
        <v>5044</v>
      </c>
      <c r="RU32">
        <v>4920</v>
      </c>
      <c r="RV32">
        <v>4655</v>
      </c>
      <c r="RW32">
        <v>4086</v>
      </c>
      <c r="RX32">
        <v>3493</v>
      </c>
      <c r="RY32">
        <v>2943</v>
      </c>
      <c r="RZ32">
        <v>2881</v>
      </c>
      <c r="SA32">
        <v>2469</v>
      </c>
      <c r="SB32">
        <v>2455</v>
      </c>
      <c r="SC32">
        <v>1883</v>
      </c>
      <c r="SD32">
        <v>733</v>
      </c>
      <c r="SE32">
        <v>724</v>
      </c>
      <c r="SF32">
        <v>724</v>
      </c>
      <c r="SG32">
        <v>677</v>
      </c>
      <c r="SH32">
        <v>566</v>
      </c>
      <c r="SI32">
        <v>532</v>
      </c>
      <c r="SJ32">
        <v>334</v>
      </c>
      <c r="SK32">
        <v>329</v>
      </c>
      <c r="SL32">
        <v>295</v>
      </c>
      <c r="SM32">
        <v>274</v>
      </c>
      <c r="SN32">
        <v>283</v>
      </c>
      <c r="SO32">
        <v>261</v>
      </c>
      <c r="SP32">
        <v>1656842</v>
      </c>
      <c r="SQ32">
        <v>1656842</v>
      </c>
      <c r="SR32">
        <v>1647113</v>
      </c>
      <c r="SS32">
        <v>1655044</v>
      </c>
      <c r="ST32">
        <v>1660974</v>
      </c>
      <c r="SU32">
        <v>1646308</v>
      </c>
      <c r="SV32">
        <v>1632761</v>
      </c>
      <c r="SW32">
        <v>1637102</v>
      </c>
      <c r="SX32">
        <v>1647606</v>
      </c>
      <c r="SY32">
        <v>1656973</v>
      </c>
      <c r="SZ32">
        <v>1647235</v>
      </c>
      <c r="TA32">
        <v>1634214</v>
      </c>
      <c r="TB32">
        <v>1624089</v>
      </c>
      <c r="TC32">
        <v>1619124</v>
      </c>
      <c r="TD32">
        <v>1584673</v>
      </c>
      <c r="TE32">
        <v>1568333</v>
      </c>
      <c r="TF32">
        <v>1323544</v>
      </c>
      <c r="TG32">
        <v>849314</v>
      </c>
      <c r="TH32">
        <v>849314</v>
      </c>
      <c r="TI32">
        <v>632441</v>
      </c>
      <c r="TJ32">
        <v>298437</v>
      </c>
      <c r="TK32">
        <v>185056</v>
      </c>
      <c r="TL32">
        <v>81137</v>
      </c>
      <c r="TM32">
        <v>60797</v>
      </c>
      <c r="TN32">
        <v>55027</v>
      </c>
      <c r="TO32">
        <v>50705</v>
      </c>
      <c r="TP32">
        <v>26124</v>
      </c>
      <c r="TQ32">
        <v>20823</v>
      </c>
      <c r="TR32">
        <v>10770</v>
      </c>
      <c r="TS32">
        <v>7907</v>
      </c>
      <c r="TT32">
        <v>6648</v>
      </c>
      <c r="TU32">
        <v>4266</v>
      </c>
      <c r="TV32">
        <v>3049</v>
      </c>
      <c r="TW32">
        <v>2661</v>
      </c>
      <c r="TX32">
        <v>2389</v>
      </c>
      <c r="TY32">
        <v>2108</v>
      </c>
      <c r="TZ32">
        <v>2013</v>
      </c>
      <c r="UA32">
        <v>1623</v>
      </c>
      <c r="UB32">
        <v>1577</v>
      </c>
      <c r="UC32">
        <v>1555</v>
      </c>
      <c r="UD32">
        <v>1401</v>
      </c>
      <c r="UE32">
        <v>1087</v>
      </c>
      <c r="UF32">
        <v>1105</v>
      </c>
      <c r="UG32">
        <v>1026</v>
      </c>
      <c r="UH32">
        <v>1011</v>
      </c>
      <c r="UI32">
        <v>1006</v>
      </c>
      <c r="UJ32">
        <v>996</v>
      </c>
      <c r="UK32">
        <v>925</v>
      </c>
      <c r="UL32">
        <v>886</v>
      </c>
      <c r="UM32">
        <v>859</v>
      </c>
      <c r="UN32">
        <v>851</v>
      </c>
      <c r="UO32">
        <v>516</v>
      </c>
      <c r="UP32">
        <v>470</v>
      </c>
      <c r="UQ32">
        <v>453</v>
      </c>
      <c r="UR32">
        <v>310</v>
      </c>
      <c r="US32">
        <v>310</v>
      </c>
      <c r="UT32">
        <v>296</v>
      </c>
      <c r="UU32">
        <v>264</v>
      </c>
      <c r="UV32">
        <v>196</v>
      </c>
      <c r="UW32">
        <v>196</v>
      </c>
      <c r="UX32">
        <v>179</v>
      </c>
      <c r="UY32">
        <v>181</v>
      </c>
      <c r="UZ32">
        <v>257</v>
      </c>
      <c r="VA32">
        <v>163</v>
      </c>
      <c r="VB32">
        <v>161</v>
      </c>
      <c r="VC32">
        <v>157</v>
      </c>
      <c r="VD32">
        <v>1482124</v>
      </c>
      <c r="VE32">
        <v>1483739</v>
      </c>
      <c r="VF32">
        <v>1479173</v>
      </c>
      <c r="VG32">
        <v>1488561</v>
      </c>
      <c r="VH32">
        <v>1485576</v>
      </c>
      <c r="VI32">
        <v>1480092</v>
      </c>
      <c r="VJ32">
        <v>1476248</v>
      </c>
      <c r="VK32">
        <v>1473374</v>
      </c>
      <c r="VL32">
        <v>1473997</v>
      </c>
      <c r="VM32">
        <v>1474015</v>
      </c>
      <c r="VN32">
        <v>1456997</v>
      </c>
      <c r="VO32">
        <v>1443855</v>
      </c>
      <c r="VP32">
        <v>1440735</v>
      </c>
      <c r="VQ32">
        <v>1447442</v>
      </c>
      <c r="VR32">
        <v>1418097</v>
      </c>
      <c r="VS32">
        <v>1385939</v>
      </c>
      <c r="VT32">
        <v>1167540</v>
      </c>
      <c r="VU32">
        <v>655181</v>
      </c>
      <c r="VV32">
        <v>359229</v>
      </c>
      <c r="VW32">
        <v>106496</v>
      </c>
      <c r="VX32">
        <v>34014</v>
      </c>
      <c r="VY32">
        <v>18165</v>
      </c>
      <c r="VZ32">
        <v>18165</v>
      </c>
      <c r="WA32">
        <v>17525</v>
      </c>
      <c r="WB32">
        <v>14789</v>
      </c>
      <c r="WC32">
        <v>13718</v>
      </c>
      <c r="WD32">
        <v>12722</v>
      </c>
      <c r="WE32">
        <v>11832</v>
      </c>
      <c r="WF32">
        <v>10812</v>
      </c>
      <c r="WG32">
        <v>9119</v>
      </c>
      <c r="WH32">
        <v>9013</v>
      </c>
      <c r="WI32">
        <v>8966</v>
      </c>
      <c r="WJ32">
        <v>9317</v>
      </c>
      <c r="WK32">
        <v>5346</v>
      </c>
      <c r="WL32">
        <v>5202</v>
      </c>
      <c r="WM32">
        <v>4765</v>
      </c>
      <c r="WN32">
        <v>4334</v>
      </c>
      <c r="WO32">
        <v>3844</v>
      </c>
      <c r="WP32">
        <v>3679</v>
      </c>
      <c r="WQ32">
        <v>3178</v>
      </c>
      <c r="WR32">
        <v>2804</v>
      </c>
      <c r="WS32">
        <v>2654</v>
      </c>
      <c r="WT32">
        <v>2039</v>
      </c>
      <c r="WU32">
        <v>2100</v>
      </c>
      <c r="WV32">
        <v>1883</v>
      </c>
      <c r="WW32">
        <v>1782</v>
      </c>
      <c r="WX32">
        <v>622</v>
      </c>
      <c r="WY32">
        <v>622</v>
      </c>
      <c r="WZ32">
        <v>598</v>
      </c>
      <c r="XA32">
        <v>576</v>
      </c>
      <c r="XB32">
        <v>572</v>
      </c>
      <c r="XC32">
        <v>563</v>
      </c>
      <c r="XD32">
        <v>525</v>
      </c>
      <c r="XE32">
        <v>478</v>
      </c>
      <c r="XF32">
        <v>477</v>
      </c>
      <c r="XG32">
        <v>445</v>
      </c>
      <c r="XH32">
        <v>436</v>
      </c>
      <c r="XI32">
        <v>436</v>
      </c>
      <c r="XJ32">
        <v>434</v>
      </c>
      <c r="XK32">
        <v>422</v>
      </c>
      <c r="XL32">
        <v>403</v>
      </c>
      <c r="XM32">
        <v>405</v>
      </c>
      <c r="XN32">
        <v>405</v>
      </c>
      <c r="XO32">
        <v>404</v>
      </c>
      <c r="XP32">
        <v>397</v>
      </c>
      <c r="XQ32">
        <v>1361926</v>
      </c>
      <c r="XR32">
        <v>1347473</v>
      </c>
      <c r="XS32">
        <v>1350771</v>
      </c>
      <c r="XT32">
        <v>1342356</v>
      </c>
      <c r="XU32">
        <v>1326698</v>
      </c>
      <c r="XV32">
        <v>1307612</v>
      </c>
      <c r="XW32">
        <v>1299904</v>
      </c>
      <c r="XX32">
        <v>1305091</v>
      </c>
      <c r="XY32">
        <v>1313269</v>
      </c>
      <c r="XZ32">
        <v>1305228</v>
      </c>
      <c r="YA32">
        <v>1295160</v>
      </c>
      <c r="YB32">
        <v>1274745</v>
      </c>
      <c r="YC32">
        <v>1279894</v>
      </c>
      <c r="YD32">
        <v>1269905</v>
      </c>
      <c r="YE32">
        <v>1265112</v>
      </c>
      <c r="YF32">
        <v>1232140</v>
      </c>
      <c r="YG32">
        <v>1101275</v>
      </c>
      <c r="YH32">
        <v>675844</v>
      </c>
      <c r="YI32">
        <v>581435</v>
      </c>
      <c r="YJ32">
        <v>581435</v>
      </c>
      <c r="YK32">
        <v>315191</v>
      </c>
      <c r="YL32">
        <v>113039</v>
      </c>
      <c r="YM32">
        <v>47391</v>
      </c>
      <c r="YN32">
        <v>26041</v>
      </c>
      <c r="YO32">
        <v>18549</v>
      </c>
      <c r="YP32">
        <v>16429</v>
      </c>
      <c r="YQ32">
        <v>14841</v>
      </c>
      <c r="YR32">
        <v>14100</v>
      </c>
      <c r="YS32">
        <v>13218</v>
      </c>
      <c r="YT32">
        <v>11799</v>
      </c>
      <c r="YU32">
        <v>10708</v>
      </c>
      <c r="YV32">
        <v>10132</v>
      </c>
      <c r="YW32">
        <v>9858</v>
      </c>
      <c r="YX32">
        <v>9726</v>
      </c>
      <c r="YY32">
        <v>6498</v>
      </c>
      <c r="YZ32">
        <v>5722</v>
      </c>
      <c r="ZA32">
        <v>5434</v>
      </c>
      <c r="ZB32">
        <v>3616</v>
      </c>
      <c r="ZC32">
        <v>3355</v>
      </c>
      <c r="ZD32">
        <v>3289</v>
      </c>
      <c r="ZE32">
        <v>2776</v>
      </c>
      <c r="ZF32">
        <v>2757</v>
      </c>
      <c r="ZG32">
        <v>2428</v>
      </c>
      <c r="ZH32">
        <v>2366</v>
      </c>
      <c r="ZI32">
        <v>2318</v>
      </c>
      <c r="ZJ32">
        <v>2256</v>
      </c>
      <c r="ZK32">
        <v>2216</v>
      </c>
      <c r="ZL32">
        <v>1865</v>
      </c>
      <c r="ZM32">
        <v>1859</v>
      </c>
      <c r="ZN32">
        <v>1819</v>
      </c>
      <c r="ZO32">
        <v>1721</v>
      </c>
      <c r="ZP32">
        <v>1704</v>
      </c>
      <c r="ZQ32">
        <v>1704</v>
      </c>
      <c r="ZR32">
        <v>1691</v>
      </c>
      <c r="ZS32">
        <v>1673</v>
      </c>
      <c r="ZT32">
        <v>1172</v>
      </c>
      <c r="ZU32">
        <v>410</v>
      </c>
      <c r="ZV32">
        <v>409</v>
      </c>
      <c r="ZW32">
        <v>404</v>
      </c>
      <c r="ZX32">
        <v>388</v>
      </c>
      <c r="ZY32">
        <v>374</v>
      </c>
      <c r="ZZ32">
        <v>335</v>
      </c>
      <c r="AAA32">
        <v>195</v>
      </c>
      <c r="AAB32">
        <v>159</v>
      </c>
      <c r="AAC32">
        <v>1371462</v>
      </c>
      <c r="AAD32">
        <v>1363288</v>
      </c>
      <c r="AAE32">
        <v>1357789</v>
      </c>
      <c r="AAF32">
        <v>1361583</v>
      </c>
      <c r="AAG32">
        <v>1360277</v>
      </c>
      <c r="AAH32">
        <v>1345729</v>
      </c>
      <c r="AAI32">
        <v>1337447</v>
      </c>
      <c r="AAJ32">
        <v>1335654</v>
      </c>
      <c r="AAK32">
        <v>1328246</v>
      </c>
      <c r="AAL32">
        <v>1333291</v>
      </c>
      <c r="AAM32">
        <v>1333684</v>
      </c>
      <c r="AAN32">
        <v>1332776</v>
      </c>
      <c r="AAO32">
        <v>1331370</v>
      </c>
      <c r="AAP32">
        <v>1331370</v>
      </c>
      <c r="AAQ32">
        <v>1325125</v>
      </c>
      <c r="AAR32">
        <v>1314165</v>
      </c>
      <c r="AAS32">
        <v>1289070</v>
      </c>
      <c r="AAT32">
        <v>1213145</v>
      </c>
      <c r="AAU32">
        <v>902599</v>
      </c>
      <c r="AAV32">
        <v>655145</v>
      </c>
      <c r="AAW32">
        <v>332344</v>
      </c>
      <c r="AAX32">
        <v>238067</v>
      </c>
      <c r="AAY32">
        <v>179378</v>
      </c>
      <c r="AAZ32">
        <v>119596</v>
      </c>
      <c r="ABA32">
        <v>92080</v>
      </c>
      <c r="ABB32">
        <v>63405</v>
      </c>
      <c r="ABC32">
        <v>42620</v>
      </c>
      <c r="ABD32">
        <v>37503</v>
      </c>
      <c r="ABE32">
        <v>31983</v>
      </c>
      <c r="ABF32">
        <v>30571</v>
      </c>
      <c r="ABG32">
        <v>28035</v>
      </c>
      <c r="ABH32">
        <v>24885</v>
      </c>
      <c r="ABI32">
        <v>16246</v>
      </c>
      <c r="ABJ32">
        <v>14734</v>
      </c>
      <c r="ABK32">
        <v>10461</v>
      </c>
      <c r="ABL32">
        <v>9354</v>
      </c>
      <c r="ABM32">
        <v>3254</v>
      </c>
      <c r="ABN32">
        <v>2881</v>
      </c>
      <c r="ABO32">
        <v>2355</v>
      </c>
      <c r="ABP32">
        <v>1592</v>
      </c>
      <c r="ABQ32">
        <v>1148</v>
      </c>
      <c r="ABR32">
        <v>1147</v>
      </c>
      <c r="ABS32">
        <v>443</v>
      </c>
      <c r="ABT32">
        <v>335</v>
      </c>
      <c r="ABU32">
        <v>331</v>
      </c>
      <c r="ABV32">
        <v>324</v>
      </c>
      <c r="ABW32">
        <v>287</v>
      </c>
      <c r="ABX32">
        <v>277</v>
      </c>
      <c r="ABY32">
        <v>281</v>
      </c>
      <c r="ABZ32">
        <v>155</v>
      </c>
      <c r="ACA32">
        <v>118</v>
      </c>
      <c r="ACB32">
        <v>118</v>
      </c>
      <c r="ACC32">
        <v>117</v>
      </c>
      <c r="ACD32">
        <v>115</v>
      </c>
      <c r="ACE32">
        <v>61</v>
      </c>
      <c r="ACF32">
        <v>55</v>
      </c>
      <c r="ACG32">
        <v>53</v>
      </c>
      <c r="ACH32">
        <v>53</v>
      </c>
      <c r="ACI32">
        <v>54</v>
      </c>
      <c r="ACJ32">
        <v>53</v>
      </c>
      <c r="ACK32">
        <v>25</v>
      </c>
      <c r="ACL32">
        <v>24</v>
      </c>
      <c r="ACM32">
        <v>21</v>
      </c>
      <c r="ACN32">
        <v>13</v>
      </c>
      <c r="ACO32">
        <v>13</v>
      </c>
      <c r="ACP32">
        <v>1232871</v>
      </c>
      <c r="ACQ32">
        <v>1233304</v>
      </c>
      <c r="ACR32">
        <v>1228466</v>
      </c>
      <c r="ACS32">
        <v>1228466</v>
      </c>
      <c r="ACT32">
        <v>1230176</v>
      </c>
      <c r="ACU32">
        <v>1228612</v>
      </c>
      <c r="ACV32">
        <v>1233688</v>
      </c>
      <c r="ACW32">
        <v>1232749</v>
      </c>
      <c r="ACX32">
        <v>1230802</v>
      </c>
      <c r="ACY32">
        <v>1235637</v>
      </c>
      <c r="ACZ32">
        <v>1240536</v>
      </c>
      <c r="ADA32">
        <v>1233157</v>
      </c>
      <c r="ADB32">
        <v>1236203</v>
      </c>
      <c r="ADC32">
        <v>1230550</v>
      </c>
      <c r="ADD32">
        <v>1225979</v>
      </c>
      <c r="ADE32">
        <v>1228357</v>
      </c>
      <c r="ADF32">
        <v>1223833</v>
      </c>
      <c r="ADG32">
        <v>1139976</v>
      </c>
      <c r="ADH32">
        <v>1139976</v>
      </c>
      <c r="ADI32">
        <v>1047659</v>
      </c>
      <c r="ADJ32">
        <v>824754</v>
      </c>
      <c r="ADK32">
        <v>480687</v>
      </c>
      <c r="ADL32">
        <v>211426</v>
      </c>
      <c r="ADM32">
        <v>140236</v>
      </c>
      <c r="ADN32">
        <v>98122</v>
      </c>
      <c r="ADO32">
        <v>53995</v>
      </c>
      <c r="ADP32">
        <v>24753</v>
      </c>
      <c r="ADQ32">
        <v>21902</v>
      </c>
      <c r="ADR32">
        <v>19853</v>
      </c>
      <c r="ADS32">
        <v>18596</v>
      </c>
      <c r="ADT32">
        <v>15488</v>
      </c>
      <c r="ADU32">
        <v>13503</v>
      </c>
      <c r="ADV32">
        <v>4973</v>
      </c>
      <c r="ADW32">
        <v>3729</v>
      </c>
      <c r="ADX32">
        <v>3409</v>
      </c>
      <c r="ADY32">
        <v>2638</v>
      </c>
      <c r="ADZ32">
        <v>2147</v>
      </c>
      <c r="AEA32">
        <v>1310</v>
      </c>
      <c r="AEB32">
        <v>842</v>
      </c>
      <c r="AEC32">
        <v>645</v>
      </c>
      <c r="AED32">
        <v>623</v>
      </c>
      <c r="AEE32">
        <v>525</v>
      </c>
      <c r="AEF32">
        <v>426</v>
      </c>
      <c r="AEG32">
        <v>427</v>
      </c>
      <c r="AEH32">
        <v>419</v>
      </c>
      <c r="AEI32">
        <v>191</v>
      </c>
      <c r="AEJ32">
        <v>146</v>
      </c>
      <c r="AEK32">
        <v>125</v>
      </c>
      <c r="AEL32">
        <v>122</v>
      </c>
      <c r="AEM32">
        <v>106</v>
      </c>
      <c r="AEN32">
        <v>101</v>
      </c>
      <c r="AEO32">
        <v>92</v>
      </c>
      <c r="AEP32">
        <v>79</v>
      </c>
      <c r="AEQ32">
        <v>77</v>
      </c>
      <c r="AER32">
        <v>77</v>
      </c>
      <c r="AES32">
        <v>75</v>
      </c>
      <c r="AET32">
        <v>73</v>
      </c>
      <c r="AEU32">
        <v>64</v>
      </c>
      <c r="AEV32">
        <v>64</v>
      </c>
      <c r="AEW32">
        <v>60</v>
      </c>
      <c r="AEX32">
        <v>57</v>
      </c>
      <c r="AEY32">
        <v>49</v>
      </c>
      <c r="AEZ32">
        <v>48</v>
      </c>
      <c r="AFA32">
        <v>46</v>
      </c>
      <c r="AFB32">
        <v>45</v>
      </c>
      <c r="AFC32">
        <v>1235925</v>
      </c>
      <c r="AFD32">
        <v>1229828</v>
      </c>
      <c r="AFE32">
        <v>1215413</v>
      </c>
      <c r="AFF32">
        <v>1208752</v>
      </c>
      <c r="AFG32">
        <v>1197770</v>
      </c>
      <c r="AFH32">
        <v>1193394</v>
      </c>
      <c r="AFI32">
        <v>1195279</v>
      </c>
      <c r="AFJ32">
        <v>1187794</v>
      </c>
      <c r="AFK32">
        <v>1196023</v>
      </c>
      <c r="AFL32">
        <v>1195042</v>
      </c>
      <c r="AFM32">
        <v>1197075</v>
      </c>
      <c r="AFN32">
        <v>1196457</v>
      </c>
      <c r="AFO32">
        <v>1196222</v>
      </c>
      <c r="AFP32">
        <v>1190182</v>
      </c>
      <c r="AFQ32">
        <v>1181180</v>
      </c>
      <c r="AFR32">
        <v>1179230</v>
      </c>
      <c r="AFS32">
        <v>1183826</v>
      </c>
      <c r="AFT32">
        <v>1180551</v>
      </c>
      <c r="AFU32">
        <v>1129835</v>
      </c>
      <c r="AFV32">
        <v>972332</v>
      </c>
      <c r="AFW32">
        <v>644007</v>
      </c>
      <c r="AFX32">
        <v>205326</v>
      </c>
      <c r="AFY32">
        <v>61286</v>
      </c>
      <c r="AFZ32">
        <v>61286</v>
      </c>
      <c r="AGA32">
        <v>40304</v>
      </c>
      <c r="AGB32">
        <v>27934</v>
      </c>
      <c r="AGC32">
        <v>18688</v>
      </c>
      <c r="AGD32">
        <v>15147</v>
      </c>
      <c r="AGE32">
        <v>11185</v>
      </c>
      <c r="AGF32">
        <v>9188</v>
      </c>
      <c r="AGG32">
        <v>7195</v>
      </c>
      <c r="AGH32">
        <v>6364</v>
      </c>
      <c r="AGI32">
        <v>3748</v>
      </c>
      <c r="AGJ32">
        <v>3564</v>
      </c>
      <c r="AGK32">
        <v>3301</v>
      </c>
      <c r="AGL32">
        <v>3131</v>
      </c>
      <c r="AGM32">
        <v>2579</v>
      </c>
      <c r="AGN32">
        <v>2072</v>
      </c>
      <c r="AGO32">
        <v>2538</v>
      </c>
      <c r="AGP32">
        <v>2521</v>
      </c>
      <c r="AGQ32">
        <v>2448</v>
      </c>
      <c r="AGR32">
        <v>2248</v>
      </c>
      <c r="AGS32">
        <v>2206</v>
      </c>
      <c r="AGT32">
        <v>2169</v>
      </c>
      <c r="AGU32">
        <v>2164</v>
      </c>
      <c r="AGV32">
        <v>2120</v>
      </c>
      <c r="AGW32">
        <v>1862</v>
      </c>
      <c r="AGX32">
        <v>1844</v>
      </c>
      <c r="AGY32">
        <v>1844</v>
      </c>
      <c r="AGZ32">
        <v>1461</v>
      </c>
      <c r="AHA32">
        <v>1457</v>
      </c>
      <c r="AHB32">
        <v>612</v>
      </c>
      <c r="AHC32">
        <v>240</v>
      </c>
      <c r="AHD32">
        <v>230</v>
      </c>
      <c r="AHE32">
        <v>229</v>
      </c>
      <c r="AHF32">
        <v>219</v>
      </c>
      <c r="AHG32">
        <v>219</v>
      </c>
      <c r="AHH32">
        <v>213</v>
      </c>
      <c r="AHI32">
        <v>213</v>
      </c>
      <c r="AHJ32">
        <v>212</v>
      </c>
      <c r="AHK32">
        <v>211</v>
      </c>
      <c r="AHL32">
        <v>210</v>
      </c>
      <c r="AHM32">
        <v>208</v>
      </c>
      <c r="AHN32">
        <v>208</v>
      </c>
      <c r="AHO32">
        <v>206</v>
      </c>
      <c r="AHP32">
        <v>206</v>
      </c>
      <c r="AHQ32">
        <v>1196876</v>
      </c>
      <c r="AHR32">
        <v>1191268</v>
      </c>
      <c r="AHS32">
        <v>1185006</v>
      </c>
      <c r="AHT32">
        <v>1184784</v>
      </c>
      <c r="AHU32">
        <v>1180867</v>
      </c>
      <c r="AHV32">
        <v>1182430</v>
      </c>
      <c r="AHW32">
        <v>1170071</v>
      </c>
      <c r="AHX32">
        <v>1165613</v>
      </c>
      <c r="AHY32">
        <v>1163108</v>
      </c>
      <c r="AHZ32">
        <v>1164296</v>
      </c>
      <c r="AIA32">
        <v>1166521</v>
      </c>
      <c r="AIB32">
        <v>1164064</v>
      </c>
      <c r="AIC32">
        <v>1164385</v>
      </c>
      <c r="AID32">
        <v>1170337</v>
      </c>
      <c r="AIE32">
        <v>1172793</v>
      </c>
      <c r="AIF32">
        <v>1167022</v>
      </c>
      <c r="AIG32">
        <v>1157667</v>
      </c>
      <c r="AIH32">
        <v>1014919</v>
      </c>
      <c r="AII32">
        <v>939663</v>
      </c>
      <c r="AIJ32">
        <v>939663</v>
      </c>
      <c r="AIK32">
        <v>684645</v>
      </c>
      <c r="AIL32">
        <v>236954</v>
      </c>
      <c r="AIM32">
        <v>87496</v>
      </c>
      <c r="AIN32">
        <v>49159</v>
      </c>
      <c r="AIO32">
        <v>32455</v>
      </c>
      <c r="AIP32">
        <v>19188</v>
      </c>
      <c r="AIQ32">
        <v>9700</v>
      </c>
      <c r="AIR32">
        <v>7511</v>
      </c>
      <c r="AIS32">
        <v>7214</v>
      </c>
      <c r="AIT32">
        <v>6077</v>
      </c>
      <c r="AIU32">
        <v>5686</v>
      </c>
      <c r="AIV32">
        <v>5070</v>
      </c>
      <c r="AIW32">
        <v>4735</v>
      </c>
      <c r="AIX32">
        <v>4683</v>
      </c>
      <c r="AIY32">
        <v>4639</v>
      </c>
      <c r="AIZ32">
        <v>2804</v>
      </c>
      <c r="AJA32">
        <v>2696</v>
      </c>
      <c r="AJB32">
        <v>2105</v>
      </c>
      <c r="AJC32">
        <v>2096</v>
      </c>
      <c r="AJD32">
        <v>1819</v>
      </c>
      <c r="AJE32">
        <v>1398</v>
      </c>
      <c r="AJF32">
        <v>1301</v>
      </c>
      <c r="AJG32">
        <v>992</v>
      </c>
      <c r="AJH32">
        <v>968</v>
      </c>
      <c r="AJI32">
        <v>906</v>
      </c>
      <c r="AJJ32">
        <v>758</v>
      </c>
      <c r="AJK32">
        <v>741</v>
      </c>
      <c r="AJL32">
        <v>333</v>
      </c>
      <c r="AJM32">
        <v>302</v>
      </c>
      <c r="AJN32">
        <v>206</v>
      </c>
      <c r="AJO32">
        <v>194</v>
      </c>
      <c r="AJP32">
        <v>91</v>
      </c>
      <c r="AJQ32">
        <v>90</v>
      </c>
      <c r="AJR32">
        <v>80</v>
      </c>
      <c r="AJS32">
        <v>81</v>
      </c>
      <c r="AJT32">
        <v>77</v>
      </c>
      <c r="AJU32">
        <v>72</v>
      </c>
      <c r="AJV32">
        <v>62</v>
      </c>
      <c r="AJW32">
        <v>73</v>
      </c>
      <c r="AJX32">
        <v>54</v>
      </c>
      <c r="AJY32">
        <v>52</v>
      </c>
      <c r="AJZ32">
        <v>42</v>
      </c>
      <c r="AKA32">
        <v>36</v>
      </c>
      <c r="AKB32">
        <v>34</v>
      </c>
      <c r="AKC32">
        <v>1216332</v>
      </c>
      <c r="AKD32">
        <v>1206807</v>
      </c>
      <c r="AKE32">
        <v>1203476</v>
      </c>
      <c r="AKF32">
        <v>1201956</v>
      </c>
      <c r="AKG32">
        <v>1202280</v>
      </c>
      <c r="AKH32">
        <v>1203284</v>
      </c>
      <c r="AKI32">
        <v>1191694</v>
      </c>
      <c r="AKJ32">
        <v>1186113</v>
      </c>
      <c r="AKK32">
        <v>1177613</v>
      </c>
      <c r="AKL32">
        <v>1178905</v>
      </c>
      <c r="AKM32">
        <v>1175567</v>
      </c>
      <c r="AKN32">
        <v>1169192</v>
      </c>
      <c r="AKO32">
        <v>1169812</v>
      </c>
      <c r="AKP32">
        <v>1169812</v>
      </c>
      <c r="AKQ32">
        <v>1171022</v>
      </c>
      <c r="AKR32">
        <v>1165483</v>
      </c>
      <c r="AKS32">
        <v>1162056</v>
      </c>
      <c r="AKT32">
        <v>1142611</v>
      </c>
      <c r="AKU32">
        <v>1013223</v>
      </c>
      <c r="AKV32">
        <v>807130</v>
      </c>
      <c r="AKW32">
        <v>475722</v>
      </c>
      <c r="AKX32">
        <v>143847</v>
      </c>
      <c r="AKY32">
        <v>34729</v>
      </c>
      <c r="AKZ32">
        <v>22657</v>
      </c>
      <c r="ALA32">
        <v>11558</v>
      </c>
      <c r="ALB32">
        <v>9292</v>
      </c>
      <c r="ALC32">
        <v>8333</v>
      </c>
      <c r="ALD32">
        <v>6646</v>
      </c>
      <c r="ALE32">
        <v>4280</v>
      </c>
      <c r="ALF32">
        <v>4348</v>
      </c>
      <c r="ALG32">
        <v>4115</v>
      </c>
      <c r="ALH32">
        <v>3464</v>
      </c>
      <c r="ALI32">
        <v>2941</v>
      </c>
      <c r="ALJ32">
        <v>2866</v>
      </c>
      <c r="ALK32">
        <v>2655</v>
      </c>
      <c r="ALL32">
        <v>2324</v>
      </c>
      <c r="ALM32">
        <v>1897</v>
      </c>
      <c r="ALN32">
        <v>1044</v>
      </c>
      <c r="ALO32">
        <v>928</v>
      </c>
      <c r="ALP32">
        <v>624</v>
      </c>
      <c r="ALQ32">
        <v>431</v>
      </c>
      <c r="ALR32">
        <v>430</v>
      </c>
      <c r="ALS32">
        <v>425</v>
      </c>
      <c r="ALT32">
        <v>405</v>
      </c>
      <c r="ALU32">
        <v>412</v>
      </c>
      <c r="ALV32">
        <v>413</v>
      </c>
      <c r="ALW32">
        <v>73</v>
      </c>
      <c r="ALX32">
        <v>72</v>
      </c>
      <c r="ALY32">
        <v>65</v>
      </c>
      <c r="ALZ32">
        <v>57</v>
      </c>
      <c r="AMA32">
        <v>53</v>
      </c>
      <c r="AMB32">
        <v>48</v>
      </c>
      <c r="AMC32">
        <v>36</v>
      </c>
      <c r="AMD32">
        <v>37</v>
      </c>
      <c r="AME32">
        <v>35</v>
      </c>
      <c r="AMF32">
        <v>33</v>
      </c>
      <c r="AMG32">
        <v>25</v>
      </c>
      <c r="AMH32">
        <v>14</v>
      </c>
      <c r="AMI32">
        <v>14</v>
      </c>
      <c r="AMJ32">
        <v>11</v>
      </c>
      <c r="AMK32">
        <v>9</v>
      </c>
      <c r="AML32">
        <v>10</v>
      </c>
      <c r="AMM32">
        <v>10</v>
      </c>
      <c r="AMN32">
        <v>9</v>
      </c>
      <c r="AMO32">
        <v>7</v>
      </c>
      <c r="AMP32">
        <v>7</v>
      </c>
      <c r="AMQ32">
        <v>1177079</v>
      </c>
      <c r="AMR32">
        <v>1174121</v>
      </c>
      <c r="AMS32">
        <v>1174121</v>
      </c>
      <c r="AMT32">
        <v>1173410</v>
      </c>
      <c r="AMU32">
        <v>1169145</v>
      </c>
      <c r="AMV32">
        <v>1180946</v>
      </c>
      <c r="AMW32">
        <v>1185992</v>
      </c>
      <c r="AMX32">
        <v>1185541</v>
      </c>
      <c r="AMY32">
        <v>1183655</v>
      </c>
      <c r="AMZ32">
        <v>1172816</v>
      </c>
      <c r="ANA32">
        <v>1178674</v>
      </c>
      <c r="ANB32">
        <v>1181647</v>
      </c>
      <c r="ANC32">
        <v>1177671</v>
      </c>
      <c r="AND32">
        <v>1176025</v>
      </c>
      <c r="ANE32">
        <v>1172012</v>
      </c>
      <c r="ANF32">
        <v>1179891</v>
      </c>
      <c r="ANG32">
        <v>1184008</v>
      </c>
      <c r="ANH32">
        <v>1184008</v>
      </c>
      <c r="ANI32">
        <v>1162539</v>
      </c>
      <c r="ANJ32">
        <v>1010413</v>
      </c>
      <c r="ANK32">
        <v>629048</v>
      </c>
      <c r="ANL32">
        <v>283633</v>
      </c>
      <c r="ANM32">
        <v>154764</v>
      </c>
      <c r="ANN32">
        <v>75302</v>
      </c>
      <c r="ANO32">
        <v>46233</v>
      </c>
      <c r="ANP32">
        <v>42354</v>
      </c>
      <c r="ANQ32">
        <v>36123</v>
      </c>
      <c r="ANR32">
        <v>34595</v>
      </c>
      <c r="ANS32">
        <v>33951</v>
      </c>
      <c r="ANT32">
        <v>33898</v>
      </c>
      <c r="ANU32">
        <v>33957</v>
      </c>
      <c r="ANV32">
        <v>30605</v>
      </c>
      <c r="ANW32">
        <v>25751</v>
      </c>
      <c r="ANX32">
        <v>21009</v>
      </c>
      <c r="ANY32">
        <v>20503</v>
      </c>
      <c r="ANZ32">
        <v>20303</v>
      </c>
      <c r="AOA32">
        <v>15869</v>
      </c>
      <c r="AOB32">
        <v>2225</v>
      </c>
      <c r="AOC32">
        <v>1677</v>
      </c>
      <c r="AOD32">
        <v>1668</v>
      </c>
      <c r="AOE32">
        <v>1364</v>
      </c>
      <c r="AOF32">
        <v>1353</v>
      </c>
      <c r="AOG32">
        <v>1331</v>
      </c>
      <c r="AOH32">
        <v>1322</v>
      </c>
      <c r="AOI32">
        <v>290</v>
      </c>
      <c r="AOJ32">
        <v>126</v>
      </c>
      <c r="AOK32">
        <v>119</v>
      </c>
      <c r="AOL32">
        <v>80</v>
      </c>
      <c r="AOM32">
        <v>80</v>
      </c>
      <c r="AON32">
        <v>72</v>
      </c>
      <c r="AOO32">
        <v>58</v>
      </c>
      <c r="AOP32">
        <v>44</v>
      </c>
      <c r="AOQ32">
        <v>37</v>
      </c>
      <c r="AOR32">
        <v>30</v>
      </c>
      <c r="AOS32">
        <v>34</v>
      </c>
      <c r="AOT32">
        <v>36</v>
      </c>
      <c r="AOU32">
        <v>39</v>
      </c>
      <c r="AOV32">
        <v>40</v>
      </c>
      <c r="AOW32">
        <v>39</v>
      </c>
      <c r="AOX32">
        <v>36</v>
      </c>
      <c r="AOY32">
        <v>25</v>
      </c>
      <c r="AOZ32">
        <v>13</v>
      </c>
      <c r="APA32">
        <v>11</v>
      </c>
      <c r="APB32">
        <v>9</v>
      </c>
      <c r="APC32">
        <v>9</v>
      </c>
      <c r="APD32">
        <v>1126742</v>
      </c>
      <c r="APE32">
        <v>1121470</v>
      </c>
      <c r="APF32">
        <v>1122193</v>
      </c>
      <c r="APG32">
        <v>1121494</v>
      </c>
      <c r="APH32">
        <v>1120820</v>
      </c>
      <c r="API32">
        <v>1116642</v>
      </c>
      <c r="APJ32">
        <v>1117805</v>
      </c>
      <c r="APK32">
        <v>1117453</v>
      </c>
      <c r="APL32">
        <v>1119097</v>
      </c>
      <c r="APM32">
        <v>1109943</v>
      </c>
      <c r="APN32">
        <v>1110642</v>
      </c>
      <c r="APO32">
        <v>1113044</v>
      </c>
      <c r="APP32">
        <v>1107272</v>
      </c>
      <c r="APQ32">
        <v>1095771</v>
      </c>
      <c r="APR32">
        <v>1106597</v>
      </c>
      <c r="APS32">
        <v>1103240</v>
      </c>
      <c r="APT32">
        <v>1110549</v>
      </c>
      <c r="APU32">
        <v>1093282</v>
      </c>
      <c r="APV32">
        <v>1059974</v>
      </c>
      <c r="APW32">
        <v>749345</v>
      </c>
      <c r="APX32">
        <v>336262</v>
      </c>
      <c r="APY32">
        <v>69878</v>
      </c>
      <c r="APZ32">
        <v>69878</v>
      </c>
      <c r="AQA32">
        <v>35027</v>
      </c>
      <c r="AQB32">
        <v>30630</v>
      </c>
      <c r="AQC32">
        <v>22960</v>
      </c>
      <c r="AQD32">
        <v>11465</v>
      </c>
      <c r="AQE32">
        <v>10640</v>
      </c>
      <c r="AQF32">
        <v>5779</v>
      </c>
      <c r="AQG32">
        <v>3349</v>
      </c>
      <c r="AQH32">
        <v>3148</v>
      </c>
      <c r="AQI32">
        <v>3079</v>
      </c>
      <c r="AQJ32">
        <v>3045</v>
      </c>
      <c r="AQK32">
        <v>2867</v>
      </c>
      <c r="AQL32">
        <v>2799</v>
      </c>
      <c r="AQM32">
        <v>2449</v>
      </c>
      <c r="AQN32">
        <v>2387</v>
      </c>
      <c r="AQO32">
        <v>2134</v>
      </c>
      <c r="AQP32">
        <v>1903</v>
      </c>
      <c r="AQQ32">
        <v>1889</v>
      </c>
      <c r="AQR32">
        <v>1848</v>
      </c>
      <c r="AQS32">
        <v>1804</v>
      </c>
      <c r="AQT32">
        <v>1794</v>
      </c>
      <c r="AQU32">
        <v>1761</v>
      </c>
      <c r="AQV32">
        <v>1658</v>
      </c>
      <c r="AQW32">
        <v>1632</v>
      </c>
      <c r="AQX32">
        <v>1650</v>
      </c>
      <c r="AQY32">
        <v>1650</v>
      </c>
      <c r="AQZ32">
        <v>1675</v>
      </c>
      <c r="ARA32">
        <v>460</v>
      </c>
      <c r="ARB32">
        <v>414</v>
      </c>
      <c r="ARC32">
        <v>409</v>
      </c>
      <c r="ARD32">
        <v>333</v>
      </c>
      <c r="ARE32">
        <v>273</v>
      </c>
      <c r="ARF32">
        <v>268</v>
      </c>
      <c r="ARG32">
        <v>253</v>
      </c>
      <c r="ARH32">
        <v>234</v>
      </c>
      <c r="ARI32">
        <v>268</v>
      </c>
      <c r="ARJ32">
        <v>247</v>
      </c>
      <c r="ARK32">
        <v>243</v>
      </c>
      <c r="ARL32">
        <v>281</v>
      </c>
      <c r="ARM32">
        <v>277</v>
      </c>
      <c r="ARN32">
        <v>276</v>
      </c>
      <c r="ARO32">
        <v>276</v>
      </c>
      <c r="ARP32">
        <v>278</v>
      </c>
      <c r="ARQ32">
        <v>1219110</v>
      </c>
      <c r="ARR32">
        <v>1219881</v>
      </c>
      <c r="ARS32">
        <v>1215874</v>
      </c>
      <c r="ART32">
        <v>1211739</v>
      </c>
      <c r="ARU32">
        <v>1209437</v>
      </c>
      <c r="ARV32">
        <v>1211212</v>
      </c>
      <c r="ARW32">
        <v>1217267</v>
      </c>
      <c r="ARX32">
        <v>1204423</v>
      </c>
      <c r="ARY32">
        <v>1201302</v>
      </c>
      <c r="ARZ32">
        <v>1198273</v>
      </c>
      <c r="ASA32">
        <v>1202686</v>
      </c>
      <c r="ASB32">
        <v>1213190</v>
      </c>
      <c r="ASC32">
        <v>1216187</v>
      </c>
      <c r="ASD32">
        <v>1200967</v>
      </c>
      <c r="ASE32">
        <v>1199295</v>
      </c>
      <c r="ASF32">
        <v>1193187</v>
      </c>
      <c r="ASG32">
        <v>1180348</v>
      </c>
      <c r="ASH32">
        <v>1155727</v>
      </c>
      <c r="ASI32">
        <v>1090713</v>
      </c>
      <c r="ASJ32">
        <v>1090713</v>
      </c>
      <c r="ASK32">
        <v>837037</v>
      </c>
      <c r="ASL32">
        <v>512418</v>
      </c>
      <c r="ASM32">
        <v>162516</v>
      </c>
      <c r="ASN32">
        <v>85472</v>
      </c>
      <c r="ASO32">
        <v>29441</v>
      </c>
      <c r="ASP32">
        <v>24590</v>
      </c>
      <c r="ASQ32">
        <v>19427</v>
      </c>
      <c r="ASR32">
        <v>17150</v>
      </c>
      <c r="ASS32">
        <v>13016</v>
      </c>
      <c r="AST32">
        <v>12954</v>
      </c>
      <c r="ASU32">
        <v>10651</v>
      </c>
      <c r="ASV32">
        <v>3641</v>
      </c>
      <c r="ASW32">
        <v>3252</v>
      </c>
      <c r="ASX32">
        <v>2893</v>
      </c>
      <c r="ASY32">
        <v>2484</v>
      </c>
      <c r="ASZ32">
        <v>1375</v>
      </c>
      <c r="ATA32">
        <v>1208</v>
      </c>
      <c r="ATB32">
        <v>1176</v>
      </c>
      <c r="ATC32">
        <v>916</v>
      </c>
      <c r="ATD32">
        <v>877</v>
      </c>
      <c r="ATE32">
        <v>619</v>
      </c>
      <c r="ATF32">
        <v>611</v>
      </c>
      <c r="ATG32">
        <v>610</v>
      </c>
      <c r="ATH32">
        <v>606</v>
      </c>
      <c r="ATI32">
        <v>598</v>
      </c>
      <c r="ATJ32">
        <v>590</v>
      </c>
      <c r="ATK32">
        <v>589</v>
      </c>
      <c r="ATL32">
        <v>589</v>
      </c>
      <c r="ATM32">
        <v>121</v>
      </c>
      <c r="ATN32">
        <v>120</v>
      </c>
      <c r="ATO32">
        <v>115</v>
      </c>
      <c r="ATP32">
        <v>111</v>
      </c>
      <c r="ATQ32">
        <v>107</v>
      </c>
      <c r="ATR32">
        <v>17</v>
      </c>
      <c r="ATS32">
        <v>17</v>
      </c>
      <c r="ATT32">
        <v>17</v>
      </c>
      <c r="ATU32">
        <v>20</v>
      </c>
      <c r="ATV32">
        <v>20</v>
      </c>
      <c r="ATW32">
        <v>21</v>
      </c>
      <c r="ATX32">
        <v>21</v>
      </c>
      <c r="ATY32">
        <v>21</v>
      </c>
      <c r="ATZ32">
        <v>21</v>
      </c>
      <c r="AUA32">
        <v>15</v>
      </c>
      <c r="AUB32">
        <v>10</v>
      </c>
      <c r="AUC32">
        <v>10</v>
      </c>
      <c r="AUD32">
        <v>1207652</v>
      </c>
      <c r="AUE32">
        <v>1210938</v>
      </c>
      <c r="AUF32">
        <v>1214172</v>
      </c>
      <c r="AUG32">
        <v>1219205</v>
      </c>
      <c r="AUH32">
        <v>1223104</v>
      </c>
      <c r="AUI32">
        <v>1226875</v>
      </c>
      <c r="AUJ32">
        <v>1204234</v>
      </c>
      <c r="AUK32">
        <v>1206438</v>
      </c>
      <c r="AUL32">
        <v>1207606</v>
      </c>
      <c r="AUM32">
        <v>1202540</v>
      </c>
      <c r="AUN32">
        <v>1195642</v>
      </c>
      <c r="AUO32">
        <v>1197481</v>
      </c>
      <c r="AUP32">
        <v>1197481</v>
      </c>
      <c r="AUQ32">
        <v>1190342</v>
      </c>
      <c r="AUR32">
        <v>1195905</v>
      </c>
      <c r="AUS32">
        <v>1190372</v>
      </c>
      <c r="AUT32">
        <v>1170745</v>
      </c>
      <c r="AUU32">
        <v>1170810</v>
      </c>
      <c r="AUV32">
        <v>1055802</v>
      </c>
      <c r="AUW32">
        <v>689639</v>
      </c>
      <c r="AUX32">
        <v>357904</v>
      </c>
      <c r="AUY32">
        <v>157514</v>
      </c>
      <c r="AUZ32">
        <v>38099</v>
      </c>
      <c r="AVA32">
        <v>30544</v>
      </c>
      <c r="AVB32">
        <v>24987</v>
      </c>
      <c r="AVC32">
        <v>14211</v>
      </c>
      <c r="AVD32">
        <v>12268</v>
      </c>
      <c r="AVE32">
        <v>9720</v>
      </c>
      <c r="AVF32">
        <v>8506</v>
      </c>
      <c r="AVG32">
        <v>8435</v>
      </c>
      <c r="AVH32">
        <v>7970</v>
      </c>
      <c r="AVI32">
        <v>6649</v>
      </c>
      <c r="AVJ32">
        <v>3285</v>
      </c>
      <c r="AVK32">
        <v>2666</v>
      </c>
      <c r="AVL32">
        <v>1406</v>
      </c>
      <c r="AVM32">
        <v>1107</v>
      </c>
      <c r="AVN32">
        <v>1041</v>
      </c>
      <c r="AVO32">
        <v>896</v>
      </c>
      <c r="AVP32">
        <v>556</v>
      </c>
      <c r="AVQ32">
        <v>273</v>
      </c>
      <c r="AVR32">
        <v>256</v>
      </c>
      <c r="AVS32">
        <v>250</v>
      </c>
      <c r="AVT32">
        <v>234</v>
      </c>
      <c r="AVU32">
        <v>224</v>
      </c>
      <c r="AVV32">
        <v>198</v>
      </c>
      <c r="AVW32">
        <v>64</v>
      </c>
      <c r="AVX32">
        <v>61</v>
      </c>
      <c r="AVY32">
        <v>40</v>
      </c>
      <c r="AVZ32">
        <v>38</v>
      </c>
      <c r="AWA32">
        <v>29</v>
      </c>
      <c r="AWB32">
        <v>16</v>
      </c>
      <c r="AWC32">
        <v>13</v>
      </c>
      <c r="AWD32">
        <v>11</v>
      </c>
      <c r="AWE32">
        <v>11</v>
      </c>
      <c r="AWF32">
        <v>11</v>
      </c>
      <c r="AWG32">
        <v>9</v>
      </c>
      <c r="AWH32">
        <v>9</v>
      </c>
      <c r="AWI32">
        <v>9</v>
      </c>
      <c r="AWJ32">
        <v>10</v>
      </c>
      <c r="AWK32">
        <v>8</v>
      </c>
      <c r="AWL32">
        <v>7</v>
      </c>
      <c r="AWM32">
        <v>7</v>
      </c>
      <c r="AWN32">
        <v>7</v>
      </c>
      <c r="AWO32">
        <v>7</v>
      </c>
      <c r="AWP32">
        <v>7</v>
      </c>
      <c r="AWQ32">
        <v>7</v>
      </c>
      <c r="AWR32">
        <v>1178931</v>
      </c>
      <c r="AWS32">
        <v>1188833</v>
      </c>
      <c r="AWT32">
        <v>1201743</v>
      </c>
      <c r="AWU32">
        <v>1197265</v>
      </c>
      <c r="AWV32">
        <v>1198518</v>
      </c>
      <c r="AWW32">
        <v>1190179</v>
      </c>
      <c r="AWX32">
        <v>1185889</v>
      </c>
      <c r="AWY32">
        <v>1195401</v>
      </c>
      <c r="AWZ32">
        <v>1192235</v>
      </c>
      <c r="AXA32">
        <v>1198029</v>
      </c>
      <c r="AXB32">
        <v>1188051</v>
      </c>
      <c r="AXC32">
        <v>1187630</v>
      </c>
      <c r="AXD32">
        <v>1179441</v>
      </c>
      <c r="AXE32">
        <v>1181745</v>
      </c>
      <c r="AXF32">
        <v>1174096</v>
      </c>
      <c r="AXG32">
        <v>1172611</v>
      </c>
      <c r="AXH32">
        <v>1172611</v>
      </c>
      <c r="AXI32">
        <v>1179167</v>
      </c>
      <c r="AXJ32">
        <v>1208431</v>
      </c>
      <c r="AXK32">
        <v>898720</v>
      </c>
      <c r="AXL32">
        <v>468339</v>
      </c>
      <c r="AXM32">
        <v>172742</v>
      </c>
      <c r="AXN32">
        <v>62525</v>
      </c>
      <c r="AXO32">
        <v>21992</v>
      </c>
      <c r="AXP32">
        <v>17610</v>
      </c>
      <c r="AXQ32">
        <v>14655</v>
      </c>
      <c r="AXR32">
        <v>11988</v>
      </c>
      <c r="AXS32">
        <v>10866</v>
      </c>
      <c r="AXT32">
        <v>8616</v>
      </c>
      <c r="AXU32">
        <v>3704</v>
      </c>
      <c r="AXV32">
        <v>2877</v>
      </c>
      <c r="AXW32">
        <v>2715</v>
      </c>
      <c r="AXX32">
        <v>1853</v>
      </c>
      <c r="AXY32">
        <v>1828</v>
      </c>
      <c r="AXZ32">
        <v>1547</v>
      </c>
      <c r="AYA32">
        <v>1365</v>
      </c>
      <c r="AYB32">
        <v>1183</v>
      </c>
      <c r="AYC32">
        <v>1004</v>
      </c>
      <c r="AYD32">
        <v>345</v>
      </c>
      <c r="AYE32">
        <v>330</v>
      </c>
      <c r="AYF32">
        <v>327</v>
      </c>
      <c r="AYG32">
        <v>56</v>
      </c>
      <c r="AYH32">
        <v>50</v>
      </c>
      <c r="AYI32">
        <v>48</v>
      </c>
      <c r="AYJ32">
        <v>47</v>
      </c>
      <c r="AYK32">
        <v>42</v>
      </c>
      <c r="AYL32">
        <v>38</v>
      </c>
      <c r="AYM32">
        <v>41</v>
      </c>
      <c r="AYN32">
        <v>22</v>
      </c>
      <c r="AYO32">
        <v>23</v>
      </c>
      <c r="AYP32">
        <v>21</v>
      </c>
      <c r="AYQ32">
        <v>18</v>
      </c>
      <c r="AYR32">
        <v>17</v>
      </c>
      <c r="AYS32">
        <v>15</v>
      </c>
      <c r="AYT32">
        <v>15</v>
      </c>
      <c r="AYU32">
        <v>15</v>
      </c>
      <c r="AYV32">
        <v>15</v>
      </c>
      <c r="AYW32">
        <v>15</v>
      </c>
      <c r="AYX32">
        <v>15</v>
      </c>
      <c r="AYY32">
        <v>15</v>
      </c>
      <c r="AYZ32">
        <v>15</v>
      </c>
      <c r="AZA32">
        <v>15</v>
      </c>
      <c r="AZB32">
        <v>15</v>
      </c>
      <c r="AZC32">
        <v>15</v>
      </c>
      <c r="AZD32">
        <v>3</v>
      </c>
      <c r="AZE32">
        <v>1191121</v>
      </c>
      <c r="AZF32">
        <v>1198954</v>
      </c>
      <c r="AZG32">
        <v>1186406</v>
      </c>
      <c r="AZH32">
        <v>1198675</v>
      </c>
      <c r="AZI32">
        <v>1202521</v>
      </c>
      <c r="AZJ32">
        <v>1199821</v>
      </c>
      <c r="AZK32">
        <v>1210456</v>
      </c>
      <c r="AZL32">
        <v>1209238</v>
      </c>
      <c r="AZM32">
        <v>1202554</v>
      </c>
      <c r="AZN32">
        <v>1205532</v>
      </c>
      <c r="AZO32">
        <v>1229505</v>
      </c>
      <c r="AZP32">
        <v>1233963</v>
      </c>
      <c r="AZQ32">
        <v>1232418</v>
      </c>
      <c r="AZR32">
        <v>1224710</v>
      </c>
      <c r="AZS32">
        <v>1220248</v>
      </c>
      <c r="AZT32">
        <v>1220253</v>
      </c>
      <c r="AZU32">
        <v>1219588</v>
      </c>
      <c r="AZV32">
        <v>1212520</v>
      </c>
      <c r="AZW32">
        <v>1172915</v>
      </c>
      <c r="AZX32">
        <v>822507</v>
      </c>
      <c r="AZY32">
        <v>418630</v>
      </c>
      <c r="AZZ32">
        <v>151516</v>
      </c>
      <c r="BAA32">
        <v>56944</v>
      </c>
      <c r="BAB32">
        <v>25550</v>
      </c>
      <c r="BAC32">
        <v>21792</v>
      </c>
      <c r="BAD32">
        <v>15493</v>
      </c>
      <c r="BAE32">
        <v>15493</v>
      </c>
      <c r="BAF32">
        <v>13239</v>
      </c>
      <c r="BAG32">
        <v>12888</v>
      </c>
      <c r="BAH32">
        <v>12548</v>
      </c>
      <c r="BAI32">
        <v>11470</v>
      </c>
      <c r="BAJ32">
        <v>5754</v>
      </c>
      <c r="BAK32">
        <v>4671</v>
      </c>
      <c r="BAL32">
        <v>3027</v>
      </c>
      <c r="BAM32">
        <v>1915</v>
      </c>
      <c r="BAN32">
        <v>1041</v>
      </c>
      <c r="BAO32">
        <v>942</v>
      </c>
      <c r="BAP32">
        <v>499</v>
      </c>
      <c r="BAQ32">
        <v>436</v>
      </c>
      <c r="BAR32">
        <v>316</v>
      </c>
      <c r="BAS32">
        <v>221</v>
      </c>
      <c r="BAT32">
        <v>77</v>
      </c>
      <c r="BAU32">
        <v>60</v>
      </c>
      <c r="BAV32">
        <v>58</v>
      </c>
      <c r="BAW32">
        <v>58</v>
      </c>
      <c r="BAX32">
        <v>57</v>
      </c>
      <c r="BAY32">
        <v>57</v>
      </c>
      <c r="BAZ32">
        <v>52</v>
      </c>
      <c r="BBA32">
        <v>54</v>
      </c>
      <c r="BBB32">
        <v>52</v>
      </c>
      <c r="BBC32">
        <v>44</v>
      </c>
      <c r="BBD32">
        <v>44</v>
      </c>
      <c r="BBE32">
        <v>39</v>
      </c>
      <c r="BBF32">
        <v>37</v>
      </c>
      <c r="BBG32">
        <v>15</v>
      </c>
      <c r="BBH32">
        <v>14</v>
      </c>
      <c r="BBI32">
        <v>14</v>
      </c>
      <c r="BBJ32">
        <v>14</v>
      </c>
      <c r="BBK32">
        <v>14</v>
      </c>
      <c r="BBL32">
        <v>13</v>
      </c>
      <c r="BBM32">
        <v>12</v>
      </c>
      <c r="BBN32">
        <v>12</v>
      </c>
      <c r="BBO32">
        <v>12</v>
      </c>
      <c r="BBP32">
        <v>11</v>
      </c>
      <c r="BBQ32">
        <v>11</v>
      </c>
      <c r="BBR32">
        <v>1133861</v>
      </c>
      <c r="BBS32">
        <v>1137108</v>
      </c>
      <c r="BBT32">
        <v>1138132</v>
      </c>
      <c r="BBU32">
        <v>1140403</v>
      </c>
      <c r="BBV32">
        <v>1133191</v>
      </c>
      <c r="BBW32">
        <v>1133223</v>
      </c>
      <c r="BBX32">
        <v>1128453</v>
      </c>
      <c r="BBY32">
        <v>1129423</v>
      </c>
      <c r="BBZ32">
        <v>1122981</v>
      </c>
      <c r="BCA32">
        <v>1126561</v>
      </c>
      <c r="BCB32">
        <v>1117127</v>
      </c>
      <c r="BCC32">
        <v>1122459</v>
      </c>
      <c r="BCD32">
        <v>1111689</v>
      </c>
      <c r="BCE32">
        <v>1109512</v>
      </c>
      <c r="BCF32">
        <v>1103491</v>
      </c>
      <c r="BCG32">
        <v>1110787</v>
      </c>
      <c r="BCH32">
        <v>1120063</v>
      </c>
      <c r="BCI32">
        <v>1084866</v>
      </c>
      <c r="BCJ32">
        <v>1084866</v>
      </c>
      <c r="BCK32">
        <v>1004930</v>
      </c>
      <c r="BCL32">
        <v>661686</v>
      </c>
      <c r="BCM32">
        <v>307133</v>
      </c>
      <c r="BCN32">
        <v>156433</v>
      </c>
      <c r="BCO32">
        <v>77087</v>
      </c>
      <c r="BCP32">
        <v>55127</v>
      </c>
      <c r="BCQ32">
        <v>40928</v>
      </c>
      <c r="BCR32">
        <v>30120</v>
      </c>
      <c r="BCS32">
        <v>28008</v>
      </c>
      <c r="BCT32">
        <v>25578</v>
      </c>
      <c r="BCU32">
        <v>23011</v>
      </c>
      <c r="BCV32">
        <v>18446</v>
      </c>
      <c r="BCW32">
        <v>17795</v>
      </c>
      <c r="BCX32">
        <v>17670</v>
      </c>
      <c r="BCY32">
        <v>15980</v>
      </c>
      <c r="BCZ32">
        <v>14304</v>
      </c>
      <c r="BDA32">
        <v>12709</v>
      </c>
      <c r="BDB32">
        <v>12596</v>
      </c>
      <c r="BDC32">
        <v>12392</v>
      </c>
      <c r="BDD32">
        <v>12397</v>
      </c>
      <c r="BDE32">
        <v>10737</v>
      </c>
      <c r="BDF32">
        <v>10678</v>
      </c>
      <c r="BDG32">
        <v>10983</v>
      </c>
      <c r="BDH32">
        <v>10573</v>
      </c>
      <c r="BDI32">
        <v>7429</v>
      </c>
      <c r="BDJ32">
        <v>7350</v>
      </c>
      <c r="BDK32">
        <v>7293</v>
      </c>
      <c r="BDL32">
        <v>7083</v>
      </c>
      <c r="BDM32">
        <v>7047</v>
      </c>
      <c r="BDN32">
        <v>7063</v>
      </c>
      <c r="BDO32">
        <v>7005</v>
      </c>
      <c r="BDP32">
        <v>7003</v>
      </c>
      <c r="BDQ32">
        <v>7005</v>
      </c>
      <c r="BDR32">
        <v>7023</v>
      </c>
      <c r="BDS32">
        <v>7023</v>
      </c>
      <c r="BDT32">
        <v>7002</v>
      </c>
      <c r="BDU32">
        <v>7004</v>
      </c>
      <c r="BDV32">
        <v>7001</v>
      </c>
      <c r="BDW32">
        <v>6998</v>
      </c>
      <c r="BDX32">
        <v>7001</v>
      </c>
      <c r="BDY32">
        <v>7043</v>
      </c>
      <c r="BDZ32">
        <v>7043</v>
      </c>
      <c r="BEA32">
        <v>7043</v>
      </c>
      <c r="BEB32">
        <v>7040</v>
      </c>
      <c r="BEC32">
        <v>7038</v>
      </c>
      <c r="BED32">
        <v>2624</v>
      </c>
      <c r="BEE32">
        <v>1179789</v>
      </c>
      <c r="BEF32">
        <v>1176753</v>
      </c>
      <c r="BEG32">
        <v>1174608</v>
      </c>
      <c r="BEH32">
        <v>1177197</v>
      </c>
      <c r="BEI32">
        <v>1170478</v>
      </c>
      <c r="BEJ32">
        <v>1159860</v>
      </c>
      <c r="BEK32">
        <v>1160621</v>
      </c>
      <c r="BEL32">
        <v>1159350</v>
      </c>
      <c r="BEM32">
        <v>1153663</v>
      </c>
      <c r="BEN32">
        <v>1146632</v>
      </c>
      <c r="BEO32">
        <v>1140864</v>
      </c>
      <c r="BEP32">
        <v>1140864</v>
      </c>
      <c r="BEQ32">
        <v>1135272</v>
      </c>
      <c r="BER32">
        <v>1125145</v>
      </c>
      <c r="BES32">
        <v>1125159</v>
      </c>
      <c r="BET32">
        <v>1136089</v>
      </c>
      <c r="BEU32">
        <v>1114673</v>
      </c>
      <c r="BEV32">
        <v>1081405</v>
      </c>
      <c r="BEW32">
        <v>917019</v>
      </c>
      <c r="BEX32">
        <v>613003</v>
      </c>
      <c r="BEY32">
        <v>289312</v>
      </c>
      <c r="BEZ32">
        <v>152769</v>
      </c>
      <c r="BFA32">
        <v>95406</v>
      </c>
      <c r="BFB32">
        <v>62645</v>
      </c>
      <c r="BFC32">
        <v>44366</v>
      </c>
      <c r="BFD32">
        <v>38886</v>
      </c>
      <c r="BFE32">
        <v>36744</v>
      </c>
      <c r="BFF32">
        <v>34315</v>
      </c>
      <c r="BFG32">
        <v>31254</v>
      </c>
      <c r="BFH32">
        <v>30456</v>
      </c>
      <c r="BFI32">
        <v>28103</v>
      </c>
      <c r="BFJ32">
        <v>26116</v>
      </c>
      <c r="BFK32">
        <v>25252</v>
      </c>
      <c r="BFL32">
        <v>25234</v>
      </c>
      <c r="BFM32">
        <v>24963</v>
      </c>
      <c r="BFN32">
        <v>24635</v>
      </c>
      <c r="BFO32">
        <v>14418</v>
      </c>
      <c r="BFP32">
        <v>14036</v>
      </c>
      <c r="BFQ32">
        <v>13536</v>
      </c>
      <c r="BFR32">
        <v>13454</v>
      </c>
      <c r="BFS32">
        <v>376</v>
      </c>
      <c r="BFT32">
        <v>292</v>
      </c>
      <c r="BFU32">
        <v>146</v>
      </c>
      <c r="BFV32">
        <v>123</v>
      </c>
      <c r="BFW32">
        <v>13</v>
      </c>
      <c r="BFX32">
        <v>11</v>
      </c>
      <c r="BFY32">
        <v>11</v>
      </c>
      <c r="BFZ32">
        <v>11</v>
      </c>
      <c r="BGA32">
        <v>6</v>
      </c>
      <c r="BGB32">
        <v>6</v>
      </c>
      <c r="BGC32">
        <v>6</v>
      </c>
      <c r="BGD32">
        <v>6</v>
      </c>
      <c r="BGE32">
        <v>5</v>
      </c>
      <c r="BGF32">
        <v>5</v>
      </c>
      <c r="BGG32">
        <v>5</v>
      </c>
      <c r="BGH32">
        <v>4</v>
      </c>
      <c r="BGI32">
        <v>4</v>
      </c>
      <c r="BGJ32">
        <v>4</v>
      </c>
      <c r="BGK32">
        <v>2</v>
      </c>
      <c r="BGL32">
        <v>1</v>
      </c>
      <c r="BGM32">
        <v>1</v>
      </c>
      <c r="BGN32">
        <v>1</v>
      </c>
      <c r="BGO32">
        <v>1</v>
      </c>
      <c r="BGP32">
        <v>1</v>
      </c>
      <c r="BGQ32">
        <v>1</v>
      </c>
      <c r="BGR32">
        <v>1</v>
      </c>
      <c r="BGS32">
        <v>1007585</v>
      </c>
      <c r="BGT32">
        <v>998133</v>
      </c>
      <c r="BGU32">
        <v>989987</v>
      </c>
      <c r="BGV32">
        <v>986555</v>
      </c>
      <c r="BGW32">
        <v>983832</v>
      </c>
      <c r="BGX32">
        <v>983869</v>
      </c>
      <c r="BGY32">
        <v>985254</v>
      </c>
      <c r="BGZ32">
        <v>974609</v>
      </c>
      <c r="BHA32">
        <v>978345</v>
      </c>
      <c r="BHB32">
        <v>979296</v>
      </c>
      <c r="BHC32">
        <v>984709</v>
      </c>
      <c r="BHD32">
        <v>988769</v>
      </c>
      <c r="BHE32">
        <v>1001807</v>
      </c>
      <c r="BHF32">
        <v>996817</v>
      </c>
      <c r="BHG32">
        <v>993942</v>
      </c>
      <c r="BHH32">
        <v>1002215</v>
      </c>
      <c r="BHI32">
        <v>1001678</v>
      </c>
      <c r="BHJ32">
        <v>978277</v>
      </c>
      <c r="BHK32">
        <v>789412</v>
      </c>
      <c r="BHL32">
        <v>380136</v>
      </c>
      <c r="BHM32">
        <v>380136</v>
      </c>
      <c r="BHN32">
        <v>228522</v>
      </c>
      <c r="BHO32">
        <v>95400</v>
      </c>
      <c r="BHP32">
        <v>28036</v>
      </c>
      <c r="BHQ32">
        <v>22828</v>
      </c>
      <c r="BHR32">
        <v>17806</v>
      </c>
      <c r="BHS32">
        <v>11269</v>
      </c>
      <c r="BHT32">
        <v>8698</v>
      </c>
      <c r="BHU32">
        <v>7332</v>
      </c>
      <c r="BHV32">
        <v>7211</v>
      </c>
      <c r="BHW32">
        <v>5495</v>
      </c>
      <c r="BHX32">
        <v>4593</v>
      </c>
      <c r="BHY32">
        <v>3773</v>
      </c>
      <c r="BHZ32">
        <v>1934</v>
      </c>
      <c r="BIA32">
        <v>358</v>
      </c>
      <c r="BIB32">
        <v>349</v>
      </c>
      <c r="BIC32">
        <v>289</v>
      </c>
      <c r="BID32">
        <v>188</v>
      </c>
      <c r="BIE32">
        <v>157</v>
      </c>
      <c r="BIF32">
        <v>156</v>
      </c>
      <c r="BIG32">
        <v>165</v>
      </c>
      <c r="BIH32">
        <v>166</v>
      </c>
      <c r="BII32">
        <v>167</v>
      </c>
      <c r="BIJ32">
        <v>166</v>
      </c>
      <c r="BIK32">
        <v>155</v>
      </c>
      <c r="BIL32">
        <v>149</v>
      </c>
      <c r="BIM32">
        <v>139</v>
      </c>
      <c r="BIN32">
        <v>139</v>
      </c>
      <c r="BIO32">
        <v>140</v>
      </c>
      <c r="BIP32">
        <v>139</v>
      </c>
      <c r="BIQ32">
        <v>137</v>
      </c>
      <c r="BIR32">
        <v>137</v>
      </c>
      <c r="BIS32">
        <v>134</v>
      </c>
      <c r="BIT32">
        <v>134</v>
      </c>
      <c r="BIU32">
        <v>132</v>
      </c>
      <c r="BIV32">
        <v>132</v>
      </c>
      <c r="BIW32">
        <v>131</v>
      </c>
      <c r="BIX32">
        <v>131</v>
      </c>
      <c r="BIY32">
        <v>130</v>
      </c>
      <c r="BIZ32">
        <v>130</v>
      </c>
      <c r="BJA32">
        <v>129</v>
      </c>
      <c r="BJB32">
        <v>130</v>
      </c>
      <c r="BJC32">
        <v>130</v>
      </c>
      <c r="BJD32">
        <v>129</v>
      </c>
      <c r="BJE32">
        <v>129</v>
      </c>
      <c r="BJF32">
        <v>1123672</v>
      </c>
      <c r="BJG32">
        <v>1132656</v>
      </c>
      <c r="BJH32">
        <v>1151083</v>
      </c>
      <c r="BJI32">
        <v>1169746</v>
      </c>
      <c r="BJJ32">
        <v>1179890</v>
      </c>
      <c r="BJK32">
        <v>1203844</v>
      </c>
      <c r="BJL32">
        <v>1230611</v>
      </c>
      <c r="BJM32">
        <v>1229285</v>
      </c>
      <c r="BJN32">
        <v>1218496</v>
      </c>
      <c r="BJO32">
        <v>1231969</v>
      </c>
      <c r="BJP32">
        <v>1207309</v>
      </c>
      <c r="BJQ32">
        <v>1211513</v>
      </c>
      <c r="BJR32">
        <v>1203906</v>
      </c>
      <c r="BJS32">
        <v>1204640</v>
      </c>
      <c r="BJT32">
        <v>1204307</v>
      </c>
      <c r="BJU32">
        <v>1193323</v>
      </c>
      <c r="BJV32">
        <v>1184127</v>
      </c>
      <c r="BJW32">
        <v>1156546</v>
      </c>
      <c r="BJX32">
        <v>1002832</v>
      </c>
      <c r="BJY32">
        <v>680577</v>
      </c>
      <c r="BJZ32">
        <v>401724</v>
      </c>
      <c r="BKA32">
        <v>268687</v>
      </c>
      <c r="BKB32">
        <v>215253</v>
      </c>
      <c r="BKC32">
        <v>158919</v>
      </c>
      <c r="BKD32">
        <v>127688</v>
      </c>
      <c r="BKE32">
        <v>127688</v>
      </c>
      <c r="BKF32">
        <v>121763</v>
      </c>
      <c r="BKG32">
        <v>113557</v>
      </c>
      <c r="BKH32">
        <v>104898</v>
      </c>
      <c r="BKI32">
        <v>99147</v>
      </c>
      <c r="BKJ32">
        <v>86126</v>
      </c>
      <c r="BKK32">
        <v>83919</v>
      </c>
      <c r="BKL32">
        <v>64503</v>
      </c>
      <c r="BKM32">
        <v>63760</v>
      </c>
      <c r="BKN32">
        <v>25759</v>
      </c>
      <c r="BKO32">
        <v>25981</v>
      </c>
      <c r="BKP32">
        <v>17708</v>
      </c>
      <c r="BKQ32">
        <v>16215</v>
      </c>
      <c r="BKR32">
        <v>15666</v>
      </c>
      <c r="BKS32">
        <v>14483</v>
      </c>
      <c r="BKT32">
        <v>7692</v>
      </c>
      <c r="BKU32">
        <v>7592</v>
      </c>
      <c r="BKV32">
        <v>6850</v>
      </c>
      <c r="BKW32">
        <v>4450</v>
      </c>
      <c r="BKX32">
        <v>3725</v>
      </c>
      <c r="BKY32">
        <v>3725</v>
      </c>
      <c r="BKZ32">
        <v>2753</v>
      </c>
      <c r="BLA32">
        <v>2554</v>
      </c>
      <c r="BLB32">
        <v>792</v>
      </c>
      <c r="BLC32">
        <v>717</v>
      </c>
      <c r="BLD32">
        <v>732</v>
      </c>
      <c r="BLE32">
        <v>717</v>
      </c>
      <c r="BLF32">
        <v>706</v>
      </c>
      <c r="BLG32">
        <v>67</v>
      </c>
      <c r="BLH32">
        <v>68</v>
      </c>
      <c r="BLI32">
        <v>28</v>
      </c>
      <c r="BLJ32">
        <v>23</v>
      </c>
      <c r="BLK32">
        <v>18</v>
      </c>
      <c r="BLL32">
        <v>18</v>
      </c>
      <c r="BLM32">
        <v>18</v>
      </c>
      <c r="BLN32">
        <v>15</v>
      </c>
      <c r="BLO32">
        <v>15</v>
      </c>
      <c r="BLP32">
        <v>12</v>
      </c>
      <c r="BLQ32">
        <v>12</v>
      </c>
      <c r="BLR32">
        <v>12</v>
      </c>
      <c r="BLS32">
        <v>13</v>
      </c>
      <c r="BLT32">
        <v>1026561</v>
      </c>
      <c r="BLU32">
        <v>1020998</v>
      </c>
      <c r="BLV32">
        <v>1016363</v>
      </c>
      <c r="BLW32">
        <v>1011016</v>
      </c>
      <c r="BLX32">
        <v>1017188</v>
      </c>
      <c r="BLY32">
        <v>1006921</v>
      </c>
      <c r="BLZ32">
        <v>990256</v>
      </c>
      <c r="BMA32">
        <v>967780</v>
      </c>
      <c r="BMB32">
        <v>962069</v>
      </c>
      <c r="BMC32">
        <v>948979</v>
      </c>
      <c r="BMD32">
        <v>951890</v>
      </c>
      <c r="BME32">
        <v>956999</v>
      </c>
      <c r="BMF32">
        <v>962840</v>
      </c>
      <c r="BMG32">
        <v>961288</v>
      </c>
      <c r="BMH32">
        <v>954393</v>
      </c>
      <c r="BMI32">
        <v>959630</v>
      </c>
      <c r="BMJ32">
        <v>959630</v>
      </c>
      <c r="BMK32">
        <v>917760</v>
      </c>
      <c r="BML32">
        <v>726655</v>
      </c>
      <c r="BMM32">
        <v>386324</v>
      </c>
      <c r="BMN32">
        <v>258684</v>
      </c>
      <c r="BMO32">
        <v>110161</v>
      </c>
      <c r="BMP32">
        <v>87711</v>
      </c>
      <c r="BMQ32">
        <v>61277</v>
      </c>
      <c r="BMR32">
        <v>46772</v>
      </c>
      <c r="BMS32">
        <v>38793</v>
      </c>
      <c r="BMT32">
        <v>28552</v>
      </c>
      <c r="BMU32">
        <v>22906</v>
      </c>
      <c r="BMV32">
        <v>22262</v>
      </c>
      <c r="BMW32">
        <v>22103</v>
      </c>
      <c r="BMX32">
        <v>14294</v>
      </c>
      <c r="BMY32">
        <v>12066</v>
      </c>
      <c r="BMZ32">
        <v>11159</v>
      </c>
      <c r="BNA32">
        <v>9689</v>
      </c>
      <c r="BNB32">
        <v>9105</v>
      </c>
      <c r="BNC32">
        <v>8920</v>
      </c>
      <c r="BND32">
        <v>8692</v>
      </c>
      <c r="BNE32">
        <v>9171</v>
      </c>
      <c r="BNF32">
        <v>8049</v>
      </c>
      <c r="BNG32">
        <v>7527</v>
      </c>
      <c r="BNH32">
        <v>6818</v>
      </c>
      <c r="BNI32">
        <v>6126</v>
      </c>
      <c r="BNJ32">
        <v>6065</v>
      </c>
      <c r="BNK32">
        <v>783</v>
      </c>
      <c r="BNL32">
        <v>776</v>
      </c>
      <c r="BNM32">
        <v>773</v>
      </c>
      <c r="BNN32">
        <v>688</v>
      </c>
      <c r="BNO32">
        <v>665</v>
      </c>
      <c r="BNP32">
        <v>662</v>
      </c>
      <c r="BNQ32">
        <v>661</v>
      </c>
      <c r="BNR32">
        <v>657</v>
      </c>
      <c r="BNS32">
        <v>653</v>
      </c>
      <c r="BNT32">
        <v>663</v>
      </c>
      <c r="BNU32">
        <v>52</v>
      </c>
      <c r="BNV32">
        <v>52</v>
      </c>
      <c r="BNW32">
        <v>53</v>
      </c>
      <c r="BNX32">
        <v>43</v>
      </c>
      <c r="BNY32">
        <v>43</v>
      </c>
      <c r="BNZ32">
        <v>15</v>
      </c>
      <c r="BOA32">
        <v>8</v>
      </c>
      <c r="BOB32">
        <v>8</v>
      </c>
      <c r="BOC32">
        <v>7</v>
      </c>
      <c r="BOD32">
        <v>5</v>
      </c>
      <c r="BOE32">
        <v>4</v>
      </c>
      <c r="BOF32">
        <v>3</v>
      </c>
      <c r="BOG32">
        <v>980165</v>
      </c>
      <c r="BOH32">
        <v>974454</v>
      </c>
      <c r="BOI32">
        <v>981439</v>
      </c>
      <c r="BOJ32">
        <v>987548</v>
      </c>
      <c r="BOK32">
        <v>983683</v>
      </c>
      <c r="BOL32">
        <v>979606</v>
      </c>
      <c r="BOM32">
        <v>971142</v>
      </c>
      <c r="BON32">
        <v>968050</v>
      </c>
      <c r="BOO32">
        <v>947892</v>
      </c>
      <c r="BOP32">
        <v>946169</v>
      </c>
      <c r="BOQ32">
        <v>948102</v>
      </c>
      <c r="BOR32">
        <v>939137</v>
      </c>
      <c r="BOS32">
        <v>942193</v>
      </c>
      <c r="BOT32">
        <v>925996</v>
      </c>
      <c r="BOU32">
        <v>925996</v>
      </c>
      <c r="BOV32">
        <v>920502</v>
      </c>
      <c r="BOW32">
        <v>880939</v>
      </c>
      <c r="BOX32">
        <v>698993</v>
      </c>
      <c r="BOY32">
        <v>411546</v>
      </c>
      <c r="BOZ32">
        <v>238922</v>
      </c>
      <c r="BPA32">
        <v>154300</v>
      </c>
      <c r="BPB32">
        <v>112745</v>
      </c>
      <c r="BPC32">
        <v>73706</v>
      </c>
      <c r="BPD32">
        <v>72009</v>
      </c>
      <c r="BPE32">
        <v>34241</v>
      </c>
      <c r="BPF32">
        <v>30999</v>
      </c>
      <c r="BPG32">
        <v>25090</v>
      </c>
      <c r="BPH32">
        <v>23947</v>
      </c>
      <c r="BPI32">
        <v>20651</v>
      </c>
      <c r="BPJ32">
        <v>20858</v>
      </c>
      <c r="BPK32">
        <v>20546</v>
      </c>
      <c r="BPL32">
        <v>19076</v>
      </c>
      <c r="BPM32">
        <v>19592</v>
      </c>
      <c r="BPN32">
        <v>20127</v>
      </c>
      <c r="BPO32">
        <v>15552</v>
      </c>
      <c r="BPP32">
        <v>14400</v>
      </c>
      <c r="BPQ32">
        <v>13049</v>
      </c>
      <c r="BPR32">
        <v>10737</v>
      </c>
      <c r="BPS32">
        <v>10723</v>
      </c>
      <c r="BPT32">
        <v>10614</v>
      </c>
      <c r="BPU32">
        <v>10608</v>
      </c>
      <c r="BPV32">
        <v>10595</v>
      </c>
      <c r="BPW32">
        <v>10404</v>
      </c>
      <c r="BPX32">
        <v>9894</v>
      </c>
      <c r="BPY32">
        <v>9368</v>
      </c>
      <c r="BPZ32">
        <v>5055</v>
      </c>
      <c r="BQA32">
        <v>170</v>
      </c>
      <c r="BQB32">
        <v>164</v>
      </c>
      <c r="BQC32">
        <v>136</v>
      </c>
      <c r="BQD32">
        <v>131</v>
      </c>
      <c r="BQE32">
        <v>127</v>
      </c>
      <c r="BQF32">
        <v>127</v>
      </c>
      <c r="BQG32">
        <v>121</v>
      </c>
      <c r="BQH32">
        <v>117</v>
      </c>
      <c r="BQI32">
        <v>116</v>
      </c>
      <c r="BQJ32">
        <v>105</v>
      </c>
      <c r="BQK32">
        <v>105</v>
      </c>
      <c r="BQL32">
        <v>112</v>
      </c>
      <c r="BQM32">
        <v>104</v>
      </c>
      <c r="BQN32">
        <v>103</v>
      </c>
      <c r="BQO32">
        <v>98</v>
      </c>
      <c r="BQP32">
        <v>92</v>
      </c>
      <c r="BQQ32">
        <v>88</v>
      </c>
      <c r="BQR32">
        <v>82</v>
      </c>
      <c r="BQS32">
        <v>79</v>
      </c>
      <c r="BQT32">
        <v>17</v>
      </c>
      <c r="BQU32">
        <v>953489</v>
      </c>
      <c r="BQV32">
        <v>951503</v>
      </c>
      <c r="BQW32">
        <v>947670</v>
      </c>
      <c r="BQX32">
        <v>952795</v>
      </c>
      <c r="BQY32">
        <v>960116</v>
      </c>
      <c r="BQZ32">
        <v>948492</v>
      </c>
      <c r="BRA32">
        <v>946974</v>
      </c>
      <c r="BRB32">
        <v>943145</v>
      </c>
      <c r="BRC32">
        <v>945865</v>
      </c>
      <c r="BRD32">
        <v>946257</v>
      </c>
      <c r="BRE32">
        <v>944679</v>
      </c>
      <c r="BRF32">
        <v>940542</v>
      </c>
      <c r="BRG32">
        <v>945655</v>
      </c>
      <c r="BRH32">
        <v>943959</v>
      </c>
      <c r="BRI32">
        <v>948121</v>
      </c>
      <c r="BRJ32">
        <v>908851</v>
      </c>
      <c r="BRK32">
        <v>720437</v>
      </c>
      <c r="BRL32">
        <v>403504</v>
      </c>
      <c r="BRM32">
        <v>403504</v>
      </c>
      <c r="BRN32">
        <v>301186</v>
      </c>
      <c r="BRO32">
        <v>173719</v>
      </c>
      <c r="BRP32">
        <v>83260</v>
      </c>
      <c r="BRQ32">
        <v>48931</v>
      </c>
      <c r="BRR32">
        <v>34156</v>
      </c>
      <c r="BRS32">
        <v>32259</v>
      </c>
      <c r="BRT32">
        <v>29684</v>
      </c>
      <c r="BRU32">
        <v>28703</v>
      </c>
      <c r="BRV32">
        <v>25474</v>
      </c>
      <c r="BRW32">
        <v>23537</v>
      </c>
      <c r="BRX32">
        <v>21340</v>
      </c>
      <c r="BRY32">
        <v>17477</v>
      </c>
      <c r="BRZ32">
        <v>14337</v>
      </c>
      <c r="BSA32">
        <v>12380</v>
      </c>
      <c r="BSB32">
        <v>12187</v>
      </c>
      <c r="BSC32">
        <v>12552</v>
      </c>
      <c r="BSD32">
        <v>10866</v>
      </c>
      <c r="BSE32">
        <v>6102</v>
      </c>
      <c r="BSF32">
        <v>3436</v>
      </c>
      <c r="BSG32">
        <v>1310</v>
      </c>
      <c r="BSH32">
        <v>1196</v>
      </c>
      <c r="BSI32">
        <v>1183</v>
      </c>
      <c r="BSJ32">
        <v>681</v>
      </c>
      <c r="BSK32">
        <v>397</v>
      </c>
      <c r="BSL32">
        <v>388</v>
      </c>
      <c r="BSM32">
        <v>388</v>
      </c>
      <c r="BSN32">
        <v>311</v>
      </c>
      <c r="BSO32">
        <v>136</v>
      </c>
      <c r="BSP32">
        <v>126</v>
      </c>
      <c r="BSQ32">
        <v>127</v>
      </c>
      <c r="BSR32">
        <v>107</v>
      </c>
      <c r="BSS32">
        <v>94</v>
      </c>
      <c r="BST32">
        <v>84</v>
      </c>
      <c r="BSU32">
        <v>67</v>
      </c>
      <c r="BSV32">
        <v>67</v>
      </c>
      <c r="BSW32">
        <v>66</v>
      </c>
      <c r="BSX32">
        <v>67</v>
      </c>
      <c r="BSY32">
        <v>11</v>
      </c>
      <c r="BSZ32">
        <v>11</v>
      </c>
      <c r="BTA32">
        <v>11</v>
      </c>
      <c r="BTB32">
        <v>11</v>
      </c>
      <c r="BTC32">
        <v>9</v>
      </c>
      <c r="BTD32">
        <v>6</v>
      </c>
      <c r="BTE32">
        <v>5</v>
      </c>
      <c r="BTF32">
        <v>4</v>
      </c>
      <c r="BTG32">
        <v>3</v>
      </c>
      <c r="BTH32">
        <v>971149</v>
      </c>
      <c r="BTI32">
        <v>948024</v>
      </c>
      <c r="BTJ32">
        <v>958097</v>
      </c>
      <c r="BTK32">
        <v>959922</v>
      </c>
      <c r="BTL32">
        <v>948775</v>
      </c>
      <c r="BTM32">
        <v>961833</v>
      </c>
      <c r="BTN32">
        <v>949867</v>
      </c>
      <c r="BTO32">
        <v>926813</v>
      </c>
      <c r="BTP32">
        <v>922566</v>
      </c>
      <c r="BTQ32">
        <v>926404</v>
      </c>
      <c r="BTR32">
        <v>929209</v>
      </c>
      <c r="BTS32">
        <v>932820</v>
      </c>
      <c r="BTT32">
        <v>936248</v>
      </c>
      <c r="BTU32">
        <v>945077</v>
      </c>
      <c r="BTV32">
        <v>920525</v>
      </c>
      <c r="BTW32">
        <v>942570</v>
      </c>
      <c r="BTX32">
        <v>889727</v>
      </c>
      <c r="BTY32">
        <v>648236</v>
      </c>
      <c r="BTZ32">
        <v>308271</v>
      </c>
      <c r="BUA32">
        <v>135198</v>
      </c>
      <c r="BUB32">
        <v>56866</v>
      </c>
      <c r="BUC32">
        <v>27759</v>
      </c>
      <c r="BUD32">
        <v>21780</v>
      </c>
      <c r="BUE32">
        <v>21780</v>
      </c>
      <c r="BUF32">
        <v>20779</v>
      </c>
      <c r="BUG32">
        <v>19705</v>
      </c>
      <c r="BUH32">
        <v>18843</v>
      </c>
      <c r="BUI32">
        <v>17065</v>
      </c>
      <c r="BUJ32">
        <v>17335</v>
      </c>
      <c r="BUK32">
        <v>14308</v>
      </c>
      <c r="BUL32">
        <v>13873</v>
      </c>
      <c r="BUM32">
        <v>14935</v>
      </c>
      <c r="BUN32">
        <v>13516</v>
      </c>
      <c r="BUO32">
        <v>11520</v>
      </c>
      <c r="BUP32">
        <v>11441</v>
      </c>
      <c r="BUQ32">
        <v>8868</v>
      </c>
      <c r="BUR32">
        <v>8532</v>
      </c>
      <c r="BUS32">
        <v>8522</v>
      </c>
      <c r="BUT32">
        <v>8001</v>
      </c>
      <c r="BUU32">
        <v>7932</v>
      </c>
      <c r="BUV32">
        <v>7192</v>
      </c>
      <c r="BUW32">
        <v>7002</v>
      </c>
      <c r="BUX32">
        <v>7003</v>
      </c>
      <c r="BUY32">
        <v>7003</v>
      </c>
      <c r="BUZ32">
        <v>6988</v>
      </c>
      <c r="BVA32">
        <v>4725</v>
      </c>
      <c r="BVB32">
        <v>128</v>
      </c>
      <c r="BVC32">
        <v>122</v>
      </c>
      <c r="BVD32">
        <v>118</v>
      </c>
      <c r="BVE32">
        <v>118</v>
      </c>
      <c r="BVF32">
        <v>122</v>
      </c>
      <c r="BVG32">
        <v>113</v>
      </c>
      <c r="BVH32">
        <v>115</v>
      </c>
      <c r="BVI32">
        <v>61</v>
      </c>
      <c r="BVJ32">
        <v>60</v>
      </c>
      <c r="BVK32">
        <v>60</v>
      </c>
      <c r="BVL32">
        <v>56</v>
      </c>
      <c r="BVM32">
        <v>56</v>
      </c>
      <c r="BVN32">
        <v>58</v>
      </c>
      <c r="BVO32">
        <v>57</v>
      </c>
      <c r="BVP32">
        <v>56</v>
      </c>
      <c r="BVQ32">
        <v>55</v>
      </c>
      <c r="BVR32">
        <v>55</v>
      </c>
      <c r="BVS32">
        <v>55</v>
      </c>
      <c r="BVT32">
        <v>64</v>
      </c>
      <c r="BVU32">
        <v>986658</v>
      </c>
      <c r="BVV32">
        <v>975536</v>
      </c>
      <c r="BVW32">
        <v>977031</v>
      </c>
      <c r="BVX32">
        <v>981337</v>
      </c>
      <c r="BVY32">
        <v>981914</v>
      </c>
      <c r="BVZ32">
        <v>976434</v>
      </c>
      <c r="BWA32">
        <v>969172</v>
      </c>
      <c r="BWB32">
        <v>960889</v>
      </c>
      <c r="BWC32">
        <v>963507</v>
      </c>
      <c r="BWD32">
        <v>959224</v>
      </c>
      <c r="BWE32">
        <v>944392</v>
      </c>
      <c r="BWF32">
        <v>945233</v>
      </c>
      <c r="BWG32">
        <v>937397</v>
      </c>
      <c r="BWH32">
        <v>939466</v>
      </c>
      <c r="BWI32">
        <v>936089</v>
      </c>
      <c r="BWJ32">
        <v>895534</v>
      </c>
      <c r="BWK32">
        <v>704674</v>
      </c>
      <c r="BWL32">
        <v>410690</v>
      </c>
      <c r="BWM32">
        <v>109136</v>
      </c>
      <c r="BWN32">
        <v>89963</v>
      </c>
      <c r="BWO32">
        <v>89963</v>
      </c>
      <c r="BWP32">
        <v>47195</v>
      </c>
      <c r="BWQ32">
        <v>21492</v>
      </c>
      <c r="BWR32">
        <v>17244</v>
      </c>
      <c r="BWS32">
        <v>15381</v>
      </c>
      <c r="BWT32">
        <v>13338</v>
      </c>
      <c r="BWU32">
        <v>11497</v>
      </c>
      <c r="BWV32">
        <v>10961</v>
      </c>
      <c r="BWW32">
        <v>10921</v>
      </c>
      <c r="BWX32">
        <v>8882</v>
      </c>
      <c r="BWY32">
        <v>7626</v>
      </c>
      <c r="BWZ32">
        <v>7257</v>
      </c>
      <c r="BXA32">
        <v>7051</v>
      </c>
      <c r="BXB32">
        <v>6753</v>
      </c>
      <c r="BXC32">
        <v>5832</v>
      </c>
      <c r="BXD32">
        <v>4060</v>
      </c>
      <c r="BXE32">
        <v>3297</v>
      </c>
      <c r="BXF32">
        <v>2021</v>
      </c>
      <c r="BXG32">
        <v>1450</v>
      </c>
      <c r="BXH32">
        <v>1186</v>
      </c>
      <c r="BXI32">
        <v>513</v>
      </c>
      <c r="BXJ32">
        <v>402</v>
      </c>
      <c r="BXK32">
        <v>360</v>
      </c>
      <c r="BXL32">
        <v>353</v>
      </c>
      <c r="BXM32">
        <v>361</v>
      </c>
      <c r="BXN32">
        <v>330</v>
      </c>
      <c r="BXO32">
        <v>331</v>
      </c>
      <c r="BXP32">
        <v>155</v>
      </c>
      <c r="BXQ32">
        <v>72</v>
      </c>
      <c r="BXR32">
        <v>65</v>
      </c>
      <c r="BXS32">
        <v>46</v>
      </c>
      <c r="BXT32">
        <v>39</v>
      </c>
      <c r="BXU32">
        <v>38</v>
      </c>
      <c r="BXV32">
        <v>34</v>
      </c>
      <c r="BXW32">
        <v>28</v>
      </c>
      <c r="BXX32">
        <v>23</v>
      </c>
      <c r="BXY32">
        <v>12</v>
      </c>
      <c r="BXZ32">
        <v>13</v>
      </c>
      <c r="BYA32">
        <v>12</v>
      </c>
      <c r="BYB32">
        <v>12</v>
      </c>
      <c r="BYC32">
        <v>10</v>
      </c>
      <c r="BYD32">
        <v>8</v>
      </c>
      <c r="BYE32">
        <v>7</v>
      </c>
      <c r="BYF32">
        <v>7</v>
      </c>
      <c r="BYG32">
        <v>7</v>
      </c>
      <c r="BYH32">
        <v>866040</v>
      </c>
      <c r="BYI32">
        <v>855007</v>
      </c>
      <c r="BYJ32">
        <v>842410</v>
      </c>
      <c r="BYK32">
        <v>838099</v>
      </c>
      <c r="BYL32">
        <v>838178</v>
      </c>
      <c r="BYM32">
        <v>834058</v>
      </c>
      <c r="BYN32">
        <v>833936</v>
      </c>
      <c r="BYO32">
        <v>822035</v>
      </c>
      <c r="BYP32">
        <v>824768</v>
      </c>
      <c r="BYQ32">
        <v>825467</v>
      </c>
      <c r="BYR32">
        <v>828122</v>
      </c>
      <c r="BYS32">
        <v>833451</v>
      </c>
      <c r="BYT32">
        <v>831864</v>
      </c>
      <c r="BYU32">
        <v>831864</v>
      </c>
      <c r="BYV32">
        <v>824109</v>
      </c>
      <c r="BYW32">
        <v>767616</v>
      </c>
      <c r="BYX32">
        <v>624005</v>
      </c>
      <c r="BYY32">
        <v>422903</v>
      </c>
      <c r="BYZ32">
        <v>258643</v>
      </c>
      <c r="BZA32">
        <v>108124</v>
      </c>
      <c r="BZB32">
        <v>68828</v>
      </c>
      <c r="BZC32">
        <v>40874</v>
      </c>
      <c r="BZD32">
        <v>28764</v>
      </c>
      <c r="BZE32">
        <v>19024</v>
      </c>
      <c r="BZF32">
        <v>16850</v>
      </c>
      <c r="BZG32">
        <v>14648</v>
      </c>
      <c r="BZH32">
        <v>5178</v>
      </c>
      <c r="BZI32">
        <v>4210</v>
      </c>
      <c r="BZJ32">
        <v>3628</v>
      </c>
      <c r="BZK32">
        <v>3065</v>
      </c>
      <c r="BZL32">
        <v>3038</v>
      </c>
      <c r="BZM32">
        <v>2928</v>
      </c>
      <c r="BZN32">
        <v>2455</v>
      </c>
      <c r="BZO32">
        <v>2417</v>
      </c>
      <c r="BZP32">
        <v>2125</v>
      </c>
      <c r="BZQ32">
        <v>1376</v>
      </c>
      <c r="BZR32">
        <v>1343</v>
      </c>
      <c r="BZS32">
        <v>1057</v>
      </c>
      <c r="BZT32">
        <v>902</v>
      </c>
      <c r="BZU32">
        <v>894</v>
      </c>
      <c r="BZV32">
        <v>780</v>
      </c>
      <c r="BZW32">
        <v>652</v>
      </c>
      <c r="BZX32">
        <v>647</v>
      </c>
      <c r="BZY32">
        <v>644</v>
      </c>
      <c r="BZZ32">
        <v>704</v>
      </c>
      <c r="CAA32">
        <v>701</v>
      </c>
      <c r="CAB32">
        <v>695</v>
      </c>
      <c r="CAC32">
        <v>693</v>
      </c>
      <c r="CAD32">
        <v>624</v>
      </c>
      <c r="CAE32">
        <v>584</v>
      </c>
      <c r="CAF32">
        <v>584</v>
      </c>
      <c r="CAG32">
        <v>585</v>
      </c>
      <c r="CAH32">
        <v>586</v>
      </c>
      <c r="CAI32">
        <v>586</v>
      </c>
      <c r="CAJ32">
        <v>585</v>
      </c>
      <c r="CAK32">
        <v>580</v>
      </c>
      <c r="CAL32">
        <v>580</v>
      </c>
      <c r="CAM32">
        <v>579</v>
      </c>
      <c r="CAN32">
        <v>577</v>
      </c>
      <c r="CAO32">
        <v>580</v>
      </c>
      <c r="CAP32">
        <v>582</v>
      </c>
      <c r="CAQ32">
        <v>577</v>
      </c>
      <c r="CAR32">
        <v>577</v>
      </c>
      <c r="CAS32">
        <v>78</v>
      </c>
      <c r="CAT32">
        <v>63</v>
      </c>
      <c r="CAU32">
        <v>804624</v>
      </c>
      <c r="CAV32">
        <v>803335</v>
      </c>
      <c r="CAW32">
        <v>808044</v>
      </c>
      <c r="CAX32">
        <v>808949</v>
      </c>
      <c r="CAY32">
        <v>806167</v>
      </c>
      <c r="CAZ32">
        <v>806356</v>
      </c>
      <c r="CBA32">
        <v>808568</v>
      </c>
      <c r="CBB32">
        <v>794175</v>
      </c>
      <c r="CBC32">
        <v>790846</v>
      </c>
      <c r="CBD32">
        <v>795267</v>
      </c>
      <c r="CBE32">
        <v>791616</v>
      </c>
      <c r="CBF32">
        <v>794019</v>
      </c>
      <c r="CBG32">
        <v>794600</v>
      </c>
      <c r="CBH32">
        <v>808226</v>
      </c>
      <c r="CBI32">
        <v>814887</v>
      </c>
      <c r="CBJ32">
        <v>790415</v>
      </c>
      <c r="CBK32">
        <v>730315</v>
      </c>
      <c r="CBL32">
        <v>569883</v>
      </c>
      <c r="CBM32">
        <v>569883</v>
      </c>
      <c r="CBN32">
        <v>383846</v>
      </c>
      <c r="CBO32">
        <v>220964</v>
      </c>
      <c r="CBP32">
        <v>91276</v>
      </c>
      <c r="CBQ32">
        <v>52221</v>
      </c>
      <c r="CBR32">
        <v>24182</v>
      </c>
      <c r="CBS32">
        <v>22855</v>
      </c>
      <c r="CBT32">
        <v>22246</v>
      </c>
      <c r="CBU32">
        <v>20253</v>
      </c>
      <c r="CBV32">
        <v>16448</v>
      </c>
      <c r="CBW32">
        <v>16272</v>
      </c>
      <c r="CBX32">
        <v>15656</v>
      </c>
      <c r="CBY32">
        <v>15220</v>
      </c>
      <c r="CBZ32">
        <v>14800</v>
      </c>
      <c r="CCA32">
        <v>14360</v>
      </c>
      <c r="CCB32">
        <v>11259</v>
      </c>
      <c r="CCC32">
        <v>9484</v>
      </c>
      <c r="CCD32">
        <v>9553</v>
      </c>
      <c r="CCE32">
        <v>8748</v>
      </c>
      <c r="CCF32">
        <v>8431</v>
      </c>
      <c r="CCG32">
        <v>7947</v>
      </c>
      <c r="CCH32">
        <v>6291</v>
      </c>
      <c r="CCI32">
        <v>5765</v>
      </c>
      <c r="CCJ32">
        <v>5719</v>
      </c>
      <c r="CCK32">
        <v>5507</v>
      </c>
      <c r="CCL32">
        <v>5424</v>
      </c>
      <c r="CCM32">
        <v>5126</v>
      </c>
      <c r="CCN32">
        <v>4708</v>
      </c>
      <c r="CCO32">
        <v>3412</v>
      </c>
      <c r="CCP32">
        <v>2301</v>
      </c>
      <c r="CCQ32">
        <v>2315</v>
      </c>
      <c r="CCR32">
        <v>2259</v>
      </c>
      <c r="CCS32">
        <v>2283</v>
      </c>
      <c r="CCT32">
        <v>188</v>
      </c>
      <c r="CCU32">
        <v>152</v>
      </c>
      <c r="CCV32">
        <v>91</v>
      </c>
      <c r="CCW32">
        <v>93</v>
      </c>
      <c r="CCX32">
        <v>95</v>
      </c>
      <c r="CCY32">
        <v>90</v>
      </c>
      <c r="CCZ32">
        <v>87</v>
      </c>
      <c r="CDA32">
        <v>80</v>
      </c>
      <c r="CDB32">
        <v>80</v>
      </c>
      <c r="CDC32">
        <v>80</v>
      </c>
      <c r="CDD32">
        <v>80</v>
      </c>
      <c r="CDE32">
        <v>78</v>
      </c>
      <c r="CDF32">
        <v>78</v>
      </c>
      <c r="CDG32">
        <v>77</v>
      </c>
      <c r="CDH32">
        <v>76</v>
      </c>
      <c r="CDI32">
        <v>790548</v>
      </c>
      <c r="CDJ32">
        <v>797517</v>
      </c>
      <c r="CDK32">
        <v>804465</v>
      </c>
      <c r="CDL32">
        <v>815692</v>
      </c>
      <c r="CDM32">
        <v>821326</v>
      </c>
      <c r="CDN32">
        <v>817560</v>
      </c>
      <c r="CDO32">
        <v>803731</v>
      </c>
      <c r="CDP32">
        <v>805013</v>
      </c>
      <c r="CDQ32">
        <v>802168</v>
      </c>
      <c r="CDR32">
        <v>799340</v>
      </c>
      <c r="CDS32">
        <v>798468</v>
      </c>
      <c r="CDT32">
        <v>809454</v>
      </c>
      <c r="CDU32">
        <v>811914</v>
      </c>
      <c r="CDV32">
        <v>810140</v>
      </c>
      <c r="CDW32">
        <v>793561</v>
      </c>
      <c r="CDX32">
        <v>767405</v>
      </c>
      <c r="CDY32">
        <v>695343</v>
      </c>
      <c r="CDZ32">
        <v>435716</v>
      </c>
      <c r="CEA32">
        <v>271456</v>
      </c>
      <c r="CEB32">
        <v>83454</v>
      </c>
      <c r="CEC32">
        <v>45717</v>
      </c>
      <c r="CED32">
        <v>17392</v>
      </c>
      <c r="CEE32">
        <v>17392</v>
      </c>
      <c r="CEF32">
        <v>15796</v>
      </c>
      <c r="CEG32">
        <v>14649</v>
      </c>
      <c r="CEH32">
        <v>11918</v>
      </c>
      <c r="CEI32">
        <v>10614</v>
      </c>
      <c r="CEJ32">
        <v>9281</v>
      </c>
      <c r="CEK32">
        <v>8547</v>
      </c>
      <c r="CEL32">
        <v>7144</v>
      </c>
      <c r="CEM32">
        <v>6702</v>
      </c>
      <c r="CEN32">
        <v>6378</v>
      </c>
      <c r="CEO32">
        <v>3897</v>
      </c>
      <c r="CEP32">
        <v>2723</v>
      </c>
      <c r="CEQ32">
        <v>2548</v>
      </c>
      <c r="CER32">
        <v>2097</v>
      </c>
      <c r="CES32">
        <v>2006</v>
      </c>
      <c r="CET32">
        <v>1707</v>
      </c>
      <c r="CEU32">
        <v>1578</v>
      </c>
      <c r="CEV32">
        <v>1519</v>
      </c>
      <c r="CEW32">
        <v>1104</v>
      </c>
      <c r="CEX32">
        <v>1100</v>
      </c>
      <c r="CEY32">
        <v>804</v>
      </c>
      <c r="CEZ32">
        <v>707</v>
      </c>
      <c r="CFA32">
        <v>443</v>
      </c>
      <c r="CFB32">
        <v>443</v>
      </c>
      <c r="CFC32">
        <v>367</v>
      </c>
      <c r="CFD32">
        <v>367</v>
      </c>
      <c r="CFE32">
        <v>325</v>
      </c>
      <c r="CFF32">
        <v>316</v>
      </c>
      <c r="CFG32">
        <v>247</v>
      </c>
      <c r="CFH32">
        <v>203</v>
      </c>
      <c r="CFI32">
        <v>202</v>
      </c>
      <c r="CFJ32">
        <v>197</v>
      </c>
      <c r="CFK32">
        <v>127</v>
      </c>
      <c r="CFL32">
        <v>25</v>
      </c>
      <c r="CFM32">
        <v>21</v>
      </c>
      <c r="CFN32">
        <v>21</v>
      </c>
      <c r="CFO32">
        <v>17</v>
      </c>
      <c r="CFP32">
        <v>13</v>
      </c>
      <c r="CFQ32">
        <v>14</v>
      </c>
      <c r="CFR32">
        <v>12</v>
      </c>
      <c r="CFS32">
        <v>12</v>
      </c>
      <c r="CFT32">
        <v>10</v>
      </c>
      <c r="CFU32">
        <v>9</v>
      </c>
      <c r="CFV32">
        <v>755764</v>
      </c>
      <c r="CFW32">
        <v>769301</v>
      </c>
      <c r="CFX32">
        <v>778435</v>
      </c>
      <c r="CFY32">
        <v>774081</v>
      </c>
      <c r="CFZ32">
        <v>769639</v>
      </c>
      <c r="CGA32">
        <v>761174</v>
      </c>
      <c r="CGB32">
        <v>761747</v>
      </c>
      <c r="CGC32">
        <v>752684</v>
      </c>
      <c r="CGD32">
        <v>761492</v>
      </c>
      <c r="CGE32">
        <v>755040</v>
      </c>
      <c r="CGF32">
        <v>752011</v>
      </c>
      <c r="CGG32">
        <v>749330</v>
      </c>
      <c r="CGH32">
        <v>756472</v>
      </c>
      <c r="CGI32">
        <v>741373</v>
      </c>
      <c r="CGJ32">
        <v>736902</v>
      </c>
      <c r="CGK32">
        <v>653234</v>
      </c>
      <c r="CGL32">
        <v>473685</v>
      </c>
      <c r="CGM32">
        <v>261542</v>
      </c>
      <c r="CGN32">
        <v>234074</v>
      </c>
      <c r="CGO32">
        <v>234074</v>
      </c>
      <c r="CGP32">
        <v>172619</v>
      </c>
      <c r="CGQ32">
        <v>85179</v>
      </c>
      <c r="CGR32">
        <v>60533</v>
      </c>
      <c r="CGS32">
        <v>56077</v>
      </c>
      <c r="CGT32">
        <v>50171</v>
      </c>
      <c r="CGU32">
        <v>49597</v>
      </c>
      <c r="CGV32">
        <v>43871</v>
      </c>
      <c r="CGW32">
        <v>21426</v>
      </c>
      <c r="CGX32">
        <v>18298</v>
      </c>
      <c r="CGY32">
        <v>18336</v>
      </c>
      <c r="CGZ32">
        <v>12567</v>
      </c>
      <c r="CHA32">
        <v>10360</v>
      </c>
      <c r="CHB32">
        <v>10308</v>
      </c>
      <c r="CHC32">
        <v>9954</v>
      </c>
      <c r="CHD32">
        <v>9659</v>
      </c>
      <c r="CHE32">
        <v>7574</v>
      </c>
      <c r="CHF32">
        <v>5744</v>
      </c>
      <c r="CHG32">
        <v>3760</v>
      </c>
      <c r="CHH32">
        <v>3666</v>
      </c>
      <c r="CHI32">
        <v>900</v>
      </c>
      <c r="CHJ32">
        <v>255</v>
      </c>
      <c r="CHK32">
        <v>247</v>
      </c>
      <c r="CHL32">
        <v>220</v>
      </c>
      <c r="CHM32">
        <v>149</v>
      </c>
      <c r="CHN32">
        <v>143</v>
      </c>
      <c r="CHO32">
        <v>145</v>
      </c>
      <c r="CHP32">
        <v>139</v>
      </c>
      <c r="CHQ32">
        <v>109</v>
      </c>
      <c r="CHR32">
        <v>87</v>
      </c>
      <c r="CHS32">
        <v>85</v>
      </c>
      <c r="CHT32">
        <v>83</v>
      </c>
      <c r="CHU32">
        <v>64</v>
      </c>
      <c r="CHV32">
        <v>63</v>
      </c>
      <c r="CHW32">
        <v>60</v>
      </c>
      <c r="CHX32">
        <v>69</v>
      </c>
      <c r="CHY32">
        <v>69</v>
      </c>
      <c r="CHZ32">
        <v>66</v>
      </c>
      <c r="CIA32">
        <v>64</v>
      </c>
      <c r="CIB32">
        <v>54</v>
      </c>
      <c r="CIC32">
        <v>52</v>
      </c>
      <c r="CID32">
        <v>53</v>
      </c>
      <c r="CIE32">
        <v>50</v>
      </c>
      <c r="CIF32">
        <v>49</v>
      </c>
      <c r="CIG32">
        <v>49</v>
      </c>
      <c r="CIH32">
        <v>715100</v>
      </c>
      <c r="CII32">
        <v>717393</v>
      </c>
      <c r="CIJ32">
        <v>724785</v>
      </c>
      <c r="CIK32">
        <v>721806</v>
      </c>
      <c r="CIL32">
        <v>725235</v>
      </c>
      <c r="CIM32">
        <v>735302</v>
      </c>
      <c r="CIN32">
        <v>728101</v>
      </c>
      <c r="CIO32">
        <v>727756</v>
      </c>
      <c r="CIP32">
        <v>724420</v>
      </c>
      <c r="CIQ32">
        <v>722794</v>
      </c>
      <c r="CIR32">
        <v>724401</v>
      </c>
      <c r="CIS32">
        <v>724074</v>
      </c>
      <c r="CIT32">
        <v>725684</v>
      </c>
      <c r="CIU32">
        <v>725684</v>
      </c>
      <c r="CIV32">
        <v>720569</v>
      </c>
      <c r="CIW32">
        <v>714197</v>
      </c>
      <c r="CIX32">
        <v>672763</v>
      </c>
      <c r="CIY32">
        <v>569118</v>
      </c>
      <c r="CIZ32">
        <v>398463</v>
      </c>
      <c r="CJA32">
        <v>210655</v>
      </c>
      <c r="CJB32">
        <v>82009</v>
      </c>
      <c r="CJC32">
        <v>45214</v>
      </c>
      <c r="CJD32">
        <v>27718</v>
      </c>
      <c r="CJE32">
        <v>25369</v>
      </c>
      <c r="CJF32">
        <v>23404</v>
      </c>
      <c r="CJG32">
        <v>10738</v>
      </c>
      <c r="CJH32">
        <v>9530</v>
      </c>
      <c r="CJI32">
        <v>9433</v>
      </c>
      <c r="CJJ32">
        <v>8013</v>
      </c>
      <c r="CJK32">
        <v>7014</v>
      </c>
      <c r="CJL32">
        <v>3195</v>
      </c>
      <c r="CJM32">
        <v>2679</v>
      </c>
      <c r="CJN32">
        <v>2364</v>
      </c>
      <c r="CJO32">
        <v>2340</v>
      </c>
      <c r="CJP32">
        <v>2031</v>
      </c>
      <c r="CJQ32">
        <v>1721</v>
      </c>
      <c r="CJR32">
        <v>1525</v>
      </c>
      <c r="CJS32">
        <v>1229</v>
      </c>
      <c r="CJT32">
        <v>913</v>
      </c>
      <c r="CJU32">
        <v>881</v>
      </c>
      <c r="CJV32">
        <v>890</v>
      </c>
      <c r="CJW32">
        <v>879</v>
      </c>
      <c r="CJX32">
        <v>760</v>
      </c>
      <c r="CJY32">
        <v>704</v>
      </c>
      <c r="CJZ32">
        <v>420</v>
      </c>
      <c r="CKA32">
        <v>431</v>
      </c>
      <c r="CKB32">
        <v>427</v>
      </c>
      <c r="CKC32">
        <v>388</v>
      </c>
      <c r="CKD32">
        <v>366</v>
      </c>
      <c r="CKE32">
        <v>306</v>
      </c>
      <c r="CKF32">
        <v>241</v>
      </c>
      <c r="CKG32">
        <v>189</v>
      </c>
      <c r="CKH32">
        <v>187</v>
      </c>
      <c r="CKI32">
        <v>189</v>
      </c>
      <c r="CKJ32">
        <v>189</v>
      </c>
      <c r="CKK32">
        <v>166</v>
      </c>
      <c r="CKL32">
        <v>164</v>
      </c>
      <c r="CKM32">
        <v>164</v>
      </c>
      <c r="CKN32">
        <v>158</v>
      </c>
      <c r="CKO32">
        <v>118</v>
      </c>
      <c r="CKP32">
        <v>117</v>
      </c>
      <c r="CKQ32">
        <v>115</v>
      </c>
      <c r="CKR32">
        <v>113</v>
      </c>
      <c r="CKS32">
        <v>91</v>
      </c>
      <c r="CKT32">
        <v>90</v>
      </c>
      <c r="CKU32">
        <v>761561</v>
      </c>
      <c r="CKV32">
        <v>751836</v>
      </c>
      <c r="CKW32">
        <v>743673</v>
      </c>
      <c r="CKX32">
        <v>735065</v>
      </c>
      <c r="CKY32">
        <v>738073</v>
      </c>
      <c r="CKZ32">
        <v>740532</v>
      </c>
      <c r="CLA32">
        <v>730435</v>
      </c>
      <c r="CLB32">
        <v>714785</v>
      </c>
      <c r="CLC32">
        <v>714257</v>
      </c>
      <c r="CLD32">
        <v>707560</v>
      </c>
      <c r="CLE32">
        <v>695130</v>
      </c>
      <c r="CLF32">
        <v>685390</v>
      </c>
      <c r="CLG32">
        <v>691359</v>
      </c>
      <c r="CLH32">
        <v>693402</v>
      </c>
      <c r="CLI32">
        <v>686923</v>
      </c>
      <c r="CLJ32">
        <v>682744</v>
      </c>
      <c r="CLK32">
        <v>682450</v>
      </c>
      <c r="CLL32">
        <v>590060</v>
      </c>
      <c r="CLM32">
        <v>590060</v>
      </c>
      <c r="CLN32">
        <v>493024</v>
      </c>
      <c r="CLO32">
        <v>313255</v>
      </c>
      <c r="CLP32">
        <v>193420</v>
      </c>
      <c r="CLQ32">
        <v>67878</v>
      </c>
      <c r="CLR32">
        <v>28975</v>
      </c>
      <c r="CLS32">
        <v>20022</v>
      </c>
      <c r="CLT32">
        <v>19186</v>
      </c>
      <c r="CLU32">
        <v>9820</v>
      </c>
      <c r="CLV32">
        <v>4585</v>
      </c>
      <c r="CLW32">
        <v>4134</v>
      </c>
      <c r="CLX32">
        <v>3029</v>
      </c>
      <c r="CLY32">
        <v>2978</v>
      </c>
      <c r="CLZ32">
        <v>2213</v>
      </c>
      <c r="CMA32">
        <v>2023</v>
      </c>
      <c r="CMB32">
        <v>1769</v>
      </c>
      <c r="CMC32">
        <v>1777</v>
      </c>
      <c r="CMD32">
        <v>1487</v>
      </c>
      <c r="CME32">
        <v>1366</v>
      </c>
      <c r="CMF32">
        <v>1027</v>
      </c>
      <c r="CMG32">
        <v>995</v>
      </c>
      <c r="CMH32">
        <v>625</v>
      </c>
      <c r="CMI32">
        <v>508</v>
      </c>
      <c r="CMJ32">
        <v>491</v>
      </c>
      <c r="CMK32">
        <v>374</v>
      </c>
      <c r="CML32">
        <v>366</v>
      </c>
      <c r="CMM32">
        <v>332</v>
      </c>
      <c r="CMN32">
        <v>277</v>
      </c>
      <c r="CMO32">
        <v>206</v>
      </c>
      <c r="CMP32">
        <v>233</v>
      </c>
      <c r="CMQ32">
        <v>185</v>
      </c>
      <c r="CMR32">
        <v>185</v>
      </c>
      <c r="CMS32">
        <v>169</v>
      </c>
      <c r="CMT32">
        <v>146</v>
      </c>
      <c r="CMU32">
        <v>113</v>
      </c>
      <c r="CMV32">
        <v>111</v>
      </c>
      <c r="CMW32">
        <v>85</v>
      </c>
      <c r="CMX32">
        <v>85</v>
      </c>
      <c r="CMY32">
        <v>75</v>
      </c>
      <c r="CMZ32">
        <v>58</v>
      </c>
      <c r="CNA32">
        <v>58</v>
      </c>
      <c r="CNB32">
        <v>57</v>
      </c>
      <c r="CNC32">
        <v>53</v>
      </c>
      <c r="CND32">
        <v>54</v>
      </c>
      <c r="CNE32">
        <v>54</v>
      </c>
      <c r="CNF32">
        <v>51</v>
      </c>
      <c r="CNG32">
        <v>49</v>
      </c>
      <c r="CNH32">
        <v>628788</v>
      </c>
      <c r="CNI32">
        <v>632729</v>
      </c>
      <c r="CNJ32">
        <v>637424</v>
      </c>
      <c r="CNK32">
        <v>639882</v>
      </c>
      <c r="CNL32">
        <v>641311</v>
      </c>
      <c r="CNM32">
        <v>642631</v>
      </c>
      <c r="CNN32">
        <v>644926</v>
      </c>
      <c r="CNO32">
        <v>660769</v>
      </c>
      <c r="CNP32">
        <v>657667</v>
      </c>
      <c r="CNQ32">
        <v>664543</v>
      </c>
      <c r="CNR32">
        <v>666372</v>
      </c>
      <c r="CNS32">
        <v>666548</v>
      </c>
      <c r="CNT32">
        <v>669344</v>
      </c>
      <c r="CNU32">
        <v>664752</v>
      </c>
      <c r="CNV32">
        <v>653551</v>
      </c>
      <c r="CNW32">
        <v>648748</v>
      </c>
      <c r="CNX32">
        <v>629770</v>
      </c>
      <c r="CNY32">
        <v>608571</v>
      </c>
      <c r="CNZ32">
        <v>530988</v>
      </c>
      <c r="COA32">
        <v>347467</v>
      </c>
      <c r="COB32">
        <v>178034</v>
      </c>
      <c r="COC32">
        <v>60243</v>
      </c>
      <c r="COD32">
        <v>15157</v>
      </c>
      <c r="COE32">
        <v>15157</v>
      </c>
      <c r="COF32">
        <v>11228</v>
      </c>
      <c r="COG32">
        <v>9698</v>
      </c>
      <c r="COH32">
        <v>7423</v>
      </c>
      <c r="COI32">
        <v>6289</v>
      </c>
      <c r="COJ32">
        <v>5261</v>
      </c>
      <c r="COK32">
        <v>3171</v>
      </c>
      <c r="COL32">
        <v>2310</v>
      </c>
      <c r="COM32">
        <v>2337</v>
      </c>
      <c r="CON32">
        <v>2318</v>
      </c>
      <c r="COO32">
        <v>2295</v>
      </c>
      <c r="COP32">
        <v>2355</v>
      </c>
      <c r="COQ32">
        <v>2330</v>
      </c>
      <c r="COR32">
        <v>2166</v>
      </c>
      <c r="COS32">
        <v>1879</v>
      </c>
      <c r="COT32">
        <v>1494</v>
      </c>
      <c r="COU32">
        <v>1441</v>
      </c>
      <c r="COV32">
        <v>1020</v>
      </c>
      <c r="COW32">
        <v>836</v>
      </c>
      <c r="COX32">
        <v>832</v>
      </c>
      <c r="COY32">
        <v>871</v>
      </c>
      <c r="COZ32">
        <v>860</v>
      </c>
      <c r="CPA32">
        <v>822</v>
      </c>
      <c r="CPB32">
        <v>599</v>
      </c>
      <c r="CPC32">
        <v>610</v>
      </c>
      <c r="CPD32">
        <v>610</v>
      </c>
      <c r="CPE32">
        <v>177</v>
      </c>
      <c r="CPF32">
        <v>63</v>
      </c>
      <c r="CPG32">
        <v>39</v>
      </c>
      <c r="CPH32">
        <v>35</v>
      </c>
      <c r="CPI32">
        <v>35</v>
      </c>
      <c r="CPJ32">
        <v>28</v>
      </c>
      <c r="CPK32">
        <v>22</v>
      </c>
      <c r="CPL32">
        <v>23</v>
      </c>
      <c r="CPM32">
        <v>23</v>
      </c>
      <c r="CPN32">
        <v>23</v>
      </c>
      <c r="CPO32">
        <v>13</v>
      </c>
      <c r="CPP32">
        <v>13</v>
      </c>
      <c r="CPQ32">
        <v>4</v>
      </c>
      <c r="CPR32">
        <v>4</v>
      </c>
      <c r="CPS32">
        <v>4</v>
      </c>
      <c r="CPT32">
        <v>4</v>
      </c>
      <c r="CPU32">
        <v>4</v>
      </c>
      <c r="CPV32">
        <v>592814</v>
      </c>
      <c r="CPW32">
        <v>592201</v>
      </c>
      <c r="CPX32">
        <v>595105</v>
      </c>
      <c r="CPY32">
        <v>598946</v>
      </c>
      <c r="CPZ32">
        <v>590599</v>
      </c>
      <c r="CQA32">
        <v>588512</v>
      </c>
      <c r="CQB32">
        <v>580719</v>
      </c>
      <c r="CQC32">
        <v>569178</v>
      </c>
      <c r="CQD32">
        <v>556996</v>
      </c>
      <c r="CQE32">
        <v>559132</v>
      </c>
      <c r="CQF32">
        <v>566951</v>
      </c>
      <c r="CQG32">
        <v>565096</v>
      </c>
      <c r="CQH32">
        <v>556912</v>
      </c>
      <c r="CQI32">
        <v>559347</v>
      </c>
      <c r="CQJ32">
        <v>552109</v>
      </c>
      <c r="CQK32">
        <v>527358</v>
      </c>
      <c r="CQL32">
        <v>473965</v>
      </c>
      <c r="CQM32">
        <v>282554</v>
      </c>
      <c r="CQN32">
        <v>244581</v>
      </c>
      <c r="CQO32">
        <v>244581</v>
      </c>
      <c r="CQP32">
        <v>130046</v>
      </c>
      <c r="CQQ32">
        <v>46727</v>
      </c>
      <c r="CQR32">
        <v>13454</v>
      </c>
      <c r="CQS32">
        <v>8489</v>
      </c>
      <c r="CQT32">
        <v>6901</v>
      </c>
      <c r="CQU32">
        <v>6588</v>
      </c>
      <c r="CQV32">
        <v>6470</v>
      </c>
      <c r="CQW32">
        <v>4920</v>
      </c>
      <c r="CQX32">
        <v>4533</v>
      </c>
      <c r="CQY32">
        <v>3837</v>
      </c>
      <c r="CQZ32">
        <v>2937</v>
      </c>
      <c r="CRA32">
        <v>2489</v>
      </c>
      <c r="CRB32">
        <v>2493</v>
      </c>
      <c r="CRC32">
        <v>2321</v>
      </c>
      <c r="CRD32">
        <v>2177</v>
      </c>
      <c r="CRE32">
        <v>1672</v>
      </c>
      <c r="CRF32">
        <v>1344</v>
      </c>
      <c r="CRG32">
        <v>988</v>
      </c>
      <c r="CRH32">
        <v>577</v>
      </c>
      <c r="CRI32">
        <v>447</v>
      </c>
      <c r="CRJ32">
        <v>315</v>
      </c>
      <c r="CRK32">
        <v>285</v>
      </c>
      <c r="CRL32">
        <v>225</v>
      </c>
      <c r="CRM32">
        <v>193</v>
      </c>
      <c r="CRN32">
        <v>187</v>
      </c>
      <c r="CRO32">
        <v>107</v>
      </c>
      <c r="CRP32">
        <v>102</v>
      </c>
      <c r="CRQ32">
        <v>96</v>
      </c>
      <c r="CRR32">
        <v>50</v>
      </c>
      <c r="CRS32">
        <v>29</v>
      </c>
      <c r="CRT32">
        <v>28</v>
      </c>
      <c r="CRU32">
        <v>28</v>
      </c>
      <c r="CRV32">
        <v>27</v>
      </c>
      <c r="CRW32">
        <v>26</v>
      </c>
      <c r="CRX32">
        <v>14</v>
      </c>
      <c r="CRY32">
        <v>11</v>
      </c>
      <c r="CRZ32">
        <v>11</v>
      </c>
      <c r="CSA32">
        <v>10</v>
      </c>
      <c r="CSB32">
        <v>10</v>
      </c>
      <c r="CSC32">
        <v>8</v>
      </c>
      <c r="CSD32">
        <v>8</v>
      </c>
      <c r="CSE32">
        <v>5</v>
      </c>
      <c r="CSF32">
        <v>5</v>
      </c>
      <c r="CSG32">
        <v>5</v>
      </c>
      <c r="CSH32">
        <v>566151</v>
      </c>
      <c r="CSI32">
        <v>559511</v>
      </c>
      <c r="CSJ32">
        <v>556313</v>
      </c>
      <c r="CSK32">
        <v>551352</v>
      </c>
      <c r="CSL32">
        <v>550693</v>
      </c>
      <c r="CSM32">
        <v>554740</v>
      </c>
      <c r="CSN32">
        <v>557234</v>
      </c>
      <c r="CSO32">
        <v>553486</v>
      </c>
      <c r="CSP32">
        <v>558623</v>
      </c>
      <c r="CSQ32">
        <v>555841</v>
      </c>
      <c r="CSR32">
        <v>555426</v>
      </c>
      <c r="CSS32">
        <v>553534</v>
      </c>
      <c r="CST32">
        <v>551511</v>
      </c>
      <c r="CSU32">
        <v>551511</v>
      </c>
      <c r="CSV32">
        <v>548855</v>
      </c>
      <c r="CSW32">
        <v>546777</v>
      </c>
      <c r="CSX32">
        <v>544033</v>
      </c>
      <c r="CSY32">
        <v>506976</v>
      </c>
      <c r="CSZ32">
        <v>355351</v>
      </c>
      <c r="CTA32">
        <v>249312</v>
      </c>
      <c r="CTB32">
        <v>86636</v>
      </c>
      <c r="CTC32">
        <v>43911</v>
      </c>
      <c r="CTD32">
        <v>8310</v>
      </c>
      <c r="CTE32">
        <v>4500</v>
      </c>
      <c r="CTF32">
        <v>4103</v>
      </c>
      <c r="CTG32">
        <v>3780</v>
      </c>
      <c r="CTH32">
        <v>3412</v>
      </c>
      <c r="CTI32">
        <v>2886</v>
      </c>
      <c r="CTJ32">
        <v>2913</v>
      </c>
      <c r="CTK32">
        <v>2341</v>
      </c>
      <c r="CTL32">
        <v>2178</v>
      </c>
      <c r="CTM32">
        <v>1896</v>
      </c>
      <c r="CTN32">
        <v>1357</v>
      </c>
      <c r="CTO32">
        <v>1333</v>
      </c>
      <c r="CTP32">
        <v>1224</v>
      </c>
      <c r="CTQ32">
        <v>1172</v>
      </c>
      <c r="CTR32">
        <v>958</v>
      </c>
      <c r="CTS32">
        <v>880</v>
      </c>
      <c r="CTT32">
        <v>641</v>
      </c>
      <c r="CTU32">
        <v>206</v>
      </c>
      <c r="CTV32">
        <v>213</v>
      </c>
      <c r="CTW32">
        <v>192</v>
      </c>
      <c r="CTX32">
        <v>192</v>
      </c>
      <c r="CTY32">
        <v>187</v>
      </c>
      <c r="CTZ32">
        <v>221</v>
      </c>
      <c r="CUA32">
        <v>240</v>
      </c>
      <c r="CUB32">
        <v>255</v>
      </c>
      <c r="CUC32">
        <v>202</v>
      </c>
      <c r="CUD32">
        <v>199</v>
      </c>
      <c r="CUE32">
        <v>176</v>
      </c>
      <c r="CUF32">
        <v>189</v>
      </c>
      <c r="CUG32">
        <v>190</v>
      </c>
      <c r="CUH32">
        <v>170</v>
      </c>
      <c r="CUI32">
        <v>146</v>
      </c>
      <c r="CUJ32">
        <v>141</v>
      </c>
      <c r="CUK32">
        <v>142</v>
      </c>
      <c r="CUL32">
        <v>124</v>
      </c>
      <c r="CUM32">
        <v>82</v>
      </c>
      <c r="CUN32">
        <v>82</v>
      </c>
      <c r="CUO32">
        <v>56</v>
      </c>
      <c r="CUP32">
        <v>54</v>
      </c>
      <c r="CUQ32">
        <v>51</v>
      </c>
      <c r="CUR32">
        <v>44</v>
      </c>
      <c r="CUS32">
        <v>27</v>
      </c>
      <c r="CUT32">
        <v>9</v>
      </c>
      <c r="CUU32">
        <v>8</v>
      </c>
      <c r="CUV32">
        <v>583329</v>
      </c>
      <c r="CUW32">
        <v>580356</v>
      </c>
      <c r="CUX32">
        <v>581357</v>
      </c>
      <c r="CUY32">
        <v>579872</v>
      </c>
      <c r="CUZ32">
        <v>581386</v>
      </c>
      <c r="CVA32">
        <v>581123</v>
      </c>
      <c r="CVB32">
        <v>578211</v>
      </c>
      <c r="CVC32">
        <v>574899</v>
      </c>
      <c r="CVD32">
        <v>573718</v>
      </c>
      <c r="CVE32">
        <v>563407</v>
      </c>
      <c r="CVF32">
        <v>556653</v>
      </c>
      <c r="CVG32">
        <v>544035</v>
      </c>
      <c r="CVH32">
        <v>541772</v>
      </c>
      <c r="CVI32">
        <v>532283</v>
      </c>
      <c r="CVJ32">
        <v>523666</v>
      </c>
      <c r="CVK32">
        <v>527211</v>
      </c>
      <c r="CVL32">
        <v>518661</v>
      </c>
      <c r="CVM32">
        <v>518661</v>
      </c>
      <c r="CVN32">
        <v>438397</v>
      </c>
      <c r="CVO32">
        <v>326725</v>
      </c>
      <c r="CVP32">
        <v>169540</v>
      </c>
      <c r="CVQ32">
        <v>59006</v>
      </c>
      <c r="CVR32">
        <v>18668</v>
      </c>
      <c r="CVS32">
        <v>14090</v>
      </c>
      <c r="CVT32">
        <v>8769</v>
      </c>
      <c r="CVU32">
        <v>7225</v>
      </c>
      <c r="CVV32">
        <v>6152</v>
      </c>
      <c r="CVW32">
        <v>5059</v>
      </c>
      <c r="CVX32">
        <v>4851</v>
      </c>
      <c r="CVY32">
        <v>4526</v>
      </c>
      <c r="CVZ32">
        <v>3800</v>
      </c>
      <c r="CWA32">
        <v>3592</v>
      </c>
      <c r="CWB32">
        <v>3533</v>
      </c>
      <c r="CWC32">
        <v>3433</v>
      </c>
      <c r="CWD32">
        <v>3414</v>
      </c>
      <c r="CWE32">
        <v>3316</v>
      </c>
      <c r="CWF32">
        <v>3327</v>
      </c>
      <c r="CWG32">
        <v>3128</v>
      </c>
      <c r="CWH32">
        <v>2432</v>
      </c>
      <c r="CWI32">
        <v>2349</v>
      </c>
      <c r="CWJ32">
        <v>1669</v>
      </c>
      <c r="CWK32">
        <v>1398</v>
      </c>
      <c r="CWL32">
        <v>1318</v>
      </c>
      <c r="CWM32">
        <v>1224</v>
      </c>
      <c r="CWN32">
        <v>1145</v>
      </c>
      <c r="CWO32">
        <v>1153</v>
      </c>
      <c r="CWP32">
        <v>1154</v>
      </c>
      <c r="CWQ32">
        <v>1108</v>
      </c>
      <c r="CWR32">
        <v>1103</v>
      </c>
      <c r="CWS32">
        <v>1102</v>
      </c>
      <c r="CWT32">
        <v>541</v>
      </c>
      <c r="CWU32">
        <v>230</v>
      </c>
      <c r="CWV32">
        <v>233</v>
      </c>
      <c r="CWW32">
        <v>141</v>
      </c>
      <c r="CWX32">
        <v>148</v>
      </c>
      <c r="CWY32">
        <v>145</v>
      </c>
      <c r="CWZ32">
        <v>67</v>
      </c>
      <c r="CXA32">
        <v>54</v>
      </c>
      <c r="CXB32">
        <v>55</v>
      </c>
      <c r="CXC32">
        <v>38</v>
      </c>
      <c r="CXD32">
        <v>37</v>
      </c>
      <c r="CXE32">
        <v>33</v>
      </c>
      <c r="CXF32">
        <v>33</v>
      </c>
      <c r="CXG32">
        <v>33</v>
      </c>
      <c r="CXH32">
        <v>29</v>
      </c>
      <c r="CXI32">
        <v>24</v>
      </c>
      <c r="CXJ32">
        <v>489526</v>
      </c>
      <c r="CXK32">
        <v>494222</v>
      </c>
      <c r="CXL32">
        <v>496386</v>
      </c>
      <c r="CXM32">
        <v>493937</v>
      </c>
      <c r="CXN32">
        <v>497477</v>
      </c>
      <c r="CXO32">
        <v>500096</v>
      </c>
      <c r="CXP32">
        <v>506382</v>
      </c>
      <c r="CXQ32">
        <v>515476</v>
      </c>
      <c r="CXR32">
        <v>514201</v>
      </c>
      <c r="CXS32">
        <v>512543</v>
      </c>
      <c r="CXT32">
        <v>506079</v>
      </c>
      <c r="CXU32">
        <v>505273</v>
      </c>
      <c r="CXV32">
        <v>506724</v>
      </c>
      <c r="CXW32">
        <v>509222</v>
      </c>
      <c r="CXX32">
        <v>511916</v>
      </c>
      <c r="CXY32">
        <v>512612</v>
      </c>
      <c r="CXZ32">
        <v>501267</v>
      </c>
      <c r="CYA32">
        <v>468999</v>
      </c>
      <c r="CYB32">
        <v>327321</v>
      </c>
      <c r="CYC32">
        <v>171013</v>
      </c>
      <c r="CYD32">
        <v>68449</v>
      </c>
      <c r="CYE32">
        <v>18493</v>
      </c>
      <c r="CYF32">
        <v>16282</v>
      </c>
      <c r="CYG32">
        <v>14796</v>
      </c>
      <c r="CYH32">
        <v>13413</v>
      </c>
      <c r="CYI32">
        <v>12488</v>
      </c>
      <c r="CYJ32">
        <v>12488</v>
      </c>
      <c r="CYK32">
        <v>11038</v>
      </c>
      <c r="CYL32">
        <v>10584</v>
      </c>
      <c r="CYM32">
        <v>10453</v>
      </c>
      <c r="CYN32">
        <v>9795</v>
      </c>
      <c r="CYO32">
        <v>7968</v>
      </c>
      <c r="CYP32">
        <v>7680</v>
      </c>
      <c r="CYQ32">
        <v>6400</v>
      </c>
      <c r="CYR32">
        <v>5185</v>
      </c>
      <c r="CYS32">
        <v>4280</v>
      </c>
      <c r="CYT32">
        <v>3195</v>
      </c>
      <c r="CYU32">
        <v>1815</v>
      </c>
      <c r="CYV32">
        <v>1088</v>
      </c>
      <c r="CYW32">
        <v>1021</v>
      </c>
      <c r="CYX32">
        <v>886</v>
      </c>
    </row>
    <row r="33" spans="1:7267" x14ac:dyDescent="0.25">
      <c r="A33" t="s">
        <v>7194</v>
      </c>
      <c r="B33">
        <v>1882305</v>
      </c>
      <c r="C33">
        <v>1882305</v>
      </c>
      <c r="D33">
        <v>1857534</v>
      </c>
      <c r="E33">
        <v>1876951</v>
      </c>
      <c r="F33">
        <v>2004425</v>
      </c>
      <c r="G33">
        <v>1929107</v>
      </c>
      <c r="H33">
        <v>1929107</v>
      </c>
      <c r="I33">
        <v>1999537</v>
      </c>
      <c r="J33">
        <v>1902963</v>
      </c>
      <c r="K33">
        <v>1878964</v>
      </c>
      <c r="L33">
        <v>1858490</v>
      </c>
      <c r="M33">
        <v>1840758</v>
      </c>
      <c r="N33">
        <v>1842443</v>
      </c>
      <c r="O33">
        <v>1843429</v>
      </c>
      <c r="P33">
        <v>1836995</v>
      </c>
      <c r="Q33">
        <v>1850374</v>
      </c>
      <c r="R33">
        <v>1847051</v>
      </c>
      <c r="S33">
        <v>1841047</v>
      </c>
      <c r="T33">
        <v>1836612</v>
      </c>
      <c r="U33">
        <v>1829762</v>
      </c>
      <c r="V33">
        <v>1819169</v>
      </c>
      <c r="W33">
        <v>1814814</v>
      </c>
      <c r="X33">
        <v>1815805</v>
      </c>
      <c r="Y33">
        <v>1804233</v>
      </c>
      <c r="Z33">
        <v>1800707</v>
      </c>
      <c r="AA33">
        <v>1818546</v>
      </c>
      <c r="AB33">
        <v>1817889</v>
      </c>
      <c r="AC33">
        <v>1819007</v>
      </c>
      <c r="AD33">
        <v>1816717</v>
      </c>
      <c r="AE33">
        <v>1804344</v>
      </c>
      <c r="AF33">
        <v>1810017</v>
      </c>
      <c r="AG33">
        <v>1812798</v>
      </c>
      <c r="AH33">
        <v>1783359</v>
      </c>
      <c r="AI33">
        <v>1784105</v>
      </c>
      <c r="AJ33">
        <v>1778841</v>
      </c>
      <c r="AK33">
        <v>1783836</v>
      </c>
      <c r="AL33">
        <v>1793848</v>
      </c>
      <c r="AM33">
        <v>1797429</v>
      </c>
      <c r="AN33">
        <v>1803021</v>
      </c>
      <c r="AO33">
        <v>1786511</v>
      </c>
      <c r="AP33">
        <v>1783940</v>
      </c>
      <c r="AQ33">
        <v>1783972</v>
      </c>
      <c r="AR33">
        <v>1792637</v>
      </c>
      <c r="AS33">
        <v>1788464</v>
      </c>
      <c r="AT33">
        <v>1803897</v>
      </c>
      <c r="AU33">
        <v>1804367</v>
      </c>
      <c r="AV33">
        <v>1802086</v>
      </c>
      <c r="AW33">
        <v>1808486</v>
      </c>
      <c r="AX33">
        <v>1787070</v>
      </c>
      <c r="AY33">
        <v>1792430</v>
      </c>
      <c r="AZ33">
        <v>1782262</v>
      </c>
      <c r="BA33">
        <v>1799407</v>
      </c>
      <c r="BB33">
        <v>1782028</v>
      </c>
      <c r="BC33">
        <v>1785492</v>
      </c>
      <c r="BD33">
        <v>1789811</v>
      </c>
      <c r="BE33">
        <v>1794651</v>
      </c>
      <c r="BF33">
        <v>1807058</v>
      </c>
      <c r="BG33">
        <v>1820149</v>
      </c>
      <c r="BH33">
        <v>1843840</v>
      </c>
      <c r="BI33">
        <v>1800514</v>
      </c>
      <c r="BJ33">
        <v>1822968</v>
      </c>
      <c r="BK33">
        <v>1830319</v>
      </c>
      <c r="BL33">
        <v>1827999</v>
      </c>
      <c r="BM33">
        <v>1835093</v>
      </c>
      <c r="BN33">
        <v>1835088</v>
      </c>
      <c r="BO33">
        <v>1859119</v>
      </c>
      <c r="BP33">
        <v>1871571</v>
      </c>
      <c r="BQ33">
        <v>1883915</v>
      </c>
      <c r="BR33">
        <v>1887494</v>
      </c>
      <c r="BS33">
        <v>2036533</v>
      </c>
      <c r="BT33">
        <v>2133771</v>
      </c>
      <c r="BU33">
        <v>1917796</v>
      </c>
      <c r="BV33">
        <v>1879772</v>
      </c>
      <c r="BW33">
        <v>1874006</v>
      </c>
      <c r="BX33">
        <v>1837310</v>
      </c>
      <c r="BY33">
        <v>1817615</v>
      </c>
      <c r="BZ33">
        <v>1817615</v>
      </c>
      <c r="CA33">
        <v>1783848</v>
      </c>
      <c r="CB33">
        <v>1772272</v>
      </c>
      <c r="CC33">
        <v>1760304</v>
      </c>
      <c r="CD33">
        <v>1730063</v>
      </c>
      <c r="CE33">
        <v>1738425</v>
      </c>
      <c r="CF33">
        <v>1740981</v>
      </c>
      <c r="CG33">
        <v>1734747</v>
      </c>
      <c r="CH33">
        <v>1727640</v>
      </c>
      <c r="CI33">
        <v>1739341</v>
      </c>
      <c r="CJ33">
        <v>1755110</v>
      </c>
      <c r="CK33">
        <v>1806969</v>
      </c>
      <c r="CL33">
        <v>1819101</v>
      </c>
      <c r="CM33">
        <v>1834954</v>
      </c>
      <c r="CN33">
        <v>1839508</v>
      </c>
      <c r="CO33">
        <v>1841160</v>
      </c>
      <c r="CP33">
        <v>1836423</v>
      </c>
      <c r="CQ33">
        <v>1835169</v>
      </c>
      <c r="CR33">
        <v>1832727</v>
      </c>
      <c r="CS33">
        <v>1817629</v>
      </c>
      <c r="CT33">
        <v>1817629</v>
      </c>
      <c r="CU33">
        <v>1833513</v>
      </c>
      <c r="CV33">
        <v>1819655</v>
      </c>
      <c r="CW33">
        <v>1815603</v>
      </c>
      <c r="CX33">
        <v>1824002</v>
      </c>
      <c r="CY33">
        <v>1817084</v>
      </c>
      <c r="CZ33">
        <v>1894381</v>
      </c>
      <c r="DA33">
        <v>1876285</v>
      </c>
      <c r="DB33">
        <v>1871353</v>
      </c>
      <c r="DC33">
        <v>1859179</v>
      </c>
      <c r="DD33">
        <v>1870321</v>
      </c>
      <c r="DE33">
        <v>1855848</v>
      </c>
      <c r="DF33">
        <v>1855848</v>
      </c>
      <c r="DG33">
        <v>1848982</v>
      </c>
      <c r="DH33">
        <v>1836595</v>
      </c>
      <c r="DI33">
        <v>1810748</v>
      </c>
      <c r="DJ33">
        <v>1831464</v>
      </c>
      <c r="DK33">
        <v>1831464</v>
      </c>
      <c r="DL33">
        <v>1845525</v>
      </c>
      <c r="DM33">
        <v>1846753</v>
      </c>
      <c r="DN33">
        <v>1852417</v>
      </c>
      <c r="DO33">
        <v>1844783</v>
      </c>
      <c r="DP33">
        <v>1845720</v>
      </c>
      <c r="DQ33">
        <v>1863100</v>
      </c>
      <c r="DR33">
        <v>1842608</v>
      </c>
      <c r="DS33">
        <v>1829196</v>
      </c>
      <c r="DT33">
        <v>1786400</v>
      </c>
      <c r="DU33">
        <v>1790464</v>
      </c>
      <c r="DV33">
        <v>1786872</v>
      </c>
      <c r="DW33">
        <v>1808778</v>
      </c>
      <c r="DX33">
        <v>1817284</v>
      </c>
      <c r="DY33">
        <v>1826454</v>
      </c>
      <c r="DZ33">
        <v>1835881</v>
      </c>
      <c r="EA33">
        <v>1841570</v>
      </c>
      <c r="EB33">
        <v>1839827</v>
      </c>
      <c r="EC33">
        <v>1837618</v>
      </c>
      <c r="ED33">
        <v>1837634</v>
      </c>
      <c r="EE33">
        <v>1837634</v>
      </c>
      <c r="EF33">
        <v>1921170</v>
      </c>
      <c r="EG33">
        <v>2262862</v>
      </c>
      <c r="EH33">
        <v>2119242</v>
      </c>
      <c r="EI33">
        <v>2013454</v>
      </c>
      <c r="EJ33">
        <v>1898485</v>
      </c>
      <c r="EK33">
        <v>1884750</v>
      </c>
      <c r="EL33">
        <v>1883297</v>
      </c>
      <c r="EM33">
        <v>1890705</v>
      </c>
      <c r="EN33">
        <v>1872346</v>
      </c>
      <c r="EO33">
        <v>1881632</v>
      </c>
      <c r="EP33">
        <v>1884398</v>
      </c>
      <c r="EQ33">
        <v>1880685</v>
      </c>
      <c r="ER33">
        <v>1879866</v>
      </c>
      <c r="ES33">
        <v>1882422</v>
      </c>
      <c r="ET33">
        <v>1888196</v>
      </c>
      <c r="EU33">
        <v>1901328</v>
      </c>
      <c r="EV33">
        <v>1907290</v>
      </c>
      <c r="EW33">
        <v>1920338</v>
      </c>
      <c r="EX33">
        <v>1910105</v>
      </c>
      <c r="EY33">
        <v>1911930</v>
      </c>
      <c r="EZ33">
        <v>1910280</v>
      </c>
      <c r="FA33">
        <v>1907125</v>
      </c>
      <c r="FB33">
        <v>1909972</v>
      </c>
      <c r="FC33">
        <v>1939802</v>
      </c>
      <c r="FD33">
        <v>1927326</v>
      </c>
      <c r="FE33">
        <v>1916985</v>
      </c>
      <c r="FF33">
        <v>1909572</v>
      </c>
      <c r="FG33">
        <v>1916581</v>
      </c>
      <c r="FH33">
        <v>1906425</v>
      </c>
      <c r="FI33">
        <v>1886076</v>
      </c>
      <c r="FJ33">
        <v>1888545</v>
      </c>
      <c r="FK33">
        <v>1931878</v>
      </c>
      <c r="FL33">
        <v>1931632</v>
      </c>
      <c r="FM33">
        <v>1915919</v>
      </c>
      <c r="FN33">
        <v>1905686</v>
      </c>
      <c r="FO33">
        <v>1888082</v>
      </c>
      <c r="FP33">
        <v>1894059</v>
      </c>
      <c r="FQ33">
        <v>1877673</v>
      </c>
      <c r="FR33">
        <v>1865509</v>
      </c>
      <c r="FS33">
        <v>1865144</v>
      </c>
      <c r="FT33">
        <v>1844283</v>
      </c>
      <c r="FU33">
        <v>1824580</v>
      </c>
      <c r="FV33">
        <v>1811653</v>
      </c>
      <c r="FW33">
        <v>1822724</v>
      </c>
      <c r="FX33">
        <v>1832642</v>
      </c>
      <c r="FY33">
        <v>1839560</v>
      </c>
      <c r="FZ33">
        <v>1839693</v>
      </c>
      <c r="GA33">
        <v>1825713</v>
      </c>
      <c r="GB33">
        <v>1828925</v>
      </c>
      <c r="GC33">
        <v>1834690</v>
      </c>
      <c r="GD33">
        <v>1830364</v>
      </c>
      <c r="GE33">
        <v>1817152</v>
      </c>
      <c r="GF33">
        <v>1813001</v>
      </c>
      <c r="GG33">
        <v>1827383</v>
      </c>
      <c r="GH33">
        <v>1824410</v>
      </c>
      <c r="GI33">
        <v>1840435</v>
      </c>
      <c r="GJ33">
        <v>1866802</v>
      </c>
      <c r="GK33">
        <v>1854516</v>
      </c>
      <c r="GL33">
        <v>1822452</v>
      </c>
      <c r="GM33">
        <v>1817714</v>
      </c>
      <c r="GN33">
        <v>1804220</v>
      </c>
      <c r="GO33">
        <v>1788059</v>
      </c>
      <c r="GP33">
        <v>1787833</v>
      </c>
      <c r="GQ33">
        <v>1790516</v>
      </c>
      <c r="GR33">
        <v>1970583</v>
      </c>
      <c r="GS33">
        <v>2242362</v>
      </c>
      <c r="GT33">
        <v>2064274</v>
      </c>
      <c r="GU33">
        <v>2062994</v>
      </c>
      <c r="GV33">
        <v>1938044</v>
      </c>
      <c r="GW33">
        <v>1845896</v>
      </c>
      <c r="GX33">
        <v>1806544</v>
      </c>
      <c r="GY33">
        <v>1771008</v>
      </c>
      <c r="GZ33">
        <v>1773658</v>
      </c>
      <c r="HA33">
        <v>1781177</v>
      </c>
      <c r="HB33">
        <v>1795644</v>
      </c>
      <c r="HC33">
        <v>1786221</v>
      </c>
      <c r="HD33">
        <v>1790178</v>
      </c>
      <c r="HE33">
        <v>1786731</v>
      </c>
      <c r="HF33">
        <v>1788983</v>
      </c>
      <c r="HG33">
        <v>1781024</v>
      </c>
      <c r="HH33">
        <v>1758606</v>
      </c>
      <c r="HI33">
        <v>1760181</v>
      </c>
      <c r="HJ33">
        <v>1748069</v>
      </c>
      <c r="HK33">
        <v>1749324</v>
      </c>
      <c r="HL33">
        <v>1774193</v>
      </c>
      <c r="HM33">
        <v>1798144</v>
      </c>
      <c r="HN33">
        <v>1785777</v>
      </c>
      <c r="HO33">
        <v>1778378</v>
      </c>
      <c r="HP33">
        <v>1775926</v>
      </c>
      <c r="HQ33">
        <v>1781811</v>
      </c>
      <c r="HR33">
        <v>1792070</v>
      </c>
      <c r="HS33">
        <v>1796186</v>
      </c>
      <c r="HT33">
        <v>1792432</v>
      </c>
      <c r="HU33">
        <v>1793071</v>
      </c>
      <c r="HV33">
        <v>1801844</v>
      </c>
      <c r="HW33">
        <v>1804372</v>
      </c>
      <c r="HX33">
        <v>1805624</v>
      </c>
      <c r="HY33">
        <v>1823487</v>
      </c>
      <c r="HZ33">
        <v>1826504</v>
      </c>
      <c r="IA33">
        <v>1831540</v>
      </c>
      <c r="IB33">
        <v>1836399</v>
      </c>
      <c r="IC33">
        <v>1842297</v>
      </c>
      <c r="ID33">
        <v>1825476</v>
      </c>
      <c r="IE33">
        <v>1825512</v>
      </c>
      <c r="IF33">
        <v>1808410</v>
      </c>
      <c r="IG33">
        <v>1813248</v>
      </c>
      <c r="IH33">
        <v>1800228</v>
      </c>
      <c r="II33">
        <v>1761835</v>
      </c>
      <c r="IJ33">
        <v>1764047</v>
      </c>
      <c r="IK33">
        <v>1763440</v>
      </c>
      <c r="IL33">
        <v>1768103</v>
      </c>
      <c r="IM33">
        <v>1755599</v>
      </c>
      <c r="IN33">
        <v>1748625</v>
      </c>
      <c r="IO33">
        <v>1753361</v>
      </c>
      <c r="IP33">
        <v>1753361</v>
      </c>
      <c r="IQ33">
        <v>1740979</v>
      </c>
      <c r="IR33">
        <v>1732882</v>
      </c>
      <c r="IS33">
        <v>1740627</v>
      </c>
      <c r="IT33">
        <v>1742274</v>
      </c>
      <c r="IU33">
        <v>1727204</v>
      </c>
      <c r="IV33">
        <v>1727107</v>
      </c>
      <c r="IW33">
        <v>1729406</v>
      </c>
      <c r="IX33">
        <v>1739695</v>
      </c>
      <c r="IY33">
        <v>1757798</v>
      </c>
      <c r="IZ33">
        <v>1769822</v>
      </c>
      <c r="JA33">
        <v>1763177</v>
      </c>
      <c r="JB33">
        <v>1790983</v>
      </c>
      <c r="JC33">
        <v>1798919</v>
      </c>
      <c r="JD33">
        <v>1802537</v>
      </c>
      <c r="JE33">
        <v>1837012</v>
      </c>
      <c r="JF33">
        <v>1898562</v>
      </c>
      <c r="JG33">
        <v>1882932</v>
      </c>
      <c r="JH33">
        <v>1882932</v>
      </c>
      <c r="JI33">
        <v>1889241</v>
      </c>
      <c r="JJ33">
        <v>1893339</v>
      </c>
      <c r="JK33">
        <v>1852272</v>
      </c>
      <c r="JL33">
        <v>1856853</v>
      </c>
      <c r="JM33">
        <v>1849432</v>
      </c>
      <c r="JN33">
        <v>1832306</v>
      </c>
      <c r="JO33">
        <v>1824739</v>
      </c>
      <c r="JP33">
        <v>1829671</v>
      </c>
      <c r="JQ33">
        <v>1833931</v>
      </c>
      <c r="JR33">
        <v>1831503</v>
      </c>
      <c r="JS33">
        <v>1813658</v>
      </c>
      <c r="JT33">
        <v>1808635</v>
      </c>
      <c r="JU33">
        <v>1803321</v>
      </c>
      <c r="JV33">
        <v>1792197</v>
      </c>
      <c r="JW33">
        <v>1789305</v>
      </c>
      <c r="JX33">
        <v>1787171</v>
      </c>
      <c r="JY33">
        <v>1787343</v>
      </c>
      <c r="JZ33">
        <v>1804760</v>
      </c>
      <c r="KA33">
        <v>1795066</v>
      </c>
      <c r="KB33">
        <v>1807026</v>
      </c>
      <c r="KC33">
        <v>1800146</v>
      </c>
      <c r="KD33">
        <v>1802414</v>
      </c>
      <c r="KE33">
        <v>1809866</v>
      </c>
      <c r="KF33">
        <v>1822582</v>
      </c>
      <c r="KG33">
        <v>1814465</v>
      </c>
      <c r="KH33">
        <v>1814465</v>
      </c>
      <c r="KI33">
        <v>1810182</v>
      </c>
      <c r="KJ33">
        <v>1806288</v>
      </c>
      <c r="KK33">
        <v>1804212</v>
      </c>
      <c r="KL33">
        <v>1811055</v>
      </c>
      <c r="KM33">
        <v>1804713</v>
      </c>
      <c r="KN33">
        <v>1788056</v>
      </c>
      <c r="KO33">
        <v>1843302</v>
      </c>
      <c r="KP33">
        <v>1857875</v>
      </c>
      <c r="KQ33">
        <v>1864815</v>
      </c>
      <c r="KR33">
        <v>1859191</v>
      </c>
      <c r="KS33">
        <v>1841697</v>
      </c>
      <c r="KT33">
        <v>1846753</v>
      </c>
      <c r="KU33">
        <v>1827263</v>
      </c>
      <c r="KV33">
        <v>1803698</v>
      </c>
      <c r="KW33">
        <v>1807164</v>
      </c>
      <c r="KX33">
        <v>1805651</v>
      </c>
      <c r="KY33">
        <v>1808050</v>
      </c>
      <c r="KZ33">
        <v>1812330</v>
      </c>
      <c r="LA33">
        <v>1802723</v>
      </c>
      <c r="LB33">
        <v>1810528</v>
      </c>
      <c r="LC33">
        <v>1853473</v>
      </c>
      <c r="LD33">
        <v>1849055</v>
      </c>
      <c r="LE33">
        <v>1860031</v>
      </c>
      <c r="LF33">
        <v>1861323</v>
      </c>
      <c r="LG33">
        <v>1859251</v>
      </c>
      <c r="LH33">
        <v>1843857</v>
      </c>
      <c r="LI33">
        <v>1852561</v>
      </c>
      <c r="LJ33">
        <v>1849780</v>
      </c>
      <c r="LK33">
        <v>1852253</v>
      </c>
      <c r="LL33">
        <v>1862086</v>
      </c>
      <c r="LM33">
        <v>1900158</v>
      </c>
      <c r="LN33">
        <v>1930213</v>
      </c>
      <c r="LO33">
        <v>1959677</v>
      </c>
      <c r="LP33">
        <v>1997457</v>
      </c>
      <c r="LQ33">
        <v>2020445</v>
      </c>
      <c r="LR33">
        <v>2025061</v>
      </c>
      <c r="LS33">
        <v>2204626</v>
      </c>
      <c r="LT33">
        <v>2189509</v>
      </c>
      <c r="LU33">
        <v>2127730</v>
      </c>
      <c r="LV33">
        <v>2093226</v>
      </c>
      <c r="LW33">
        <v>2087190</v>
      </c>
      <c r="LX33">
        <v>2059680</v>
      </c>
      <c r="LY33">
        <v>2038348</v>
      </c>
      <c r="LZ33">
        <v>2038348</v>
      </c>
      <c r="MA33">
        <v>2030602</v>
      </c>
      <c r="MB33">
        <v>2027585</v>
      </c>
      <c r="MC33">
        <v>2037478</v>
      </c>
      <c r="MD33">
        <v>2022517</v>
      </c>
      <c r="ME33">
        <v>2019565</v>
      </c>
      <c r="MF33">
        <v>2016241</v>
      </c>
      <c r="MG33">
        <v>1987632</v>
      </c>
      <c r="MH33">
        <v>1966979</v>
      </c>
      <c r="MI33">
        <v>1979461</v>
      </c>
      <c r="MJ33">
        <v>1970661</v>
      </c>
      <c r="MK33">
        <v>1966409</v>
      </c>
      <c r="ML33">
        <v>1951567</v>
      </c>
      <c r="MM33">
        <v>1959053</v>
      </c>
      <c r="MN33">
        <v>1970251</v>
      </c>
      <c r="MO33">
        <v>1958129</v>
      </c>
      <c r="MP33">
        <v>1939091</v>
      </c>
      <c r="MQ33">
        <v>1923193</v>
      </c>
      <c r="MR33">
        <v>1923060</v>
      </c>
      <c r="MS33">
        <v>1914639</v>
      </c>
      <c r="MT33">
        <v>1914639</v>
      </c>
      <c r="MU33">
        <v>1912951</v>
      </c>
      <c r="MV33">
        <v>1920204</v>
      </c>
      <c r="MW33">
        <v>1940715</v>
      </c>
      <c r="MX33">
        <v>1940601</v>
      </c>
      <c r="MY33">
        <v>1932554</v>
      </c>
      <c r="MZ33">
        <v>1936262</v>
      </c>
      <c r="NA33">
        <v>1939162</v>
      </c>
      <c r="NB33">
        <v>1927416</v>
      </c>
      <c r="NC33">
        <v>1921047</v>
      </c>
      <c r="ND33">
        <v>1924446</v>
      </c>
      <c r="NE33">
        <v>1917972</v>
      </c>
      <c r="NF33">
        <v>1914855</v>
      </c>
      <c r="NG33">
        <v>1914855</v>
      </c>
      <c r="NH33">
        <v>1903499</v>
      </c>
      <c r="NI33">
        <v>1891255</v>
      </c>
      <c r="NJ33">
        <v>1884110</v>
      </c>
      <c r="NK33">
        <v>1879802</v>
      </c>
      <c r="NL33">
        <v>1879802</v>
      </c>
      <c r="NM33">
        <v>1876371</v>
      </c>
      <c r="NN33">
        <v>1870213</v>
      </c>
      <c r="NO33">
        <v>1881642</v>
      </c>
      <c r="NP33">
        <v>1860127</v>
      </c>
      <c r="NQ33">
        <v>1861460</v>
      </c>
      <c r="NR33">
        <v>1853313</v>
      </c>
      <c r="NS33">
        <v>1868746</v>
      </c>
      <c r="NT33">
        <v>1878196</v>
      </c>
      <c r="NU33">
        <v>1858170</v>
      </c>
      <c r="NV33">
        <v>1861734</v>
      </c>
      <c r="NW33">
        <v>1863987</v>
      </c>
      <c r="NX33">
        <v>1868358</v>
      </c>
      <c r="NY33">
        <v>1863483</v>
      </c>
      <c r="NZ33">
        <v>1865888</v>
      </c>
      <c r="OA33">
        <v>1857218</v>
      </c>
      <c r="OB33">
        <v>1858615</v>
      </c>
      <c r="OC33">
        <v>1849143</v>
      </c>
      <c r="OD33">
        <v>1838482</v>
      </c>
      <c r="OE33">
        <v>1838482</v>
      </c>
      <c r="OF33">
        <v>1858664</v>
      </c>
      <c r="OG33">
        <v>2056694</v>
      </c>
      <c r="OH33">
        <v>2135009</v>
      </c>
      <c r="OI33">
        <v>2156304</v>
      </c>
      <c r="OJ33">
        <v>2122770</v>
      </c>
      <c r="OK33">
        <v>2060450</v>
      </c>
      <c r="OL33">
        <v>2042773</v>
      </c>
      <c r="OM33">
        <v>2020763</v>
      </c>
      <c r="ON33">
        <v>1999601</v>
      </c>
      <c r="OO33">
        <v>1971473</v>
      </c>
      <c r="OP33">
        <v>1932987</v>
      </c>
      <c r="OQ33">
        <v>1908610</v>
      </c>
      <c r="OR33">
        <v>1896461</v>
      </c>
      <c r="OS33">
        <v>1903881</v>
      </c>
      <c r="OT33">
        <v>1920413</v>
      </c>
      <c r="OU33">
        <v>1878611</v>
      </c>
      <c r="OV33">
        <v>1876340</v>
      </c>
      <c r="OW33">
        <v>1873230</v>
      </c>
      <c r="OX33">
        <v>1871695</v>
      </c>
      <c r="OY33">
        <v>1852948</v>
      </c>
      <c r="OZ33">
        <v>1827766</v>
      </c>
      <c r="PA33">
        <v>1806389</v>
      </c>
      <c r="PB33">
        <v>1793608</v>
      </c>
      <c r="PC33">
        <v>1803680</v>
      </c>
      <c r="PD33">
        <v>1792123</v>
      </c>
      <c r="PE33">
        <v>1769990</v>
      </c>
      <c r="PF33">
        <v>1771337</v>
      </c>
      <c r="PG33">
        <v>1774072</v>
      </c>
      <c r="PH33">
        <v>1774559</v>
      </c>
      <c r="PI33">
        <v>1772589</v>
      </c>
      <c r="PJ33">
        <v>1782171</v>
      </c>
      <c r="PK33">
        <v>1778578</v>
      </c>
      <c r="PL33">
        <v>1778778</v>
      </c>
      <c r="PM33">
        <v>1778669</v>
      </c>
      <c r="PN33">
        <v>1769558</v>
      </c>
      <c r="PO33">
        <v>1764064</v>
      </c>
      <c r="PP33">
        <v>1761702</v>
      </c>
      <c r="PQ33">
        <v>1766419</v>
      </c>
      <c r="PR33">
        <v>1746312</v>
      </c>
      <c r="PS33">
        <v>1758267</v>
      </c>
      <c r="PT33">
        <v>1752653</v>
      </c>
      <c r="PU33">
        <v>1747678</v>
      </c>
      <c r="PV33">
        <v>1751578</v>
      </c>
      <c r="PW33">
        <v>1754802</v>
      </c>
      <c r="PX33">
        <v>1742095</v>
      </c>
      <c r="PY33">
        <v>1755961</v>
      </c>
      <c r="PZ33">
        <v>1751609</v>
      </c>
      <c r="QA33">
        <v>1745307</v>
      </c>
      <c r="QB33">
        <v>1761965</v>
      </c>
      <c r="QC33">
        <v>1754293</v>
      </c>
      <c r="QD33">
        <v>1757286</v>
      </c>
      <c r="QE33">
        <v>1750955</v>
      </c>
      <c r="QF33">
        <v>1738697</v>
      </c>
      <c r="QG33">
        <v>1734098</v>
      </c>
      <c r="QH33">
        <v>1734660</v>
      </c>
      <c r="QI33">
        <v>1728418</v>
      </c>
      <c r="QJ33">
        <v>1715012</v>
      </c>
      <c r="QK33">
        <v>1706819</v>
      </c>
      <c r="QL33">
        <v>1711221</v>
      </c>
      <c r="QM33">
        <v>1726431</v>
      </c>
      <c r="QN33">
        <v>1732771</v>
      </c>
      <c r="QO33">
        <v>1735511</v>
      </c>
      <c r="QP33">
        <v>1735511</v>
      </c>
      <c r="QQ33">
        <v>1719461</v>
      </c>
      <c r="QR33">
        <v>1715730</v>
      </c>
      <c r="QS33">
        <v>1782477</v>
      </c>
      <c r="QT33">
        <v>1781498</v>
      </c>
      <c r="QU33">
        <v>1821195</v>
      </c>
      <c r="QV33">
        <v>1784824</v>
      </c>
      <c r="QW33">
        <v>1787898</v>
      </c>
      <c r="QX33">
        <v>1781711</v>
      </c>
      <c r="QY33">
        <v>1751514</v>
      </c>
      <c r="QZ33">
        <v>1741361</v>
      </c>
      <c r="RA33">
        <v>1736380</v>
      </c>
      <c r="RB33">
        <v>1742878</v>
      </c>
      <c r="RC33">
        <v>1735094</v>
      </c>
      <c r="RD33">
        <v>1726505</v>
      </c>
      <c r="RE33">
        <v>1737424</v>
      </c>
      <c r="RF33">
        <v>1742606</v>
      </c>
      <c r="RG33">
        <v>1759108</v>
      </c>
      <c r="RH33">
        <v>1764522</v>
      </c>
      <c r="RI33">
        <v>1765116</v>
      </c>
      <c r="RJ33">
        <v>1755562</v>
      </c>
      <c r="RK33">
        <v>1747787</v>
      </c>
      <c r="RL33">
        <v>1729195</v>
      </c>
      <c r="RM33">
        <v>1698986</v>
      </c>
      <c r="RN33">
        <v>1691107</v>
      </c>
      <c r="RO33">
        <v>1680991</v>
      </c>
      <c r="RP33">
        <v>1681876</v>
      </c>
      <c r="RQ33">
        <v>1690833</v>
      </c>
      <c r="RR33">
        <v>1687885</v>
      </c>
      <c r="RS33">
        <v>1694958</v>
      </c>
      <c r="RT33">
        <v>1697086</v>
      </c>
      <c r="RU33">
        <v>1694621</v>
      </c>
      <c r="RV33">
        <v>1696927</v>
      </c>
      <c r="RW33">
        <v>1698808</v>
      </c>
      <c r="RX33">
        <v>1678040</v>
      </c>
      <c r="RY33">
        <v>1680243</v>
      </c>
      <c r="RZ33">
        <v>1676369</v>
      </c>
      <c r="SA33">
        <v>1672008</v>
      </c>
      <c r="SB33">
        <v>1672881</v>
      </c>
      <c r="SC33">
        <v>1680203</v>
      </c>
      <c r="SD33">
        <v>1679555</v>
      </c>
      <c r="SE33">
        <v>1676476</v>
      </c>
      <c r="SF33">
        <v>1676476</v>
      </c>
      <c r="SG33">
        <v>1686638</v>
      </c>
      <c r="SH33">
        <v>1680400</v>
      </c>
      <c r="SI33">
        <v>1666521</v>
      </c>
      <c r="SJ33">
        <v>1649488</v>
      </c>
      <c r="SK33">
        <v>1646386</v>
      </c>
      <c r="SL33">
        <v>1646057</v>
      </c>
      <c r="SM33">
        <v>1640648</v>
      </c>
      <c r="SN33">
        <v>1638769</v>
      </c>
      <c r="SO33">
        <v>1647022</v>
      </c>
      <c r="SP33">
        <v>1656843</v>
      </c>
      <c r="SQ33">
        <v>1656843</v>
      </c>
      <c r="SR33">
        <v>1648003</v>
      </c>
      <c r="SS33">
        <v>1657260</v>
      </c>
      <c r="ST33">
        <v>1664292</v>
      </c>
      <c r="SU33">
        <v>1648710</v>
      </c>
      <c r="SV33">
        <v>1635750</v>
      </c>
      <c r="SW33">
        <v>1640223</v>
      </c>
      <c r="SX33">
        <v>1651646</v>
      </c>
      <c r="SY33">
        <v>1661031</v>
      </c>
      <c r="SZ33">
        <v>1654268</v>
      </c>
      <c r="TA33">
        <v>1643619</v>
      </c>
      <c r="TB33">
        <v>1636259</v>
      </c>
      <c r="TC33">
        <v>1639664</v>
      </c>
      <c r="TD33">
        <v>1609651</v>
      </c>
      <c r="TE33">
        <v>1637783</v>
      </c>
      <c r="TF33">
        <v>1695142</v>
      </c>
      <c r="TG33">
        <v>1765596</v>
      </c>
      <c r="TH33">
        <v>1765596</v>
      </c>
      <c r="TI33">
        <v>1796549</v>
      </c>
      <c r="TJ33">
        <v>1801746</v>
      </c>
      <c r="TK33">
        <v>1759994</v>
      </c>
      <c r="TL33">
        <v>1694430</v>
      </c>
      <c r="TM33">
        <v>1676818</v>
      </c>
      <c r="TN33">
        <v>1676446</v>
      </c>
      <c r="TO33">
        <v>1668613</v>
      </c>
      <c r="TP33">
        <v>1630048</v>
      </c>
      <c r="TQ33">
        <v>1624679</v>
      </c>
      <c r="TR33">
        <v>1609279</v>
      </c>
      <c r="TS33">
        <v>1611465</v>
      </c>
      <c r="TT33">
        <v>1602144</v>
      </c>
      <c r="TU33">
        <v>1604503</v>
      </c>
      <c r="TV33">
        <v>1593182</v>
      </c>
      <c r="TW33">
        <v>1587935</v>
      </c>
      <c r="TX33">
        <v>1587736</v>
      </c>
      <c r="TY33">
        <v>1575135</v>
      </c>
      <c r="TZ33">
        <v>1573866</v>
      </c>
      <c r="UA33">
        <v>1560213</v>
      </c>
      <c r="UB33">
        <v>1563504</v>
      </c>
      <c r="UC33">
        <v>1578832</v>
      </c>
      <c r="UD33">
        <v>1567717</v>
      </c>
      <c r="UE33">
        <v>1549760</v>
      </c>
      <c r="UF33">
        <v>1548204</v>
      </c>
      <c r="UG33">
        <v>1552254</v>
      </c>
      <c r="UH33">
        <v>1556365</v>
      </c>
      <c r="UI33">
        <v>1550226</v>
      </c>
      <c r="UJ33">
        <v>1546256</v>
      </c>
      <c r="UK33">
        <v>1555163</v>
      </c>
      <c r="UL33">
        <v>1541498</v>
      </c>
      <c r="UM33">
        <v>1537116</v>
      </c>
      <c r="UN33">
        <v>1544608</v>
      </c>
      <c r="UO33">
        <v>1527133</v>
      </c>
      <c r="UP33">
        <v>1535804</v>
      </c>
      <c r="UQ33">
        <v>1528812</v>
      </c>
      <c r="UR33">
        <v>1523505</v>
      </c>
      <c r="US33">
        <v>1528680</v>
      </c>
      <c r="UT33">
        <v>1526407</v>
      </c>
      <c r="UU33">
        <v>1526996</v>
      </c>
      <c r="UV33">
        <v>1514044</v>
      </c>
      <c r="UW33">
        <v>1514044</v>
      </c>
      <c r="UX33">
        <v>1511262</v>
      </c>
      <c r="UY33">
        <v>1501740</v>
      </c>
      <c r="UZ33">
        <v>1496857</v>
      </c>
      <c r="VA33">
        <v>1501652</v>
      </c>
      <c r="VB33">
        <v>1499017</v>
      </c>
      <c r="VC33">
        <v>1493821</v>
      </c>
      <c r="VD33">
        <v>1490900</v>
      </c>
      <c r="VE33">
        <v>1494843</v>
      </c>
      <c r="VF33">
        <v>1493807</v>
      </c>
      <c r="VG33">
        <v>1505442</v>
      </c>
      <c r="VH33">
        <v>1502738</v>
      </c>
      <c r="VI33">
        <v>1497984</v>
      </c>
      <c r="VJ33">
        <v>1494975</v>
      </c>
      <c r="VK33">
        <v>1492854</v>
      </c>
      <c r="VL33">
        <v>1505812</v>
      </c>
      <c r="VM33">
        <v>1504147</v>
      </c>
      <c r="VN33">
        <v>1492275</v>
      </c>
      <c r="VO33">
        <v>1484015</v>
      </c>
      <c r="VP33">
        <v>1489786</v>
      </c>
      <c r="VQ33">
        <v>1498656</v>
      </c>
      <c r="VR33">
        <v>1485053</v>
      </c>
      <c r="VS33">
        <v>1534001</v>
      </c>
      <c r="VT33">
        <v>1582158</v>
      </c>
      <c r="VU33">
        <v>1483758</v>
      </c>
      <c r="VV33">
        <v>1490780</v>
      </c>
      <c r="VW33">
        <v>1453697</v>
      </c>
      <c r="VX33">
        <v>1417115</v>
      </c>
      <c r="VY33">
        <v>1420476</v>
      </c>
      <c r="VZ33">
        <v>1420476</v>
      </c>
      <c r="WA33">
        <v>1427941</v>
      </c>
      <c r="WB33">
        <v>1429627</v>
      </c>
      <c r="WC33">
        <v>1434864</v>
      </c>
      <c r="WD33">
        <v>1429574</v>
      </c>
      <c r="WE33">
        <v>1433735</v>
      </c>
      <c r="WF33">
        <v>1435080</v>
      </c>
      <c r="WG33">
        <v>1431663</v>
      </c>
      <c r="WH33">
        <v>1433423</v>
      </c>
      <c r="WI33">
        <v>1437844</v>
      </c>
      <c r="WJ33">
        <v>1440799</v>
      </c>
      <c r="WK33">
        <v>1444191</v>
      </c>
      <c r="WL33">
        <v>1430616</v>
      </c>
      <c r="WM33">
        <v>1426558</v>
      </c>
      <c r="WN33">
        <v>1433415</v>
      </c>
      <c r="WO33">
        <v>1425934</v>
      </c>
      <c r="WP33">
        <v>1425231</v>
      </c>
      <c r="WQ33">
        <v>1433403</v>
      </c>
      <c r="WR33">
        <v>1443489</v>
      </c>
      <c r="WS33">
        <v>1448449</v>
      </c>
      <c r="WT33">
        <v>1453505</v>
      </c>
      <c r="WU33">
        <v>1446660</v>
      </c>
      <c r="WV33">
        <v>1444035</v>
      </c>
      <c r="WW33">
        <v>1442368</v>
      </c>
      <c r="WX33">
        <v>1455505</v>
      </c>
      <c r="WY33">
        <v>1455505</v>
      </c>
      <c r="WZ33">
        <v>1446380</v>
      </c>
      <c r="XA33">
        <v>1450870</v>
      </c>
      <c r="XB33">
        <v>1452040</v>
      </c>
      <c r="XC33">
        <v>1439138</v>
      </c>
      <c r="XD33">
        <v>1430702</v>
      </c>
      <c r="XE33">
        <v>1431187</v>
      </c>
      <c r="XF33">
        <v>1423129</v>
      </c>
      <c r="XG33">
        <v>1427734</v>
      </c>
      <c r="XH33">
        <v>1411655</v>
      </c>
      <c r="XI33">
        <v>1411655</v>
      </c>
      <c r="XJ33">
        <v>1397658</v>
      </c>
      <c r="XK33">
        <v>1394754</v>
      </c>
      <c r="XL33">
        <v>1379332</v>
      </c>
      <c r="XM33">
        <v>1379902</v>
      </c>
      <c r="XN33">
        <v>1379902</v>
      </c>
      <c r="XO33">
        <v>1381304</v>
      </c>
      <c r="XP33">
        <v>1377580</v>
      </c>
      <c r="XQ33">
        <v>1361944</v>
      </c>
      <c r="XR33">
        <v>1347540</v>
      </c>
      <c r="XS33">
        <v>1350862</v>
      </c>
      <c r="XT33">
        <v>1342617</v>
      </c>
      <c r="XU33">
        <v>1326962</v>
      </c>
      <c r="XV33">
        <v>1307906</v>
      </c>
      <c r="XW33">
        <v>1300506</v>
      </c>
      <c r="XX33">
        <v>1305777</v>
      </c>
      <c r="XY33">
        <v>1313996</v>
      </c>
      <c r="XZ33">
        <v>1306192</v>
      </c>
      <c r="YA33">
        <v>1299189</v>
      </c>
      <c r="YB33">
        <v>1278808</v>
      </c>
      <c r="YC33">
        <v>1290965</v>
      </c>
      <c r="YD33">
        <v>1302358</v>
      </c>
      <c r="YE33">
        <v>1301522</v>
      </c>
      <c r="YF33">
        <v>1307902</v>
      </c>
      <c r="YG33">
        <v>1380923</v>
      </c>
      <c r="YH33">
        <v>1379461</v>
      </c>
      <c r="YI33">
        <v>1394785</v>
      </c>
      <c r="YJ33">
        <v>1394785</v>
      </c>
      <c r="YK33">
        <v>1382148</v>
      </c>
      <c r="YL33">
        <v>1390641</v>
      </c>
      <c r="YM33">
        <v>1353287</v>
      </c>
      <c r="YN33">
        <v>1356553</v>
      </c>
      <c r="YO33">
        <v>1350433</v>
      </c>
      <c r="YP33">
        <v>1354136</v>
      </c>
      <c r="YQ33">
        <v>1351733</v>
      </c>
      <c r="YR33">
        <v>1354325</v>
      </c>
      <c r="YS33">
        <v>1352851</v>
      </c>
      <c r="YT33">
        <v>1364776</v>
      </c>
      <c r="YU33">
        <v>1362010</v>
      </c>
      <c r="YV33">
        <v>1354765</v>
      </c>
      <c r="YW33">
        <v>1359779</v>
      </c>
      <c r="YX33">
        <v>1363748</v>
      </c>
      <c r="YY33">
        <v>1368490</v>
      </c>
      <c r="YZ33">
        <v>1377936</v>
      </c>
      <c r="ZA33">
        <v>1376310</v>
      </c>
      <c r="ZB33">
        <v>1375832</v>
      </c>
      <c r="ZC33">
        <v>1380337</v>
      </c>
      <c r="ZD33">
        <v>1385966</v>
      </c>
      <c r="ZE33">
        <v>1366756</v>
      </c>
      <c r="ZF33">
        <v>1383484</v>
      </c>
      <c r="ZG33">
        <v>1394243</v>
      </c>
      <c r="ZH33">
        <v>1402225</v>
      </c>
      <c r="ZI33">
        <v>1391317</v>
      </c>
      <c r="ZJ33">
        <v>1386677</v>
      </c>
      <c r="ZK33">
        <v>1376068</v>
      </c>
      <c r="ZL33">
        <v>1370455</v>
      </c>
      <c r="ZM33">
        <v>1381696</v>
      </c>
      <c r="ZN33">
        <v>1375341</v>
      </c>
      <c r="ZO33">
        <v>1390869</v>
      </c>
      <c r="ZP33">
        <v>1399083</v>
      </c>
      <c r="ZQ33">
        <v>1404312</v>
      </c>
      <c r="ZR33">
        <v>1408479</v>
      </c>
      <c r="ZS33">
        <v>1402221</v>
      </c>
      <c r="ZT33">
        <v>1409346</v>
      </c>
      <c r="ZU33">
        <v>1419377</v>
      </c>
      <c r="ZV33">
        <v>1409279</v>
      </c>
      <c r="ZW33">
        <v>1406513</v>
      </c>
      <c r="ZX33">
        <v>1405466</v>
      </c>
      <c r="ZY33">
        <v>1405063</v>
      </c>
      <c r="ZZ33">
        <v>1397658</v>
      </c>
      <c r="AAA33">
        <v>1380510</v>
      </c>
      <c r="AAB33">
        <v>1384193</v>
      </c>
      <c r="AAC33">
        <v>1371554</v>
      </c>
      <c r="AAD33">
        <v>1363380</v>
      </c>
      <c r="AAE33">
        <v>1359234</v>
      </c>
      <c r="AAF33">
        <v>1363035</v>
      </c>
      <c r="AAG33">
        <v>1361752</v>
      </c>
      <c r="AAH33">
        <v>1347409</v>
      </c>
      <c r="AAI33">
        <v>1339583</v>
      </c>
      <c r="AAJ33">
        <v>1337930</v>
      </c>
      <c r="AAK33">
        <v>1330536</v>
      </c>
      <c r="AAL33">
        <v>1335843</v>
      </c>
      <c r="AAM33">
        <v>1339156</v>
      </c>
      <c r="AAN33">
        <v>1342981</v>
      </c>
      <c r="AAO33">
        <v>1342657</v>
      </c>
      <c r="AAP33">
        <v>1342657</v>
      </c>
      <c r="AAQ33">
        <v>1338863</v>
      </c>
      <c r="AAR33">
        <v>1329696</v>
      </c>
      <c r="AAS33">
        <v>1339361</v>
      </c>
      <c r="AAT33">
        <v>1400821</v>
      </c>
      <c r="AAU33">
        <v>1405453</v>
      </c>
      <c r="AAV33">
        <v>1425381</v>
      </c>
      <c r="AAW33">
        <v>1429458</v>
      </c>
      <c r="AAX33">
        <v>1431386</v>
      </c>
      <c r="AAY33">
        <v>1428021</v>
      </c>
      <c r="AAZ33">
        <v>1409353</v>
      </c>
      <c r="ABA33">
        <v>1408118</v>
      </c>
      <c r="ABB33">
        <v>1389933</v>
      </c>
      <c r="ABC33">
        <v>1370323</v>
      </c>
      <c r="ABD33">
        <v>1364754</v>
      </c>
      <c r="ABE33">
        <v>1353592</v>
      </c>
      <c r="ABF33">
        <v>1341297</v>
      </c>
      <c r="ABG33">
        <v>1327410</v>
      </c>
      <c r="ABH33">
        <v>1333065</v>
      </c>
      <c r="ABI33">
        <v>1319018</v>
      </c>
      <c r="ABJ33">
        <v>1315811</v>
      </c>
      <c r="ABK33">
        <v>1318805</v>
      </c>
      <c r="ABL33">
        <v>1310663</v>
      </c>
      <c r="ABM33">
        <v>1293816</v>
      </c>
      <c r="ABN33">
        <v>1274965</v>
      </c>
      <c r="ABO33">
        <v>1264868</v>
      </c>
      <c r="ABP33">
        <v>1270338</v>
      </c>
      <c r="ABQ33">
        <v>1263105</v>
      </c>
      <c r="ABR33">
        <v>1254582</v>
      </c>
      <c r="ABS33">
        <v>1248020</v>
      </c>
      <c r="ABT33">
        <v>1243873</v>
      </c>
      <c r="ABU33">
        <v>1255801</v>
      </c>
      <c r="ABV33">
        <v>1252741</v>
      </c>
      <c r="ABW33">
        <v>1248006</v>
      </c>
      <c r="ABX33">
        <v>1246644</v>
      </c>
      <c r="ABY33">
        <v>1245490</v>
      </c>
      <c r="ABZ33">
        <v>1245790</v>
      </c>
      <c r="ACA33">
        <v>1243607</v>
      </c>
      <c r="ACB33">
        <v>1251592</v>
      </c>
      <c r="ACC33">
        <v>1249905</v>
      </c>
      <c r="ACD33">
        <v>1252131</v>
      </c>
      <c r="ACE33">
        <v>1253617</v>
      </c>
      <c r="ACF33">
        <v>1255231</v>
      </c>
      <c r="ACG33">
        <v>1242953</v>
      </c>
      <c r="ACH33">
        <v>1242953</v>
      </c>
      <c r="ACI33">
        <v>1244847</v>
      </c>
      <c r="ACJ33">
        <v>1235395</v>
      </c>
      <c r="ACK33">
        <v>1228911</v>
      </c>
      <c r="ACL33">
        <v>1229154</v>
      </c>
      <c r="ACM33">
        <v>1228569</v>
      </c>
      <c r="ACN33">
        <v>1223649</v>
      </c>
      <c r="ACO33">
        <v>1229979</v>
      </c>
      <c r="ACP33">
        <v>1232914</v>
      </c>
      <c r="ACQ33">
        <v>1233347</v>
      </c>
      <c r="ACR33">
        <v>1228749</v>
      </c>
      <c r="ACS33">
        <v>1228749</v>
      </c>
      <c r="ACT33">
        <v>1231878</v>
      </c>
      <c r="ACU33">
        <v>1231325</v>
      </c>
      <c r="ACV33">
        <v>1236778</v>
      </c>
      <c r="ACW33">
        <v>1242976</v>
      </c>
      <c r="ACX33">
        <v>1241054</v>
      </c>
      <c r="ACY33">
        <v>1245931</v>
      </c>
      <c r="ACZ33">
        <v>1250852</v>
      </c>
      <c r="ADA33">
        <v>1249235</v>
      </c>
      <c r="ADB33">
        <v>1253010</v>
      </c>
      <c r="ADC33">
        <v>1248466</v>
      </c>
      <c r="ADD33">
        <v>1254840</v>
      </c>
      <c r="ADE33">
        <v>1267453</v>
      </c>
      <c r="ADF33">
        <v>1280455</v>
      </c>
      <c r="ADG33">
        <v>1283336</v>
      </c>
      <c r="ADH33">
        <v>1283336</v>
      </c>
      <c r="ADI33">
        <v>1297663</v>
      </c>
      <c r="ADJ33">
        <v>1304053</v>
      </c>
      <c r="ADK33">
        <v>1299270</v>
      </c>
      <c r="ADL33">
        <v>1252776</v>
      </c>
      <c r="ADM33">
        <v>1249607</v>
      </c>
      <c r="ADN33">
        <v>1250911</v>
      </c>
      <c r="ADO33">
        <v>1239977</v>
      </c>
      <c r="ADP33">
        <v>1236265</v>
      </c>
      <c r="ADQ33">
        <v>1225864</v>
      </c>
      <c r="ADR33">
        <v>1213870</v>
      </c>
      <c r="ADS33">
        <v>1209371</v>
      </c>
      <c r="ADT33">
        <v>1190703</v>
      </c>
      <c r="ADU33">
        <v>1189412</v>
      </c>
      <c r="ADV33">
        <v>1180858</v>
      </c>
      <c r="ADW33">
        <v>1176998</v>
      </c>
      <c r="ADX33">
        <v>1181423</v>
      </c>
      <c r="ADY33">
        <v>1179502</v>
      </c>
      <c r="ADZ33">
        <v>1186142</v>
      </c>
      <c r="AEA33">
        <v>1194141</v>
      </c>
      <c r="AEB33">
        <v>1183909</v>
      </c>
      <c r="AEC33">
        <v>1188248</v>
      </c>
      <c r="AED33">
        <v>1189829</v>
      </c>
      <c r="AEE33">
        <v>1193357</v>
      </c>
      <c r="AEF33">
        <v>1183993</v>
      </c>
      <c r="AEG33">
        <v>1185506</v>
      </c>
      <c r="AEH33">
        <v>1185135</v>
      </c>
      <c r="AEI33">
        <v>1184934</v>
      </c>
      <c r="AEJ33">
        <v>1185802</v>
      </c>
      <c r="AEK33">
        <v>1182012</v>
      </c>
      <c r="AEL33">
        <v>1179741</v>
      </c>
      <c r="AEM33">
        <v>1184525</v>
      </c>
      <c r="AEN33">
        <v>1177424</v>
      </c>
      <c r="AEO33">
        <v>1179823</v>
      </c>
      <c r="AEP33">
        <v>1186968</v>
      </c>
      <c r="AEQ33">
        <v>1192177</v>
      </c>
      <c r="AER33">
        <v>1189692</v>
      </c>
      <c r="AES33">
        <v>1195461</v>
      </c>
      <c r="AET33">
        <v>1193583</v>
      </c>
      <c r="AEU33">
        <v>1190657</v>
      </c>
      <c r="AEV33">
        <v>1191819</v>
      </c>
      <c r="AEW33">
        <v>1195598</v>
      </c>
      <c r="AEX33">
        <v>1207329</v>
      </c>
      <c r="AEY33">
        <v>1201699</v>
      </c>
      <c r="AEZ33">
        <v>1209486</v>
      </c>
      <c r="AFA33">
        <v>1205415</v>
      </c>
      <c r="AFB33">
        <v>1242619</v>
      </c>
      <c r="AFC33">
        <v>1236904</v>
      </c>
      <c r="AFD33">
        <v>1235054</v>
      </c>
      <c r="AFE33">
        <v>1220652</v>
      </c>
      <c r="AFF33">
        <v>1213994</v>
      </c>
      <c r="AFG33">
        <v>1203022</v>
      </c>
      <c r="AFH33">
        <v>1206742</v>
      </c>
      <c r="AFI33">
        <v>1209081</v>
      </c>
      <c r="AFJ33">
        <v>1201597</v>
      </c>
      <c r="AFK33">
        <v>1209840</v>
      </c>
      <c r="AFL33">
        <v>1217450</v>
      </c>
      <c r="AFM33">
        <v>1219855</v>
      </c>
      <c r="AFN33">
        <v>1220428</v>
      </c>
      <c r="AFO33">
        <v>1220274</v>
      </c>
      <c r="AFP33">
        <v>1216309</v>
      </c>
      <c r="AFQ33">
        <v>1206999</v>
      </c>
      <c r="AFR33">
        <v>1205525</v>
      </c>
      <c r="AFS33">
        <v>1211080</v>
      </c>
      <c r="AFT33">
        <v>1216485</v>
      </c>
      <c r="AFU33">
        <v>1232926</v>
      </c>
      <c r="AFV33">
        <v>1268271</v>
      </c>
      <c r="AFW33">
        <v>1315233</v>
      </c>
      <c r="AFX33">
        <v>1307292</v>
      </c>
      <c r="AFY33">
        <v>1270965</v>
      </c>
      <c r="AFZ33">
        <v>1270965</v>
      </c>
      <c r="AGA33">
        <v>1249893</v>
      </c>
      <c r="AGB33">
        <v>1242829</v>
      </c>
      <c r="AGC33">
        <v>1232201</v>
      </c>
      <c r="AGD33">
        <v>1223227</v>
      </c>
      <c r="AGE33">
        <v>1221418</v>
      </c>
      <c r="AGF33">
        <v>1218533</v>
      </c>
      <c r="AGG33">
        <v>1208605</v>
      </c>
      <c r="AGH33">
        <v>1206860</v>
      </c>
      <c r="AGI33">
        <v>1205362</v>
      </c>
      <c r="AGJ33">
        <v>1211603</v>
      </c>
      <c r="AGK33">
        <v>1214143</v>
      </c>
      <c r="AGL33">
        <v>1211584</v>
      </c>
      <c r="AGM33">
        <v>1226429</v>
      </c>
      <c r="AGN33">
        <v>1226298</v>
      </c>
      <c r="AGO33">
        <v>1223830</v>
      </c>
      <c r="AGP33">
        <v>1232623</v>
      </c>
      <c r="AGQ33">
        <v>1236182</v>
      </c>
      <c r="AGR33">
        <v>1235757</v>
      </c>
      <c r="AGS33">
        <v>1237223</v>
      </c>
      <c r="AGT33">
        <v>1253560</v>
      </c>
      <c r="AGU33">
        <v>1248236</v>
      </c>
      <c r="AGV33">
        <v>1246976</v>
      </c>
      <c r="AGW33">
        <v>1222141</v>
      </c>
      <c r="AGX33">
        <v>1210698</v>
      </c>
      <c r="AGY33">
        <v>1210698</v>
      </c>
      <c r="AGZ33">
        <v>1193729</v>
      </c>
      <c r="AHA33">
        <v>1177118</v>
      </c>
      <c r="AHB33">
        <v>1184966</v>
      </c>
      <c r="AHC33">
        <v>1187641</v>
      </c>
      <c r="AHD33">
        <v>1194883</v>
      </c>
      <c r="AHE33">
        <v>1199863</v>
      </c>
      <c r="AHF33">
        <v>1198636</v>
      </c>
      <c r="AHG33">
        <v>1198425</v>
      </c>
      <c r="AHH33">
        <v>1195400</v>
      </c>
      <c r="AHI33">
        <v>1195400</v>
      </c>
      <c r="AHJ33">
        <v>1199314</v>
      </c>
      <c r="AHK33">
        <v>1196233</v>
      </c>
      <c r="AHL33">
        <v>1197120</v>
      </c>
      <c r="AHM33">
        <v>1191204</v>
      </c>
      <c r="AHN33">
        <v>1191204</v>
      </c>
      <c r="AHO33">
        <v>1194701</v>
      </c>
      <c r="AHP33">
        <v>1192351</v>
      </c>
      <c r="AHQ33">
        <v>1198493</v>
      </c>
      <c r="AHR33">
        <v>1192890</v>
      </c>
      <c r="AHS33">
        <v>1187247</v>
      </c>
      <c r="AHT33">
        <v>1187025</v>
      </c>
      <c r="AHU33">
        <v>1183726</v>
      </c>
      <c r="AHV33">
        <v>1185498</v>
      </c>
      <c r="AHW33">
        <v>1173335</v>
      </c>
      <c r="AHX33">
        <v>1168918</v>
      </c>
      <c r="AHY33">
        <v>1167134</v>
      </c>
      <c r="AHZ33">
        <v>1168337</v>
      </c>
      <c r="AIA33">
        <v>1170648</v>
      </c>
      <c r="AIB33">
        <v>1168190</v>
      </c>
      <c r="AIC33">
        <v>1169294</v>
      </c>
      <c r="AID33">
        <v>1175947</v>
      </c>
      <c r="AIE33">
        <v>1199686</v>
      </c>
      <c r="AIF33">
        <v>1197666</v>
      </c>
      <c r="AIG33">
        <v>1209393</v>
      </c>
      <c r="AIH33">
        <v>1204167</v>
      </c>
      <c r="AII33">
        <v>1228849</v>
      </c>
      <c r="AIJ33">
        <v>1228849</v>
      </c>
      <c r="AIK33">
        <v>1232353</v>
      </c>
      <c r="AIL33">
        <v>1210552</v>
      </c>
      <c r="AIM33">
        <v>1218747</v>
      </c>
      <c r="AIN33">
        <v>1212767</v>
      </c>
      <c r="AIO33">
        <v>1215847</v>
      </c>
      <c r="AIP33">
        <v>1199683</v>
      </c>
      <c r="AIQ33">
        <v>1198127</v>
      </c>
      <c r="AIR33">
        <v>1213434</v>
      </c>
      <c r="AIS33">
        <v>1217530</v>
      </c>
      <c r="AIT33">
        <v>1214145</v>
      </c>
      <c r="AIU33">
        <v>1207905</v>
      </c>
      <c r="AIV33">
        <v>1193767</v>
      </c>
      <c r="AIW33">
        <v>1181007</v>
      </c>
      <c r="AIX33">
        <v>1193175</v>
      </c>
      <c r="AIY33">
        <v>1191778</v>
      </c>
      <c r="AIZ33">
        <v>1193687</v>
      </c>
      <c r="AJA33">
        <v>1211620</v>
      </c>
      <c r="AJB33">
        <v>1210170</v>
      </c>
      <c r="AJC33">
        <v>1215933</v>
      </c>
      <c r="AJD33">
        <v>1219405</v>
      </c>
      <c r="AJE33">
        <v>1223912</v>
      </c>
      <c r="AJF33">
        <v>1228106</v>
      </c>
      <c r="AJG33">
        <v>1224770</v>
      </c>
      <c r="AJH33">
        <v>1234058</v>
      </c>
      <c r="AJI33">
        <v>1223902</v>
      </c>
      <c r="AJJ33">
        <v>1219643</v>
      </c>
      <c r="AJK33">
        <v>1218870</v>
      </c>
      <c r="AJL33">
        <v>1215065</v>
      </c>
      <c r="AJM33">
        <v>1217721</v>
      </c>
      <c r="AJN33">
        <v>1212511</v>
      </c>
      <c r="AJO33">
        <v>1211227</v>
      </c>
      <c r="AJP33">
        <v>1208951</v>
      </c>
      <c r="AJQ33">
        <v>1206819</v>
      </c>
      <c r="AJR33">
        <v>1198993</v>
      </c>
      <c r="AJS33">
        <v>1207830</v>
      </c>
      <c r="AJT33">
        <v>1207981</v>
      </c>
      <c r="AJU33">
        <v>1208984</v>
      </c>
      <c r="AJV33">
        <v>1205159</v>
      </c>
      <c r="AJW33">
        <v>1201262</v>
      </c>
      <c r="AJX33">
        <v>1205485</v>
      </c>
      <c r="AJY33">
        <v>1202874</v>
      </c>
      <c r="AJZ33">
        <v>1204958</v>
      </c>
      <c r="AKA33">
        <v>1205305</v>
      </c>
      <c r="AKB33">
        <v>1218445</v>
      </c>
      <c r="AKC33">
        <v>1227137</v>
      </c>
      <c r="AKD33">
        <v>1235621</v>
      </c>
      <c r="AKE33">
        <v>1232328</v>
      </c>
      <c r="AKF33">
        <v>1231830</v>
      </c>
      <c r="AKG33">
        <v>1232469</v>
      </c>
      <c r="AKH33">
        <v>1236551</v>
      </c>
      <c r="AKI33">
        <v>1225003</v>
      </c>
      <c r="AKJ33">
        <v>1222506</v>
      </c>
      <c r="AKK33">
        <v>1214556</v>
      </c>
      <c r="AKL33">
        <v>1216258</v>
      </c>
      <c r="AKM33">
        <v>1214486</v>
      </c>
      <c r="AKN33">
        <v>1209327</v>
      </c>
      <c r="AKO33">
        <v>1214562</v>
      </c>
      <c r="AKP33">
        <v>1214562</v>
      </c>
      <c r="AKQ33">
        <v>1222014</v>
      </c>
      <c r="AKR33">
        <v>1223954</v>
      </c>
      <c r="AKS33">
        <v>1233292</v>
      </c>
      <c r="AKT33">
        <v>1245768</v>
      </c>
      <c r="AKU33">
        <v>1262607</v>
      </c>
      <c r="AKV33">
        <v>1275479</v>
      </c>
      <c r="AKW33">
        <v>1262130</v>
      </c>
      <c r="AKX33">
        <v>1202320</v>
      </c>
      <c r="AKY33">
        <v>1186938</v>
      </c>
      <c r="AKZ33">
        <v>1172960</v>
      </c>
      <c r="ALA33">
        <v>1169095</v>
      </c>
      <c r="ALB33">
        <v>1171084</v>
      </c>
      <c r="ALC33">
        <v>1167912</v>
      </c>
      <c r="ALD33">
        <v>1172328</v>
      </c>
      <c r="ALE33">
        <v>1166271</v>
      </c>
      <c r="ALF33">
        <v>1166655</v>
      </c>
      <c r="ALG33">
        <v>1159276</v>
      </c>
      <c r="ALH33">
        <v>1160708</v>
      </c>
      <c r="ALI33">
        <v>1163909</v>
      </c>
      <c r="ALJ33">
        <v>1165545</v>
      </c>
      <c r="ALK33">
        <v>1175598</v>
      </c>
      <c r="ALL33">
        <v>1174786</v>
      </c>
      <c r="ALM33">
        <v>1172815</v>
      </c>
      <c r="ALN33">
        <v>1181727</v>
      </c>
      <c r="ALO33">
        <v>1184018</v>
      </c>
      <c r="ALP33">
        <v>1190379</v>
      </c>
      <c r="ALQ33">
        <v>1179643</v>
      </c>
      <c r="ALR33">
        <v>1183499</v>
      </c>
      <c r="ALS33">
        <v>1183728</v>
      </c>
      <c r="ALT33">
        <v>1188415</v>
      </c>
      <c r="ALU33">
        <v>1186936</v>
      </c>
      <c r="ALV33">
        <v>1186791</v>
      </c>
      <c r="ALW33">
        <v>1182312</v>
      </c>
      <c r="ALX33">
        <v>1184805</v>
      </c>
      <c r="ALY33">
        <v>1182290</v>
      </c>
      <c r="ALZ33">
        <v>1175465</v>
      </c>
      <c r="AMA33">
        <v>1182333</v>
      </c>
      <c r="AMB33">
        <v>1174643</v>
      </c>
      <c r="AMC33">
        <v>1168646</v>
      </c>
      <c r="AMD33">
        <v>1168593</v>
      </c>
      <c r="AME33">
        <v>1170765</v>
      </c>
      <c r="AMF33">
        <v>1175398</v>
      </c>
      <c r="AMG33">
        <v>1192980</v>
      </c>
      <c r="AMH33">
        <v>1192245</v>
      </c>
      <c r="AMI33">
        <v>1192245</v>
      </c>
      <c r="AMJ33">
        <v>1190570</v>
      </c>
      <c r="AMK33">
        <v>1188101</v>
      </c>
      <c r="AML33">
        <v>1182135</v>
      </c>
      <c r="AMM33">
        <v>1185668</v>
      </c>
      <c r="AMN33">
        <v>1185069</v>
      </c>
      <c r="AMO33">
        <v>1187173</v>
      </c>
      <c r="AMP33">
        <v>1179725</v>
      </c>
      <c r="AMQ33">
        <v>1177784</v>
      </c>
      <c r="AMR33">
        <v>1175180</v>
      </c>
      <c r="AMS33">
        <v>1175180</v>
      </c>
      <c r="AMT33">
        <v>1176399</v>
      </c>
      <c r="AMU33">
        <v>1175664</v>
      </c>
      <c r="AMV33">
        <v>1188801</v>
      </c>
      <c r="AMW33">
        <v>1194973</v>
      </c>
      <c r="AMX33">
        <v>1198192</v>
      </c>
      <c r="AMY33">
        <v>1196625</v>
      </c>
      <c r="AMZ33">
        <v>1186585</v>
      </c>
      <c r="ANA33">
        <v>1193126</v>
      </c>
      <c r="ANB33">
        <v>1197147</v>
      </c>
      <c r="ANC33">
        <v>1195588</v>
      </c>
      <c r="AND33">
        <v>1199623</v>
      </c>
      <c r="ANE33">
        <v>1198738</v>
      </c>
      <c r="ANF33">
        <v>1212018</v>
      </c>
      <c r="ANG33">
        <v>1224548</v>
      </c>
      <c r="ANH33">
        <v>1224548</v>
      </c>
      <c r="ANI33">
        <v>1242362</v>
      </c>
      <c r="ANJ33">
        <v>1265733</v>
      </c>
      <c r="ANK33">
        <v>1267239</v>
      </c>
      <c r="ANL33">
        <v>1267794</v>
      </c>
      <c r="ANM33">
        <v>1271170</v>
      </c>
      <c r="ANN33">
        <v>1259573</v>
      </c>
      <c r="ANO33">
        <v>1255008</v>
      </c>
      <c r="ANP33">
        <v>1244812</v>
      </c>
      <c r="ANQ33">
        <v>1228849</v>
      </c>
      <c r="ANR33">
        <v>1214002</v>
      </c>
      <c r="ANS33">
        <v>1213697</v>
      </c>
      <c r="ANT33">
        <v>1215244</v>
      </c>
      <c r="ANU33">
        <v>1207550</v>
      </c>
      <c r="ANV33">
        <v>1210116</v>
      </c>
      <c r="ANW33">
        <v>1197617</v>
      </c>
      <c r="ANX33">
        <v>1196338</v>
      </c>
      <c r="ANY33">
        <v>1185857</v>
      </c>
      <c r="ANZ33">
        <v>1187141</v>
      </c>
      <c r="AOA33">
        <v>1183136</v>
      </c>
      <c r="AOB33">
        <v>1160598</v>
      </c>
      <c r="AOC33">
        <v>1154334</v>
      </c>
      <c r="AOD33">
        <v>1149455</v>
      </c>
      <c r="AOE33">
        <v>1148456</v>
      </c>
      <c r="AOF33">
        <v>1143169</v>
      </c>
      <c r="AOG33">
        <v>1133500</v>
      </c>
      <c r="AOH33">
        <v>1151321</v>
      </c>
      <c r="AOI33">
        <v>1135876</v>
      </c>
      <c r="AOJ33">
        <v>1125617</v>
      </c>
      <c r="AOK33">
        <v>1118974</v>
      </c>
      <c r="AOL33">
        <v>1114091</v>
      </c>
      <c r="AOM33">
        <v>1114091</v>
      </c>
      <c r="AON33">
        <v>1117733</v>
      </c>
      <c r="AOO33">
        <v>1114496</v>
      </c>
      <c r="AOP33">
        <v>1116020</v>
      </c>
      <c r="AOQ33">
        <v>1113043</v>
      </c>
      <c r="AOR33">
        <v>1118462</v>
      </c>
      <c r="AOS33">
        <v>1117696</v>
      </c>
      <c r="AOT33">
        <v>1121354</v>
      </c>
      <c r="AOU33">
        <v>1115522</v>
      </c>
      <c r="AOV33">
        <v>1120559</v>
      </c>
      <c r="AOW33">
        <v>1127761</v>
      </c>
      <c r="AOX33">
        <v>1108042</v>
      </c>
      <c r="AOY33">
        <v>1108028</v>
      </c>
      <c r="AOZ33">
        <v>1109029</v>
      </c>
      <c r="APA33">
        <v>1108825</v>
      </c>
      <c r="APB33">
        <v>1127052</v>
      </c>
      <c r="APC33">
        <v>1122445</v>
      </c>
      <c r="APD33">
        <v>1128220</v>
      </c>
      <c r="APE33">
        <v>1122955</v>
      </c>
      <c r="APF33">
        <v>1123710</v>
      </c>
      <c r="APG33">
        <v>1123023</v>
      </c>
      <c r="APH33">
        <v>1122365</v>
      </c>
      <c r="API33">
        <v>1118299</v>
      </c>
      <c r="APJ33">
        <v>1119583</v>
      </c>
      <c r="APK33">
        <v>1120047</v>
      </c>
      <c r="APL33">
        <v>1121908</v>
      </c>
      <c r="APM33">
        <v>1113070</v>
      </c>
      <c r="APN33">
        <v>1114677</v>
      </c>
      <c r="APO33">
        <v>1117196</v>
      </c>
      <c r="APP33">
        <v>1113774</v>
      </c>
      <c r="APQ33">
        <v>1103420</v>
      </c>
      <c r="APR33">
        <v>1115262</v>
      </c>
      <c r="APS33">
        <v>1113865</v>
      </c>
      <c r="APT33">
        <v>1123694</v>
      </c>
      <c r="APU33">
        <v>1125239</v>
      </c>
      <c r="APV33">
        <v>1147611</v>
      </c>
      <c r="APW33">
        <v>1143313</v>
      </c>
      <c r="APX33">
        <v>1223514</v>
      </c>
      <c r="APY33">
        <v>1244568</v>
      </c>
      <c r="APZ33">
        <v>1244568</v>
      </c>
      <c r="AQA33">
        <v>1246673</v>
      </c>
      <c r="AQB33">
        <v>1240998</v>
      </c>
      <c r="AQC33">
        <v>1239189</v>
      </c>
      <c r="AQD33">
        <v>1227868</v>
      </c>
      <c r="AQE33">
        <v>1218775</v>
      </c>
      <c r="AQF33">
        <v>1217076</v>
      </c>
      <c r="AQG33">
        <v>1193360</v>
      </c>
      <c r="AQH33">
        <v>1186568</v>
      </c>
      <c r="AQI33">
        <v>1186502</v>
      </c>
      <c r="AQJ33">
        <v>1189474</v>
      </c>
      <c r="AQK33">
        <v>1181667</v>
      </c>
      <c r="AQL33">
        <v>1187774</v>
      </c>
      <c r="AQM33">
        <v>1195554</v>
      </c>
      <c r="AQN33">
        <v>1195324</v>
      </c>
      <c r="AQO33">
        <v>1193448</v>
      </c>
      <c r="AQP33">
        <v>1195252</v>
      </c>
      <c r="AQQ33">
        <v>1193906</v>
      </c>
      <c r="AQR33">
        <v>1193450</v>
      </c>
      <c r="AQS33">
        <v>1196153</v>
      </c>
      <c r="AQT33">
        <v>1191257</v>
      </c>
      <c r="AQU33">
        <v>1214936</v>
      </c>
      <c r="AQV33">
        <v>1217354</v>
      </c>
      <c r="AQW33">
        <v>1219356</v>
      </c>
      <c r="AQX33">
        <v>1214575</v>
      </c>
      <c r="AQY33">
        <v>1214575</v>
      </c>
      <c r="AQZ33">
        <v>1217955</v>
      </c>
      <c r="ARA33">
        <v>1216580</v>
      </c>
      <c r="ARB33">
        <v>1214729</v>
      </c>
      <c r="ARC33">
        <v>1211069</v>
      </c>
      <c r="ARD33">
        <v>1210495</v>
      </c>
      <c r="ARE33">
        <v>1204392</v>
      </c>
      <c r="ARF33">
        <v>1209989</v>
      </c>
      <c r="ARG33">
        <v>1210353</v>
      </c>
      <c r="ARH33">
        <v>1204687</v>
      </c>
      <c r="ARI33">
        <v>1198410</v>
      </c>
      <c r="ARJ33">
        <v>1199393</v>
      </c>
      <c r="ARK33">
        <v>1202346</v>
      </c>
      <c r="ARL33">
        <v>1202323</v>
      </c>
      <c r="ARM33">
        <v>1204898</v>
      </c>
      <c r="ARN33">
        <v>1208252</v>
      </c>
      <c r="ARO33">
        <v>1208252</v>
      </c>
      <c r="ARP33">
        <v>1224284</v>
      </c>
      <c r="ARQ33">
        <v>1224787</v>
      </c>
      <c r="ARR33">
        <v>1225683</v>
      </c>
      <c r="ARS33">
        <v>1221851</v>
      </c>
      <c r="ART33">
        <v>1217900</v>
      </c>
      <c r="ARU33">
        <v>1215925</v>
      </c>
      <c r="ARV33">
        <v>1219639</v>
      </c>
      <c r="ARW33">
        <v>1225856</v>
      </c>
      <c r="ARX33">
        <v>1213270</v>
      </c>
      <c r="ARY33">
        <v>1210133</v>
      </c>
      <c r="ARZ33">
        <v>1207139</v>
      </c>
      <c r="ASA33">
        <v>1211650</v>
      </c>
      <c r="ASB33">
        <v>1222187</v>
      </c>
      <c r="ASC33">
        <v>1226041</v>
      </c>
      <c r="ASD33">
        <v>1211287</v>
      </c>
      <c r="ASE33">
        <v>1217932</v>
      </c>
      <c r="ASF33">
        <v>1219149</v>
      </c>
      <c r="ASG33">
        <v>1213131</v>
      </c>
      <c r="ASH33">
        <v>1256361</v>
      </c>
      <c r="ASI33">
        <v>1243870</v>
      </c>
      <c r="ASJ33">
        <v>1243870</v>
      </c>
      <c r="ASK33">
        <v>1252949</v>
      </c>
      <c r="ASL33">
        <v>1297859</v>
      </c>
      <c r="ASM33">
        <v>1291537</v>
      </c>
      <c r="ASN33">
        <v>1263544</v>
      </c>
      <c r="ASO33">
        <v>1228679</v>
      </c>
      <c r="ASP33">
        <v>1232176</v>
      </c>
      <c r="ASQ33">
        <v>1224914</v>
      </c>
      <c r="ASR33">
        <v>1219953</v>
      </c>
      <c r="ASS33">
        <v>1213246</v>
      </c>
      <c r="AST33">
        <v>1210546</v>
      </c>
      <c r="ASU33">
        <v>1206583</v>
      </c>
      <c r="ASV33">
        <v>1166321</v>
      </c>
      <c r="ASW33">
        <v>1180085</v>
      </c>
      <c r="ASX33">
        <v>1175118</v>
      </c>
      <c r="ASY33">
        <v>1166059</v>
      </c>
      <c r="ASZ33">
        <v>1158747</v>
      </c>
      <c r="ATA33">
        <v>1153916</v>
      </c>
      <c r="ATB33">
        <v>1158186</v>
      </c>
      <c r="ATC33">
        <v>1167559</v>
      </c>
      <c r="ATD33">
        <v>1168334</v>
      </c>
      <c r="ATE33">
        <v>1173179</v>
      </c>
      <c r="ATF33">
        <v>1173963</v>
      </c>
      <c r="ATG33">
        <v>1182160</v>
      </c>
      <c r="ATH33">
        <v>1195305</v>
      </c>
      <c r="ATI33">
        <v>1190567</v>
      </c>
      <c r="ATJ33">
        <v>1186553</v>
      </c>
      <c r="ATK33">
        <v>1182448</v>
      </c>
      <c r="ATL33">
        <v>1186066</v>
      </c>
      <c r="ATM33">
        <v>1194364</v>
      </c>
      <c r="ATN33">
        <v>1202127</v>
      </c>
      <c r="ATO33">
        <v>1222493</v>
      </c>
      <c r="ATP33">
        <v>1230636</v>
      </c>
      <c r="ATQ33">
        <v>1227796</v>
      </c>
      <c r="ATR33">
        <v>1219622</v>
      </c>
      <c r="ATS33">
        <v>1231710</v>
      </c>
      <c r="ATT33">
        <v>1232198</v>
      </c>
      <c r="ATU33">
        <v>1227889</v>
      </c>
      <c r="ATV33">
        <v>1233218</v>
      </c>
      <c r="ATW33">
        <v>1237942</v>
      </c>
      <c r="ATX33">
        <v>1237133</v>
      </c>
      <c r="ATY33">
        <v>1235108</v>
      </c>
      <c r="ATZ33">
        <v>1223628</v>
      </c>
      <c r="AUA33">
        <v>1214433</v>
      </c>
      <c r="AUB33">
        <v>1208657</v>
      </c>
      <c r="AUC33">
        <v>1215292</v>
      </c>
      <c r="AUD33">
        <v>1208305</v>
      </c>
      <c r="AUE33">
        <v>1220313</v>
      </c>
      <c r="AUF33">
        <v>1224086</v>
      </c>
      <c r="AUG33">
        <v>1229279</v>
      </c>
      <c r="AUH33">
        <v>1234240</v>
      </c>
      <c r="AUI33">
        <v>1238879</v>
      </c>
      <c r="AUJ33">
        <v>1217312</v>
      </c>
      <c r="AUK33">
        <v>1221114</v>
      </c>
      <c r="AUL33">
        <v>1223434</v>
      </c>
      <c r="AUM33">
        <v>1218436</v>
      </c>
      <c r="AUN33">
        <v>1212309</v>
      </c>
      <c r="AUO33">
        <v>1214458</v>
      </c>
      <c r="AUP33">
        <v>1214458</v>
      </c>
      <c r="AUQ33">
        <v>1208096</v>
      </c>
      <c r="AUR33">
        <v>1216283</v>
      </c>
      <c r="AUS33">
        <v>1225139</v>
      </c>
      <c r="AUT33">
        <v>1226525</v>
      </c>
      <c r="AUU33">
        <v>1307118</v>
      </c>
      <c r="AUV33">
        <v>1306333</v>
      </c>
      <c r="AUW33">
        <v>1292063</v>
      </c>
      <c r="AUX33">
        <v>1258503</v>
      </c>
      <c r="AUY33">
        <v>1265730</v>
      </c>
      <c r="AUZ33">
        <v>1238460</v>
      </c>
      <c r="AVA33">
        <v>1233082</v>
      </c>
      <c r="AVB33">
        <v>1232067</v>
      </c>
      <c r="AVC33">
        <v>1214381</v>
      </c>
      <c r="AVD33">
        <v>1216235</v>
      </c>
      <c r="AVE33">
        <v>1213779</v>
      </c>
      <c r="AVF33">
        <v>1202648</v>
      </c>
      <c r="AVG33">
        <v>1195591</v>
      </c>
      <c r="AVH33">
        <v>1198279</v>
      </c>
      <c r="AVI33">
        <v>1206424</v>
      </c>
      <c r="AVJ33">
        <v>1198178</v>
      </c>
      <c r="AVK33">
        <v>1195625</v>
      </c>
      <c r="AVL33">
        <v>1197554</v>
      </c>
      <c r="AVM33">
        <v>1208169</v>
      </c>
      <c r="AVN33">
        <v>1207489</v>
      </c>
      <c r="AVO33">
        <v>1198413</v>
      </c>
      <c r="AVP33">
        <v>1191860</v>
      </c>
      <c r="AVQ33">
        <v>1190221</v>
      </c>
      <c r="AVR33">
        <v>1186182</v>
      </c>
      <c r="AVS33">
        <v>1189376</v>
      </c>
      <c r="AVT33">
        <v>1196498</v>
      </c>
      <c r="AVU33">
        <v>1219652</v>
      </c>
      <c r="AVV33">
        <v>1219195</v>
      </c>
      <c r="AVW33">
        <v>1211291</v>
      </c>
      <c r="AVX33">
        <v>1204525</v>
      </c>
      <c r="AVY33">
        <v>1199970</v>
      </c>
      <c r="AVZ33">
        <v>1200730</v>
      </c>
      <c r="AWA33">
        <v>1201474</v>
      </c>
      <c r="AWB33">
        <v>1200521</v>
      </c>
      <c r="AWC33">
        <v>1203319</v>
      </c>
      <c r="AWD33">
        <v>1189878</v>
      </c>
      <c r="AWE33">
        <v>1182734</v>
      </c>
      <c r="AWF33">
        <v>1178463</v>
      </c>
      <c r="AWG33">
        <v>1172492</v>
      </c>
      <c r="AWH33">
        <v>1178675</v>
      </c>
      <c r="AWI33">
        <v>1178675</v>
      </c>
      <c r="AWJ33">
        <v>1168782</v>
      </c>
      <c r="AWK33">
        <v>1171925</v>
      </c>
      <c r="AWL33">
        <v>1173088</v>
      </c>
      <c r="AWM33">
        <v>1164146</v>
      </c>
      <c r="AWN33">
        <v>1159479</v>
      </c>
      <c r="AWO33">
        <v>1172988</v>
      </c>
      <c r="AWP33">
        <v>1173095</v>
      </c>
      <c r="AWQ33">
        <v>1176199</v>
      </c>
      <c r="AWR33">
        <v>1181692</v>
      </c>
      <c r="AWS33">
        <v>1192004</v>
      </c>
      <c r="AWT33">
        <v>1205243</v>
      </c>
      <c r="AWU33">
        <v>1200947</v>
      </c>
      <c r="AWV33">
        <v>1202702</v>
      </c>
      <c r="AWW33">
        <v>1196825</v>
      </c>
      <c r="AWX33">
        <v>1196787</v>
      </c>
      <c r="AWY33">
        <v>1206606</v>
      </c>
      <c r="AWZ33">
        <v>1204553</v>
      </c>
      <c r="AXA33">
        <v>1212250</v>
      </c>
      <c r="AXB33">
        <v>1203544</v>
      </c>
      <c r="AXC33">
        <v>1203206</v>
      </c>
      <c r="AXD33">
        <v>1195210</v>
      </c>
      <c r="AXE33">
        <v>1199614</v>
      </c>
      <c r="AXF33">
        <v>1192836</v>
      </c>
      <c r="AXG33">
        <v>1200566</v>
      </c>
      <c r="AXH33">
        <v>1200566</v>
      </c>
      <c r="AXI33">
        <v>1231770</v>
      </c>
      <c r="AXJ33">
        <v>1390911</v>
      </c>
      <c r="AXK33">
        <v>1277634</v>
      </c>
      <c r="AXL33">
        <v>1263010</v>
      </c>
      <c r="AXM33">
        <v>1260036</v>
      </c>
      <c r="AXN33">
        <v>1232873</v>
      </c>
      <c r="AXO33">
        <v>1220999</v>
      </c>
      <c r="AXP33">
        <v>1207091</v>
      </c>
      <c r="AXQ33">
        <v>1208146</v>
      </c>
      <c r="AXR33">
        <v>1203336</v>
      </c>
      <c r="AXS33">
        <v>1196942</v>
      </c>
      <c r="AXT33">
        <v>1199464</v>
      </c>
      <c r="AXU33">
        <v>1189282</v>
      </c>
      <c r="AXV33">
        <v>1190477</v>
      </c>
      <c r="AXW33">
        <v>1184872</v>
      </c>
      <c r="AXX33">
        <v>1188640</v>
      </c>
      <c r="AXY33">
        <v>1190532</v>
      </c>
      <c r="AXZ33">
        <v>1190898</v>
      </c>
      <c r="AYA33">
        <v>1189382</v>
      </c>
      <c r="AYB33">
        <v>1186426</v>
      </c>
      <c r="AYC33">
        <v>1189565</v>
      </c>
      <c r="AYD33">
        <v>1190896</v>
      </c>
      <c r="AYE33">
        <v>1186492</v>
      </c>
      <c r="AYF33">
        <v>1183906</v>
      </c>
      <c r="AYG33">
        <v>1181125</v>
      </c>
      <c r="AYH33">
        <v>1184459</v>
      </c>
      <c r="AYI33">
        <v>1189626</v>
      </c>
      <c r="AYJ33">
        <v>1185262</v>
      </c>
      <c r="AYK33">
        <v>1184485</v>
      </c>
      <c r="AYL33">
        <v>1182354</v>
      </c>
      <c r="AYM33">
        <v>1176771</v>
      </c>
      <c r="AYN33">
        <v>1169938</v>
      </c>
      <c r="AYO33">
        <v>1171733</v>
      </c>
      <c r="AYP33">
        <v>1173129</v>
      </c>
      <c r="AYQ33">
        <v>1175029</v>
      </c>
      <c r="AYR33">
        <v>1179006</v>
      </c>
      <c r="AYS33">
        <v>1173738</v>
      </c>
      <c r="AYT33">
        <v>1171308</v>
      </c>
      <c r="AYU33">
        <v>1169636</v>
      </c>
      <c r="AYV33">
        <v>1172569</v>
      </c>
      <c r="AYW33">
        <v>1188564</v>
      </c>
      <c r="AYX33">
        <v>1185169</v>
      </c>
      <c r="AYY33">
        <v>1178149</v>
      </c>
      <c r="AYZ33">
        <v>1168129</v>
      </c>
      <c r="AZA33">
        <v>1180413</v>
      </c>
      <c r="AZB33">
        <v>1185926</v>
      </c>
      <c r="AZC33">
        <v>1192239</v>
      </c>
      <c r="AZD33">
        <v>1196176</v>
      </c>
      <c r="AZE33">
        <v>1191929</v>
      </c>
      <c r="AZF33">
        <v>1199777</v>
      </c>
      <c r="AZG33">
        <v>1187230</v>
      </c>
      <c r="AZH33">
        <v>1199499</v>
      </c>
      <c r="AZI33">
        <v>1203592</v>
      </c>
      <c r="AZJ33">
        <v>1201103</v>
      </c>
      <c r="AZK33">
        <v>1211837</v>
      </c>
      <c r="AZL33">
        <v>1210796</v>
      </c>
      <c r="AZM33">
        <v>1205212</v>
      </c>
      <c r="AZN33">
        <v>1208458</v>
      </c>
      <c r="AZO33">
        <v>1232949</v>
      </c>
      <c r="AZP33">
        <v>1238334</v>
      </c>
      <c r="AZQ33">
        <v>1237618</v>
      </c>
      <c r="AZR33">
        <v>1231127</v>
      </c>
      <c r="AZS33">
        <v>1228413</v>
      </c>
      <c r="AZT33">
        <v>1231391</v>
      </c>
      <c r="AZU33">
        <v>1237390</v>
      </c>
      <c r="AZV33">
        <v>1245388</v>
      </c>
      <c r="AZW33">
        <v>1269932</v>
      </c>
      <c r="AZX33">
        <v>1249236</v>
      </c>
      <c r="AZY33">
        <v>1245379</v>
      </c>
      <c r="AZZ33">
        <v>1227574</v>
      </c>
      <c r="BAA33">
        <v>1220501</v>
      </c>
      <c r="BAB33">
        <v>1208356</v>
      </c>
      <c r="BAC33">
        <v>1207207</v>
      </c>
      <c r="BAD33">
        <v>1201605</v>
      </c>
      <c r="BAE33">
        <v>1201605</v>
      </c>
      <c r="BAF33">
        <v>1198782</v>
      </c>
      <c r="BAG33">
        <v>1180155</v>
      </c>
      <c r="BAH33">
        <v>1183163</v>
      </c>
      <c r="BAI33">
        <v>1180351</v>
      </c>
      <c r="BAJ33">
        <v>1183877</v>
      </c>
      <c r="BAK33">
        <v>1186944</v>
      </c>
      <c r="BAL33">
        <v>1188050</v>
      </c>
      <c r="BAM33">
        <v>1182052</v>
      </c>
      <c r="BAN33">
        <v>1187725</v>
      </c>
      <c r="BAO33">
        <v>1185136</v>
      </c>
      <c r="BAP33">
        <v>1180553</v>
      </c>
      <c r="BAQ33">
        <v>1178111</v>
      </c>
      <c r="BAR33">
        <v>1169156</v>
      </c>
      <c r="BAS33">
        <v>1170994</v>
      </c>
      <c r="BAT33">
        <v>1174548</v>
      </c>
      <c r="BAU33">
        <v>1162273</v>
      </c>
      <c r="BAV33">
        <v>1166518</v>
      </c>
      <c r="BAW33">
        <v>1157441</v>
      </c>
      <c r="BAX33">
        <v>1162360</v>
      </c>
      <c r="BAY33">
        <v>1162360</v>
      </c>
      <c r="BAZ33">
        <v>1162059</v>
      </c>
      <c r="BBA33">
        <v>1157099</v>
      </c>
      <c r="BBB33">
        <v>1156648</v>
      </c>
      <c r="BBC33">
        <v>1156363</v>
      </c>
      <c r="BBD33">
        <v>1159281</v>
      </c>
      <c r="BBE33">
        <v>1150588</v>
      </c>
      <c r="BBF33">
        <v>1151550</v>
      </c>
      <c r="BBG33">
        <v>1150413</v>
      </c>
      <c r="BBH33">
        <v>1163684</v>
      </c>
      <c r="BBI33">
        <v>1161812</v>
      </c>
      <c r="BBJ33">
        <v>1161812</v>
      </c>
      <c r="BBK33">
        <v>1159817</v>
      </c>
      <c r="BBL33">
        <v>1156039</v>
      </c>
      <c r="BBM33">
        <v>1151227</v>
      </c>
      <c r="BBN33">
        <v>1152261</v>
      </c>
      <c r="BBO33">
        <v>1152261</v>
      </c>
      <c r="BBP33">
        <v>1138610</v>
      </c>
      <c r="BBQ33">
        <v>1137048</v>
      </c>
      <c r="BBR33">
        <v>1147227</v>
      </c>
      <c r="BBS33">
        <v>1151855</v>
      </c>
      <c r="BBT33">
        <v>1153394</v>
      </c>
      <c r="BBU33">
        <v>1159585</v>
      </c>
      <c r="BBV33">
        <v>1158572</v>
      </c>
      <c r="BBW33">
        <v>1161769</v>
      </c>
      <c r="BBX33">
        <v>1160041</v>
      </c>
      <c r="BBY33">
        <v>1161890</v>
      </c>
      <c r="BBZ33">
        <v>1156546</v>
      </c>
      <c r="BCA33">
        <v>1161280</v>
      </c>
      <c r="BCB33">
        <v>1155138</v>
      </c>
      <c r="BCC33">
        <v>1162124</v>
      </c>
      <c r="BCD33">
        <v>1159644</v>
      </c>
      <c r="BCE33">
        <v>1160651</v>
      </c>
      <c r="BCF33">
        <v>1163989</v>
      </c>
      <c r="BCG33">
        <v>1181991</v>
      </c>
      <c r="BCH33">
        <v>1206256</v>
      </c>
      <c r="BCI33">
        <v>1221091</v>
      </c>
      <c r="BCJ33">
        <v>1221091</v>
      </c>
      <c r="BCK33">
        <v>1361687</v>
      </c>
      <c r="BCL33">
        <v>1387932</v>
      </c>
      <c r="BCM33">
        <v>1351047</v>
      </c>
      <c r="BCN33">
        <v>1328417</v>
      </c>
      <c r="BCO33">
        <v>1269461</v>
      </c>
      <c r="BCP33">
        <v>1250306</v>
      </c>
      <c r="BCQ33">
        <v>1236113</v>
      </c>
      <c r="BCR33">
        <v>1214302</v>
      </c>
      <c r="BCS33">
        <v>1214447</v>
      </c>
      <c r="BCT33">
        <v>1216105</v>
      </c>
      <c r="BCU33">
        <v>1218434</v>
      </c>
      <c r="BCV33">
        <v>1207316</v>
      </c>
      <c r="BCW33">
        <v>1216548</v>
      </c>
      <c r="BCX33">
        <v>1229925</v>
      </c>
      <c r="BCY33">
        <v>1222381</v>
      </c>
      <c r="BCZ33">
        <v>1216994</v>
      </c>
      <c r="BDA33">
        <v>1227289</v>
      </c>
      <c r="BDB33">
        <v>1223492</v>
      </c>
      <c r="BDC33">
        <v>1225850</v>
      </c>
      <c r="BDD33">
        <v>1228346</v>
      </c>
      <c r="BDE33">
        <v>1225546</v>
      </c>
      <c r="BDF33">
        <v>1220914</v>
      </c>
      <c r="BDG33">
        <v>1234712</v>
      </c>
      <c r="BDH33">
        <v>1233053</v>
      </c>
      <c r="BDI33">
        <v>1224178</v>
      </c>
      <c r="BDJ33">
        <v>1212538</v>
      </c>
      <c r="BDK33">
        <v>1211120</v>
      </c>
      <c r="BDL33">
        <v>1209705</v>
      </c>
      <c r="BDM33">
        <v>1208275</v>
      </c>
      <c r="BDN33">
        <v>1204198</v>
      </c>
      <c r="BDO33">
        <v>1205875</v>
      </c>
      <c r="BDP33">
        <v>1204523</v>
      </c>
      <c r="BDQ33">
        <v>1205763</v>
      </c>
      <c r="BDR33">
        <v>1206522</v>
      </c>
      <c r="BDS33">
        <v>1201007</v>
      </c>
      <c r="BDT33">
        <v>1198071</v>
      </c>
      <c r="BDU33">
        <v>1198889</v>
      </c>
      <c r="BDV33">
        <v>1200590</v>
      </c>
      <c r="BDW33">
        <v>1195201</v>
      </c>
      <c r="BDX33">
        <v>1195989</v>
      </c>
      <c r="BDY33">
        <v>1186419</v>
      </c>
      <c r="BDZ33">
        <v>1177039</v>
      </c>
      <c r="BEA33">
        <v>1178691</v>
      </c>
      <c r="BEB33">
        <v>1183653</v>
      </c>
      <c r="BEC33">
        <v>1185315</v>
      </c>
      <c r="BED33">
        <v>1182434</v>
      </c>
      <c r="BEE33">
        <v>1181643</v>
      </c>
      <c r="BEF33">
        <v>1178907</v>
      </c>
      <c r="BEG33">
        <v>1176856</v>
      </c>
      <c r="BEH33">
        <v>1179446</v>
      </c>
      <c r="BEI33">
        <v>1174447</v>
      </c>
      <c r="BEJ33">
        <v>1164053</v>
      </c>
      <c r="BEK33">
        <v>1164998</v>
      </c>
      <c r="BEL33">
        <v>1163862</v>
      </c>
      <c r="BEM33">
        <v>1158369</v>
      </c>
      <c r="BEN33">
        <v>1152767</v>
      </c>
      <c r="BEO33">
        <v>1147500</v>
      </c>
      <c r="BEP33">
        <v>1147500</v>
      </c>
      <c r="BEQ33">
        <v>1142427</v>
      </c>
      <c r="BER33">
        <v>1132613</v>
      </c>
      <c r="BES33">
        <v>1136085</v>
      </c>
      <c r="BET33">
        <v>1149447</v>
      </c>
      <c r="BEU33">
        <v>1135637</v>
      </c>
      <c r="BEV33">
        <v>1141458</v>
      </c>
      <c r="BEW33">
        <v>1221988</v>
      </c>
      <c r="BEX33">
        <v>1200353</v>
      </c>
      <c r="BEY33">
        <v>1229858</v>
      </c>
      <c r="BEZ33">
        <v>1218916</v>
      </c>
      <c r="BFA33">
        <v>1198816</v>
      </c>
      <c r="BFB33">
        <v>1187769</v>
      </c>
      <c r="BFC33">
        <v>1164571</v>
      </c>
      <c r="BFD33">
        <v>1167780</v>
      </c>
      <c r="BFE33">
        <v>1159958</v>
      </c>
      <c r="BFF33">
        <v>1147101</v>
      </c>
      <c r="BFG33">
        <v>1129612</v>
      </c>
      <c r="BFH33">
        <v>1124844</v>
      </c>
      <c r="BFI33">
        <v>1115066</v>
      </c>
      <c r="BFJ33">
        <v>1106002</v>
      </c>
      <c r="BFK33">
        <v>1106028</v>
      </c>
      <c r="BFL33">
        <v>1103470</v>
      </c>
      <c r="BFM33">
        <v>1099313</v>
      </c>
      <c r="BFN33">
        <v>1097423</v>
      </c>
      <c r="BFO33">
        <v>1070392</v>
      </c>
      <c r="BFP33">
        <v>1081715</v>
      </c>
      <c r="BFQ33">
        <v>1071847</v>
      </c>
      <c r="BFR33">
        <v>1072660</v>
      </c>
      <c r="BFS33">
        <v>1043745</v>
      </c>
      <c r="BFT33">
        <v>1050429</v>
      </c>
      <c r="BFU33">
        <v>1066642</v>
      </c>
      <c r="BFV33">
        <v>1069278</v>
      </c>
      <c r="BFW33">
        <v>1060693</v>
      </c>
      <c r="BFX33">
        <v>1057315</v>
      </c>
      <c r="BFY33">
        <v>1054833</v>
      </c>
      <c r="BFZ33">
        <v>1051910</v>
      </c>
      <c r="BGA33">
        <v>1044332</v>
      </c>
      <c r="BGB33">
        <v>1044413</v>
      </c>
      <c r="BGC33">
        <v>1043777</v>
      </c>
      <c r="BGD33">
        <v>1041578</v>
      </c>
      <c r="BGE33">
        <v>1044093</v>
      </c>
      <c r="BGF33">
        <v>1030555</v>
      </c>
      <c r="BGG33">
        <v>1021432</v>
      </c>
      <c r="BGH33">
        <v>1013737</v>
      </c>
      <c r="BGI33">
        <v>1016593</v>
      </c>
      <c r="BGJ33">
        <v>1016593</v>
      </c>
      <c r="BGK33">
        <v>1018086</v>
      </c>
      <c r="BGL33">
        <v>1013863</v>
      </c>
      <c r="BGM33">
        <v>1014204</v>
      </c>
      <c r="BGN33">
        <v>1019275</v>
      </c>
      <c r="BGO33">
        <v>1022957</v>
      </c>
      <c r="BGP33">
        <v>1024190</v>
      </c>
      <c r="BGQ33">
        <v>1018152</v>
      </c>
      <c r="BGR33">
        <v>1013081</v>
      </c>
      <c r="BGS33">
        <v>1012186</v>
      </c>
      <c r="BGT33">
        <v>1002769</v>
      </c>
      <c r="BGU33">
        <v>994787</v>
      </c>
      <c r="BGV33">
        <v>991506</v>
      </c>
      <c r="BGW33">
        <v>988822</v>
      </c>
      <c r="BGX33">
        <v>989129</v>
      </c>
      <c r="BGY33">
        <v>991107</v>
      </c>
      <c r="BGZ33">
        <v>980546</v>
      </c>
      <c r="BHA33">
        <v>984514</v>
      </c>
      <c r="BHB33">
        <v>985567</v>
      </c>
      <c r="BHC33">
        <v>992329</v>
      </c>
      <c r="BHD33">
        <v>998137</v>
      </c>
      <c r="BHE33">
        <v>1014636</v>
      </c>
      <c r="BHF33">
        <v>1010697</v>
      </c>
      <c r="BHG33">
        <v>1009292</v>
      </c>
      <c r="BHH33">
        <v>1027299</v>
      </c>
      <c r="BHI33">
        <v>1059718</v>
      </c>
      <c r="BHJ33">
        <v>1146472</v>
      </c>
      <c r="BHK33">
        <v>1185778</v>
      </c>
      <c r="BHL33">
        <v>1197387</v>
      </c>
      <c r="BHM33">
        <v>1197387</v>
      </c>
      <c r="BHN33">
        <v>1190069</v>
      </c>
      <c r="BHO33">
        <v>1092540</v>
      </c>
      <c r="BHP33">
        <v>1032090</v>
      </c>
      <c r="BHQ33">
        <v>1029142</v>
      </c>
      <c r="BHR33">
        <v>1022487</v>
      </c>
      <c r="BHS33">
        <v>1015151</v>
      </c>
      <c r="BHT33">
        <v>1017989</v>
      </c>
      <c r="BHU33">
        <v>1009339</v>
      </c>
      <c r="BHV33">
        <v>1003116</v>
      </c>
      <c r="BHW33">
        <v>1002804</v>
      </c>
      <c r="BHX33">
        <v>1002372</v>
      </c>
      <c r="BHY33">
        <v>994116</v>
      </c>
      <c r="BHZ33">
        <v>989523</v>
      </c>
      <c r="BIA33">
        <v>983601</v>
      </c>
      <c r="BIB33">
        <v>981295</v>
      </c>
      <c r="BIC33">
        <v>980822</v>
      </c>
      <c r="BID33">
        <v>989443</v>
      </c>
      <c r="BIE33">
        <v>981100</v>
      </c>
      <c r="BIF33">
        <v>974778</v>
      </c>
      <c r="BIG33">
        <v>983464</v>
      </c>
      <c r="BIH33">
        <v>995922</v>
      </c>
      <c r="BII33">
        <v>988492</v>
      </c>
      <c r="BIJ33">
        <v>994075</v>
      </c>
      <c r="BIK33">
        <v>1003103</v>
      </c>
      <c r="BIL33">
        <v>1007540</v>
      </c>
      <c r="BIM33">
        <v>1007383</v>
      </c>
      <c r="BIN33">
        <v>1007728</v>
      </c>
      <c r="BIO33">
        <v>1005372</v>
      </c>
      <c r="BIP33">
        <v>1003123</v>
      </c>
      <c r="BIQ33">
        <v>998639</v>
      </c>
      <c r="BIR33">
        <v>998639</v>
      </c>
      <c r="BIS33">
        <v>1004866</v>
      </c>
      <c r="BIT33">
        <v>1001494</v>
      </c>
      <c r="BIU33">
        <v>995805</v>
      </c>
      <c r="BIV33">
        <v>1001130</v>
      </c>
      <c r="BIW33">
        <v>1003270</v>
      </c>
      <c r="BIX33">
        <v>1010083</v>
      </c>
      <c r="BIY33">
        <v>1001257</v>
      </c>
      <c r="BIZ33">
        <v>1010983</v>
      </c>
      <c r="BJA33">
        <v>1011840</v>
      </c>
      <c r="BJB33">
        <v>1061502</v>
      </c>
      <c r="BJC33">
        <v>1063605</v>
      </c>
      <c r="BJD33">
        <v>1081608</v>
      </c>
      <c r="BJE33">
        <v>1092048</v>
      </c>
      <c r="BJF33">
        <v>1124809</v>
      </c>
      <c r="BJG33">
        <v>1133796</v>
      </c>
      <c r="BJH33">
        <v>1155576</v>
      </c>
      <c r="BJI33">
        <v>1174349</v>
      </c>
      <c r="BJJ33">
        <v>1184644</v>
      </c>
      <c r="BJK33">
        <v>1210657</v>
      </c>
      <c r="BJL33">
        <v>1238665</v>
      </c>
      <c r="BJM33">
        <v>1238555</v>
      </c>
      <c r="BJN33">
        <v>1228315</v>
      </c>
      <c r="BJO33">
        <v>1244059</v>
      </c>
      <c r="BJP33">
        <v>1219909</v>
      </c>
      <c r="BJQ33">
        <v>1226782</v>
      </c>
      <c r="BJR33">
        <v>1226359</v>
      </c>
      <c r="BJS33">
        <v>1230765</v>
      </c>
      <c r="BJT33">
        <v>1234617</v>
      </c>
      <c r="BJU33">
        <v>1244965</v>
      </c>
      <c r="BJV33">
        <v>1265574</v>
      </c>
      <c r="BJW33">
        <v>1432772</v>
      </c>
      <c r="BJX33">
        <v>1493957</v>
      </c>
      <c r="BJY33">
        <v>1437284</v>
      </c>
      <c r="BJZ33">
        <v>1395902</v>
      </c>
      <c r="BKA33">
        <v>1368454</v>
      </c>
      <c r="BKB33">
        <v>1335683</v>
      </c>
      <c r="BKC33">
        <v>1301421</v>
      </c>
      <c r="BKD33">
        <v>1268639</v>
      </c>
      <c r="BKE33">
        <v>1268639</v>
      </c>
      <c r="BKF33">
        <v>1268783</v>
      </c>
      <c r="BKG33">
        <v>1263167</v>
      </c>
      <c r="BKH33">
        <v>1245937</v>
      </c>
      <c r="BKI33">
        <v>1235425</v>
      </c>
      <c r="BKJ33">
        <v>1233494</v>
      </c>
      <c r="BKK33">
        <v>1234463</v>
      </c>
      <c r="BKL33">
        <v>1208463</v>
      </c>
      <c r="BKM33">
        <v>1215786</v>
      </c>
      <c r="BKN33">
        <v>1148114</v>
      </c>
      <c r="BKO33">
        <v>1137117</v>
      </c>
      <c r="BKP33">
        <v>1117431</v>
      </c>
      <c r="BKQ33">
        <v>1100230</v>
      </c>
      <c r="BKR33">
        <v>1092651</v>
      </c>
      <c r="BKS33">
        <v>1081828</v>
      </c>
      <c r="BKT33">
        <v>1070109</v>
      </c>
      <c r="BKU33">
        <v>1068554</v>
      </c>
      <c r="BKV33">
        <v>1066707</v>
      </c>
      <c r="BKW33">
        <v>1061744</v>
      </c>
      <c r="BKX33">
        <v>1054788</v>
      </c>
      <c r="BKY33">
        <v>1054788</v>
      </c>
      <c r="BKZ33">
        <v>1042925</v>
      </c>
      <c r="BLA33">
        <v>1039112</v>
      </c>
      <c r="BLB33">
        <v>1037516</v>
      </c>
      <c r="BLC33">
        <v>1015438</v>
      </c>
      <c r="BLD33">
        <v>1020616</v>
      </c>
      <c r="BLE33">
        <v>1025807</v>
      </c>
      <c r="BLF33">
        <v>1012104</v>
      </c>
      <c r="BLG33">
        <v>1010900</v>
      </c>
      <c r="BLH33">
        <v>1011484</v>
      </c>
      <c r="BLI33">
        <v>1016579</v>
      </c>
      <c r="BLJ33">
        <v>1012681</v>
      </c>
      <c r="BLK33">
        <v>1003984</v>
      </c>
      <c r="BLL33">
        <v>1003984</v>
      </c>
      <c r="BLM33">
        <v>1007275</v>
      </c>
      <c r="BLN33">
        <v>1012832</v>
      </c>
      <c r="BLO33">
        <v>1035571</v>
      </c>
      <c r="BLP33">
        <v>1030731</v>
      </c>
      <c r="BLQ33">
        <v>1030731</v>
      </c>
      <c r="BLR33">
        <v>1029232</v>
      </c>
      <c r="BLS33">
        <v>1101599</v>
      </c>
      <c r="BLT33">
        <v>1033082</v>
      </c>
      <c r="BLU33">
        <v>1029087</v>
      </c>
      <c r="BLV33">
        <v>1024754</v>
      </c>
      <c r="BLW33">
        <v>1019749</v>
      </c>
      <c r="BLX33">
        <v>1027029</v>
      </c>
      <c r="BLY33">
        <v>1016852</v>
      </c>
      <c r="BLZ33">
        <v>1000610</v>
      </c>
      <c r="BMA33">
        <v>978807</v>
      </c>
      <c r="BMB33">
        <v>974688</v>
      </c>
      <c r="BMC33">
        <v>966473</v>
      </c>
      <c r="BMD33">
        <v>974381</v>
      </c>
      <c r="BME33">
        <v>981090</v>
      </c>
      <c r="BMF33">
        <v>988224</v>
      </c>
      <c r="BMG33">
        <v>987267</v>
      </c>
      <c r="BMH33">
        <v>994223</v>
      </c>
      <c r="BMI33">
        <v>1006162</v>
      </c>
      <c r="BMJ33">
        <v>1006162</v>
      </c>
      <c r="BMK33">
        <v>1069536</v>
      </c>
      <c r="BML33">
        <v>1032478</v>
      </c>
      <c r="BMM33">
        <v>1008677</v>
      </c>
      <c r="BMN33">
        <v>1056044</v>
      </c>
      <c r="BMO33">
        <v>1045492</v>
      </c>
      <c r="BMP33">
        <v>1050687</v>
      </c>
      <c r="BMQ33">
        <v>1026856</v>
      </c>
      <c r="BMR33">
        <v>1026056</v>
      </c>
      <c r="BMS33">
        <v>1027172</v>
      </c>
      <c r="BMT33">
        <v>1027948</v>
      </c>
      <c r="BMU33">
        <v>1024997</v>
      </c>
      <c r="BMV33">
        <v>1022425</v>
      </c>
      <c r="BMW33">
        <v>1029289</v>
      </c>
      <c r="BMX33">
        <v>1012619</v>
      </c>
      <c r="BMY33">
        <v>990611</v>
      </c>
      <c r="BMZ33">
        <v>995426</v>
      </c>
      <c r="BNA33">
        <v>1001376</v>
      </c>
      <c r="BNB33">
        <v>1009007</v>
      </c>
      <c r="BNC33">
        <v>1009010</v>
      </c>
      <c r="BND33">
        <v>1018159</v>
      </c>
      <c r="BNE33">
        <v>1023307</v>
      </c>
      <c r="BNF33">
        <v>1011937</v>
      </c>
      <c r="BNG33">
        <v>1013494</v>
      </c>
      <c r="BNH33">
        <v>1008452</v>
      </c>
      <c r="BNI33">
        <v>1001136</v>
      </c>
      <c r="BNJ33">
        <v>1001981</v>
      </c>
      <c r="BNK33">
        <v>994278</v>
      </c>
      <c r="BNL33">
        <v>987206</v>
      </c>
      <c r="BNM33">
        <v>973434</v>
      </c>
      <c r="BNN33">
        <v>975846</v>
      </c>
      <c r="BNO33">
        <v>974337</v>
      </c>
      <c r="BNP33">
        <v>983221</v>
      </c>
      <c r="BNQ33">
        <v>984620</v>
      </c>
      <c r="BNR33">
        <v>976836</v>
      </c>
      <c r="BNS33">
        <v>968960</v>
      </c>
      <c r="BNT33">
        <v>968097</v>
      </c>
      <c r="BNU33">
        <v>967041</v>
      </c>
      <c r="BNV33">
        <v>966952</v>
      </c>
      <c r="BNW33">
        <v>967537</v>
      </c>
      <c r="BNX33">
        <v>964018</v>
      </c>
      <c r="BNY33">
        <v>968522</v>
      </c>
      <c r="BNZ33">
        <v>971403</v>
      </c>
      <c r="BOA33">
        <v>969949</v>
      </c>
      <c r="BOB33">
        <v>976656</v>
      </c>
      <c r="BOC33">
        <v>975570</v>
      </c>
      <c r="BOD33">
        <v>976298</v>
      </c>
      <c r="BOE33">
        <v>971975</v>
      </c>
      <c r="BOF33">
        <v>980621</v>
      </c>
      <c r="BOG33">
        <v>984204</v>
      </c>
      <c r="BOH33">
        <v>979020</v>
      </c>
      <c r="BOI33">
        <v>988125</v>
      </c>
      <c r="BOJ33">
        <v>994457</v>
      </c>
      <c r="BOK33">
        <v>991252</v>
      </c>
      <c r="BOL33">
        <v>987229</v>
      </c>
      <c r="BOM33">
        <v>979276</v>
      </c>
      <c r="BON33">
        <v>976168</v>
      </c>
      <c r="BOO33">
        <v>956941</v>
      </c>
      <c r="BOP33">
        <v>955767</v>
      </c>
      <c r="BOQ33">
        <v>958138</v>
      </c>
      <c r="BOR33">
        <v>957501</v>
      </c>
      <c r="BOS33">
        <v>963091</v>
      </c>
      <c r="BOT33">
        <v>949413</v>
      </c>
      <c r="BOU33">
        <v>949413</v>
      </c>
      <c r="BOV33">
        <v>959099</v>
      </c>
      <c r="BOW33">
        <v>1003714</v>
      </c>
      <c r="BOX33">
        <v>1016325</v>
      </c>
      <c r="BOY33">
        <v>982681</v>
      </c>
      <c r="BOZ33">
        <v>994269</v>
      </c>
      <c r="BPA33">
        <v>1051229</v>
      </c>
      <c r="BPB33">
        <v>1049855</v>
      </c>
      <c r="BPC33">
        <v>1019215</v>
      </c>
      <c r="BPD33">
        <v>1020153</v>
      </c>
      <c r="BPE33">
        <v>994941</v>
      </c>
      <c r="BPF33">
        <v>996928</v>
      </c>
      <c r="BPG33">
        <v>996318</v>
      </c>
      <c r="BPH33">
        <v>998940</v>
      </c>
      <c r="BPI33">
        <v>1000149</v>
      </c>
      <c r="BPJ33">
        <v>991602</v>
      </c>
      <c r="BPK33">
        <v>992369</v>
      </c>
      <c r="BPL33">
        <v>990652</v>
      </c>
      <c r="BPM33">
        <v>974970</v>
      </c>
      <c r="BPN33">
        <v>974175</v>
      </c>
      <c r="BPO33">
        <v>956954</v>
      </c>
      <c r="BPP33">
        <v>956729</v>
      </c>
      <c r="BPQ33">
        <v>939122</v>
      </c>
      <c r="BPR33">
        <v>933095</v>
      </c>
      <c r="BPS33">
        <v>931541</v>
      </c>
      <c r="BPT33">
        <v>930403</v>
      </c>
      <c r="BPU33">
        <v>934079</v>
      </c>
      <c r="BPV33">
        <v>934344</v>
      </c>
      <c r="BPW33">
        <v>932493</v>
      </c>
      <c r="BPX33">
        <v>930594</v>
      </c>
      <c r="BPY33">
        <v>927751</v>
      </c>
      <c r="BPZ33">
        <v>927155</v>
      </c>
      <c r="BQA33">
        <v>924785</v>
      </c>
      <c r="BQB33">
        <v>928042</v>
      </c>
      <c r="BQC33">
        <v>933875</v>
      </c>
      <c r="BQD33">
        <v>934761</v>
      </c>
      <c r="BQE33">
        <v>927511</v>
      </c>
      <c r="BQF33">
        <v>921636</v>
      </c>
      <c r="BQG33">
        <v>920436</v>
      </c>
      <c r="BQH33">
        <v>919826</v>
      </c>
      <c r="BQI33">
        <v>924533</v>
      </c>
      <c r="BQJ33">
        <v>935894</v>
      </c>
      <c r="BQK33">
        <v>935894</v>
      </c>
      <c r="BQL33">
        <v>933255</v>
      </c>
      <c r="BQM33">
        <v>926339</v>
      </c>
      <c r="BQN33">
        <v>918107</v>
      </c>
      <c r="BQO33">
        <v>927520</v>
      </c>
      <c r="BQP33">
        <v>929877</v>
      </c>
      <c r="BQQ33">
        <v>928500</v>
      </c>
      <c r="BQR33">
        <v>928370</v>
      </c>
      <c r="BQS33">
        <v>934247</v>
      </c>
      <c r="BQT33">
        <v>948999</v>
      </c>
      <c r="BQU33">
        <v>964453</v>
      </c>
      <c r="BQV33">
        <v>964494</v>
      </c>
      <c r="BQW33">
        <v>964925</v>
      </c>
      <c r="BQX33">
        <v>972121</v>
      </c>
      <c r="BQY33">
        <v>979594</v>
      </c>
      <c r="BQZ33">
        <v>968491</v>
      </c>
      <c r="BRA33">
        <v>968251</v>
      </c>
      <c r="BRB33">
        <v>968162</v>
      </c>
      <c r="BRC33">
        <v>974226</v>
      </c>
      <c r="BRD33">
        <v>977221</v>
      </c>
      <c r="BRE33">
        <v>983620</v>
      </c>
      <c r="BRF33">
        <v>981136</v>
      </c>
      <c r="BRG33">
        <v>989598</v>
      </c>
      <c r="BRH33">
        <v>989332</v>
      </c>
      <c r="BRI33">
        <v>1007079</v>
      </c>
      <c r="BRJ33">
        <v>1024891</v>
      </c>
      <c r="BRK33">
        <v>1022230</v>
      </c>
      <c r="BRL33">
        <v>1079807</v>
      </c>
      <c r="BRM33">
        <v>1079807</v>
      </c>
      <c r="BRN33">
        <v>1047518</v>
      </c>
      <c r="BRO33">
        <v>1039540</v>
      </c>
      <c r="BRP33">
        <v>1038325</v>
      </c>
      <c r="BRQ33">
        <v>1007642</v>
      </c>
      <c r="BRR33">
        <v>1004292</v>
      </c>
      <c r="BRS33">
        <v>1005334</v>
      </c>
      <c r="BRT33">
        <v>1005198</v>
      </c>
      <c r="BRU33">
        <v>1003502</v>
      </c>
      <c r="BRV33">
        <v>1005217</v>
      </c>
      <c r="BRW33">
        <v>995394</v>
      </c>
      <c r="BRX33">
        <v>996778</v>
      </c>
      <c r="BRY33">
        <v>980498</v>
      </c>
      <c r="BRZ33">
        <v>978321</v>
      </c>
      <c r="BSA33">
        <v>977158</v>
      </c>
      <c r="BSB33">
        <v>959638</v>
      </c>
      <c r="BSC33">
        <v>954122</v>
      </c>
      <c r="BSD33">
        <v>958176</v>
      </c>
      <c r="BSE33">
        <v>945882</v>
      </c>
      <c r="BSF33">
        <v>946752</v>
      </c>
      <c r="BSG33">
        <v>948692</v>
      </c>
      <c r="BSH33">
        <v>944408</v>
      </c>
      <c r="BSI33">
        <v>945275</v>
      </c>
      <c r="BSJ33">
        <v>942262</v>
      </c>
      <c r="BSK33">
        <v>945663</v>
      </c>
      <c r="BSL33">
        <v>945414</v>
      </c>
      <c r="BSM33">
        <v>945414</v>
      </c>
      <c r="BSN33">
        <v>950795</v>
      </c>
      <c r="BSO33">
        <v>950014</v>
      </c>
      <c r="BSP33">
        <v>953509</v>
      </c>
      <c r="BSQ33">
        <v>947590</v>
      </c>
      <c r="BSR33">
        <v>945874</v>
      </c>
      <c r="BSS33">
        <v>945721</v>
      </c>
      <c r="BST33">
        <v>941666</v>
      </c>
      <c r="BSU33">
        <v>939103</v>
      </c>
      <c r="BSV33">
        <v>946364</v>
      </c>
      <c r="BSW33">
        <v>947339</v>
      </c>
      <c r="BSX33">
        <v>952450</v>
      </c>
      <c r="BSY33">
        <v>959773</v>
      </c>
      <c r="BSZ33">
        <v>956675</v>
      </c>
      <c r="BTA33">
        <v>971222</v>
      </c>
      <c r="BTB33">
        <v>974059</v>
      </c>
      <c r="BTC33">
        <v>980680</v>
      </c>
      <c r="BTD33">
        <v>978607</v>
      </c>
      <c r="BTE33">
        <v>969357</v>
      </c>
      <c r="BTF33">
        <v>968305</v>
      </c>
      <c r="BTG33">
        <v>971466</v>
      </c>
      <c r="BTH33">
        <v>977409</v>
      </c>
      <c r="BTI33">
        <v>954430</v>
      </c>
      <c r="BTJ33">
        <v>968118</v>
      </c>
      <c r="BTK33">
        <v>972454</v>
      </c>
      <c r="BTL33">
        <v>961984</v>
      </c>
      <c r="BTM33">
        <v>976152</v>
      </c>
      <c r="BTN33">
        <v>967241</v>
      </c>
      <c r="BTO33">
        <v>944557</v>
      </c>
      <c r="BTP33">
        <v>941757</v>
      </c>
      <c r="BTQ33">
        <v>948922</v>
      </c>
      <c r="BTR33">
        <v>957513</v>
      </c>
      <c r="BTS33">
        <v>963854</v>
      </c>
      <c r="BTT33">
        <v>970388</v>
      </c>
      <c r="BTU33">
        <v>995324</v>
      </c>
      <c r="BTV33">
        <v>976703</v>
      </c>
      <c r="BTW33">
        <v>1051990</v>
      </c>
      <c r="BTX33">
        <v>1141835</v>
      </c>
      <c r="BTY33">
        <v>1205666</v>
      </c>
      <c r="BTZ33">
        <v>1096083</v>
      </c>
      <c r="BUA33">
        <v>1003890</v>
      </c>
      <c r="BUB33">
        <v>1005347</v>
      </c>
      <c r="BUC33">
        <v>1010875</v>
      </c>
      <c r="BUD33">
        <v>997467</v>
      </c>
      <c r="BUE33">
        <v>997467</v>
      </c>
      <c r="BUF33">
        <v>985627</v>
      </c>
      <c r="BUG33">
        <v>966221</v>
      </c>
      <c r="BUH33">
        <v>965380</v>
      </c>
      <c r="BUI33">
        <v>968220</v>
      </c>
      <c r="BUJ33">
        <v>970976</v>
      </c>
      <c r="BUK33">
        <v>962499</v>
      </c>
      <c r="BUL33">
        <v>952777</v>
      </c>
      <c r="BUM33">
        <v>956955</v>
      </c>
      <c r="BUN33">
        <v>956183</v>
      </c>
      <c r="BUO33">
        <v>958713</v>
      </c>
      <c r="BUP33">
        <v>963300</v>
      </c>
      <c r="BUQ33">
        <v>957846</v>
      </c>
      <c r="BUR33">
        <v>956191</v>
      </c>
      <c r="BUS33">
        <v>952531</v>
      </c>
      <c r="BUT33">
        <v>955182</v>
      </c>
      <c r="BUU33">
        <v>983721</v>
      </c>
      <c r="BUV33">
        <v>964503</v>
      </c>
      <c r="BUW33">
        <v>972020</v>
      </c>
      <c r="BUX33">
        <v>967070</v>
      </c>
      <c r="BUY33">
        <v>967070</v>
      </c>
      <c r="BUZ33">
        <v>964947</v>
      </c>
      <c r="BVA33">
        <v>957929</v>
      </c>
      <c r="BVB33">
        <v>943744</v>
      </c>
      <c r="BVC33">
        <v>939384</v>
      </c>
      <c r="BVD33">
        <v>943977</v>
      </c>
      <c r="BVE33">
        <v>943537</v>
      </c>
      <c r="BVF33">
        <v>937642</v>
      </c>
      <c r="BVG33">
        <v>935255</v>
      </c>
      <c r="BVH33">
        <v>947747</v>
      </c>
      <c r="BVI33">
        <v>950053</v>
      </c>
      <c r="BVJ33">
        <v>955889</v>
      </c>
      <c r="BVK33">
        <v>945637</v>
      </c>
      <c r="BVL33">
        <v>943667</v>
      </c>
      <c r="BVM33">
        <v>943667</v>
      </c>
      <c r="BVN33">
        <v>949501</v>
      </c>
      <c r="BVO33">
        <v>952233</v>
      </c>
      <c r="BVP33">
        <v>944411</v>
      </c>
      <c r="BVQ33">
        <v>937911</v>
      </c>
      <c r="BVR33">
        <v>937911</v>
      </c>
      <c r="BVS33">
        <v>943360</v>
      </c>
      <c r="BVT33">
        <v>972471</v>
      </c>
      <c r="BVU33">
        <v>988638</v>
      </c>
      <c r="BVV33">
        <v>977619</v>
      </c>
      <c r="BVW33">
        <v>979955</v>
      </c>
      <c r="BVX33">
        <v>988005</v>
      </c>
      <c r="BVY33">
        <v>988407</v>
      </c>
      <c r="BVZ33">
        <v>983037</v>
      </c>
      <c r="BWA33">
        <v>977378</v>
      </c>
      <c r="BWB33">
        <v>969663</v>
      </c>
      <c r="BWC33">
        <v>972746</v>
      </c>
      <c r="BWD33">
        <v>969956</v>
      </c>
      <c r="BWE33">
        <v>961109</v>
      </c>
      <c r="BWF33">
        <v>962016</v>
      </c>
      <c r="BWG33">
        <v>967063</v>
      </c>
      <c r="BWH33">
        <v>996669</v>
      </c>
      <c r="BWI33">
        <v>1041439</v>
      </c>
      <c r="BWJ33">
        <v>1115849</v>
      </c>
      <c r="BWK33">
        <v>1145547</v>
      </c>
      <c r="BWL33">
        <v>1072946</v>
      </c>
      <c r="BWM33">
        <v>962114</v>
      </c>
      <c r="BWN33">
        <v>956937</v>
      </c>
      <c r="BWO33">
        <v>956937</v>
      </c>
      <c r="BWP33">
        <v>938083</v>
      </c>
      <c r="BWQ33">
        <v>932932</v>
      </c>
      <c r="BWR33">
        <v>932310</v>
      </c>
      <c r="BWS33">
        <v>923316</v>
      </c>
      <c r="BWT33">
        <v>913783</v>
      </c>
      <c r="BWU33">
        <v>917952</v>
      </c>
      <c r="BWV33">
        <v>920314</v>
      </c>
      <c r="BWW33">
        <v>921648</v>
      </c>
      <c r="BWX33">
        <v>928185</v>
      </c>
      <c r="BWY33">
        <v>933419</v>
      </c>
      <c r="BWZ33">
        <v>925781</v>
      </c>
      <c r="BXA33">
        <v>925482</v>
      </c>
      <c r="BXB33">
        <v>921844</v>
      </c>
      <c r="BXC33">
        <v>920102</v>
      </c>
      <c r="BXD33">
        <v>913987</v>
      </c>
      <c r="BXE33">
        <v>897781</v>
      </c>
      <c r="BXF33">
        <v>896211</v>
      </c>
      <c r="BXG33">
        <v>890780</v>
      </c>
      <c r="BXH33">
        <v>902864</v>
      </c>
      <c r="BXI33">
        <v>906893</v>
      </c>
      <c r="BXJ33">
        <v>918210</v>
      </c>
      <c r="BXK33">
        <v>918043</v>
      </c>
      <c r="BXL33">
        <v>916324</v>
      </c>
      <c r="BXM33">
        <v>920274</v>
      </c>
      <c r="BXN33">
        <v>924250</v>
      </c>
      <c r="BXO33">
        <v>927355</v>
      </c>
      <c r="BXP33">
        <v>930591</v>
      </c>
      <c r="BXQ33">
        <v>934583</v>
      </c>
      <c r="BXR33">
        <v>936423</v>
      </c>
      <c r="BXS33">
        <v>948366</v>
      </c>
      <c r="BXT33">
        <v>944352</v>
      </c>
      <c r="BXU33">
        <v>932731</v>
      </c>
      <c r="BXV33">
        <v>933707</v>
      </c>
      <c r="BXW33">
        <v>919747</v>
      </c>
      <c r="BXX33">
        <v>920088</v>
      </c>
      <c r="BXY33">
        <v>886118</v>
      </c>
      <c r="BXZ33">
        <v>890238</v>
      </c>
      <c r="BYA33">
        <v>891636</v>
      </c>
      <c r="BYB33">
        <v>877974</v>
      </c>
      <c r="BYC33">
        <v>867247</v>
      </c>
      <c r="BYD33">
        <v>864628</v>
      </c>
      <c r="BYE33">
        <v>858395</v>
      </c>
      <c r="BYF33">
        <v>863307</v>
      </c>
      <c r="BYG33">
        <v>876731</v>
      </c>
      <c r="BYH33">
        <v>866488</v>
      </c>
      <c r="BYI33">
        <v>857398</v>
      </c>
      <c r="BYJ33">
        <v>845746</v>
      </c>
      <c r="BYK33">
        <v>843872</v>
      </c>
      <c r="BYL33">
        <v>844627</v>
      </c>
      <c r="BYM33">
        <v>842268</v>
      </c>
      <c r="BYN33">
        <v>844743</v>
      </c>
      <c r="BYO33">
        <v>836266</v>
      </c>
      <c r="BYP33">
        <v>840222</v>
      </c>
      <c r="BYQ33">
        <v>859618</v>
      </c>
      <c r="BYR33">
        <v>866100</v>
      </c>
      <c r="BYS33">
        <v>874614</v>
      </c>
      <c r="BYT33">
        <v>887892</v>
      </c>
      <c r="BYU33">
        <v>887892</v>
      </c>
      <c r="BYV33">
        <v>890863</v>
      </c>
      <c r="BYW33">
        <v>934731</v>
      </c>
      <c r="BYX33">
        <v>921082</v>
      </c>
      <c r="BYY33">
        <v>947357</v>
      </c>
      <c r="BYZ33">
        <v>941737</v>
      </c>
      <c r="BZA33">
        <v>904313</v>
      </c>
      <c r="BZB33">
        <v>890559</v>
      </c>
      <c r="BZC33">
        <v>889576</v>
      </c>
      <c r="BZD33">
        <v>886758</v>
      </c>
      <c r="BZE33">
        <v>883548</v>
      </c>
      <c r="BZF33">
        <v>878494</v>
      </c>
      <c r="BZG33">
        <v>875573</v>
      </c>
      <c r="BZH33">
        <v>848369</v>
      </c>
      <c r="BZI33">
        <v>847996</v>
      </c>
      <c r="BZJ33">
        <v>848618</v>
      </c>
      <c r="BZK33">
        <v>861182</v>
      </c>
      <c r="BZL33">
        <v>852508</v>
      </c>
      <c r="BZM33">
        <v>844657</v>
      </c>
      <c r="BZN33">
        <v>839782</v>
      </c>
      <c r="BZO33">
        <v>842471</v>
      </c>
      <c r="BZP33">
        <v>844296</v>
      </c>
      <c r="BZQ33">
        <v>843078</v>
      </c>
      <c r="BZR33">
        <v>825301</v>
      </c>
      <c r="BZS33">
        <v>825996</v>
      </c>
      <c r="BZT33">
        <v>825492</v>
      </c>
      <c r="BZU33">
        <v>835396</v>
      </c>
      <c r="BZV33">
        <v>836302</v>
      </c>
      <c r="BZW33">
        <v>834126</v>
      </c>
      <c r="BZX33">
        <v>839038</v>
      </c>
      <c r="BZY33">
        <v>829456</v>
      </c>
      <c r="BZZ33">
        <v>842926</v>
      </c>
      <c r="CAA33">
        <v>838900</v>
      </c>
      <c r="CAB33">
        <v>838041</v>
      </c>
      <c r="CAC33">
        <v>836153</v>
      </c>
      <c r="CAD33">
        <v>838603</v>
      </c>
      <c r="CAE33">
        <v>834506</v>
      </c>
      <c r="CAF33">
        <v>825844</v>
      </c>
      <c r="CAG33">
        <v>823797</v>
      </c>
      <c r="CAH33">
        <v>815515</v>
      </c>
      <c r="CAI33">
        <v>815923</v>
      </c>
      <c r="CAJ33">
        <v>811670</v>
      </c>
      <c r="CAK33">
        <v>798849</v>
      </c>
      <c r="CAL33">
        <v>798849</v>
      </c>
      <c r="CAM33">
        <v>792305</v>
      </c>
      <c r="CAN33">
        <v>792595</v>
      </c>
      <c r="CAO33">
        <v>789109</v>
      </c>
      <c r="CAP33">
        <v>801792</v>
      </c>
      <c r="CAQ33">
        <v>793319</v>
      </c>
      <c r="CAR33">
        <v>791666</v>
      </c>
      <c r="CAS33">
        <v>789729</v>
      </c>
      <c r="CAT33">
        <v>795258</v>
      </c>
      <c r="CAU33">
        <v>807687</v>
      </c>
      <c r="CAV33">
        <v>806572</v>
      </c>
      <c r="CAW33">
        <v>812671</v>
      </c>
      <c r="CAX33">
        <v>814041</v>
      </c>
      <c r="CAY33">
        <v>811760</v>
      </c>
      <c r="CAZ33">
        <v>812258</v>
      </c>
      <c r="CBA33">
        <v>817750</v>
      </c>
      <c r="CBB33">
        <v>803912</v>
      </c>
      <c r="CBC33">
        <v>801103</v>
      </c>
      <c r="CBD33">
        <v>806065</v>
      </c>
      <c r="CBE33">
        <v>803580</v>
      </c>
      <c r="CBF33">
        <v>808638</v>
      </c>
      <c r="CBG33">
        <v>811630</v>
      </c>
      <c r="CBH33">
        <v>836155</v>
      </c>
      <c r="CBI33">
        <v>852830</v>
      </c>
      <c r="CBJ33">
        <v>867005</v>
      </c>
      <c r="CBK33">
        <v>904295</v>
      </c>
      <c r="CBL33">
        <v>939357</v>
      </c>
      <c r="CBM33">
        <v>939357</v>
      </c>
      <c r="CBN33">
        <v>921502</v>
      </c>
      <c r="CBO33">
        <v>917787</v>
      </c>
      <c r="CBP33">
        <v>908924</v>
      </c>
      <c r="CBQ33">
        <v>903117</v>
      </c>
      <c r="CBR33">
        <v>893096</v>
      </c>
      <c r="CBS33">
        <v>889204</v>
      </c>
      <c r="CBT33">
        <v>883450</v>
      </c>
      <c r="CBU33">
        <v>875237</v>
      </c>
      <c r="CBV33">
        <v>862612</v>
      </c>
      <c r="CBW33">
        <v>862490</v>
      </c>
      <c r="CBX33">
        <v>869912</v>
      </c>
      <c r="CBY33">
        <v>858657</v>
      </c>
      <c r="CBZ33">
        <v>858173</v>
      </c>
      <c r="CCA33">
        <v>858920</v>
      </c>
      <c r="CCB33">
        <v>856028</v>
      </c>
      <c r="CCC33">
        <v>852734</v>
      </c>
      <c r="CCD33">
        <v>853489</v>
      </c>
      <c r="CCE33">
        <v>838802</v>
      </c>
      <c r="CCF33">
        <v>830285</v>
      </c>
      <c r="CCG33">
        <v>822625</v>
      </c>
      <c r="CCH33">
        <v>826825</v>
      </c>
      <c r="CCI33">
        <v>825463</v>
      </c>
      <c r="CCJ33">
        <v>818752</v>
      </c>
      <c r="CCK33">
        <v>820006</v>
      </c>
      <c r="CCL33">
        <v>818573</v>
      </c>
      <c r="CCM33">
        <v>821156</v>
      </c>
      <c r="CCN33">
        <v>812254</v>
      </c>
      <c r="CCO33">
        <v>812933</v>
      </c>
      <c r="CCP33">
        <v>802828</v>
      </c>
      <c r="CCQ33">
        <v>794135</v>
      </c>
      <c r="CCR33">
        <v>792014</v>
      </c>
      <c r="CCS33">
        <v>785698</v>
      </c>
      <c r="CCT33">
        <v>769365</v>
      </c>
      <c r="CCU33">
        <v>762615</v>
      </c>
      <c r="CCV33">
        <v>765375</v>
      </c>
      <c r="CCW33">
        <v>767178</v>
      </c>
      <c r="CCX33">
        <v>768242</v>
      </c>
      <c r="CCY33">
        <v>773737</v>
      </c>
      <c r="CCZ33">
        <v>785742</v>
      </c>
      <c r="CDA33">
        <v>782271</v>
      </c>
      <c r="CDB33">
        <v>782271</v>
      </c>
      <c r="CDC33">
        <v>793138</v>
      </c>
      <c r="CDD33">
        <v>799399</v>
      </c>
      <c r="CDE33">
        <v>793406</v>
      </c>
      <c r="CDF33">
        <v>788503</v>
      </c>
      <c r="CDG33">
        <v>797044</v>
      </c>
      <c r="CDH33">
        <v>785485</v>
      </c>
      <c r="CDI33">
        <v>791381</v>
      </c>
      <c r="CDJ33">
        <v>798405</v>
      </c>
      <c r="CDK33">
        <v>805827</v>
      </c>
      <c r="CDL33">
        <v>817254</v>
      </c>
      <c r="CDM33">
        <v>823078</v>
      </c>
      <c r="CDN33">
        <v>819555</v>
      </c>
      <c r="CDO33">
        <v>805964</v>
      </c>
      <c r="CDP33">
        <v>807196</v>
      </c>
      <c r="CDQ33">
        <v>807882</v>
      </c>
      <c r="CDR33">
        <v>808485</v>
      </c>
      <c r="CDS33">
        <v>812619</v>
      </c>
      <c r="CDT33">
        <v>825749</v>
      </c>
      <c r="CDU33">
        <v>832110</v>
      </c>
      <c r="CDV33">
        <v>837200</v>
      </c>
      <c r="CDW33">
        <v>828875</v>
      </c>
      <c r="CDX33">
        <v>841803</v>
      </c>
      <c r="CDY33">
        <v>888271</v>
      </c>
      <c r="CDZ33">
        <v>894390</v>
      </c>
      <c r="CEA33">
        <v>891659</v>
      </c>
      <c r="CEB33">
        <v>858603</v>
      </c>
      <c r="CEC33">
        <v>855312</v>
      </c>
      <c r="CED33">
        <v>839483</v>
      </c>
      <c r="CEE33">
        <v>839483</v>
      </c>
      <c r="CEF33">
        <v>839421</v>
      </c>
      <c r="CEG33">
        <v>840353</v>
      </c>
      <c r="CEH33">
        <v>829801</v>
      </c>
      <c r="CEI33">
        <v>835281</v>
      </c>
      <c r="CEJ33">
        <v>802047</v>
      </c>
      <c r="CEK33">
        <v>804078</v>
      </c>
      <c r="CEL33">
        <v>797780</v>
      </c>
      <c r="CEM33">
        <v>790750</v>
      </c>
      <c r="CEN33">
        <v>805718</v>
      </c>
      <c r="CEO33">
        <v>809006</v>
      </c>
      <c r="CEP33">
        <v>806927</v>
      </c>
      <c r="CEQ33">
        <v>805119</v>
      </c>
      <c r="CER33">
        <v>803696</v>
      </c>
      <c r="CES33">
        <v>807765</v>
      </c>
      <c r="CET33">
        <v>807400</v>
      </c>
      <c r="CEU33">
        <v>813711</v>
      </c>
      <c r="CEV33">
        <v>814225</v>
      </c>
      <c r="CEW33">
        <v>809179</v>
      </c>
      <c r="CEX33">
        <v>806489</v>
      </c>
      <c r="CEY33">
        <v>796313</v>
      </c>
      <c r="CEZ33">
        <v>793203</v>
      </c>
      <c r="CFA33">
        <v>788381</v>
      </c>
      <c r="CFB33">
        <v>785547</v>
      </c>
      <c r="CFC33">
        <v>790934</v>
      </c>
      <c r="CFD33">
        <v>790934</v>
      </c>
      <c r="CFE33">
        <v>797294</v>
      </c>
      <c r="CFF33">
        <v>792051</v>
      </c>
      <c r="CFG33">
        <v>771530</v>
      </c>
      <c r="CFH33">
        <v>762623</v>
      </c>
      <c r="CFI33">
        <v>764886</v>
      </c>
      <c r="CFJ33">
        <v>767355</v>
      </c>
      <c r="CFK33">
        <v>763399</v>
      </c>
      <c r="CFL33">
        <v>759768</v>
      </c>
      <c r="CFM33">
        <v>758846</v>
      </c>
      <c r="CFN33">
        <v>758846</v>
      </c>
      <c r="CFO33">
        <v>765637</v>
      </c>
      <c r="CFP33">
        <v>759062</v>
      </c>
      <c r="CFQ33">
        <v>753529</v>
      </c>
      <c r="CFR33">
        <v>751363</v>
      </c>
      <c r="CFS33">
        <v>751363</v>
      </c>
      <c r="CFT33">
        <v>752920</v>
      </c>
      <c r="CFU33">
        <v>754818</v>
      </c>
      <c r="CFV33">
        <v>769877</v>
      </c>
      <c r="CFW33">
        <v>783138</v>
      </c>
      <c r="CFX33">
        <v>793282</v>
      </c>
      <c r="CFY33">
        <v>788952</v>
      </c>
      <c r="CFZ33">
        <v>784956</v>
      </c>
      <c r="CGA33">
        <v>776843</v>
      </c>
      <c r="CGB33">
        <v>778255</v>
      </c>
      <c r="CGC33">
        <v>770624</v>
      </c>
      <c r="CGD33">
        <v>782950</v>
      </c>
      <c r="CGE33">
        <v>777238</v>
      </c>
      <c r="CGF33">
        <v>784643</v>
      </c>
      <c r="CGG33">
        <v>785715</v>
      </c>
      <c r="CGH33">
        <v>798233</v>
      </c>
      <c r="CGI33">
        <v>793214</v>
      </c>
      <c r="CGJ33">
        <v>816771</v>
      </c>
      <c r="CGK33">
        <v>832483</v>
      </c>
      <c r="CGL33">
        <v>848966</v>
      </c>
      <c r="CGM33">
        <v>828625</v>
      </c>
      <c r="CGN33">
        <v>848175</v>
      </c>
      <c r="CGO33">
        <v>848175</v>
      </c>
      <c r="CGP33">
        <v>845060</v>
      </c>
      <c r="CGQ33">
        <v>821480</v>
      </c>
      <c r="CGR33">
        <v>809163</v>
      </c>
      <c r="CGS33">
        <v>812323</v>
      </c>
      <c r="CGT33">
        <v>806754</v>
      </c>
      <c r="CGU33">
        <v>802224</v>
      </c>
      <c r="CGV33">
        <v>806066</v>
      </c>
      <c r="CGW33">
        <v>785249</v>
      </c>
      <c r="CGX33">
        <v>788273</v>
      </c>
      <c r="CGY33">
        <v>776716</v>
      </c>
      <c r="CGZ33">
        <v>764307</v>
      </c>
      <c r="CHA33">
        <v>752141</v>
      </c>
      <c r="CHB33">
        <v>747670</v>
      </c>
      <c r="CHC33">
        <v>745277</v>
      </c>
      <c r="CHD33">
        <v>741935</v>
      </c>
      <c r="CHE33">
        <v>736955</v>
      </c>
      <c r="CHF33">
        <v>734860</v>
      </c>
      <c r="CHG33">
        <v>742744</v>
      </c>
      <c r="CHH33">
        <v>749822</v>
      </c>
      <c r="CHI33">
        <v>747549</v>
      </c>
      <c r="CHJ33">
        <v>740141</v>
      </c>
      <c r="CHK33">
        <v>738901</v>
      </c>
      <c r="CHL33">
        <v>746925</v>
      </c>
      <c r="CHM33">
        <v>748705</v>
      </c>
      <c r="CHN33">
        <v>735536</v>
      </c>
      <c r="CHO33">
        <v>739549</v>
      </c>
      <c r="CHP33">
        <v>735447</v>
      </c>
      <c r="CHQ33">
        <v>741513</v>
      </c>
      <c r="CHR33">
        <v>743521</v>
      </c>
      <c r="CHS33">
        <v>740224</v>
      </c>
      <c r="CHT33">
        <v>741123</v>
      </c>
      <c r="CHU33">
        <v>747414</v>
      </c>
      <c r="CHV33">
        <v>747228</v>
      </c>
      <c r="CHW33">
        <v>742163</v>
      </c>
      <c r="CHX33">
        <v>734340</v>
      </c>
      <c r="CHY33">
        <v>730334</v>
      </c>
      <c r="CHZ33">
        <v>721842</v>
      </c>
      <c r="CIA33">
        <v>712722</v>
      </c>
      <c r="CIB33">
        <v>708816</v>
      </c>
      <c r="CIC33">
        <v>720110</v>
      </c>
      <c r="CID33">
        <v>715872</v>
      </c>
      <c r="CIE33">
        <v>709686</v>
      </c>
      <c r="CIF33">
        <v>711279</v>
      </c>
      <c r="CIG33">
        <v>715175</v>
      </c>
      <c r="CIH33">
        <v>718556</v>
      </c>
      <c r="CII33">
        <v>723352</v>
      </c>
      <c r="CIJ33">
        <v>733125</v>
      </c>
      <c r="CIK33">
        <v>730968</v>
      </c>
      <c r="CIL33">
        <v>736089</v>
      </c>
      <c r="CIM33">
        <v>747463</v>
      </c>
      <c r="CIN33">
        <v>742860</v>
      </c>
      <c r="CIO33">
        <v>743197</v>
      </c>
      <c r="CIP33">
        <v>743590</v>
      </c>
      <c r="CIQ33">
        <v>745024</v>
      </c>
      <c r="CIR33">
        <v>750010</v>
      </c>
      <c r="CIS33">
        <v>753178</v>
      </c>
      <c r="CIT33">
        <v>759871</v>
      </c>
      <c r="CIU33">
        <v>759871</v>
      </c>
      <c r="CIV33">
        <v>766270</v>
      </c>
      <c r="CIW33">
        <v>787691</v>
      </c>
      <c r="CIX33">
        <v>798120</v>
      </c>
      <c r="CIY33">
        <v>809842</v>
      </c>
      <c r="CIZ33">
        <v>809210</v>
      </c>
      <c r="CJA33">
        <v>818061</v>
      </c>
      <c r="CJB33">
        <v>785305</v>
      </c>
      <c r="CJC33">
        <v>778563</v>
      </c>
      <c r="CJD33">
        <v>767860</v>
      </c>
      <c r="CJE33">
        <v>766090</v>
      </c>
      <c r="CJF33">
        <v>759398</v>
      </c>
      <c r="CJG33">
        <v>752025</v>
      </c>
      <c r="CJH33">
        <v>750087</v>
      </c>
      <c r="CJI33">
        <v>750411</v>
      </c>
      <c r="CJJ33">
        <v>749229</v>
      </c>
      <c r="CJK33">
        <v>759381</v>
      </c>
      <c r="CJL33">
        <v>755977</v>
      </c>
      <c r="CJM33">
        <v>756551</v>
      </c>
      <c r="CJN33">
        <v>755013</v>
      </c>
      <c r="CJO33">
        <v>754166</v>
      </c>
      <c r="CJP33">
        <v>752262</v>
      </c>
      <c r="CJQ33">
        <v>746076</v>
      </c>
      <c r="CJR33">
        <v>737473</v>
      </c>
      <c r="CJS33">
        <v>731978</v>
      </c>
      <c r="CJT33">
        <v>728412</v>
      </c>
      <c r="CJU33">
        <v>730771</v>
      </c>
      <c r="CJV33">
        <v>735973</v>
      </c>
      <c r="CJW33">
        <v>730692</v>
      </c>
      <c r="CJX33">
        <v>725407</v>
      </c>
      <c r="CJY33">
        <v>721304</v>
      </c>
      <c r="CJZ33">
        <v>731120</v>
      </c>
      <c r="CKA33">
        <v>724775</v>
      </c>
      <c r="CKB33">
        <v>726348</v>
      </c>
      <c r="CKC33">
        <v>722883</v>
      </c>
      <c r="CKD33">
        <v>720186</v>
      </c>
      <c r="CKE33">
        <v>732090</v>
      </c>
      <c r="CKF33">
        <v>734582</v>
      </c>
      <c r="CKG33">
        <v>730834</v>
      </c>
      <c r="CKH33">
        <v>725309</v>
      </c>
      <c r="CKI33">
        <v>733786</v>
      </c>
      <c r="CKJ33">
        <v>727852</v>
      </c>
      <c r="CKK33">
        <v>734652</v>
      </c>
      <c r="CKL33">
        <v>734560</v>
      </c>
      <c r="CKM33">
        <v>734560</v>
      </c>
      <c r="CKN33">
        <v>746009</v>
      </c>
      <c r="CKO33">
        <v>754251</v>
      </c>
      <c r="CKP33">
        <v>752923</v>
      </c>
      <c r="CKQ33">
        <v>750305</v>
      </c>
      <c r="CKR33">
        <v>745226</v>
      </c>
      <c r="CKS33">
        <v>746016</v>
      </c>
      <c r="CKT33">
        <v>765062</v>
      </c>
      <c r="CKU33">
        <v>762070</v>
      </c>
      <c r="CKV33">
        <v>752496</v>
      </c>
      <c r="CKW33">
        <v>744577</v>
      </c>
      <c r="CKX33">
        <v>736057</v>
      </c>
      <c r="CKY33">
        <v>740665</v>
      </c>
      <c r="CKZ33">
        <v>743430</v>
      </c>
      <c r="CLA33">
        <v>733739</v>
      </c>
      <c r="CLB33">
        <v>719636</v>
      </c>
      <c r="CLC33">
        <v>722225</v>
      </c>
      <c r="CLD33">
        <v>717887</v>
      </c>
      <c r="CLE33">
        <v>710187</v>
      </c>
      <c r="CLF33">
        <v>704014</v>
      </c>
      <c r="CLG33">
        <v>715262</v>
      </c>
      <c r="CLH33">
        <v>720683</v>
      </c>
      <c r="CLI33">
        <v>731827</v>
      </c>
      <c r="CLJ33">
        <v>737703</v>
      </c>
      <c r="CLK33">
        <v>755193</v>
      </c>
      <c r="CLL33">
        <v>793925</v>
      </c>
      <c r="CLM33">
        <v>793925</v>
      </c>
      <c r="CLN33">
        <v>820403</v>
      </c>
      <c r="CLO33">
        <v>807305</v>
      </c>
      <c r="CLP33">
        <v>797692</v>
      </c>
      <c r="CLQ33">
        <v>752637</v>
      </c>
      <c r="CLR33">
        <v>722503</v>
      </c>
      <c r="CLS33">
        <v>707890</v>
      </c>
      <c r="CLT33">
        <v>708403</v>
      </c>
      <c r="CLU33">
        <v>678068</v>
      </c>
      <c r="CLV33">
        <v>667293</v>
      </c>
      <c r="CLW33">
        <v>665762</v>
      </c>
      <c r="CLX33">
        <v>673009</v>
      </c>
      <c r="CLY33">
        <v>669114</v>
      </c>
      <c r="CLZ33">
        <v>676912</v>
      </c>
      <c r="CMA33">
        <v>667578</v>
      </c>
      <c r="CMB33">
        <v>655848</v>
      </c>
      <c r="CMC33">
        <v>651616</v>
      </c>
      <c r="CMD33">
        <v>649947</v>
      </c>
      <c r="CME33">
        <v>642881</v>
      </c>
      <c r="CMF33">
        <v>643297</v>
      </c>
      <c r="CMG33">
        <v>647448</v>
      </c>
      <c r="CMH33">
        <v>649234</v>
      </c>
      <c r="CMI33">
        <v>649166</v>
      </c>
      <c r="CMJ33">
        <v>640749</v>
      </c>
      <c r="CMK33">
        <v>636024</v>
      </c>
      <c r="CML33">
        <v>626802</v>
      </c>
      <c r="CMM33">
        <v>650635</v>
      </c>
      <c r="CMN33">
        <v>648264</v>
      </c>
      <c r="CMO33">
        <v>644227</v>
      </c>
      <c r="CMP33">
        <v>645856</v>
      </c>
      <c r="CMQ33">
        <v>642763</v>
      </c>
      <c r="CMR33">
        <v>642763</v>
      </c>
      <c r="CMS33">
        <v>642646</v>
      </c>
      <c r="CMT33">
        <v>643041</v>
      </c>
      <c r="CMU33">
        <v>644334</v>
      </c>
      <c r="CMV33">
        <v>655600</v>
      </c>
      <c r="CMW33">
        <v>654714</v>
      </c>
      <c r="CMX33">
        <v>652200</v>
      </c>
      <c r="CMY33">
        <v>640036</v>
      </c>
      <c r="CMZ33">
        <v>635699</v>
      </c>
      <c r="CNA33">
        <v>630656</v>
      </c>
      <c r="CNB33">
        <v>631894</v>
      </c>
      <c r="CNC33">
        <v>629699</v>
      </c>
      <c r="CND33">
        <v>624610</v>
      </c>
      <c r="CNE33">
        <v>624754</v>
      </c>
      <c r="CNF33">
        <v>621063</v>
      </c>
      <c r="CNG33">
        <v>622270</v>
      </c>
      <c r="CNH33">
        <v>629184</v>
      </c>
      <c r="CNI33">
        <v>633153</v>
      </c>
      <c r="CNJ33">
        <v>637971</v>
      </c>
      <c r="CNK33">
        <v>640492</v>
      </c>
      <c r="CNL33">
        <v>642169</v>
      </c>
      <c r="CNM33">
        <v>643959</v>
      </c>
      <c r="CNN33">
        <v>646582</v>
      </c>
      <c r="CNO33">
        <v>663109</v>
      </c>
      <c r="CNP33">
        <v>660813</v>
      </c>
      <c r="CNQ33">
        <v>668281</v>
      </c>
      <c r="CNR33">
        <v>670555</v>
      </c>
      <c r="CNS33">
        <v>673378</v>
      </c>
      <c r="CNT33">
        <v>676959</v>
      </c>
      <c r="CNU33">
        <v>674995</v>
      </c>
      <c r="CNV33">
        <v>666032</v>
      </c>
      <c r="CNW33">
        <v>664205</v>
      </c>
      <c r="CNX33">
        <v>650578</v>
      </c>
      <c r="CNY33">
        <v>660538</v>
      </c>
      <c r="CNZ33">
        <v>686283</v>
      </c>
      <c r="COA33">
        <v>677236</v>
      </c>
      <c r="COB33">
        <v>667226</v>
      </c>
      <c r="COC33">
        <v>642991</v>
      </c>
      <c r="COD33">
        <v>625031</v>
      </c>
      <c r="COE33">
        <v>625031</v>
      </c>
      <c r="COF33">
        <v>627283</v>
      </c>
      <c r="COG33">
        <v>638904</v>
      </c>
      <c r="COH33">
        <v>632327</v>
      </c>
      <c r="COI33">
        <v>634399</v>
      </c>
      <c r="COJ33">
        <v>633315</v>
      </c>
      <c r="COK33">
        <v>632997</v>
      </c>
      <c r="COL33">
        <v>625239</v>
      </c>
      <c r="COM33">
        <v>621110</v>
      </c>
      <c r="CON33">
        <v>616475</v>
      </c>
      <c r="COO33">
        <v>618858</v>
      </c>
      <c r="COP33">
        <v>611241</v>
      </c>
      <c r="COQ33">
        <v>616366</v>
      </c>
      <c r="COR33">
        <v>614586</v>
      </c>
      <c r="COS33">
        <v>615911</v>
      </c>
      <c r="COT33">
        <v>612807</v>
      </c>
      <c r="COU33">
        <v>617313</v>
      </c>
      <c r="COV33">
        <v>616870</v>
      </c>
      <c r="COW33">
        <v>614355</v>
      </c>
      <c r="COX33">
        <v>617824</v>
      </c>
      <c r="COY33">
        <v>620813</v>
      </c>
      <c r="COZ33">
        <v>628277</v>
      </c>
      <c r="CPA33">
        <v>619385</v>
      </c>
      <c r="CPB33">
        <v>615818</v>
      </c>
      <c r="CPC33">
        <v>617199</v>
      </c>
      <c r="CPD33">
        <v>617199</v>
      </c>
      <c r="CPE33">
        <v>615839</v>
      </c>
      <c r="CPF33">
        <v>618166</v>
      </c>
      <c r="CPG33">
        <v>621710</v>
      </c>
      <c r="CPH33">
        <v>620897</v>
      </c>
      <c r="CPI33">
        <v>619643</v>
      </c>
      <c r="CPJ33">
        <v>614518</v>
      </c>
      <c r="CPK33">
        <v>601546</v>
      </c>
      <c r="CPL33">
        <v>604589</v>
      </c>
      <c r="CPM33">
        <v>601870</v>
      </c>
      <c r="CPN33">
        <v>601870</v>
      </c>
      <c r="CPO33">
        <v>597667</v>
      </c>
      <c r="CPP33">
        <v>596413</v>
      </c>
      <c r="CPQ33">
        <v>594138</v>
      </c>
      <c r="CPR33">
        <v>590691</v>
      </c>
      <c r="CPS33">
        <v>590691</v>
      </c>
      <c r="CPT33">
        <v>589783</v>
      </c>
      <c r="CPU33">
        <v>588970</v>
      </c>
      <c r="CPV33">
        <v>592939</v>
      </c>
      <c r="CPW33">
        <v>592638</v>
      </c>
      <c r="CPX33">
        <v>595689</v>
      </c>
      <c r="CPY33">
        <v>599698</v>
      </c>
      <c r="CPZ33">
        <v>592976</v>
      </c>
      <c r="CQA33">
        <v>591364</v>
      </c>
      <c r="CQB33">
        <v>586634</v>
      </c>
      <c r="CQC33">
        <v>576288</v>
      </c>
      <c r="CQD33">
        <v>564293</v>
      </c>
      <c r="CQE33">
        <v>567273</v>
      </c>
      <c r="CQF33">
        <v>575945</v>
      </c>
      <c r="CQG33">
        <v>577230</v>
      </c>
      <c r="CQH33">
        <v>571508</v>
      </c>
      <c r="CQI33">
        <v>576211</v>
      </c>
      <c r="CQJ33">
        <v>575525</v>
      </c>
      <c r="CQK33">
        <v>578175</v>
      </c>
      <c r="CQL33">
        <v>584427</v>
      </c>
      <c r="CQM33">
        <v>583434</v>
      </c>
      <c r="CQN33">
        <v>596599</v>
      </c>
      <c r="CQO33">
        <v>596599</v>
      </c>
      <c r="CQP33">
        <v>602090</v>
      </c>
      <c r="CQQ33">
        <v>595306</v>
      </c>
      <c r="CQR33">
        <v>581218</v>
      </c>
      <c r="CQS33">
        <v>576410</v>
      </c>
      <c r="CQT33">
        <v>572963</v>
      </c>
      <c r="CQU33">
        <v>591541</v>
      </c>
      <c r="CQV33">
        <v>599231</v>
      </c>
      <c r="CQW33">
        <v>595668</v>
      </c>
      <c r="CQX33">
        <v>598070</v>
      </c>
      <c r="CQY33">
        <v>567912</v>
      </c>
      <c r="CQZ33">
        <v>545561</v>
      </c>
      <c r="CRA33">
        <v>550187</v>
      </c>
      <c r="CRB33">
        <v>546904</v>
      </c>
      <c r="CRC33">
        <v>540795</v>
      </c>
      <c r="CRD33">
        <v>540491</v>
      </c>
      <c r="CRE33">
        <v>544660</v>
      </c>
      <c r="CRF33">
        <v>544449</v>
      </c>
      <c r="CRG33">
        <v>556343</v>
      </c>
      <c r="CRH33">
        <v>565007</v>
      </c>
      <c r="CRI33">
        <v>562793</v>
      </c>
      <c r="CRJ33">
        <v>557367</v>
      </c>
      <c r="CRK33">
        <v>556071</v>
      </c>
      <c r="CRL33">
        <v>546277</v>
      </c>
      <c r="CRM33">
        <v>549277</v>
      </c>
      <c r="CRN33">
        <v>555435</v>
      </c>
      <c r="CRO33">
        <v>554097</v>
      </c>
      <c r="CRP33">
        <v>564900</v>
      </c>
      <c r="CRQ33">
        <v>572259</v>
      </c>
      <c r="CRR33">
        <v>566634</v>
      </c>
      <c r="CRS33">
        <v>569941</v>
      </c>
      <c r="CRT33">
        <v>571432</v>
      </c>
      <c r="CRU33">
        <v>572287</v>
      </c>
      <c r="CRV33">
        <v>565095</v>
      </c>
      <c r="CRW33">
        <v>568128</v>
      </c>
      <c r="CRX33">
        <v>568475</v>
      </c>
      <c r="CRY33">
        <v>569086</v>
      </c>
      <c r="CRZ33">
        <v>567623</v>
      </c>
      <c r="CSA33">
        <v>566006</v>
      </c>
      <c r="CSB33">
        <v>575722</v>
      </c>
      <c r="CSC33">
        <v>572512</v>
      </c>
      <c r="CSD33">
        <v>563693</v>
      </c>
      <c r="CSE33">
        <v>559577</v>
      </c>
      <c r="CSF33">
        <v>558833</v>
      </c>
      <c r="CSG33">
        <v>566646</v>
      </c>
      <c r="CSH33">
        <v>566729</v>
      </c>
      <c r="CSI33">
        <v>560189</v>
      </c>
      <c r="CSJ33">
        <v>557800</v>
      </c>
      <c r="CSK33">
        <v>553225</v>
      </c>
      <c r="CSL33">
        <v>552720</v>
      </c>
      <c r="CSM33">
        <v>556984</v>
      </c>
      <c r="CSN33">
        <v>560055</v>
      </c>
      <c r="CSO33">
        <v>556759</v>
      </c>
      <c r="CSP33">
        <v>562194</v>
      </c>
      <c r="CSQ33">
        <v>562651</v>
      </c>
      <c r="CSR33">
        <v>562820</v>
      </c>
      <c r="CSS33">
        <v>562705</v>
      </c>
      <c r="CST33">
        <v>562851</v>
      </c>
      <c r="CSU33">
        <v>562851</v>
      </c>
      <c r="CSV33">
        <v>563180</v>
      </c>
      <c r="CSW33">
        <v>572159</v>
      </c>
      <c r="CSX33">
        <v>582396</v>
      </c>
      <c r="CSY33">
        <v>604828</v>
      </c>
      <c r="CSZ33">
        <v>596753</v>
      </c>
      <c r="CTA33">
        <v>594034</v>
      </c>
      <c r="CTB33">
        <v>593386</v>
      </c>
      <c r="CTC33">
        <v>589741</v>
      </c>
      <c r="CTD33">
        <v>589935</v>
      </c>
      <c r="CTE33">
        <v>586017</v>
      </c>
      <c r="CTF33">
        <v>584859</v>
      </c>
      <c r="CTG33">
        <v>586085</v>
      </c>
      <c r="CTH33">
        <v>588203</v>
      </c>
      <c r="CTI33">
        <v>593366</v>
      </c>
      <c r="CTJ33">
        <v>595150</v>
      </c>
      <c r="CTK33">
        <v>592375</v>
      </c>
      <c r="CTL33">
        <v>583098</v>
      </c>
      <c r="CTM33">
        <v>582001</v>
      </c>
      <c r="CTN33">
        <v>576887</v>
      </c>
      <c r="CTO33">
        <v>573973</v>
      </c>
      <c r="CTP33">
        <v>568726</v>
      </c>
      <c r="CTQ33">
        <v>565872</v>
      </c>
      <c r="CTR33">
        <v>563228</v>
      </c>
      <c r="CTS33">
        <v>567786</v>
      </c>
      <c r="CTT33">
        <v>567639</v>
      </c>
      <c r="CTU33">
        <v>572663</v>
      </c>
      <c r="CTV33">
        <v>575521</v>
      </c>
      <c r="CTW33">
        <v>568150</v>
      </c>
      <c r="CTX33">
        <v>567885</v>
      </c>
      <c r="CTY33">
        <v>570205</v>
      </c>
      <c r="CTZ33">
        <v>581494</v>
      </c>
      <c r="CUA33">
        <v>583388</v>
      </c>
      <c r="CUB33">
        <v>588048</v>
      </c>
      <c r="CUC33">
        <v>588879</v>
      </c>
      <c r="CUD33">
        <v>594632</v>
      </c>
      <c r="CUE33">
        <v>584059</v>
      </c>
      <c r="CUF33">
        <v>590199</v>
      </c>
      <c r="CUG33">
        <v>589391</v>
      </c>
      <c r="CUH33">
        <v>569900</v>
      </c>
      <c r="CUI33">
        <v>563803</v>
      </c>
      <c r="CUJ33">
        <v>565959</v>
      </c>
      <c r="CUK33">
        <v>568751</v>
      </c>
      <c r="CUL33">
        <v>566840</v>
      </c>
      <c r="CUM33">
        <v>559224</v>
      </c>
      <c r="CUN33">
        <v>559224</v>
      </c>
      <c r="CUO33">
        <v>554825</v>
      </c>
      <c r="CUP33">
        <v>549029</v>
      </c>
      <c r="CUQ33">
        <v>552228</v>
      </c>
      <c r="CUR33">
        <v>556010</v>
      </c>
      <c r="CUS33">
        <v>566437</v>
      </c>
      <c r="CUT33">
        <v>579663</v>
      </c>
      <c r="CUU33">
        <v>582899</v>
      </c>
      <c r="CUV33">
        <v>584280</v>
      </c>
      <c r="CUW33">
        <v>581476</v>
      </c>
      <c r="CUX33">
        <v>583378</v>
      </c>
      <c r="CUY33">
        <v>582786</v>
      </c>
      <c r="CUZ33">
        <v>584581</v>
      </c>
      <c r="CVA33">
        <v>586558</v>
      </c>
      <c r="CVB33">
        <v>584407</v>
      </c>
      <c r="CVC33">
        <v>582354</v>
      </c>
      <c r="CVD33">
        <v>581689</v>
      </c>
      <c r="CVE33">
        <v>573646</v>
      </c>
      <c r="CVF33">
        <v>567513</v>
      </c>
      <c r="CVG33">
        <v>556953</v>
      </c>
      <c r="CVH33">
        <v>556448</v>
      </c>
      <c r="CVI33">
        <v>554304</v>
      </c>
      <c r="CVJ33">
        <v>548789</v>
      </c>
      <c r="CVK33">
        <v>563247</v>
      </c>
      <c r="CVL33">
        <v>569297</v>
      </c>
      <c r="CVM33">
        <v>569297</v>
      </c>
      <c r="CVN33">
        <v>542194</v>
      </c>
      <c r="CVO33">
        <v>532521</v>
      </c>
      <c r="CVP33">
        <v>538676</v>
      </c>
      <c r="CVQ33">
        <v>518207</v>
      </c>
      <c r="CVR33">
        <v>512709</v>
      </c>
      <c r="CVS33">
        <v>515525</v>
      </c>
      <c r="CVT33">
        <v>526575</v>
      </c>
      <c r="CVU33">
        <v>534013</v>
      </c>
      <c r="CVV33">
        <v>529693</v>
      </c>
      <c r="CVW33">
        <v>540186</v>
      </c>
      <c r="CVX33">
        <v>530128</v>
      </c>
      <c r="CVY33">
        <v>530627</v>
      </c>
      <c r="CVZ33">
        <v>520425</v>
      </c>
      <c r="CWA33">
        <v>518497</v>
      </c>
      <c r="CWB33">
        <v>517140</v>
      </c>
      <c r="CWC33">
        <v>516944</v>
      </c>
      <c r="CWD33">
        <v>510992</v>
      </c>
      <c r="CWE33">
        <v>509896</v>
      </c>
      <c r="CWF33">
        <v>512104</v>
      </c>
      <c r="CWG33">
        <v>511987</v>
      </c>
      <c r="CWH33">
        <v>520745</v>
      </c>
      <c r="CWI33">
        <v>520939</v>
      </c>
      <c r="CWJ33">
        <v>520073</v>
      </c>
      <c r="CWK33">
        <v>523056</v>
      </c>
      <c r="CWL33">
        <v>524705</v>
      </c>
      <c r="CWM33">
        <v>528834</v>
      </c>
      <c r="CWN33">
        <v>543529</v>
      </c>
      <c r="CWO33">
        <v>542834</v>
      </c>
      <c r="CWP33">
        <v>538562</v>
      </c>
      <c r="CWQ33">
        <v>547625</v>
      </c>
      <c r="CWR33">
        <v>543611</v>
      </c>
      <c r="CWS33">
        <v>537793</v>
      </c>
      <c r="CWT33">
        <v>529394</v>
      </c>
      <c r="CWU33">
        <v>518750</v>
      </c>
      <c r="CWV33">
        <v>517205</v>
      </c>
      <c r="CWW33">
        <v>519935</v>
      </c>
      <c r="CWX33">
        <v>515040</v>
      </c>
      <c r="CWY33">
        <v>517225</v>
      </c>
      <c r="CWZ33">
        <v>510456</v>
      </c>
      <c r="CXA33">
        <v>510146</v>
      </c>
      <c r="CXB33">
        <v>506696</v>
      </c>
      <c r="CXC33">
        <v>503124</v>
      </c>
      <c r="CXD33">
        <v>504566</v>
      </c>
      <c r="CXE33">
        <v>499395</v>
      </c>
      <c r="CXF33">
        <v>499859</v>
      </c>
      <c r="CXG33">
        <v>499859</v>
      </c>
      <c r="CXH33">
        <v>501203</v>
      </c>
      <c r="CXI33">
        <v>491904</v>
      </c>
      <c r="CXJ33">
        <v>489766</v>
      </c>
      <c r="CXK33">
        <v>494658</v>
      </c>
      <c r="CXL33">
        <v>498810</v>
      </c>
      <c r="CXM33">
        <v>496800</v>
      </c>
      <c r="CXN33">
        <v>506360</v>
      </c>
      <c r="CXO33">
        <v>511011</v>
      </c>
      <c r="CXP33">
        <v>517690</v>
      </c>
      <c r="CXQ33">
        <v>527126</v>
      </c>
      <c r="CXR33">
        <v>527041</v>
      </c>
      <c r="CXS33">
        <v>525634</v>
      </c>
      <c r="CXT33">
        <v>520650</v>
      </c>
      <c r="CXU33">
        <v>521375</v>
      </c>
      <c r="CXV33">
        <v>525000</v>
      </c>
      <c r="CXW33">
        <v>530096</v>
      </c>
      <c r="CXX33">
        <v>542498</v>
      </c>
      <c r="CXY33">
        <v>551161</v>
      </c>
      <c r="CXZ33">
        <v>554509</v>
      </c>
      <c r="CYA33">
        <v>581312</v>
      </c>
      <c r="CYB33">
        <v>602797</v>
      </c>
      <c r="CYC33">
        <v>546324</v>
      </c>
      <c r="CYD33">
        <v>553497</v>
      </c>
      <c r="CYE33">
        <v>553035</v>
      </c>
      <c r="CYF33">
        <v>565400</v>
      </c>
      <c r="CYG33">
        <v>561231</v>
      </c>
      <c r="CYH33">
        <v>568551</v>
      </c>
      <c r="CYI33">
        <v>570160</v>
      </c>
      <c r="CYJ33">
        <v>570160</v>
      </c>
      <c r="CYK33">
        <v>569454</v>
      </c>
      <c r="CYL33">
        <v>569082</v>
      </c>
      <c r="CYM33">
        <v>571021</v>
      </c>
      <c r="CYN33">
        <v>569285</v>
      </c>
      <c r="CYO33">
        <v>560504</v>
      </c>
      <c r="CYP33">
        <v>554901</v>
      </c>
      <c r="CYQ33">
        <v>548751</v>
      </c>
      <c r="CYR33">
        <v>550486</v>
      </c>
      <c r="CYS33">
        <v>539860</v>
      </c>
      <c r="CYT33">
        <v>536124</v>
      </c>
      <c r="CYU33">
        <v>531084</v>
      </c>
      <c r="CYV33">
        <v>530506</v>
      </c>
      <c r="CYW33">
        <v>534174</v>
      </c>
      <c r="CYX33">
        <v>533380</v>
      </c>
      <c r="CYY33">
        <v>533447</v>
      </c>
      <c r="CYZ33">
        <v>533104</v>
      </c>
      <c r="CZA33">
        <v>534892</v>
      </c>
      <c r="CZB33">
        <v>528120</v>
      </c>
      <c r="CZC33">
        <v>527932</v>
      </c>
      <c r="CZD33">
        <v>527932</v>
      </c>
      <c r="CZE33">
        <v>513884</v>
      </c>
      <c r="CZF33">
        <v>510735</v>
      </c>
      <c r="CZG33">
        <v>508114</v>
      </c>
      <c r="CZH33">
        <v>501259</v>
      </c>
      <c r="CZI33">
        <v>497527</v>
      </c>
      <c r="CZJ33">
        <v>493130</v>
      </c>
      <c r="CZK33">
        <v>495712</v>
      </c>
      <c r="CZL33">
        <v>491088</v>
      </c>
      <c r="CZM33">
        <v>490489</v>
      </c>
      <c r="CZN33">
        <v>497507</v>
      </c>
      <c r="CZO33">
        <v>497507</v>
      </c>
      <c r="CZP33">
        <v>504199</v>
      </c>
      <c r="CZQ33">
        <v>504900</v>
      </c>
      <c r="CZR33">
        <v>505973</v>
      </c>
      <c r="CZS33">
        <v>508066</v>
      </c>
      <c r="CZT33">
        <v>508066</v>
      </c>
      <c r="CZU33">
        <v>509436</v>
      </c>
      <c r="CZV33">
        <v>514314</v>
      </c>
      <c r="CZW33">
        <v>6823</v>
      </c>
      <c r="CZX33">
        <v>6914</v>
      </c>
      <c r="CZY33">
        <v>7373</v>
      </c>
      <c r="CZZ33">
        <v>7903</v>
      </c>
      <c r="DAA33">
        <v>8185</v>
      </c>
      <c r="DAB33">
        <v>10976</v>
      </c>
      <c r="DAC33">
        <v>12673</v>
      </c>
      <c r="DAD33">
        <v>13426</v>
      </c>
      <c r="DAE33">
        <v>13547</v>
      </c>
      <c r="DAF33">
        <v>14366</v>
      </c>
      <c r="DAG33">
        <v>15347</v>
      </c>
      <c r="DAH33">
        <v>16895</v>
      </c>
      <c r="DAI33">
        <v>22397</v>
      </c>
      <c r="DAJ33">
        <v>25129</v>
      </c>
      <c r="DAK33">
        <v>26992</v>
      </c>
      <c r="DAL33">
        <v>31111</v>
      </c>
      <c r="DAM33">
        <v>72011</v>
      </c>
      <c r="DAN33">
        <v>98446</v>
      </c>
      <c r="DAO33">
        <v>98446</v>
      </c>
      <c r="DAP33">
        <v>196626</v>
      </c>
      <c r="DAQ33">
        <v>328519</v>
      </c>
      <c r="DAR33">
        <v>400526</v>
      </c>
      <c r="DAS33">
        <v>451635</v>
      </c>
      <c r="DAT33">
        <v>457854</v>
      </c>
      <c r="DAU33">
        <v>457826</v>
      </c>
      <c r="DAV33">
        <v>461100</v>
      </c>
      <c r="DAW33">
        <v>464211</v>
      </c>
      <c r="DAX33">
        <v>470361</v>
      </c>
      <c r="DAY33">
        <v>473276</v>
      </c>
      <c r="DAZ33">
        <v>474653</v>
      </c>
      <c r="DBA33">
        <v>482992</v>
      </c>
      <c r="DBB33">
        <v>490949</v>
      </c>
      <c r="DBC33">
        <v>483071</v>
      </c>
      <c r="DBD33">
        <v>483885</v>
      </c>
      <c r="DBE33">
        <v>489298</v>
      </c>
      <c r="DBF33">
        <v>480946</v>
      </c>
      <c r="DBG33">
        <v>472444</v>
      </c>
      <c r="DBH33">
        <v>481184</v>
      </c>
      <c r="DBI33">
        <v>484232</v>
      </c>
      <c r="DBJ33">
        <v>482460</v>
      </c>
      <c r="DBK33">
        <v>478244</v>
      </c>
      <c r="DBL33">
        <v>482460</v>
      </c>
      <c r="DBM33">
        <v>497074</v>
      </c>
      <c r="DBN33">
        <v>499553</v>
      </c>
      <c r="DBO33">
        <v>502298</v>
      </c>
      <c r="DBP33">
        <v>506040</v>
      </c>
      <c r="DBQ33">
        <v>512740</v>
      </c>
      <c r="DBR33">
        <v>519198</v>
      </c>
      <c r="DBS33">
        <v>527201</v>
      </c>
      <c r="DBT33">
        <v>521630</v>
      </c>
      <c r="DBU33">
        <v>512934</v>
      </c>
      <c r="DBV33">
        <v>510020</v>
      </c>
      <c r="DBW33">
        <v>516355</v>
      </c>
      <c r="DBX33">
        <v>507870</v>
      </c>
      <c r="DBY33">
        <v>504458</v>
      </c>
      <c r="DBZ33">
        <v>506009</v>
      </c>
      <c r="DCA33">
        <v>504364</v>
      </c>
      <c r="DCB33">
        <v>493210</v>
      </c>
      <c r="DCC33">
        <v>494676</v>
      </c>
      <c r="DCD33">
        <v>495848</v>
      </c>
      <c r="DCE33">
        <v>490407</v>
      </c>
      <c r="DCF33">
        <v>488245</v>
      </c>
      <c r="DCG33">
        <v>496324</v>
      </c>
      <c r="DCH33">
        <v>497449</v>
      </c>
      <c r="DCI33">
        <v>493690</v>
      </c>
      <c r="DCJ33">
        <v>2829</v>
      </c>
      <c r="DCK33">
        <v>4897</v>
      </c>
      <c r="DCL33">
        <v>8591</v>
      </c>
      <c r="DCM33">
        <v>8899</v>
      </c>
      <c r="DCN33">
        <v>9108</v>
      </c>
      <c r="DCO33">
        <v>9883</v>
      </c>
      <c r="DCP33">
        <v>10164</v>
      </c>
      <c r="DCQ33">
        <v>10475</v>
      </c>
      <c r="DCR33">
        <v>11298</v>
      </c>
      <c r="DCS33">
        <v>12420</v>
      </c>
      <c r="DCT33">
        <v>14158</v>
      </c>
      <c r="DCU33">
        <v>14158</v>
      </c>
      <c r="DCV33">
        <v>22226</v>
      </c>
      <c r="DCW33">
        <v>24878</v>
      </c>
      <c r="DCX33">
        <v>30489</v>
      </c>
      <c r="DCY33">
        <v>41793</v>
      </c>
      <c r="DCZ33">
        <v>73052</v>
      </c>
      <c r="DDA33">
        <v>155803</v>
      </c>
      <c r="DDB33">
        <v>287177</v>
      </c>
      <c r="DDC33">
        <v>384298</v>
      </c>
      <c r="DDD33">
        <v>462247</v>
      </c>
      <c r="DDE33">
        <v>501248</v>
      </c>
      <c r="DDF33">
        <v>520352</v>
      </c>
      <c r="DDG33">
        <v>516284</v>
      </c>
      <c r="DDH33">
        <v>514863</v>
      </c>
      <c r="DDI33">
        <v>511681</v>
      </c>
      <c r="DDJ33">
        <v>510086</v>
      </c>
      <c r="DDK33">
        <v>517513</v>
      </c>
      <c r="DDL33">
        <v>520931</v>
      </c>
      <c r="DDM33">
        <v>525293</v>
      </c>
      <c r="DDN33">
        <v>521601</v>
      </c>
      <c r="DDO33">
        <v>523637</v>
      </c>
      <c r="DDP33">
        <v>515767</v>
      </c>
      <c r="DDQ33">
        <v>521486</v>
      </c>
      <c r="DDR33">
        <v>522832</v>
      </c>
      <c r="DDS33">
        <v>521916</v>
      </c>
      <c r="DDT33">
        <v>519657</v>
      </c>
      <c r="DDU33">
        <v>513008</v>
      </c>
      <c r="DDV33">
        <v>509171</v>
      </c>
      <c r="DDW33">
        <v>507027</v>
      </c>
      <c r="DDX33">
        <v>515573</v>
      </c>
      <c r="DDY33">
        <v>519727</v>
      </c>
      <c r="DDZ33">
        <v>522452</v>
      </c>
      <c r="DEA33">
        <v>512999</v>
      </c>
      <c r="DEB33">
        <v>507648</v>
      </c>
      <c r="DEC33">
        <v>502914</v>
      </c>
      <c r="DED33">
        <v>496466</v>
      </c>
      <c r="DEE33">
        <v>487275</v>
      </c>
      <c r="DEF33">
        <v>479030</v>
      </c>
      <c r="DEG33">
        <v>484578</v>
      </c>
      <c r="DEH33">
        <v>490618</v>
      </c>
      <c r="DEI33">
        <v>488131</v>
      </c>
      <c r="DEJ33">
        <v>492235</v>
      </c>
      <c r="DEK33">
        <v>496026</v>
      </c>
      <c r="DEL33">
        <v>496603</v>
      </c>
      <c r="DEM33">
        <v>488025</v>
      </c>
      <c r="DEN33">
        <v>481067</v>
      </c>
      <c r="DEO33">
        <v>481067</v>
      </c>
      <c r="DEP33">
        <v>477766</v>
      </c>
      <c r="DEQ33">
        <v>477901</v>
      </c>
      <c r="DER33">
        <v>478174</v>
      </c>
      <c r="DES33">
        <v>471402</v>
      </c>
      <c r="DET33">
        <v>476890</v>
      </c>
      <c r="DEU33">
        <v>478245</v>
      </c>
      <c r="DEV33">
        <v>482886</v>
      </c>
      <c r="DEW33">
        <v>480126</v>
      </c>
      <c r="DEX33">
        <v>1551</v>
      </c>
      <c r="DEY33">
        <v>1982</v>
      </c>
      <c r="DEZ33">
        <v>4121</v>
      </c>
      <c r="DFA33">
        <v>4944</v>
      </c>
      <c r="DFB33">
        <v>5505</v>
      </c>
      <c r="DFC33">
        <v>7237</v>
      </c>
      <c r="DFD33">
        <v>8928</v>
      </c>
      <c r="DFE33">
        <v>8518</v>
      </c>
      <c r="DFF33">
        <v>9545</v>
      </c>
      <c r="DFG33">
        <v>10197</v>
      </c>
      <c r="DFH33">
        <v>11463</v>
      </c>
      <c r="DFI33">
        <v>11903</v>
      </c>
      <c r="DFJ33">
        <v>15316</v>
      </c>
      <c r="DFK33">
        <v>16184</v>
      </c>
      <c r="DFL33">
        <v>18782</v>
      </c>
      <c r="DFM33">
        <v>30785</v>
      </c>
      <c r="DFN33">
        <v>57527</v>
      </c>
      <c r="DFO33">
        <v>145566</v>
      </c>
      <c r="DFP33">
        <v>285836</v>
      </c>
      <c r="DFQ33">
        <v>424221</v>
      </c>
      <c r="DFR33">
        <v>424221</v>
      </c>
      <c r="DFS33">
        <v>451286</v>
      </c>
      <c r="DFT33">
        <v>463224</v>
      </c>
      <c r="DFU33">
        <v>472814</v>
      </c>
      <c r="DFV33">
        <v>473768</v>
      </c>
      <c r="DFW33">
        <v>464674</v>
      </c>
      <c r="DFX33">
        <v>468127</v>
      </c>
      <c r="DFY33">
        <v>463226</v>
      </c>
      <c r="DFZ33">
        <v>464344</v>
      </c>
      <c r="DGA33">
        <v>465781</v>
      </c>
      <c r="DGB33">
        <v>455590</v>
      </c>
      <c r="DGC33">
        <v>455409</v>
      </c>
      <c r="DGD33">
        <v>457330</v>
      </c>
      <c r="DGE33">
        <v>443260</v>
      </c>
      <c r="DGF33">
        <v>438188</v>
      </c>
      <c r="DGG33">
        <v>436357</v>
      </c>
      <c r="DGH33">
        <v>432411</v>
      </c>
      <c r="DGI33">
        <v>437437</v>
      </c>
      <c r="DGJ33">
        <v>430925</v>
      </c>
      <c r="DGK33">
        <v>424128</v>
      </c>
      <c r="DGL33">
        <v>425956</v>
      </c>
      <c r="DGM33">
        <v>436081</v>
      </c>
      <c r="DGN33">
        <v>440991</v>
      </c>
      <c r="DGO33">
        <v>435381</v>
      </c>
      <c r="DGP33">
        <v>437230</v>
      </c>
      <c r="DGQ33">
        <v>443263</v>
      </c>
      <c r="DGR33">
        <v>440857</v>
      </c>
      <c r="DGS33">
        <v>442423</v>
      </c>
      <c r="DGT33">
        <v>447213</v>
      </c>
      <c r="DGU33">
        <v>441589</v>
      </c>
      <c r="DGV33">
        <v>441961</v>
      </c>
      <c r="DGW33">
        <v>441466</v>
      </c>
      <c r="DGX33">
        <v>435600</v>
      </c>
      <c r="DGY33">
        <v>435215</v>
      </c>
      <c r="DGZ33">
        <v>435726</v>
      </c>
      <c r="DHA33">
        <v>432137</v>
      </c>
      <c r="DHB33">
        <v>431219</v>
      </c>
      <c r="DHC33">
        <v>439790</v>
      </c>
      <c r="DHD33">
        <v>425860</v>
      </c>
      <c r="DHE33">
        <v>430926</v>
      </c>
      <c r="DHF33">
        <v>432523</v>
      </c>
      <c r="DHG33">
        <v>430826</v>
      </c>
      <c r="DHH33">
        <v>419763</v>
      </c>
      <c r="DHI33">
        <v>411472</v>
      </c>
      <c r="DHJ33">
        <v>412580</v>
      </c>
      <c r="DHK33">
        <v>2519</v>
      </c>
      <c r="DHL33">
        <v>2984</v>
      </c>
      <c r="DHM33">
        <v>3628</v>
      </c>
      <c r="DHN33">
        <v>4758</v>
      </c>
      <c r="DHO33">
        <v>8562</v>
      </c>
      <c r="DHP33">
        <v>9048</v>
      </c>
      <c r="DHQ33">
        <v>11595</v>
      </c>
      <c r="DHR33">
        <v>11589</v>
      </c>
      <c r="DHS33">
        <v>16795</v>
      </c>
      <c r="DHT33">
        <v>18278</v>
      </c>
      <c r="DHU33">
        <v>25007</v>
      </c>
      <c r="DHV33">
        <v>35040</v>
      </c>
      <c r="DHW33">
        <v>39781</v>
      </c>
      <c r="DHX33">
        <v>53406</v>
      </c>
      <c r="DHY33">
        <v>68899</v>
      </c>
      <c r="DHZ33">
        <v>79588</v>
      </c>
      <c r="DIA33">
        <v>115336</v>
      </c>
      <c r="DIB33">
        <v>232378</v>
      </c>
      <c r="DIC33">
        <v>421533</v>
      </c>
      <c r="DID33">
        <v>531094</v>
      </c>
      <c r="DIE33">
        <v>597717</v>
      </c>
      <c r="DIF33">
        <v>633999</v>
      </c>
      <c r="DIG33">
        <v>641089</v>
      </c>
      <c r="DIH33">
        <v>668521</v>
      </c>
      <c r="DII33">
        <v>664311</v>
      </c>
      <c r="DIJ33">
        <v>664311</v>
      </c>
      <c r="DIK33">
        <v>675408</v>
      </c>
      <c r="DIL33">
        <v>670221</v>
      </c>
      <c r="DIM33">
        <v>687256</v>
      </c>
      <c r="DIN33">
        <v>681544</v>
      </c>
      <c r="DIO33">
        <v>688114</v>
      </c>
      <c r="DIP33">
        <v>690169</v>
      </c>
      <c r="DIQ33">
        <v>691000</v>
      </c>
      <c r="DIR33">
        <v>699102</v>
      </c>
      <c r="DIS33">
        <v>727934</v>
      </c>
      <c r="DIT33">
        <v>749462</v>
      </c>
      <c r="DIU33">
        <v>760064</v>
      </c>
      <c r="DIV33">
        <v>773412</v>
      </c>
      <c r="DIW33">
        <v>783467</v>
      </c>
      <c r="DIX33">
        <v>790514</v>
      </c>
      <c r="DIY33">
        <v>801833</v>
      </c>
      <c r="DIZ33">
        <v>797053</v>
      </c>
      <c r="DJA33">
        <v>803254</v>
      </c>
      <c r="DJB33">
        <v>818195</v>
      </c>
      <c r="DJC33">
        <v>826700</v>
      </c>
      <c r="DJD33">
        <v>826700</v>
      </c>
      <c r="DJE33">
        <v>838795</v>
      </c>
      <c r="DJF33">
        <v>838550</v>
      </c>
      <c r="DJG33">
        <v>841829</v>
      </c>
      <c r="DJH33">
        <v>851461</v>
      </c>
      <c r="DJI33">
        <v>854004</v>
      </c>
      <c r="DJJ33">
        <v>854608</v>
      </c>
      <c r="DJK33">
        <v>869992</v>
      </c>
      <c r="DJL33">
        <v>882093</v>
      </c>
      <c r="DJM33">
        <v>896495</v>
      </c>
      <c r="DJN33">
        <v>890785</v>
      </c>
      <c r="DJO33">
        <v>877851</v>
      </c>
      <c r="DJP33">
        <v>877851</v>
      </c>
      <c r="DJQ33">
        <v>876071</v>
      </c>
      <c r="DJR33">
        <v>880100</v>
      </c>
      <c r="DJS33">
        <v>875747</v>
      </c>
      <c r="DJT33">
        <v>877730</v>
      </c>
      <c r="DJU33">
        <v>877730</v>
      </c>
      <c r="DJV33">
        <v>878874</v>
      </c>
      <c r="DJW33">
        <v>887236</v>
      </c>
      <c r="DJX33">
        <v>3080</v>
      </c>
      <c r="DJY33">
        <v>3175</v>
      </c>
      <c r="DJZ33">
        <v>8062</v>
      </c>
      <c r="DKA33">
        <v>9441</v>
      </c>
      <c r="DKB33">
        <v>11994</v>
      </c>
      <c r="DKC33">
        <v>13521</v>
      </c>
      <c r="DKD33">
        <v>14104</v>
      </c>
      <c r="DKE33">
        <v>15105</v>
      </c>
      <c r="DKF33">
        <v>15041</v>
      </c>
      <c r="DKG33">
        <v>18117</v>
      </c>
      <c r="DKH33">
        <v>27217</v>
      </c>
      <c r="DKI33">
        <v>35377</v>
      </c>
      <c r="DKJ33">
        <v>41323</v>
      </c>
      <c r="DKK33">
        <v>47487</v>
      </c>
      <c r="DKL33">
        <v>66432</v>
      </c>
      <c r="DKM33">
        <v>100562</v>
      </c>
      <c r="DKN33">
        <v>134117</v>
      </c>
      <c r="DKO33">
        <v>134117</v>
      </c>
      <c r="DKP33">
        <v>407502</v>
      </c>
      <c r="DKQ33">
        <v>560342</v>
      </c>
      <c r="DKR33">
        <v>714059</v>
      </c>
      <c r="DKS33">
        <v>784825</v>
      </c>
      <c r="DKT33">
        <v>795619</v>
      </c>
      <c r="DKU33">
        <v>806029</v>
      </c>
      <c r="DKV33">
        <v>814374</v>
      </c>
      <c r="DKW33">
        <v>826276</v>
      </c>
      <c r="DKX33">
        <v>832268</v>
      </c>
      <c r="DKY33">
        <v>832757</v>
      </c>
      <c r="DKZ33">
        <v>813594</v>
      </c>
      <c r="DLA33">
        <v>815001</v>
      </c>
      <c r="DLB33">
        <v>822650</v>
      </c>
      <c r="DLC33">
        <v>809532</v>
      </c>
      <c r="DLD33">
        <v>818735</v>
      </c>
      <c r="DLE33">
        <v>825125</v>
      </c>
      <c r="DLF33">
        <v>827815</v>
      </c>
      <c r="DLG33">
        <v>824948</v>
      </c>
      <c r="DLH33">
        <v>842688</v>
      </c>
      <c r="DLI33">
        <v>849866</v>
      </c>
      <c r="DLJ33">
        <v>850270</v>
      </c>
      <c r="DLK33">
        <v>849900</v>
      </c>
      <c r="DLL33">
        <v>851728</v>
      </c>
      <c r="DLM33">
        <v>866873</v>
      </c>
      <c r="DLN33">
        <v>864863</v>
      </c>
      <c r="DLO33">
        <v>866989</v>
      </c>
      <c r="DLP33">
        <v>864196</v>
      </c>
      <c r="DLQ33">
        <v>866667</v>
      </c>
      <c r="DLR33">
        <v>869999</v>
      </c>
      <c r="DLS33">
        <v>881074</v>
      </c>
      <c r="DLT33">
        <v>901081</v>
      </c>
      <c r="DLU33">
        <v>880864</v>
      </c>
      <c r="DLV33">
        <v>883274</v>
      </c>
      <c r="DLW33">
        <v>873835</v>
      </c>
      <c r="DLX33">
        <v>876214</v>
      </c>
      <c r="DLY33">
        <v>898719</v>
      </c>
      <c r="DLZ33">
        <v>898087</v>
      </c>
      <c r="DMA33">
        <v>894912</v>
      </c>
      <c r="DMB33">
        <v>872173</v>
      </c>
      <c r="DMC33">
        <v>865832</v>
      </c>
      <c r="DMD33">
        <v>869168</v>
      </c>
      <c r="DME33">
        <v>869754</v>
      </c>
      <c r="DMF33">
        <v>859955</v>
      </c>
      <c r="DMG33">
        <v>862445</v>
      </c>
      <c r="DMH33">
        <v>855805</v>
      </c>
      <c r="DMI33">
        <v>851994</v>
      </c>
      <c r="DMJ33">
        <v>849052</v>
      </c>
      <c r="DMK33">
        <v>4241</v>
      </c>
      <c r="DML33">
        <v>4632</v>
      </c>
      <c r="DMM33">
        <v>7703</v>
      </c>
      <c r="DMN33">
        <v>9724</v>
      </c>
      <c r="DMO33">
        <v>15566</v>
      </c>
      <c r="DMP33">
        <v>17078</v>
      </c>
      <c r="DMQ33">
        <v>21654</v>
      </c>
      <c r="DMR33">
        <v>26925</v>
      </c>
      <c r="DMS33">
        <v>28275</v>
      </c>
      <c r="DMT33">
        <v>38383</v>
      </c>
      <c r="DMU33">
        <v>40128</v>
      </c>
      <c r="DMV33">
        <v>43448</v>
      </c>
      <c r="DMW33">
        <v>65815</v>
      </c>
      <c r="DMX33">
        <v>83428</v>
      </c>
      <c r="DMY33">
        <v>116929</v>
      </c>
      <c r="DMZ33">
        <v>116929</v>
      </c>
      <c r="DNA33">
        <v>142296</v>
      </c>
      <c r="DNB33">
        <v>397023</v>
      </c>
      <c r="DNC33">
        <v>604824</v>
      </c>
      <c r="DND33">
        <v>731493</v>
      </c>
      <c r="DNE33">
        <v>821047</v>
      </c>
      <c r="DNF33">
        <v>860836</v>
      </c>
      <c r="DNG33">
        <v>848102</v>
      </c>
      <c r="DNH33">
        <v>849287</v>
      </c>
      <c r="DNI33">
        <v>861318</v>
      </c>
      <c r="DNJ33">
        <v>863608</v>
      </c>
      <c r="DNK33">
        <v>867630</v>
      </c>
      <c r="DNL33">
        <v>853877</v>
      </c>
      <c r="DNM33">
        <v>830841</v>
      </c>
      <c r="DNN33">
        <v>820309</v>
      </c>
      <c r="DNO33">
        <v>810912</v>
      </c>
      <c r="DNP33">
        <v>802313</v>
      </c>
      <c r="DNQ33">
        <v>783122</v>
      </c>
      <c r="DNR33">
        <v>772066</v>
      </c>
      <c r="DNS33">
        <v>773723</v>
      </c>
      <c r="DNT33">
        <v>788357</v>
      </c>
      <c r="DNU33">
        <v>772039</v>
      </c>
      <c r="DNV33">
        <v>780559</v>
      </c>
      <c r="DNW33">
        <v>793035</v>
      </c>
      <c r="DNX33">
        <v>780365</v>
      </c>
      <c r="DNY33">
        <v>788874</v>
      </c>
      <c r="DNZ33">
        <v>780497</v>
      </c>
      <c r="DOA33">
        <v>790993</v>
      </c>
      <c r="DOB33">
        <v>788332</v>
      </c>
      <c r="DOC33">
        <v>781615</v>
      </c>
      <c r="DOD33">
        <v>772274</v>
      </c>
      <c r="DOE33">
        <v>781334</v>
      </c>
      <c r="DOF33">
        <v>763760</v>
      </c>
      <c r="DOG33">
        <v>748739</v>
      </c>
      <c r="DOH33">
        <v>751028</v>
      </c>
      <c r="DOI33">
        <v>746188</v>
      </c>
      <c r="DOJ33">
        <v>741775</v>
      </c>
      <c r="DOK33">
        <v>726865</v>
      </c>
      <c r="DOL33">
        <v>716766</v>
      </c>
      <c r="DOM33">
        <v>708878</v>
      </c>
      <c r="DON33">
        <v>703930</v>
      </c>
      <c r="DOO33">
        <v>703930</v>
      </c>
      <c r="DOP33">
        <v>707826</v>
      </c>
      <c r="DOQ33">
        <v>736205</v>
      </c>
      <c r="DOR33">
        <v>742525</v>
      </c>
      <c r="DOS33">
        <v>741753</v>
      </c>
      <c r="DOT33">
        <v>745406</v>
      </c>
      <c r="DOU33">
        <v>739449</v>
      </c>
      <c r="DOV33">
        <v>730527</v>
      </c>
      <c r="DOW33">
        <v>729445</v>
      </c>
      <c r="DOX33">
        <v>736031</v>
      </c>
      <c r="DOY33">
        <v>8511</v>
      </c>
      <c r="DOZ33">
        <v>8832</v>
      </c>
      <c r="DPA33">
        <v>8856</v>
      </c>
      <c r="DPB33">
        <v>9747</v>
      </c>
      <c r="DPC33">
        <v>10190</v>
      </c>
      <c r="DPD33">
        <v>11514</v>
      </c>
      <c r="DPE33">
        <v>13668</v>
      </c>
      <c r="DPF33">
        <v>19586</v>
      </c>
      <c r="DPG33">
        <v>20851</v>
      </c>
      <c r="DPH33">
        <v>26317</v>
      </c>
      <c r="DPI33">
        <v>34599</v>
      </c>
      <c r="DPJ33">
        <v>42477</v>
      </c>
      <c r="DPK33">
        <v>53080</v>
      </c>
      <c r="DPL33">
        <v>70086</v>
      </c>
      <c r="DPM33">
        <v>91460</v>
      </c>
      <c r="DPN33">
        <v>139309</v>
      </c>
      <c r="DPO33">
        <v>280994</v>
      </c>
      <c r="DPP33">
        <v>507294</v>
      </c>
      <c r="DPQ33">
        <v>687917</v>
      </c>
      <c r="DPR33">
        <v>687917</v>
      </c>
      <c r="DPS33">
        <v>719090</v>
      </c>
      <c r="DPT33">
        <v>738963</v>
      </c>
      <c r="DPU33">
        <v>773248</v>
      </c>
      <c r="DPV33">
        <v>767797</v>
      </c>
      <c r="DPW33">
        <v>775920</v>
      </c>
      <c r="DPX33">
        <v>772427</v>
      </c>
      <c r="DPY33">
        <v>761027</v>
      </c>
      <c r="DPZ33">
        <v>749115</v>
      </c>
      <c r="DQA33">
        <v>745471</v>
      </c>
      <c r="DQB33">
        <v>754179</v>
      </c>
      <c r="DQC33">
        <v>758676</v>
      </c>
      <c r="DQD33">
        <v>742857</v>
      </c>
      <c r="DQE33">
        <v>740279</v>
      </c>
      <c r="DQF33">
        <v>745046</v>
      </c>
      <c r="DQG33">
        <v>747369</v>
      </c>
      <c r="DQH33">
        <v>735053</v>
      </c>
      <c r="DQI33">
        <v>724832</v>
      </c>
      <c r="DQJ33">
        <v>733186</v>
      </c>
      <c r="DQK33">
        <v>742274</v>
      </c>
      <c r="DQL33">
        <v>741104</v>
      </c>
      <c r="DQM33">
        <v>737157</v>
      </c>
      <c r="DQN33">
        <v>729601</v>
      </c>
      <c r="DQO33">
        <v>720046</v>
      </c>
      <c r="DQP33">
        <v>716798</v>
      </c>
      <c r="DQQ33">
        <v>717256</v>
      </c>
      <c r="DQR33">
        <v>717256</v>
      </c>
      <c r="DQS33">
        <v>725032</v>
      </c>
      <c r="DQT33">
        <v>728935</v>
      </c>
      <c r="DQU33">
        <v>730706</v>
      </c>
      <c r="DQV33">
        <v>733602</v>
      </c>
      <c r="DQW33">
        <v>727903</v>
      </c>
      <c r="DQX33">
        <v>712116</v>
      </c>
      <c r="DQY33">
        <v>709463</v>
      </c>
      <c r="DQZ33">
        <v>703177</v>
      </c>
      <c r="DRA33">
        <v>708038</v>
      </c>
      <c r="DRB33">
        <v>693234</v>
      </c>
      <c r="DRC33">
        <v>705703</v>
      </c>
      <c r="DRD33">
        <v>714290</v>
      </c>
      <c r="DRE33">
        <v>725457</v>
      </c>
      <c r="DRF33">
        <v>721842</v>
      </c>
      <c r="DRG33">
        <v>732668</v>
      </c>
      <c r="DRH33">
        <v>724686</v>
      </c>
      <c r="DRI33">
        <v>710212</v>
      </c>
      <c r="DRJ33">
        <v>714599</v>
      </c>
      <c r="DRK33">
        <v>706291</v>
      </c>
      <c r="DRL33">
        <v>226</v>
      </c>
      <c r="DRM33">
        <v>762</v>
      </c>
      <c r="DRN33">
        <v>7481</v>
      </c>
      <c r="DRO33">
        <v>10664</v>
      </c>
      <c r="DRP33">
        <v>11124</v>
      </c>
      <c r="DRQ33">
        <v>11574</v>
      </c>
      <c r="DRR33">
        <v>12373</v>
      </c>
      <c r="DRS33">
        <v>13255</v>
      </c>
      <c r="DRT33">
        <v>15619</v>
      </c>
      <c r="DRU33">
        <v>18213</v>
      </c>
      <c r="DRV33">
        <v>22806</v>
      </c>
      <c r="DRW33">
        <v>35215</v>
      </c>
      <c r="DRX33">
        <v>44651</v>
      </c>
      <c r="DRY33">
        <v>61866</v>
      </c>
      <c r="DRZ33">
        <v>94226</v>
      </c>
      <c r="DSA33">
        <v>140485</v>
      </c>
      <c r="DSB33">
        <v>328562</v>
      </c>
      <c r="DSC33">
        <v>444356</v>
      </c>
      <c r="DSD33">
        <v>529616</v>
      </c>
      <c r="DSE33">
        <v>629922</v>
      </c>
      <c r="DSF33">
        <v>665671</v>
      </c>
      <c r="DSG33">
        <v>670831</v>
      </c>
      <c r="DSH33">
        <v>679005</v>
      </c>
      <c r="DSI33">
        <v>675129</v>
      </c>
      <c r="DSJ33">
        <v>675129</v>
      </c>
      <c r="DSK33">
        <v>679973</v>
      </c>
      <c r="DSL33">
        <v>668099</v>
      </c>
      <c r="DSM33">
        <v>680412</v>
      </c>
      <c r="DSN33">
        <v>680910</v>
      </c>
      <c r="DSO33">
        <v>681696</v>
      </c>
      <c r="DSP33">
        <v>669981</v>
      </c>
      <c r="DSQ33">
        <v>664658</v>
      </c>
      <c r="DSR33">
        <v>663551</v>
      </c>
      <c r="DSS33">
        <v>666125</v>
      </c>
      <c r="DST33">
        <v>666196</v>
      </c>
      <c r="DSU33">
        <v>674624</v>
      </c>
      <c r="DSV33">
        <v>672853</v>
      </c>
      <c r="DSW33">
        <v>671362</v>
      </c>
      <c r="DSX33">
        <v>662461</v>
      </c>
      <c r="DSY33">
        <v>673898</v>
      </c>
      <c r="DSZ33">
        <v>685135</v>
      </c>
      <c r="DTA33">
        <v>676711</v>
      </c>
      <c r="DTB33">
        <v>669153</v>
      </c>
      <c r="DTC33">
        <v>671682</v>
      </c>
      <c r="DTD33">
        <v>671682</v>
      </c>
      <c r="DTE33">
        <v>680336</v>
      </c>
      <c r="DTF33">
        <v>671172</v>
      </c>
      <c r="DTG33">
        <v>673403</v>
      </c>
      <c r="DTH33">
        <v>663693</v>
      </c>
      <c r="DTI33">
        <v>670164</v>
      </c>
      <c r="DTJ33">
        <v>652274</v>
      </c>
      <c r="DTK33">
        <v>641190</v>
      </c>
      <c r="DTL33">
        <v>642304</v>
      </c>
      <c r="DTM33">
        <v>645944</v>
      </c>
      <c r="DTN33">
        <v>648785</v>
      </c>
      <c r="DTO33">
        <v>655165</v>
      </c>
      <c r="DTP33">
        <v>648045</v>
      </c>
      <c r="DTQ33">
        <v>648045</v>
      </c>
      <c r="DTR33">
        <v>654162</v>
      </c>
      <c r="DTS33">
        <v>651896</v>
      </c>
      <c r="DTT33">
        <v>637230</v>
      </c>
      <c r="DTU33">
        <v>629072</v>
      </c>
      <c r="DTV33">
        <v>629072</v>
      </c>
      <c r="DTW33">
        <v>632619</v>
      </c>
      <c r="DTX33">
        <v>640918</v>
      </c>
      <c r="DTY33">
        <v>1487</v>
      </c>
      <c r="DTZ33">
        <v>1974</v>
      </c>
      <c r="DUA33">
        <v>2459</v>
      </c>
      <c r="DUB33">
        <v>4300</v>
      </c>
      <c r="DUC33">
        <v>5696</v>
      </c>
      <c r="DUD33">
        <v>6964</v>
      </c>
      <c r="DUE33">
        <v>8307</v>
      </c>
      <c r="DUF33">
        <v>10359</v>
      </c>
      <c r="DUG33">
        <v>13600</v>
      </c>
      <c r="DUH33">
        <v>19704</v>
      </c>
      <c r="DUI33">
        <v>29471</v>
      </c>
      <c r="DUJ33">
        <v>41935</v>
      </c>
      <c r="DUK33">
        <v>61093</v>
      </c>
      <c r="DUL33">
        <v>76919</v>
      </c>
      <c r="DUM33">
        <v>119731</v>
      </c>
      <c r="DUN33">
        <v>141681</v>
      </c>
      <c r="DUO33">
        <v>141681</v>
      </c>
      <c r="DUP33">
        <v>229335</v>
      </c>
      <c r="DUQ33">
        <v>396380</v>
      </c>
      <c r="DUR33">
        <v>568389</v>
      </c>
      <c r="DUS33">
        <v>619754</v>
      </c>
      <c r="DUT33">
        <v>638350</v>
      </c>
      <c r="DUU33">
        <v>632391</v>
      </c>
      <c r="DUV33">
        <v>644863</v>
      </c>
      <c r="DUW33">
        <v>657313</v>
      </c>
      <c r="DUX33">
        <v>663593</v>
      </c>
      <c r="DUY33">
        <v>667045</v>
      </c>
      <c r="DUZ33">
        <v>664136</v>
      </c>
      <c r="DVA33">
        <v>663810</v>
      </c>
      <c r="DVB33">
        <v>661623</v>
      </c>
      <c r="DVC33">
        <v>660591</v>
      </c>
      <c r="DVD33">
        <v>657891</v>
      </c>
      <c r="DVE33">
        <v>665349</v>
      </c>
      <c r="DVF33">
        <v>662383</v>
      </c>
      <c r="DVG33">
        <v>659557</v>
      </c>
      <c r="DVH33">
        <v>666792</v>
      </c>
      <c r="DVI33">
        <v>671802</v>
      </c>
      <c r="DVJ33">
        <v>658046</v>
      </c>
      <c r="DVK33">
        <v>647108</v>
      </c>
      <c r="DVL33">
        <v>647681</v>
      </c>
      <c r="DVM33">
        <v>652011</v>
      </c>
      <c r="DVN33">
        <v>652634</v>
      </c>
      <c r="DVO33">
        <v>657490</v>
      </c>
      <c r="DVP33">
        <v>641629</v>
      </c>
      <c r="DVQ33">
        <v>651049</v>
      </c>
      <c r="DVR33">
        <v>650145</v>
      </c>
      <c r="DVS33">
        <v>637020</v>
      </c>
      <c r="DVT33">
        <v>631497</v>
      </c>
      <c r="DVU33">
        <v>633989</v>
      </c>
      <c r="DVV33">
        <v>636835</v>
      </c>
      <c r="DVW33">
        <v>637339</v>
      </c>
      <c r="DVX33">
        <v>628021</v>
      </c>
      <c r="DVY33">
        <v>631952</v>
      </c>
      <c r="DVZ33">
        <v>638929</v>
      </c>
      <c r="DWA33">
        <v>640189</v>
      </c>
      <c r="DWB33">
        <v>640540</v>
      </c>
      <c r="DWC33">
        <v>638401</v>
      </c>
      <c r="DWD33">
        <v>630868</v>
      </c>
      <c r="DWE33">
        <v>639904</v>
      </c>
      <c r="DWF33">
        <v>654185</v>
      </c>
      <c r="DWG33">
        <v>643054</v>
      </c>
      <c r="DWH33">
        <v>630907</v>
      </c>
      <c r="DWI33">
        <v>615978</v>
      </c>
      <c r="DWJ33">
        <v>618210</v>
      </c>
      <c r="DWK33">
        <v>617558</v>
      </c>
      <c r="DWL33">
        <v>4392</v>
      </c>
      <c r="DWM33">
        <v>6499</v>
      </c>
      <c r="DWN33">
        <v>8778</v>
      </c>
      <c r="DWO33">
        <v>10010</v>
      </c>
      <c r="DWP33">
        <v>11707</v>
      </c>
      <c r="DWQ33">
        <v>13309</v>
      </c>
      <c r="DWR33">
        <v>14724</v>
      </c>
      <c r="DWS33">
        <v>16188</v>
      </c>
      <c r="DWT33">
        <v>19096</v>
      </c>
      <c r="DWU33">
        <v>21838</v>
      </c>
      <c r="DWV33">
        <v>24425</v>
      </c>
      <c r="DWW33">
        <v>28537</v>
      </c>
      <c r="DWX33">
        <v>41129</v>
      </c>
      <c r="DWY33">
        <v>87068</v>
      </c>
      <c r="DWZ33">
        <v>87068</v>
      </c>
      <c r="DXA33">
        <v>142581</v>
      </c>
      <c r="DXB33">
        <v>265046</v>
      </c>
      <c r="DXC33">
        <v>399649</v>
      </c>
      <c r="DXD33">
        <v>486353</v>
      </c>
      <c r="DXE33">
        <v>568593</v>
      </c>
      <c r="DXF33">
        <v>603929</v>
      </c>
      <c r="DXG33">
        <v>617376</v>
      </c>
      <c r="DXH33">
        <v>610627</v>
      </c>
      <c r="DXI33">
        <v>616793</v>
      </c>
      <c r="DXJ33">
        <v>605185</v>
      </c>
      <c r="DXK33">
        <v>591957</v>
      </c>
      <c r="DXL33">
        <v>581061</v>
      </c>
      <c r="DXM33">
        <v>588965</v>
      </c>
      <c r="DXN33">
        <v>587518</v>
      </c>
      <c r="DXO33">
        <v>579588</v>
      </c>
      <c r="DXP33">
        <v>585568</v>
      </c>
      <c r="DXQ33">
        <v>577672</v>
      </c>
      <c r="DXR33">
        <v>580447</v>
      </c>
      <c r="DXS33">
        <v>574359</v>
      </c>
      <c r="DXT33">
        <v>580346</v>
      </c>
      <c r="DXU33">
        <v>583593</v>
      </c>
      <c r="DXV33">
        <v>573966</v>
      </c>
      <c r="DXW33">
        <v>568652</v>
      </c>
      <c r="DXX33">
        <v>568497</v>
      </c>
      <c r="DXY33">
        <v>573460</v>
      </c>
      <c r="DXZ33">
        <v>580789</v>
      </c>
      <c r="DYA33">
        <v>578177</v>
      </c>
      <c r="DYB33">
        <v>573271</v>
      </c>
      <c r="DYC33">
        <v>580372</v>
      </c>
      <c r="DYD33">
        <v>574728</v>
      </c>
      <c r="DYE33">
        <v>572127</v>
      </c>
      <c r="DYF33">
        <v>573849</v>
      </c>
      <c r="DYG33">
        <v>575793</v>
      </c>
      <c r="DYH33">
        <v>583891</v>
      </c>
      <c r="DYI33">
        <v>579779</v>
      </c>
      <c r="DYJ33">
        <v>574112</v>
      </c>
      <c r="DYK33">
        <v>581677</v>
      </c>
      <c r="DYL33">
        <v>575720</v>
      </c>
      <c r="DYM33">
        <v>584328</v>
      </c>
      <c r="DYN33">
        <v>583394</v>
      </c>
      <c r="DYO33">
        <v>558671</v>
      </c>
      <c r="DYP33">
        <v>558671</v>
      </c>
      <c r="DYQ33">
        <v>560070</v>
      </c>
      <c r="DYR33">
        <v>554665</v>
      </c>
      <c r="DYS33">
        <v>540394</v>
      </c>
      <c r="DYT33">
        <v>550453</v>
      </c>
      <c r="DYU33">
        <v>550496</v>
      </c>
      <c r="DYV33">
        <v>545484</v>
      </c>
      <c r="DYW33">
        <v>554626</v>
      </c>
      <c r="DYX33">
        <v>552918</v>
      </c>
      <c r="DYY33">
        <v>578679</v>
      </c>
      <c r="DYZ33">
        <v>2669</v>
      </c>
      <c r="DZA33">
        <v>10288</v>
      </c>
      <c r="DZB33">
        <v>12625</v>
      </c>
      <c r="DZC33">
        <v>13477</v>
      </c>
      <c r="DZD33">
        <v>14511</v>
      </c>
      <c r="DZE33">
        <v>14518</v>
      </c>
      <c r="DZF33">
        <v>15744</v>
      </c>
      <c r="DZG33">
        <v>16949</v>
      </c>
      <c r="DZH33">
        <v>19344</v>
      </c>
      <c r="DZI33">
        <v>24303</v>
      </c>
      <c r="DZJ33">
        <v>28035</v>
      </c>
      <c r="DZK33">
        <v>37941</v>
      </c>
      <c r="DZL33">
        <v>47660</v>
      </c>
      <c r="DZM33">
        <v>67835</v>
      </c>
      <c r="DZN33">
        <v>117480</v>
      </c>
      <c r="DZO33">
        <v>240683</v>
      </c>
      <c r="DZP33">
        <v>418561</v>
      </c>
      <c r="DZQ33">
        <v>499746</v>
      </c>
      <c r="DZR33">
        <v>499746</v>
      </c>
      <c r="DZS33">
        <v>558574</v>
      </c>
      <c r="DZT33">
        <v>579479</v>
      </c>
      <c r="DZU33">
        <v>608016</v>
      </c>
      <c r="DZV33">
        <v>628586</v>
      </c>
      <c r="DZW33">
        <v>641129</v>
      </c>
      <c r="DZX33">
        <v>645670</v>
      </c>
      <c r="DZY33">
        <v>652664</v>
      </c>
      <c r="DZZ33">
        <v>649040</v>
      </c>
      <c r="EAA33">
        <v>658516</v>
      </c>
      <c r="EAB33">
        <v>654992</v>
      </c>
      <c r="EAC33">
        <v>675372</v>
      </c>
      <c r="EAD33">
        <v>674530</v>
      </c>
      <c r="EAE33">
        <v>675866</v>
      </c>
      <c r="EAF33">
        <v>679757</v>
      </c>
      <c r="EAG33">
        <v>687501</v>
      </c>
      <c r="EAH33">
        <v>713384</v>
      </c>
      <c r="EAI33">
        <v>716290</v>
      </c>
      <c r="EAJ33">
        <v>712995</v>
      </c>
      <c r="EAK33">
        <v>729443</v>
      </c>
      <c r="EAL33">
        <v>744050</v>
      </c>
      <c r="EAM33">
        <v>720112</v>
      </c>
      <c r="EAN33">
        <v>717364</v>
      </c>
      <c r="EAO33">
        <v>703832</v>
      </c>
      <c r="EAP33">
        <v>704909</v>
      </c>
      <c r="EAQ33">
        <v>697667</v>
      </c>
      <c r="EAR33">
        <v>698911</v>
      </c>
      <c r="EAS33">
        <v>686883</v>
      </c>
      <c r="EAT33">
        <v>674123</v>
      </c>
      <c r="EAU33">
        <v>673295</v>
      </c>
      <c r="EAV33">
        <v>677128</v>
      </c>
      <c r="EAW33">
        <v>664531</v>
      </c>
      <c r="EAX33">
        <v>656019</v>
      </c>
      <c r="EAY33">
        <v>652237</v>
      </c>
      <c r="EAZ33">
        <v>650167</v>
      </c>
      <c r="EBA33">
        <v>650142</v>
      </c>
      <c r="EBB33">
        <v>644260</v>
      </c>
      <c r="EBC33">
        <v>641148</v>
      </c>
      <c r="EBD33">
        <v>630652</v>
      </c>
      <c r="EBE33">
        <v>629712</v>
      </c>
      <c r="EBF33">
        <v>623539</v>
      </c>
      <c r="EBG33">
        <v>623539</v>
      </c>
      <c r="EBH33">
        <v>631559</v>
      </c>
      <c r="EBI33">
        <v>614807</v>
      </c>
      <c r="EBJ33">
        <v>612393</v>
      </c>
      <c r="EBK33">
        <v>609942</v>
      </c>
      <c r="EBL33">
        <v>609608</v>
      </c>
      <c r="EBM33">
        <v>608459</v>
      </c>
      <c r="EBN33">
        <v>5471</v>
      </c>
      <c r="EBO33">
        <v>6107</v>
      </c>
      <c r="EBP33">
        <v>7449</v>
      </c>
      <c r="EBQ33">
        <v>8118</v>
      </c>
      <c r="EBR33">
        <v>9358</v>
      </c>
      <c r="EBS33">
        <v>13384</v>
      </c>
      <c r="EBT33">
        <v>13982</v>
      </c>
      <c r="EBU33">
        <v>18308</v>
      </c>
      <c r="EBV33">
        <v>20590</v>
      </c>
      <c r="EBW33">
        <v>27444</v>
      </c>
      <c r="EBX33">
        <v>35144</v>
      </c>
      <c r="EBY33">
        <v>47845</v>
      </c>
      <c r="EBZ33">
        <v>81845</v>
      </c>
      <c r="ECA33">
        <v>109571</v>
      </c>
      <c r="ECB33">
        <v>174150</v>
      </c>
      <c r="ECC33">
        <v>298397</v>
      </c>
      <c r="ECD33">
        <v>431410</v>
      </c>
      <c r="ECE33">
        <v>523207</v>
      </c>
      <c r="ECF33">
        <v>566099</v>
      </c>
      <c r="ECG33">
        <v>596915</v>
      </c>
      <c r="ECH33">
        <v>598216</v>
      </c>
      <c r="ECI33">
        <v>603045</v>
      </c>
      <c r="ECJ33">
        <v>603045</v>
      </c>
      <c r="ECK33">
        <v>610778</v>
      </c>
      <c r="ECL33">
        <v>608767</v>
      </c>
      <c r="ECM33">
        <v>601892</v>
      </c>
      <c r="ECN33">
        <v>596401</v>
      </c>
      <c r="ECO33">
        <v>596768</v>
      </c>
      <c r="ECP33">
        <v>581703</v>
      </c>
      <c r="ECQ33">
        <v>582765</v>
      </c>
      <c r="ECR33">
        <v>582242</v>
      </c>
      <c r="ECS33">
        <v>580930</v>
      </c>
      <c r="ECT33">
        <v>577463</v>
      </c>
      <c r="ECU33">
        <v>566897</v>
      </c>
      <c r="ECV33">
        <v>571061</v>
      </c>
      <c r="ECW33">
        <v>562989</v>
      </c>
      <c r="ECX33">
        <v>561464</v>
      </c>
      <c r="ECY33">
        <v>566100</v>
      </c>
      <c r="ECZ33">
        <v>556095</v>
      </c>
      <c r="EDA33">
        <v>548615</v>
      </c>
      <c r="EDB33">
        <v>549028</v>
      </c>
      <c r="EDC33">
        <v>545194</v>
      </c>
      <c r="EDD33">
        <v>545194</v>
      </c>
      <c r="EDE33">
        <v>549673</v>
      </c>
      <c r="EDF33">
        <v>546960</v>
      </c>
      <c r="EDG33">
        <v>544226</v>
      </c>
      <c r="EDH33">
        <v>545432</v>
      </c>
      <c r="EDI33">
        <v>547472</v>
      </c>
      <c r="EDJ33">
        <v>548060</v>
      </c>
      <c r="EDK33">
        <v>539487</v>
      </c>
      <c r="EDL33">
        <v>544029</v>
      </c>
      <c r="EDM33">
        <v>538398</v>
      </c>
      <c r="EDN33">
        <v>543593</v>
      </c>
      <c r="EDO33">
        <v>547370</v>
      </c>
      <c r="EDP33">
        <v>542633</v>
      </c>
      <c r="EDQ33">
        <v>542676</v>
      </c>
      <c r="EDR33">
        <v>542676</v>
      </c>
      <c r="EDS33">
        <v>543815</v>
      </c>
      <c r="EDT33">
        <v>540845</v>
      </c>
      <c r="EDU33">
        <v>534253</v>
      </c>
      <c r="EDV33">
        <v>539018</v>
      </c>
      <c r="EDW33">
        <v>539018</v>
      </c>
      <c r="EDX33">
        <v>538914</v>
      </c>
      <c r="EDY33">
        <v>554877</v>
      </c>
      <c r="EDZ33">
        <v>2830</v>
      </c>
      <c r="EEA33">
        <v>3363</v>
      </c>
      <c r="EEB33">
        <v>4308</v>
      </c>
      <c r="EEC33">
        <v>6182</v>
      </c>
      <c r="EED33">
        <v>9135</v>
      </c>
      <c r="EEE33">
        <v>9356</v>
      </c>
      <c r="EEF33">
        <v>13072</v>
      </c>
      <c r="EEG33">
        <v>16195</v>
      </c>
      <c r="EEH33">
        <v>19872</v>
      </c>
      <c r="EEI33">
        <v>29236</v>
      </c>
      <c r="EEJ33">
        <v>33199</v>
      </c>
      <c r="EEK33">
        <v>50605</v>
      </c>
      <c r="EEL33">
        <v>62114</v>
      </c>
      <c r="EEM33">
        <v>88540</v>
      </c>
      <c r="EEN33">
        <v>125576</v>
      </c>
      <c r="EEO33">
        <v>233700</v>
      </c>
      <c r="EEP33">
        <v>392092</v>
      </c>
      <c r="EEQ33">
        <v>495951</v>
      </c>
      <c r="EER33">
        <v>580619</v>
      </c>
      <c r="EES33">
        <v>602850</v>
      </c>
      <c r="EET33">
        <v>602850</v>
      </c>
      <c r="EEU33">
        <v>608400</v>
      </c>
      <c r="EEV33">
        <v>619062</v>
      </c>
      <c r="EEW33">
        <v>628354</v>
      </c>
      <c r="EEX33">
        <v>628827</v>
      </c>
      <c r="EEY33">
        <v>617638</v>
      </c>
      <c r="EEZ33">
        <v>608355</v>
      </c>
      <c r="EFA33">
        <v>603840</v>
      </c>
      <c r="EFB33">
        <v>586126</v>
      </c>
      <c r="EFC33">
        <v>590864</v>
      </c>
      <c r="EFD33">
        <v>578418</v>
      </c>
      <c r="EFE33">
        <v>552999</v>
      </c>
      <c r="EFF33">
        <v>551329</v>
      </c>
      <c r="EFG33">
        <v>545439</v>
      </c>
      <c r="EFH33">
        <v>549347</v>
      </c>
      <c r="EFI33">
        <v>553867</v>
      </c>
      <c r="EFJ33">
        <v>549421</v>
      </c>
      <c r="EFK33">
        <v>548536</v>
      </c>
      <c r="EFL33">
        <v>546608</v>
      </c>
      <c r="EFM33">
        <v>551941</v>
      </c>
      <c r="EFN33">
        <v>543907</v>
      </c>
      <c r="EFO33">
        <v>543150</v>
      </c>
      <c r="EFP33">
        <v>547546</v>
      </c>
      <c r="EFQ33">
        <v>546785</v>
      </c>
      <c r="EFR33">
        <v>556988</v>
      </c>
      <c r="EFS33">
        <v>568845</v>
      </c>
      <c r="EFT33">
        <v>569805</v>
      </c>
      <c r="EFU33">
        <v>577770</v>
      </c>
      <c r="EFV33">
        <v>582631</v>
      </c>
      <c r="EFW33">
        <v>572934</v>
      </c>
      <c r="EFX33">
        <v>580235</v>
      </c>
      <c r="EFY33">
        <v>577624</v>
      </c>
      <c r="EFZ33">
        <v>579283</v>
      </c>
      <c r="EGA33">
        <v>577156</v>
      </c>
      <c r="EGB33">
        <v>579633</v>
      </c>
      <c r="EGC33">
        <v>578555</v>
      </c>
      <c r="EGD33">
        <v>574512</v>
      </c>
      <c r="EGE33">
        <v>573496</v>
      </c>
      <c r="EGF33">
        <v>561695</v>
      </c>
      <c r="EGG33">
        <v>566816</v>
      </c>
      <c r="EGH33">
        <v>558374</v>
      </c>
      <c r="EGI33">
        <v>545486</v>
      </c>
      <c r="EGJ33">
        <v>544494</v>
      </c>
      <c r="EGK33">
        <v>540312</v>
      </c>
      <c r="EGL33">
        <v>544847</v>
      </c>
      <c r="EGM33">
        <v>15816</v>
      </c>
      <c r="EGN33">
        <v>16463</v>
      </c>
      <c r="EGO33">
        <v>19636</v>
      </c>
      <c r="EGP33">
        <v>21767</v>
      </c>
      <c r="EGQ33">
        <v>23972</v>
      </c>
      <c r="EGR33">
        <v>29957</v>
      </c>
      <c r="EGS33">
        <v>31400</v>
      </c>
      <c r="EGT33">
        <v>37508</v>
      </c>
      <c r="EGU33">
        <v>49497</v>
      </c>
      <c r="EGV33">
        <v>57986</v>
      </c>
      <c r="EGW33">
        <v>66536</v>
      </c>
      <c r="EGX33">
        <v>74248</v>
      </c>
      <c r="EGY33">
        <v>94795</v>
      </c>
      <c r="EGZ33">
        <v>94795</v>
      </c>
      <c r="EHA33">
        <v>122067</v>
      </c>
      <c r="EHB33">
        <v>202431</v>
      </c>
      <c r="EHC33">
        <v>335232</v>
      </c>
      <c r="EHD33">
        <v>467135</v>
      </c>
      <c r="EHE33">
        <v>517135</v>
      </c>
      <c r="EHF33">
        <v>554176</v>
      </c>
      <c r="EHG33">
        <v>567031</v>
      </c>
      <c r="EHH33">
        <v>571196</v>
      </c>
      <c r="EHI33">
        <v>574290</v>
      </c>
      <c r="EHJ33">
        <v>574405</v>
      </c>
      <c r="EHK33">
        <v>578671</v>
      </c>
      <c r="EHL33">
        <v>587382</v>
      </c>
      <c r="EHM33">
        <v>589844</v>
      </c>
      <c r="EHN33">
        <v>590691</v>
      </c>
      <c r="EHO33">
        <v>593758</v>
      </c>
      <c r="EHP33">
        <v>599209</v>
      </c>
      <c r="EHQ33">
        <v>597021</v>
      </c>
      <c r="EHR33">
        <v>600576</v>
      </c>
      <c r="EHS33">
        <v>599361</v>
      </c>
      <c r="EHT33">
        <v>598928</v>
      </c>
      <c r="EHU33">
        <v>601634</v>
      </c>
      <c r="EHV33">
        <v>606416</v>
      </c>
      <c r="EHW33">
        <v>611445</v>
      </c>
      <c r="EHX33">
        <v>619567</v>
      </c>
      <c r="EHY33">
        <v>627041</v>
      </c>
      <c r="EHZ33">
        <v>640799</v>
      </c>
      <c r="EIA33">
        <v>642566</v>
      </c>
      <c r="EIB33">
        <v>640039</v>
      </c>
      <c r="EIC33">
        <v>628538</v>
      </c>
      <c r="EID33">
        <v>633601</v>
      </c>
      <c r="EIE33">
        <v>624775</v>
      </c>
      <c r="EIF33">
        <v>629777</v>
      </c>
      <c r="EIG33">
        <v>622364</v>
      </c>
      <c r="EIH33">
        <v>631066</v>
      </c>
      <c r="EII33">
        <v>629705</v>
      </c>
      <c r="EIJ33">
        <v>644029</v>
      </c>
      <c r="EIK33">
        <v>640450</v>
      </c>
      <c r="EIL33">
        <v>638472</v>
      </c>
      <c r="EIM33">
        <v>651190</v>
      </c>
      <c r="EIN33">
        <v>644374</v>
      </c>
      <c r="EIO33">
        <v>633174</v>
      </c>
      <c r="EIP33">
        <v>623580</v>
      </c>
      <c r="EIQ33">
        <v>623580</v>
      </c>
      <c r="EIR33">
        <v>630691</v>
      </c>
      <c r="EIS33">
        <v>609916</v>
      </c>
      <c r="EIT33">
        <v>644691</v>
      </c>
      <c r="EIU33">
        <v>631951</v>
      </c>
      <c r="EIV33">
        <v>626165</v>
      </c>
      <c r="EIW33">
        <v>627738</v>
      </c>
      <c r="EIX33">
        <v>635295</v>
      </c>
      <c r="EIY33">
        <v>641121</v>
      </c>
      <c r="EIZ33">
        <v>4482</v>
      </c>
      <c r="EJA33">
        <v>5738</v>
      </c>
      <c r="EJB33">
        <v>11328</v>
      </c>
      <c r="EJC33">
        <v>13786</v>
      </c>
      <c r="EJD33">
        <v>17658</v>
      </c>
      <c r="EJE33">
        <v>18104</v>
      </c>
      <c r="EJF33">
        <v>19211</v>
      </c>
      <c r="EJG33">
        <v>21705</v>
      </c>
      <c r="EJH33">
        <v>26394</v>
      </c>
      <c r="EJI33">
        <v>28925</v>
      </c>
      <c r="EJJ33">
        <v>32091</v>
      </c>
      <c r="EJK33">
        <v>39554</v>
      </c>
      <c r="EJL33">
        <v>43858</v>
      </c>
      <c r="EJM33">
        <v>49831</v>
      </c>
      <c r="EJN33">
        <v>58774</v>
      </c>
      <c r="EJO33">
        <v>133432</v>
      </c>
      <c r="EJP33">
        <v>238856</v>
      </c>
      <c r="EJQ33">
        <v>449345</v>
      </c>
      <c r="EJR33">
        <v>449345</v>
      </c>
      <c r="EJS33">
        <v>522475</v>
      </c>
      <c r="EJT33">
        <v>610496</v>
      </c>
      <c r="EJU33">
        <v>634886</v>
      </c>
      <c r="EJV33">
        <v>647926</v>
      </c>
      <c r="EJW33">
        <v>652001</v>
      </c>
      <c r="EJX33">
        <v>644557</v>
      </c>
      <c r="EJY33">
        <v>634986</v>
      </c>
      <c r="EJZ33">
        <v>635680</v>
      </c>
      <c r="EKA33">
        <v>628395</v>
      </c>
      <c r="EKB33">
        <v>622587</v>
      </c>
      <c r="EKC33">
        <v>623569</v>
      </c>
      <c r="EKD33">
        <v>617604</v>
      </c>
      <c r="EKE33">
        <v>608199</v>
      </c>
      <c r="EKF33">
        <v>598476</v>
      </c>
      <c r="EKG33">
        <v>597501</v>
      </c>
      <c r="EKH33">
        <v>579065</v>
      </c>
      <c r="EKI33">
        <v>576803</v>
      </c>
      <c r="EKJ33">
        <v>569985</v>
      </c>
      <c r="EKK33">
        <v>574415</v>
      </c>
      <c r="EKL33">
        <v>582992</v>
      </c>
      <c r="EKM33">
        <v>584918</v>
      </c>
      <c r="EKN33">
        <v>572965</v>
      </c>
      <c r="EKO33">
        <v>577796</v>
      </c>
      <c r="EKP33">
        <v>573246</v>
      </c>
      <c r="EKQ33">
        <v>570727</v>
      </c>
      <c r="EKR33">
        <v>570488</v>
      </c>
      <c r="EKS33">
        <v>563518</v>
      </c>
      <c r="EKT33">
        <v>565086</v>
      </c>
      <c r="EKU33">
        <v>568858</v>
      </c>
      <c r="EKV33">
        <v>571564</v>
      </c>
      <c r="EKW33">
        <v>576087</v>
      </c>
      <c r="EKX33">
        <v>587536</v>
      </c>
      <c r="EKY33">
        <v>596531</v>
      </c>
      <c r="EKZ33">
        <v>586045</v>
      </c>
      <c r="ELA33">
        <v>580079</v>
      </c>
      <c r="ELB33">
        <v>575855</v>
      </c>
      <c r="ELC33">
        <v>573329</v>
      </c>
      <c r="ELD33">
        <v>573415</v>
      </c>
      <c r="ELE33">
        <v>567975</v>
      </c>
      <c r="ELF33">
        <v>566384</v>
      </c>
      <c r="ELG33">
        <v>564026</v>
      </c>
      <c r="ELH33">
        <v>571733</v>
      </c>
      <c r="ELI33">
        <v>570625</v>
      </c>
      <c r="ELJ33">
        <v>569329</v>
      </c>
      <c r="ELK33">
        <v>572272</v>
      </c>
      <c r="ELL33">
        <v>569297</v>
      </c>
      <c r="ELM33">
        <v>573</v>
      </c>
      <c r="ELN33">
        <v>682</v>
      </c>
      <c r="ELO33">
        <v>1839</v>
      </c>
      <c r="ELP33">
        <v>2297</v>
      </c>
      <c r="ELQ33">
        <v>3091</v>
      </c>
      <c r="ELR33">
        <v>4073</v>
      </c>
      <c r="ELS33">
        <v>5439</v>
      </c>
      <c r="ELT33">
        <v>7812</v>
      </c>
      <c r="ELU33">
        <v>9074</v>
      </c>
      <c r="ELV33">
        <v>10363</v>
      </c>
      <c r="ELW33">
        <v>11758</v>
      </c>
      <c r="ELX33">
        <v>16721</v>
      </c>
      <c r="ELY33">
        <v>17863</v>
      </c>
      <c r="ELZ33">
        <v>22805</v>
      </c>
      <c r="EMA33">
        <v>34440</v>
      </c>
      <c r="EMB33">
        <v>52427</v>
      </c>
      <c r="EMC33">
        <v>97826</v>
      </c>
      <c r="EMD33">
        <v>252728</v>
      </c>
      <c r="EME33">
        <v>429801</v>
      </c>
      <c r="EMF33">
        <v>507801</v>
      </c>
      <c r="EMG33">
        <v>572228</v>
      </c>
      <c r="EMH33">
        <v>582903</v>
      </c>
      <c r="EMI33">
        <v>593417</v>
      </c>
      <c r="EMJ33">
        <v>593417</v>
      </c>
      <c r="EMK33">
        <v>589213</v>
      </c>
      <c r="EML33">
        <v>594769</v>
      </c>
      <c r="EMM33">
        <v>594106</v>
      </c>
      <c r="EMN33">
        <v>592659</v>
      </c>
      <c r="EMO33">
        <v>594900</v>
      </c>
      <c r="EMP33">
        <v>602124</v>
      </c>
      <c r="EMQ33">
        <v>606515</v>
      </c>
      <c r="EMR33">
        <v>611177</v>
      </c>
      <c r="EMS33">
        <v>614697</v>
      </c>
      <c r="EMT33">
        <v>619994</v>
      </c>
      <c r="EMU33">
        <v>612654</v>
      </c>
      <c r="EMV33">
        <v>614508</v>
      </c>
      <c r="EMW33">
        <v>612831</v>
      </c>
      <c r="EMX33">
        <v>607772</v>
      </c>
      <c r="EMY33">
        <v>615327</v>
      </c>
      <c r="EMZ33">
        <v>614286</v>
      </c>
      <c r="ENA33">
        <v>626998</v>
      </c>
      <c r="ENB33">
        <v>622666</v>
      </c>
      <c r="ENC33">
        <v>619154</v>
      </c>
      <c r="END33">
        <v>619548</v>
      </c>
      <c r="ENE33">
        <v>622261</v>
      </c>
      <c r="ENF33">
        <v>633013</v>
      </c>
      <c r="ENG33">
        <v>639729</v>
      </c>
      <c r="ENH33">
        <v>640435</v>
      </c>
      <c r="ENI33">
        <v>640435</v>
      </c>
      <c r="ENJ33">
        <v>619498</v>
      </c>
      <c r="ENK33">
        <v>611800</v>
      </c>
      <c r="ENL33">
        <v>599024</v>
      </c>
      <c r="ENM33">
        <v>585463</v>
      </c>
      <c r="ENN33">
        <v>585984</v>
      </c>
      <c r="ENO33">
        <v>585085</v>
      </c>
      <c r="ENP33">
        <v>577309</v>
      </c>
      <c r="ENQ33">
        <v>585347</v>
      </c>
      <c r="ENR33">
        <v>591272</v>
      </c>
      <c r="ENS33">
        <v>591272</v>
      </c>
      <c r="ENT33">
        <v>592262</v>
      </c>
      <c r="ENU33">
        <v>593498</v>
      </c>
      <c r="ENV33">
        <v>581196</v>
      </c>
      <c r="ENW33">
        <v>587158</v>
      </c>
      <c r="ENX33">
        <v>587158</v>
      </c>
      <c r="ENY33">
        <v>591011</v>
      </c>
      <c r="ENZ33">
        <v>594861</v>
      </c>
      <c r="EOA33">
        <v>536</v>
      </c>
      <c r="EOB33">
        <v>2821</v>
      </c>
      <c r="EOC33">
        <v>4441</v>
      </c>
      <c r="EOD33">
        <v>5415</v>
      </c>
      <c r="EOE33">
        <v>7164</v>
      </c>
      <c r="EOF33">
        <v>7808</v>
      </c>
      <c r="EOG33">
        <v>10366</v>
      </c>
      <c r="EOH33">
        <v>11446</v>
      </c>
      <c r="EOI33">
        <v>13473</v>
      </c>
      <c r="EOJ33">
        <v>16357</v>
      </c>
      <c r="EOK33">
        <v>20281</v>
      </c>
      <c r="EOL33">
        <v>23889</v>
      </c>
      <c r="EOM33">
        <v>31150</v>
      </c>
      <c r="EON33">
        <v>36817</v>
      </c>
      <c r="EOO33">
        <v>55766</v>
      </c>
      <c r="EOP33">
        <v>88352</v>
      </c>
      <c r="EOQ33">
        <v>173448</v>
      </c>
      <c r="EOR33">
        <v>362729</v>
      </c>
      <c r="EOS33">
        <v>462161</v>
      </c>
      <c r="EOT33">
        <v>462161</v>
      </c>
      <c r="EOU33">
        <v>526480</v>
      </c>
      <c r="EOV33">
        <v>566437</v>
      </c>
      <c r="EOW33">
        <v>616423</v>
      </c>
      <c r="EOX33">
        <v>626422</v>
      </c>
      <c r="EOY33">
        <v>616773</v>
      </c>
      <c r="EOZ33">
        <v>620582</v>
      </c>
      <c r="EPA33">
        <v>624058</v>
      </c>
      <c r="EPB33">
        <v>621032</v>
      </c>
      <c r="EPC33">
        <v>624222</v>
      </c>
      <c r="EPD33">
        <v>623495</v>
      </c>
      <c r="EPE33">
        <v>614577</v>
      </c>
      <c r="EPF33">
        <v>623535</v>
      </c>
      <c r="EPG33">
        <v>616193</v>
      </c>
      <c r="EPH33">
        <v>611809</v>
      </c>
      <c r="EPI33">
        <v>610656</v>
      </c>
      <c r="EPJ33">
        <v>618254</v>
      </c>
      <c r="EPK33">
        <v>603792</v>
      </c>
      <c r="EPL33">
        <v>602134</v>
      </c>
      <c r="EPM33">
        <v>620954</v>
      </c>
      <c r="EPN33">
        <v>616114</v>
      </c>
      <c r="EPO33">
        <v>618098</v>
      </c>
      <c r="EPP33">
        <v>609955</v>
      </c>
      <c r="EPQ33">
        <v>614346</v>
      </c>
      <c r="EPR33">
        <v>607330</v>
      </c>
      <c r="EPS33">
        <v>606445</v>
      </c>
      <c r="EPT33">
        <v>610428</v>
      </c>
      <c r="EPU33">
        <v>610923</v>
      </c>
      <c r="EPV33">
        <v>616231</v>
      </c>
      <c r="EPW33">
        <v>620296</v>
      </c>
      <c r="EPX33">
        <v>615876</v>
      </c>
      <c r="EPY33">
        <v>614791</v>
      </c>
      <c r="EPZ33">
        <v>627550</v>
      </c>
      <c r="EQA33">
        <v>629903</v>
      </c>
      <c r="EQB33">
        <v>627994</v>
      </c>
      <c r="EQC33">
        <v>623891</v>
      </c>
      <c r="EQD33">
        <v>625900</v>
      </c>
      <c r="EQE33">
        <v>636919</v>
      </c>
      <c r="EQF33">
        <v>634342</v>
      </c>
      <c r="EQG33">
        <v>642134</v>
      </c>
      <c r="EQH33">
        <v>638770</v>
      </c>
      <c r="EQI33">
        <v>627133</v>
      </c>
      <c r="EQJ33">
        <v>645461</v>
      </c>
      <c r="EQK33">
        <v>650567</v>
      </c>
      <c r="EQL33">
        <v>660958</v>
      </c>
      <c r="EQM33">
        <v>10424</v>
      </c>
      <c r="EQN33">
        <v>11727</v>
      </c>
      <c r="EQO33">
        <v>15490</v>
      </c>
      <c r="EQP33">
        <v>21091</v>
      </c>
      <c r="EQQ33">
        <v>23623</v>
      </c>
      <c r="EQR33">
        <v>25123</v>
      </c>
      <c r="EQS33">
        <v>27003</v>
      </c>
      <c r="EQT33">
        <v>27864</v>
      </c>
      <c r="EQU33">
        <v>32724</v>
      </c>
      <c r="EQV33">
        <v>34476</v>
      </c>
      <c r="EQW33">
        <v>38553</v>
      </c>
      <c r="EQX33">
        <v>40929</v>
      </c>
      <c r="EQY33">
        <v>46382</v>
      </c>
      <c r="EQZ33">
        <v>46382</v>
      </c>
      <c r="ERA33">
        <v>51171</v>
      </c>
      <c r="ERB33">
        <v>63639</v>
      </c>
      <c r="ERC33">
        <v>113183</v>
      </c>
      <c r="ERD33">
        <v>217891</v>
      </c>
      <c r="ERE33">
        <v>321392</v>
      </c>
      <c r="ERF33">
        <v>423542</v>
      </c>
      <c r="ERG33">
        <v>499085</v>
      </c>
      <c r="ERH33">
        <v>574360</v>
      </c>
      <c r="ERI33">
        <v>631253</v>
      </c>
      <c r="ERJ33">
        <v>634486</v>
      </c>
      <c r="ERK33">
        <v>634921</v>
      </c>
      <c r="ERL33">
        <v>631583</v>
      </c>
      <c r="ERM33">
        <v>628347</v>
      </c>
      <c r="ERN33">
        <v>641052</v>
      </c>
      <c r="ERO33">
        <v>652730</v>
      </c>
      <c r="ERP33">
        <v>651442</v>
      </c>
      <c r="ERQ33">
        <v>651096</v>
      </c>
      <c r="ERR33">
        <v>638551</v>
      </c>
      <c r="ERS33">
        <v>650246</v>
      </c>
      <c r="ERT33">
        <v>653657</v>
      </c>
      <c r="ERU33">
        <v>653224</v>
      </c>
      <c r="ERV33">
        <v>644755</v>
      </c>
      <c r="ERW33">
        <v>645102</v>
      </c>
      <c r="ERX33">
        <v>649053</v>
      </c>
      <c r="ERY33">
        <v>660155</v>
      </c>
      <c r="ERZ33">
        <v>643828</v>
      </c>
      <c r="ESA33">
        <v>638844</v>
      </c>
      <c r="ESB33">
        <v>633889</v>
      </c>
      <c r="ESC33">
        <v>623974</v>
      </c>
      <c r="ESD33">
        <v>615028</v>
      </c>
      <c r="ESE33">
        <v>627907</v>
      </c>
      <c r="ESF33">
        <v>635621</v>
      </c>
      <c r="ESG33">
        <v>643844</v>
      </c>
      <c r="ESH33">
        <v>644620</v>
      </c>
      <c r="ESI33">
        <v>642991</v>
      </c>
      <c r="ESJ33">
        <v>640510</v>
      </c>
      <c r="ESK33">
        <v>636472</v>
      </c>
      <c r="ESL33">
        <v>633566</v>
      </c>
      <c r="ESM33">
        <v>616836</v>
      </c>
      <c r="ESN33">
        <v>605543</v>
      </c>
      <c r="ESO33">
        <v>591891</v>
      </c>
      <c r="ESP33">
        <v>594052</v>
      </c>
      <c r="ESQ33">
        <v>598093</v>
      </c>
      <c r="ESR33">
        <v>602930</v>
      </c>
      <c r="ESS33">
        <v>602930</v>
      </c>
      <c r="EST33">
        <v>613794</v>
      </c>
      <c r="ESU33">
        <v>615253</v>
      </c>
      <c r="ESV33">
        <v>634314</v>
      </c>
      <c r="ESW33">
        <v>654304</v>
      </c>
      <c r="ESX33">
        <v>664084</v>
      </c>
      <c r="ESY33">
        <v>659817</v>
      </c>
      <c r="ESZ33">
        <v>643174</v>
      </c>
      <c r="ETA33">
        <v>7347</v>
      </c>
      <c r="ETB33">
        <v>8931</v>
      </c>
      <c r="ETC33">
        <v>11312</v>
      </c>
      <c r="ETD33">
        <v>13682</v>
      </c>
      <c r="ETE33">
        <v>14112</v>
      </c>
      <c r="ETF33">
        <v>21032</v>
      </c>
      <c r="ETG33">
        <v>25144</v>
      </c>
      <c r="ETH33">
        <v>26719</v>
      </c>
      <c r="ETI33">
        <v>29211</v>
      </c>
      <c r="ETJ33">
        <v>32346</v>
      </c>
      <c r="ETK33">
        <v>38275</v>
      </c>
      <c r="ETL33">
        <v>43393</v>
      </c>
      <c r="ETM33">
        <v>49123</v>
      </c>
      <c r="ETN33">
        <v>57009</v>
      </c>
      <c r="ETO33">
        <v>72356</v>
      </c>
      <c r="ETP33">
        <v>93270</v>
      </c>
      <c r="ETQ33">
        <v>125465</v>
      </c>
      <c r="ETR33">
        <v>125465</v>
      </c>
      <c r="ETS33">
        <v>234238</v>
      </c>
      <c r="ETT33">
        <v>396466</v>
      </c>
      <c r="ETU33">
        <v>586697</v>
      </c>
      <c r="ETV33">
        <v>661523</v>
      </c>
      <c r="ETW33">
        <v>701767</v>
      </c>
      <c r="ETX33">
        <v>708468</v>
      </c>
      <c r="ETY33">
        <v>698493</v>
      </c>
      <c r="ETZ33">
        <v>698249</v>
      </c>
      <c r="EUA33">
        <v>697185</v>
      </c>
      <c r="EUB33">
        <v>692348</v>
      </c>
      <c r="EUC33">
        <v>681351</v>
      </c>
      <c r="EUD33">
        <v>673913</v>
      </c>
      <c r="EUE33">
        <v>646588</v>
      </c>
      <c r="EUF33">
        <v>635622</v>
      </c>
      <c r="EUG33">
        <v>629815</v>
      </c>
      <c r="EUH33">
        <v>622701</v>
      </c>
      <c r="EUI33">
        <v>613408</v>
      </c>
      <c r="EUJ33">
        <v>602510</v>
      </c>
      <c r="EUK33">
        <v>591890</v>
      </c>
      <c r="EUL33">
        <v>586230</v>
      </c>
      <c r="EUM33">
        <v>586895</v>
      </c>
      <c r="EUN33">
        <v>574654</v>
      </c>
      <c r="EUO33">
        <v>573077</v>
      </c>
      <c r="EUP33">
        <v>571426</v>
      </c>
      <c r="EUQ33">
        <v>566275</v>
      </c>
      <c r="EUR33">
        <v>566275</v>
      </c>
      <c r="EUS33">
        <v>564086</v>
      </c>
      <c r="EUT33">
        <v>559667</v>
      </c>
      <c r="EUU33">
        <v>560730</v>
      </c>
      <c r="EUV33">
        <v>555351</v>
      </c>
      <c r="EUW33">
        <v>546965</v>
      </c>
      <c r="EUX33">
        <v>551049</v>
      </c>
      <c r="EUY33">
        <v>561070</v>
      </c>
      <c r="EUZ33">
        <v>565988</v>
      </c>
      <c r="EVA33">
        <v>574301</v>
      </c>
      <c r="EVB33">
        <v>574466</v>
      </c>
      <c r="EVC33">
        <v>583408</v>
      </c>
      <c r="EVD33">
        <v>592782</v>
      </c>
      <c r="EVE33">
        <v>593451</v>
      </c>
      <c r="EVF33">
        <v>583770</v>
      </c>
      <c r="EVG33">
        <v>582245</v>
      </c>
      <c r="EVH33">
        <v>589603</v>
      </c>
      <c r="EVI33">
        <v>587736</v>
      </c>
      <c r="EVJ33">
        <v>588934</v>
      </c>
      <c r="EVK33">
        <v>590722</v>
      </c>
      <c r="EVL33">
        <v>591272</v>
      </c>
      <c r="EVM33">
        <v>597299</v>
      </c>
      <c r="EVN33">
        <v>3054</v>
      </c>
      <c r="EVO33">
        <v>3655</v>
      </c>
      <c r="EVP33">
        <v>4039</v>
      </c>
      <c r="EVQ33">
        <v>5655</v>
      </c>
      <c r="EVR33">
        <v>6200</v>
      </c>
      <c r="EVS33">
        <v>8065</v>
      </c>
      <c r="EVT33">
        <v>9702</v>
      </c>
      <c r="EVU33">
        <v>10199</v>
      </c>
      <c r="EVV33">
        <v>11289</v>
      </c>
      <c r="EVW33">
        <v>14439</v>
      </c>
      <c r="EVX33">
        <v>19307</v>
      </c>
      <c r="EVY33">
        <v>29386</v>
      </c>
      <c r="EVZ33">
        <v>32784</v>
      </c>
      <c r="EWA33">
        <v>39261</v>
      </c>
      <c r="EWB33">
        <v>48725</v>
      </c>
      <c r="EWC33">
        <v>65478</v>
      </c>
      <c r="EWD33">
        <v>82237</v>
      </c>
      <c r="EWE33">
        <v>124840</v>
      </c>
      <c r="EWF33">
        <v>227790</v>
      </c>
      <c r="EWG33">
        <v>408465</v>
      </c>
      <c r="EWH33">
        <v>530778</v>
      </c>
      <c r="EWI33">
        <v>572804</v>
      </c>
      <c r="EWJ33">
        <v>572804</v>
      </c>
      <c r="EWK33">
        <v>577836</v>
      </c>
      <c r="EWL33">
        <v>573392</v>
      </c>
      <c r="EWM33">
        <v>573147</v>
      </c>
      <c r="EWN33">
        <v>582166</v>
      </c>
      <c r="EWO33">
        <v>579643</v>
      </c>
      <c r="EWP33">
        <v>582700</v>
      </c>
      <c r="EWQ33">
        <v>578553</v>
      </c>
      <c r="EWR33">
        <v>575571</v>
      </c>
      <c r="EWS33">
        <v>582472</v>
      </c>
      <c r="EWT33">
        <v>582332</v>
      </c>
      <c r="EWU33">
        <v>565690</v>
      </c>
      <c r="EWV33">
        <v>566633</v>
      </c>
      <c r="EWW33">
        <v>557852</v>
      </c>
      <c r="EWX33">
        <v>550031</v>
      </c>
      <c r="EWY33">
        <v>561664</v>
      </c>
      <c r="EWZ33">
        <v>560090</v>
      </c>
      <c r="EXA33">
        <v>556939</v>
      </c>
      <c r="EXB33">
        <v>566726</v>
      </c>
      <c r="EXC33">
        <v>551027</v>
      </c>
      <c r="EXD33">
        <v>557125</v>
      </c>
      <c r="EXE33">
        <v>555216</v>
      </c>
      <c r="EXF33">
        <v>558499</v>
      </c>
      <c r="EXG33">
        <v>558896</v>
      </c>
      <c r="EXH33">
        <v>566024</v>
      </c>
      <c r="EXI33">
        <v>566024</v>
      </c>
      <c r="EXJ33">
        <v>565726</v>
      </c>
      <c r="EXK33">
        <v>552028</v>
      </c>
      <c r="EXL33">
        <v>547710</v>
      </c>
      <c r="EXM33">
        <v>541052</v>
      </c>
      <c r="EXN33">
        <v>535308</v>
      </c>
      <c r="EXO33">
        <v>538467</v>
      </c>
      <c r="EXP33">
        <v>541111</v>
      </c>
      <c r="EXQ33">
        <v>537971</v>
      </c>
      <c r="EXR33">
        <v>534455</v>
      </c>
      <c r="EXS33">
        <v>536838</v>
      </c>
      <c r="EXT33">
        <v>523330</v>
      </c>
      <c r="EXU33">
        <v>522657</v>
      </c>
      <c r="EXV33">
        <v>524847</v>
      </c>
      <c r="EXW33">
        <v>526036</v>
      </c>
      <c r="EXX33">
        <v>527175</v>
      </c>
      <c r="EXY33">
        <v>527175</v>
      </c>
      <c r="EXZ33">
        <v>533192</v>
      </c>
      <c r="EYA33">
        <v>4137</v>
      </c>
      <c r="EYB33">
        <v>8191</v>
      </c>
      <c r="EYC33">
        <v>12309</v>
      </c>
      <c r="EYD33">
        <v>13682</v>
      </c>
      <c r="EYE33">
        <v>20620</v>
      </c>
      <c r="EYF33">
        <v>21415</v>
      </c>
      <c r="EYG33">
        <v>24748</v>
      </c>
      <c r="EYH33">
        <v>25646</v>
      </c>
      <c r="EYI33">
        <v>28523</v>
      </c>
      <c r="EYJ33">
        <v>31621</v>
      </c>
      <c r="EYK33">
        <v>37164</v>
      </c>
      <c r="EYL33">
        <v>39781</v>
      </c>
      <c r="EYM33">
        <v>45868</v>
      </c>
      <c r="EYN33">
        <v>52191</v>
      </c>
      <c r="EYO33">
        <v>69301</v>
      </c>
      <c r="EYP33">
        <v>91036</v>
      </c>
      <c r="EYQ33">
        <v>125439</v>
      </c>
      <c r="EYR33">
        <v>227074</v>
      </c>
      <c r="EYS33">
        <v>275814</v>
      </c>
      <c r="EYT33">
        <v>275814</v>
      </c>
      <c r="EYU33">
        <v>410393</v>
      </c>
      <c r="EYV33">
        <v>530969</v>
      </c>
      <c r="EYW33">
        <v>565177</v>
      </c>
      <c r="EYX33">
        <v>569444</v>
      </c>
      <c r="EYY33">
        <v>573967</v>
      </c>
      <c r="EYZ33">
        <v>603607</v>
      </c>
      <c r="EZA33">
        <v>622727</v>
      </c>
      <c r="EZB33">
        <v>615154</v>
      </c>
      <c r="EZC33">
        <v>627938</v>
      </c>
      <c r="EZD33">
        <v>631144</v>
      </c>
      <c r="EZE33">
        <v>650500</v>
      </c>
      <c r="EZF33">
        <v>658315</v>
      </c>
      <c r="EZG33">
        <v>660202</v>
      </c>
      <c r="EZH33">
        <v>662562</v>
      </c>
      <c r="EZI33">
        <v>652099</v>
      </c>
      <c r="EZJ33">
        <v>647732</v>
      </c>
      <c r="EZK33">
        <v>650799</v>
      </c>
      <c r="EZL33">
        <v>649650</v>
      </c>
      <c r="EZM33">
        <v>655512</v>
      </c>
      <c r="EZN33">
        <v>657125</v>
      </c>
      <c r="EZO33">
        <v>656272</v>
      </c>
      <c r="EZP33">
        <v>679688</v>
      </c>
      <c r="EZQ33">
        <v>668024</v>
      </c>
      <c r="EZR33">
        <v>673699</v>
      </c>
      <c r="EZS33">
        <v>675964</v>
      </c>
      <c r="EZT33">
        <v>692160</v>
      </c>
      <c r="EZU33">
        <v>691240</v>
      </c>
      <c r="EZV33">
        <v>690993</v>
      </c>
      <c r="EZW33">
        <v>699281</v>
      </c>
      <c r="EZX33">
        <v>692512</v>
      </c>
      <c r="EZY33">
        <v>691988</v>
      </c>
      <c r="EZZ33">
        <v>681860</v>
      </c>
      <c r="FAA33">
        <v>684869</v>
      </c>
      <c r="FAB33">
        <v>679006</v>
      </c>
      <c r="FAC33">
        <v>686692</v>
      </c>
      <c r="FAD33">
        <v>673818</v>
      </c>
      <c r="FAE33">
        <v>682855</v>
      </c>
      <c r="FAF33">
        <v>681472</v>
      </c>
      <c r="FAG33">
        <v>676021</v>
      </c>
      <c r="FAH33">
        <v>666048</v>
      </c>
      <c r="FAI33">
        <v>665254</v>
      </c>
      <c r="FAJ33">
        <v>667275</v>
      </c>
      <c r="FAK33">
        <v>652486</v>
      </c>
      <c r="FAL33">
        <v>666430</v>
      </c>
      <c r="FAM33">
        <v>663873</v>
      </c>
      <c r="FAN33">
        <v>11350</v>
      </c>
      <c r="FAO33">
        <v>13075</v>
      </c>
      <c r="FAP33">
        <v>11816</v>
      </c>
      <c r="FAQ33">
        <v>12373</v>
      </c>
      <c r="FAR33">
        <v>12534</v>
      </c>
      <c r="FAS33">
        <v>14401</v>
      </c>
      <c r="FAT33">
        <v>15139</v>
      </c>
      <c r="FAU33">
        <v>16301</v>
      </c>
      <c r="FAV33">
        <v>20192</v>
      </c>
      <c r="FAW33">
        <v>21958</v>
      </c>
      <c r="FAX33">
        <v>27159</v>
      </c>
      <c r="FAY33">
        <v>34916</v>
      </c>
      <c r="FAZ33">
        <v>34916</v>
      </c>
      <c r="FBA33">
        <v>43512</v>
      </c>
      <c r="FBB33">
        <v>55979</v>
      </c>
      <c r="FBC33">
        <v>92827</v>
      </c>
      <c r="FBD33">
        <v>145104</v>
      </c>
      <c r="FBE33">
        <v>201178</v>
      </c>
      <c r="FBF33">
        <v>326166</v>
      </c>
      <c r="FBG33">
        <v>402900</v>
      </c>
      <c r="FBH33">
        <v>567507</v>
      </c>
      <c r="FBI33">
        <v>652607</v>
      </c>
      <c r="FBJ33">
        <v>684522</v>
      </c>
      <c r="FBK33">
        <v>705883</v>
      </c>
      <c r="FBL33">
        <v>701074</v>
      </c>
      <c r="FBM33">
        <v>697319</v>
      </c>
      <c r="FBN33">
        <v>716242</v>
      </c>
      <c r="FBO33">
        <v>721786</v>
      </c>
      <c r="FBP33">
        <v>719574</v>
      </c>
      <c r="FBQ33">
        <v>720847</v>
      </c>
      <c r="FBR33">
        <v>722641</v>
      </c>
      <c r="FBS33">
        <v>723158</v>
      </c>
      <c r="FBT33">
        <v>718400</v>
      </c>
      <c r="FBU33">
        <v>720606</v>
      </c>
      <c r="FBV33">
        <v>692088</v>
      </c>
      <c r="FBW33">
        <v>689551</v>
      </c>
      <c r="FBX33">
        <v>691310</v>
      </c>
      <c r="FBY33">
        <v>707389</v>
      </c>
      <c r="FBZ33">
        <v>676866</v>
      </c>
      <c r="FCA33">
        <v>681624</v>
      </c>
      <c r="FCB33">
        <v>689253</v>
      </c>
      <c r="FCC33">
        <v>688701</v>
      </c>
      <c r="FCD33">
        <v>679256</v>
      </c>
      <c r="FCE33">
        <v>687001</v>
      </c>
      <c r="FCF33">
        <v>694645</v>
      </c>
      <c r="FCG33">
        <v>680402</v>
      </c>
      <c r="FCH33">
        <v>685524</v>
      </c>
      <c r="FCI33">
        <v>702626</v>
      </c>
      <c r="FCJ33">
        <v>703829</v>
      </c>
      <c r="FCK33">
        <v>690914</v>
      </c>
      <c r="FCL33">
        <v>672751</v>
      </c>
      <c r="FCM33">
        <v>677324</v>
      </c>
      <c r="FCN33">
        <v>673079</v>
      </c>
      <c r="FCO33">
        <v>669118</v>
      </c>
      <c r="FCP33">
        <v>668284</v>
      </c>
      <c r="FCQ33">
        <v>660991</v>
      </c>
      <c r="FCR33">
        <v>651986</v>
      </c>
      <c r="FCS33">
        <v>651986</v>
      </c>
      <c r="FCT33">
        <v>649410</v>
      </c>
      <c r="FCU33">
        <v>644466</v>
      </c>
      <c r="FCV33">
        <v>651424</v>
      </c>
      <c r="FCW33">
        <v>642970</v>
      </c>
      <c r="FCX33">
        <v>634882</v>
      </c>
      <c r="FCY33">
        <v>635772</v>
      </c>
      <c r="FCZ33">
        <v>628734</v>
      </c>
      <c r="FDA33">
        <v>626939</v>
      </c>
      <c r="FDB33">
        <v>5532</v>
      </c>
      <c r="FDC33">
        <v>11931</v>
      </c>
      <c r="FDD33">
        <v>14387</v>
      </c>
      <c r="FDE33">
        <v>16482</v>
      </c>
      <c r="FDF33">
        <v>18419</v>
      </c>
      <c r="FDG33">
        <v>20404</v>
      </c>
      <c r="FDH33">
        <v>22894</v>
      </c>
      <c r="FDI33">
        <v>24071</v>
      </c>
      <c r="FDJ33">
        <v>28398</v>
      </c>
      <c r="FDK33">
        <v>35619</v>
      </c>
      <c r="FDL33">
        <v>40269</v>
      </c>
      <c r="FDM33">
        <v>48340</v>
      </c>
      <c r="FDN33">
        <v>56110</v>
      </c>
      <c r="FDO33">
        <v>67672</v>
      </c>
      <c r="FDP33">
        <v>78007</v>
      </c>
      <c r="FDQ33">
        <v>102557</v>
      </c>
      <c r="FDR33">
        <v>102557</v>
      </c>
      <c r="FDS33">
        <v>128922</v>
      </c>
      <c r="FDT33">
        <v>281739</v>
      </c>
      <c r="FDU33">
        <v>462946</v>
      </c>
      <c r="FDV33">
        <v>574370</v>
      </c>
      <c r="FDW33">
        <v>656285</v>
      </c>
      <c r="FDX33">
        <v>684468</v>
      </c>
      <c r="FDY33">
        <v>696604</v>
      </c>
      <c r="FDZ33">
        <v>719746</v>
      </c>
      <c r="FEA33">
        <v>718787</v>
      </c>
      <c r="FEB33">
        <v>737050</v>
      </c>
      <c r="FEC33">
        <v>736823</v>
      </c>
      <c r="FED33">
        <v>735404</v>
      </c>
      <c r="FEE33">
        <v>720928</v>
      </c>
      <c r="FEF33">
        <v>717511</v>
      </c>
      <c r="FEG33">
        <v>702524</v>
      </c>
      <c r="FEH33">
        <v>719530</v>
      </c>
      <c r="FEI33">
        <v>711093</v>
      </c>
      <c r="FEJ33">
        <v>712982</v>
      </c>
      <c r="FEK33">
        <v>711572</v>
      </c>
      <c r="FEL33">
        <v>710415</v>
      </c>
      <c r="FEM33">
        <v>700363</v>
      </c>
      <c r="FEN33">
        <v>685782</v>
      </c>
      <c r="FEO33">
        <v>682878</v>
      </c>
      <c r="FEP33">
        <v>663630</v>
      </c>
      <c r="FEQ33">
        <v>662129</v>
      </c>
      <c r="FER33">
        <v>666645</v>
      </c>
      <c r="FES33">
        <v>664383</v>
      </c>
      <c r="FET33">
        <v>653915</v>
      </c>
      <c r="FEU33">
        <v>654865</v>
      </c>
      <c r="FEV33">
        <v>649595</v>
      </c>
      <c r="FEW33">
        <v>645624</v>
      </c>
      <c r="FEX33">
        <v>649669</v>
      </c>
      <c r="FEY33">
        <v>650792</v>
      </c>
      <c r="FEZ33">
        <v>650945</v>
      </c>
      <c r="FFA33">
        <v>651842</v>
      </c>
      <c r="FFB33">
        <v>657079</v>
      </c>
      <c r="FFC33">
        <v>665838</v>
      </c>
      <c r="FFD33">
        <v>660951</v>
      </c>
      <c r="FFE33">
        <v>652279</v>
      </c>
      <c r="FFF33">
        <v>648857</v>
      </c>
      <c r="FFG33">
        <v>644786</v>
      </c>
      <c r="FFH33">
        <v>644524</v>
      </c>
      <c r="FFI33">
        <v>640013</v>
      </c>
      <c r="FFJ33">
        <v>637762</v>
      </c>
      <c r="FFK33">
        <v>629858</v>
      </c>
      <c r="FFL33">
        <v>645841</v>
      </c>
      <c r="FFM33">
        <v>633232</v>
      </c>
      <c r="FFN33">
        <v>640224</v>
      </c>
      <c r="FFO33">
        <v>8965</v>
      </c>
      <c r="FFP33">
        <v>9571</v>
      </c>
      <c r="FFQ33">
        <v>10206</v>
      </c>
      <c r="FFR33">
        <v>10355</v>
      </c>
      <c r="FFS33">
        <v>11126</v>
      </c>
      <c r="FFT33">
        <v>11968</v>
      </c>
      <c r="FFU33">
        <v>13435</v>
      </c>
      <c r="FFV33">
        <v>16768</v>
      </c>
      <c r="FFW33">
        <v>20803</v>
      </c>
      <c r="FFX33">
        <v>25002</v>
      </c>
      <c r="FFY33">
        <v>34106</v>
      </c>
      <c r="FFZ33">
        <v>34947</v>
      </c>
      <c r="FGA33">
        <v>40442</v>
      </c>
      <c r="FGB33">
        <v>49997</v>
      </c>
      <c r="FGC33">
        <v>55993</v>
      </c>
      <c r="FGD33">
        <v>81552</v>
      </c>
      <c r="FGE33">
        <v>89764</v>
      </c>
      <c r="FGF33">
        <v>134325</v>
      </c>
      <c r="FGG33">
        <v>235610</v>
      </c>
      <c r="FGH33">
        <v>444327</v>
      </c>
      <c r="FGI33">
        <v>561837</v>
      </c>
      <c r="FGJ33">
        <v>604117</v>
      </c>
      <c r="FGK33">
        <v>644596</v>
      </c>
      <c r="FGL33">
        <v>645827</v>
      </c>
      <c r="FGM33">
        <v>646393</v>
      </c>
      <c r="FGN33">
        <v>647002</v>
      </c>
      <c r="FGO33">
        <v>647002</v>
      </c>
      <c r="FGP33">
        <v>652711</v>
      </c>
      <c r="FGQ33">
        <v>650112</v>
      </c>
      <c r="FGR33">
        <v>655440</v>
      </c>
      <c r="FGS33">
        <v>660932</v>
      </c>
      <c r="FGT33">
        <v>661004</v>
      </c>
      <c r="FGU33">
        <v>659654</v>
      </c>
      <c r="FGV33">
        <v>644141</v>
      </c>
      <c r="FGW33">
        <v>641674</v>
      </c>
      <c r="FGX33">
        <v>647419</v>
      </c>
      <c r="FGY33">
        <v>653914</v>
      </c>
      <c r="FGZ33">
        <v>648653</v>
      </c>
      <c r="FHA33">
        <v>656150</v>
      </c>
      <c r="FHB33">
        <v>649420</v>
      </c>
      <c r="FHC33">
        <v>653535</v>
      </c>
      <c r="FHD33">
        <v>643016</v>
      </c>
      <c r="FHE33">
        <v>651400</v>
      </c>
      <c r="FHF33">
        <v>653111</v>
      </c>
      <c r="FHG33">
        <v>651032</v>
      </c>
      <c r="FHH33">
        <v>655751</v>
      </c>
      <c r="FHI33">
        <v>655751</v>
      </c>
      <c r="FHJ33">
        <v>660397</v>
      </c>
      <c r="FHK33">
        <v>653606</v>
      </c>
      <c r="FHL33">
        <v>656947</v>
      </c>
      <c r="FHM33">
        <v>652872</v>
      </c>
      <c r="FHN33">
        <v>666037</v>
      </c>
      <c r="FHO33">
        <v>651459</v>
      </c>
      <c r="FHP33">
        <v>659893</v>
      </c>
      <c r="FHQ33">
        <v>658779</v>
      </c>
      <c r="FHR33">
        <v>667206</v>
      </c>
      <c r="FHS33">
        <v>670420</v>
      </c>
      <c r="FHT33">
        <v>670420</v>
      </c>
      <c r="FHU33">
        <v>668877</v>
      </c>
      <c r="FHV33">
        <v>662891</v>
      </c>
      <c r="FHW33">
        <v>663366</v>
      </c>
      <c r="FHX33">
        <v>658660</v>
      </c>
      <c r="FHY33">
        <v>658660</v>
      </c>
      <c r="FHZ33">
        <v>668723</v>
      </c>
      <c r="FIA33">
        <v>673383</v>
      </c>
      <c r="FIB33">
        <v>7941</v>
      </c>
      <c r="FIC33">
        <v>10211</v>
      </c>
      <c r="FID33">
        <v>10626</v>
      </c>
      <c r="FIE33">
        <v>15108</v>
      </c>
      <c r="FIF33">
        <v>19321</v>
      </c>
      <c r="FIG33">
        <v>21771</v>
      </c>
      <c r="FIH33">
        <v>23707</v>
      </c>
      <c r="FII33">
        <v>24974</v>
      </c>
      <c r="FIJ33">
        <v>29219</v>
      </c>
      <c r="FIK33">
        <v>43920</v>
      </c>
      <c r="FIL33">
        <v>52681</v>
      </c>
      <c r="FIM33">
        <v>57589</v>
      </c>
      <c r="FIN33">
        <v>68262</v>
      </c>
      <c r="FIO33">
        <v>80080</v>
      </c>
      <c r="FIP33">
        <v>89954</v>
      </c>
      <c r="FIQ33">
        <v>120312</v>
      </c>
      <c r="FIR33">
        <v>157362</v>
      </c>
      <c r="FIS33">
        <v>213849</v>
      </c>
      <c r="FIT33">
        <v>213849</v>
      </c>
      <c r="FIU33">
        <v>339495</v>
      </c>
      <c r="FIV33">
        <v>577414</v>
      </c>
      <c r="FIW33">
        <v>689296</v>
      </c>
      <c r="FIX33">
        <v>718959</v>
      </c>
      <c r="FIY33">
        <v>741327</v>
      </c>
      <c r="FIZ33">
        <v>753522</v>
      </c>
      <c r="FJA33">
        <v>751765</v>
      </c>
      <c r="FJB33">
        <v>733367</v>
      </c>
      <c r="FJC33">
        <v>741607</v>
      </c>
      <c r="FJD33">
        <v>739505</v>
      </c>
      <c r="FJE33">
        <v>735088</v>
      </c>
      <c r="FJF33">
        <v>728678</v>
      </c>
      <c r="FJG33">
        <v>733668</v>
      </c>
      <c r="FJH33">
        <v>715607</v>
      </c>
      <c r="FJI33">
        <v>716587</v>
      </c>
      <c r="FJJ33">
        <v>722326</v>
      </c>
      <c r="FJK33">
        <v>725909</v>
      </c>
      <c r="FJL33">
        <v>721218</v>
      </c>
      <c r="FJM33">
        <v>718644</v>
      </c>
      <c r="FJN33">
        <v>719750</v>
      </c>
      <c r="FJO33">
        <v>717544</v>
      </c>
      <c r="FJP33">
        <v>723789</v>
      </c>
      <c r="FJQ33">
        <v>721725</v>
      </c>
      <c r="FJR33">
        <v>719746</v>
      </c>
      <c r="FJS33">
        <v>713035</v>
      </c>
      <c r="FJT33">
        <v>725986</v>
      </c>
      <c r="FJU33">
        <v>719381</v>
      </c>
      <c r="FJV33">
        <v>721270</v>
      </c>
      <c r="FJW33">
        <v>722807</v>
      </c>
      <c r="FJX33">
        <v>731563</v>
      </c>
      <c r="FJY33">
        <v>740277</v>
      </c>
      <c r="FJZ33">
        <v>735929</v>
      </c>
      <c r="FKA33">
        <v>741756</v>
      </c>
      <c r="FKB33">
        <v>768210</v>
      </c>
      <c r="FKC33">
        <v>766005</v>
      </c>
      <c r="FKD33">
        <v>766499</v>
      </c>
      <c r="FKE33">
        <v>761258</v>
      </c>
      <c r="FKF33">
        <v>763043</v>
      </c>
      <c r="FKG33">
        <v>760926</v>
      </c>
      <c r="FKH33">
        <v>746828</v>
      </c>
      <c r="FKI33">
        <v>754196</v>
      </c>
      <c r="FKJ33">
        <v>756635</v>
      </c>
      <c r="FKK33">
        <v>740422</v>
      </c>
      <c r="FKL33">
        <v>741713</v>
      </c>
      <c r="FKM33">
        <v>727300</v>
      </c>
      <c r="FKN33">
        <v>738521</v>
      </c>
      <c r="FKO33">
        <v>2937</v>
      </c>
      <c r="FKP33">
        <v>4743</v>
      </c>
      <c r="FKQ33">
        <v>5790</v>
      </c>
      <c r="FKR33">
        <v>15481</v>
      </c>
      <c r="FKS33">
        <v>15068</v>
      </c>
      <c r="FKT33">
        <v>25722</v>
      </c>
      <c r="FKU33">
        <v>25636</v>
      </c>
      <c r="FKV33">
        <v>27615</v>
      </c>
      <c r="FKW33">
        <v>33272</v>
      </c>
      <c r="FKX33">
        <v>48186</v>
      </c>
      <c r="FKY33">
        <v>52111</v>
      </c>
      <c r="FKZ33">
        <v>52111</v>
      </c>
      <c r="FLA33">
        <v>54519</v>
      </c>
      <c r="FLB33">
        <v>60035</v>
      </c>
      <c r="FLC33">
        <v>76099</v>
      </c>
      <c r="FLD33">
        <v>102507</v>
      </c>
      <c r="FLE33">
        <v>151382</v>
      </c>
      <c r="FLF33">
        <v>240891</v>
      </c>
      <c r="FLG33">
        <v>377374</v>
      </c>
      <c r="FLH33">
        <v>522283</v>
      </c>
      <c r="FLI33">
        <v>575208</v>
      </c>
      <c r="FLJ33">
        <v>631082</v>
      </c>
      <c r="FLK33">
        <v>661361</v>
      </c>
      <c r="FLL33">
        <v>667799</v>
      </c>
      <c r="FLM33">
        <v>679701</v>
      </c>
      <c r="FLN33">
        <v>685932</v>
      </c>
      <c r="FLO33">
        <v>694884</v>
      </c>
      <c r="FLP33">
        <v>691532</v>
      </c>
      <c r="FLQ33">
        <v>679686</v>
      </c>
      <c r="FLR33">
        <v>680609</v>
      </c>
      <c r="FLS33">
        <v>668096</v>
      </c>
      <c r="FLT33">
        <v>666746</v>
      </c>
      <c r="FLU33">
        <v>674164</v>
      </c>
      <c r="FLV33">
        <v>676551</v>
      </c>
      <c r="FLW33">
        <v>678306</v>
      </c>
      <c r="FLX33">
        <v>692853</v>
      </c>
      <c r="FLY33">
        <v>694489</v>
      </c>
      <c r="FLZ33">
        <v>685808</v>
      </c>
      <c r="FMA33">
        <v>676801</v>
      </c>
      <c r="FMB33">
        <v>677640</v>
      </c>
      <c r="FMC33">
        <v>676798</v>
      </c>
      <c r="FMD33">
        <v>665389</v>
      </c>
      <c r="FME33">
        <v>670121</v>
      </c>
      <c r="FMF33">
        <v>679942</v>
      </c>
      <c r="FMG33">
        <v>684465</v>
      </c>
      <c r="FMH33">
        <v>685144</v>
      </c>
      <c r="FMI33">
        <v>686706</v>
      </c>
      <c r="FMJ33">
        <v>689147</v>
      </c>
      <c r="FMK33">
        <v>693739</v>
      </c>
      <c r="FML33">
        <v>711672</v>
      </c>
      <c r="FMM33">
        <v>717361</v>
      </c>
      <c r="FMN33">
        <v>720422</v>
      </c>
      <c r="FMO33">
        <v>721196</v>
      </c>
      <c r="FMP33">
        <v>726931</v>
      </c>
      <c r="FMQ33">
        <v>704311</v>
      </c>
      <c r="FMR33">
        <v>704311</v>
      </c>
      <c r="FMS33">
        <v>706966</v>
      </c>
      <c r="FMT33">
        <v>706966</v>
      </c>
      <c r="FMU33">
        <v>705344</v>
      </c>
      <c r="FMV33">
        <v>698220</v>
      </c>
      <c r="FMW33">
        <v>686965</v>
      </c>
      <c r="FMX33">
        <v>690166</v>
      </c>
      <c r="FMY33">
        <v>696321</v>
      </c>
      <c r="FMZ33">
        <v>696866</v>
      </c>
      <c r="FNA33">
        <v>697972</v>
      </c>
      <c r="FNB33">
        <v>686577</v>
      </c>
      <c r="FNC33">
        <v>4650</v>
      </c>
      <c r="FND33">
        <v>4650</v>
      </c>
      <c r="FNE33">
        <v>4739</v>
      </c>
      <c r="FNF33">
        <v>7131</v>
      </c>
      <c r="FNG33">
        <v>9630</v>
      </c>
      <c r="FNH33">
        <v>10444</v>
      </c>
      <c r="FNI33">
        <v>12999</v>
      </c>
      <c r="FNJ33">
        <v>17142</v>
      </c>
      <c r="FNK33">
        <v>22859</v>
      </c>
      <c r="FNL33">
        <v>25747</v>
      </c>
      <c r="FNM33">
        <v>31323</v>
      </c>
      <c r="FNN33">
        <v>35929</v>
      </c>
      <c r="FNO33">
        <v>49635</v>
      </c>
      <c r="FNP33">
        <v>69645</v>
      </c>
      <c r="FNQ33">
        <v>93683</v>
      </c>
      <c r="FNR33">
        <v>109212</v>
      </c>
      <c r="FNS33">
        <v>150675</v>
      </c>
      <c r="FNT33">
        <v>258870</v>
      </c>
      <c r="FNU33">
        <v>433059</v>
      </c>
      <c r="FNV33">
        <v>510355</v>
      </c>
      <c r="FNW33">
        <v>510355</v>
      </c>
      <c r="FNX33">
        <v>573172</v>
      </c>
      <c r="FNY33">
        <v>624389</v>
      </c>
      <c r="FNZ33">
        <v>677251</v>
      </c>
      <c r="FOA33">
        <v>688226</v>
      </c>
      <c r="FOB33">
        <v>696867</v>
      </c>
      <c r="FOC33">
        <v>704607</v>
      </c>
      <c r="FOD33">
        <v>703916</v>
      </c>
      <c r="FOE33">
        <v>704651</v>
      </c>
      <c r="FOF33">
        <v>701220</v>
      </c>
      <c r="FOG33">
        <v>697312</v>
      </c>
      <c r="FOH33">
        <v>686310</v>
      </c>
      <c r="FOI33">
        <v>685720</v>
      </c>
      <c r="FOJ33">
        <v>683832</v>
      </c>
      <c r="FOK33">
        <v>683588</v>
      </c>
      <c r="FOL33">
        <v>690348</v>
      </c>
      <c r="FOM33">
        <v>679021</v>
      </c>
      <c r="FON33">
        <v>685360</v>
      </c>
      <c r="FOO33">
        <v>692394</v>
      </c>
      <c r="FOP33">
        <v>692198</v>
      </c>
      <c r="FOQ33">
        <v>684825</v>
      </c>
      <c r="FOR33">
        <v>692580</v>
      </c>
      <c r="FOS33">
        <v>698657</v>
      </c>
      <c r="FOT33">
        <v>705127</v>
      </c>
      <c r="FOU33">
        <v>713074</v>
      </c>
      <c r="FOV33">
        <v>709387</v>
      </c>
      <c r="FOW33">
        <v>717419</v>
      </c>
      <c r="FOX33">
        <v>725907</v>
      </c>
      <c r="FOY33">
        <v>726109</v>
      </c>
      <c r="FOZ33">
        <v>722165</v>
      </c>
      <c r="FPA33">
        <v>722594</v>
      </c>
      <c r="FPB33">
        <v>722594</v>
      </c>
      <c r="FPC33">
        <v>721008</v>
      </c>
      <c r="FPD33">
        <v>725720</v>
      </c>
      <c r="FPE33">
        <v>707459</v>
      </c>
      <c r="FPF33">
        <v>705855</v>
      </c>
      <c r="FPG33">
        <v>709418</v>
      </c>
      <c r="FPH33">
        <v>722774</v>
      </c>
      <c r="FPI33">
        <v>718192</v>
      </c>
      <c r="FPJ33">
        <v>706269</v>
      </c>
      <c r="FPK33">
        <v>697110</v>
      </c>
      <c r="FPL33">
        <v>703663</v>
      </c>
      <c r="FPM33">
        <v>699523</v>
      </c>
      <c r="FPN33">
        <v>703456</v>
      </c>
      <c r="FPO33">
        <v>703127</v>
      </c>
      <c r="FPP33">
        <v>3997</v>
      </c>
      <c r="FPQ33">
        <v>3997</v>
      </c>
      <c r="FPR33">
        <v>5062</v>
      </c>
      <c r="FPS33">
        <v>5600</v>
      </c>
      <c r="FPT33">
        <v>6125</v>
      </c>
      <c r="FPU33">
        <v>7058</v>
      </c>
      <c r="FPV33">
        <v>8877</v>
      </c>
      <c r="FPW33">
        <v>14170</v>
      </c>
      <c r="FPX33">
        <v>15877</v>
      </c>
      <c r="FPY33">
        <v>20933</v>
      </c>
      <c r="FPZ33">
        <v>22089</v>
      </c>
      <c r="FQA33">
        <v>27216</v>
      </c>
      <c r="FQB33">
        <v>33709</v>
      </c>
      <c r="FQC33">
        <v>44619</v>
      </c>
      <c r="FQD33">
        <v>54542</v>
      </c>
      <c r="FQE33">
        <v>83753</v>
      </c>
      <c r="FQF33">
        <v>112088</v>
      </c>
      <c r="FQG33">
        <v>243294</v>
      </c>
      <c r="FQH33">
        <v>342957</v>
      </c>
      <c r="FQI33">
        <v>521665</v>
      </c>
      <c r="FQJ33">
        <v>596344</v>
      </c>
      <c r="FQK33">
        <v>656579</v>
      </c>
      <c r="FQL33">
        <v>694355</v>
      </c>
      <c r="FQM33">
        <v>701422</v>
      </c>
      <c r="FQN33">
        <v>703978</v>
      </c>
      <c r="FQO33">
        <v>703978</v>
      </c>
      <c r="FQP33">
        <v>702735</v>
      </c>
      <c r="FQQ33">
        <v>694177</v>
      </c>
      <c r="FQR33">
        <v>697369</v>
      </c>
      <c r="FQS33">
        <v>695988</v>
      </c>
      <c r="FQT33">
        <v>699767</v>
      </c>
      <c r="FQU33">
        <v>703473</v>
      </c>
      <c r="FQV33">
        <v>712987</v>
      </c>
      <c r="FQW33">
        <v>708317</v>
      </c>
      <c r="FQX33">
        <v>702366</v>
      </c>
      <c r="FQY33">
        <v>709695</v>
      </c>
      <c r="FQZ33">
        <v>709015</v>
      </c>
      <c r="FRA33">
        <v>706436</v>
      </c>
      <c r="FRB33">
        <v>716066</v>
      </c>
      <c r="FRC33">
        <v>724560</v>
      </c>
      <c r="FRD33">
        <v>710848</v>
      </c>
      <c r="FRE33">
        <v>715083</v>
      </c>
      <c r="FRF33">
        <v>716082</v>
      </c>
      <c r="FRG33">
        <v>714409</v>
      </c>
      <c r="FRH33">
        <v>725689</v>
      </c>
      <c r="FRI33">
        <v>725689</v>
      </c>
      <c r="FRJ33">
        <v>734610</v>
      </c>
      <c r="FRK33">
        <v>737862</v>
      </c>
      <c r="FRL33">
        <v>731641</v>
      </c>
      <c r="FRM33">
        <v>725916</v>
      </c>
      <c r="FRN33">
        <v>724720</v>
      </c>
      <c r="FRO33">
        <v>726117</v>
      </c>
      <c r="FRP33">
        <v>723444</v>
      </c>
      <c r="FRQ33">
        <v>735814</v>
      </c>
      <c r="FRR33">
        <v>742060</v>
      </c>
      <c r="FRS33">
        <v>751038</v>
      </c>
      <c r="FRT33">
        <v>753267</v>
      </c>
      <c r="FRU33">
        <v>753267</v>
      </c>
      <c r="FRV33">
        <v>760096</v>
      </c>
      <c r="FRW33">
        <v>752885</v>
      </c>
      <c r="FRX33">
        <v>749691</v>
      </c>
      <c r="FRY33">
        <v>749125</v>
      </c>
      <c r="FRZ33">
        <v>749125</v>
      </c>
      <c r="FSA33">
        <v>742749</v>
      </c>
      <c r="FSB33">
        <v>752730</v>
      </c>
      <c r="FSC33">
        <v>6033</v>
      </c>
      <c r="FSD33">
        <v>6033</v>
      </c>
      <c r="FSE33">
        <v>7135</v>
      </c>
      <c r="FSF33">
        <v>9299</v>
      </c>
      <c r="FSG33">
        <v>10234</v>
      </c>
      <c r="FSH33">
        <v>10962</v>
      </c>
      <c r="FSI33">
        <v>12425</v>
      </c>
      <c r="FSJ33">
        <v>14351</v>
      </c>
      <c r="FSK33">
        <v>18276</v>
      </c>
      <c r="FSL33">
        <v>21915</v>
      </c>
      <c r="FSM33">
        <v>26282</v>
      </c>
      <c r="FSN33">
        <v>39205</v>
      </c>
      <c r="FSO33">
        <v>46394</v>
      </c>
      <c r="FSP33">
        <v>76553</v>
      </c>
      <c r="FSQ33">
        <v>92571</v>
      </c>
      <c r="FSR33">
        <v>128982</v>
      </c>
      <c r="FSS33">
        <v>175876</v>
      </c>
      <c r="FST33">
        <v>175876</v>
      </c>
      <c r="FSU33">
        <v>289899</v>
      </c>
      <c r="FSV33">
        <v>380105</v>
      </c>
      <c r="FSW33">
        <v>533628</v>
      </c>
      <c r="FSX33">
        <v>609682</v>
      </c>
      <c r="FSY33">
        <v>668886</v>
      </c>
      <c r="FSZ33">
        <v>681528</v>
      </c>
      <c r="FTA33">
        <v>692101</v>
      </c>
      <c r="FTB33">
        <v>712000</v>
      </c>
      <c r="FTC33">
        <v>711363</v>
      </c>
      <c r="FTD33">
        <v>708497</v>
      </c>
      <c r="FTE33">
        <v>716358</v>
      </c>
      <c r="FTF33">
        <v>719120</v>
      </c>
      <c r="FTG33">
        <v>715661</v>
      </c>
      <c r="FTH33">
        <v>718613</v>
      </c>
      <c r="FTI33">
        <v>715476</v>
      </c>
      <c r="FTJ33">
        <v>713996</v>
      </c>
      <c r="FTK33">
        <v>718444</v>
      </c>
      <c r="FTL33">
        <v>717323</v>
      </c>
      <c r="FTM33">
        <v>710390</v>
      </c>
      <c r="FTN33">
        <v>722033</v>
      </c>
      <c r="FTO33">
        <v>725881</v>
      </c>
      <c r="FTP33">
        <v>732175</v>
      </c>
      <c r="FTQ33">
        <v>727467</v>
      </c>
      <c r="FTR33">
        <v>730219</v>
      </c>
      <c r="FTS33">
        <v>716908</v>
      </c>
      <c r="FTT33">
        <v>718375</v>
      </c>
      <c r="FTU33">
        <v>720089</v>
      </c>
      <c r="FTV33">
        <v>730518</v>
      </c>
      <c r="FTW33">
        <v>733187</v>
      </c>
      <c r="FTX33">
        <v>748691</v>
      </c>
      <c r="FTY33">
        <v>745713</v>
      </c>
      <c r="FTZ33">
        <v>778609</v>
      </c>
      <c r="FUA33">
        <v>785098</v>
      </c>
      <c r="FUB33">
        <v>801477</v>
      </c>
      <c r="FUC33">
        <v>807828</v>
      </c>
      <c r="FUD33">
        <v>790162</v>
      </c>
      <c r="FUE33">
        <v>801988</v>
      </c>
      <c r="FUF33">
        <v>800994</v>
      </c>
      <c r="FUG33">
        <v>801502</v>
      </c>
      <c r="FUH33">
        <v>803363</v>
      </c>
      <c r="FUI33">
        <v>800751</v>
      </c>
      <c r="FUJ33">
        <v>816973</v>
      </c>
      <c r="FUK33">
        <v>800725</v>
      </c>
      <c r="FUL33">
        <v>815930</v>
      </c>
      <c r="FUM33">
        <v>810163</v>
      </c>
      <c r="FUN33">
        <v>813819</v>
      </c>
      <c r="FUO33">
        <v>826424</v>
      </c>
      <c r="FUP33">
        <v>13126</v>
      </c>
      <c r="FUQ33">
        <v>13126</v>
      </c>
      <c r="FUR33">
        <v>14352</v>
      </c>
      <c r="FUS33">
        <v>18410</v>
      </c>
      <c r="FUT33">
        <v>28657</v>
      </c>
      <c r="FUU33">
        <v>30400</v>
      </c>
      <c r="FUV33">
        <v>31527</v>
      </c>
      <c r="FUW33">
        <v>38563</v>
      </c>
      <c r="FUX33">
        <v>42655</v>
      </c>
      <c r="FUY33">
        <v>52361</v>
      </c>
      <c r="FUZ33">
        <v>59448</v>
      </c>
      <c r="FVA33">
        <v>78904</v>
      </c>
      <c r="FVB33">
        <v>103480</v>
      </c>
      <c r="FVC33">
        <v>124177</v>
      </c>
      <c r="FVD33">
        <v>152640</v>
      </c>
      <c r="FVE33">
        <v>152640</v>
      </c>
      <c r="FVF33">
        <v>200753</v>
      </c>
      <c r="FVG33">
        <v>347559</v>
      </c>
      <c r="FVH33">
        <v>535902</v>
      </c>
      <c r="FVI33">
        <v>658952</v>
      </c>
      <c r="FVJ33">
        <v>694894</v>
      </c>
      <c r="FVK33">
        <v>745839</v>
      </c>
      <c r="FVL33">
        <v>784803</v>
      </c>
      <c r="FVM33">
        <v>814928</v>
      </c>
      <c r="FVN33">
        <v>841418</v>
      </c>
      <c r="FVO33">
        <v>839201</v>
      </c>
      <c r="FVP33">
        <v>841660</v>
      </c>
      <c r="FVQ33">
        <v>827006</v>
      </c>
      <c r="FVR33">
        <v>839568</v>
      </c>
      <c r="FVS33">
        <v>831960</v>
      </c>
      <c r="FVT33">
        <v>864128</v>
      </c>
      <c r="FVU33">
        <v>861584</v>
      </c>
      <c r="FVV33">
        <v>844579</v>
      </c>
      <c r="FVW33">
        <v>848525</v>
      </c>
      <c r="FVX33">
        <v>859864</v>
      </c>
      <c r="FVY33">
        <v>858966</v>
      </c>
      <c r="FVZ33">
        <v>869149</v>
      </c>
      <c r="FWA33">
        <v>849450</v>
      </c>
      <c r="FWB33">
        <v>843833</v>
      </c>
      <c r="FWC33">
        <v>858985</v>
      </c>
      <c r="FWD33">
        <v>838635</v>
      </c>
      <c r="FWE33">
        <v>871629</v>
      </c>
      <c r="FWF33">
        <v>868880</v>
      </c>
      <c r="FWG33">
        <v>879590</v>
      </c>
      <c r="FWH33">
        <v>888305</v>
      </c>
      <c r="FWI33">
        <v>898548</v>
      </c>
      <c r="FWJ33">
        <v>888870</v>
      </c>
      <c r="FWK33">
        <v>902650</v>
      </c>
      <c r="FWL33">
        <v>917644</v>
      </c>
      <c r="FWM33">
        <v>925087</v>
      </c>
      <c r="FWN33">
        <v>912565</v>
      </c>
      <c r="FWO33">
        <v>908369</v>
      </c>
      <c r="FWP33">
        <v>917131</v>
      </c>
      <c r="FWQ33">
        <v>908637</v>
      </c>
      <c r="FWR33">
        <v>907698</v>
      </c>
      <c r="FWS33">
        <v>896224</v>
      </c>
      <c r="FWT33">
        <v>896224</v>
      </c>
      <c r="FWU33">
        <v>903438</v>
      </c>
      <c r="FWV33">
        <v>893912</v>
      </c>
      <c r="FWW33">
        <v>891260</v>
      </c>
      <c r="FWX33">
        <v>894914</v>
      </c>
      <c r="FWY33">
        <v>893137</v>
      </c>
      <c r="FWZ33">
        <v>862305</v>
      </c>
      <c r="FXA33">
        <v>871219</v>
      </c>
      <c r="FXB33">
        <v>866296</v>
      </c>
      <c r="FXC33">
        <v>859064</v>
      </c>
      <c r="FXD33">
        <v>17762</v>
      </c>
      <c r="FXE33">
        <v>21170</v>
      </c>
      <c r="FXF33">
        <v>26393</v>
      </c>
      <c r="FXG33">
        <v>28498</v>
      </c>
      <c r="FXH33">
        <v>30296</v>
      </c>
      <c r="FXI33">
        <v>34194</v>
      </c>
      <c r="FXJ33">
        <v>35083</v>
      </c>
      <c r="FXK33">
        <v>41553</v>
      </c>
      <c r="FXL33">
        <v>58707</v>
      </c>
      <c r="FXM33">
        <v>80946</v>
      </c>
      <c r="FXN33">
        <v>104012</v>
      </c>
      <c r="FXO33">
        <v>119784</v>
      </c>
      <c r="FXP33">
        <v>134678</v>
      </c>
      <c r="FXQ33">
        <v>163510</v>
      </c>
      <c r="FXR33">
        <v>195727</v>
      </c>
      <c r="FXS33">
        <v>292243</v>
      </c>
      <c r="FXT33">
        <v>488452</v>
      </c>
      <c r="FXU33">
        <v>651301</v>
      </c>
      <c r="FXV33">
        <v>771882</v>
      </c>
      <c r="FXW33">
        <v>771882</v>
      </c>
      <c r="FXX33">
        <v>821294</v>
      </c>
      <c r="FXY33">
        <v>860598</v>
      </c>
      <c r="FXZ33">
        <v>891274</v>
      </c>
      <c r="FYA33">
        <v>910883</v>
      </c>
      <c r="FYB33">
        <v>922993</v>
      </c>
      <c r="FYC33">
        <v>924510</v>
      </c>
      <c r="FYD33">
        <v>926706</v>
      </c>
      <c r="FYE33">
        <v>929504</v>
      </c>
      <c r="FYF33">
        <v>930500</v>
      </c>
      <c r="FYG33">
        <v>922819</v>
      </c>
      <c r="FYH33">
        <v>921916</v>
      </c>
      <c r="FYI33">
        <v>908442</v>
      </c>
      <c r="FYJ33">
        <v>906859</v>
      </c>
      <c r="FYK33">
        <v>906145</v>
      </c>
      <c r="FYL33">
        <v>902018</v>
      </c>
      <c r="FYM33">
        <v>908605</v>
      </c>
      <c r="FYN33">
        <v>903892</v>
      </c>
      <c r="FYO33">
        <v>900830</v>
      </c>
      <c r="FYP33">
        <v>905766</v>
      </c>
      <c r="FYQ33">
        <v>890057</v>
      </c>
      <c r="FYR33">
        <v>901526</v>
      </c>
      <c r="FYS33">
        <v>900674</v>
      </c>
      <c r="FYT33">
        <v>888524</v>
      </c>
      <c r="FYU33">
        <v>877755</v>
      </c>
      <c r="FYV33">
        <v>880839</v>
      </c>
      <c r="FYW33">
        <v>890109</v>
      </c>
      <c r="FYX33">
        <v>898786</v>
      </c>
      <c r="FYY33">
        <v>903425</v>
      </c>
      <c r="FYZ33">
        <v>902077</v>
      </c>
      <c r="FZA33">
        <v>899458</v>
      </c>
      <c r="FZB33">
        <v>886238</v>
      </c>
      <c r="FZC33">
        <v>885927</v>
      </c>
      <c r="FZD33">
        <v>874346</v>
      </c>
      <c r="FZE33">
        <v>877674</v>
      </c>
      <c r="FZF33">
        <v>885921</v>
      </c>
      <c r="FZG33">
        <v>868905</v>
      </c>
      <c r="FZH33">
        <v>879446</v>
      </c>
      <c r="FZI33">
        <v>904876</v>
      </c>
      <c r="FZJ33">
        <v>925331</v>
      </c>
      <c r="FZK33">
        <v>928184</v>
      </c>
      <c r="FZL33">
        <v>925847</v>
      </c>
      <c r="FZM33">
        <v>925219</v>
      </c>
      <c r="FZN33">
        <v>923685</v>
      </c>
      <c r="FZO33">
        <v>923493</v>
      </c>
      <c r="FZP33">
        <v>936330</v>
      </c>
      <c r="FZQ33">
        <v>936330</v>
      </c>
      <c r="FZR33">
        <v>30300</v>
      </c>
      <c r="FZS33">
        <v>30300</v>
      </c>
      <c r="FZT33">
        <v>48262</v>
      </c>
      <c r="FZU33">
        <v>61005</v>
      </c>
      <c r="FZV33">
        <v>66633</v>
      </c>
      <c r="FZW33">
        <v>73695</v>
      </c>
      <c r="FZX33">
        <v>81250</v>
      </c>
      <c r="FZY33">
        <v>88093</v>
      </c>
      <c r="FZZ33">
        <v>95252</v>
      </c>
      <c r="GAA33">
        <v>101792</v>
      </c>
      <c r="GAB33">
        <v>117135</v>
      </c>
      <c r="GAC33">
        <v>154722</v>
      </c>
      <c r="GAD33">
        <v>185640</v>
      </c>
      <c r="GAE33">
        <v>276063</v>
      </c>
      <c r="GAF33">
        <v>401296</v>
      </c>
      <c r="GAG33">
        <v>557216</v>
      </c>
      <c r="GAH33">
        <v>736055</v>
      </c>
      <c r="GAI33">
        <v>850850</v>
      </c>
      <c r="GAJ33">
        <v>909232</v>
      </c>
      <c r="GAK33">
        <v>965566</v>
      </c>
      <c r="GAL33">
        <v>998484</v>
      </c>
      <c r="GAM33">
        <v>1002632</v>
      </c>
      <c r="GAN33">
        <v>1018211</v>
      </c>
      <c r="GAO33">
        <v>1018211</v>
      </c>
      <c r="GAP33">
        <v>1007696</v>
      </c>
      <c r="GAQ33">
        <v>1002311</v>
      </c>
      <c r="GAR33">
        <v>1002311</v>
      </c>
      <c r="GAS33">
        <v>1014432</v>
      </c>
      <c r="GAT33">
        <v>1016333</v>
      </c>
      <c r="GAU33">
        <v>1007207</v>
      </c>
      <c r="GAV33">
        <v>1000820</v>
      </c>
      <c r="GAW33">
        <v>1011374</v>
      </c>
      <c r="GAX33">
        <v>997164</v>
      </c>
      <c r="GAY33">
        <v>1014551</v>
      </c>
      <c r="GAZ33">
        <v>1009984</v>
      </c>
      <c r="GBA33">
        <v>1011468</v>
      </c>
      <c r="GBB33">
        <v>1022651</v>
      </c>
      <c r="GBC33">
        <v>1033159</v>
      </c>
      <c r="GBD33">
        <v>1015700</v>
      </c>
      <c r="GBE33">
        <v>1049095</v>
      </c>
      <c r="GBF33">
        <v>1059883</v>
      </c>
      <c r="GBG33">
        <v>1068821</v>
      </c>
      <c r="GBH33">
        <v>1055204</v>
      </c>
      <c r="GBI33">
        <v>1055204</v>
      </c>
      <c r="GBJ33">
        <v>1045107</v>
      </c>
      <c r="GBK33">
        <v>1029304</v>
      </c>
      <c r="GBL33">
        <v>1036763</v>
      </c>
      <c r="GBM33">
        <v>1028034</v>
      </c>
      <c r="GBN33">
        <v>1010069</v>
      </c>
      <c r="GBO33">
        <v>1003428</v>
      </c>
      <c r="GBP33">
        <v>992525</v>
      </c>
      <c r="GBQ33">
        <v>996951</v>
      </c>
      <c r="GBR33">
        <v>975107</v>
      </c>
      <c r="GBS33">
        <v>985813</v>
      </c>
      <c r="GBT33">
        <v>961916</v>
      </c>
      <c r="GBU33">
        <v>949027</v>
      </c>
      <c r="GBV33">
        <v>917788</v>
      </c>
      <c r="GBW33">
        <v>917788</v>
      </c>
      <c r="GBX33">
        <v>918180</v>
      </c>
      <c r="GBY33">
        <v>915584</v>
      </c>
      <c r="GBZ33">
        <v>921393</v>
      </c>
      <c r="GCA33">
        <v>925117</v>
      </c>
      <c r="GCB33">
        <v>925117</v>
      </c>
      <c r="GCC33">
        <v>919933</v>
      </c>
      <c r="GCD33">
        <v>941060</v>
      </c>
      <c r="GCE33">
        <v>4450</v>
      </c>
      <c r="GCF33">
        <v>6208</v>
      </c>
      <c r="GCG33">
        <v>11470</v>
      </c>
      <c r="GCH33">
        <v>14681</v>
      </c>
      <c r="GCI33">
        <v>16196</v>
      </c>
      <c r="GCJ33">
        <v>17233</v>
      </c>
      <c r="GCK33">
        <v>19984</v>
      </c>
      <c r="GCL33">
        <v>23708</v>
      </c>
      <c r="GCM33">
        <v>27328</v>
      </c>
      <c r="GCN33">
        <v>36119</v>
      </c>
      <c r="GCO33">
        <v>48628</v>
      </c>
      <c r="GCP33">
        <v>68298</v>
      </c>
      <c r="GCQ33">
        <v>87971</v>
      </c>
      <c r="GCR33">
        <v>149929</v>
      </c>
      <c r="GCS33">
        <v>261923</v>
      </c>
      <c r="GCT33">
        <v>495324</v>
      </c>
      <c r="GCU33">
        <v>682586</v>
      </c>
      <c r="GCV33">
        <v>846267</v>
      </c>
      <c r="GCW33">
        <v>942923</v>
      </c>
      <c r="GCX33">
        <v>956383</v>
      </c>
      <c r="GCY33">
        <v>956383</v>
      </c>
      <c r="GCZ33">
        <v>965590</v>
      </c>
      <c r="GDA33">
        <v>998509</v>
      </c>
      <c r="GDB33">
        <v>993461</v>
      </c>
      <c r="GDC33">
        <v>991547</v>
      </c>
      <c r="GDD33">
        <v>993033</v>
      </c>
      <c r="GDE33">
        <v>1001287</v>
      </c>
      <c r="GDF33">
        <v>1001326</v>
      </c>
      <c r="GDG33">
        <v>1005124</v>
      </c>
      <c r="GDH33">
        <v>999493</v>
      </c>
      <c r="GDI33">
        <v>988109</v>
      </c>
      <c r="GDJ33">
        <v>981331</v>
      </c>
      <c r="GDK33">
        <v>980253</v>
      </c>
      <c r="GDL33">
        <v>978941</v>
      </c>
      <c r="GDM33">
        <v>975522</v>
      </c>
      <c r="GDN33">
        <v>963911</v>
      </c>
      <c r="GDO33">
        <v>967460</v>
      </c>
      <c r="GDP33">
        <v>982572</v>
      </c>
      <c r="GDQ33">
        <v>963919</v>
      </c>
      <c r="GDR33">
        <v>976357</v>
      </c>
      <c r="GDS33">
        <v>964643</v>
      </c>
      <c r="GDT33">
        <v>946819</v>
      </c>
      <c r="GDU33">
        <v>943677</v>
      </c>
      <c r="GDV33">
        <v>942278</v>
      </c>
      <c r="GDW33">
        <v>943798</v>
      </c>
      <c r="GDX33">
        <v>937078</v>
      </c>
      <c r="GDY33">
        <v>932096</v>
      </c>
      <c r="GDZ33">
        <v>938281</v>
      </c>
      <c r="GEA33">
        <v>937899</v>
      </c>
      <c r="GEB33">
        <v>924148</v>
      </c>
      <c r="GEC33">
        <v>925830</v>
      </c>
      <c r="GED33">
        <v>922836</v>
      </c>
      <c r="GEE33">
        <v>931762</v>
      </c>
      <c r="GEF33">
        <v>932144</v>
      </c>
      <c r="GEG33">
        <v>924954</v>
      </c>
      <c r="GEH33">
        <v>914980</v>
      </c>
      <c r="GEI33">
        <v>923069</v>
      </c>
      <c r="GEJ33">
        <v>918556</v>
      </c>
      <c r="GEK33">
        <v>902897</v>
      </c>
      <c r="GEL33">
        <v>871824</v>
      </c>
      <c r="GEM33">
        <v>877551</v>
      </c>
      <c r="GEN33">
        <v>877119</v>
      </c>
      <c r="GEO33">
        <v>877511</v>
      </c>
      <c r="GEP33">
        <v>874308</v>
      </c>
      <c r="GEQ33">
        <v>893278</v>
      </c>
      <c r="GER33">
        <v>1806</v>
      </c>
      <c r="GES33">
        <v>13329</v>
      </c>
      <c r="GET33">
        <v>20923</v>
      </c>
      <c r="GEU33">
        <v>44479</v>
      </c>
      <c r="GEV33">
        <v>48766</v>
      </c>
      <c r="GEW33">
        <v>51497</v>
      </c>
      <c r="GEX33">
        <v>51506</v>
      </c>
      <c r="GEY33">
        <v>60878</v>
      </c>
      <c r="GEZ33">
        <v>67220</v>
      </c>
      <c r="GFA33">
        <v>81276</v>
      </c>
      <c r="GFB33">
        <v>110892</v>
      </c>
      <c r="GFC33">
        <v>170894</v>
      </c>
      <c r="GFD33">
        <v>211764</v>
      </c>
      <c r="GFE33">
        <v>211764</v>
      </c>
      <c r="GFF33">
        <v>268132</v>
      </c>
      <c r="GFG33">
        <v>474986</v>
      </c>
      <c r="GFH33">
        <v>671682</v>
      </c>
      <c r="GFI33">
        <v>816954</v>
      </c>
      <c r="GFJ33">
        <v>882626</v>
      </c>
      <c r="GFK33">
        <v>953682</v>
      </c>
      <c r="GFL33">
        <v>961238</v>
      </c>
      <c r="GFM33">
        <v>974650</v>
      </c>
      <c r="GFN33">
        <v>991632</v>
      </c>
      <c r="GFO33">
        <v>978933</v>
      </c>
      <c r="GFP33">
        <v>1001896</v>
      </c>
      <c r="GFQ33">
        <v>992149</v>
      </c>
      <c r="GFR33">
        <v>983672</v>
      </c>
      <c r="GFS33">
        <v>936228</v>
      </c>
      <c r="GFT33">
        <v>970503</v>
      </c>
      <c r="GFU33">
        <v>997816</v>
      </c>
      <c r="GFV33">
        <v>987799</v>
      </c>
      <c r="GFW33">
        <v>1005929</v>
      </c>
      <c r="GFX33">
        <v>996751</v>
      </c>
      <c r="GFY33">
        <v>1003422</v>
      </c>
      <c r="GFZ33">
        <v>992773</v>
      </c>
      <c r="GGA33">
        <v>976022</v>
      </c>
      <c r="GGB33">
        <v>998171</v>
      </c>
      <c r="GGC33">
        <v>997552</v>
      </c>
      <c r="GGD33">
        <v>973441</v>
      </c>
      <c r="GGE33">
        <v>1010738</v>
      </c>
      <c r="GGF33">
        <v>994959</v>
      </c>
      <c r="GGG33">
        <v>977175</v>
      </c>
      <c r="GGH33">
        <v>964974</v>
      </c>
      <c r="GGI33">
        <v>979306</v>
      </c>
      <c r="GGJ33">
        <v>962139</v>
      </c>
      <c r="GGK33">
        <v>977973</v>
      </c>
      <c r="GGL33">
        <v>973957</v>
      </c>
      <c r="GGM33">
        <v>959521</v>
      </c>
      <c r="GGN33">
        <v>968111</v>
      </c>
      <c r="GGO33">
        <v>984609</v>
      </c>
      <c r="GGP33">
        <v>983619</v>
      </c>
      <c r="GGQ33">
        <v>987332</v>
      </c>
      <c r="GGR33">
        <v>993807</v>
      </c>
      <c r="GGS33">
        <v>993493</v>
      </c>
      <c r="GGT33">
        <v>993089</v>
      </c>
      <c r="GGU33">
        <v>989795</v>
      </c>
      <c r="GGV33">
        <v>989795</v>
      </c>
      <c r="GGW33">
        <v>995015</v>
      </c>
      <c r="GGX33">
        <v>1012338</v>
      </c>
      <c r="GGY33">
        <v>994358</v>
      </c>
      <c r="GGZ33">
        <v>984341</v>
      </c>
      <c r="GHA33">
        <v>987459</v>
      </c>
      <c r="GHB33">
        <v>987489</v>
      </c>
      <c r="GHC33">
        <v>988823</v>
      </c>
      <c r="GHD33">
        <v>987620</v>
      </c>
      <c r="GHE33">
        <v>11313</v>
      </c>
      <c r="GHF33">
        <v>15638</v>
      </c>
      <c r="GHG33">
        <v>24278</v>
      </c>
      <c r="GHH33">
        <v>20695</v>
      </c>
      <c r="GHI33">
        <v>24438</v>
      </c>
      <c r="GHJ33">
        <v>28600</v>
      </c>
      <c r="GHK33">
        <v>36385</v>
      </c>
      <c r="GHL33">
        <v>40774</v>
      </c>
      <c r="GHM33">
        <v>46707</v>
      </c>
      <c r="GHN33">
        <v>64218</v>
      </c>
      <c r="GHO33">
        <v>76077</v>
      </c>
      <c r="GHP33">
        <v>94142</v>
      </c>
      <c r="GHQ33">
        <v>137152</v>
      </c>
      <c r="GHR33">
        <v>169373</v>
      </c>
      <c r="GHS33">
        <v>228727</v>
      </c>
      <c r="GHT33">
        <v>303816</v>
      </c>
      <c r="GHU33">
        <v>498187</v>
      </c>
      <c r="GHV33">
        <v>658913</v>
      </c>
      <c r="GHW33">
        <v>658913</v>
      </c>
      <c r="GHX33">
        <v>730348</v>
      </c>
      <c r="GHY33">
        <v>786713</v>
      </c>
      <c r="GHZ33">
        <v>807819</v>
      </c>
      <c r="GIA33">
        <v>837977</v>
      </c>
      <c r="GIB33">
        <v>842993</v>
      </c>
      <c r="GIC33">
        <v>844075</v>
      </c>
      <c r="GID33">
        <v>827046</v>
      </c>
      <c r="GIE33">
        <v>847631</v>
      </c>
      <c r="GIF33">
        <v>847009</v>
      </c>
      <c r="GIG33">
        <v>846330</v>
      </c>
      <c r="GIH33">
        <v>854714</v>
      </c>
      <c r="GII33">
        <v>867866</v>
      </c>
      <c r="GIJ33">
        <v>874215</v>
      </c>
      <c r="GIK33">
        <v>885738</v>
      </c>
      <c r="GIL33">
        <v>886274</v>
      </c>
      <c r="GIM33">
        <v>876403</v>
      </c>
      <c r="GIN33">
        <v>885198</v>
      </c>
      <c r="GIO33">
        <v>888314</v>
      </c>
      <c r="GIP33">
        <v>883695</v>
      </c>
      <c r="GIQ33">
        <v>870452</v>
      </c>
      <c r="GIR33">
        <v>868135</v>
      </c>
      <c r="GIS33">
        <v>854236</v>
      </c>
      <c r="GIT33">
        <v>853726</v>
      </c>
      <c r="GIU33">
        <v>840662</v>
      </c>
      <c r="GIV33">
        <v>841897</v>
      </c>
      <c r="GIW33">
        <v>866290</v>
      </c>
      <c r="GIX33">
        <v>873000</v>
      </c>
      <c r="GIY33">
        <v>880873</v>
      </c>
      <c r="GIZ33">
        <v>928469</v>
      </c>
      <c r="GJA33">
        <v>899623</v>
      </c>
      <c r="GJB33">
        <v>885366</v>
      </c>
      <c r="GJC33">
        <v>879804</v>
      </c>
      <c r="GJD33">
        <v>873444</v>
      </c>
      <c r="GJE33">
        <v>868118</v>
      </c>
      <c r="GJF33">
        <v>855714</v>
      </c>
      <c r="GJG33">
        <v>849311</v>
      </c>
      <c r="GJH33">
        <v>836419</v>
      </c>
      <c r="GJI33">
        <v>829710</v>
      </c>
      <c r="GJJ33">
        <v>842228</v>
      </c>
      <c r="GJK33">
        <v>836098</v>
      </c>
      <c r="GJL33">
        <v>833929</v>
      </c>
      <c r="GJM33">
        <v>821093</v>
      </c>
      <c r="GJN33">
        <v>804133</v>
      </c>
      <c r="GJO33">
        <v>804904</v>
      </c>
      <c r="GJP33">
        <v>798750</v>
      </c>
      <c r="GJQ33">
        <v>831978</v>
      </c>
      <c r="GJR33">
        <v>10703</v>
      </c>
      <c r="GJS33">
        <v>22069</v>
      </c>
      <c r="GJT33">
        <v>25312</v>
      </c>
      <c r="GJU33">
        <v>26392</v>
      </c>
      <c r="GJV33">
        <v>29580</v>
      </c>
      <c r="GJW33">
        <v>39525</v>
      </c>
      <c r="GJX33">
        <v>43344</v>
      </c>
      <c r="GJY33">
        <v>63002</v>
      </c>
      <c r="GJZ33">
        <v>63713</v>
      </c>
      <c r="GKA33">
        <v>80626</v>
      </c>
      <c r="GKB33">
        <v>87604</v>
      </c>
      <c r="GKC33">
        <v>99109</v>
      </c>
      <c r="GKD33">
        <v>104597</v>
      </c>
      <c r="GKE33">
        <v>155267</v>
      </c>
      <c r="GKF33">
        <v>200397</v>
      </c>
      <c r="GKG33">
        <v>247369</v>
      </c>
      <c r="GKH33">
        <v>369798</v>
      </c>
      <c r="GKI33">
        <v>559702</v>
      </c>
      <c r="GKJ33">
        <v>677719</v>
      </c>
      <c r="GKK33">
        <v>734960</v>
      </c>
      <c r="GKL33">
        <v>790917</v>
      </c>
      <c r="GKM33">
        <v>817206</v>
      </c>
      <c r="GKN33">
        <v>822967</v>
      </c>
      <c r="GKO33">
        <v>822967</v>
      </c>
      <c r="GKP33">
        <v>828981</v>
      </c>
      <c r="GKQ33">
        <v>839842</v>
      </c>
      <c r="GKR33">
        <v>841943</v>
      </c>
      <c r="GKS33">
        <v>852712</v>
      </c>
      <c r="GKT33">
        <v>850737</v>
      </c>
      <c r="GKU33">
        <v>850056</v>
      </c>
      <c r="GKV33">
        <v>867267</v>
      </c>
      <c r="GKW33">
        <v>869653</v>
      </c>
      <c r="GKX33">
        <v>878067</v>
      </c>
      <c r="GKY33">
        <v>877735</v>
      </c>
      <c r="GKZ33">
        <v>891815</v>
      </c>
      <c r="GLA33">
        <v>877540</v>
      </c>
      <c r="GLB33">
        <v>874799</v>
      </c>
      <c r="GLC33">
        <v>868887</v>
      </c>
      <c r="GLD33">
        <v>850680</v>
      </c>
      <c r="GLE33">
        <v>843296</v>
      </c>
      <c r="GLF33">
        <v>818477</v>
      </c>
      <c r="GLG33">
        <v>826359</v>
      </c>
      <c r="GLH33">
        <v>805050</v>
      </c>
      <c r="GLI33">
        <v>804583</v>
      </c>
      <c r="GLJ33">
        <v>801019</v>
      </c>
      <c r="GLK33">
        <v>785944</v>
      </c>
      <c r="GLL33">
        <v>783284</v>
      </c>
      <c r="GLM33">
        <v>784350</v>
      </c>
      <c r="GLN33">
        <v>784350</v>
      </c>
      <c r="GLO33">
        <v>791655</v>
      </c>
      <c r="GLP33">
        <v>781887</v>
      </c>
      <c r="GLQ33">
        <v>775070</v>
      </c>
      <c r="GLR33">
        <v>770134</v>
      </c>
      <c r="GLS33">
        <v>777963</v>
      </c>
      <c r="GLT33">
        <v>767586</v>
      </c>
      <c r="GLU33">
        <v>762174</v>
      </c>
      <c r="GLV33">
        <v>754805</v>
      </c>
      <c r="GLW33">
        <v>746079</v>
      </c>
      <c r="GLX33">
        <v>746079</v>
      </c>
      <c r="GLY33">
        <v>747605</v>
      </c>
      <c r="GLZ33">
        <v>743748</v>
      </c>
      <c r="GMA33">
        <v>744082</v>
      </c>
      <c r="GMB33">
        <v>757854</v>
      </c>
      <c r="GMC33">
        <v>757854</v>
      </c>
      <c r="GMD33">
        <v>757739</v>
      </c>
      <c r="GME33">
        <v>766221</v>
      </c>
      <c r="GMF33">
        <v>12139</v>
      </c>
      <c r="GMG33">
        <v>15237</v>
      </c>
      <c r="GMH33">
        <v>16487</v>
      </c>
      <c r="GMI33">
        <v>20419</v>
      </c>
      <c r="GMJ33">
        <v>25448</v>
      </c>
      <c r="GMK33">
        <v>29438</v>
      </c>
      <c r="GML33">
        <v>42668</v>
      </c>
      <c r="GMM33">
        <v>44050</v>
      </c>
      <c r="GMN33">
        <v>56731</v>
      </c>
      <c r="GMO33">
        <v>90858</v>
      </c>
      <c r="GMP33">
        <v>95750</v>
      </c>
      <c r="GMQ33">
        <v>123234</v>
      </c>
      <c r="GMR33">
        <v>147442</v>
      </c>
      <c r="GMS33">
        <v>197597</v>
      </c>
      <c r="GMT33">
        <v>255503</v>
      </c>
      <c r="GMU33">
        <v>433903</v>
      </c>
      <c r="GMV33">
        <v>587415</v>
      </c>
      <c r="GMW33">
        <v>688400</v>
      </c>
      <c r="GMX33">
        <v>686459</v>
      </c>
      <c r="GMY33">
        <v>686459</v>
      </c>
      <c r="GMZ33">
        <v>671513</v>
      </c>
      <c r="GNA33">
        <v>749379</v>
      </c>
      <c r="GNB33">
        <v>764626</v>
      </c>
      <c r="GNC33">
        <v>762245</v>
      </c>
      <c r="GND33">
        <v>780548</v>
      </c>
      <c r="GNE33">
        <v>785751</v>
      </c>
      <c r="GNF33">
        <v>765135</v>
      </c>
      <c r="GNG33">
        <v>763240</v>
      </c>
      <c r="GNH33">
        <v>756080</v>
      </c>
      <c r="GNI33">
        <v>752674</v>
      </c>
      <c r="GNJ33">
        <v>757884</v>
      </c>
      <c r="GNK33">
        <v>747257</v>
      </c>
      <c r="GNL33">
        <v>752610</v>
      </c>
      <c r="GNM33">
        <v>763082</v>
      </c>
      <c r="GNN33">
        <v>766779</v>
      </c>
      <c r="GNO33">
        <v>749879</v>
      </c>
      <c r="GNP33">
        <v>732025</v>
      </c>
      <c r="GNQ33">
        <v>722698</v>
      </c>
      <c r="GNR33">
        <v>725694</v>
      </c>
      <c r="GNS33">
        <v>702684</v>
      </c>
      <c r="GNT33">
        <v>708698</v>
      </c>
      <c r="GNU33">
        <v>712129</v>
      </c>
      <c r="GNV33">
        <v>703023</v>
      </c>
      <c r="GNW33">
        <v>708747</v>
      </c>
      <c r="GNX33">
        <v>712713</v>
      </c>
      <c r="GNY33">
        <v>716114</v>
      </c>
      <c r="GNZ33">
        <v>713224</v>
      </c>
      <c r="GOA33">
        <v>715389</v>
      </c>
      <c r="GOB33">
        <v>726507</v>
      </c>
      <c r="GOC33">
        <v>724905</v>
      </c>
      <c r="GOD33">
        <v>729017</v>
      </c>
      <c r="GOE33">
        <v>742188</v>
      </c>
      <c r="GOF33">
        <v>742649</v>
      </c>
      <c r="GOG33">
        <v>749057</v>
      </c>
      <c r="GOH33">
        <v>763873</v>
      </c>
      <c r="GOI33">
        <v>771880</v>
      </c>
      <c r="GOJ33">
        <v>774104</v>
      </c>
      <c r="GOK33">
        <v>775752</v>
      </c>
      <c r="GOL33">
        <v>772317</v>
      </c>
      <c r="GOM33">
        <v>764995</v>
      </c>
      <c r="GON33">
        <v>756563</v>
      </c>
      <c r="GOO33">
        <v>758295</v>
      </c>
      <c r="GOP33">
        <v>734319</v>
      </c>
      <c r="GOQ33">
        <v>745935</v>
      </c>
      <c r="GOR33">
        <v>9604</v>
      </c>
      <c r="GOS33">
        <v>21155</v>
      </c>
      <c r="GOT33">
        <v>24893</v>
      </c>
      <c r="GOU33">
        <v>27613</v>
      </c>
      <c r="GOV33">
        <v>31174</v>
      </c>
      <c r="GOW33">
        <v>38210</v>
      </c>
      <c r="GOX33">
        <v>43106</v>
      </c>
      <c r="GOY33">
        <v>49401</v>
      </c>
      <c r="GOZ33">
        <v>60535</v>
      </c>
      <c r="GPA33">
        <v>64219</v>
      </c>
      <c r="GPB33">
        <v>94271</v>
      </c>
      <c r="GPC33">
        <v>139580</v>
      </c>
      <c r="GPD33">
        <v>196036</v>
      </c>
      <c r="GPE33">
        <v>196036</v>
      </c>
      <c r="GPF33">
        <v>226385</v>
      </c>
      <c r="GPG33">
        <v>301014</v>
      </c>
      <c r="GPH33">
        <v>420048</v>
      </c>
      <c r="GPI33">
        <v>547623</v>
      </c>
      <c r="GPJ33">
        <v>621872</v>
      </c>
      <c r="GPK33">
        <v>703911</v>
      </c>
      <c r="GPL33">
        <v>741133</v>
      </c>
      <c r="GPM33">
        <v>754377</v>
      </c>
      <c r="GPN33">
        <v>764249</v>
      </c>
      <c r="GPO33">
        <v>769684</v>
      </c>
      <c r="GPP33">
        <v>766840</v>
      </c>
      <c r="GPQ33">
        <v>787186</v>
      </c>
      <c r="GPR33">
        <v>784162</v>
      </c>
      <c r="GPS33">
        <v>758256</v>
      </c>
      <c r="GPT33">
        <v>766511</v>
      </c>
      <c r="GPU33">
        <v>780879</v>
      </c>
      <c r="GPV33">
        <v>787488</v>
      </c>
      <c r="GPW33">
        <v>779145</v>
      </c>
      <c r="GPX33">
        <v>782943</v>
      </c>
      <c r="GPY33">
        <v>778854</v>
      </c>
      <c r="GPZ33">
        <v>778970</v>
      </c>
      <c r="GQA33">
        <v>768309</v>
      </c>
      <c r="GQB33">
        <v>757533</v>
      </c>
      <c r="GQC33">
        <v>767723</v>
      </c>
      <c r="GQD33">
        <v>779828</v>
      </c>
      <c r="GQE33">
        <v>758130</v>
      </c>
      <c r="GQF33">
        <v>771706</v>
      </c>
      <c r="GQG33">
        <v>752404</v>
      </c>
      <c r="GQH33">
        <v>755092</v>
      </c>
      <c r="GQI33">
        <v>743917</v>
      </c>
      <c r="GQJ33">
        <v>739929</v>
      </c>
      <c r="GQK33">
        <v>746783</v>
      </c>
      <c r="GQL33">
        <v>742255</v>
      </c>
      <c r="GQM33">
        <v>736649</v>
      </c>
      <c r="GQN33">
        <v>746067</v>
      </c>
      <c r="GQO33">
        <v>745862</v>
      </c>
      <c r="GQP33">
        <v>758284</v>
      </c>
      <c r="GQQ33">
        <v>746256</v>
      </c>
      <c r="GQR33">
        <v>738240</v>
      </c>
      <c r="GQS33">
        <v>742512</v>
      </c>
      <c r="GQT33">
        <v>736791</v>
      </c>
      <c r="GQU33">
        <v>752918</v>
      </c>
      <c r="GQV33">
        <v>738232</v>
      </c>
      <c r="GQW33">
        <v>738232</v>
      </c>
      <c r="GQX33">
        <v>742156</v>
      </c>
      <c r="GQY33">
        <v>745766</v>
      </c>
      <c r="GQZ33">
        <v>763830</v>
      </c>
      <c r="GRA33">
        <v>756721</v>
      </c>
      <c r="GRB33">
        <v>759740</v>
      </c>
      <c r="GRC33">
        <v>745058</v>
      </c>
      <c r="GRD33">
        <v>750889</v>
      </c>
      <c r="GRE33">
        <v>3418</v>
      </c>
      <c r="GRF33">
        <v>8462</v>
      </c>
      <c r="GRG33">
        <v>11318</v>
      </c>
      <c r="GRH33">
        <v>13462</v>
      </c>
      <c r="GRI33">
        <v>17582</v>
      </c>
      <c r="GRJ33">
        <v>28210</v>
      </c>
      <c r="GRK33">
        <v>38258</v>
      </c>
      <c r="GRL33">
        <v>42304</v>
      </c>
      <c r="GRM33">
        <v>51624</v>
      </c>
      <c r="GRN33">
        <v>61589</v>
      </c>
      <c r="GRO33">
        <v>73076</v>
      </c>
      <c r="GRP33">
        <v>91996</v>
      </c>
      <c r="GRQ33">
        <v>127375</v>
      </c>
      <c r="GRR33">
        <v>153353</v>
      </c>
      <c r="GRS33">
        <v>205998</v>
      </c>
      <c r="GRT33">
        <v>258038</v>
      </c>
      <c r="GRU33">
        <v>338476</v>
      </c>
      <c r="GRV33">
        <v>463998</v>
      </c>
      <c r="GRW33">
        <v>463998</v>
      </c>
      <c r="GRX33">
        <v>566295</v>
      </c>
      <c r="GRY33">
        <v>654570</v>
      </c>
      <c r="GRZ33">
        <v>693854</v>
      </c>
      <c r="GSA33">
        <v>722183</v>
      </c>
      <c r="GSB33">
        <v>746456</v>
      </c>
      <c r="GSC33">
        <v>778515</v>
      </c>
      <c r="GSD33">
        <v>794189</v>
      </c>
      <c r="GSE33">
        <v>789037</v>
      </c>
      <c r="GSF33">
        <v>795122</v>
      </c>
      <c r="GSG33">
        <v>806373</v>
      </c>
      <c r="GSH33">
        <v>800577</v>
      </c>
      <c r="GSI33">
        <v>799309</v>
      </c>
      <c r="GSJ33">
        <v>800776</v>
      </c>
      <c r="GSK33">
        <v>800784</v>
      </c>
      <c r="GSL33">
        <v>796398</v>
      </c>
      <c r="GSM33">
        <v>822153</v>
      </c>
      <c r="GSN33">
        <v>830714</v>
      </c>
      <c r="GSO33">
        <v>811067</v>
      </c>
      <c r="GSP33">
        <v>821558</v>
      </c>
      <c r="GSQ33">
        <v>791357</v>
      </c>
      <c r="GSR33">
        <v>788025</v>
      </c>
      <c r="GSS33">
        <v>788858</v>
      </c>
      <c r="GST33">
        <v>788378</v>
      </c>
      <c r="GSU33">
        <v>773960</v>
      </c>
      <c r="GSV33">
        <v>760904</v>
      </c>
      <c r="GSW33">
        <v>762573</v>
      </c>
      <c r="GSX33">
        <v>756492</v>
      </c>
      <c r="GSY33">
        <v>718196</v>
      </c>
      <c r="GSZ33">
        <v>712288</v>
      </c>
      <c r="GTA33">
        <v>713195</v>
      </c>
      <c r="GTB33">
        <v>713195</v>
      </c>
      <c r="GTC33">
        <v>701096</v>
      </c>
      <c r="GTD33">
        <v>688644</v>
      </c>
      <c r="GTE33">
        <v>692889</v>
      </c>
      <c r="GTF33">
        <v>681815</v>
      </c>
      <c r="GTG33">
        <v>671998</v>
      </c>
      <c r="GTH33">
        <v>654449</v>
      </c>
      <c r="GTI33">
        <v>650635</v>
      </c>
      <c r="GTJ33">
        <v>646305</v>
      </c>
      <c r="GTK33">
        <v>633954</v>
      </c>
      <c r="GTL33">
        <v>642750</v>
      </c>
      <c r="GTM33">
        <v>624046</v>
      </c>
      <c r="GTN33">
        <v>602701</v>
      </c>
      <c r="GTO33">
        <v>586324</v>
      </c>
      <c r="GTP33">
        <v>578809</v>
      </c>
      <c r="GTQ33">
        <v>604448</v>
      </c>
      <c r="GTR33">
        <v>7852</v>
      </c>
      <c r="GTS33">
        <v>16341</v>
      </c>
      <c r="GTT33">
        <v>19509</v>
      </c>
      <c r="GTU33">
        <v>20263</v>
      </c>
      <c r="GTV33">
        <v>22040</v>
      </c>
      <c r="GTW33">
        <v>26071</v>
      </c>
      <c r="GTX33">
        <v>30568</v>
      </c>
      <c r="GTY33">
        <v>38688</v>
      </c>
      <c r="GTZ33">
        <v>45750</v>
      </c>
      <c r="GUA33">
        <v>52141</v>
      </c>
      <c r="GUB33">
        <v>62130</v>
      </c>
      <c r="GUC33">
        <v>65109</v>
      </c>
      <c r="GUD33">
        <v>81587</v>
      </c>
      <c r="GUE33">
        <v>98122</v>
      </c>
      <c r="GUF33">
        <v>121296</v>
      </c>
      <c r="GUG33">
        <v>141177</v>
      </c>
      <c r="GUH33">
        <v>197187</v>
      </c>
      <c r="GUI33">
        <v>313841</v>
      </c>
      <c r="GUJ33">
        <v>426142</v>
      </c>
      <c r="GUK33">
        <v>527947</v>
      </c>
      <c r="GUL33">
        <v>587596</v>
      </c>
      <c r="GUM33">
        <v>596255</v>
      </c>
      <c r="GUN33">
        <v>613828</v>
      </c>
      <c r="GUO33">
        <v>613828</v>
      </c>
      <c r="GUP33">
        <v>619556</v>
      </c>
      <c r="GUQ33">
        <v>620599</v>
      </c>
      <c r="GUR33">
        <v>630345</v>
      </c>
      <c r="GUS33">
        <v>621224</v>
      </c>
      <c r="GUT33">
        <v>617285</v>
      </c>
      <c r="GUU33">
        <v>627075</v>
      </c>
      <c r="GUV33">
        <v>626226</v>
      </c>
      <c r="GUW33">
        <v>628508</v>
      </c>
      <c r="GUX33">
        <v>639078</v>
      </c>
      <c r="GUY33">
        <v>632744</v>
      </c>
      <c r="GUZ33">
        <v>595002</v>
      </c>
      <c r="GVA33">
        <v>592038</v>
      </c>
      <c r="GVB33">
        <v>593504</v>
      </c>
      <c r="GVC33">
        <v>587539</v>
      </c>
      <c r="GVD33">
        <v>568193</v>
      </c>
      <c r="GVE33">
        <v>592696</v>
      </c>
      <c r="GVF33">
        <v>604459</v>
      </c>
      <c r="GVG33">
        <v>607078</v>
      </c>
      <c r="GVH33">
        <v>610362</v>
      </c>
      <c r="GVI33">
        <v>606810</v>
      </c>
      <c r="GVJ33">
        <v>600104</v>
      </c>
      <c r="GVK33">
        <v>603412</v>
      </c>
      <c r="GVL33">
        <v>607831</v>
      </c>
      <c r="GVM33">
        <v>603167</v>
      </c>
      <c r="GVN33">
        <v>603167</v>
      </c>
      <c r="GVO33">
        <v>575528</v>
      </c>
      <c r="GVP33">
        <v>574505</v>
      </c>
      <c r="GVQ33">
        <v>583389</v>
      </c>
      <c r="GVR33">
        <v>591282</v>
      </c>
      <c r="GVS33">
        <v>597513</v>
      </c>
      <c r="GVT33">
        <v>595880</v>
      </c>
      <c r="GVU33">
        <v>601427</v>
      </c>
      <c r="GVV33">
        <v>599457</v>
      </c>
      <c r="GVW33">
        <v>589000</v>
      </c>
      <c r="GVX33">
        <v>589000</v>
      </c>
      <c r="GVY33">
        <v>594218</v>
      </c>
      <c r="GVZ33">
        <v>604696</v>
      </c>
      <c r="GWA33">
        <v>599717</v>
      </c>
      <c r="GWB33">
        <v>576683</v>
      </c>
      <c r="GWC33">
        <v>576683</v>
      </c>
      <c r="GWD33">
        <v>564273</v>
      </c>
      <c r="GWE33">
        <v>547281</v>
      </c>
      <c r="GWF33">
        <v>3737</v>
      </c>
      <c r="GWG33">
        <v>9423</v>
      </c>
      <c r="GWH33">
        <v>13872</v>
      </c>
      <c r="GWI33">
        <v>15680</v>
      </c>
      <c r="GWJ33">
        <v>20577</v>
      </c>
      <c r="GWK33">
        <v>22113</v>
      </c>
      <c r="GWL33">
        <v>25520</v>
      </c>
      <c r="GWM33">
        <v>39848</v>
      </c>
      <c r="GWN33">
        <v>52027</v>
      </c>
      <c r="GWO33">
        <v>66337</v>
      </c>
      <c r="GWP33">
        <v>76583</v>
      </c>
      <c r="GWQ33">
        <v>94990</v>
      </c>
      <c r="GWR33">
        <v>125187</v>
      </c>
      <c r="GWS33">
        <v>151722</v>
      </c>
      <c r="GWT33">
        <v>185369</v>
      </c>
      <c r="GWU33">
        <v>268655</v>
      </c>
      <c r="GWV33">
        <v>379018</v>
      </c>
      <c r="GWW33">
        <v>452286</v>
      </c>
      <c r="GWX33">
        <v>493350</v>
      </c>
      <c r="GWY33">
        <v>493350</v>
      </c>
      <c r="GWZ33">
        <v>500304</v>
      </c>
      <c r="GXA33">
        <v>582083</v>
      </c>
      <c r="GXB33">
        <v>579274</v>
      </c>
      <c r="GXC33">
        <v>586520</v>
      </c>
      <c r="GXD33">
        <v>587267</v>
      </c>
      <c r="GXE33">
        <v>608079</v>
      </c>
      <c r="GXF33">
        <v>603955</v>
      </c>
      <c r="GXG33">
        <v>594774</v>
      </c>
      <c r="GXH33">
        <v>597476</v>
      </c>
      <c r="GXI33">
        <v>590322</v>
      </c>
      <c r="GXJ33">
        <v>585749</v>
      </c>
      <c r="GXK33">
        <v>578383</v>
      </c>
      <c r="GXL33">
        <v>594538</v>
      </c>
      <c r="GXM33">
        <v>594069</v>
      </c>
      <c r="GXN33">
        <v>581922</v>
      </c>
      <c r="GXO33">
        <v>581365</v>
      </c>
      <c r="GXP33">
        <v>576120</v>
      </c>
      <c r="GXQ33">
        <v>588148</v>
      </c>
      <c r="GXR33">
        <v>580268</v>
      </c>
      <c r="GXS33">
        <v>580728</v>
      </c>
      <c r="GXT33">
        <v>579325</v>
      </c>
      <c r="GXU33">
        <v>582821</v>
      </c>
      <c r="GXV33">
        <v>582732</v>
      </c>
      <c r="GXW33">
        <v>589897</v>
      </c>
      <c r="GXX33">
        <v>582322</v>
      </c>
      <c r="GXY33">
        <v>589584</v>
      </c>
      <c r="GXZ33">
        <v>583564</v>
      </c>
      <c r="GYA33">
        <v>574557</v>
      </c>
      <c r="GYB33">
        <v>576230</v>
      </c>
      <c r="GYC33">
        <v>581085</v>
      </c>
      <c r="GYD33">
        <v>561550</v>
      </c>
      <c r="GYE33">
        <v>560140</v>
      </c>
      <c r="GYF33">
        <v>564970</v>
      </c>
      <c r="GYG33">
        <v>568220</v>
      </c>
      <c r="GYH33">
        <v>571258</v>
      </c>
      <c r="GYI33">
        <v>578690</v>
      </c>
      <c r="GYJ33">
        <v>568232</v>
      </c>
      <c r="GYK33">
        <v>554938</v>
      </c>
      <c r="GYL33">
        <v>549811</v>
      </c>
      <c r="GYM33">
        <v>554997</v>
      </c>
      <c r="GYN33">
        <v>549056</v>
      </c>
      <c r="GYO33">
        <v>541185</v>
      </c>
      <c r="GYP33">
        <v>533298</v>
      </c>
      <c r="GYQ33">
        <v>540514</v>
      </c>
      <c r="GYR33">
        <v>5932</v>
      </c>
      <c r="GYS33">
        <v>12573</v>
      </c>
      <c r="GYT33">
        <v>17657</v>
      </c>
      <c r="GYU33">
        <v>24963</v>
      </c>
      <c r="GYV33">
        <v>27880</v>
      </c>
      <c r="GYW33">
        <v>36932</v>
      </c>
      <c r="GYX33">
        <v>39860</v>
      </c>
      <c r="GYY33">
        <v>52920</v>
      </c>
      <c r="GYZ33">
        <v>74919</v>
      </c>
      <c r="GZA33">
        <v>79808</v>
      </c>
      <c r="GZB33">
        <v>87682</v>
      </c>
      <c r="GZC33">
        <v>109273</v>
      </c>
      <c r="GZD33">
        <v>140302</v>
      </c>
      <c r="GZE33">
        <v>140302</v>
      </c>
      <c r="GZF33">
        <v>171375</v>
      </c>
      <c r="GZG33">
        <v>215871</v>
      </c>
      <c r="GZH33">
        <v>262151</v>
      </c>
      <c r="GZI33">
        <v>362448</v>
      </c>
      <c r="GZJ33">
        <v>426574</v>
      </c>
      <c r="GZK33">
        <v>484134</v>
      </c>
      <c r="GZL33">
        <v>518100</v>
      </c>
      <c r="GZM33">
        <v>534241</v>
      </c>
      <c r="GZN33">
        <v>563857</v>
      </c>
      <c r="GZO33">
        <v>571534</v>
      </c>
      <c r="GZP33">
        <v>565280</v>
      </c>
      <c r="GZQ33">
        <v>572232</v>
      </c>
      <c r="GZR33">
        <v>563858</v>
      </c>
      <c r="GZS33">
        <v>562207</v>
      </c>
      <c r="GZT33">
        <v>562913</v>
      </c>
      <c r="GZU33">
        <v>548033</v>
      </c>
      <c r="GZV33">
        <v>553954</v>
      </c>
      <c r="GZW33">
        <v>552559</v>
      </c>
      <c r="GZX33">
        <v>549169</v>
      </c>
      <c r="GZY33">
        <v>539738</v>
      </c>
      <c r="GZZ33">
        <v>544185</v>
      </c>
      <c r="HAA33">
        <v>537084</v>
      </c>
      <c r="HAB33">
        <v>535150</v>
      </c>
      <c r="HAC33">
        <v>534580</v>
      </c>
      <c r="HAD33">
        <v>540081</v>
      </c>
      <c r="HAE33">
        <v>545953</v>
      </c>
      <c r="HAF33">
        <v>532642</v>
      </c>
      <c r="HAG33">
        <v>533992</v>
      </c>
      <c r="HAH33">
        <v>534579</v>
      </c>
      <c r="HAI33">
        <v>522425</v>
      </c>
      <c r="HAJ33">
        <v>541267</v>
      </c>
      <c r="HAK33">
        <v>553570</v>
      </c>
      <c r="HAL33">
        <v>557260</v>
      </c>
      <c r="HAM33">
        <v>564621</v>
      </c>
      <c r="HAN33">
        <v>560897</v>
      </c>
      <c r="HAO33">
        <v>560244</v>
      </c>
      <c r="HAP33">
        <v>571384</v>
      </c>
      <c r="HAQ33">
        <v>569208</v>
      </c>
      <c r="HAR33">
        <v>575468</v>
      </c>
      <c r="HAS33">
        <v>583878</v>
      </c>
      <c r="HAT33">
        <v>595953</v>
      </c>
      <c r="HAU33">
        <v>599101</v>
      </c>
      <c r="HAV33">
        <v>603216</v>
      </c>
      <c r="HAW33">
        <v>623345</v>
      </c>
      <c r="HAX33">
        <v>623345</v>
      </c>
      <c r="HAY33">
        <v>630981</v>
      </c>
      <c r="HAZ33">
        <v>635638</v>
      </c>
      <c r="HBA33">
        <v>641055</v>
      </c>
      <c r="HBB33">
        <v>647923</v>
      </c>
      <c r="HBC33">
        <v>622539</v>
      </c>
      <c r="HBD33">
        <v>637177</v>
      </c>
      <c r="HBE33">
        <v>645820</v>
      </c>
      <c r="HBF33">
        <v>4536</v>
      </c>
      <c r="HBG33">
        <v>7539</v>
      </c>
      <c r="HBH33">
        <v>13110</v>
      </c>
      <c r="HBI33">
        <v>15926</v>
      </c>
      <c r="HBJ33">
        <v>22095</v>
      </c>
      <c r="HBK33">
        <v>33770</v>
      </c>
      <c r="HBL33">
        <v>45909</v>
      </c>
      <c r="HBM33">
        <v>55206</v>
      </c>
      <c r="HBN33">
        <v>60944</v>
      </c>
      <c r="HBO33">
        <v>71885</v>
      </c>
      <c r="HBP33">
        <v>91265</v>
      </c>
      <c r="HBQ33">
        <v>114356</v>
      </c>
      <c r="HBR33">
        <v>130856</v>
      </c>
      <c r="HBS33">
        <v>151386</v>
      </c>
      <c r="HBT33">
        <v>194840</v>
      </c>
      <c r="HBU33">
        <v>257103</v>
      </c>
      <c r="HBV33">
        <v>326785</v>
      </c>
      <c r="HBW33">
        <v>326785</v>
      </c>
      <c r="HBX33">
        <v>407169</v>
      </c>
      <c r="HBY33">
        <v>503891</v>
      </c>
      <c r="HBZ33">
        <v>602058</v>
      </c>
      <c r="HCA33">
        <v>663812</v>
      </c>
      <c r="HCB33">
        <v>654561</v>
      </c>
      <c r="HCC33">
        <v>695617</v>
      </c>
      <c r="HCD33">
        <v>689706</v>
      </c>
      <c r="HCE33">
        <v>686936</v>
      </c>
      <c r="HCF33">
        <v>656495</v>
      </c>
      <c r="HCG33">
        <v>675435</v>
      </c>
      <c r="HCH33">
        <v>657841</v>
      </c>
      <c r="HCI33">
        <v>672897</v>
      </c>
      <c r="HCJ33">
        <v>655564</v>
      </c>
      <c r="HCK33">
        <v>647386</v>
      </c>
      <c r="HCL33">
        <v>654957</v>
      </c>
      <c r="HCM33">
        <v>658543</v>
      </c>
      <c r="HCN33">
        <v>671780</v>
      </c>
      <c r="HCO33">
        <v>672340</v>
      </c>
      <c r="HCP33">
        <v>673429</v>
      </c>
      <c r="HCQ33">
        <v>675829</v>
      </c>
      <c r="HCR33">
        <v>675455</v>
      </c>
      <c r="HCS33">
        <v>673369</v>
      </c>
      <c r="HCT33">
        <v>663950</v>
      </c>
      <c r="HCU33">
        <v>652073</v>
      </c>
      <c r="HCV33">
        <v>619821</v>
      </c>
      <c r="HCW33">
        <v>675573</v>
      </c>
      <c r="HCX33">
        <v>679683</v>
      </c>
      <c r="HCY33">
        <v>665741</v>
      </c>
      <c r="HCZ33">
        <v>660690</v>
      </c>
      <c r="HDA33">
        <v>657630</v>
      </c>
      <c r="HDB33">
        <v>667700</v>
      </c>
      <c r="HDC33">
        <v>668438</v>
      </c>
      <c r="HDD33">
        <v>675735</v>
      </c>
      <c r="HDE33">
        <v>670276</v>
      </c>
      <c r="HDF33">
        <v>650677</v>
      </c>
      <c r="HDG33">
        <v>665924</v>
      </c>
      <c r="HDH33">
        <v>695472</v>
      </c>
      <c r="HDI33">
        <v>698029</v>
      </c>
      <c r="HDJ33">
        <v>674675</v>
      </c>
      <c r="HDK33">
        <v>673957</v>
      </c>
      <c r="HDL33">
        <v>666697</v>
      </c>
      <c r="HDM33">
        <v>673824</v>
      </c>
      <c r="HDN33">
        <v>663345</v>
      </c>
      <c r="HDO33">
        <v>661150</v>
      </c>
      <c r="HDP33">
        <v>643906</v>
      </c>
      <c r="HDQ33">
        <v>643906</v>
      </c>
      <c r="HDR33">
        <v>660369</v>
      </c>
      <c r="HDS33">
        <v>659239</v>
      </c>
      <c r="HDT33">
        <v>71631</v>
      </c>
      <c r="HDU33">
        <v>82913</v>
      </c>
      <c r="HDV33">
        <v>85070</v>
      </c>
      <c r="HDW33">
        <v>86530</v>
      </c>
      <c r="HDX33">
        <v>91567</v>
      </c>
      <c r="HDY33">
        <v>107484</v>
      </c>
      <c r="HDZ33">
        <v>126039</v>
      </c>
      <c r="HEA33">
        <v>150836</v>
      </c>
      <c r="HEB33">
        <v>162450</v>
      </c>
      <c r="HEC33">
        <v>183076</v>
      </c>
      <c r="HED33">
        <v>197949</v>
      </c>
      <c r="HEE33">
        <v>207164</v>
      </c>
      <c r="HEF33">
        <v>218583</v>
      </c>
      <c r="HEG33">
        <v>259405</v>
      </c>
      <c r="HEH33">
        <v>292341</v>
      </c>
      <c r="HEI33">
        <v>344061</v>
      </c>
      <c r="HEJ33">
        <v>438157</v>
      </c>
      <c r="HEK33">
        <v>507094</v>
      </c>
      <c r="HEL33">
        <v>578428</v>
      </c>
      <c r="HEM33">
        <v>609678</v>
      </c>
      <c r="HEN33">
        <v>624775</v>
      </c>
      <c r="HEO33">
        <v>624775</v>
      </c>
      <c r="HEP33">
        <v>692406</v>
      </c>
      <c r="HEQ33">
        <v>714366</v>
      </c>
      <c r="HER33">
        <v>715665</v>
      </c>
      <c r="HES33">
        <v>728576</v>
      </c>
      <c r="HET33">
        <v>721929</v>
      </c>
      <c r="HEU33">
        <v>741029</v>
      </c>
      <c r="HEV33">
        <v>773312</v>
      </c>
      <c r="HEW33">
        <v>751181</v>
      </c>
      <c r="HEX33">
        <v>742377</v>
      </c>
      <c r="HEY33">
        <v>725296</v>
      </c>
      <c r="HEZ33">
        <v>695792</v>
      </c>
      <c r="HFA33">
        <v>684909</v>
      </c>
      <c r="HFB33">
        <v>700813</v>
      </c>
      <c r="HFC33">
        <v>714678</v>
      </c>
      <c r="HFD33">
        <v>706133</v>
      </c>
      <c r="HFE33">
        <v>681732</v>
      </c>
      <c r="HFF33">
        <v>694937</v>
      </c>
      <c r="HFG33">
        <v>688315</v>
      </c>
      <c r="HFH33">
        <v>680345</v>
      </c>
      <c r="HFI33">
        <v>653588</v>
      </c>
      <c r="HFJ33">
        <v>666568</v>
      </c>
      <c r="HFK33">
        <v>679978</v>
      </c>
      <c r="HFL33">
        <v>655693</v>
      </c>
      <c r="HFM33">
        <v>651895</v>
      </c>
      <c r="HFN33">
        <v>651895</v>
      </c>
      <c r="HFO33">
        <v>643565</v>
      </c>
      <c r="HFP33">
        <v>624455</v>
      </c>
      <c r="HFQ33">
        <v>623786</v>
      </c>
      <c r="HFR33">
        <v>614170</v>
      </c>
      <c r="HFS33">
        <v>612141</v>
      </c>
      <c r="HFT33">
        <v>596128</v>
      </c>
      <c r="HFU33">
        <v>593026</v>
      </c>
      <c r="HFV33">
        <v>589461</v>
      </c>
      <c r="HFW33">
        <v>591386</v>
      </c>
      <c r="HFX33">
        <v>572792</v>
      </c>
      <c r="HFY33">
        <v>571337</v>
      </c>
      <c r="HFZ33">
        <v>563664</v>
      </c>
      <c r="HGA33">
        <v>567270</v>
      </c>
      <c r="HGB33">
        <v>583557</v>
      </c>
      <c r="HGC33">
        <v>587610</v>
      </c>
      <c r="HGD33">
        <v>587610</v>
      </c>
      <c r="HGE33">
        <v>606755</v>
      </c>
      <c r="HGF33">
        <v>613925</v>
      </c>
      <c r="HGG33">
        <v>23433</v>
      </c>
      <c r="HGH33">
        <v>25963</v>
      </c>
      <c r="HGI33">
        <v>39366</v>
      </c>
      <c r="HGJ33">
        <v>50707</v>
      </c>
      <c r="HGK33">
        <v>65316</v>
      </c>
      <c r="HGL33">
        <v>75127</v>
      </c>
      <c r="HGM33">
        <v>98231</v>
      </c>
      <c r="HGN33">
        <v>111431</v>
      </c>
      <c r="HGO33">
        <v>121077</v>
      </c>
      <c r="HGP33">
        <v>139258</v>
      </c>
      <c r="HGQ33">
        <v>162249</v>
      </c>
      <c r="HGR33">
        <v>191261</v>
      </c>
      <c r="HGS33">
        <v>229647</v>
      </c>
      <c r="HGT33">
        <v>275541</v>
      </c>
      <c r="HGU33">
        <v>310129</v>
      </c>
      <c r="HGV33">
        <v>387852</v>
      </c>
      <c r="HGW33">
        <v>436299</v>
      </c>
      <c r="HGX33">
        <v>488893</v>
      </c>
      <c r="HGY33">
        <v>488893</v>
      </c>
      <c r="HGZ33">
        <v>488893</v>
      </c>
      <c r="HHA33">
        <v>585133</v>
      </c>
      <c r="HHB33">
        <v>587351</v>
      </c>
      <c r="HHC33">
        <v>597368</v>
      </c>
      <c r="HHD33">
        <v>603605</v>
      </c>
      <c r="HHE33">
        <v>585972</v>
      </c>
      <c r="HHF33">
        <v>583330</v>
      </c>
      <c r="HHG33">
        <v>581561</v>
      </c>
      <c r="HHH33">
        <v>574847</v>
      </c>
      <c r="HHI33">
        <v>575531</v>
      </c>
      <c r="HHJ33">
        <v>536915</v>
      </c>
      <c r="HHK33">
        <v>567805</v>
      </c>
      <c r="HHL33">
        <v>587413</v>
      </c>
      <c r="HHM33">
        <v>565886</v>
      </c>
      <c r="HHN33">
        <v>561556</v>
      </c>
      <c r="HHO33">
        <v>557124</v>
      </c>
      <c r="HHP33">
        <v>565694</v>
      </c>
      <c r="HHQ33">
        <v>572311</v>
      </c>
      <c r="HHR33">
        <v>593590</v>
      </c>
      <c r="HHS33">
        <v>603333</v>
      </c>
      <c r="HHT33">
        <v>602874</v>
      </c>
      <c r="HHU33">
        <v>606095</v>
      </c>
      <c r="HHV33">
        <v>602280</v>
      </c>
      <c r="HHW33">
        <v>603086</v>
      </c>
      <c r="HHX33">
        <v>582940</v>
      </c>
      <c r="HHY33">
        <v>573543</v>
      </c>
      <c r="HHZ33">
        <v>566692</v>
      </c>
      <c r="HIA33">
        <v>579025</v>
      </c>
      <c r="HIB33">
        <v>568454</v>
      </c>
      <c r="HIC33">
        <v>561273</v>
      </c>
      <c r="HID33">
        <v>559743</v>
      </c>
      <c r="HIE33">
        <v>555893</v>
      </c>
      <c r="HIF33">
        <v>558080</v>
      </c>
      <c r="HIG33">
        <v>550275</v>
      </c>
      <c r="HIH33">
        <v>545067</v>
      </c>
      <c r="HII33">
        <v>553205</v>
      </c>
      <c r="HIJ33">
        <v>551863</v>
      </c>
      <c r="HIK33">
        <v>552884</v>
      </c>
      <c r="HIL33">
        <v>572390</v>
      </c>
      <c r="HIM33">
        <v>560752</v>
      </c>
      <c r="HIN33">
        <v>564738</v>
      </c>
      <c r="HIO33">
        <v>563847</v>
      </c>
      <c r="HIP33">
        <v>551394</v>
      </c>
      <c r="HIQ33">
        <v>544434</v>
      </c>
      <c r="HIR33">
        <v>572575</v>
      </c>
      <c r="HIS33">
        <v>22133</v>
      </c>
      <c r="HIT33">
        <v>22133</v>
      </c>
      <c r="HIU33">
        <v>27471</v>
      </c>
      <c r="HIV33">
        <v>35503</v>
      </c>
      <c r="HIW33">
        <v>40918</v>
      </c>
      <c r="HIX33">
        <v>47362</v>
      </c>
      <c r="HIY33">
        <v>61470</v>
      </c>
      <c r="HIZ33">
        <v>71002</v>
      </c>
      <c r="HJA33">
        <v>90251</v>
      </c>
      <c r="HJB33">
        <v>113792</v>
      </c>
      <c r="HJC33">
        <v>154800</v>
      </c>
      <c r="HJD33">
        <v>180079</v>
      </c>
      <c r="HJE33">
        <v>180079</v>
      </c>
      <c r="HJF33">
        <v>192463</v>
      </c>
      <c r="HJG33">
        <v>220145</v>
      </c>
      <c r="HJH33">
        <v>251613</v>
      </c>
      <c r="HJI33">
        <v>301481</v>
      </c>
      <c r="HJJ33">
        <v>371813</v>
      </c>
      <c r="HJK33">
        <v>447949</v>
      </c>
      <c r="HJL33">
        <v>501144</v>
      </c>
      <c r="HJM33">
        <v>528345</v>
      </c>
      <c r="HJN33">
        <v>548957</v>
      </c>
      <c r="HJO33">
        <v>552418</v>
      </c>
      <c r="HJP33">
        <v>569767</v>
      </c>
      <c r="HJQ33">
        <v>560492</v>
      </c>
      <c r="HJR33">
        <v>563698</v>
      </c>
      <c r="HJS33">
        <v>558820</v>
      </c>
      <c r="HJT33">
        <v>555070</v>
      </c>
      <c r="HJU33">
        <v>552842</v>
      </c>
      <c r="HJV33">
        <v>556249</v>
      </c>
      <c r="HJW33">
        <v>548535</v>
      </c>
      <c r="HJX33">
        <v>544172</v>
      </c>
      <c r="HJY33">
        <v>541533</v>
      </c>
      <c r="HJZ33">
        <v>527621</v>
      </c>
      <c r="HKA33">
        <v>521062</v>
      </c>
      <c r="HKB33">
        <v>517939</v>
      </c>
      <c r="HKC33">
        <v>507991</v>
      </c>
      <c r="HKD33">
        <v>513026</v>
      </c>
      <c r="HKE33">
        <v>501755</v>
      </c>
      <c r="HKF33">
        <v>513925</v>
      </c>
      <c r="HKG33">
        <v>517124</v>
      </c>
      <c r="HKH33">
        <v>507329</v>
      </c>
      <c r="HKI33">
        <v>497901</v>
      </c>
      <c r="HKJ33">
        <v>495119</v>
      </c>
      <c r="HKK33">
        <v>482215</v>
      </c>
      <c r="HKL33">
        <v>482630</v>
      </c>
      <c r="HKM33">
        <v>504177</v>
      </c>
      <c r="HKN33">
        <v>515462</v>
      </c>
      <c r="HKO33">
        <v>493572</v>
      </c>
      <c r="HKP33">
        <v>495344</v>
      </c>
      <c r="HKQ33">
        <v>498707</v>
      </c>
      <c r="HKR33">
        <v>501290</v>
      </c>
      <c r="HKS33">
        <v>494302</v>
      </c>
      <c r="HKT33">
        <v>499540</v>
      </c>
      <c r="HKU33">
        <v>486265</v>
      </c>
      <c r="HKV33">
        <v>482663</v>
      </c>
      <c r="HKW33">
        <v>505281</v>
      </c>
      <c r="HKX33">
        <v>505281</v>
      </c>
      <c r="HKY33">
        <v>506831</v>
      </c>
      <c r="HKZ33">
        <v>503515</v>
      </c>
      <c r="HLA33">
        <v>482641</v>
      </c>
      <c r="HLB33">
        <v>481242</v>
      </c>
      <c r="HLC33">
        <v>478186</v>
      </c>
      <c r="HLD33">
        <v>503280</v>
      </c>
      <c r="HLE33">
        <v>496791</v>
      </c>
      <c r="HLF33">
        <v>485334</v>
      </c>
      <c r="HLG33">
        <v>23985</v>
      </c>
      <c r="HLH33">
        <v>23985</v>
      </c>
      <c r="HLI33">
        <v>30073</v>
      </c>
      <c r="HLJ33">
        <v>35840</v>
      </c>
      <c r="HLK33">
        <v>46752</v>
      </c>
      <c r="HLL33">
        <v>53180</v>
      </c>
      <c r="HLM33">
        <v>55858</v>
      </c>
      <c r="HLN33">
        <v>55914</v>
      </c>
      <c r="HLO33">
        <v>57996</v>
      </c>
      <c r="HLP33">
        <v>67706</v>
      </c>
      <c r="HLQ33">
        <v>90288</v>
      </c>
      <c r="HLR33">
        <v>104964</v>
      </c>
      <c r="HLS33">
        <v>121553</v>
      </c>
      <c r="HLT33">
        <v>151436</v>
      </c>
      <c r="HLU33">
        <v>181117</v>
      </c>
      <c r="HLV33">
        <v>229472</v>
      </c>
      <c r="HLW33">
        <v>229472</v>
      </c>
      <c r="HLX33">
        <v>267785</v>
      </c>
      <c r="HLY33">
        <v>320950</v>
      </c>
      <c r="HLZ33">
        <v>397361</v>
      </c>
      <c r="HMA33">
        <v>442656</v>
      </c>
      <c r="HMB33">
        <v>442921</v>
      </c>
      <c r="HMC33">
        <v>467783</v>
      </c>
      <c r="HMD33">
        <v>480282</v>
      </c>
      <c r="HME33">
        <v>494378</v>
      </c>
      <c r="HMF33">
        <v>501853</v>
      </c>
      <c r="HMG33">
        <v>507583</v>
      </c>
      <c r="HMH33">
        <v>518009</v>
      </c>
      <c r="HMI33">
        <v>501036</v>
      </c>
      <c r="HMJ33">
        <v>506207</v>
      </c>
      <c r="HMK33">
        <v>501469</v>
      </c>
      <c r="HML33">
        <v>493829</v>
      </c>
      <c r="HMM33">
        <v>491918</v>
      </c>
      <c r="HMN33">
        <v>484357</v>
      </c>
      <c r="HMO33">
        <v>474707</v>
      </c>
      <c r="HMP33">
        <v>472617</v>
      </c>
      <c r="HMQ33">
        <v>474658</v>
      </c>
      <c r="HMR33">
        <v>477621</v>
      </c>
      <c r="HMS33">
        <v>488233</v>
      </c>
      <c r="HMT33">
        <v>472410</v>
      </c>
      <c r="HMU33">
        <v>468115</v>
      </c>
      <c r="HMV33">
        <v>457632</v>
      </c>
      <c r="HMW33">
        <v>476590</v>
      </c>
      <c r="HMX33">
        <v>472891</v>
      </c>
      <c r="HMY33">
        <v>467223</v>
      </c>
      <c r="HMZ33">
        <v>464930</v>
      </c>
      <c r="HNA33">
        <v>461856</v>
      </c>
      <c r="HNB33">
        <v>464235</v>
      </c>
      <c r="HNC33">
        <v>454886</v>
      </c>
      <c r="HND33">
        <v>462320</v>
      </c>
      <c r="HNE33">
        <v>446124</v>
      </c>
      <c r="HNF33">
        <v>438630</v>
      </c>
      <c r="HNG33">
        <v>438630</v>
      </c>
      <c r="HNH33">
        <v>450366</v>
      </c>
      <c r="HNI33">
        <v>453577</v>
      </c>
      <c r="HNJ33">
        <v>454836</v>
      </c>
      <c r="HNK33">
        <v>467986</v>
      </c>
      <c r="HNL33">
        <v>482491</v>
      </c>
      <c r="HNM33">
        <v>488622</v>
      </c>
      <c r="HNN33">
        <v>494303</v>
      </c>
      <c r="HNO33">
        <v>505033</v>
      </c>
      <c r="HNP33">
        <v>521975</v>
      </c>
      <c r="HNQ33">
        <v>543207</v>
      </c>
      <c r="HNR33">
        <v>541926</v>
      </c>
      <c r="HNS33">
        <v>538938</v>
      </c>
      <c r="HNT33">
        <v>19847</v>
      </c>
      <c r="HNU33">
        <v>19847</v>
      </c>
      <c r="HNV33">
        <v>23157</v>
      </c>
      <c r="HNW33">
        <v>28546</v>
      </c>
      <c r="HNX33">
        <v>29878</v>
      </c>
      <c r="HNY33">
        <v>37120</v>
      </c>
      <c r="HNZ33">
        <v>42995</v>
      </c>
      <c r="HOA33">
        <v>47711</v>
      </c>
      <c r="HOB33">
        <v>57320</v>
      </c>
      <c r="HOC33">
        <v>61518</v>
      </c>
      <c r="HOD33">
        <v>64479</v>
      </c>
      <c r="HOE33">
        <v>68875</v>
      </c>
      <c r="HOF33">
        <v>89772</v>
      </c>
      <c r="HOG33">
        <v>97929</v>
      </c>
      <c r="HOH33">
        <v>128870</v>
      </c>
      <c r="HOI33">
        <v>198924</v>
      </c>
      <c r="HOJ33">
        <v>233956</v>
      </c>
      <c r="HOK33">
        <v>283127</v>
      </c>
      <c r="HOL33">
        <v>352568</v>
      </c>
      <c r="HOM33">
        <v>399120</v>
      </c>
      <c r="HON33">
        <v>435550</v>
      </c>
      <c r="HOO33">
        <v>444708</v>
      </c>
      <c r="HOP33">
        <v>486484</v>
      </c>
      <c r="HOQ33">
        <v>492856</v>
      </c>
      <c r="HOR33">
        <v>497440</v>
      </c>
      <c r="HOS33">
        <v>499691</v>
      </c>
      <c r="HOT33">
        <v>499691</v>
      </c>
      <c r="HOU33">
        <v>507427</v>
      </c>
      <c r="HOV33">
        <v>505074</v>
      </c>
      <c r="HOW33">
        <v>532480</v>
      </c>
      <c r="HOX33">
        <v>480448</v>
      </c>
      <c r="HOY33">
        <v>475651</v>
      </c>
      <c r="HOZ33">
        <v>463255</v>
      </c>
      <c r="HPA33">
        <v>463176</v>
      </c>
      <c r="HPB33">
        <v>467134</v>
      </c>
      <c r="HPC33">
        <v>459908</v>
      </c>
      <c r="HPD33">
        <v>471018</v>
      </c>
      <c r="HPE33">
        <v>466100</v>
      </c>
      <c r="HPF33">
        <v>480773</v>
      </c>
      <c r="HPG33">
        <v>482800</v>
      </c>
      <c r="HPH33">
        <v>487815</v>
      </c>
      <c r="HPI33">
        <v>496018</v>
      </c>
      <c r="HPJ33">
        <v>487896</v>
      </c>
      <c r="HPK33">
        <v>488589</v>
      </c>
      <c r="HPL33">
        <v>500062</v>
      </c>
      <c r="HPM33">
        <v>490619</v>
      </c>
      <c r="HPN33">
        <v>490619</v>
      </c>
      <c r="HPO33">
        <v>489055</v>
      </c>
      <c r="HPP33">
        <v>484548</v>
      </c>
      <c r="HPQ33">
        <v>480336</v>
      </c>
      <c r="HPR33">
        <v>467537</v>
      </c>
      <c r="HPS33">
        <v>455359</v>
      </c>
      <c r="HPT33">
        <v>435654</v>
      </c>
      <c r="HPU33">
        <v>433469</v>
      </c>
      <c r="HPV33">
        <v>430717</v>
      </c>
      <c r="HPW33">
        <v>426003</v>
      </c>
      <c r="HPX33">
        <v>422344</v>
      </c>
      <c r="HPY33">
        <v>415486</v>
      </c>
      <c r="HPZ33">
        <v>415486</v>
      </c>
      <c r="HQA33">
        <v>423768</v>
      </c>
      <c r="HQB33">
        <v>425541</v>
      </c>
      <c r="HQC33">
        <v>428191</v>
      </c>
      <c r="HQD33">
        <v>428971</v>
      </c>
      <c r="HQE33">
        <v>428971</v>
      </c>
      <c r="HQF33">
        <v>430808</v>
      </c>
      <c r="HQG33">
        <v>426570</v>
      </c>
      <c r="HQH33">
        <v>22721</v>
      </c>
      <c r="HQI33">
        <v>32848</v>
      </c>
      <c r="HQJ33">
        <v>46358</v>
      </c>
      <c r="HQK33">
        <v>57162</v>
      </c>
      <c r="HQL33">
        <v>58718</v>
      </c>
      <c r="HQM33">
        <v>71288</v>
      </c>
      <c r="HQN33">
        <v>78186</v>
      </c>
      <c r="HQO33">
        <v>83738</v>
      </c>
      <c r="HQP33">
        <v>102054</v>
      </c>
      <c r="HQQ33">
        <v>110450</v>
      </c>
      <c r="HQR33">
        <v>127599</v>
      </c>
      <c r="HQS33">
        <v>134112</v>
      </c>
      <c r="HQT33">
        <v>157468</v>
      </c>
      <c r="HQU33">
        <v>174714</v>
      </c>
      <c r="HQV33">
        <v>209630</v>
      </c>
      <c r="HQW33">
        <v>247222</v>
      </c>
      <c r="HQX33">
        <v>259309</v>
      </c>
      <c r="HQY33">
        <v>259309</v>
      </c>
      <c r="HQZ33">
        <v>302414</v>
      </c>
      <c r="HRA33">
        <v>352911</v>
      </c>
      <c r="HRB33">
        <v>378925</v>
      </c>
      <c r="HRC33">
        <v>396248</v>
      </c>
      <c r="HRD33">
        <v>406484</v>
      </c>
      <c r="HRE33">
        <v>425790</v>
      </c>
      <c r="HRF33">
        <v>434734</v>
      </c>
      <c r="HRG33">
        <v>436630</v>
      </c>
      <c r="HRH33">
        <v>441775</v>
      </c>
      <c r="HRI33">
        <v>436944</v>
      </c>
      <c r="HRJ33">
        <v>435824</v>
      </c>
      <c r="HRK33">
        <v>439955</v>
      </c>
      <c r="HRL33">
        <v>437753</v>
      </c>
      <c r="HRM33">
        <v>442094</v>
      </c>
      <c r="HRN33">
        <v>431444</v>
      </c>
      <c r="HRO33">
        <v>431438</v>
      </c>
      <c r="HRP33">
        <v>433059</v>
      </c>
      <c r="HRQ33">
        <v>434932</v>
      </c>
      <c r="HRR33">
        <v>433698</v>
      </c>
      <c r="HRS33">
        <v>433057</v>
      </c>
      <c r="HRT33">
        <v>432535</v>
      </c>
      <c r="HRU33">
        <v>427407</v>
      </c>
      <c r="HRV33">
        <v>433600</v>
      </c>
      <c r="HRW33">
        <v>429348</v>
      </c>
      <c r="HRX33">
        <v>429617</v>
      </c>
      <c r="HRY33">
        <v>413707</v>
      </c>
      <c r="HRZ33">
        <v>417573</v>
      </c>
      <c r="HSA33">
        <v>415662</v>
      </c>
      <c r="HSB33">
        <v>419289</v>
      </c>
      <c r="HSC33">
        <v>414924</v>
      </c>
      <c r="HSD33">
        <v>410835</v>
      </c>
      <c r="HSE33">
        <v>412969</v>
      </c>
      <c r="HSF33">
        <v>412969</v>
      </c>
      <c r="HSG33">
        <v>413745</v>
      </c>
      <c r="HSH33">
        <v>418994</v>
      </c>
      <c r="HSI33">
        <v>419322</v>
      </c>
      <c r="HSJ33">
        <v>424057</v>
      </c>
      <c r="HSK33">
        <v>428886</v>
      </c>
      <c r="HSL33">
        <v>436450</v>
      </c>
      <c r="HSM33">
        <v>436179</v>
      </c>
      <c r="HSN33">
        <v>435045</v>
      </c>
      <c r="HSO33">
        <v>427852</v>
      </c>
      <c r="HSP33">
        <v>427925</v>
      </c>
      <c r="HSQ33">
        <v>418447</v>
      </c>
      <c r="HSR33">
        <v>413308</v>
      </c>
      <c r="HSS33">
        <v>408826</v>
      </c>
      <c r="HST33">
        <v>404153</v>
      </c>
      <c r="HSU33">
        <v>2307</v>
      </c>
      <c r="HSV33">
        <v>5940</v>
      </c>
      <c r="HSW33">
        <v>12197</v>
      </c>
      <c r="HSX33">
        <v>19145</v>
      </c>
      <c r="HSY33">
        <v>22470</v>
      </c>
      <c r="HSZ33">
        <v>25701</v>
      </c>
      <c r="HTA33">
        <v>27140</v>
      </c>
      <c r="HTB33">
        <v>30946</v>
      </c>
      <c r="HTC33">
        <v>37221</v>
      </c>
      <c r="HTD33">
        <v>52078</v>
      </c>
      <c r="HTE33">
        <v>61781</v>
      </c>
      <c r="HTF33">
        <v>88011</v>
      </c>
      <c r="HTG33">
        <v>135496</v>
      </c>
      <c r="HTH33">
        <v>167862</v>
      </c>
      <c r="HTI33">
        <v>209330</v>
      </c>
      <c r="HTJ33">
        <v>209330</v>
      </c>
      <c r="HTK33">
        <v>251873</v>
      </c>
      <c r="HTL33">
        <v>302786</v>
      </c>
      <c r="HTM33">
        <v>342809</v>
      </c>
      <c r="HTN33">
        <v>427824</v>
      </c>
      <c r="HTO33">
        <v>451343</v>
      </c>
      <c r="HTP33">
        <v>477953</v>
      </c>
      <c r="HTQ33">
        <v>479263</v>
      </c>
      <c r="HTR33">
        <v>482825</v>
      </c>
      <c r="HTS33">
        <v>483317</v>
      </c>
      <c r="HTT33">
        <v>495148</v>
      </c>
      <c r="HTU33">
        <v>503112</v>
      </c>
      <c r="HTV33">
        <v>505527</v>
      </c>
      <c r="HTW33">
        <v>493226</v>
      </c>
      <c r="HTX33">
        <v>490927</v>
      </c>
      <c r="HTY33">
        <v>498484</v>
      </c>
      <c r="HTZ33">
        <v>494968</v>
      </c>
      <c r="HUA33">
        <v>497393</v>
      </c>
      <c r="HUB33">
        <v>498570</v>
      </c>
      <c r="HUC33">
        <v>497624</v>
      </c>
      <c r="HUD33">
        <v>509133</v>
      </c>
      <c r="HUE33">
        <v>513389</v>
      </c>
      <c r="HUF33">
        <v>510851</v>
      </c>
      <c r="HUG33">
        <v>517900</v>
      </c>
      <c r="HUH33">
        <v>516720</v>
      </c>
      <c r="HUI33">
        <v>518879</v>
      </c>
      <c r="HUJ33">
        <v>524037</v>
      </c>
      <c r="HUK33">
        <v>516636</v>
      </c>
      <c r="HUL33">
        <v>533574</v>
      </c>
      <c r="HUM33">
        <v>525308</v>
      </c>
      <c r="HUN33">
        <v>513573</v>
      </c>
      <c r="HUO33">
        <v>519739</v>
      </c>
      <c r="HUP33">
        <v>526299</v>
      </c>
      <c r="HUQ33">
        <v>521624</v>
      </c>
      <c r="HUR33">
        <v>512657</v>
      </c>
      <c r="HUS33">
        <v>505530</v>
      </c>
      <c r="HUT33">
        <v>513665</v>
      </c>
      <c r="HUU33">
        <v>524134</v>
      </c>
      <c r="HUV33">
        <v>530196</v>
      </c>
      <c r="HUW33">
        <v>539586</v>
      </c>
      <c r="HUX33">
        <v>531725</v>
      </c>
      <c r="HUY33">
        <v>531725</v>
      </c>
      <c r="HUZ33">
        <v>519803</v>
      </c>
      <c r="HVA33">
        <v>520013</v>
      </c>
      <c r="HVB33">
        <v>528617</v>
      </c>
      <c r="HVC33">
        <v>526555</v>
      </c>
      <c r="HVD33">
        <v>529149</v>
      </c>
      <c r="HVE33">
        <v>527490</v>
      </c>
      <c r="HVF33">
        <v>518700</v>
      </c>
      <c r="HVG33">
        <v>522979</v>
      </c>
      <c r="HVH33">
        <v>528942</v>
      </c>
      <c r="HVI33">
        <v>13574</v>
      </c>
      <c r="HVJ33">
        <v>32385</v>
      </c>
      <c r="HVK33">
        <v>45732</v>
      </c>
      <c r="HVL33">
        <v>57187</v>
      </c>
      <c r="HVM33">
        <v>60650</v>
      </c>
      <c r="HVN33">
        <v>65116</v>
      </c>
      <c r="HVO33">
        <v>79032</v>
      </c>
      <c r="HVP33">
        <v>81280</v>
      </c>
      <c r="HVQ33">
        <v>87906</v>
      </c>
      <c r="HVR33">
        <v>104428</v>
      </c>
      <c r="HVS33">
        <v>125385</v>
      </c>
      <c r="HVT33">
        <v>139213</v>
      </c>
      <c r="HVU33">
        <v>160798</v>
      </c>
      <c r="HVV33">
        <v>194005</v>
      </c>
      <c r="HVW33">
        <v>217441</v>
      </c>
      <c r="HVX33">
        <v>260799</v>
      </c>
      <c r="HVY33">
        <v>330704</v>
      </c>
      <c r="HVZ33">
        <v>430788</v>
      </c>
      <c r="HWA33">
        <v>458051</v>
      </c>
      <c r="HWB33">
        <v>458051</v>
      </c>
      <c r="HWC33">
        <v>488272</v>
      </c>
      <c r="HWD33">
        <v>506112</v>
      </c>
      <c r="HWE33">
        <v>511992</v>
      </c>
      <c r="HWF33">
        <v>493559</v>
      </c>
      <c r="HWG33">
        <v>499885</v>
      </c>
      <c r="HWH33">
        <v>487174</v>
      </c>
      <c r="HWI33">
        <v>486213</v>
      </c>
      <c r="HWJ33">
        <v>488605</v>
      </c>
      <c r="HWK33">
        <v>484644</v>
      </c>
      <c r="HWL33">
        <v>489146</v>
      </c>
      <c r="HWM33">
        <v>485288</v>
      </c>
      <c r="HWN33">
        <v>458905</v>
      </c>
      <c r="HWO33">
        <v>465492</v>
      </c>
      <c r="HWP33">
        <v>464329</v>
      </c>
      <c r="HWQ33">
        <v>457949</v>
      </c>
      <c r="HWR33">
        <v>457340</v>
      </c>
      <c r="HWS33">
        <v>452901</v>
      </c>
      <c r="HWT33">
        <v>445531</v>
      </c>
      <c r="HWU33">
        <v>453017</v>
      </c>
      <c r="HWV33">
        <v>451995</v>
      </c>
      <c r="HWW33">
        <v>454149</v>
      </c>
      <c r="HWX33">
        <v>420866</v>
      </c>
      <c r="HWY33">
        <v>414097</v>
      </c>
      <c r="HWZ33">
        <v>420369</v>
      </c>
      <c r="HXA33">
        <v>421301</v>
      </c>
      <c r="HXB33">
        <v>421301</v>
      </c>
      <c r="HXC33">
        <v>423256</v>
      </c>
      <c r="HXD33">
        <v>419309</v>
      </c>
      <c r="HXE33">
        <v>409586</v>
      </c>
      <c r="HXF33">
        <v>409096</v>
      </c>
      <c r="HXG33">
        <v>408028</v>
      </c>
      <c r="HXH33">
        <v>412902</v>
      </c>
      <c r="HXI33">
        <v>413678</v>
      </c>
      <c r="HXJ33">
        <v>414887</v>
      </c>
      <c r="HXK33">
        <v>411799</v>
      </c>
      <c r="HXL33">
        <v>406469</v>
      </c>
      <c r="HXM33">
        <v>415205</v>
      </c>
      <c r="HXN33">
        <v>417533</v>
      </c>
      <c r="HXO33">
        <v>413804</v>
      </c>
      <c r="HXP33">
        <v>404046</v>
      </c>
      <c r="HXQ33">
        <v>401230</v>
      </c>
      <c r="HXR33">
        <v>406809</v>
      </c>
      <c r="HXS33">
        <v>410506</v>
      </c>
      <c r="HXT33">
        <v>416150</v>
      </c>
      <c r="HXU33">
        <v>419788</v>
      </c>
      <c r="HXV33">
        <v>11077</v>
      </c>
      <c r="HXW33">
        <v>17441</v>
      </c>
      <c r="HXX33">
        <v>28400</v>
      </c>
      <c r="HXY33">
        <v>33183</v>
      </c>
      <c r="HXZ33">
        <v>37537</v>
      </c>
      <c r="HYA33">
        <v>41357</v>
      </c>
      <c r="HYB33">
        <v>55541</v>
      </c>
      <c r="HYC33">
        <v>59586</v>
      </c>
      <c r="HYD33">
        <v>78889</v>
      </c>
      <c r="HYE33">
        <v>90158</v>
      </c>
      <c r="HYF33">
        <v>106864</v>
      </c>
      <c r="HYG33">
        <v>123229</v>
      </c>
      <c r="HYH33">
        <v>162080</v>
      </c>
      <c r="HYI33">
        <v>204760</v>
      </c>
      <c r="HYJ33">
        <v>220235</v>
      </c>
      <c r="HYK33">
        <v>240068</v>
      </c>
      <c r="HYL33">
        <v>326213</v>
      </c>
      <c r="HYM33">
        <v>343966</v>
      </c>
      <c r="HYN33">
        <v>379749</v>
      </c>
      <c r="HYO33">
        <v>412235</v>
      </c>
      <c r="HYP33">
        <v>422178</v>
      </c>
      <c r="HYQ33">
        <v>438431</v>
      </c>
      <c r="HYR33">
        <v>436381</v>
      </c>
      <c r="HYS33">
        <v>437818</v>
      </c>
      <c r="HYT33">
        <v>437818</v>
      </c>
      <c r="HYU33">
        <v>460524</v>
      </c>
      <c r="HYV33">
        <v>426779</v>
      </c>
      <c r="HYW33">
        <v>424381</v>
      </c>
      <c r="HYX33">
        <v>423383</v>
      </c>
      <c r="HYY33">
        <v>434084</v>
      </c>
      <c r="HYZ33">
        <v>413926</v>
      </c>
      <c r="HZA33">
        <v>405313</v>
      </c>
      <c r="HZB33">
        <v>409259</v>
      </c>
      <c r="HZC33">
        <v>407295</v>
      </c>
      <c r="HZD33">
        <v>403416</v>
      </c>
      <c r="HZE33">
        <v>398164</v>
      </c>
      <c r="HZF33">
        <v>393546</v>
      </c>
      <c r="HZG33">
        <v>393590</v>
      </c>
      <c r="HZH33">
        <v>399303</v>
      </c>
      <c r="HZI33">
        <v>407416</v>
      </c>
      <c r="HZJ33">
        <v>398371</v>
      </c>
      <c r="HZK33">
        <v>399018</v>
      </c>
      <c r="HZL33">
        <v>391741</v>
      </c>
      <c r="HZM33">
        <v>392706</v>
      </c>
      <c r="HZN33">
        <v>392706</v>
      </c>
      <c r="HZO33">
        <v>391117</v>
      </c>
      <c r="HZP33">
        <v>392549</v>
      </c>
      <c r="HZQ33">
        <v>381453</v>
      </c>
      <c r="HZR33">
        <v>377236</v>
      </c>
      <c r="HZS33">
        <v>380264</v>
      </c>
      <c r="HZT33">
        <v>384119</v>
      </c>
      <c r="HZU33">
        <v>383895</v>
      </c>
      <c r="HZV33">
        <v>374848</v>
      </c>
      <c r="HZW33">
        <v>376041</v>
      </c>
      <c r="HZX33">
        <v>379921</v>
      </c>
      <c r="HZY33">
        <v>383902</v>
      </c>
      <c r="HZZ33">
        <v>385222</v>
      </c>
      <c r="IAA33">
        <v>385222</v>
      </c>
      <c r="IAB33">
        <v>382263</v>
      </c>
      <c r="IAC33">
        <v>385621</v>
      </c>
      <c r="IAD33">
        <v>380701</v>
      </c>
      <c r="IAE33">
        <v>380534</v>
      </c>
      <c r="IAF33">
        <v>380534</v>
      </c>
      <c r="IAG33">
        <v>379048</v>
      </c>
      <c r="IAH33">
        <v>378242</v>
      </c>
      <c r="IAI33">
        <v>24280</v>
      </c>
      <c r="IAJ33">
        <v>34354</v>
      </c>
      <c r="IAK33">
        <v>40884</v>
      </c>
      <c r="IAL33">
        <v>42630</v>
      </c>
      <c r="IAM33">
        <v>52637</v>
      </c>
      <c r="IAN33">
        <v>56398</v>
      </c>
      <c r="IAO33">
        <v>58965</v>
      </c>
      <c r="IAP33">
        <v>62487</v>
      </c>
      <c r="IAQ33">
        <v>68021</v>
      </c>
      <c r="IAR33">
        <v>72515</v>
      </c>
      <c r="IAS33">
        <v>83494</v>
      </c>
      <c r="IAT33">
        <v>102456</v>
      </c>
      <c r="IAU33">
        <v>114321</v>
      </c>
      <c r="IAV33">
        <v>132327</v>
      </c>
      <c r="IAW33">
        <v>160251</v>
      </c>
      <c r="IAX33">
        <v>184726</v>
      </c>
      <c r="IAY33">
        <v>184726</v>
      </c>
      <c r="IAZ33">
        <v>236135</v>
      </c>
      <c r="IBA33">
        <v>292116</v>
      </c>
      <c r="IBB33">
        <v>350221</v>
      </c>
      <c r="IBC33">
        <v>359988</v>
      </c>
      <c r="IBD33">
        <v>381381</v>
      </c>
      <c r="IBE33">
        <v>393237</v>
      </c>
      <c r="IBF33">
        <v>397292</v>
      </c>
      <c r="IBG33">
        <v>410044</v>
      </c>
      <c r="IBH33">
        <v>413385</v>
      </c>
      <c r="IBI33">
        <v>413102</v>
      </c>
      <c r="IBJ33">
        <v>408652</v>
      </c>
      <c r="IBK33">
        <v>407187</v>
      </c>
      <c r="IBL33">
        <v>410283</v>
      </c>
      <c r="IBM33">
        <v>411112</v>
      </c>
      <c r="IBN33">
        <v>400624</v>
      </c>
      <c r="IBO33">
        <v>396840</v>
      </c>
      <c r="IBP33">
        <v>397876</v>
      </c>
      <c r="IBQ33">
        <v>393920</v>
      </c>
      <c r="IBR33">
        <v>398690</v>
      </c>
      <c r="IBS33">
        <v>399461</v>
      </c>
      <c r="IBT33">
        <v>404551</v>
      </c>
      <c r="IBU33">
        <v>403317</v>
      </c>
      <c r="IBV33">
        <v>412700</v>
      </c>
      <c r="IBW33">
        <v>415713</v>
      </c>
      <c r="IBX33">
        <v>413615</v>
      </c>
      <c r="IBY33">
        <v>419636</v>
      </c>
      <c r="IBZ33">
        <v>409837</v>
      </c>
      <c r="ICA33">
        <v>411291</v>
      </c>
      <c r="ICB33">
        <v>413524</v>
      </c>
      <c r="ICC33">
        <v>416343</v>
      </c>
      <c r="ICD33">
        <v>420220</v>
      </c>
      <c r="ICE33">
        <v>432169</v>
      </c>
      <c r="ICF33">
        <v>435730</v>
      </c>
      <c r="ICG33">
        <v>446913</v>
      </c>
      <c r="ICH33">
        <v>442490</v>
      </c>
      <c r="ICI33">
        <v>440392</v>
      </c>
      <c r="ICJ33">
        <v>431087</v>
      </c>
      <c r="ICK33">
        <v>436480</v>
      </c>
      <c r="ICL33">
        <v>436062</v>
      </c>
      <c r="ICM33">
        <v>441962</v>
      </c>
      <c r="ICN33">
        <v>445768</v>
      </c>
      <c r="ICO33">
        <v>457755</v>
      </c>
      <c r="ICP33">
        <v>461820</v>
      </c>
      <c r="ICQ33">
        <v>463405</v>
      </c>
      <c r="ICR33">
        <v>472832</v>
      </c>
      <c r="ICS33">
        <v>472367</v>
      </c>
      <c r="ICT33">
        <v>472066</v>
      </c>
      <c r="ICU33">
        <v>476421</v>
      </c>
      <c r="ICV33">
        <v>12937</v>
      </c>
      <c r="ICW33">
        <v>16324</v>
      </c>
      <c r="ICX33">
        <v>25509</v>
      </c>
      <c r="ICY33">
        <v>28600</v>
      </c>
      <c r="ICZ33">
        <v>29107</v>
      </c>
      <c r="IDA33">
        <v>30673</v>
      </c>
      <c r="IDB33">
        <v>40601</v>
      </c>
      <c r="IDC33">
        <v>42496</v>
      </c>
      <c r="IDD33">
        <v>62939</v>
      </c>
      <c r="IDE33">
        <v>73501</v>
      </c>
      <c r="IDF33">
        <v>79141</v>
      </c>
      <c r="IDG33">
        <v>93703</v>
      </c>
      <c r="IDH33">
        <v>114584</v>
      </c>
      <c r="IDI33">
        <v>133657</v>
      </c>
      <c r="IDJ33">
        <v>133657</v>
      </c>
      <c r="IDK33">
        <v>162528</v>
      </c>
      <c r="IDL33">
        <v>223853</v>
      </c>
      <c r="IDM33">
        <v>281600</v>
      </c>
      <c r="IDN33">
        <v>332064</v>
      </c>
      <c r="IDO33">
        <v>368640</v>
      </c>
      <c r="IDP33">
        <v>361448</v>
      </c>
      <c r="IDQ33">
        <v>361894</v>
      </c>
      <c r="IDR33">
        <v>374096</v>
      </c>
      <c r="IDS33">
        <v>367019</v>
      </c>
      <c r="IDT33">
        <v>377887</v>
      </c>
      <c r="IDU33">
        <v>388988</v>
      </c>
      <c r="IDV33">
        <v>412132</v>
      </c>
      <c r="IDW33">
        <v>400977</v>
      </c>
      <c r="IDX33">
        <v>391260</v>
      </c>
      <c r="IDY33">
        <v>397542</v>
      </c>
      <c r="IDZ33">
        <v>391310</v>
      </c>
      <c r="IEA33">
        <v>393067</v>
      </c>
      <c r="IEB33">
        <v>395507</v>
      </c>
      <c r="IEC33">
        <v>400581</v>
      </c>
      <c r="IED33">
        <v>407643</v>
      </c>
      <c r="IEE33">
        <v>401972</v>
      </c>
      <c r="IEF33">
        <v>406280</v>
      </c>
      <c r="IEG33">
        <v>401638</v>
      </c>
      <c r="IEH33">
        <v>405386</v>
      </c>
      <c r="IEI33">
        <v>402807</v>
      </c>
      <c r="IEJ33">
        <v>399251</v>
      </c>
      <c r="IEK33">
        <v>397320</v>
      </c>
      <c r="IEL33">
        <v>400449</v>
      </c>
      <c r="IEM33">
        <v>396026</v>
      </c>
      <c r="IEN33">
        <v>392131</v>
      </c>
      <c r="IEO33">
        <v>390098</v>
      </c>
      <c r="IEP33">
        <v>392493</v>
      </c>
      <c r="IEQ33">
        <v>399022</v>
      </c>
      <c r="IER33">
        <v>393415</v>
      </c>
      <c r="IES33">
        <v>392802</v>
      </c>
      <c r="IET33">
        <v>395550</v>
      </c>
      <c r="IEU33">
        <v>392945</v>
      </c>
      <c r="IEV33">
        <v>395571</v>
      </c>
      <c r="IEW33">
        <v>389030</v>
      </c>
      <c r="IEX33">
        <v>391765</v>
      </c>
      <c r="IEY33">
        <v>392620</v>
      </c>
      <c r="IEZ33">
        <v>392620</v>
      </c>
      <c r="IFA33">
        <v>396541</v>
      </c>
      <c r="IFB33">
        <v>406801</v>
      </c>
      <c r="IFC33">
        <v>399837</v>
      </c>
      <c r="IFD33">
        <v>404539</v>
      </c>
      <c r="IFE33">
        <v>402888</v>
      </c>
      <c r="IFF33">
        <v>403555</v>
      </c>
      <c r="IFG33">
        <v>403504</v>
      </c>
      <c r="IFH33">
        <v>404990</v>
      </c>
      <c r="IFI33">
        <v>398659</v>
      </c>
      <c r="IFJ33">
        <v>15481</v>
      </c>
      <c r="IFK33">
        <v>29134</v>
      </c>
      <c r="IFL33">
        <v>30760</v>
      </c>
      <c r="IFM33">
        <v>35424</v>
      </c>
      <c r="IFN33">
        <v>41111</v>
      </c>
      <c r="IFO33">
        <v>49195</v>
      </c>
      <c r="IFP33">
        <v>52241</v>
      </c>
      <c r="IFQ33">
        <v>58836</v>
      </c>
      <c r="IFR33">
        <v>68686</v>
      </c>
      <c r="IFS33">
        <v>89530</v>
      </c>
      <c r="IFT33">
        <v>104707</v>
      </c>
      <c r="IFU33">
        <v>111692</v>
      </c>
      <c r="IFV33">
        <v>124558</v>
      </c>
      <c r="IFW33">
        <v>142112</v>
      </c>
      <c r="IFX33">
        <v>186429</v>
      </c>
      <c r="IFY33">
        <v>226887</v>
      </c>
      <c r="IFZ33">
        <v>282806</v>
      </c>
      <c r="IGA33">
        <v>335616</v>
      </c>
      <c r="IGB33">
        <v>335616</v>
      </c>
      <c r="IGC33">
        <v>359178</v>
      </c>
      <c r="IGD33">
        <v>370935</v>
      </c>
      <c r="IGE33">
        <v>382025</v>
      </c>
      <c r="IGF33">
        <v>388611</v>
      </c>
      <c r="IGG33">
        <v>411097</v>
      </c>
      <c r="IGH33">
        <v>407493</v>
      </c>
      <c r="IGI33">
        <v>413568</v>
      </c>
      <c r="IGJ33">
        <v>419636</v>
      </c>
      <c r="IGK33">
        <v>421716</v>
      </c>
      <c r="IGL33">
        <v>420120</v>
      </c>
      <c r="IGM33">
        <v>427614</v>
      </c>
      <c r="IGN33">
        <v>427651</v>
      </c>
      <c r="IGO33">
        <v>424521</v>
      </c>
      <c r="IGP33">
        <v>435301</v>
      </c>
      <c r="IGQ33">
        <v>436914</v>
      </c>
      <c r="IGR33">
        <v>444807</v>
      </c>
      <c r="IGS33">
        <v>440412</v>
      </c>
      <c r="IGT33">
        <v>446192</v>
      </c>
      <c r="IGU33">
        <v>434019</v>
      </c>
      <c r="IGV33">
        <v>441670</v>
      </c>
      <c r="IGW33">
        <v>432546</v>
      </c>
      <c r="IGX33">
        <v>432554</v>
      </c>
      <c r="IGY33">
        <v>425617</v>
      </c>
      <c r="IGZ33">
        <v>427268</v>
      </c>
      <c r="IHA33">
        <v>430651</v>
      </c>
      <c r="IHB33">
        <v>433506</v>
      </c>
      <c r="IHC33">
        <v>427174</v>
      </c>
      <c r="IHD33">
        <v>419042</v>
      </c>
      <c r="IHE33">
        <v>423469</v>
      </c>
      <c r="IHF33">
        <v>429983</v>
      </c>
      <c r="IHG33">
        <v>427986</v>
      </c>
      <c r="IHH33">
        <v>421143</v>
      </c>
      <c r="IHI33">
        <v>419020</v>
      </c>
      <c r="IHJ33">
        <v>425287</v>
      </c>
      <c r="IHK33">
        <v>421798</v>
      </c>
      <c r="IHL33">
        <v>418735</v>
      </c>
      <c r="IHM33">
        <v>419964</v>
      </c>
      <c r="IHN33">
        <v>417924</v>
      </c>
      <c r="IHO33">
        <v>416966</v>
      </c>
      <c r="IHP33">
        <v>427260</v>
      </c>
      <c r="IHQ33">
        <v>427260</v>
      </c>
      <c r="IHR33">
        <v>407864</v>
      </c>
      <c r="IHS33">
        <v>413145</v>
      </c>
      <c r="IHT33">
        <v>412410</v>
      </c>
      <c r="IHU33">
        <v>415297</v>
      </c>
      <c r="IHV33">
        <v>417823</v>
      </c>
      <c r="IHW33">
        <v>420591</v>
      </c>
      <c r="IHX33">
        <v>11979</v>
      </c>
      <c r="IHY33">
        <v>20113</v>
      </c>
      <c r="IHZ33">
        <v>25160</v>
      </c>
      <c r="IIA33">
        <v>29523</v>
      </c>
      <c r="IIB33">
        <v>34338</v>
      </c>
      <c r="IIC33">
        <v>40601</v>
      </c>
      <c r="IID33">
        <v>41573</v>
      </c>
      <c r="IIE33">
        <v>46319</v>
      </c>
      <c r="IIF33">
        <v>61465</v>
      </c>
      <c r="IIG33">
        <v>78792</v>
      </c>
      <c r="IIH33">
        <v>92675</v>
      </c>
      <c r="III33">
        <v>118899</v>
      </c>
      <c r="IIJ33">
        <v>136828</v>
      </c>
      <c r="IIK33">
        <v>172651</v>
      </c>
      <c r="IIL33">
        <v>242976</v>
      </c>
      <c r="IIM33">
        <v>326178</v>
      </c>
      <c r="IIN33">
        <v>368563</v>
      </c>
      <c r="IIO33">
        <v>402480</v>
      </c>
      <c r="IIP33">
        <v>429459</v>
      </c>
      <c r="IIQ33">
        <v>441931</v>
      </c>
      <c r="IIR33">
        <v>447142</v>
      </c>
      <c r="IIS33">
        <v>448687</v>
      </c>
      <c r="IIT33">
        <v>448687</v>
      </c>
      <c r="IIU33">
        <v>444376</v>
      </c>
      <c r="IIV33">
        <v>444161</v>
      </c>
      <c r="IIW33">
        <v>446464</v>
      </c>
      <c r="IIX33">
        <v>451417</v>
      </c>
      <c r="IIY33">
        <v>458510</v>
      </c>
      <c r="IIZ33">
        <v>453841</v>
      </c>
      <c r="IJA33">
        <v>449639</v>
      </c>
      <c r="IJB33">
        <v>454491</v>
      </c>
      <c r="IJC33">
        <v>456196</v>
      </c>
      <c r="IJD33">
        <v>457263</v>
      </c>
      <c r="IJE33">
        <v>446936</v>
      </c>
      <c r="IJF33">
        <v>452500</v>
      </c>
      <c r="IJG33">
        <v>450751</v>
      </c>
      <c r="IJH33">
        <v>435214</v>
      </c>
      <c r="IJI33">
        <v>446088</v>
      </c>
      <c r="IJJ33">
        <v>437680</v>
      </c>
      <c r="IJK33">
        <v>433286</v>
      </c>
      <c r="IJL33">
        <v>437894</v>
      </c>
      <c r="IJM33">
        <v>435098</v>
      </c>
      <c r="IJN33">
        <v>435098</v>
      </c>
      <c r="IJO33">
        <v>433786</v>
      </c>
      <c r="IJP33">
        <v>438672</v>
      </c>
      <c r="IJQ33">
        <v>436590</v>
      </c>
      <c r="IJR33">
        <v>416223</v>
      </c>
      <c r="IJS33">
        <v>425537</v>
      </c>
      <c r="IJT33">
        <v>427844</v>
      </c>
      <c r="IJU33">
        <v>419127</v>
      </c>
      <c r="IJV33">
        <v>422961</v>
      </c>
      <c r="IJW33">
        <v>422118</v>
      </c>
      <c r="IJX33">
        <v>422300</v>
      </c>
      <c r="IJY33">
        <v>422970</v>
      </c>
      <c r="IJZ33">
        <v>426904</v>
      </c>
      <c r="IKA33">
        <v>419461</v>
      </c>
      <c r="IKB33">
        <v>419461</v>
      </c>
      <c r="IKC33">
        <v>418017</v>
      </c>
      <c r="IKD33">
        <v>414702</v>
      </c>
      <c r="IKE33">
        <v>415311</v>
      </c>
      <c r="IKF33">
        <v>414975</v>
      </c>
      <c r="IKG33">
        <v>414975</v>
      </c>
      <c r="IKH33">
        <v>422855</v>
      </c>
      <c r="IKI33">
        <v>430945</v>
      </c>
      <c r="IKJ33">
        <v>12105</v>
      </c>
      <c r="IKK33">
        <v>16825</v>
      </c>
      <c r="IKL33">
        <v>17955</v>
      </c>
      <c r="IKM33">
        <v>19256</v>
      </c>
      <c r="IKN33">
        <v>24963</v>
      </c>
      <c r="IKO33">
        <v>29260</v>
      </c>
      <c r="IKP33">
        <v>39432</v>
      </c>
      <c r="IKQ33">
        <v>42667</v>
      </c>
      <c r="IKR33">
        <v>59395</v>
      </c>
      <c r="IKS33">
        <v>71264</v>
      </c>
      <c r="IKT33">
        <v>92421</v>
      </c>
      <c r="IKU33">
        <v>106743</v>
      </c>
      <c r="IKV33">
        <v>129806</v>
      </c>
      <c r="IKW33">
        <v>155859</v>
      </c>
      <c r="IKX33">
        <v>210534</v>
      </c>
      <c r="IKY33">
        <v>345196</v>
      </c>
      <c r="IKZ33">
        <v>398186</v>
      </c>
      <c r="ILA33">
        <v>464957</v>
      </c>
      <c r="ILB33">
        <v>503484</v>
      </c>
      <c r="ILC33">
        <v>503432</v>
      </c>
      <c r="ILD33">
        <v>503432</v>
      </c>
      <c r="ILE33">
        <v>517721</v>
      </c>
      <c r="ILF33">
        <v>521052</v>
      </c>
      <c r="ILG33">
        <v>542680</v>
      </c>
      <c r="ILH33">
        <v>541767</v>
      </c>
      <c r="ILI33">
        <v>555770</v>
      </c>
      <c r="ILJ33">
        <v>550807</v>
      </c>
      <c r="ILK33">
        <v>554065</v>
      </c>
      <c r="ILL33">
        <v>558422</v>
      </c>
      <c r="ILM33">
        <v>576650</v>
      </c>
      <c r="ILN33">
        <v>578243</v>
      </c>
      <c r="ILO33">
        <v>566905</v>
      </c>
      <c r="ILP33">
        <v>571680</v>
      </c>
      <c r="ILQ33">
        <v>593174</v>
      </c>
      <c r="ILR33">
        <v>591510</v>
      </c>
      <c r="ILS33">
        <v>576916</v>
      </c>
      <c r="ILT33">
        <v>541459</v>
      </c>
      <c r="ILU33">
        <v>536200</v>
      </c>
      <c r="ILV33">
        <v>546048</v>
      </c>
      <c r="ILW33">
        <v>543948</v>
      </c>
      <c r="ILX33">
        <v>547316</v>
      </c>
      <c r="ILY33">
        <v>518463</v>
      </c>
      <c r="ILZ33">
        <v>520190</v>
      </c>
      <c r="IMA33">
        <v>522570</v>
      </c>
      <c r="IMB33">
        <v>534556</v>
      </c>
      <c r="IMC33">
        <v>527889</v>
      </c>
      <c r="IMD33">
        <v>521815</v>
      </c>
      <c r="IME33">
        <v>523193</v>
      </c>
      <c r="IMF33">
        <v>531689</v>
      </c>
      <c r="IMG33">
        <v>527242</v>
      </c>
      <c r="IMH33">
        <v>549795</v>
      </c>
      <c r="IMI33">
        <v>541756</v>
      </c>
      <c r="IMJ33">
        <v>537250</v>
      </c>
      <c r="IMK33">
        <v>546551</v>
      </c>
      <c r="IML33">
        <v>550345</v>
      </c>
      <c r="IMM33">
        <v>543821</v>
      </c>
      <c r="IMN33">
        <v>533179</v>
      </c>
      <c r="IMO33">
        <v>524330</v>
      </c>
      <c r="IMP33">
        <v>520529</v>
      </c>
      <c r="IMQ33">
        <v>521220</v>
      </c>
      <c r="IMR33">
        <v>512469</v>
      </c>
      <c r="IMS33">
        <v>509228</v>
      </c>
      <c r="IMT33">
        <v>495773</v>
      </c>
      <c r="IMU33">
        <v>507177</v>
      </c>
      <c r="IMV33">
        <v>518580</v>
      </c>
      <c r="IMW33">
        <v>5542</v>
      </c>
      <c r="IMX33">
        <v>8801</v>
      </c>
      <c r="IMY33">
        <v>23480</v>
      </c>
      <c r="IMZ33">
        <v>39100</v>
      </c>
      <c r="INA33">
        <v>49792</v>
      </c>
      <c r="INB33">
        <v>56559</v>
      </c>
      <c r="INC33">
        <v>56559</v>
      </c>
      <c r="IND33">
        <v>57222</v>
      </c>
      <c r="INE33">
        <v>63706</v>
      </c>
      <c r="INF33">
        <v>78060</v>
      </c>
      <c r="ING33">
        <v>98516</v>
      </c>
      <c r="INH33">
        <v>122746</v>
      </c>
      <c r="INI33">
        <v>148952</v>
      </c>
      <c r="INJ33">
        <v>148952</v>
      </c>
      <c r="INK33">
        <v>165225</v>
      </c>
      <c r="INL33">
        <v>234239</v>
      </c>
      <c r="INM33">
        <v>287721</v>
      </c>
      <c r="INN33">
        <v>332938</v>
      </c>
      <c r="INO33">
        <v>376896</v>
      </c>
      <c r="INP33">
        <v>427039</v>
      </c>
      <c r="INQ33">
        <v>459607</v>
      </c>
      <c r="INR33">
        <v>459003</v>
      </c>
      <c r="INS33">
        <v>462222</v>
      </c>
      <c r="INT33">
        <v>477382</v>
      </c>
      <c r="INU33">
        <v>475404</v>
      </c>
      <c r="INV33">
        <v>479155</v>
      </c>
      <c r="INW33">
        <v>471836</v>
      </c>
      <c r="INX33">
        <v>479187</v>
      </c>
      <c r="INY33">
        <v>467718</v>
      </c>
      <c r="INZ33">
        <v>473536</v>
      </c>
      <c r="IOA33">
        <v>464147</v>
      </c>
      <c r="IOB33">
        <v>467099</v>
      </c>
      <c r="IOC33">
        <v>471026</v>
      </c>
      <c r="IOD33">
        <v>477700</v>
      </c>
      <c r="IOE33">
        <v>473053</v>
      </c>
      <c r="IOF33">
        <v>479957</v>
      </c>
      <c r="IOG33">
        <v>477459</v>
      </c>
      <c r="IOH33">
        <v>480152</v>
      </c>
      <c r="IOI33">
        <v>483605</v>
      </c>
      <c r="IOJ33">
        <v>475481</v>
      </c>
      <c r="IOK33">
        <v>467651</v>
      </c>
      <c r="IOL33">
        <v>453850</v>
      </c>
      <c r="IOM33">
        <v>446415</v>
      </c>
      <c r="ION33">
        <v>440640</v>
      </c>
      <c r="IOO33">
        <v>436117</v>
      </c>
      <c r="IOP33">
        <v>441796</v>
      </c>
      <c r="IOQ33">
        <v>417180</v>
      </c>
      <c r="IOR33">
        <v>415372</v>
      </c>
      <c r="IOS33">
        <v>409991</v>
      </c>
      <c r="IOT33">
        <v>410691</v>
      </c>
      <c r="IOU33">
        <v>404266</v>
      </c>
      <c r="IOV33">
        <v>404838</v>
      </c>
      <c r="IOW33">
        <v>406846</v>
      </c>
      <c r="IOX33">
        <v>408498</v>
      </c>
      <c r="IOY33">
        <v>407981</v>
      </c>
      <c r="IOZ33">
        <v>406759</v>
      </c>
      <c r="IPA33">
        <v>406759</v>
      </c>
      <c r="IPB33">
        <v>405095</v>
      </c>
      <c r="IPC33">
        <v>422582</v>
      </c>
      <c r="IPD33">
        <v>418996</v>
      </c>
      <c r="IPE33">
        <v>421831</v>
      </c>
      <c r="IPF33">
        <v>421471</v>
      </c>
      <c r="IPG33">
        <v>424709</v>
      </c>
      <c r="IPH33">
        <v>428143</v>
      </c>
      <c r="IPI33">
        <v>425087</v>
      </c>
      <c r="IPJ33">
        <v>5656</v>
      </c>
      <c r="IPK33">
        <v>13214</v>
      </c>
      <c r="IPL33">
        <v>20296</v>
      </c>
      <c r="IPM33">
        <v>22867</v>
      </c>
      <c r="IPN33">
        <v>24695</v>
      </c>
      <c r="IPO33">
        <v>31242</v>
      </c>
      <c r="IPP33">
        <v>33742</v>
      </c>
      <c r="IPQ33">
        <v>41922</v>
      </c>
      <c r="IPR33">
        <v>53577</v>
      </c>
      <c r="IPS33">
        <v>63214</v>
      </c>
      <c r="IPT33">
        <v>78805</v>
      </c>
      <c r="IPU33">
        <v>87435</v>
      </c>
      <c r="IPV33">
        <v>95088</v>
      </c>
      <c r="IPW33">
        <v>102198</v>
      </c>
      <c r="IPX33">
        <v>128127</v>
      </c>
      <c r="IPY33">
        <v>151644</v>
      </c>
      <c r="IPZ33">
        <v>226874</v>
      </c>
      <c r="IQA33">
        <v>317858</v>
      </c>
      <c r="IQB33">
        <v>317858</v>
      </c>
      <c r="IQC33">
        <v>330089</v>
      </c>
      <c r="IQD33">
        <v>361350</v>
      </c>
      <c r="IQE33">
        <v>375414</v>
      </c>
      <c r="IQF33">
        <v>401104</v>
      </c>
      <c r="IQG33">
        <v>410382</v>
      </c>
      <c r="IQH33">
        <v>419329</v>
      </c>
      <c r="IQI33">
        <v>428317</v>
      </c>
      <c r="IQJ33">
        <v>434171</v>
      </c>
      <c r="IQK33">
        <v>432055</v>
      </c>
      <c r="IQL33">
        <v>447991</v>
      </c>
      <c r="IQM33">
        <v>452953</v>
      </c>
      <c r="IQN33">
        <v>454362</v>
      </c>
      <c r="IQO33">
        <v>459492</v>
      </c>
      <c r="IQP33">
        <v>451799</v>
      </c>
      <c r="IQQ33">
        <v>456326</v>
      </c>
      <c r="IQR33">
        <v>460871</v>
      </c>
      <c r="IQS33">
        <v>471395</v>
      </c>
      <c r="IQT33">
        <v>466885</v>
      </c>
      <c r="IQU33">
        <v>473184</v>
      </c>
      <c r="IQV33">
        <v>471296</v>
      </c>
      <c r="IQW33">
        <v>475261</v>
      </c>
      <c r="IQX33">
        <v>480436</v>
      </c>
      <c r="IQY33">
        <v>484160</v>
      </c>
      <c r="IQZ33">
        <v>478900</v>
      </c>
      <c r="IRA33">
        <v>502530</v>
      </c>
      <c r="IRB33">
        <v>500192</v>
      </c>
      <c r="IRC33">
        <v>510115</v>
      </c>
      <c r="IRD33">
        <v>496623</v>
      </c>
      <c r="IRE33">
        <v>499988</v>
      </c>
      <c r="IRF33">
        <v>483543</v>
      </c>
      <c r="IRG33">
        <v>483543</v>
      </c>
      <c r="IRH33">
        <v>491162</v>
      </c>
      <c r="IRI33">
        <v>496788</v>
      </c>
      <c r="IRJ33">
        <v>483982</v>
      </c>
      <c r="IRK33">
        <v>491531</v>
      </c>
      <c r="IRL33">
        <v>492913</v>
      </c>
      <c r="IRM33">
        <v>486762</v>
      </c>
      <c r="IRN33">
        <v>486444</v>
      </c>
      <c r="IRO33">
        <v>481477</v>
      </c>
      <c r="IRP33">
        <v>487072</v>
      </c>
      <c r="IRQ33">
        <v>481986</v>
      </c>
      <c r="IRR33">
        <v>485401</v>
      </c>
      <c r="IRS33">
        <v>500377</v>
      </c>
      <c r="IRT33">
        <v>495892</v>
      </c>
      <c r="IRU33">
        <v>497509</v>
      </c>
      <c r="IRV33">
        <v>500348</v>
      </c>
      <c r="IRW33">
        <v>13628</v>
      </c>
      <c r="IRX33">
        <v>23655</v>
      </c>
      <c r="IRY33">
        <v>30803</v>
      </c>
      <c r="IRZ33">
        <v>36859</v>
      </c>
      <c r="ISA33">
        <v>40462</v>
      </c>
      <c r="ISB33">
        <v>47482</v>
      </c>
      <c r="ISC33">
        <v>56187</v>
      </c>
      <c r="ISD33">
        <v>64275</v>
      </c>
      <c r="ISE33">
        <v>67224</v>
      </c>
      <c r="ISF33">
        <v>74914</v>
      </c>
      <c r="ISG33">
        <v>80826</v>
      </c>
      <c r="ISH33">
        <v>102593</v>
      </c>
      <c r="ISI33">
        <v>109636</v>
      </c>
      <c r="ISJ33">
        <v>124000</v>
      </c>
      <c r="ISK33">
        <v>137159</v>
      </c>
      <c r="ISL33">
        <v>171075</v>
      </c>
      <c r="ISM33">
        <v>217030</v>
      </c>
      <c r="ISN33">
        <v>266309</v>
      </c>
      <c r="ISO33">
        <v>313357</v>
      </c>
      <c r="ISP33">
        <v>354823</v>
      </c>
      <c r="ISQ33">
        <v>386438</v>
      </c>
      <c r="ISR33">
        <v>387525</v>
      </c>
      <c r="ISS33">
        <v>394585</v>
      </c>
      <c r="IST33">
        <v>394585</v>
      </c>
      <c r="ISU33">
        <v>413070</v>
      </c>
      <c r="ISV33">
        <v>430635</v>
      </c>
      <c r="ISW33">
        <v>435500</v>
      </c>
      <c r="ISX33">
        <v>427819</v>
      </c>
      <c r="ISY33">
        <v>444142</v>
      </c>
      <c r="ISZ33">
        <v>435718</v>
      </c>
      <c r="ITA33">
        <v>423659</v>
      </c>
      <c r="ITB33">
        <v>419333</v>
      </c>
      <c r="ITC33">
        <v>417098</v>
      </c>
      <c r="ITD33">
        <v>418557</v>
      </c>
      <c r="ITE33">
        <v>413061</v>
      </c>
      <c r="ITF33">
        <v>406405</v>
      </c>
      <c r="ITG33">
        <v>413141</v>
      </c>
      <c r="ITH33">
        <v>410493</v>
      </c>
      <c r="ITI33">
        <v>406009</v>
      </c>
      <c r="ITJ33">
        <v>410982</v>
      </c>
      <c r="ITK33">
        <v>406147</v>
      </c>
      <c r="ITL33">
        <v>401238</v>
      </c>
      <c r="ITM33">
        <v>392009</v>
      </c>
      <c r="ITN33">
        <v>380191</v>
      </c>
      <c r="ITO33">
        <v>394314</v>
      </c>
      <c r="ITP33">
        <v>387071</v>
      </c>
      <c r="ITQ33">
        <v>388133</v>
      </c>
      <c r="ITR33">
        <v>389053</v>
      </c>
      <c r="ITS33">
        <v>389053</v>
      </c>
      <c r="ITT33">
        <v>397505</v>
      </c>
      <c r="ITU33">
        <v>400758</v>
      </c>
      <c r="ITV33">
        <v>403600</v>
      </c>
      <c r="ITW33">
        <v>403233</v>
      </c>
      <c r="ITX33">
        <v>400840</v>
      </c>
      <c r="ITY33">
        <v>406312</v>
      </c>
      <c r="ITZ33">
        <v>406937</v>
      </c>
      <c r="IUA33">
        <v>404314</v>
      </c>
      <c r="IUB33">
        <v>402419</v>
      </c>
      <c r="IUC33">
        <v>402419</v>
      </c>
      <c r="IUD33">
        <v>405867</v>
      </c>
      <c r="IUE33">
        <v>404872</v>
      </c>
      <c r="IUF33">
        <v>403295</v>
      </c>
      <c r="IUG33">
        <v>405833</v>
      </c>
      <c r="IUH33">
        <v>405833</v>
      </c>
      <c r="IUI33">
        <v>417610</v>
      </c>
      <c r="IUJ33">
        <v>413823</v>
      </c>
      <c r="IUK33">
        <v>25586</v>
      </c>
      <c r="IUL33">
        <v>32899</v>
      </c>
      <c r="IUM33">
        <v>37932</v>
      </c>
      <c r="IUN33">
        <v>39030</v>
      </c>
      <c r="IUO33">
        <v>41298</v>
      </c>
      <c r="IUP33">
        <v>42721</v>
      </c>
      <c r="IUQ33">
        <v>48436</v>
      </c>
      <c r="IUR33">
        <v>50649</v>
      </c>
      <c r="IUS33">
        <v>61199</v>
      </c>
      <c r="IUT33">
        <v>62869</v>
      </c>
      <c r="IUU33">
        <v>77535</v>
      </c>
      <c r="IUV33">
        <v>94356</v>
      </c>
      <c r="IUW33">
        <v>110656</v>
      </c>
      <c r="IUX33">
        <v>126298</v>
      </c>
      <c r="IUY33">
        <v>151728</v>
      </c>
      <c r="IUZ33">
        <v>215909</v>
      </c>
      <c r="IVA33">
        <v>310278</v>
      </c>
      <c r="IVB33">
        <v>336695</v>
      </c>
      <c r="IVC33">
        <v>350588</v>
      </c>
      <c r="IVD33">
        <v>350588</v>
      </c>
      <c r="IVE33">
        <v>362084</v>
      </c>
      <c r="IVF33">
        <v>377628</v>
      </c>
      <c r="IVG33">
        <v>382441</v>
      </c>
      <c r="IVH33">
        <v>400136</v>
      </c>
      <c r="IVI33">
        <v>406459</v>
      </c>
      <c r="IVJ33">
        <v>396635</v>
      </c>
      <c r="IVK33">
        <v>392056</v>
      </c>
      <c r="IVL33">
        <v>397947</v>
      </c>
      <c r="IVM33">
        <v>393787</v>
      </c>
      <c r="IVN33">
        <v>400397</v>
      </c>
      <c r="IVO33">
        <v>404347</v>
      </c>
      <c r="IVP33">
        <v>404480</v>
      </c>
      <c r="IVQ33">
        <v>406955</v>
      </c>
      <c r="IVR33">
        <v>404837</v>
      </c>
      <c r="IVS33">
        <v>412501</v>
      </c>
      <c r="IVT33">
        <v>409632</v>
      </c>
      <c r="IVU33">
        <v>406529</v>
      </c>
      <c r="IVV33">
        <v>411429</v>
      </c>
      <c r="IVW33">
        <v>423537</v>
      </c>
      <c r="IVX33">
        <v>414990</v>
      </c>
      <c r="IVY33">
        <v>409771</v>
      </c>
      <c r="IVZ33">
        <v>411524</v>
      </c>
      <c r="IWA33">
        <v>395822</v>
      </c>
      <c r="IWB33">
        <v>405906</v>
      </c>
      <c r="IWC33">
        <v>405498</v>
      </c>
      <c r="IWD33">
        <v>400109</v>
      </c>
      <c r="IWE33">
        <v>392773</v>
      </c>
      <c r="IWF33">
        <v>396383</v>
      </c>
      <c r="IWG33">
        <v>383561</v>
      </c>
      <c r="IWH33">
        <v>370944</v>
      </c>
      <c r="IWI33">
        <v>371462</v>
      </c>
      <c r="IWJ33">
        <v>372298</v>
      </c>
      <c r="IWK33">
        <v>378936</v>
      </c>
      <c r="IWL33">
        <v>373446</v>
      </c>
      <c r="IWM33">
        <v>366705</v>
      </c>
      <c r="IWN33">
        <v>370797</v>
      </c>
      <c r="IWO33">
        <v>371280</v>
      </c>
      <c r="IWP33">
        <v>369439</v>
      </c>
      <c r="IWQ33">
        <v>369505</v>
      </c>
      <c r="IWR33">
        <v>370003</v>
      </c>
      <c r="IWS33">
        <v>369160</v>
      </c>
      <c r="IWT33">
        <v>363013</v>
      </c>
      <c r="IWU33">
        <v>371643</v>
      </c>
      <c r="IWV33">
        <v>371834</v>
      </c>
      <c r="IWW33">
        <v>4651</v>
      </c>
      <c r="IWX33">
        <v>11416</v>
      </c>
      <c r="IWY33">
        <v>16913</v>
      </c>
      <c r="IWZ33">
        <v>19529</v>
      </c>
      <c r="IXA33">
        <v>31028</v>
      </c>
      <c r="IXB33">
        <v>39764</v>
      </c>
      <c r="IXC33">
        <v>48804</v>
      </c>
      <c r="IXD33">
        <v>60659</v>
      </c>
      <c r="IXE33">
        <v>71060</v>
      </c>
      <c r="IXF33">
        <v>72657</v>
      </c>
      <c r="IXG33">
        <v>84302</v>
      </c>
      <c r="IXH33">
        <v>92474</v>
      </c>
      <c r="IXI33">
        <v>104661</v>
      </c>
      <c r="IXJ33">
        <v>104661</v>
      </c>
      <c r="IXK33">
        <v>113402</v>
      </c>
      <c r="IXL33">
        <v>139530</v>
      </c>
      <c r="IXM33">
        <v>212525</v>
      </c>
      <c r="IXN33">
        <v>264472</v>
      </c>
      <c r="IXO33">
        <v>318219</v>
      </c>
      <c r="IXP33">
        <v>343546</v>
      </c>
      <c r="IXQ33">
        <v>360462</v>
      </c>
      <c r="IXR33">
        <v>366708</v>
      </c>
      <c r="IXS33">
        <v>387844</v>
      </c>
      <c r="IXT33">
        <v>410539</v>
      </c>
      <c r="IXU33">
        <v>414340</v>
      </c>
      <c r="IXV33">
        <v>411125</v>
      </c>
      <c r="IXW33">
        <v>413477</v>
      </c>
      <c r="IXX33">
        <v>421240</v>
      </c>
      <c r="IXY33">
        <v>419853</v>
      </c>
      <c r="IXZ33">
        <v>421684</v>
      </c>
      <c r="IYA33">
        <v>410844</v>
      </c>
      <c r="IYB33">
        <v>406337</v>
      </c>
      <c r="IYC33">
        <v>402424</v>
      </c>
      <c r="IYD33">
        <v>402449</v>
      </c>
      <c r="IYE33">
        <v>392684</v>
      </c>
      <c r="IYF33">
        <v>395429</v>
      </c>
      <c r="IYG33">
        <v>398789</v>
      </c>
      <c r="IYH33">
        <v>402407</v>
      </c>
      <c r="IYI33">
        <v>401736</v>
      </c>
      <c r="IYJ33">
        <v>408909</v>
      </c>
      <c r="IYK33">
        <v>396077</v>
      </c>
      <c r="IYL33">
        <v>393527</v>
      </c>
      <c r="IYM33">
        <v>395748</v>
      </c>
      <c r="IYN33">
        <v>400264</v>
      </c>
      <c r="IYO33">
        <v>388726</v>
      </c>
      <c r="IYP33">
        <v>381763</v>
      </c>
      <c r="IYQ33">
        <v>378694</v>
      </c>
      <c r="IYR33">
        <v>382525</v>
      </c>
      <c r="IYS33">
        <v>391805</v>
      </c>
      <c r="IYT33">
        <v>392666</v>
      </c>
      <c r="IYU33">
        <v>374419</v>
      </c>
      <c r="IYV33">
        <v>378154</v>
      </c>
      <c r="IYW33">
        <v>375454</v>
      </c>
      <c r="IYX33">
        <v>370263</v>
      </c>
      <c r="IYY33">
        <v>368210</v>
      </c>
      <c r="IYZ33">
        <v>372822</v>
      </c>
      <c r="IZA33">
        <v>372892</v>
      </c>
      <c r="IZB33">
        <v>372892</v>
      </c>
      <c r="IZC33">
        <v>365207</v>
      </c>
      <c r="IZD33">
        <v>374617</v>
      </c>
      <c r="IZE33">
        <v>360592</v>
      </c>
      <c r="IZF33">
        <v>363491</v>
      </c>
      <c r="IZG33">
        <v>364127</v>
      </c>
      <c r="IZH33">
        <v>373450</v>
      </c>
      <c r="IZI33">
        <v>379169</v>
      </c>
      <c r="IZJ33">
        <v>4334</v>
      </c>
      <c r="IZK33">
        <v>6511</v>
      </c>
      <c r="IZL33">
        <v>11277</v>
      </c>
      <c r="IZM33">
        <v>13856</v>
      </c>
      <c r="IZN33">
        <v>17885</v>
      </c>
      <c r="IZO33">
        <v>24069</v>
      </c>
      <c r="IZP33">
        <v>28683</v>
      </c>
      <c r="IZQ33">
        <v>40609</v>
      </c>
      <c r="IZR33">
        <v>43472</v>
      </c>
      <c r="IZS33">
        <v>49852</v>
      </c>
      <c r="IZT33">
        <v>55695</v>
      </c>
      <c r="IZU33">
        <v>62795</v>
      </c>
      <c r="IZV33">
        <v>72645</v>
      </c>
      <c r="IZW33">
        <v>85555</v>
      </c>
      <c r="IZX33">
        <v>100485</v>
      </c>
      <c r="IZY33">
        <v>114944</v>
      </c>
      <c r="IZZ33">
        <v>141890</v>
      </c>
      <c r="JAA33">
        <v>211935</v>
      </c>
      <c r="JAB33">
        <v>211935</v>
      </c>
      <c r="JAC33">
        <v>243505</v>
      </c>
      <c r="JAD33">
        <v>272355</v>
      </c>
      <c r="JAE33">
        <v>305354</v>
      </c>
      <c r="JAF33">
        <v>344726</v>
      </c>
      <c r="JAG33">
        <v>365827</v>
      </c>
      <c r="JAH33">
        <v>389203</v>
      </c>
      <c r="JAI33">
        <v>391752</v>
      </c>
      <c r="JAJ33">
        <v>395527</v>
      </c>
      <c r="JAK33">
        <v>404126</v>
      </c>
      <c r="JAL33">
        <v>411407</v>
      </c>
      <c r="JAM33">
        <v>414447</v>
      </c>
      <c r="JAN33">
        <v>418150</v>
      </c>
      <c r="JAO33">
        <v>433924</v>
      </c>
      <c r="JAP33">
        <v>433925</v>
      </c>
      <c r="JAQ33">
        <v>458368</v>
      </c>
      <c r="JAR33">
        <v>453494</v>
      </c>
      <c r="JAS33">
        <v>459866</v>
      </c>
      <c r="JAT33">
        <v>460860</v>
      </c>
      <c r="JAU33">
        <v>458440</v>
      </c>
      <c r="JAV33">
        <v>462337</v>
      </c>
      <c r="JAW33">
        <v>463987</v>
      </c>
      <c r="JAX33">
        <v>473678</v>
      </c>
      <c r="JAY33">
        <v>477228</v>
      </c>
      <c r="JAZ33">
        <v>476980</v>
      </c>
      <c r="JBA33">
        <v>489547</v>
      </c>
      <c r="JBB33">
        <v>489547</v>
      </c>
      <c r="JBC33">
        <v>504479</v>
      </c>
      <c r="JBD33">
        <v>501256</v>
      </c>
      <c r="JBE33">
        <v>509192</v>
      </c>
      <c r="JBF33">
        <v>506079</v>
      </c>
      <c r="JBG33">
        <v>499171</v>
      </c>
      <c r="JBH33">
        <v>496047</v>
      </c>
      <c r="JBI33">
        <v>504529</v>
      </c>
      <c r="JBJ33">
        <v>505632</v>
      </c>
      <c r="JBK33">
        <v>519648</v>
      </c>
      <c r="JBL33">
        <v>520379</v>
      </c>
      <c r="JBM33">
        <v>520221</v>
      </c>
      <c r="JBN33">
        <v>519730</v>
      </c>
      <c r="JBO33">
        <v>506827</v>
      </c>
      <c r="JBP33">
        <v>506896</v>
      </c>
      <c r="JBQ33">
        <v>499618</v>
      </c>
      <c r="JBR33">
        <v>492368</v>
      </c>
      <c r="JBS33">
        <v>497313</v>
      </c>
      <c r="JBT33">
        <v>501998</v>
      </c>
      <c r="JBU33">
        <v>508370</v>
      </c>
      <c r="JBV33">
        <v>521443</v>
      </c>
      <c r="JBW33">
        <v>17361</v>
      </c>
      <c r="JBX33">
        <v>23396</v>
      </c>
      <c r="JBY33">
        <v>31920</v>
      </c>
      <c r="JBZ33">
        <v>35747</v>
      </c>
      <c r="JCA33">
        <v>39109</v>
      </c>
      <c r="JCB33">
        <v>39300</v>
      </c>
      <c r="JCC33">
        <v>50032</v>
      </c>
      <c r="JCD33">
        <v>58583</v>
      </c>
      <c r="JCE33">
        <v>62426</v>
      </c>
      <c r="JCF33">
        <v>67123</v>
      </c>
      <c r="JCG33">
        <v>74357</v>
      </c>
      <c r="JCH33">
        <v>85921</v>
      </c>
      <c r="JCI33">
        <v>94270</v>
      </c>
      <c r="JCJ33">
        <v>110117</v>
      </c>
      <c r="JCK33">
        <v>119391</v>
      </c>
      <c r="JCL33">
        <v>125690</v>
      </c>
      <c r="JCM33">
        <v>144614</v>
      </c>
      <c r="JCN33">
        <v>188873</v>
      </c>
      <c r="JCO33">
        <v>301542</v>
      </c>
      <c r="JCP33">
        <v>389301</v>
      </c>
      <c r="JCQ33">
        <v>421605</v>
      </c>
      <c r="JCR33">
        <v>473122</v>
      </c>
      <c r="JCS33">
        <v>466733</v>
      </c>
      <c r="JCT33">
        <v>466733</v>
      </c>
      <c r="JCU33">
        <v>496241</v>
      </c>
      <c r="JCV33">
        <v>483618</v>
      </c>
      <c r="JCW33">
        <v>492928</v>
      </c>
      <c r="JCX33">
        <v>526598</v>
      </c>
      <c r="JCY33">
        <v>517887</v>
      </c>
      <c r="JCZ33">
        <v>533780</v>
      </c>
      <c r="JDA33">
        <v>539942</v>
      </c>
      <c r="JDB33">
        <v>572157</v>
      </c>
      <c r="JDC33">
        <v>561785</v>
      </c>
      <c r="JDD33">
        <v>580496</v>
      </c>
      <c r="JDE33">
        <v>575172</v>
      </c>
      <c r="JDF33">
        <v>582872</v>
      </c>
      <c r="JDG33">
        <v>591174</v>
      </c>
      <c r="JDH33">
        <v>594516</v>
      </c>
      <c r="JDI33">
        <v>613274</v>
      </c>
      <c r="JDJ33">
        <v>606651</v>
      </c>
      <c r="JDK33">
        <v>618518</v>
      </c>
      <c r="JDL33">
        <v>617954</v>
      </c>
      <c r="JDM33">
        <v>627464</v>
      </c>
      <c r="JDN33">
        <v>633543</v>
      </c>
      <c r="JDO33">
        <v>623803</v>
      </c>
      <c r="JDP33">
        <v>610273</v>
      </c>
      <c r="JDQ33">
        <v>604826</v>
      </c>
      <c r="JDR33">
        <v>597119</v>
      </c>
      <c r="JDS33">
        <v>597119</v>
      </c>
      <c r="JDT33">
        <v>582055</v>
      </c>
      <c r="JDU33">
        <v>585974</v>
      </c>
      <c r="JDV33">
        <v>589857</v>
      </c>
      <c r="JDW33">
        <v>571121</v>
      </c>
      <c r="JDX33">
        <v>567338</v>
      </c>
      <c r="JDY33">
        <v>551660</v>
      </c>
      <c r="JDZ33">
        <v>559447</v>
      </c>
      <c r="JEA33">
        <v>552356</v>
      </c>
      <c r="JEB33">
        <v>531372</v>
      </c>
      <c r="JEC33">
        <v>522589</v>
      </c>
      <c r="JED33">
        <v>523284</v>
      </c>
      <c r="JEE33">
        <v>529351</v>
      </c>
      <c r="JEF33">
        <v>527296</v>
      </c>
      <c r="JEG33">
        <v>521981</v>
      </c>
      <c r="JEH33">
        <v>519698</v>
      </c>
      <c r="JEI33">
        <v>519698</v>
      </c>
      <c r="JEJ33">
        <v>520001</v>
      </c>
      <c r="JEK33">
        <v>27134</v>
      </c>
      <c r="JEL33">
        <v>27909</v>
      </c>
      <c r="JEM33">
        <v>35484</v>
      </c>
      <c r="JEN33">
        <v>38092</v>
      </c>
      <c r="JEO33">
        <v>39633</v>
      </c>
      <c r="JEP33">
        <v>44134</v>
      </c>
      <c r="JEQ33">
        <v>47946</v>
      </c>
      <c r="JER33">
        <v>50024</v>
      </c>
      <c r="JES33">
        <v>52793</v>
      </c>
      <c r="JET33">
        <v>60028</v>
      </c>
      <c r="JEU33">
        <v>69413</v>
      </c>
      <c r="JEV33">
        <v>79742</v>
      </c>
      <c r="JEW33">
        <v>90689</v>
      </c>
      <c r="JEX33">
        <v>100344</v>
      </c>
      <c r="JEY33">
        <v>111189</v>
      </c>
      <c r="JEZ33">
        <v>169337</v>
      </c>
      <c r="JFA33">
        <v>191249</v>
      </c>
      <c r="JFB33">
        <v>279433</v>
      </c>
      <c r="JFC33">
        <v>310625</v>
      </c>
      <c r="JFD33">
        <v>310625</v>
      </c>
      <c r="JFE33">
        <v>358819</v>
      </c>
      <c r="JFF33">
        <v>411954</v>
      </c>
      <c r="JFG33">
        <v>459921</v>
      </c>
      <c r="JFH33">
        <v>487032</v>
      </c>
      <c r="JFI33">
        <v>518115</v>
      </c>
      <c r="JFJ33">
        <v>539816</v>
      </c>
      <c r="JFK33">
        <v>549666</v>
      </c>
      <c r="JFL33">
        <v>555548</v>
      </c>
      <c r="JFM33">
        <v>551174</v>
      </c>
      <c r="JFN33">
        <v>556315</v>
      </c>
      <c r="JFO33">
        <v>560827</v>
      </c>
      <c r="JFP33">
        <v>561819</v>
      </c>
      <c r="JFQ33">
        <v>572517</v>
      </c>
      <c r="JFR33">
        <v>554747</v>
      </c>
      <c r="JFS33">
        <v>549686</v>
      </c>
      <c r="JFT33">
        <v>567914</v>
      </c>
      <c r="JFU33">
        <v>566472</v>
      </c>
      <c r="JFV33">
        <v>576015</v>
      </c>
      <c r="JFW33">
        <v>577731</v>
      </c>
      <c r="JFX33">
        <v>580074</v>
      </c>
      <c r="JFY33">
        <v>583627</v>
      </c>
      <c r="JFZ33">
        <v>578921</v>
      </c>
      <c r="JGA33">
        <v>579387</v>
      </c>
      <c r="JGB33">
        <v>582211</v>
      </c>
      <c r="JGC33">
        <v>577944</v>
      </c>
      <c r="JGD33">
        <v>574848</v>
      </c>
      <c r="JGE33">
        <v>570228</v>
      </c>
      <c r="JGF33">
        <v>575712</v>
      </c>
      <c r="JGG33">
        <v>574771</v>
      </c>
      <c r="JGH33">
        <v>573458</v>
      </c>
      <c r="JGI33">
        <v>574140</v>
      </c>
      <c r="JGJ33">
        <v>568887</v>
      </c>
      <c r="JGK33">
        <v>579305</v>
      </c>
      <c r="JGL33">
        <v>573676</v>
      </c>
      <c r="JGM33">
        <v>572496</v>
      </c>
      <c r="JGN33">
        <v>571414</v>
      </c>
      <c r="JGO33">
        <v>562897</v>
      </c>
      <c r="JGP33">
        <v>566802</v>
      </c>
      <c r="JGQ33">
        <v>560869</v>
      </c>
      <c r="JGR33">
        <v>555860</v>
      </c>
      <c r="JGS33">
        <v>577774</v>
      </c>
      <c r="JGT33">
        <v>583799</v>
      </c>
      <c r="JGU33">
        <v>593846</v>
      </c>
      <c r="JGV33">
        <v>600035</v>
      </c>
      <c r="JGW33">
        <v>587818</v>
      </c>
      <c r="JGX33">
        <v>8805</v>
      </c>
      <c r="JGY33">
        <v>15820</v>
      </c>
      <c r="JGZ33">
        <v>20211</v>
      </c>
      <c r="JHA33">
        <v>40611</v>
      </c>
      <c r="JHB33">
        <v>51830</v>
      </c>
      <c r="JHC33">
        <v>63317</v>
      </c>
      <c r="JHD33">
        <v>76237</v>
      </c>
      <c r="JHE33">
        <v>89016</v>
      </c>
      <c r="JHF33">
        <v>95499</v>
      </c>
      <c r="JHG33">
        <v>103781</v>
      </c>
      <c r="JHH33">
        <v>123952</v>
      </c>
      <c r="JHI33">
        <v>144259</v>
      </c>
      <c r="JHJ33">
        <v>144259</v>
      </c>
      <c r="JHK33">
        <v>164615</v>
      </c>
      <c r="JHL33">
        <v>190364</v>
      </c>
      <c r="JHM33">
        <v>208029</v>
      </c>
      <c r="JHN33">
        <v>254328</v>
      </c>
      <c r="JHO33">
        <v>338437</v>
      </c>
      <c r="JHP33">
        <v>408496</v>
      </c>
      <c r="JHQ33">
        <v>482445</v>
      </c>
      <c r="JHR33">
        <v>514681</v>
      </c>
      <c r="JHS33">
        <v>566074</v>
      </c>
      <c r="JHT33">
        <v>587122</v>
      </c>
      <c r="JHU33">
        <v>613765</v>
      </c>
      <c r="JHV33">
        <v>626526</v>
      </c>
      <c r="JHW33">
        <v>636790</v>
      </c>
      <c r="JHX33">
        <v>634574</v>
      </c>
      <c r="JHY33">
        <v>660482</v>
      </c>
      <c r="JHZ33">
        <v>660833</v>
      </c>
      <c r="JIA33">
        <v>657639</v>
      </c>
      <c r="JIB33">
        <v>658683</v>
      </c>
      <c r="JIC33">
        <v>644334</v>
      </c>
      <c r="JID33">
        <v>647133</v>
      </c>
      <c r="JIE33">
        <v>635366</v>
      </c>
      <c r="JIF33">
        <v>637343</v>
      </c>
      <c r="JIG33">
        <v>636225</v>
      </c>
      <c r="JIH33">
        <v>639801</v>
      </c>
      <c r="JII33">
        <v>630927</v>
      </c>
      <c r="JIJ33">
        <v>625557</v>
      </c>
      <c r="JIK33">
        <v>606396</v>
      </c>
      <c r="JIL33">
        <v>620861</v>
      </c>
      <c r="JIM33">
        <v>635358</v>
      </c>
      <c r="JIN33">
        <v>647238</v>
      </c>
      <c r="JIO33">
        <v>648472</v>
      </c>
      <c r="JIP33">
        <v>644978</v>
      </c>
      <c r="JIQ33">
        <v>649306</v>
      </c>
      <c r="JIR33">
        <v>636878</v>
      </c>
      <c r="JIS33">
        <v>648411</v>
      </c>
      <c r="JIT33">
        <v>650155</v>
      </c>
      <c r="JIU33">
        <v>653721</v>
      </c>
      <c r="JIV33">
        <v>643866</v>
      </c>
      <c r="JIW33">
        <v>647560</v>
      </c>
      <c r="JIX33">
        <v>646734</v>
      </c>
      <c r="JIY33">
        <v>657739</v>
      </c>
      <c r="JIZ33">
        <v>642934</v>
      </c>
      <c r="JJA33">
        <v>637297</v>
      </c>
      <c r="JJB33">
        <v>630587</v>
      </c>
      <c r="JJC33">
        <v>630587</v>
      </c>
      <c r="JJD33">
        <v>647118</v>
      </c>
      <c r="JJE33">
        <v>652339</v>
      </c>
      <c r="JJF33">
        <v>645147</v>
      </c>
      <c r="JJG33">
        <v>648266</v>
      </c>
      <c r="JJH33">
        <v>642873</v>
      </c>
      <c r="JJI33">
        <v>647324</v>
      </c>
      <c r="JJJ33">
        <v>634106</v>
      </c>
      <c r="JJK33">
        <v>629109</v>
      </c>
    </row>
    <row r="36" spans="1:7267" x14ac:dyDescent="0.25">
      <c r="A36" t="s">
        <v>7208</v>
      </c>
    </row>
    <row r="37" spans="1:7267" x14ac:dyDescent="0.25">
      <c r="A37" t="s">
        <v>121</v>
      </c>
      <c r="B37">
        <v>46174</v>
      </c>
      <c r="C37">
        <v>46171</v>
      </c>
      <c r="D37">
        <v>46170</v>
      </c>
      <c r="E37">
        <v>46169</v>
      </c>
      <c r="F37">
        <v>46168</v>
      </c>
      <c r="G37">
        <v>46167</v>
      </c>
      <c r="H37">
        <v>46164</v>
      </c>
      <c r="I37">
        <v>46163</v>
      </c>
      <c r="J37">
        <v>46162</v>
      </c>
      <c r="K37">
        <v>46161</v>
      </c>
      <c r="L37">
        <v>46160</v>
      </c>
      <c r="M37">
        <v>46157</v>
      </c>
      <c r="N37">
        <v>46156</v>
      </c>
      <c r="O37">
        <v>46155</v>
      </c>
      <c r="P37">
        <v>46154</v>
      </c>
      <c r="Q37">
        <v>46153</v>
      </c>
      <c r="R37">
        <v>46150</v>
      </c>
      <c r="S37">
        <v>46149</v>
      </c>
      <c r="T37">
        <v>46148</v>
      </c>
      <c r="U37">
        <v>46147</v>
      </c>
      <c r="V37">
        <v>46146</v>
      </c>
      <c r="W37">
        <v>46143</v>
      </c>
      <c r="X37">
        <v>46142</v>
      </c>
      <c r="Y37">
        <v>46141</v>
      </c>
      <c r="Z37">
        <v>46140</v>
      </c>
      <c r="AA37">
        <v>46139</v>
      </c>
      <c r="AB37">
        <v>46136</v>
      </c>
      <c r="AC37">
        <v>46135</v>
      </c>
      <c r="AD37">
        <v>46134</v>
      </c>
      <c r="AE37">
        <v>46133</v>
      </c>
      <c r="AF37">
        <v>46132</v>
      </c>
      <c r="AG37">
        <v>46129</v>
      </c>
      <c r="AH37">
        <v>46128</v>
      </c>
      <c r="AI37">
        <v>46127</v>
      </c>
      <c r="AJ37">
        <v>46126</v>
      </c>
      <c r="AK37">
        <v>46125</v>
      </c>
      <c r="AL37">
        <v>46122</v>
      </c>
      <c r="AM37">
        <v>46121</v>
      </c>
      <c r="AN37">
        <v>46120</v>
      </c>
      <c r="AO37">
        <v>46119</v>
      </c>
      <c r="AP37">
        <v>46118</v>
      </c>
      <c r="AQ37">
        <v>46115</v>
      </c>
      <c r="AR37">
        <v>46114</v>
      </c>
      <c r="AS37">
        <v>46113</v>
      </c>
      <c r="AT37">
        <v>46112</v>
      </c>
      <c r="AU37">
        <v>46111</v>
      </c>
      <c r="AV37">
        <v>46108</v>
      </c>
      <c r="AW37">
        <v>46107</v>
      </c>
      <c r="AX37">
        <v>46106</v>
      </c>
      <c r="AY37">
        <v>46105</v>
      </c>
      <c r="AZ37">
        <v>46104</v>
      </c>
      <c r="BA37">
        <v>46101</v>
      </c>
      <c r="BB37">
        <v>46100</v>
      </c>
      <c r="BC37">
        <v>46099</v>
      </c>
      <c r="BD37">
        <v>46098</v>
      </c>
      <c r="BE37">
        <v>46097</v>
      </c>
      <c r="BF37">
        <v>46094</v>
      </c>
      <c r="BG37">
        <v>46093</v>
      </c>
      <c r="BH37">
        <v>46092</v>
      </c>
      <c r="BI37">
        <v>46091</v>
      </c>
      <c r="BJ37">
        <v>46090</v>
      </c>
      <c r="BK37">
        <v>46087</v>
      </c>
      <c r="BL37">
        <v>46086</v>
      </c>
      <c r="BM37">
        <v>46085</v>
      </c>
      <c r="BN37">
        <v>46084</v>
      </c>
      <c r="BO37">
        <v>46083</v>
      </c>
      <c r="BP37">
        <v>46080</v>
      </c>
      <c r="BQ37">
        <v>46079</v>
      </c>
      <c r="BR37">
        <v>46078</v>
      </c>
      <c r="BS37">
        <v>46077</v>
      </c>
      <c r="BT37">
        <v>46076</v>
      </c>
      <c r="BU37">
        <v>46073</v>
      </c>
      <c r="BV37">
        <v>46072</v>
      </c>
      <c r="BW37">
        <v>46071</v>
      </c>
      <c r="BX37">
        <v>46070</v>
      </c>
      <c r="BY37">
        <v>46069</v>
      </c>
      <c r="BZ37">
        <v>46066</v>
      </c>
      <c r="CA37">
        <v>46065</v>
      </c>
      <c r="CB37">
        <v>46064</v>
      </c>
      <c r="CC37">
        <v>46063</v>
      </c>
      <c r="CD37">
        <v>46062</v>
      </c>
      <c r="CE37">
        <v>46059</v>
      </c>
      <c r="CF37">
        <v>46058</v>
      </c>
      <c r="CG37">
        <v>46057</v>
      </c>
      <c r="CH37">
        <v>46056</v>
      </c>
      <c r="CI37">
        <v>46055</v>
      </c>
      <c r="CJ37">
        <v>46052</v>
      </c>
      <c r="CK37">
        <v>46051</v>
      </c>
      <c r="CL37">
        <v>46050</v>
      </c>
      <c r="CM37">
        <v>46049</v>
      </c>
      <c r="CN37">
        <v>46048</v>
      </c>
      <c r="CO37">
        <v>46045</v>
      </c>
      <c r="CP37">
        <v>46044</v>
      </c>
      <c r="CQ37">
        <v>46043</v>
      </c>
      <c r="CR37">
        <v>46042</v>
      </c>
      <c r="CS37">
        <v>46041</v>
      </c>
      <c r="CT37">
        <v>46038</v>
      </c>
      <c r="CU37">
        <v>46037</v>
      </c>
      <c r="CV37">
        <v>46036</v>
      </c>
      <c r="CW37">
        <v>46035</v>
      </c>
      <c r="CX37">
        <v>46034</v>
      </c>
      <c r="CY37">
        <v>46031</v>
      </c>
      <c r="CZ37">
        <v>46030</v>
      </c>
      <c r="DA37">
        <v>46029</v>
      </c>
      <c r="DB37">
        <v>46028</v>
      </c>
      <c r="DC37">
        <v>46027</v>
      </c>
      <c r="DD37">
        <v>46024</v>
      </c>
      <c r="DE37">
        <v>46023</v>
      </c>
      <c r="DF37">
        <v>46022</v>
      </c>
      <c r="DG37">
        <v>46021</v>
      </c>
      <c r="DH37">
        <v>46020</v>
      </c>
      <c r="DI37">
        <v>46017</v>
      </c>
      <c r="DJ37">
        <v>46016</v>
      </c>
      <c r="DK37">
        <v>46015</v>
      </c>
      <c r="DL37">
        <v>46014</v>
      </c>
      <c r="DM37">
        <v>46013</v>
      </c>
      <c r="DN37">
        <v>46010</v>
      </c>
      <c r="DO37">
        <v>46009</v>
      </c>
      <c r="DP37">
        <v>46008</v>
      </c>
      <c r="DQ37">
        <v>46007</v>
      </c>
      <c r="DR37">
        <v>46006</v>
      </c>
      <c r="DS37">
        <v>46003</v>
      </c>
      <c r="DT37">
        <v>46002</v>
      </c>
      <c r="DU37">
        <v>46001</v>
      </c>
      <c r="DV37">
        <v>46000</v>
      </c>
      <c r="DW37">
        <v>45999</v>
      </c>
      <c r="DX37">
        <v>45996</v>
      </c>
      <c r="DY37">
        <v>45995</v>
      </c>
      <c r="DZ37">
        <v>45994</v>
      </c>
      <c r="EA37">
        <v>45993</v>
      </c>
      <c r="EB37">
        <v>45992</v>
      </c>
      <c r="EC37">
        <v>45989</v>
      </c>
      <c r="ED37">
        <v>45988</v>
      </c>
      <c r="EE37">
        <v>45987</v>
      </c>
      <c r="EF37">
        <v>45986</v>
      </c>
      <c r="EG37">
        <v>45985</v>
      </c>
      <c r="EH37">
        <v>45982</v>
      </c>
      <c r="EI37">
        <v>45981</v>
      </c>
      <c r="EJ37">
        <v>45980</v>
      </c>
      <c r="EK37">
        <v>45979</v>
      </c>
      <c r="EL37">
        <v>45978</v>
      </c>
      <c r="EM37">
        <v>45975</v>
      </c>
      <c r="EN37">
        <v>45974</v>
      </c>
      <c r="EO37">
        <v>45973</v>
      </c>
      <c r="EP37">
        <v>45972</v>
      </c>
      <c r="EQ37">
        <v>45971</v>
      </c>
      <c r="ER37">
        <v>45968</v>
      </c>
      <c r="ES37">
        <v>45967</v>
      </c>
      <c r="ET37">
        <v>45966</v>
      </c>
      <c r="EU37">
        <v>45965</v>
      </c>
      <c r="EV37">
        <v>45964</v>
      </c>
      <c r="EW37">
        <v>45961</v>
      </c>
      <c r="EX37">
        <v>45960</v>
      </c>
      <c r="EY37">
        <v>45959</v>
      </c>
      <c r="EZ37">
        <v>45958</v>
      </c>
      <c r="FA37">
        <v>45957</v>
      </c>
      <c r="FB37">
        <v>45954</v>
      </c>
      <c r="FC37">
        <v>45953</v>
      </c>
      <c r="FD37">
        <v>45952</v>
      </c>
      <c r="FE37">
        <v>45951</v>
      </c>
      <c r="FF37">
        <v>45950</v>
      </c>
      <c r="FG37">
        <v>45947</v>
      </c>
      <c r="FH37">
        <v>45946</v>
      </c>
      <c r="FI37">
        <v>45945</v>
      </c>
      <c r="FJ37">
        <v>45944</v>
      </c>
      <c r="FK37">
        <v>45943</v>
      </c>
      <c r="FL37">
        <v>45940</v>
      </c>
      <c r="FM37">
        <v>45939</v>
      </c>
      <c r="FN37">
        <v>45938</v>
      </c>
      <c r="FO37">
        <v>45937</v>
      </c>
      <c r="FP37">
        <v>45936</v>
      </c>
      <c r="FQ37">
        <v>45933</v>
      </c>
      <c r="FR37">
        <v>45932</v>
      </c>
      <c r="FS37">
        <v>45931</v>
      </c>
      <c r="FT37">
        <v>45930</v>
      </c>
      <c r="FU37">
        <v>45929</v>
      </c>
      <c r="FV37">
        <v>45926</v>
      </c>
      <c r="FW37">
        <v>45925</v>
      </c>
      <c r="FX37">
        <v>45924</v>
      </c>
      <c r="FY37">
        <v>45923</v>
      </c>
      <c r="FZ37">
        <v>45922</v>
      </c>
      <c r="GA37">
        <v>45919</v>
      </c>
      <c r="GB37">
        <v>45918</v>
      </c>
      <c r="GC37">
        <v>45917</v>
      </c>
      <c r="GD37">
        <v>45916</v>
      </c>
      <c r="GE37">
        <v>45915</v>
      </c>
      <c r="GF37">
        <v>45912</v>
      </c>
      <c r="GG37">
        <v>45911</v>
      </c>
      <c r="GH37">
        <v>45910</v>
      </c>
      <c r="GI37">
        <v>45909</v>
      </c>
      <c r="GJ37">
        <v>45908</v>
      </c>
      <c r="GK37">
        <v>45905</v>
      </c>
      <c r="GL37">
        <v>45904</v>
      </c>
      <c r="GM37">
        <v>45903</v>
      </c>
      <c r="GN37">
        <v>45902</v>
      </c>
      <c r="GO37">
        <v>45901</v>
      </c>
      <c r="GP37">
        <v>45898</v>
      </c>
      <c r="GQ37">
        <v>45897</v>
      </c>
      <c r="GR37">
        <v>45896</v>
      </c>
      <c r="GS37">
        <v>45895</v>
      </c>
      <c r="GT37">
        <v>45894</v>
      </c>
      <c r="GU37">
        <v>45891</v>
      </c>
      <c r="GV37">
        <v>45890</v>
      </c>
      <c r="GW37">
        <v>45889</v>
      </c>
      <c r="GX37">
        <v>45888</v>
      </c>
      <c r="GY37">
        <v>45887</v>
      </c>
      <c r="GZ37">
        <v>45884</v>
      </c>
      <c r="HA37">
        <v>45883</v>
      </c>
      <c r="HB37">
        <v>45882</v>
      </c>
      <c r="HC37">
        <v>45881</v>
      </c>
      <c r="HD37">
        <v>45880</v>
      </c>
      <c r="HE37">
        <v>45877</v>
      </c>
      <c r="HF37">
        <v>45876</v>
      </c>
      <c r="HG37">
        <v>45875</v>
      </c>
      <c r="HH37">
        <v>45874</v>
      </c>
      <c r="HI37">
        <v>45873</v>
      </c>
      <c r="HJ37">
        <v>45870</v>
      </c>
      <c r="HK37">
        <v>45869</v>
      </c>
      <c r="HL37">
        <v>45868</v>
      </c>
      <c r="HM37">
        <v>45867</v>
      </c>
      <c r="HN37">
        <v>45866</v>
      </c>
      <c r="HO37">
        <v>45863</v>
      </c>
      <c r="HP37">
        <v>45862</v>
      </c>
      <c r="HQ37">
        <v>45861</v>
      </c>
      <c r="HR37">
        <v>45860</v>
      </c>
      <c r="HS37">
        <v>45859</v>
      </c>
      <c r="HT37">
        <v>45856</v>
      </c>
      <c r="HU37">
        <v>45855</v>
      </c>
      <c r="HV37">
        <v>45854</v>
      </c>
      <c r="HW37">
        <v>45853</v>
      </c>
      <c r="HX37">
        <v>45852</v>
      </c>
      <c r="HY37">
        <v>45849</v>
      </c>
      <c r="HZ37">
        <v>45848</v>
      </c>
      <c r="IA37">
        <v>45847</v>
      </c>
      <c r="IB37">
        <v>45846</v>
      </c>
      <c r="IC37">
        <v>45845</v>
      </c>
      <c r="ID37">
        <v>45842</v>
      </c>
      <c r="IE37">
        <v>45841</v>
      </c>
      <c r="IF37">
        <v>45840</v>
      </c>
      <c r="IG37">
        <v>45839</v>
      </c>
      <c r="IH37">
        <v>45838</v>
      </c>
      <c r="II37">
        <v>45835</v>
      </c>
      <c r="IJ37">
        <v>45834</v>
      </c>
      <c r="IK37">
        <v>45833</v>
      </c>
      <c r="IL37">
        <v>45832</v>
      </c>
      <c r="IM37">
        <v>45831</v>
      </c>
      <c r="IN37">
        <v>45828</v>
      </c>
      <c r="IO37">
        <v>45827</v>
      </c>
      <c r="IP37">
        <v>45826</v>
      </c>
      <c r="IQ37">
        <v>45825</v>
      </c>
      <c r="IR37">
        <v>45824</v>
      </c>
      <c r="IS37">
        <v>45821</v>
      </c>
      <c r="IT37">
        <v>45820</v>
      </c>
      <c r="IU37">
        <v>45819</v>
      </c>
      <c r="IV37">
        <v>45818</v>
      </c>
      <c r="IW37">
        <v>45817</v>
      </c>
      <c r="IX37">
        <v>45814</v>
      </c>
      <c r="IY37">
        <v>45813</v>
      </c>
      <c r="IZ37">
        <v>45812</v>
      </c>
      <c r="JA37">
        <v>45811</v>
      </c>
      <c r="JB37">
        <v>45810</v>
      </c>
      <c r="JC37">
        <v>45807</v>
      </c>
      <c r="JD37">
        <v>45806</v>
      </c>
      <c r="JE37">
        <v>45805</v>
      </c>
      <c r="JF37">
        <v>45804</v>
      </c>
      <c r="JG37">
        <v>45803</v>
      </c>
      <c r="JH37">
        <v>45800</v>
      </c>
      <c r="JI37">
        <v>45799</v>
      </c>
      <c r="JJ37">
        <v>45798</v>
      </c>
      <c r="JK37">
        <v>45797</v>
      </c>
      <c r="JL37">
        <v>45796</v>
      </c>
      <c r="JM37">
        <v>45793</v>
      </c>
      <c r="JN37">
        <v>45792</v>
      </c>
      <c r="JO37">
        <v>45791</v>
      </c>
      <c r="JP37">
        <v>45790</v>
      </c>
      <c r="JQ37">
        <v>45789</v>
      </c>
      <c r="JR37">
        <v>45786</v>
      </c>
      <c r="JS37">
        <v>45785</v>
      </c>
      <c r="JT37">
        <v>45784</v>
      </c>
      <c r="JU37">
        <v>45783</v>
      </c>
      <c r="JV37">
        <v>45782</v>
      </c>
      <c r="JW37">
        <v>45779</v>
      </c>
      <c r="JX37">
        <v>45778</v>
      </c>
      <c r="JY37">
        <v>45777</v>
      </c>
      <c r="JZ37">
        <v>45776</v>
      </c>
      <c r="KA37">
        <v>45775</v>
      </c>
      <c r="KB37">
        <v>45772</v>
      </c>
      <c r="KC37">
        <v>45771</v>
      </c>
      <c r="KD37">
        <v>45770</v>
      </c>
      <c r="KE37">
        <v>45769</v>
      </c>
      <c r="KF37">
        <v>45768</v>
      </c>
      <c r="KG37">
        <v>45765</v>
      </c>
      <c r="KH37">
        <v>45764</v>
      </c>
      <c r="KI37">
        <v>45763</v>
      </c>
      <c r="KJ37">
        <v>45762</v>
      </c>
      <c r="KK37">
        <v>45761</v>
      </c>
      <c r="KL37">
        <v>45758</v>
      </c>
      <c r="KM37">
        <v>45757</v>
      </c>
      <c r="KN37">
        <v>45756</v>
      </c>
      <c r="KO37">
        <v>45755</v>
      </c>
      <c r="KP37">
        <v>45754</v>
      </c>
      <c r="KQ37">
        <v>45751</v>
      </c>
      <c r="KR37">
        <v>45750</v>
      </c>
      <c r="KS37">
        <v>45749</v>
      </c>
      <c r="KT37">
        <v>45748</v>
      </c>
      <c r="KU37">
        <v>45747</v>
      </c>
      <c r="KV37">
        <v>45744</v>
      </c>
      <c r="KW37">
        <v>45743</v>
      </c>
      <c r="KX37">
        <v>45742</v>
      </c>
      <c r="KY37">
        <v>45741</v>
      </c>
      <c r="KZ37">
        <v>45740</v>
      </c>
      <c r="LA37">
        <v>45737</v>
      </c>
      <c r="LB37">
        <v>45736</v>
      </c>
      <c r="LC37">
        <v>45735</v>
      </c>
      <c r="LD37">
        <v>45734</v>
      </c>
      <c r="LE37">
        <v>45733</v>
      </c>
      <c r="LF37">
        <v>45730</v>
      </c>
      <c r="LG37">
        <v>45729</v>
      </c>
      <c r="LH37">
        <v>45728</v>
      </c>
      <c r="LI37">
        <v>45727</v>
      </c>
      <c r="LJ37">
        <v>45726</v>
      </c>
      <c r="LK37">
        <v>45723</v>
      </c>
      <c r="LL37">
        <v>45722</v>
      </c>
      <c r="LM37">
        <v>45721</v>
      </c>
      <c r="LN37">
        <v>45720</v>
      </c>
      <c r="LO37">
        <v>45719</v>
      </c>
      <c r="LP37">
        <v>45716</v>
      </c>
      <c r="LQ37">
        <v>45715</v>
      </c>
      <c r="LR37">
        <v>45714</v>
      </c>
      <c r="LS37">
        <v>45713</v>
      </c>
      <c r="LT37">
        <v>45712</v>
      </c>
      <c r="LU37">
        <v>45709</v>
      </c>
      <c r="LV37">
        <v>45708</v>
      </c>
      <c r="LW37">
        <v>45707</v>
      </c>
      <c r="LX37">
        <v>45706</v>
      </c>
      <c r="LY37">
        <v>45705</v>
      </c>
      <c r="LZ37">
        <v>45702</v>
      </c>
      <c r="MA37">
        <v>45701</v>
      </c>
      <c r="MB37">
        <v>45700</v>
      </c>
      <c r="MC37">
        <v>45699</v>
      </c>
      <c r="MD37">
        <v>45698</v>
      </c>
      <c r="ME37">
        <v>45695</v>
      </c>
      <c r="MF37">
        <v>45694</v>
      </c>
      <c r="MG37">
        <v>45693</v>
      </c>
      <c r="MH37">
        <v>45692</v>
      </c>
      <c r="MI37">
        <v>45691</v>
      </c>
      <c r="MJ37">
        <v>45688</v>
      </c>
      <c r="MK37">
        <v>45687</v>
      </c>
      <c r="ML37">
        <v>45686</v>
      </c>
      <c r="MM37">
        <v>45685</v>
      </c>
      <c r="MN37">
        <v>45684</v>
      </c>
      <c r="MO37">
        <v>45681</v>
      </c>
      <c r="MP37">
        <v>45680</v>
      </c>
      <c r="MQ37">
        <v>45679</v>
      </c>
      <c r="MR37">
        <v>45678</v>
      </c>
      <c r="MS37">
        <v>45677</v>
      </c>
      <c r="MT37">
        <v>45674</v>
      </c>
      <c r="MU37">
        <v>45673</v>
      </c>
      <c r="MV37">
        <v>45672</v>
      </c>
      <c r="MW37">
        <v>45671</v>
      </c>
      <c r="MX37">
        <v>45670</v>
      </c>
      <c r="MY37">
        <v>45667</v>
      </c>
      <c r="MZ37">
        <v>45666</v>
      </c>
      <c r="NA37">
        <v>45665</v>
      </c>
      <c r="NB37">
        <v>45664</v>
      </c>
      <c r="NC37">
        <v>45663</v>
      </c>
      <c r="ND37">
        <v>45660</v>
      </c>
      <c r="NE37">
        <v>45659</v>
      </c>
      <c r="NF37">
        <v>45658</v>
      </c>
      <c r="NG37">
        <v>45657</v>
      </c>
      <c r="NH37">
        <v>45656</v>
      </c>
      <c r="NI37">
        <v>45653</v>
      </c>
      <c r="NJ37">
        <v>45652</v>
      </c>
      <c r="NK37">
        <v>45651</v>
      </c>
      <c r="NL37">
        <v>45650</v>
      </c>
      <c r="NM37">
        <v>45649</v>
      </c>
      <c r="NN37">
        <v>45646</v>
      </c>
      <c r="NO37">
        <v>45645</v>
      </c>
      <c r="NP37">
        <v>45644</v>
      </c>
      <c r="NQ37">
        <v>45643</v>
      </c>
      <c r="NR37">
        <v>45642</v>
      </c>
      <c r="NS37">
        <v>45639</v>
      </c>
      <c r="NT37">
        <v>45638</v>
      </c>
      <c r="NU37">
        <v>45637</v>
      </c>
      <c r="NV37">
        <v>45636</v>
      </c>
      <c r="NW37">
        <v>45635</v>
      </c>
      <c r="NX37">
        <v>45632</v>
      </c>
      <c r="NY37">
        <v>45631</v>
      </c>
      <c r="NZ37">
        <v>45630</v>
      </c>
      <c r="OA37">
        <v>45629</v>
      </c>
      <c r="OB37">
        <v>45628</v>
      </c>
      <c r="OC37">
        <v>45625</v>
      </c>
      <c r="OD37">
        <v>45624</v>
      </c>
      <c r="OE37">
        <v>45623</v>
      </c>
      <c r="OF37">
        <v>45622</v>
      </c>
      <c r="OG37">
        <v>45621</v>
      </c>
      <c r="OH37">
        <v>45618</v>
      </c>
      <c r="OI37">
        <v>45617</v>
      </c>
      <c r="OJ37">
        <v>45616</v>
      </c>
      <c r="OK37">
        <v>45615</v>
      </c>
      <c r="OL37">
        <v>45614</v>
      </c>
      <c r="OM37">
        <v>45611</v>
      </c>
      <c r="ON37">
        <v>45610</v>
      </c>
      <c r="OO37">
        <v>45609</v>
      </c>
      <c r="OP37">
        <v>45608</v>
      </c>
      <c r="OQ37">
        <v>45607</v>
      </c>
      <c r="OR37">
        <v>45604</v>
      </c>
      <c r="OS37">
        <v>45603</v>
      </c>
      <c r="OT37">
        <v>45602</v>
      </c>
      <c r="OU37">
        <v>45601</v>
      </c>
      <c r="OV37">
        <v>45600</v>
      </c>
      <c r="OW37">
        <v>45597</v>
      </c>
      <c r="OX37">
        <v>45596</v>
      </c>
      <c r="OY37">
        <v>45595</v>
      </c>
      <c r="OZ37">
        <v>45594</v>
      </c>
      <c r="PA37">
        <v>45593</v>
      </c>
      <c r="PB37">
        <v>45590</v>
      </c>
      <c r="PC37">
        <v>45589</v>
      </c>
      <c r="PD37">
        <v>45588</v>
      </c>
      <c r="PE37">
        <v>45587</v>
      </c>
      <c r="PF37">
        <v>45586</v>
      </c>
      <c r="PG37">
        <v>45583</v>
      </c>
      <c r="PH37">
        <v>45582</v>
      </c>
      <c r="PI37">
        <v>45581</v>
      </c>
      <c r="PJ37">
        <v>45580</v>
      </c>
      <c r="PK37">
        <v>45579</v>
      </c>
      <c r="PL37">
        <v>45576</v>
      </c>
      <c r="PM37">
        <v>45575</v>
      </c>
      <c r="PN37">
        <v>45574</v>
      </c>
      <c r="PO37">
        <v>45573</v>
      </c>
      <c r="PP37">
        <v>45572</v>
      </c>
      <c r="PQ37">
        <v>45569</v>
      </c>
      <c r="PR37">
        <v>45568</v>
      </c>
      <c r="PS37">
        <v>45567</v>
      </c>
      <c r="PT37">
        <v>45566</v>
      </c>
      <c r="PU37">
        <v>45565</v>
      </c>
      <c r="PV37">
        <v>45562</v>
      </c>
      <c r="PW37">
        <v>45561</v>
      </c>
      <c r="PX37">
        <v>45560</v>
      </c>
      <c r="PY37">
        <v>45559</v>
      </c>
      <c r="PZ37">
        <v>45558</v>
      </c>
      <c r="QA37">
        <v>45555</v>
      </c>
      <c r="QB37">
        <v>45554</v>
      </c>
      <c r="QC37">
        <v>45553</v>
      </c>
      <c r="QD37">
        <v>45552</v>
      </c>
      <c r="QE37">
        <v>45551</v>
      </c>
      <c r="QF37">
        <v>45548</v>
      </c>
      <c r="QG37">
        <v>45547</v>
      </c>
      <c r="QH37">
        <v>45546</v>
      </c>
      <c r="QI37">
        <v>45545</v>
      </c>
      <c r="QJ37">
        <v>45544</v>
      </c>
      <c r="QK37">
        <v>45541</v>
      </c>
      <c r="QL37">
        <v>45540</v>
      </c>
      <c r="QM37">
        <v>45539</v>
      </c>
      <c r="QN37">
        <v>45538</v>
      </c>
      <c r="QO37">
        <v>45537</v>
      </c>
      <c r="QP37">
        <v>45534</v>
      </c>
      <c r="QQ37">
        <v>45533</v>
      </c>
      <c r="QR37">
        <v>45532</v>
      </c>
      <c r="QS37">
        <v>45531</v>
      </c>
      <c r="QT37">
        <v>45530</v>
      </c>
      <c r="QU37">
        <v>45527</v>
      </c>
      <c r="QV37">
        <v>45526</v>
      </c>
      <c r="QW37">
        <v>45525</v>
      </c>
      <c r="QX37">
        <v>45524</v>
      </c>
      <c r="QY37">
        <v>45523</v>
      </c>
      <c r="QZ37">
        <v>45520</v>
      </c>
      <c r="RA37">
        <v>45519</v>
      </c>
      <c r="RB37">
        <v>45518</v>
      </c>
      <c r="RC37">
        <v>45517</v>
      </c>
      <c r="RD37">
        <v>45516</v>
      </c>
      <c r="RE37">
        <v>45513</v>
      </c>
      <c r="RF37">
        <v>45512</v>
      </c>
      <c r="RG37">
        <v>45511</v>
      </c>
      <c r="RH37">
        <v>45510</v>
      </c>
      <c r="RI37">
        <v>45509</v>
      </c>
      <c r="RJ37">
        <v>45506</v>
      </c>
      <c r="RK37">
        <v>45505</v>
      </c>
      <c r="RL37">
        <v>45504</v>
      </c>
      <c r="RM37">
        <v>45503</v>
      </c>
      <c r="RN37">
        <v>45502</v>
      </c>
      <c r="RO37">
        <v>45499</v>
      </c>
      <c r="RP37">
        <v>45498</v>
      </c>
      <c r="RQ37">
        <v>45497</v>
      </c>
      <c r="RR37">
        <v>45496</v>
      </c>
      <c r="RS37">
        <v>45495</v>
      </c>
      <c r="RT37">
        <v>45492</v>
      </c>
      <c r="RU37">
        <v>45491</v>
      </c>
      <c r="RV37">
        <v>45490</v>
      </c>
      <c r="RW37">
        <v>45489</v>
      </c>
      <c r="RX37">
        <v>45488</v>
      </c>
      <c r="RY37">
        <v>45485</v>
      </c>
      <c r="RZ37">
        <v>45484</v>
      </c>
      <c r="SA37">
        <v>45483</v>
      </c>
      <c r="SB37">
        <v>45482</v>
      </c>
      <c r="SC37">
        <v>45481</v>
      </c>
      <c r="SD37">
        <v>45478</v>
      </c>
      <c r="SE37">
        <v>45477</v>
      </c>
      <c r="SF37">
        <v>45476</v>
      </c>
      <c r="SG37">
        <v>45475</v>
      </c>
      <c r="SH37">
        <v>45474</v>
      </c>
      <c r="SI37">
        <v>45471</v>
      </c>
      <c r="SJ37">
        <v>45470</v>
      </c>
      <c r="SK37">
        <v>45469</v>
      </c>
      <c r="SL37">
        <v>45468</v>
      </c>
      <c r="SM37">
        <v>45467</v>
      </c>
      <c r="SN37">
        <v>45464</v>
      </c>
      <c r="SO37">
        <v>45463</v>
      </c>
      <c r="SP37">
        <v>45462</v>
      </c>
      <c r="SQ37">
        <v>45461</v>
      </c>
      <c r="SR37">
        <v>45460</v>
      </c>
      <c r="SS37">
        <v>45457</v>
      </c>
      <c r="ST37">
        <v>45456</v>
      </c>
      <c r="SU37">
        <v>45455</v>
      </c>
      <c r="SV37">
        <v>45454</v>
      </c>
      <c r="SW37">
        <v>45453</v>
      </c>
      <c r="SX37">
        <v>45450</v>
      </c>
      <c r="SY37">
        <v>45449</v>
      </c>
      <c r="SZ37">
        <v>45448</v>
      </c>
      <c r="TA37">
        <v>45447</v>
      </c>
      <c r="TB37">
        <v>45446</v>
      </c>
      <c r="TC37">
        <v>45443</v>
      </c>
      <c r="TD37">
        <v>45442</v>
      </c>
      <c r="TE37">
        <v>45441</v>
      </c>
      <c r="TF37">
        <v>45440</v>
      </c>
      <c r="TG37">
        <v>45439</v>
      </c>
      <c r="TH37">
        <v>45436</v>
      </c>
      <c r="TI37">
        <v>45435</v>
      </c>
      <c r="TJ37">
        <v>45434</v>
      </c>
      <c r="TK37">
        <v>45433</v>
      </c>
      <c r="TL37">
        <v>45432</v>
      </c>
      <c r="TM37">
        <v>45429</v>
      </c>
      <c r="TN37">
        <v>45428</v>
      </c>
      <c r="TO37">
        <v>45427</v>
      </c>
      <c r="TP37">
        <v>45426</v>
      </c>
      <c r="TQ37">
        <v>45425</v>
      </c>
      <c r="TR37">
        <v>45422</v>
      </c>
      <c r="TS37">
        <v>45421</v>
      </c>
      <c r="TT37">
        <v>45420</v>
      </c>
      <c r="TU37">
        <v>45419</v>
      </c>
      <c r="TV37">
        <v>45418</v>
      </c>
      <c r="TW37">
        <v>45415</v>
      </c>
      <c r="TX37">
        <v>45414</v>
      </c>
      <c r="TY37">
        <v>45413</v>
      </c>
      <c r="TZ37">
        <v>45412</v>
      </c>
      <c r="UA37">
        <v>45411</v>
      </c>
      <c r="UB37">
        <v>45408</v>
      </c>
      <c r="UC37">
        <v>45407</v>
      </c>
      <c r="UD37">
        <v>45406</v>
      </c>
      <c r="UE37">
        <v>45405</v>
      </c>
      <c r="UF37">
        <v>45404</v>
      </c>
      <c r="UG37">
        <v>45401</v>
      </c>
      <c r="UH37">
        <v>45400</v>
      </c>
      <c r="UI37">
        <v>45399</v>
      </c>
      <c r="UJ37">
        <v>45398</v>
      </c>
      <c r="UK37">
        <v>45397</v>
      </c>
      <c r="UL37">
        <v>45394</v>
      </c>
      <c r="UM37">
        <v>45393</v>
      </c>
      <c r="UN37">
        <v>45392</v>
      </c>
      <c r="UO37">
        <v>45391</v>
      </c>
      <c r="UP37">
        <v>45390</v>
      </c>
      <c r="UQ37">
        <v>45387</v>
      </c>
      <c r="UR37">
        <v>45386</v>
      </c>
      <c r="US37">
        <v>45385</v>
      </c>
      <c r="UT37">
        <v>45384</v>
      </c>
      <c r="UU37">
        <v>45383</v>
      </c>
      <c r="UV37">
        <v>45380</v>
      </c>
      <c r="UW37">
        <v>45379</v>
      </c>
      <c r="UX37">
        <v>45378</v>
      </c>
      <c r="UY37">
        <v>45377</v>
      </c>
      <c r="UZ37">
        <v>45376</v>
      </c>
      <c r="VA37">
        <v>45373</v>
      </c>
      <c r="VB37">
        <v>45372</v>
      </c>
      <c r="VC37">
        <v>45371</v>
      </c>
      <c r="VD37">
        <v>45370</v>
      </c>
      <c r="VE37">
        <v>45369</v>
      </c>
      <c r="VF37">
        <v>45366</v>
      </c>
      <c r="VG37">
        <v>45365</v>
      </c>
      <c r="VH37">
        <v>45364</v>
      </c>
      <c r="VI37">
        <v>45363</v>
      </c>
      <c r="VJ37">
        <v>45362</v>
      </c>
      <c r="VK37">
        <v>45359</v>
      </c>
      <c r="VL37">
        <v>45358</v>
      </c>
      <c r="VM37">
        <v>45357</v>
      </c>
      <c r="VN37">
        <v>45356</v>
      </c>
      <c r="VO37">
        <v>45355</v>
      </c>
      <c r="VP37">
        <v>45352</v>
      </c>
      <c r="VQ37">
        <v>45351</v>
      </c>
      <c r="VR37">
        <v>45350</v>
      </c>
      <c r="VS37">
        <v>45349</v>
      </c>
      <c r="VT37">
        <v>45348</v>
      </c>
      <c r="VU37">
        <v>45345</v>
      </c>
      <c r="VV37">
        <v>45344</v>
      </c>
      <c r="VW37">
        <v>45343</v>
      </c>
      <c r="VX37">
        <v>45342</v>
      </c>
      <c r="VY37">
        <v>45341</v>
      </c>
      <c r="VZ37">
        <v>45338</v>
      </c>
      <c r="WA37">
        <v>45337</v>
      </c>
      <c r="WB37">
        <v>45336</v>
      </c>
      <c r="WC37">
        <v>45335</v>
      </c>
      <c r="WD37">
        <v>45334</v>
      </c>
      <c r="WE37">
        <v>45331</v>
      </c>
      <c r="WF37">
        <v>45330</v>
      </c>
      <c r="WG37">
        <v>45329</v>
      </c>
      <c r="WH37">
        <v>45328</v>
      </c>
      <c r="WI37">
        <v>45327</v>
      </c>
      <c r="WJ37">
        <v>45324</v>
      </c>
      <c r="WK37">
        <v>45323</v>
      </c>
      <c r="WL37">
        <v>45322</v>
      </c>
      <c r="WM37">
        <v>45321</v>
      </c>
      <c r="WN37">
        <v>45320</v>
      </c>
      <c r="WO37">
        <v>45317</v>
      </c>
      <c r="WP37">
        <v>45316</v>
      </c>
      <c r="WQ37">
        <v>45315</v>
      </c>
      <c r="WR37">
        <v>45314</v>
      </c>
      <c r="WS37">
        <v>45313</v>
      </c>
      <c r="WT37">
        <v>45310</v>
      </c>
      <c r="WU37">
        <v>45309</v>
      </c>
      <c r="WV37">
        <v>45308</v>
      </c>
      <c r="WW37">
        <v>45307</v>
      </c>
      <c r="WX37">
        <v>45306</v>
      </c>
      <c r="WY37">
        <v>45303</v>
      </c>
      <c r="WZ37">
        <v>45302</v>
      </c>
      <c r="XA37">
        <v>45301</v>
      </c>
      <c r="XB37">
        <v>45300</v>
      </c>
      <c r="XC37">
        <v>45299</v>
      </c>
      <c r="XD37">
        <v>45296</v>
      </c>
      <c r="XE37">
        <v>45295</v>
      </c>
      <c r="XF37">
        <v>45294</v>
      </c>
      <c r="XG37">
        <v>45293</v>
      </c>
      <c r="XH37">
        <v>45292</v>
      </c>
      <c r="XI37">
        <v>45289</v>
      </c>
      <c r="XJ37">
        <v>45288</v>
      </c>
      <c r="XK37">
        <v>45287</v>
      </c>
      <c r="XL37">
        <v>45286</v>
      </c>
      <c r="XM37">
        <v>45285</v>
      </c>
      <c r="XN37">
        <v>45282</v>
      </c>
      <c r="XO37">
        <v>45281</v>
      </c>
      <c r="XP37">
        <v>45280</v>
      </c>
      <c r="XQ37">
        <v>45279</v>
      </c>
      <c r="XR37">
        <v>45278</v>
      </c>
      <c r="XS37">
        <v>45275</v>
      </c>
      <c r="XT37">
        <v>45274</v>
      </c>
      <c r="XU37">
        <v>45273</v>
      </c>
      <c r="XV37">
        <v>45272</v>
      </c>
      <c r="XW37">
        <v>45271</v>
      </c>
      <c r="XX37">
        <v>45268</v>
      </c>
      <c r="XY37">
        <v>45267</v>
      </c>
      <c r="XZ37">
        <v>45266</v>
      </c>
      <c r="YA37">
        <v>45265</v>
      </c>
      <c r="YB37">
        <v>45264</v>
      </c>
      <c r="YC37">
        <v>45261</v>
      </c>
      <c r="YD37">
        <v>45260</v>
      </c>
      <c r="YE37">
        <v>45259</v>
      </c>
      <c r="YF37">
        <v>45258</v>
      </c>
      <c r="YG37">
        <v>45257</v>
      </c>
      <c r="YH37">
        <v>45254</v>
      </c>
      <c r="YI37">
        <v>45253</v>
      </c>
      <c r="YJ37">
        <v>45252</v>
      </c>
      <c r="YK37">
        <v>45251</v>
      </c>
      <c r="YL37">
        <v>45250</v>
      </c>
      <c r="YM37">
        <v>45247</v>
      </c>
      <c r="YN37">
        <v>45246</v>
      </c>
      <c r="YO37">
        <v>45245</v>
      </c>
      <c r="YP37">
        <v>45244</v>
      </c>
      <c r="YQ37">
        <v>45243</v>
      </c>
      <c r="YR37">
        <v>45240</v>
      </c>
      <c r="YS37">
        <v>45239</v>
      </c>
      <c r="YT37">
        <v>45238</v>
      </c>
      <c r="YU37">
        <v>45237</v>
      </c>
      <c r="YV37">
        <v>45236</v>
      </c>
      <c r="YW37">
        <v>45233</v>
      </c>
      <c r="YX37">
        <v>45232</v>
      </c>
      <c r="YY37">
        <v>45231</v>
      </c>
      <c r="YZ37">
        <v>45230</v>
      </c>
      <c r="ZA37">
        <v>45229</v>
      </c>
      <c r="ZB37">
        <v>45226</v>
      </c>
      <c r="ZC37">
        <v>45225</v>
      </c>
      <c r="ZD37">
        <v>45224</v>
      </c>
      <c r="ZE37">
        <v>45223</v>
      </c>
      <c r="ZF37">
        <v>45222</v>
      </c>
      <c r="ZG37">
        <v>45219</v>
      </c>
      <c r="ZH37">
        <v>45218</v>
      </c>
      <c r="ZI37">
        <v>45217</v>
      </c>
      <c r="ZJ37">
        <v>45216</v>
      </c>
      <c r="ZK37">
        <v>45215</v>
      </c>
      <c r="ZL37">
        <v>45212</v>
      </c>
      <c r="ZM37">
        <v>45211</v>
      </c>
      <c r="ZN37">
        <v>45210</v>
      </c>
      <c r="ZO37">
        <v>45209</v>
      </c>
      <c r="ZP37">
        <v>45208</v>
      </c>
      <c r="ZQ37">
        <v>45205</v>
      </c>
      <c r="ZR37">
        <v>45204</v>
      </c>
      <c r="ZS37">
        <v>45203</v>
      </c>
      <c r="ZT37">
        <v>45202</v>
      </c>
      <c r="ZU37">
        <v>45201</v>
      </c>
      <c r="ZV37">
        <v>45198</v>
      </c>
      <c r="ZW37">
        <v>45197</v>
      </c>
      <c r="ZX37">
        <v>45196</v>
      </c>
      <c r="ZY37">
        <v>45195</v>
      </c>
      <c r="ZZ37">
        <v>45194</v>
      </c>
      <c r="AAA37">
        <v>45191</v>
      </c>
      <c r="AAB37">
        <v>45190</v>
      </c>
      <c r="AAC37">
        <v>45189</v>
      </c>
      <c r="AAD37">
        <v>45188</v>
      </c>
      <c r="AAE37">
        <v>45187</v>
      </c>
      <c r="AAF37">
        <v>45184</v>
      </c>
      <c r="AAG37">
        <v>45183</v>
      </c>
      <c r="AAH37">
        <v>45182</v>
      </c>
      <c r="AAI37">
        <v>45181</v>
      </c>
      <c r="AAJ37">
        <v>45180</v>
      </c>
      <c r="AAK37">
        <v>45177</v>
      </c>
      <c r="AAL37">
        <v>45176</v>
      </c>
      <c r="AAM37">
        <v>45175</v>
      </c>
      <c r="AAN37">
        <v>45174</v>
      </c>
      <c r="AAO37">
        <v>45173</v>
      </c>
      <c r="AAP37">
        <v>45170</v>
      </c>
      <c r="AAQ37">
        <v>45169</v>
      </c>
      <c r="AAR37">
        <v>45168</v>
      </c>
      <c r="AAS37">
        <v>45167</v>
      </c>
      <c r="AAT37">
        <v>45166</v>
      </c>
      <c r="AAU37">
        <v>45163</v>
      </c>
      <c r="AAV37">
        <v>45162</v>
      </c>
      <c r="AAW37">
        <v>45161</v>
      </c>
      <c r="AAX37">
        <v>45160</v>
      </c>
      <c r="AAY37">
        <v>45159</v>
      </c>
      <c r="AAZ37">
        <v>45156</v>
      </c>
      <c r="ABA37">
        <v>45155</v>
      </c>
      <c r="ABB37">
        <v>45154</v>
      </c>
      <c r="ABC37">
        <v>45153</v>
      </c>
      <c r="ABD37">
        <v>45152</v>
      </c>
      <c r="ABE37">
        <v>45149</v>
      </c>
      <c r="ABF37">
        <v>45148</v>
      </c>
      <c r="ABG37">
        <v>45147</v>
      </c>
      <c r="ABH37">
        <v>45146</v>
      </c>
      <c r="ABI37">
        <v>45145</v>
      </c>
      <c r="ABJ37">
        <v>45142</v>
      </c>
      <c r="ABK37">
        <v>45141</v>
      </c>
      <c r="ABL37">
        <v>45140</v>
      </c>
      <c r="ABM37">
        <v>45139</v>
      </c>
      <c r="ABN37">
        <v>45138</v>
      </c>
      <c r="ABO37">
        <v>45135</v>
      </c>
      <c r="ABP37">
        <v>45134</v>
      </c>
      <c r="ABQ37">
        <v>45133</v>
      </c>
      <c r="ABR37">
        <v>45132</v>
      </c>
      <c r="ABS37">
        <v>45131</v>
      </c>
      <c r="ABT37">
        <v>45128</v>
      </c>
      <c r="ABU37">
        <v>45127</v>
      </c>
      <c r="ABV37">
        <v>45126</v>
      </c>
      <c r="ABW37">
        <v>45125</v>
      </c>
      <c r="ABX37">
        <v>45124</v>
      </c>
      <c r="ABY37">
        <v>45121</v>
      </c>
      <c r="ABZ37">
        <v>45120</v>
      </c>
      <c r="ACA37">
        <v>45119</v>
      </c>
      <c r="ACB37">
        <v>45118</v>
      </c>
      <c r="ACC37">
        <v>45117</v>
      </c>
      <c r="ACD37">
        <v>45114</v>
      </c>
      <c r="ACE37">
        <v>45113</v>
      </c>
      <c r="ACF37">
        <v>45112</v>
      </c>
      <c r="ACG37">
        <v>45111</v>
      </c>
      <c r="ACH37">
        <v>45110</v>
      </c>
      <c r="ACI37">
        <v>45107</v>
      </c>
      <c r="ACJ37">
        <v>45106</v>
      </c>
      <c r="ACK37">
        <v>45105</v>
      </c>
      <c r="ACL37">
        <v>45104</v>
      </c>
      <c r="ACM37">
        <v>45103</v>
      </c>
      <c r="ACN37">
        <v>45100</v>
      </c>
      <c r="ACO37">
        <v>45099</v>
      </c>
      <c r="ACP37">
        <v>45098</v>
      </c>
      <c r="ACQ37">
        <v>45097</v>
      </c>
      <c r="ACR37">
        <v>45096</v>
      </c>
      <c r="ACS37">
        <v>45093</v>
      </c>
      <c r="ACT37">
        <v>45092</v>
      </c>
      <c r="ACU37">
        <v>45091</v>
      </c>
      <c r="ACV37">
        <v>45090</v>
      </c>
      <c r="ACW37">
        <v>45089</v>
      </c>
      <c r="ACX37">
        <v>45086</v>
      </c>
      <c r="ACY37">
        <v>45085</v>
      </c>
      <c r="ACZ37">
        <v>45084</v>
      </c>
      <c r="ADA37">
        <v>45083</v>
      </c>
      <c r="ADB37">
        <v>45082</v>
      </c>
      <c r="ADC37">
        <v>45079</v>
      </c>
      <c r="ADD37">
        <v>45078</v>
      </c>
      <c r="ADE37">
        <v>45077</v>
      </c>
      <c r="ADF37">
        <v>45076</v>
      </c>
      <c r="ADG37">
        <v>45075</v>
      </c>
      <c r="ADH37">
        <v>45072</v>
      </c>
      <c r="ADI37">
        <v>45071</v>
      </c>
      <c r="ADJ37">
        <v>45070</v>
      </c>
      <c r="ADK37">
        <v>45069</v>
      </c>
      <c r="ADL37">
        <v>45068</v>
      </c>
      <c r="ADM37">
        <v>45065</v>
      </c>
      <c r="ADN37">
        <v>45064</v>
      </c>
      <c r="ADO37">
        <v>45063</v>
      </c>
      <c r="ADP37">
        <v>45062</v>
      </c>
      <c r="ADQ37">
        <v>45061</v>
      </c>
      <c r="ADR37">
        <v>45058</v>
      </c>
      <c r="ADS37">
        <v>45057</v>
      </c>
      <c r="ADT37">
        <v>45056</v>
      </c>
      <c r="ADU37">
        <v>45055</v>
      </c>
      <c r="ADV37">
        <v>45054</v>
      </c>
      <c r="ADW37">
        <v>45051</v>
      </c>
      <c r="ADX37">
        <v>45050</v>
      </c>
      <c r="ADY37">
        <v>45049</v>
      </c>
      <c r="ADZ37">
        <v>45048</v>
      </c>
      <c r="AEA37">
        <v>45047</v>
      </c>
      <c r="AEB37">
        <v>45044</v>
      </c>
      <c r="AEC37">
        <v>45043</v>
      </c>
      <c r="AED37">
        <v>45042</v>
      </c>
      <c r="AEE37">
        <v>45041</v>
      </c>
      <c r="AEF37">
        <v>45040</v>
      </c>
      <c r="AEG37">
        <v>45037</v>
      </c>
      <c r="AEH37">
        <v>45036</v>
      </c>
      <c r="AEI37">
        <v>45035</v>
      </c>
      <c r="AEJ37">
        <v>45034</v>
      </c>
      <c r="AEK37">
        <v>45033</v>
      </c>
      <c r="AEL37">
        <v>45030</v>
      </c>
      <c r="AEM37">
        <v>45029</v>
      </c>
      <c r="AEN37">
        <v>45028</v>
      </c>
      <c r="AEO37">
        <v>45027</v>
      </c>
      <c r="AEP37">
        <v>45026</v>
      </c>
      <c r="AEQ37">
        <v>45023</v>
      </c>
      <c r="AER37">
        <v>45022</v>
      </c>
      <c r="AES37">
        <v>45021</v>
      </c>
      <c r="AET37">
        <v>45020</v>
      </c>
      <c r="AEU37">
        <v>45019</v>
      </c>
      <c r="AEV37">
        <v>45016</v>
      </c>
      <c r="AEW37">
        <v>45015</v>
      </c>
      <c r="AEX37">
        <v>45014</v>
      </c>
      <c r="AEY37">
        <v>45013</v>
      </c>
      <c r="AEZ37">
        <v>45012</v>
      </c>
      <c r="AFA37">
        <v>45009</v>
      </c>
      <c r="AFB37">
        <v>45008</v>
      </c>
      <c r="AFC37">
        <v>45007</v>
      </c>
      <c r="AFD37">
        <v>45006</v>
      </c>
      <c r="AFE37">
        <v>45005</v>
      </c>
      <c r="AFF37">
        <v>45002</v>
      </c>
      <c r="AFG37">
        <v>45001</v>
      </c>
      <c r="AFH37">
        <v>45000</v>
      </c>
      <c r="AFI37">
        <v>44999</v>
      </c>
      <c r="AFJ37">
        <v>44998</v>
      </c>
      <c r="AFK37">
        <v>44995</v>
      </c>
      <c r="AFL37">
        <v>44994</v>
      </c>
      <c r="AFM37">
        <v>44993</v>
      </c>
      <c r="AFN37">
        <v>44992</v>
      </c>
      <c r="AFO37">
        <v>44991</v>
      </c>
      <c r="AFP37">
        <v>44988</v>
      </c>
      <c r="AFQ37">
        <v>44987</v>
      </c>
      <c r="AFR37">
        <v>44986</v>
      </c>
      <c r="AFS37">
        <v>44985</v>
      </c>
      <c r="AFT37">
        <v>44984</v>
      </c>
      <c r="AFU37">
        <v>44981</v>
      </c>
      <c r="AFV37">
        <v>44980</v>
      </c>
      <c r="AFW37">
        <v>44979</v>
      </c>
      <c r="AFX37">
        <v>44978</v>
      </c>
      <c r="AFY37">
        <v>44977</v>
      </c>
      <c r="AFZ37">
        <v>44974</v>
      </c>
      <c r="AGA37">
        <v>44973</v>
      </c>
      <c r="AGB37">
        <v>44972</v>
      </c>
      <c r="AGC37">
        <v>44971</v>
      </c>
      <c r="AGD37">
        <v>44970</v>
      </c>
      <c r="AGE37">
        <v>44967</v>
      </c>
      <c r="AGF37">
        <v>44966</v>
      </c>
      <c r="AGG37">
        <v>44965</v>
      </c>
      <c r="AGH37">
        <v>44964</v>
      </c>
      <c r="AGI37">
        <v>44963</v>
      </c>
      <c r="AGJ37">
        <v>44960</v>
      </c>
      <c r="AGK37">
        <v>44959</v>
      </c>
      <c r="AGL37">
        <v>44958</v>
      </c>
      <c r="AGM37">
        <v>44957</v>
      </c>
      <c r="AGN37">
        <v>44956</v>
      </c>
      <c r="AGO37">
        <v>44953</v>
      </c>
      <c r="AGP37">
        <v>44952</v>
      </c>
      <c r="AGQ37">
        <v>44951</v>
      </c>
      <c r="AGR37">
        <v>44950</v>
      </c>
      <c r="AGS37">
        <v>44949</v>
      </c>
      <c r="AGT37">
        <v>44946</v>
      </c>
      <c r="AGU37">
        <v>44945</v>
      </c>
      <c r="AGV37">
        <v>44944</v>
      </c>
      <c r="AGW37">
        <v>44943</v>
      </c>
      <c r="AGX37">
        <v>44942</v>
      </c>
      <c r="AGY37">
        <v>44939</v>
      </c>
      <c r="AGZ37">
        <v>44938</v>
      </c>
      <c r="AHA37">
        <v>44937</v>
      </c>
      <c r="AHB37">
        <v>44936</v>
      </c>
      <c r="AHC37">
        <v>44935</v>
      </c>
      <c r="AHD37">
        <v>44932</v>
      </c>
      <c r="AHE37">
        <v>44931</v>
      </c>
      <c r="AHF37">
        <v>44930</v>
      </c>
      <c r="AHG37">
        <v>44929</v>
      </c>
      <c r="AHH37">
        <v>44928</v>
      </c>
      <c r="AHI37">
        <v>44925</v>
      </c>
      <c r="AHJ37">
        <v>44924</v>
      </c>
      <c r="AHK37">
        <v>44923</v>
      </c>
      <c r="AHL37">
        <v>44922</v>
      </c>
      <c r="AHM37">
        <v>44921</v>
      </c>
      <c r="AHN37">
        <v>44918</v>
      </c>
      <c r="AHO37">
        <v>44917</v>
      </c>
      <c r="AHP37">
        <v>44916</v>
      </c>
      <c r="AHQ37">
        <v>44915</v>
      </c>
      <c r="AHR37">
        <v>44914</v>
      </c>
      <c r="AHS37">
        <v>44911</v>
      </c>
      <c r="AHT37">
        <v>44910</v>
      </c>
      <c r="AHU37">
        <v>44909</v>
      </c>
      <c r="AHV37">
        <v>44908</v>
      </c>
      <c r="AHW37">
        <v>44907</v>
      </c>
      <c r="AHX37">
        <v>44904</v>
      </c>
      <c r="AHY37">
        <v>44903</v>
      </c>
      <c r="AHZ37">
        <v>44902</v>
      </c>
      <c r="AIA37">
        <v>44901</v>
      </c>
      <c r="AIB37">
        <v>44900</v>
      </c>
      <c r="AIC37">
        <v>44897</v>
      </c>
      <c r="AID37">
        <v>44896</v>
      </c>
      <c r="AIE37">
        <v>44895</v>
      </c>
      <c r="AIF37">
        <v>44894</v>
      </c>
      <c r="AIG37">
        <v>44893</v>
      </c>
      <c r="AIH37">
        <v>44890</v>
      </c>
      <c r="AII37">
        <v>44889</v>
      </c>
      <c r="AIJ37">
        <v>44888</v>
      </c>
      <c r="AIK37">
        <v>44887</v>
      </c>
      <c r="AIL37">
        <v>44886</v>
      </c>
      <c r="AIM37">
        <v>44883</v>
      </c>
      <c r="AIN37">
        <v>44882</v>
      </c>
      <c r="AIO37">
        <v>44881</v>
      </c>
      <c r="AIP37">
        <v>44880</v>
      </c>
      <c r="AIQ37">
        <v>44879</v>
      </c>
      <c r="AIR37">
        <v>44876</v>
      </c>
      <c r="AIS37">
        <v>44875</v>
      </c>
      <c r="AIT37">
        <v>44874</v>
      </c>
      <c r="AIU37">
        <v>44873</v>
      </c>
      <c r="AIV37">
        <v>44872</v>
      </c>
      <c r="AIW37">
        <v>44869</v>
      </c>
      <c r="AIX37">
        <v>44868</v>
      </c>
      <c r="AIY37">
        <v>44867</v>
      </c>
      <c r="AIZ37">
        <v>44866</v>
      </c>
      <c r="AJA37">
        <v>44865</v>
      </c>
      <c r="AJB37">
        <v>44862</v>
      </c>
      <c r="AJC37">
        <v>44861</v>
      </c>
      <c r="AJD37">
        <v>44860</v>
      </c>
      <c r="AJE37">
        <v>44859</v>
      </c>
      <c r="AJF37">
        <v>44858</v>
      </c>
      <c r="AJG37">
        <v>44855</v>
      </c>
      <c r="AJH37">
        <v>44854</v>
      </c>
      <c r="AJI37">
        <v>44853</v>
      </c>
      <c r="AJJ37">
        <v>44852</v>
      </c>
      <c r="AJK37">
        <v>44851</v>
      </c>
      <c r="AJL37">
        <v>44848</v>
      </c>
      <c r="AJM37">
        <v>44847</v>
      </c>
      <c r="AJN37">
        <v>44846</v>
      </c>
      <c r="AJO37">
        <v>44845</v>
      </c>
      <c r="AJP37">
        <v>44844</v>
      </c>
      <c r="AJQ37">
        <v>44841</v>
      </c>
      <c r="AJR37">
        <v>44840</v>
      </c>
      <c r="AJS37">
        <v>44839</v>
      </c>
      <c r="AJT37">
        <v>44838</v>
      </c>
      <c r="AJU37">
        <v>44837</v>
      </c>
      <c r="AJV37">
        <v>44834</v>
      </c>
      <c r="AJW37">
        <v>44833</v>
      </c>
      <c r="AJX37">
        <v>44832</v>
      </c>
      <c r="AJY37">
        <v>44831</v>
      </c>
      <c r="AJZ37">
        <v>44830</v>
      </c>
      <c r="AKA37">
        <v>44827</v>
      </c>
      <c r="AKB37">
        <v>44826</v>
      </c>
      <c r="AKC37">
        <v>44825</v>
      </c>
      <c r="AKD37">
        <v>44824</v>
      </c>
      <c r="AKE37">
        <v>44823</v>
      </c>
      <c r="AKF37">
        <v>44820</v>
      </c>
      <c r="AKG37">
        <v>44819</v>
      </c>
      <c r="AKH37">
        <v>44818</v>
      </c>
      <c r="AKI37">
        <v>44817</v>
      </c>
      <c r="AKJ37">
        <v>44816</v>
      </c>
      <c r="AKK37">
        <v>44813</v>
      </c>
      <c r="AKL37">
        <v>44812</v>
      </c>
      <c r="AKM37">
        <v>44811</v>
      </c>
      <c r="AKN37">
        <v>44810</v>
      </c>
      <c r="AKO37">
        <v>44809</v>
      </c>
      <c r="AKP37">
        <v>44806</v>
      </c>
      <c r="AKQ37">
        <v>44805</v>
      </c>
      <c r="AKR37">
        <v>44804</v>
      </c>
      <c r="AKS37">
        <v>44803</v>
      </c>
      <c r="AKT37">
        <v>44802</v>
      </c>
      <c r="AKU37">
        <v>44799</v>
      </c>
      <c r="AKV37">
        <v>44798</v>
      </c>
      <c r="AKW37">
        <v>44797</v>
      </c>
      <c r="AKX37">
        <v>44796</v>
      </c>
      <c r="AKY37">
        <v>44795</v>
      </c>
      <c r="AKZ37">
        <v>44792</v>
      </c>
      <c r="ALA37">
        <v>44791</v>
      </c>
      <c r="ALB37">
        <v>44790</v>
      </c>
      <c r="ALC37">
        <v>44789</v>
      </c>
      <c r="ALD37">
        <v>44788</v>
      </c>
      <c r="ALE37">
        <v>44785</v>
      </c>
      <c r="ALF37">
        <v>44784</v>
      </c>
      <c r="ALG37">
        <v>44783</v>
      </c>
      <c r="ALH37">
        <v>44782</v>
      </c>
      <c r="ALI37">
        <v>44781</v>
      </c>
      <c r="ALJ37">
        <v>44778</v>
      </c>
      <c r="ALK37">
        <v>44777</v>
      </c>
      <c r="ALL37">
        <v>44776</v>
      </c>
      <c r="ALM37">
        <v>44775</v>
      </c>
      <c r="ALN37">
        <v>44774</v>
      </c>
      <c r="ALO37">
        <v>44771</v>
      </c>
      <c r="ALP37">
        <v>44770</v>
      </c>
      <c r="ALQ37">
        <v>44769</v>
      </c>
      <c r="ALR37">
        <v>44768</v>
      </c>
      <c r="ALS37">
        <v>44767</v>
      </c>
      <c r="ALT37">
        <v>44764</v>
      </c>
      <c r="ALU37">
        <v>44763</v>
      </c>
      <c r="ALV37">
        <v>44762</v>
      </c>
      <c r="ALW37">
        <v>44761</v>
      </c>
      <c r="ALX37">
        <v>44760</v>
      </c>
      <c r="ALY37">
        <v>44757</v>
      </c>
      <c r="ALZ37">
        <v>44756</v>
      </c>
      <c r="AMA37">
        <v>44755</v>
      </c>
      <c r="AMB37">
        <v>44754</v>
      </c>
      <c r="AMC37">
        <v>44753</v>
      </c>
      <c r="AMD37">
        <v>44750</v>
      </c>
      <c r="AME37">
        <v>44749</v>
      </c>
      <c r="AMF37">
        <v>44748</v>
      </c>
      <c r="AMG37">
        <v>44747</v>
      </c>
      <c r="AMH37">
        <v>44746</v>
      </c>
      <c r="AMI37">
        <v>44743</v>
      </c>
      <c r="AMJ37">
        <v>44742</v>
      </c>
      <c r="AMK37">
        <v>44741</v>
      </c>
      <c r="AML37">
        <v>44740</v>
      </c>
      <c r="AMM37">
        <v>44739</v>
      </c>
      <c r="AMN37">
        <v>44736</v>
      </c>
      <c r="AMO37">
        <v>44735</v>
      </c>
      <c r="AMP37">
        <v>44734</v>
      </c>
      <c r="AMQ37">
        <v>44733</v>
      </c>
      <c r="AMR37">
        <v>44732</v>
      </c>
      <c r="AMS37">
        <v>44729</v>
      </c>
      <c r="AMT37">
        <v>44728</v>
      </c>
      <c r="AMU37">
        <v>44727</v>
      </c>
      <c r="AMV37">
        <v>44726</v>
      </c>
      <c r="AMW37">
        <v>44725</v>
      </c>
      <c r="AMX37">
        <v>44722</v>
      </c>
      <c r="AMY37">
        <v>44721</v>
      </c>
      <c r="AMZ37">
        <v>44720</v>
      </c>
      <c r="ANA37">
        <v>44719</v>
      </c>
      <c r="ANB37">
        <v>44718</v>
      </c>
      <c r="ANC37">
        <v>44715</v>
      </c>
      <c r="AND37">
        <v>44714</v>
      </c>
      <c r="ANE37">
        <v>44713</v>
      </c>
      <c r="ANF37">
        <v>44712</v>
      </c>
      <c r="ANG37">
        <v>44711</v>
      </c>
      <c r="ANH37">
        <v>44708</v>
      </c>
      <c r="ANI37">
        <v>44707</v>
      </c>
      <c r="ANJ37">
        <v>44706</v>
      </c>
      <c r="ANK37">
        <v>44705</v>
      </c>
      <c r="ANL37">
        <v>44704</v>
      </c>
      <c r="ANM37">
        <v>44701</v>
      </c>
      <c r="ANN37">
        <v>44700</v>
      </c>
      <c r="ANO37">
        <v>44699</v>
      </c>
      <c r="ANP37">
        <v>44698</v>
      </c>
      <c r="ANQ37">
        <v>44697</v>
      </c>
      <c r="ANR37">
        <v>44694</v>
      </c>
      <c r="ANS37">
        <v>44693</v>
      </c>
      <c r="ANT37">
        <v>44692</v>
      </c>
      <c r="ANU37">
        <v>44691</v>
      </c>
      <c r="ANV37">
        <v>44690</v>
      </c>
      <c r="ANW37">
        <v>44687</v>
      </c>
      <c r="ANX37">
        <v>44686</v>
      </c>
      <c r="ANY37">
        <v>44685</v>
      </c>
      <c r="ANZ37">
        <v>44684</v>
      </c>
      <c r="AOA37">
        <v>44683</v>
      </c>
      <c r="AOB37">
        <v>44680</v>
      </c>
      <c r="AOC37">
        <v>44679</v>
      </c>
      <c r="AOD37">
        <v>44678</v>
      </c>
      <c r="AOE37">
        <v>44677</v>
      </c>
      <c r="AOF37">
        <v>44676</v>
      </c>
      <c r="AOG37">
        <v>44673</v>
      </c>
      <c r="AOH37">
        <v>44672</v>
      </c>
      <c r="AOI37">
        <v>44671</v>
      </c>
      <c r="AOJ37">
        <v>44670</v>
      </c>
      <c r="AOK37">
        <v>44669</v>
      </c>
      <c r="AOL37">
        <v>44666</v>
      </c>
      <c r="AOM37">
        <v>44665</v>
      </c>
      <c r="AON37">
        <v>44664</v>
      </c>
      <c r="AOO37">
        <v>44663</v>
      </c>
      <c r="AOP37">
        <v>44662</v>
      </c>
      <c r="AOQ37">
        <v>44659</v>
      </c>
      <c r="AOR37">
        <v>44658</v>
      </c>
      <c r="AOS37">
        <v>44657</v>
      </c>
      <c r="AOT37">
        <v>44656</v>
      </c>
      <c r="AOU37">
        <v>44655</v>
      </c>
      <c r="AOV37">
        <v>44652</v>
      </c>
      <c r="AOW37">
        <v>44651</v>
      </c>
      <c r="AOX37">
        <v>44650</v>
      </c>
      <c r="AOY37">
        <v>44649</v>
      </c>
      <c r="AOZ37">
        <v>44648</v>
      </c>
      <c r="APA37">
        <v>44645</v>
      </c>
      <c r="APB37">
        <v>44644</v>
      </c>
      <c r="APC37">
        <v>44643</v>
      </c>
      <c r="APD37">
        <v>44642</v>
      </c>
      <c r="APE37">
        <v>44641</v>
      </c>
      <c r="APF37">
        <v>44638</v>
      </c>
      <c r="APG37">
        <v>44637</v>
      </c>
      <c r="APH37">
        <v>44636</v>
      </c>
      <c r="API37">
        <v>44635</v>
      </c>
      <c r="APJ37">
        <v>44634</v>
      </c>
      <c r="APK37">
        <v>44631</v>
      </c>
      <c r="APL37">
        <v>44630</v>
      </c>
      <c r="APM37">
        <v>44629</v>
      </c>
      <c r="APN37">
        <v>44628</v>
      </c>
      <c r="APO37">
        <v>44627</v>
      </c>
      <c r="APP37">
        <v>44624</v>
      </c>
      <c r="APQ37">
        <v>44623</v>
      </c>
      <c r="APR37">
        <v>44622</v>
      </c>
      <c r="APS37">
        <v>44621</v>
      </c>
      <c r="APT37">
        <v>44620</v>
      </c>
      <c r="APU37">
        <v>44617</v>
      </c>
      <c r="APV37">
        <v>44616</v>
      </c>
      <c r="APW37">
        <v>44615</v>
      </c>
      <c r="APX37">
        <v>44614</v>
      </c>
      <c r="APY37">
        <v>44613</v>
      </c>
      <c r="APZ37">
        <v>44610</v>
      </c>
      <c r="AQA37">
        <v>44609</v>
      </c>
      <c r="AQB37">
        <v>44608</v>
      </c>
      <c r="AQC37">
        <v>44607</v>
      </c>
      <c r="AQD37">
        <v>44606</v>
      </c>
      <c r="AQE37">
        <v>44603</v>
      </c>
      <c r="AQF37">
        <v>44602</v>
      </c>
      <c r="AQG37">
        <v>44601</v>
      </c>
      <c r="AQH37">
        <v>44600</v>
      </c>
      <c r="AQI37">
        <v>44599</v>
      </c>
      <c r="AQJ37">
        <v>44596</v>
      </c>
      <c r="AQK37">
        <v>44595</v>
      </c>
      <c r="AQL37">
        <v>44594</v>
      </c>
      <c r="AQM37">
        <v>44593</v>
      </c>
      <c r="AQN37">
        <v>44592</v>
      </c>
      <c r="AQO37">
        <v>44589</v>
      </c>
      <c r="AQP37">
        <v>44588</v>
      </c>
      <c r="AQQ37">
        <v>44587</v>
      </c>
      <c r="AQR37">
        <v>44586</v>
      </c>
      <c r="AQS37">
        <v>44585</v>
      </c>
      <c r="AQT37">
        <v>44582</v>
      </c>
      <c r="AQU37">
        <v>44581</v>
      </c>
      <c r="AQV37">
        <v>44580</v>
      </c>
      <c r="AQW37">
        <v>44579</v>
      </c>
      <c r="AQX37">
        <v>44578</v>
      </c>
      <c r="AQY37">
        <v>44575</v>
      </c>
      <c r="AQZ37">
        <v>44574</v>
      </c>
      <c r="ARA37">
        <v>44573</v>
      </c>
      <c r="ARB37">
        <v>44572</v>
      </c>
      <c r="ARC37">
        <v>44571</v>
      </c>
      <c r="ARD37">
        <v>44568</v>
      </c>
      <c r="ARE37">
        <v>44567</v>
      </c>
      <c r="ARF37">
        <v>44566</v>
      </c>
      <c r="ARG37">
        <v>44565</v>
      </c>
      <c r="ARH37">
        <v>44564</v>
      </c>
      <c r="ARI37">
        <v>44561</v>
      </c>
      <c r="ARJ37">
        <v>44560</v>
      </c>
      <c r="ARK37">
        <v>44559</v>
      </c>
      <c r="ARL37">
        <v>44558</v>
      </c>
      <c r="ARM37">
        <v>44557</v>
      </c>
      <c r="ARN37">
        <v>44554</v>
      </c>
      <c r="ARO37">
        <v>44553</v>
      </c>
      <c r="ARP37">
        <v>44552</v>
      </c>
      <c r="ARQ37">
        <v>44551</v>
      </c>
      <c r="ARR37">
        <v>44550</v>
      </c>
      <c r="ARS37">
        <v>44547</v>
      </c>
      <c r="ART37">
        <v>44546</v>
      </c>
      <c r="ARU37">
        <v>44545</v>
      </c>
      <c r="ARV37">
        <v>44544</v>
      </c>
      <c r="ARW37">
        <v>44543</v>
      </c>
      <c r="ARX37">
        <v>44540</v>
      </c>
      <c r="ARY37">
        <v>44539</v>
      </c>
      <c r="ARZ37">
        <v>44538</v>
      </c>
      <c r="ASA37">
        <v>44537</v>
      </c>
      <c r="ASB37">
        <v>44536</v>
      </c>
      <c r="ASC37">
        <v>44533</v>
      </c>
      <c r="ASD37">
        <v>44532</v>
      </c>
      <c r="ASE37">
        <v>44531</v>
      </c>
      <c r="ASF37">
        <v>44530</v>
      </c>
      <c r="ASG37">
        <v>44529</v>
      </c>
      <c r="ASH37">
        <v>44526</v>
      </c>
      <c r="ASI37">
        <v>44525</v>
      </c>
      <c r="ASJ37">
        <v>44524</v>
      </c>
      <c r="ASK37">
        <v>44523</v>
      </c>
      <c r="ASL37">
        <v>44522</v>
      </c>
      <c r="ASM37">
        <v>44519</v>
      </c>
      <c r="ASN37">
        <v>44518</v>
      </c>
      <c r="ASO37">
        <v>44517</v>
      </c>
      <c r="ASP37">
        <v>44516</v>
      </c>
      <c r="ASQ37">
        <v>44515</v>
      </c>
      <c r="ASR37">
        <v>44512</v>
      </c>
      <c r="ASS37">
        <v>44511</v>
      </c>
      <c r="AST37">
        <v>44510</v>
      </c>
      <c r="ASU37">
        <v>44509</v>
      </c>
      <c r="ASV37">
        <v>44508</v>
      </c>
      <c r="ASW37">
        <v>44505</v>
      </c>
      <c r="ASX37">
        <v>44504</v>
      </c>
      <c r="ASY37">
        <v>44503</v>
      </c>
      <c r="ASZ37">
        <v>44502</v>
      </c>
      <c r="ATA37">
        <v>44501</v>
      </c>
      <c r="ATB37">
        <v>44498</v>
      </c>
      <c r="ATC37">
        <v>44497</v>
      </c>
      <c r="ATD37">
        <v>44496</v>
      </c>
      <c r="ATE37">
        <v>44495</v>
      </c>
      <c r="ATF37">
        <v>44494</v>
      </c>
      <c r="ATG37">
        <v>44491</v>
      </c>
      <c r="ATH37">
        <v>44490</v>
      </c>
      <c r="ATI37">
        <v>44489</v>
      </c>
      <c r="ATJ37">
        <v>44488</v>
      </c>
      <c r="ATK37">
        <v>44487</v>
      </c>
      <c r="ATL37">
        <v>44484</v>
      </c>
      <c r="ATM37">
        <v>44483</v>
      </c>
      <c r="ATN37">
        <v>44482</v>
      </c>
      <c r="ATO37">
        <v>44481</v>
      </c>
      <c r="ATP37">
        <v>44480</v>
      </c>
      <c r="ATQ37">
        <v>44477</v>
      </c>
      <c r="ATR37">
        <v>44476</v>
      </c>
      <c r="ATS37">
        <v>44475</v>
      </c>
      <c r="ATT37">
        <v>44474</v>
      </c>
      <c r="ATU37">
        <v>44473</v>
      </c>
      <c r="ATV37">
        <v>44470</v>
      </c>
      <c r="ATW37">
        <v>44469</v>
      </c>
      <c r="ATX37">
        <v>44468</v>
      </c>
      <c r="ATY37">
        <v>44467</v>
      </c>
      <c r="ATZ37">
        <v>44466</v>
      </c>
      <c r="AUA37">
        <v>44463</v>
      </c>
      <c r="AUB37">
        <v>44462</v>
      </c>
      <c r="AUC37">
        <v>44461</v>
      </c>
      <c r="AUD37">
        <v>44460</v>
      </c>
      <c r="AUE37">
        <v>44459</v>
      </c>
      <c r="AUF37">
        <v>44456</v>
      </c>
      <c r="AUG37">
        <v>44455</v>
      </c>
      <c r="AUH37">
        <v>44454</v>
      </c>
      <c r="AUI37">
        <v>44453</v>
      </c>
      <c r="AUJ37">
        <v>44452</v>
      </c>
      <c r="AUK37">
        <v>44449</v>
      </c>
      <c r="AUL37">
        <v>44448</v>
      </c>
      <c r="AUM37">
        <v>44447</v>
      </c>
      <c r="AUN37">
        <v>44446</v>
      </c>
      <c r="AUO37">
        <v>44445</v>
      </c>
      <c r="AUP37">
        <v>44442</v>
      </c>
      <c r="AUQ37">
        <v>44441</v>
      </c>
      <c r="AUR37">
        <v>44440</v>
      </c>
      <c r="AUS37">
        <v>44439</v>
      </c>
      <c r="AUT37">
        <v>44438</v>
      </c>
      <c r="AUU37">
        <v>44435</v>
      </c>
      <c r="AUV37">
        <v>44434</v>
      </c>
      <c r="AUW37">
        <v>44433</v>
      </c>
      <c r="AUX37">
        <v>44432</v>
      </c>
      <c r="AUY37">
        <v>44431</v>
      </c>
      <c r="AUZ37">
        <v>44428</v>
      </c>
      <c r="AVA37">
        <v>44427</v>
      </c>
      <c r="AVB37">
        <v>44426</v>
      </c>
      <c r="AVC37">
        <v>44425</v>
      </c>
      <c r="AVD37">
        <v>44424</v>
      </c>
      <c r="AVE37">
        <v>44421</v>
      </c>
      <c r="AVF37">
        <v>44420</v>
      </c>
      <c r="AVG37">
        <v>44419</v>
      </c>
      <c r="AVH37">
        <v>44418</v>
      </c>
      <c r="AVI37">
        <v>44417</v>
      </c>
      <c r="AVJ37">
        <v>44414</v>
      </c>
      <c r="AVK37">
        <v>44413</v>
      </c>
      <c r="AVL37">
        <v>44412</v>
      </c>
      <c r="AVM37">
        <v>44411</v>
      </c>
      <c r="AVN37">
        <v>44410</v>
      </c>
      <c r="AVO37">
        <v>44407</v>
      </c>
      <c r="AVP37">
        <v>44406</v>
      </c>
      <c r="AVQ37">
        <v>44405</v>
      </c>
      <c r="AVR37">
        <v>44404</v>
      </c>
      <c r="AVS37">
        <v>44403</v>
      </c>
      <c r="AVT37">
        <v>44400</v>
      </c>
      <c r="AVU37">
        <v>44399</v>
      </c>
      <c r="AVV37">
        <v>44398</v>
      </c>
      <c r="AVW37">
        <v>44397</v>
      </c>
      <c r="AVX37">
        <v>44396</v>
      </c>
      <c r="AVY37">
        <v>44393</v>
      </c>
      <c r="AVZ37">
        <v>44392</v>
      </c>
      <c r="AWA37">
        <v>44391</v>
      </c>
      <c r="AWB37">
        <v>44390</v>
      </c>
      <c r="AWC37">
        <v>44389</v>
      </c>
      <c r="AWD37">
        <v>44386</v>
      </c>
      <c r="AWE37">
        <v>44385</v>
      </c>
      <c r="AWF37">
        <v>44384</v>
      </c>
      <c r="AWG37">
        <v>44383</v>
      </c>
      <c r="AWH37">
        <v>44382</v>
      </c>
      <c r="AWI37">
        <v>44379</v>
      </c>
      <c r="AWJ37">
        <v>44378</v>
      </c>
      <c r="AWK37">
        <v>44377</v>
      </c>
      <c r="AWL37">
        <v>44376</v>
      </c>
      <c r="AWM37">
        <v>44375</v>
      </c>
      <c r="AWN37">
        <v>44372</v>
      </c>
      <c r="AWO37">
        <v>44371</v>
      </c>
      <c r="AWP37">
        <v>44370</v>
      </c>
      <c r="AWQ37">
        <v>44369</v>
      </c>
      <c r="AWR37">
        <v>44368</v>
      </c>
      <c r="AWS37">
        <v>44365</v>
      </c>
      <c r="AWT37">
        <v>44364</v>
      </c>
      <c r="AWU37">
        <v>44363</v>
      </c>
      <c r="AWV37">
        <v>44362</v>
      </c>
      <c r="AWW37">
        <v>44361</v>
      </c>
      <c r="AWX37">
        <v>44358</v>
      </c>
      <c r="AWY37">
        <v>44357</v>
      </c>
      <c r="AWZ37">
        <v>44356</v>
      </c>
      <c r="AXA37">
        <v>44355</v>
      </c>
      <c r="AXB37">
        <v>44354</v>
      </c>
      <c r="AXC37">
        <v>44351</v>
      </c>
      <c r="AXD37">
        <v>44350</v>
      </c>
      <c r="AXE37">
        <v>44349</v>
      </c>
      <c r="AXF37">
        <v>44348</v>
      </c>
      <c r="AXG37">
        <v>44347</v>
      </c>
      <c r="AXH37">
        <v>44344</v>
      </c>
      <c r="AXI37">
        <v>44343</v>
      </c>
      <c r="AXJ37">
        <v>44342</v>
      </c>
      <c r="AXK37">
        <v>44341</v>
      </c>
      <c r="AXL37">
        <v>44340</v>
      </c>
      <c r="AXM37">
        <v>44337</v>
      </c>
      <c r="AXN37">
        <v>44336</v>
      </c>
      <c r="AXO37">
        <v>44335</v>
      </c>
      <c r="AXP37">
        <v>44334</v>
      </c>
      <c r="AXQ37">
        <v>44333</v>
      </c>
      <c r="AXR37">
        <v>44330</v>
      </c>
      <c r="AXS37">
        <v>44329</v>
      </c>
      <c r="AXT37">
        <v>44328</v>
      </c>
      <c r="AXU37">
        <v>44327</v>
      </c>
      <c r="AXV37">
        <v>44326</v>
      </c>
      <c r="AXW37">
        <v>44323</v>
      </c>
      <c r="AXX37">
        <v>44322</v>
      </c>
      <c r="AXY37">
        <v>44321</v>
      </c>
      <c r="AXZ37">
        <v>44320</v>
      </c>
      <c r="AYA37">
        <v>44319</v>
      </c>
      <c r="AYB37">
        <v>44316</v>
      </c>
      <c r="AYC37">
        <v>44315</v>
      </c>
      <c r="AYD37">
        <v>44314</v>
      </c>
      <c r="AYE37">
        <v>44313</v>
      </c>
      <c r="AYF37">
        <v>44312</v>
      </c>
      <c r="AYG37">
        <v>44309</v>
      </c>
      <c r="AYH37">
        <v>44308</v>
      </c>
      <c r="AYI37">
        <v>44307</v>
      </c>
      <c r="AYJ37">
        <v>44306</v>
      </c>
      <c r="AYK37">
        <v>44305</v>
      </c>
      <c r="AYL37">
        <v>44302</v>
      </c>
      <c r="AYM37">
        <v>44301</v>
      </c>
      <c r="AYN37">
        <v>44300</v>
      </c>
      <c r="AYO37">
        <v>44299</v>
      </c>
      <c r="AYP37">
        <v>44298</v>
      </c>
      <c r="AYQ37">
        <v>44295</v>
      </c>
      <c r="AYR37">
        <v>44294</v>
      </c>
      <c r="AYS37">
        <v>44293</v>
      </c>
      <c r="AYT37">
        <v>44292</v>
      </c>
      <c r="AYU37">
        <v>44291</v>
      </c>
      <c r="AYV37">
        <v>44288</v>
      </c>
      <c r="AYW37">
        <v>44287</v>
      </c>
      <c r="AYX37">
        <v>44286</v>
      </c>
      <c r="AYY37">
        <v>44285</v>
      </c>
      <c r="AYZ37">
        <v>44284</v>
      </c>
      <c r="AZA37">
        <v>44281</v>
      </c>
      <c r="AZB37">
        <v>44280</v>
      </c>
      <c r="AZC37">
        <v>44279</v>
      </c>
      <c r="AZD37">
        <v>44278</v>
      </c>
      <c r="AZE37">
        <v>44277</v>
      </c>
      <c r="AZF37">
        <v>44274</v>
      </c>
      <c r="AZG37">
        <v>44273</v>
      </c>
      <c r="AZH37">
        <v>44272</v>
      </c>
      <c r="AZI37">
        <v>44271</v>
      </c>
      <c r="AZJ37">
        <v>44270</v>
      </c>
      <c r="AZK37">
        <v>44267</v>
      </c>
      <c r="AZL37">
        <v>44266</v>
      </c>
      <c r="AZM37">
        <v>44265</v>
      </c>
      <c r="AZN37">
        <v>44264</v>
      </c>
      <c r="AZO37">
        <v>44263</v>
      </c>
      <c r="AZP37">
        <v>44260</v>
      </c>
      <c r="AZQ37">
        <v>44259</v>
      </c>
      <c r="AZR37">
        <v>44258</v>
      </c>
      <c r="AZS37">
        <v>44257</v>
      </c>
      <c r="AZT37">
        <v>44256</v>
      </c>
      <c r="AZU37">
        <v>44253</v>
      </c>
      <c r="AZV37">
        <v>44252</v>
      </c>
      <c r="AZW37">
        <v>44251</v>
      </c>
      <c r="AZX37">
        <v>44250</v>
      </c>
      <c r="AZY37">
        <v>44249</v>
      </c>
      <c r="AZZ37">
        <v>44246</v>
      </c>
      <c r="BAA37">
        <v>44245</v>
      </c>
      <c r="BAB37">
        <v>44244</v>
      </c>
      <c r="BAC37">
        <v>44243</v>
      </c>
      <c r="BAD37">
        <v>44242</v>
      </c>
      <c r="BAE37">
        <v>44239</v>
      </c>
      <c r="BAF37">
        <v>44238</v>
      </c>
      <c r="BAG37">
        <v>44237</v>
      </c>
      <c r="BAH37">
        <v>44236</v>
      </c>
      <c r="BAI37">
        <v>44235</v>
      </c>
      <c r="BAJ37">
        <v>44232</v>
      </c>
      <c r="BAK37">
        <v>44231</v>
      </c>
      <c r="BAL37">
        <v>44230</v>
      </c>
      <c r="BAM37">
        <v>44229</v>
      </c>
      <c r="BAN37">
        <v>44228</v>
      </c>
      <c r="BAO37">
        <v>44225</v>
      </c>
      <c r="BAP37">
        <v>44224</v>
      </c>
      <c r="BAQ37">
        <v>44223</v>
      </c>
      <c r="BAR37">
        <v>44222</v>
      </c>
      <c r="BAS37">
        <v>44221</v>
      </c>
      <c r="BAT37">
        <v>44218</v>
      </c>
      <c r="BAU37">
        <v>44217</v>
      </c>
      <c r="BAV37">
        <v>44216</v>
      </c>
      <c r="BAW37">
        <v>44215</v>
      </c>
      <c r="BAX37">
        <v>44214</v>
      </c>
      <c r="BAY37">
        <v>44211</v>
      </c>
      <c r="BAZ37">
        <v>44210</v>
      </c>
      <c r="BBA37">
        <v>44209</v>
      </c>
      <c r="BBB37">
        <v>44208</v>
      </c>
      <c r="BBC37">
        <v>44207</v>
      </c>
      <c r="BBD37">
        <v>44204</v>
      </c>
      <c r="BBE37">
        <v>44203</v>
      </c>
      <c r="BBF37">
        <v>44202</v>
      </c>
      <c r="BBG37">
        <v>44201</v>
      </c>
      <c r="BBH37">
        <v>44200</v>
      </c>
      <c r="BBI37">
        <v>44197</v>
      </c>
      <c r="BBJ37">
        <v>44196</v>
      </c>
      <c r="BBK37">
        <v>44195</v>
      </c>
      <c r="BBL37">
        <v>44194</v>
      </c>
      <c r="BBM37">
        <v>44193</v>
      </c>
      <c r="BBN37">
        <v>44190</v>
      </c>
      <c r="BBO37">
        <v>44189</v>
      </c>
      <c r="BBP37">
        <v>44188</v>
      </c>
      <c r="BBQ37">
        <v>44187</v>
      </c>
      <c r="BBR37">
        <v>44186</v>
      </c>
      <c r="BBS37">
        <v>44183</v>
      </c>
      <c r="BBT37">
        <v>44182</v>
      </c>
      <c r="BBU37">
        <v>44181</v>
      </c>
      <c r="BBV37">
        <v>44180</v>
      </c>
      <c r="BBW37">
        <v>44179</v>
      </c>
      <c r="BBX37">
        <v>44176</v>
      </c>
      <c r="BBY37">
        <v>44175</v>
      </c>
      <c r="BBZ37">
        <v>44174</v>
      </c>
      <c r="BCA37">
        <v>44173</v>
      </c>
      <c r="BCB37">
        <v>44172</v>
      </c>
      <c r="BCC37">
        <v>44169</v>
      </c>
      <c r="BCD37">
        <v>44168</v>
      </c>
      <c r="BCE37">
        <v>44167</v>
      </c>
      <c r="BCF37">
        <v>44166</v>
      </c>
      <c r="BCG37">
        <v>44165</v>
      </c>
      <c r="BCH37">
        <v>44162</v>
      </c>
      <c r="BCI37">
        <v>44161</v>
      </c>
      <c r="BCJ37">
        <v>44160</v>
      </c>
      <c r="BCK37">
        <v>44159</v>
      </c>
      <c r="BCL37">
        <v>44158</v>
      </c>
      <c r="BCM37">
        <v>44155</v>
      </c>
      <c r="BCN37">
        <v>44154</v>
      </c>
      <c r="BCO37">
        <v>44153</v>
      </c>
      <c r="BCP37">
        <v>44152</v>
      </c>
      <c r="BCQ37">
        <v>44151</v>
      </c>
      <c r="BCR37">
        <v>44148</v>
      </c>
      <c r="BCS37">
        <v>44147</v>
      </c>
      <c r="BCT37">
        <v>44146</v>
      </c>
      <c r="BCU37">
        <v>44145</v>
      </c>
      <c r="BCV37">
        <v>44144</v>
      </c>
      <c r="BCW37">
        <v>44141</v>
      </c>
      <c r="BCX37">
        <v>44140</v>
      </c>
      <c r="BCY37">
        <v>44139</v>
      </c>
      <c r="BCZ37">
        <v>44138</v>
      </c>
      <c r="BDA37">
        <v>44137</v>
      </c>
      <c r="BDB37">
        <v>44134</v>
      </c>
      <c r="BDC37">
        <v>44133</v>
      </c>
      <c r="BDD37">
        <v>44132</v>
      </c>
      <c r="BDE37">
        <v>44131</v>
      </c>
      <c r="BDF37">
        <v>44130</v>
      </c>
      <c r="BDG37">
        <v>44127</v>
      </c>
      <c r="BDH37">
        <v>44126</v>
      </c>
      <c r="BDI37">
        <v>44125</v>
      </c>
      <c r="BDJ37">
        <v>44124</v>
      </c>
      <c r="BDK37">
        <v>44123</v>
      </c>
      <c r="BDL37">
        <v>44120</v>
      </c>
      <c r="BDM37">
        <v>44119</v>
      </c>
      <c r="BDN37">
        <v>44118</v>
      </c>
      <c r="BDO37">
        <v>44117</v>
      </c>
      <c r="BDP37">
        <v>44116</v>
      </c>
      <c r="BDQ37">
        <v>44113</v>
      </c>
      <c r="BDR37">
        <v>44112</v>
      </c>
      <c r="BDS37">
        <v>44111</v>
      </c>
      <c r="BDT37">
        <v>44110</v>
      </c>
      <c r="BDU37">
        <v>44109</v>
      </c>
      <c r="BDV37">
        <v>44106</v>
      </c>
      <c r="BDW37">
        <v>44105</v>
      </c>
      <c r="BDX37">
        <v>44104</v>
      </c>
      <c r="BDY37">
        <v>44103</v>
      </c>
      <c r="BDZ37">
        <v>44102</v>
      </c>
      <c r="BEA37">
        <v>44099</v>
      </c>
      <c r="BEB37">
        <v>44098</v>
      </c>
      <c r="BEC37">
        <v>44097</v>
      </c>
      <c r="BED37">
        <v>44096</v>
      </c>
      <c r="BEE37">
        <v>44095</v>
      </c>
      <c r="BEF37">
        <v>44092</v>
      </c>
      <c r="BEG37">
        <v>44091</v>
      </c>
      <c r="BEH37">
        <v>44090</v>
      </c>
      <c r="BEI37">
        <v>44089</v>
      </c>
      <c r="BEJ37">
        <v>44088</v>
      </c>
      <c r="BEK37">
        <v>44085</v>
      </c>
      <c r="BEL37">
        <v>44084</v>
      </c>
      <c r="BEM37">
        <v>44083</v>
      </c>
      <c r="BEN37">
        <v>44082</v>
      </c>
      <c r="BEO37">
        <v>44081</v>
      </c>
      <c r="BEP37">
        <v>44078</v>
      </c>
      <c r="BEQ37">
        <v>44077</v>
      </c>
      <c r="BER37">
        <v>44076</v>
      </c>
      <c r="BES37">
        <v>44075</v>
      </c>
      <c r="BET37">
        <v>44074</v>
      </c>
      <c r="BEU37">
        <v>44071</v>
      </c>
      <c r="BEV37">
        <v>44070</v>
      </c>
      <c r="BEW37">
        <v>44069</v>
      </c>
      <c r="BEX37">
        <v>44068</v>
      </c>
      <c r="BEY37">
        <v>44067</v>
      </c>
      <c r="BEZ37">
        <v>44064</v>
      </c>
      <c r="BFA37">
        <v>44063</v>
      </c>
      <c r="BFB37">
        <v>44062</v>
      </c>
      <c r="BFC37">
        <v>44061</v>
      </c>
      <c r="BFD37">
        <v>44060</v>
      </c>
      <c r="BFE37">
        <v>44057</v>
      </c>
      <c r="BFF37">
        <v>44056</v>
      </c>
      <c r="BFG37">
        <v>44055</v>
      </c>
      <c r="BFH37">
        <v>44054</v>
      </c>
      <c r="BFI37">
        <v>44053</v>
      </c>
      <c r="BFJ37">
        <v>44050</v>
      </c>
      <c r="BFK37">
        <v>44049</v>
      </c>
      <c r="BFL37">
        <v>44048</v>
      </c>
      <c r="BFM37">
        <v>44047</v>
      </c>
      <c r="BFN37">
        <v>44046</v>
      </c>
      <c r="BFO37">
        <v>44043</v>
      </c>
      <c r="BFP37">
        <v>44042</v>
      </c>
      <c r="BFQ37">
        <v>44041</v>
      </c>
      <c r="BFR37">
        <v>44040</v>
      </c>
      <c r="BFS37">
        <v>44039</v>
      </c>
      <c r="BFT37">
        <v>44036</v>
      </c>
      <c r="BFU37">
        <v>44035</v>
      </c>
      <c r="BFV37">
        <v>44034</v>
      </c>
      <c r="BFW37">
        <v>44033</v>
      </c>
      <c r="BFX37">
        <v>44032</v>
      </c>
      <c r="BFY37">
        <v>44029</v>
      </c>
      <c r="BFZ37">
        <v>44028</v>
      </c>
      <c r="BGA37">
        <v>44027</v>
      </c>
      <c r="BGB37">
        <v>44026</v>
      </c>
      <c r="BGC37">
        <v>44025</v>
      </c>
      <c r="BGD37">
        <v>44022</v>
      </c>
      <c r="BGE37">
        <v>44021</v>
      </c>
      <c r="BGF37">
        <v>44020</v>
      </c>
      <c r="BGG37">
        <v>44019</v>
      </c>
      <c r="BGH37">
        <v>44018</v>
      </c>
      <c r="BGI37">
        <v>44015</v>
      </c>
      <c r="BGJ37">
        <v>44014</v>
      </c>
      <c r="BGK37">
        <v>44013</v>
      </c>
      <c r="BGL37">
        <v>44012</v>
      </c>
      <c r="BGM37">
        <v>44011</v>
      </c>
      <c r="BGN37">
        <v>44008</v>
      </c>
      <c r="BGO37">
        <v>44007</v>
      </c>
      <c r="BGP37">
        <v>44006</v>
      </c>
      <c r="BGQ37">
        <v>44005</v>
      </c>
      <c r="BGR37">
        <v>44004</v>
      </c>
      <c r="BGS37">
        <v>44001</v>
      </c>
      <c r="BGT37">
        <v>44000</v>
      </c>
      <c r="BGU37">
        <v>43999</v>
      </c>
      <c r="BGV37">
        <v>43998</v>
      </c>
      <c r="BGW37">
        <v>43997</v>
      </c>
      <c r="BGX37">
        <v>43994</v>
      </c>
      <c r="BGY37">
        <v>43993</v>
      </c>
      <c r="BGZ37">
        <v>43992</v>
      </c>
      <c r="BHA37">
        <v>43991</v>
      </c>
      <c r="BHB37">
        <v>43990</v>
      </c>
      <c r="BHC37">
        <v>43987</v>
      </c>
      <c r="BHD37">
        <v>43986</v>
      </c>
      <c r="BHE37">
        <v>43985</v>
      </c>
      <c r="BHF37">
        <v>43984</v>
      </c>
      <c r="BHG37">
        <v>43983</v>
      </c>
      <c r="BHH37">
        <v>43980</v>
      </c>
      <c r="BHI37">
        <v>43979</v>
      </c>
      <c r="BHJ37">
        <v>43978</v>
      </c>
      <c r="BHK37">
        <v>43977</v>
      </c>
      <c r="BHL37">
        <v>43976</v>
      </c>
      <c r="BHM37">
        <v>43973</v>
      </c>
      <c r="BHN37">
        <v>43972</v>
      </c>
      <c r="BHO37">
        <v>43971</v>
      </c>
      <c r="BHP37">
        <v>43970</v>
      </c>
      <c r="BHQ37">
        <v>43969</v>
      </c>
      <c r="BHR37">
        <v>43966</v>
      </c>
      <c r="BHS37">
        <v>43965</v>
      </c>
      <c r="BHT37">
        <v>43964</v>
      </c>
      <c r="BHU37">
        <v>43963</v>
      </c>
      <c r="BHV37">
        <v>43962</v>
      </c>
      <c r="BHW37">
        <v>43959</v>
      </c>
      <c r="BHX37">
        <v>43958</v>
      </c>
      <c r="BHY37">
        <v>43957</v>
      </c>
      <c r="BHZ37">
        <v>43956</v>
      </c>
      <c r="BIA37">
        <v>43955</v>
      </c>
      <c r="BIB37">
        <v>43952</v>
      </c>
      <c r="BIC37">
        <v>43951</v>
      </c>
      <c r="BID37">
        <v>43950</v>
      </c>
      <c r="BIE37">
        <v>43949</v>
      </c>
      <c r="BIF37">
        <v>43948</v>
      </c>
      <c r="BIG37">
        <v>43945</v>
      </c>
      <c r="BIH37">
        <v>43944</v>
      </c>
      <c r="BII37">
        <v>43943</v>
      </c>
      <c r="BIJ37">
        <v>43942</v>
      </c>
      <c r="BIK37">
        <v>43941</v>
      </c>
      <c r="BIL37">
        <v>43938</v>
      </c>
      <c r="BIM37">
        <v>43937</v>
      </c>
      <c r="BIN37">
        <v>43936</v>
      </c>
      <c r="BIO37">
        <v>43935</v>
      </c>
      <c r="BIP37">
        <v>43934</v>
      </c>
      <c r="BIQ37">
        <v>43931</v>
      </c>
      <c r="BIR37">
        <v>43930</v>
      </c>
      <c r="BIS37">
        <v>43929</v>
      </c>
      <c r="BIT37">
        <v>43928</v>
      </c>
      <c r="BIU37">
        <v>43927</v>
      </c>
      <c r="BIV37">
        <v>43924</v>
      </c>
      <c r="BIW37">
        <v>43923</v>
      </c>
      <c r="BIX37">
        <v>43922</v>
      </c>
      <c r="BIY37">
        <v>43921</v>
      </c>
      <c r="BIZ37">
        <v>43920</v>
      </c>
      <c r="BJA37">
        <v>43917</v>
      </c>
      <c r="BJB37">
        <v>43916</v>
      </c>
      <c r="BJC37">
        <v>43915</v>
      </c>
      <c r="BJD37">
        <v>43914</v>
      </c>
      <c r="BJE37">
        <v>43913</v>
      </c>
      <c r="BJF37">
        <v>43910</v>
      </c>
      <c r="BJG37">
        <v>43909</v>
      </c>
      <c r="BJH37">
        <v>43908</v>
      </c>
      <c r="BJI37">
        <v>43907</v>
      </c>
      <c r="BJJ37">
        <v>43906</v>
      </c>
      <c r="BJK37">
        <v>43903</v>
      </c>
      <c r="BJL37">
        <v>43902</v>
      </c>
      <c r="BJM37">
        <v>43901</v>
      </c>
      <c r="BJN37">
        <v>43900</v>
      </c>
      <c r="BJO37">
        <v>43899</v>
      </c>
      <c r="BJP37">
        <v>43896</v>
      </c>
      <c r="BJQ37">
        <v>43895</v>
      </c>
      <c r="BJR37">
        <v>43894</v>
      </c>
      <c r="BJS37">
        <v>43893</v>
      </c>
      <c r="BJT37">
        <v>43892</v>
      </c>
      <c r="BJU37">
        <v>43889</v>
      </c>
      <c r="BJV37">
        <v>43888</v>
      </c>
      <c r="BJW37">
        <v>43887</v>
      </c>
      <c r="BJX37">
        <v>43886</v>
      </c>
      <c r="BJY37">
        <v>43885</v>
      </c>
      <c r="BJZ37">
        <v>43882</v>
      </c>
      <c r="BKA37">
        <v>43881</v>
      </c>
      <c r="BKB37">
        <v>43880</v>
      </c>
      <c r="BKC37">
        <v>43879</v>
      </c>
      <c r="BKD37">
        <v>43878</v>
      </c>
      <c r="BKE37">
        <v>43875</v>
      </c>
      <c r="BKF37">
        <v>43874</v>
      </c>
      <c r="BKG37">
        <v>43873</v>
      </c>
      <c r="BKH37">
        <v>43872</v>
      </c>
      <c r="BKI37">
        <v>43871</v>
      </c>
      <c r="BKJ37">
        <v>43868</v>
      </c>
      <c r="BKK37">
        <v>43867</v>
      </c>
      <c r="BKL37">
        <v>43866</v>
      </c>
      <c r="BKM37">
        <v>43865</v>
      </c>
      <c r="BKN37">
        <v>43864</v>
      </c>
      <c r="BKO37">
        <v>43861</v>
      </c>
      <c r="BKP37">
        <v>43860</v>
      </c>
      <c r="BKQ37">
        <v>43859</v>
      </c>
      <c r="BKR37">
        <v>43858</v>
      </c>
      <c r="BKS37">
        <v>43857</v>
      </c>
      <c r="BKT37">
        <v>43854</v>
      </c>
      <c r="BKU37">
        <v>43853</v>
      </c>
      <c r="BKV37">
        <v>43852</v>
      </c>
      <c r="BKW37">
        <v>43851</v>
      </c>
      <c r="BKX37">
        <v>43850</v>
      </c>
      <c r="BKY37">
        <v>43847</v>
      </c>
      <c r="BKZ37">
        <v>43846</v>
      </c>
      <c r="BLA37">
        <v>43845</v>
      </c>
      <c r="BLB37">
        <v>43844</v>
      </c>
      <c r="BLC37">
        <v>43843</v>
      </c>
      <c r="BLD37">
        <v>43840</v>
      </c>
      <c r="BLE37">
        <v>43839</v>
      </c>
      <c r="BLF37">
        <v>43838</v>
      </c>
      <c r="BLG37">
        <v>43837</v>
      </c>
      <c r="BLH37">
        <v>43836</v>
      </c>
      <c r="BLI37">
        <v>43833</v>
      </c>
      <c r="BLJ37">
        <v>43832</v>
      </c>
      <c r="BLK37">
        <v>43831</v>
      </c>
      <c r="BLL37">
        <v>43830</v>
      </c>
      <c r="BLM37">
        <v>43829</v>
      </c>
      <c r="BLN37">
        <v>43826</v>
      </c>
      <c r="BLO37">
        <v>43825</v>
      </c>
      <c r="BLP37">
        <v>43824</v>
      </c>
      <c r="BLQ37">
        <v>43823</v>
      </c>
      <c r="BLR37">
        <v>43822</v>
      </c>
      <c r="BLS37">
        <v>43819</v>
      </c>
      <c r="BLT37">
        <v>43818</v>
      </c>
      <c r="BLU37">
        <v>43817</v>
      </c>
      <c r="BLV37">
        <v>43816</v>
      </c>
      <c r="BLW37">
        <v>43815</v>
      </c>
      <c r="BLX37">
        <v>43812</v>
      </c>
      <c r="BLY37">
        <v>43811</v>
      </c>
      <c r="BLZ37">
        <v>43810</v>
      </c>
      <c r="BMA37">
        <v>43809</v>
      </c>
      <c r="BMB37">
        <v>43808</v>
      </c>
      <c r="BMC37">
        <v>43805</v>
      </c>
      <c r="BMD37">
        <v>43804</v>
      </c>
      <c r="BME37">
        <v>43803</v>
      </c>
      <c r="BMF37">
        <v>43802</v>
      </c>
      <c r="BMG37">
        <v>43801</v>
      </c>
      <c r="BMH37">
        <v>43798</v>
      </c>
      <c r="BMI37">
        <v>43797</v>
      </c>
      <c r="BMJ37">
        <v>43796</v>
      </c>
      <c r="BMK37">
        <v>43795</v>
      </c>
      <c r="BML37">
        <v>43794</v>
      </c>
      <c r="BMM37">
        <v>43791</v>
      </c>
      <c r="BMN37">
        <v>43790</v>
      </c>
      <c r="BMO37">
        <v>43789</v>
      </c>
      <c r="BMP37">
        <v>43788</v>
      </c>
      <c r="BMQ37">
        <v>43787</v>
      </c>
      <c r="BMR37">
        <v>43784</v>
      </c>
      <c r="BMS37">
        <v>43783</v>
      </c>
      <c r="BMT37">
        <v>43782</v>
      </c>
      <c r="BMU37">
        <v>43781</v>
      </c>
      <c r="BMV37">
        <v>43780</v>
      </c>
      <c r="BMW37">
        <v>43777</v>
      </c>
      <c r="BMX37">
        <v>43776</v>
      </c>
      <c r="BMY37">
        <v>43775</v>
      </c>
      <c r="BMZ37">
        <v>43774</v>
      </c>
      <c r="BNA37">
        <v>43773</v>
      </c>
      <c r="BNB37">
        <v>43770</v>
      </c>
      <c r="BNC37">
        <v>43769</v>
      </c>
      <c r="BND37">
        <v>43768</v>
      </c>
      <c r="BNE37">
        <v>43767</v>
      </c>
      <c r="BNF37">
        <v>43766</v>
      </c>
      <c r="BNG37">
        <v>43763</v>
      </c>
      <c r="BNH37">
        <v>43762</v>
      </c>
      <c r="BNI37">
        <v>43761</v>
      </c>
      <c r="BNJ37">
        <v>43760</v>
      </c>
      <c r="BNK37">
        <v>43759</v>
      </c>
      <c r="BNL37">
        <v>43756</v>
      </c>
      <c r="BNM37">
        <v>43755</v>
      </c>
      <c r="BNN37">
        <v>43754</v>
      </c>
      <c r="BNO37">
        <v>43753</v>
      </c>
      <c r="BNP37">
        <v>43752</v>
      </c>
      <c r="BNQ37">
        <v>43749</v>
      </c>
      <c r="BNR37">
        <v>43748</v>
      </c>
      <c r="BNS37">
        <v>43747</v>
      </c>
      <c r="BNT37">
        <v>43746</v>
      </c>
      <c r="BNU37">
        <v>43745</v>
      </c>
      <c r="BNV37">
        <v>43742</v>
      </c>
      <c r="BNW37">
        <v>43741</v>
      </c>
      <c r="BNX37">
        <v>43740</v>
      </c>
      <c r="BNY37">
        <v>43739</v>
      </c>
      <c r="BNZ37">
        <v>43738</v>
      </c>
      <c r="BOA37">
        <v>43735</v>
      </c>
      <c r="BOB37">
        <v>43734</v>
      </c>
      <c r="BOC37">
        <v>43733</v>
      </c>
      <c r="BOD37">
        <v>43732</v>
      </c>
      <c r="BOE37">
        <v>43731</v>
      </c>
      <c r="BOF37">
        <v>43728</v>
      </c>
      <c r="BOG37">
        <v>43727</v>
      </c>
      <c r="BOH37">
        <v>43726</v>
      </c>
      <c r="BOI37">
        <v>43725</v>
      </c>
      <c r="BOJ37">
        <v>43724</v>
      </c>
      <c r="BOK37">
        <v>43721</v>
      </c>
      <c r="BOL37">
        <v>43720</v>
      </c>
      <c r="BOM37">
        <v>43719</v>
      </c>
      <c r="BON37">
        <v>43718</v>
      </c>
      <c r="BOO37">
        <v>43717</v>
      </c>
      <c r="BOP37">
        <v>43714</v>
      </c>
      <c r="BOQ37">
        <v>43713</v>
      </c>
      <c r="BOR37">
        <v>43712</v>
      </c>
      <c r="BOS37">
        <v>43711</v>
      </c>
      <c r="BOT37">
        <v>43710</v>
      </c>
      <c r="BOU37">
        <v>43707</v>
      </c>
      <c r="BOV37">
        <v>43706</v>
      </c>
      <c r="BOW37">
        <v>43705</v>
      </c>
      <c r="BOX37">
        <v>43704</v>
      </c>
      <c r="BOY37">
        <v>43703</v>
      </c>
      <c r="BOZ37">
        <v>43700</v>
      </c>
      <c r="BPA37">
        <v>43699</v>
      </c>
      <c r="BPB37">
        <v>43698</v>
      </c>
      <c r="BPC37">
        <v>43697</v>
      </c>
      <c r="BPD37">
        <v>43696</v>
      </c>
      <c r="BPE37">
        <v>43693</v>
      </c>
      <c r="BPF37">
        <v>43692</v>
      </c>
      <c r="BPG37">
        <v>43691</v>
      </c>
      <c r="BPH37">
        <v>43690</v>
      </c>
      <c r="BPI37">
        <v>43689</v>
      </c>
      <c r="BPJ37">
        <v>43686</v>
      </c>
      <c r="BPK37">
        <v>43685</v>
      </c>
      <c r="BPL37">
        <v>43684</v>
      </c>
      <c r="BPM37">
        <v>43683</v>
      </c>
      <c r="BPN37">
        <v>43682</v>
      </c>
      <c r="BPO37">
        <v>43679</v>
      </c>
      <c r="BPP37">
        <v>43678</v>
      </c>
      <c r="BPQ37">
        <v>43677</v>
      </c>
      <c r="BPR37">
        <v>43676</v>
      </c>
      <c r="BPS37">
        <v>43675</v>
      </c>
      <c r="BPT37">
        <v>43672</v>
      </c>
      <c r="BPU37">
        <v>43671</v>
      </c>
      <c r="BPV37">
        <v>43670</v>
      </c>
      <c r="BPW37">
        <v>43669</v>
      </c>
      <c r="BPX37">
        <v>43668</v>
      </c>
      <c r="BPY37">
        <v>43665</v>
      </c>
      <c r="BPZ37">
        <v>43664</v>
      </c>
      <c r="BQA37">
        <v>43663</v>
      </c>
      <c r="BQB37">
        <v>43662</v>
      </c>
      <c r="BQC37">
        <v>43661</v>
      </c>
      <c r="BQD37">
        <v>43658</v>
      </c>
      <c r="BQE37">
        <v>43657</v>
      </c>
      <c r="BQF37">
        <v>43656</v>
      </c>
      <c r="BQG37">
        <v>43655</v>
      </c>
      <c r="BQH37">
        <v>43654</v>
      </c>
      <c r="BQI37">
        <v>43651</v>
      </c>
      <c r="BQJ37">
        <v>43650</v>
      </c>
      <c r="BQK37">
        <v>43649</v>
      </c>
      <c r="BQL37">
        <v>43648</v>
      </c>
      <c r="BQM37">
        <v>43647</v>
      </c>
      <c r="BQN37">
        <v>43644</v>
      </c>
      <c r="BQO37">
        <v>43643</v>
      </c>
      <c r="BQP37">
        <v>43642</v>
      </c>
      <c r="BQQ37">
        <v>43641</v>
      </c>
      <c r="BQR37">
        <v>43640</v>
      </c>
      <c r="BQS37">
        <v>43637</v>
      </c>
      <c r="BQT37">
        <v>43636</v>
      </c>
      <c r="BQU37">
        <v>43635</v>
      </c>
      <c r="BQV37">
        <v>43634</v>
      </c>
      <c r="BQW37">
        <v>43633</v>
      </c>
      <c r="BQX37">
        <v>43630</v>
      </c>
      <c r="BQY37">
        <v>43629</v>
      </c>
      <c r="BQZ37">
        <v>43628</v>
      </c>
      <c r="BRA37">
        <v>43627</v>
      </c>
      <c r="BRB37">
        <v>43626</v>
      </c>
      <c r="BRC37">
        <v>43623</v>
      </c>
      <c r="BRD37">
        <v>43622</v>
      </c>
      <c r="BRE37">
        <v>43621</v>
      </c>
      <c r="BRF37">
        <v>43620</v>
      </c>
      <c r="BRG37">
        <v>43619</v>
      </c>
      <c r="BRH37">
        <v>43616</v>
      </c>
      <c r="BRI37">
        <v>43615</v>
      </c>
      <c r="BRJ37">
        <v>43614</v>
      </c>
      <c r="BRK37">
        <v>43613</v>
      </c>
      <c r="BRL37">
        <v>43612</v>
      </c>
      <c r="BRM37">
        <v>43609</v>
      </c>
      <c r="BRN37">
        <v>43608</v>
      </c>
      <c r="BRO37">
        <v>43607</v>
      </c>
      <c r="BRP37">
        <v>43606</v>
      </c>
      <c r="BRQ37">
        <v>43605</v>
      </c>
      <c r="BRR37">
        <v>43602</v>
      </c>
      <c r="BRS37">
        <v>43601</v>
      </c>
      <c r="BRT37">
        <v>43600</v>
      </c>
      <c r="BRU37">
        <v>43599</v>
      </c>
      <c r="BRV37">
        <v>43598</v>
      </c>
      <c r="BRW37">
        <v>43595</v>
      </c>
      <c r="BRX37">
        <v>43594</v>
      </c>
      <c r="BRY37">
        <v>43593</v>
      </c>
      <c r="BRZ37">
        <v>43592</v>
      </c>
      <c r="BSA37">
        <v>43591</v>
      </c>
      <c r="BSB37">
        <v>43588</v>
      </c>
      <c r="BSC37">
        <v>43587</v>
      </c>
      <c r="BSD37">
        <v>43586</v>
      </c>
      <c r="BSE37">
        <v>43585</v>
      </c>
      <c r="BSF37">
        <v>43584</v>
      </c>
      <c r="BSG37">
        <v>43581</v>
      </c>
      <c r="BSH37">
        <v>43580</v>
      </c>
      <c r="BSI37">
        <v>43579</v>
      </c>
      <c r="BSJ37">
        <v>43578</v>
      </c>
      <c r="BSK37">
        <v>43577</v>
      </c>
      <c r="BSL37">
        <v>43574</v>
      </c>
      <c r="BSM37">
        <v>43573</v>
      </c>
      <c r="BSN37">
        <v>43572</v>
      </c>
      <c r="BSO37">
        <v>43571</v>
      </c>
      <c r="BSP37">
        <v>43570</v>
      </c>
      <c r="BSQ37">
        <v>43567</v>
      </c>
      <c r="BSR37">
        <v>43566</v>
      </c>
      <c r="BSS37">
        <v>43565</v>
      </c>
      <c r="BST37">
        <v>43564</v>
      </c>
      <c r="BSU37">
        <v>43563</v>
      </c>
      <c r="BSV37">
        <v>43560</v>
      </c>
      <c r="BSW37">
        <v>43559</v>
      </c>
      <c r="BSX37">
        <v>43558</v>
      </c>
      <c r="BSY37">
        <v>43557</v>
      </c>
      <c r="BSZ37">
        <v>43556</v>
      </c>
      <c r="BTA37">
        <v>43553</v>
      </c>
      <c r="BTB37">
        <v>43552</v>
      </c>
      <c r="BTC37">
        <v>43551</v>
      </c>
      <c r="BTD37">
        <v>43550</v>
      </c>
      <c r="BTE37">
        <v>43549</v>
      </c>
      <c r="BTF37">
        <v>43546</v>
      </c>
      <c r="BTG37">
        <v>43545</v>
      </c>
      <c r="BTH37">
        <v>43544</v>
      </c>
      <c r="BTI37">
        <v>43543</v>
      </c>
      <c r="BTJ37">
        <v>43542</v>
      </c>
      <c r="BTK37">
        <v>43539</v>
      </c>
      <c r="BTL37">
        <v>43538</v>
      </c>
      <c r="BTM37">
        <v>43537</v>
      </c>
      <c r="BTN37">
        <v>43536</v>
      </c>
      <c r="BTO37">
        <v>43535</v>
      </c>
      <c r="BTP37">
        <v>43532</v>
      </c>
      <c r="BTQ37">
        <v>43531</v>
      </c>
      <c r="BTR37">
        <v>43530</v>
      </c>
      <c r="BTS37">
        <v>43529</v>
      </c>
      <c r="BTT37">
        <v>43528</v>
      </c>
      <c r="BTU37">
        <v>43525</v>
      </c>
      <c r="BTV37">
        <v>43524</v>
      </c>
      <c r="BTW37">
        <v>43523</v>
      </c>
      <c r="BTX37">
        <v>43522</v>
      </c>
      <c r="BTY37">
        <v>43521</v>
      </c>
      <c r="BTZ37">
        <v>43518</v>
      </c>
      <c r="BUA37">
        <v>43517</v>
      </c>
      <c r="BUB37">
        <v>43516</v>
      </c>
      <c r="BUC37">
        <v>43515</v>
      </c>
      <c r="BUD37">
        <v>43514</v>
      </c>
      <c r="BUE37">
        <v>43511</v>
      </c>
      <c r="BUF37">
        <v>43510</v>
      </c>
      <c r="BUG37">
        <v>43509</v>
      </c>
      <c r="BUH37">
        <v>43508</v>
      </c>
      <c r="BUI37">
        <v>43507</v>
      </c>
      <c r="BUJ37">
        <v>43504</v>
      </c>
      <c r="BUK37">
        <v>43503</v>
      </c>
      <c r="BUL37">
        <v>43502</v>
      </c>
      <c r="BUM37">
        <v>43501</v>
      </c>
      <c r="BUN37">
        <v>43500</v>
      </c>
      <c r="BUO37">
        <v>43497</v>
      </c>
      <c r="BUP37">
        <v>43496</v>
      </c>
      <c r="BUQ37">
        <v>43495</v>
      </c>
      <c r="BUR37">
        <v>43494</v>
      </c>
      <c r="BUS37">
        <v>43493</v>
      </c>
      <c r="BUT37">
        <v>43490</v>
      </c>
      <c r="BUU37">
        <v>43489</v>
      </c>
      <c r="BUV37">
        <v>43488</v>
      </c>
      <c r="BUW37">
        <v>43487</v>
      </c>
      <c r="BUX37">
        <v>43486</v>
      </c>
      <c r="BUY37">
        <v>43483</v>
      </c>
      <c r="BUZ37">
        <v>43482</v>
      </c>
      <c r="BVA37">
        <v>43481</v>
      </c>
      <c r="BVB37">
        <v>43480</v>
      </c>
      <c r="BVC37">
        <v>43479</v>
      </c>
      <c r="BVD37">
        <v>43476</v>
      </c>
      <c r="BVE37">
        <v>43475</v>
      </c>
      <c r="BVF37">
        <v>43474</v>
      </c>
      <c r="BVG37">
        <v>43473</v>
      </c>
      <c r="BVH37">
        <v>43472</v>
      </c>
      <c r="BVI37">
        <v>43469</v>
      </c>
      <c r="BVJ37">
        <v>43468</v>
      </c>
      <c r="BVK37">
        <v>43467</v>
      </c>
      <c r="BVL37">
        <v>43466</v>
      </c>
      <c r="BVM37">
        <v>43465</v>
      </c>
      <c r="BVN37">
        <v>43462</v>
      </c>
      <c r="BVO37">
        <v>43461</v>
      </c>
      <c r="BVP37">
        <v>43460</v>
      </c>
      <c r="BVQ37">
        <v>43459</v>
      </c>
      <c r="BVR37">
        <v>43458</v>
      </c>
      <c r="BVS37">
        <v>43455</v>
      </c>
      <c r="BVT37">
        <v>43454</v>
      </c>
      <c r="BVU37">
        <v>43453</v>
      </c>
      <c r="BVV37">
        <v>43452</v>
      </c>
      <c r="BVW37">
        <v>43451</v>
      </c>
      <c r="BVX37">
        <v>43448</v>
      </c>
      <c r="BVY37">
        <v>43447</v>
      </c>
      <c r="BVZ37">
        <v>43446</v>
      </c>
      <c r="BWA37">
        <v>43445</v>
      </c>
      <c r="BWB37">
        <v>43444</v>
      </c>
      <c r="BWC37">
        <v>43441</v>
      </c>
      <c r="BWD37">
        <v>43440</v>
      </c>
      <c r="BWE37">
        <v>43439</v>
      </c>
      <c r="BWF37">
        <v>43438</v>
      </c>
      <c r="BWG37">
        <v>43437</v>
      </c>
      <c r="BWH37">
        <v>43434</v>
      </c>
      <c r="BWI37">
        <v>43433</v>
      </c>
      <c r="BWJ37">
        <v>43432</v>
      </c>
      <c r="BWK37">
        <v>43431</v>
      </c>
      <c r="BWL37">
        <v>43430</v>
      </c>
      <c r="BWM37">
        <v>43427</v>
      </c>
      <c r="BWN37">
        <v>43426</v>
      </c>
      <c r="BWO37">
        <v>43425</v>
      </c>
      <c r="BWP37">
        <v>43424</v>
      </c>
      <c r="BWQ37">
        <v>43423</v>
      </c>
      <c r="BWR37">
        <v>43420</v>
      </c>
      <c r="BWS37">
        <v>43419</v>
      </c>
      <c r="BWT37">
        <v>43418</v>
      </c>
      <c r="BWU37">
        <v>43417</v>
      </c>
      <c r="BWV37">
        <v>43416</v>
      </c>
      <c r="BWW37">
        <v>43413</v>
      </c>
      <c r="BWX37">
        <v>43412</v>
      </c>
      <c r="BWY37">
        <v>43411</v>
      </c>
      <c r="BWZ37">
        <v>43410</v>
      </c>
      <c r="BXA37">
        <v>43409</v>
      </c>
      <c r="BXB37">
        <v>43406</v>
      </c>
      <c r="BXC37">
        <v>43405</v>
      </c>
      <c r="BXD37">
        <v>43404</v>
      </c>
      <c r="BXE37">
        <v>43403</v>
      </c>
      <c r="BXF37">
        <v>43402</v>
      </c>
      <c r="BXG37">
        <v>43399</v>
      </c>
      <c r="BXH37">
        <v>43398</v>
      </c>
      <c r="BXI37">
        <v>43397</v>
      </c>
      <c r="BXJ37">
        <v>43396</v>
      </c>
      <c r="BXK37">
        <v>43395</v>
      </c>
      <c r="BXL37">
        <v>43392</v>
      </c>
      <c r="BXM37">
        <v>43391</v>
      </c>
      <c r="BXN37">
        <v>43390</v>
      </c>
      <c r="BXO37">
        <v>43389</v>
      </c>
      <c r="BXP37">
        <v>43388</v>
      </c>
      <c r="BXQ37">
        <v>43385</v>
      </c>
      <c r="BXR37">
        <v>43384</v>
      </c>
      <c r="BXS37">
        <v>43383</v>
      </c>
      <c r="BXT37">
        <v>43382</v>
      </c>
      <c r="BXU37">
        <v>43381</v>
      </c>
      <c r="BXV37">
        <v>43378</v>
      </c>
      <c r="BXW37">
        <v>43377</v>
      </c>
      <c r="BXX37">
        <v>43376</v>
      </c>
      <c r="BXY37">
        <v>43375</v>
      </c>
      <c r="BXZ37">
        <v>43374</v>
      </c>
      <c r="BYA37">
        <v>43371</v>
      </c>
      <c r="BYB37">
        <v>43370</v>
      </c>
      <c r="BYC37">
        <v>43369</v>
      </c>
      <c r="BYD37">
        <v>43368</v>
      </c>
      <c r="BYE37">
        <v>43367</v>
      </c>
      <c r="BYF37">
        <v>43364</v>
      </c>
      <c r="BYG37">
        <v>43363</v>
      </c>
      <c r="BYH37">
        <v>43362</v>
      </c>
      <c r="BYI37">
        <v>43361</v>
      </c>
      <c r="BYJ37">
        <v>43360</v>
      </c>
      <c r="BYK37">
        <v>43357</v>
      </c>
      <c r="BYL37">
        <v>43356</v>
      </c>
      <c r="BYM37">
        <v>43355</v>
      </c>
      <c r="BYN37">
        <v>43354</v>
      </c>
      <c r="BYO37">
        <v>43353</v>
      </c>
      <c r="BYP37">
        <v>43350</v>
      </c>
      <c r="BYQ37">
        <v>43349</v>
      </c>
      <c r="BYR37">
        <v>43348</v>
      </c>
      <c r="BYS37">
        <v>43347</v>
      </c>
      <c r="BYT37">
        <v>43346</v>
      </c>
      <c r="BYU37">
        <v>43343</v>
      </c>
      <c r="BYV37">
        <v>43342</v>
      </c>
      <c r="BYW37">
        <v>43341</v>
      </c>
      <c r="BYX37">
        <v>43340</v>
      </c>
      <c r="BYY37">
        <v>43339</v>
      </c>
      <c r="BYZ37">
        <v>43336</v>
      </c>
      <c r="BZA37">
        <v>43335</v>
      </c>
      <c r="BZB37">
        <v>43334</v>
      </c>
      <c r="BZC37">
        <v>43333</v>
      </c>
      <c r="BZD37">
        <v>43332</v>
      </c>
      <c r="BZE37">
        <v>43329</v>
      </c>
      <c r="BZF37">
        <v>43328</v>
      </c>
      <c r="BZG37">
        <v>43327</v>
      </c>
      <c r="BZH37">
        <v>43326</v>
      </c>
      <c r="BZI37">
        <v>43325</v>
      </c>
      <c r="BZJ37">
        <v>43322</v>
      </c>
      <c r="BZK37">
        <v>43321</v>
      </c>
      <c r="BZL37">
        <v>43320</v>
      </c>
      <c r="BZM37">
        <v>43319</v>
      </c>
      <c r="BZN37">
        <v>43318</v>
      </c>
      <c r="BZO37">
        <v>43315</v>
      </c>
      <c r="BZP37">
        <v>43314</v>
      </c>
      <c r="BZQ37">
        <v>43313</v>
      </c>
      <c r="BZR37">
        <v>43312</v>
      </c>
      <c r="BZS37">
        <v>43311</v>
      </c>
      <c r="BZT37">
        <v>43308</v>
      </c>
      <c r="BZU37">
        <v>43307</v>
      </c>
      <c r="BZV37">
        <v>43306</v>
      </c>
      <c r="BZW37">
        <v>43305</v>
      </c>
      <c r="BZX37">
        <v>43304</v>
      </c>
      <c r="BZY37">
        <v>43301</v>
      </c>
      <c r="BZZ37">
        <v>43300</v>
      </c>
      <c r="CAA37">
        <v>43299</v>
      </c>
      <c r="CAB37">
        <v>43298</v>
      </c>
      <c r="CAC37">
        <v>43297</v>
      </c>
      <c r="CAD37">
        <v>43294</v>
      </c>
      <c r="CAE37">
        <v>43293</v>
      </c>
      <c r="CAF37">
        <v>43292</v>
      </c>
      <c r="CAG37">
        <v>43291</v>
      </c>
      <c r="CAH37">
        <v>43290</v>
      </c>
      <c r="CAI37">
        <v>43287</v>
      </c>
      <c r="CAJ37">
        <v>43286</v>
      </c>
      <c r="CAK37">
        <v>43285</v>
      </c>
      <c r="CAL37">
        <v>43284</v>
      </c>
      <c r="CAM37">
        <v>43283</v>
      </c>
      <c r="CAN37">
        <v>43280</v>
      </c>
      <c r="CAO37">
        <v>43279</v>
      </c>
      <c r="CAP37">
        <v>43278</v>
      </c>
      <c r="CAQ37">
        <v>43277</v>
      </c>
      <c r="CAR37">
        <v>43276</v>
      </c>
      <c r="CAS37">
        <v>43273</v>
      </c>
      <c r="CAT37">
        <v>43272</v>
      </c>
      <c r="CAU37">
        <v>43271</v>
      </c>
      <c r="CAV37">
        <v>43270</v>
      </c>
      <c r="CAW37">
        <v>43269</v>
      </c>
      <c r="CAX37">
        <v>43266</v>
      </c>
      <c r="CAY37">
        <v>43265</v>
      </c>
      <c r="CAZ37">
        <v>43264</v>
      </c>
      <c r="CBA37">
        <v>43263</v>
      </c>
      <c r="CBB37">
        <v>43262</v>
      </c>
      <c r="CBC37">
        <v>43259</v>
      </c>
      <c r="CBD37">
        <v>43258</v>
      </c>
      <c r="CBE37">
        <v>43257</v>
      </c>
      <c r="CBF37">
        <v>43256</v>
      </c>
      <c r="CBG37">
        <v>43255</v>
      </c>
      <c r="CBH37">
        <v>43252</v>
      </c>
      <c r="CBI37">
        <v>43251</v>
      </c>
      <c r="CBJ37">
        <v>43250</v>
      </c>
      <c r="CBK37">
        <v>43249</v>
      </c>
      <c r="CBL37">
        <v>43248</v>
      </c>
      <c r="CBM37">
        <v>43245</v>
      </c>
      <c r="CBN37">
        <v>43244</v>
      </c>
      <c r="CBO37">
        <v>43243</v>
      </c>
      <c r="CBP37">
        <v>43242</v>
      </c>
      <c r="CBQ37">
        <v>43241</v>
      </c>
      <c r="CBR37">
        <v>43238</v>
      </c>
      <c r="CBS37">
        <v>43237</v>
      </c>
      <c r="CBT37">
        <v>43236</v>
      </c>
      <c r="CBU37">
        <v>43235</v>
      </c>
      <c r="CBV37">
        <v>43234</v>
      </c>
      <c r="CBW37">
        <v>43231</v>
      </c>
      <c r="CBX37">
        <v>43230</v>
      </c>
      <c r="CBY37">
        <v>43229</v>
      </c>
      <c r="CBZ37">
        <v>43228</v>
      </c>
      <c r="CCA37">
        <v>43227</v>
      </c>
      <c r="CCB37">
        <v>43224</v>
      </c>
      <c r="CCC37">
        <v>43223</v>
      </c>
      <c r="CCD37">
        <v>43222</v>
      </c>
      <c r="CCE37">
        <v>43221</v>
      </c>
      <c r="CCF37">
        <v>43220</v>
      </c>
      <c r="CCG37">
        <v>43217</v>
      </c>
      <c r="CCH37">
        <v>43216</v>
      </c>
      <c r="CCI37">
        <v>43215</v>
      </c>
      <c r="CCJ37">
        <v>43214</v>
      </c>
      <c r="CCK37">
        <v>43213</v>
      </c>
      <c r="CCL37">
        <v>43210</v>
      </c>
      <c r="CCM37">
        <v>43209</v>
      </c>
      <c r="CCN37">
        <v>43208</v>
      </c>
      <c r="CCO37">
        <v>43207</v>
      </c>
      <c r="CCP37">
        <v>43206</v>
      </c>
      <c r="CCQ37">
        <v>43203</v>
      </c>
      <c r="CCR37">
        <v>43202</v>
      </c>
      <c r="CCS37">
        <v>43201</v>
      </c>
      <c r="CCT37">
        <v>43200</v>
      </c>
      <c r="CCU37">
        <v>43199</v>
      </c>
      <c r="CCV37">
        <v>43196</v>
      </c>
      <c r="CCW37">
        <v>43195</v>
      </c>
      <c r="CCX37">
        <v>43194</v>
      </c>
      <c r="CCY37">
        <v>43193</v>
      </c>
      <c r="CCZ37">
        <v>43192</v>
      </c>
      <c r="CDA37">
        <v>43189</v>
      </c>
      <c r="CDB37">
        <v>43188</v>
      </c>
      <c r="CDC37">
        <v>43187</v>
      </c>
      <c r="CDD37">
        <v>43186</v>
      </c>
      <c r="CDE37">
        <v>43185</v>
      </c>
      <c r="CDF37">
        <v>43182</v>
      </c>
      <c r="CDG37">
        <v>43181</v>
      </c>
      <c r="CDH37">
        <v>43180</v>
      </c>
      <c r="CDI37">
        <v>43179</v>
      </c>
      <c r="CDJ37">
        <v>43178</v>
      </c>
      <c r="CDK37">
        <v>43175</v>
      </c>
      <c r="CDL37">
        <v>43174</v>
      </c>
      <c r="CDM37">
        <v>43173</v>
      </c>
      <c r="CDN37">
        <v>43172</v>
      </c>
      <c r="CDO37">
        <v>43171</v>
      </c>
      <c r="CDP37">
        <v>43168</v>
      </c>
      <c r="CDQ37">
        <v>43167</v>
      </c>
      <c r="CDR37">
        <v>43166</v>
      </c>
      <c r="CDS37">
        <v>43165</v>
      </c>
      <c r="CDT37">
        <v>43164</v>
      </c>
      <c r="CDU37">
        <v>43161</v>
      </c>
      <c r="CDV37">
        <v>43160</v>
      </c>
      <c r="CDW37">
        <v>43159</v>
      </c>
      <c r="CDX37">
        <v>43158</v>
      </c>
      <c r="CDY37">
        <v>43157</v>
      </c>
      <c r="CDZ37">
        <v>43154</v>
      </c>
      <c r="CEA37">
        <v>43153</v>
      </c>
      <c r="CEB37">
        <v>43152</v>
      </c>
      <c r="CEC37">
        <v>43151</v>
      </c>
      <c r="CED37">
        <v>43150</v>
      </c>
      <c r="CEE37">
        <v>43147</v>
      </c>
      <c r="CEF37">
        <v>43146</v>
      </c>
      <c r="CEG37">
        <v>43145</v>
      </c>
      <c r="CEH37">
        <v>43144</v>
      </c>
      <c r="CEI37">
        <v>43143</v>
      </c>
      <c r="CEJ37">
        <v>43140</v>
      </c>
      <c r="CEK37">
        <v>43139</v>
      </c>
      <c r="CEL37">
        <v>43138</v>
      </c>
      <c r="CEM37">
        <v>43137</v>
      </c>
      <c r="CEN37">
        <v>43136</v>
      </c>
      <c r="CEO37">
        <v>43133</v>
      </c>
      <c r="CEP37">
        <v>43132</v>
      </c>
      <c r="CEQ37">
        <v>43131</v>
      </c>
      <c r="CER37">
        <v>43130</v>
      </c>
      <c r="CES37">
        <v>43129</v>
      </c>
      <c r="CET37">
        <v>43126</v>
      </c>
      <c r="CEU37">
        <v>43125</v>
      </c>
      <c r="CEV37">
        <v>43124</v>
      </c>
      <c r="CEW37">
        <v>43123</v>
      </c>
      <c r="CEX37">
        <v>43122</v>
      </c>
      <c r="CEY37">
        <v>43119</v>
      </c>
      <c r="CEZ37">
        <v>43118</v>
      </c>
      <c r="CFA37">
        <v>43117</v>
      </c>
      <c r="CFB37">
        <v>43116</v>
      </c>
      <c r="CFC37">
        <v>43115</v>
      </c>
      <c r="CFD37">
        <v>43112</v>
      </c>
      <c r="CFE37">
        <v>43111</v>
      </c>
      <c r="CFF37">
        <v>43110</v>
      </c>
      <c r="CFG37">
        <v>43109</v>
      </c>
      <c r="CFH37">
        <v>43108</v>
      </c>
      <c r="CFI37">
        <v>43105</v>
      </c>
      <c r="CFJ37">
        <v>43104</v>
      </c>
      <c r="CFK37">
        <v>43103</v>
      </c>
      <c r="CFL37">
        <v>43102</v>
      </c>
      <c r="CFM37">
        <v>43101</v>
      </c>
      <c r="CFN37">
        <v>43098</v>
      </c>
      <c r="CFO37">
        <v>43097</v>
      </c>
      <c r="CFP37">
        <v>43096</v>
      </c>
      <c r="CFQ37">
        <v>43095</v>
      </c>
      <c r="CFR37">
        <v>43094</v>
      </c>
      <c r="CFS37">
        <v>43091</v>
      </c>
      <c r="CFT37">
        <v>43090</v>
      </c>
      <c r="CFU37">
        <v>43089</v>
      </c>
      <c r="CFV37">
        <v>43088</v>
      </c>
      <c r="CFW37">
        <v>43087</v>
      </c>
      <c r="CFX37">
        <v>43084</v>
      </c>
      <c r="CFY37">
        <v>43083</v>
      </c>
      <c r="CFZ37">
        <v>43082</v>
      </c>
      <c r="CGA37">
        <v>43081</v>
      </c>
      <c r="CGB37">
        <v>43080</v>
      </c>
      <c r="CGC37">
        <v>43077</v>
      </c>
      <c r="CGD37">
        <v>43076</v>
      </c>
      <c r="CGE37">
        <v>43075</v>
      </c>
      <c r="CGF37">
        <v>43074</v>
      </c>
      <c r="CGG37">
        <v>43073</v>
      </c>
      <c r="CGH37">
        <v>43070</v>
      </c>
      <c r="CGI37">
        <v>43069</v>
      </c>
      <c r="CGJ37">
        <v>43068</v>
      </c>
      <c r="CGK37">
        <v>43067</v>
      </c>
      <c r="CGL37">
        <v>43066</v>
      </c>
      <c r="CGM37">
        <v>43063</v>
      </c>
      <c r="CGN37">
        <v>43062</v>
      </c>
      <c r="CGO37">
        <v>43061</v>
      </c>
      <c r="CGP37">
        <v>43060</v>
      </c>
      <c r="CGQ37">
        <v>43059</v>
      </c>
      <c r="CGR37">
        <v>43056</v>
      </c>
      <c r="CGS37">
        <v>43055</v>
      </c>
      <c r="CGT37">
        <v>43054</v>
      </c>
      <c r="CGU37">
        <v>43053</v>
      </c>
      <c r="CGV37">
        <v>43052</v>
      </c>
      <c r="CGW37">
        <v>43049</v>
      </c>
      <c r="CGX37">
        <v>43048</v>
      </c>
      <c r="CGY37">
        <v>43047</v>
      </c>
      <c r="CGZ37">
        <v>43046</v>
      </c>
      <c r="CHA37">
        <v>43045</v>
      </c>
      <c r="CHB37">
        <v>43042</v>
      </c>
      <c r="CHC37">
        <v>43041</v>
      </c>
      <c r="CHD37">
        <v>43040</v>
      </c>
      <c r="CHE37">
        <v>43039</v>
      </c>
      <c r="CHF37">
        <v>43038</v>
      </c>
      <c r="CHG37">
        <v>43035</v>
      </c>
      <c r="CHH37">
        <v>43034</v>
      </c>
      <c r="CHI37">
        <v>43033</v>
      </c>
      <c r="CHJ37">
        <v>43032</v>
      </c>
      <c r="CHK37">
        <v>43031</v>
      </c>
      <c r="CHL37">
        <v>43028</v>
      </c>
      <c r="CHM37">
        <v>43027</v>
      </c>
      <c r="CHN37">
        <v>43026</v>
      </c>
      <c r="CHO37">
        <v>43025</v>
      </c>
      <c r="CHP37">
        <v>43024</v>
      </c>
      <c r="CHQ37">
        <v>43021</v>
      </c>
      <c r="CHR37">
        <v>43020</v>
      </c>
      <c r="CHS37">
        <v>43019</v>
      </c>
      <c r="CHT37">
        <v>43018</v>
      </c>
      <c r="CHU37">
        <v>43017</v>
      </c>
      <c r="CHV37">
        <v>43014</v>
      </c>
      <c r="CHW37">
        <v>43013</v>
      </c>
      <c r="CHX37">
        <v>43012</v>
      </c>
      <c r="CHY37">
        <v>43011</v>
      </c>
      <c r="CHZ37">
        <v>43010</v>
      </c>
      <c r="CIA37">
        <v>43007</v>
      </c>
      <c r="CIB37">
        <v>43006</v>
      </c>
      <c r="CIC37">
        <v>43005</v>
      </c>
      <c r="CID37">
        <v>43004</v>
      </c>
      <c r="CIE37">
        <v>43003</v>
      </c>
      <c r="CIF37">
        <v>43000</v>
      </c>
      <c r="CIG37">
        <v>42999</v>
      </c>
      <c r="CIH37">
        <v>42998</v>
      </c>
      <c r="CII37">
        <v>42997</v>
      </c>
      <c r="CIJ37">
        <v>42996</v>
      </c>
      <c r="CIK37">
        <v>42993</v>
      </c>
      <c r="CIL37">
        <v>42992</v>
      </c>
      <c r="CIM37">
        <v>42991</v>
      </c>
      <c r="CIN37">
        <v>42990</v>
      </c>
      <c r="CIO37">
        <v>42989</v>
      </c>
      <c r="CIP37">
        <v>42986</v>
      </c>
      <c r="CIQ37">
        <v>42985</v>
      </c>
      <c r="CIR37">
        <v>42984</v>
      </c>
      <c r="CIS37">
        <v>42983</v>
      </c>
      <c r="CIT37">
        <v>42982</v>
      </c>
      <c r="CIU37">
        <v>42979</v>
      </c>
      <c r="CIV37">
        <v>42978</v>
      </c>
      <c r="CIW37">
        <v>42977</v>
      </c>
      <c r="CIX37">
        <v>42976</v>
      </c>
      <c r="CIY37">
        <v>42975</v>
      </c>
      <c r="CIZ37">
        <v>42972</v>
      </c>
      <c r="CJA37">
        <v>42971</v>
      </c>
      <c r="CJB37">
        <v>42970</v>
      </c>
      <c r="CJC37">
        <v>42969</v>
      </c>
      <c r="CJD37">
        <v>42968</v>
      </c>
      <c r="CJE37">
        <v>42965</v>
      </c>
      <c r="CJF37">
        <v>42964</v>
      </c>
      <c r="CJG37">
        <v>42963</v>
      </c>
      <c r="CJH37">
        <v>42962</v>
      </c>
      <c r="CJI37">
        <v>42961</v>
      </c>
      <c r="CJJ37">
        <v>42958</v>
      </c>
      <c r="CJK37">
        <v>42957</v>
      </c>
      <c r="CJL37">
        <v>42956</v>
      </c>
      <c r="CJM37">
        <v>42955</v>
      </c>
      <c r="CJN37">
        <v>42954</v>
      </c>
      <c r="CJO37">
        <v>42951</v>
      </c>
      <c r="CJP37">
        <v>42950</v>
      </c>
      <c r="CJQ37">
        <v>42949</v>
      </c>
      <c r="CJR37">
        <v>42948</v>
      </c>
      <c r="CJS37">
        <v>42947</v>
      </c>
      <c r="CJT37">
        <v>42944</v>
      </c>
      <c r="CJU37">
        <v>42943</v>
      </c>
      <c r="CJV37">
        <v>42942</v>
      </c>
      <c r="CJW37">
        <v>42941</v>
      </c>
      <c r="CJX37">
        <v>42940</v>
      </c>
      <c r="CJY37">
        <v>42937</v>
      </c>
      <c r="CJZ37">
        <v>42936</v>
      </c>
      <c r="CKA37">
        <v>42935</v>
      </c>
      <c r="CKB37">
        <v>42934</v>
      </c>
      <c r="CKC37">
        <v>42933</v>
      </c>
      <c r="CKD37">
        <v>42930</v>
      </c>
      <c r="CKE37">
        <v>42929</v>
      </c>
      <c r="CKF37">
        <v>42928</v>
      </c>
      <c r="CKG37">
        <v>42927</v>
      </c>
      <c r="CKH37">
        <v>42926</v>
      </c>
      <c r="CKI37">
        <v>42923</v>
      </c>
      <c r="CKJ37">
        <v>42922</v>
      </c>
      <c r="CKK37">
        <v>42921</v>
      </c>
      <c r="CKL37">
        <v>42920</v>
      </c>
      <c r="CKM37">
        <v>42919</v>
      </c>
      <c r="CKN37">
        <v>42916</v>
      </c>
      <c r="CKO37">
        <v>42915</v>
      </c>
      <c r="CKP37">
        <v>42914</v>
      </c>
      <c r="CKQ37">
        <v>42913</v>
      </c>
      <c r="CKR37">
        <v>42912</v>
      </c>
      <c r="CKS37">
        <v>42909</v>
      </c>
      <c r="CKT37">
        <v>42908</v>
      </c>
      <c r="CKU37">
        <v>42907</v>
      </c>
      <c r="CKV37">
        <v>42906</v>
      </c>
      <c r="CKW37">
        <v>42905</v>
      </c>
      <c r="CKX37">
        <v>42902</v>
      </c>
      <c r="CKY37">
        <v>42901</v>
      </c>
      <c r="CKZ37">
        <v>42900</v>
      </c>
      <c r="CLA37">
        <v>42899</v>
      </c>
      <c r="CLB37">
        <v>42898</v>
      </c>
      <c r="CLC37">
        <v>42895</v>
      </c>
      <c r="CLD37">
        <v>42894</v>
      </c>
      <c r="CLE37">
        <v>42893</v>
      </c>
      <c r="CLF37">
        <v>42892</v>
      </c>
      <c r="CLG37">
        <v>42891</v>
      </c>
      <c r="CLH37">
        <v>42888</v>
      </c>
      <c r="CLI37">
        <v>42887</v>
      </c>
      <c r="CLJ37">
        <v>42886</v>
      </c>
      <c r="CLK37">
        <v>42885</v>
      </c>
      <c r="CLL37">
        <v>42884</v>
      </c>
      <c r="CLM37">
        <v>42881</v>
      </c>
      <c r="CLN37">
        <v>42880</v>
      </c>
      <c r="CLO37">
        <v>42879</v>
      </c>
      <c r="CLP37">
        <v>42878</v>
      </c>
      <c r="CLQ37">
        <v>42877</v>
      </c>
      <c r="CLR37">
        <v>42874</v>
      </c>
      <c r="CLS37">
        <v>42873</v>
      </c>
      <c r="CLT37">
        <v>42872</v>
      </c>
      <c r="CLU37">
        <v>42871</v>
      </c>
      <c r="CLV37">
        <v>42870</v>
      </c>
      <c r="CLW37">
        <v>42867</v>
      </c>
      <c r="CLX37">
        <v>42866</v>
      </c>
      <c r="CLY37">
        <v>42865</v>
      </c>
      <c r="CLZ37">
        <v>42864</v>
      </c>
      <c r="CMA37">
        <v>42863</v>
      </c>
      <c r="CMB37">
        <v>42860</v>
      </c>
      <c r="CMC37">
        <v>42859</v>
      </c>
      <c r="CMD37">
        <v>42858</v>
      </c>
      <c r="CME37">
        <v>42857</v>
      </c>
      <c r="CMF37">
        <v>42856</v>
      </c>
      <c r="CMG37">
        <v>42853</v>
      </c>
      <c r="CMH37">
        <v>42852</v>
      </c>
      <c r="CMI37">
        <v>42851</v>
      </c>
      <c r="CMJ37">
        <v>42850</v>
      </c>
      <c r="CMK37">
        <v>42849</v>
      </c>
      <c r="CML37">
        <v>42846</v>
      </c>
      <c r="CMM37">
        <v>42845</v>
      </c>
      <c r="CMN37">
        <v>42844</v>
      </c>
      <c r="CMO37">
        <v>42843</v>
      </c>
      <c r="CMP37">
        <v>42842</v>
      </c>
      <c r="CMQ37">
        <v>42839</v>
      </c>
      <c r="CMR37">
        <v>42838</v>
      </c>
      <c r="CMS37">
        <v>42837</v>
      </c>
      <c r="CMT37">
        <v>42836</v>
      </c>
      <c r="CMU37">
        <v>42835</v>
      </c>
      <c r="CMV37">
        <v>42832</v>
      </c>
      <c r="CMW37">
        <v>42831</v>
      </c>
      <c r="CMX37">
        <v>42830</v>
      </c>
      <c r="CMY37">
        <v>42829</v>
      </c>
      <c r="CMZ37">
        <v>42828</v>
      </c>
      <c r="CNA37">
        <v>42825</v>
      </c>
      <c r="CNB37">
        <v>42824</v>
      </c>
      <c r="CNC37">
        <v>42823</v>
      </c>
      <c r="CND37">
        <v>42822</v>
      </c>
      <c r="CNE37">
        <v>42821</v>
      </c>
      <c r="CNF37">
        <v>42818</v>
      </c>
      <c r="CNG37">
        <v>42817</v>
      </c>
      <c r="CNH37">
        <v>42816</v>
      </c>
      <c r="CNI37">
        <v>42815</v>
      </c>
      <c r="CNJ37">
        <v>42814</v>
      </c>
      <c r="CNK37">
        <v>42811</v>
      </c>
      <c r="CNL37">
        <v>42810</v>
      </c>
      <c r="CNM37">
        <v>42809</v>
      </c>
      <c r="CNN37">
        <v>42808</v>
      </c>
      <c r="CNO37">
        <v>42807</v>
      </c>
      <c r="CNP37">
        <v>42804</v>
      </c>
      <c r="CNQ37">
        <v>42803</v>
      </c>
      <c r="CNR37">
        <v>42802</v>
      </c>
      <c r="CNS37">
        <v>42801</v>
      </c>
      <c r="CNT37">
        <v>42800</v>
      </c>
      <c r="CNU37">
        <v>42797</v>
      </c>
      <c r="CNV37">
        <v>42796</v>
      </c>
      <c r="CNW37">
        <v>42795</v>
      </c>
      <c r="CNX37">
        <v>42794</v>
      </c>
      <c r="CNY37">
        <v>42793</v>
      </c>
      <c r="CNZ37">
        <v>42790</v>
      </c>
      <c r="COA37">
        <v>42789</v>
      </c>
      <c r="COB37">
        <v>42788</v>
      </c>
      <c r="COC37">
        <v>42787</v>
      </c>
      <c r="COD37">
        <v>42786</v>
      </c>
      <c r="COE37">
        <v>42783</v>
      </c>
      <c r="COF37">
        <v>42782</v>
      </c>
      <c r="COG37">
        <v>42781</v>
      </c>
      <c r="COH37">
        <v>42780</v>
      </c>
      <c r="COI37">
        <v>42779</v>
      </c>
      <c r="COJ37">
        <v>42776</v>
      </c>
      <c r="COK37">
        <v>42775</v>
      </c>
      <c r="COL37">
        <v>42774</v>
      </c>
      <c r="COM37">
        <v>42773</v>
      </c>
      <c r="CON37">
        <v>42772</v>
      </c>
      <c r="COO37">
        <v>42769</v>
      </c>
      <c r="COP37">
        <v>42768</v>
      </c>
      <c r="COQ37">
        <v>42767</v>
      </c>
      <c r="COR37">
        <v>42766</v>
      </c>
      <c r="COS37">
        <v>42765</v>
      </c>
      <c r="COT37">
        <v>42762</v>
      </c>
      <c r="COU37">
        <v>42761</v>
      </c>
      <c r="COV37">
        <v>42760</v>
      </c>
      <c r="COW37">
        <v>42759</v>
      </c>
      <c r="COX37">
        <v>42758</v>
      </c>
      <c r="COY37">
        <v>42755</v>
      </c>
      <c r="COZ37">
        <v>42754</v>
      </c>
      <c r="CPA37">
        <v>42753</v>
      </c>
      <c r="CPB37">
        <v>42752</v>
      </c>
      <c r="CPC37">
        <v>42751</v>
      </c>
      <c r="CPD37">
        <v>42748</v>
      </c>
      <c r="CPE37">
        <v>42747</v>
      </c>
      <c r="CPF37">
        <v>42746</v>
      </c>
      <c r="CPG37">
        <v>42745</v>
      </c>
      <c r="CPH37">
        <v>42744</v>
      </c>
      <c r="CPI37">
        <v>42741</v>
      </c>
      <c r="CPJ37">
        <v>42740</v>
      </c>
      <c r="CPK37">
        <v>42739</v>
      </c>
      <c r="CPL37">
        <v>42738</v>
      </c>
      <c r="CPM37">
        <v>42737</v>
      </c>
      <c r="CPN37">
        <v>42734</v>
      </c>
      <c r="CPO37">
        <v>42733</v>
      </c>
      <c r="CPP37">
        <v>42732</v>
      </c>
      <c r="CPQ37">
        <v>42731</v>
      </c>
      <c r="CPR37">
        <v>42730</v>
      </c>
      <c r="CPS37">
        <v>42727</v>
      </c>
      <c r="CPT37">
        <v>42726</v>
      </c>
      <c r="CPU37">
        <v>42725</v>
      </c>
      <c r="CPV37">
        <v>42724</v>
      </c>
      <c r="CPW37">
        <v>42723</v>
      </c>
      <c r="CPX37">
        <v>42720</v>
      </c>
      <c r="CPY37">
        <v>42719</v>
      </c>
      <c r="CPZ37">
        <v>42718</v>
      </c>
      <c r="CQA37">
        <v>42717</v>
      </c>
      <c r="CQB37">
        <v>42716</v>
      </c>
      <c r="CQC37">
        <v>42713</v>
      </c>
      <c r="CQD37">
        <v>42712</v>
      </c>
      <c r="CQE37">
        <v>42711</v>
      </c>
      <c r="CQF37">
        <v>42710</v>
      </c>
      <c r="CQG37">
        <v>42709</v>
      </c>
      <c r="CQH37">
        <v>42706</v>
      </c>
      <c r="CQI37">
        <v>42705</v>
      </c>
      <c r="CQJ37">
        <v>42704</v>
      </c>
      <c r="CQK37">
        <v>42703</v>
      </c>
      <c r="CQL37">
        <v>42702</v>
      </c>
      <c r="CQM37">
        <v>42699</v>
      </c>
      <c r="CQN37">
        <v>42698</v>
      </c>
      <c r="CQO37">
        <v>42697</v>
      </c>
      <c r="CQP37">
        <v>42696</v>
      </c>
      <c r="CQQ37">
        <v>42695</v>
      </c>
      <c r="CQR37">
        <v>42692</v>
      </c>
      <c r="CQS37">
        <v>42691</v>
      </c>
      <c r="CQT37">
        <v>42690</v>
      </c>
      <c r="CQU37">
        <v>42689</v>
      </c>
      <c r="CQV37">
        <v>42688</v>
      </c>
      <c r="CQW37">
        <v>42685</v>
      </c>
      <c r="CQX37">
        <v>42684</v>
      </c>
      <c r="CQY37">
        <v>42683</v>
      </c>
      <c r="CQZ37">
        <v>42682</v>
      </c>
      <c r="CRA37">
        <v>42681</v>
      </c>
      <c r="CRB37">
        <v>42678</v>
      </c>
      <c r="CRC37">
        <v>42677</v>
      </c>
      <c r="CRD37">
        <v>42676</v>
      </c>
      <c r="CRE37">
        <v>42675</v>
      </c>
      <c r="CRF37">
        <v>42674</v>
      </c>
      <c r="CRG37">
        <v>42671</v>
      </c>
      <c r="CRH37">
        <v>42670</v>
      </c>
      <c r="CRI37">
        <v>42669</v>
      </c>
      <c r="CRJ37">
        <v>42668</v>
      </c>
      <c r="CRK37">
        <v>42667</v>
      </c>
      <c r="CRL37">
        <v>42664</v>
      </c>
      <c r="CRM37">
        <v>42663</v>
      </c>
      <c r="CRN37">
        <v>42662</v>
      </c>
      <c r="CRO37">
        <v>42661</v>
      </c>
      <c r="CRP37">
        <v>42660</v>
      </c>
      <c r="CRQ37">
        <v>42657</v>
      </c>
      <c r="CRR37">
        <v>42656</v>
      </c>
      <c r="CRS37">
        <v>42655</v>
      </c>
      <c r="CRT37">
        <v>42654</v>
      </c>
      <c r="CRU37">
        <v>42653</v>
      </c>
      <c r="CRV37">
        <v>42650</v>
      </c>
      <c r="CRW37">
        <v>42649</v>
      </c>
      <c r="CRX37">
        <v>42648</v>
      </c>
      <c r="CRY37">
        <v>42647</v>
      </c>
      <c r="CRZ37">
        <v>42646</v>
      </c>
      <c r="CSA37">
        <v>42643</v>
      </c>
      <c r="CSB37">
        <v>42642</v>
      </c>
      <c r="CSC37">
        <v>42641</v>
      </c>
      <c r="CSD37">
        <v>42640</v>
      </c>
      <c r="CSE37">
        <v>42639</v>
      </c>
      <c r="CSF37">
        <v>42636</v>
      </c>
      <c r="CSG37">
        <v>42635</v>
      </c>
      <c r="CSH37">
        <v>42634</v>
      </c>
      <c r="CSI37">
        <v>42633</v>
      </c>
      <c r="CSJ37">
        <v>42632</v>
      </c>
      <c r="CSK37">
        <v>42629</v>
      </c>
      <c r="CSL37">
        <v>42628</v>
      </c>
      <c r="CSM37">
        <v>42627</v>
      </c>
      <c r="CSN37">
        <v>42626</v>
      </c>
      <c r="CSO37">
        <v>42625</v>
      </c>
      <c r="CSP37">
        <v>42622</v>
      </c>
      <c r="CSQ37">
        <v>42621</v>
      </c>
      <c r="CSR37">
        <v>42620</v>
      </c>
      <c r="CSS37">
        <v>42619</v>
      </c>
      <c r="CST37">
        <v>42618</v>
      </c>
      <c r="CSU37">
        <v>42615</v>
      </c>
      <c r="CSV37">
        <v>42614</v>
      </c>
      <c r="CSW37">
        <v>42613</v>
      </c>
      <c r="CSX37">
        <v>42612</v>
      </c>
      <c r="CSY37">
        <v>42611</v>
      </c>
      <c r="CSZ37">
        <v>42608</v>
      </c>
      <c r="CTA37">
        <v>42607</v>
      </c>
      <c r="CTB37">
        <v>42606</v>
      </c>
      <c r="CTC37">
        <v>42605</v>
      </c>
      <c r="CTD37">
        <v>42604</v>
      </c>
      <c r="CTE37">
        <v>42601</v>
      </c>
      <c r="CTF37">
        <v>42600</v>
      </c>
      <c r="CTG37">
        <v>42599</v>
      </c>
      <c r="CTH37">
        <v>42598</v>
      </c>
      <c r="CTI37">
        <v>42597</v>
      </c>
      <c r="CTJ37">
        <v>42594</v>
      </c>
      <c r="CTK37">
        <v>42593</v>
      </c>
      <c r="CTL37">
        <v>42592</v>
      </c>
      <c r="CTM37">
        <v>42591</v>
      </c>
      <c r="CTN37">
        <v>42590</v>
      </c>
      <c r="CTO37">
        <v>42587</v>
      </c>
      <c r="CTP37">
        <v>42586</v>
      </c>
      <c r="CTQ37">
        <v>42585</v>
      </c>
      <c r="CTR37">
        <v>42584</v>
      </c>
      <c r="CTS37">
        <v>42583</v>
      </c>
      <c r="CTT37">
        <v>42580</v>
      </c>
      <c r="CTU37">
        <v>42579</v>
      </c>
      <c r="CTV37">
        <v>42578</v>
      </c>
      <c r="CTW37">
        <v>42577</v>
      </c>
      <c r="CTX37">
        <v>42576</v>
      </c>
      <c r="CTY37">
        <v>42573</v>
      </c>
      <c r="CTZ37">
        <v>42572</v>
      </c>
      <c r="CUA37">
        <v>42571</v>
      </c>
      <c r="CUB37">
        <v>42570</v>
      </c>
      <c r="CUC37">
        <v>42569</v>
      </c>
      <c r="CUD37">
        <v>42566</v>
      </c>
      <c r="CUE37">
        <v>42565</v>
      </c>
      <c r="CUF37">
        <v>42564</v>
      </c>
      <c r="CUG37">
        <v>42563</v>
      </c>
      <c r="CUH37">
        <v>42562</v>
      </c>
      <c r="CUI37">
        <v>42559</v>
      </c>
      <c r="CUJ37">
        <v>42558</v>
      </c>
      <c r="CUK37">
        <v>42557</v>
      </c>
      <c r="CUL37">
        <v>42556</v>
      </c>
      <c r="CUM37">
        <v>42555</v>
      </c>
      <c r="CUN37">
        <v>42552</v>
      </c>
      <c r="CUO37">
        <v>42551</v>
      </c>
      <c r="CUP37">
        <v>42550</v>
      </c>
      <c r="CUQ37">
        <v>42549</v>
      </c>
      <c r="CUR37">
        <v>42548</v>
      </c>
      <c r="CUS37">
        <v>42545</v>
      </c>
      <c r="CUT37">
        <v>42544</v>
      </c>
      <c r="CUU37">
        <v>42543</v>
      </c>
      <c r="CUV37">
        <v>42542</v>
      </c>
      <c r="CUW37">
        <v>42541</v>
      </c>
      <c r="CUX37">
        <v>42538</v>
      </c>
      <c r="CUY37">
        <v>42537</v>
      </c>
      <c r="CUZ37">
        <v>42536</v>
      </c>
      <c r="CVA37">
        <v>42535</v>
      </c>
      <c r="CVB37">
        <v>42534</v>
      </c>
      <c r="CVC37">
        <v>42531</v>
      </c>
      <c r="CVD37">
        <v>42530</v>
      </c>
      <c r="CVE37">
        <v>42529</v>
      </c>
      <c r="CVF37">
        <v>42528</v>
      </c>
      <c r="CVG37">
        <v>42527</v>
      </c>
      <c r="CVH37">
        <v>42524</v>
      </c>
      <c r="CVI37">
        <v>42523</v>
      </c>
      <c r="CVJ37">
        <v>42522</v>
      </c>
      <c r="CVK37">
        <v>42521</v>
      </c>
      <c r="CVL37">
        <v>42520</v>
      </c>
      <c r="CVM37">
        <v>42517</v>
      </c>
      <c r="CVN37">
        <v>42516</v>
      </c>
      <c r="CVO37">
        <v>42515</v>
      </c>
      <c r="CVP37">
        <v>42514</v>
      </c>
      <c r="CVQ37">
        <v>42513</v>
      </c>
      <c r="CVR37">
        <v>42510</v>
      </c>
      <c r="CVS37">
        <v>42509</v>
      </c>
      <c r="CVT37">
        <v>42508</v>
      </c>
      <c r="CVU37">
        <v>42507</v>
      </c>
      <c r="CVV37">
        <v>42506</v>
      </c>
      <c r="CVW37">
        <v>42503</v>
      </c>
      <c r="CVX37">
        <v>42502</v>
      </c>
      <c r="CVY37">
        <v>42501</v>
      </c>
      <c r="CVZ37">
        <v>42500</v>
      </c>
      <c r="CWA37">
        <v>42499</v>
      </c>
      <c r="CWB37">
        <v>42496</v>
      </c>
      <c r="CWC37">
        <v>42495</v>
      </c>
      <c r="CWD37">
        <v>42494</v>
      </c>
      <c r="CWE37">
        <v>42493</v>
      </c>
      <c r="CWF37">
        <v>42492</v>
      </c>
      <c r="CWG37">
        <v>42489</v>
      </c>
      <c r="CWH37">
        <v>42488</v>
      </c>
      <c r="CWI37">
        <v>42487</v>
      </c>
      <c r="CWJ37">
        <v>42486</v>
      </c>
      <c r="CWK37">
        <v>42485</v>
      </c>
      <c r="CWL37">
        <v>42482</v>
      </c>
      <c r="CWM37">
        <v>42481</v>
      </c>
      <c r="CWN37">
        <v>42480</v>
      </c>
      <c r="CWO37">
        <v>42479</v>
      </c>
      <c r="CWP37">
        <v>42478</v>
      </c>
      <c r="CWQ37">
        <v>42475</v>
      </c>
      <c r="CWR37">
        <v>42474</v>
      </c>
      <c r="CWS37">
        <v>42473</v>
      </c>
      <c r="CWT37">
        <v>42472</v>
      </c>
      <c r="CWU37">
        <v>42471</v>
      </c>
      <c r="CWV37">
        <v>42468</v>
      </c>
      <c r="CWW37">
        <v>42467</v>
      </c>
      <c r="CWX37">
        <v>42466</v>
      </c>
      <c r="CWY37">
        <v>42465</v>
      </c>
      <c r="CWZ37">
        <v>42464</v>
      </c>
      <c r="CXA37">
        <v>42461</v>
      </c>
      <c r="CXB37">
        <v>42460</v>
      </c>
      <c r="CXC37">
        <v>42459</v>
      </c>
      <c r="CXD37">
        <v>42458</v>
      </c>
      <c r="CXE37">
        <v>42457</v>
      </c>
      <c r="CXF37">
        <v>42454</v>
      </c>
      <c r="CXG37">
        <v>42453</v>
      </c>
      <c r="CXH37">
        <v>42452</v>
      </c>
      <c r="CXI37">
        <v>42451</v>
      </c>
      <c r="CXJ37">
        <v>42450</v>
      </c>
      <c r="CXK37">
        <v>42447</v>
      </c>
      <c r="CXL37">
        <v>42446</v>
      </c>
      <c r="CXM37">
        <v>42445</v>
      </c>
      <c r="CXN37">
        <v>42444</v>
      </c>
      <c r="CXO37">
        <v>42443</v>
      </c>
      <c r="CXP37">
        <v>42440</v>
      </c>
      <c r="CXQ37">
        <v>42439</v>
      </c>
      <c r="CXR37">
        <v>42438</v>
      </c>
      <c r="CXS37">
        <v>42437</v>
      </c>
      <c r="CXT37">
        <v>42436</v>
      </c>
      <c r="CXU37">
        <v>42433</v>
      </c>
      <c r="CXV37">
        <v>42432</v>
      </c>
      <c r="CXW37">
        <v>42431</v>
      </c>
      <c r="CXX37">
        <v>42430</v>
      </c>
      <c r="CXY37">
        <v>42429</v>
      </c>
      <c r="CXZ37">
        <v>42426</v>
      </c>
      <c r="CYA37">
        <v>42425</v>
      </c>
      <c r="CYB37">
        <v>42424</v>
      </c>
      <c r="CYC37">
        <v>42423</v>
      </c>
      <c r="CYD37">
        <v>42422</v>
      </c>
      <c r="CYE37">
        <v>42419</v>
      </c>
      <c r="CYF37">
        <v>42418</v>
      </c>
      <c r="CYG37">
        <v>42417</v>
      </c>
      <c r="CYH37">
        <v>42416</v>
      </c>
      <c r="CYI37">
        <v>42415</v>
      </c>
      <c r="CYJ37">
        <v>42412</v>
      </c>
      <c r="CYK37">
        <v>42411</v>
      </c>
      <c r="CYL37">
        <v>42410</v>
      </c>
      <c r="CYM37">
        <v>42409</v>
      </c>
      <c r="CYN37">
        <v>42408</v>
      </c>
      <c r="CYO37">
        <v>42405</v>
      </c>
      <c r="CYP37">
        <v>42404</v>
      </c>
      <c r="CYQ37">
        <v>42403</v>
      </c>
      <c r="CYR37">
        <v>42402</v>
      </c>
      <c r="CYS37">
        <v>42401</v>
      </c>
      <c r="CYT37">
        <v>42398</v>
      </c>
      <c r="CYU37">
        <v>42397</v>
      </c>
      <c r="CYV37">
        <v>42396</v>
      </c>
      <c r="CYW37">
        <v>42395</v>
      </c>
      <c r="CYX37">
        <v>42394</v>
      </c>
      <c r="CYY37">
        <v>42391</v>
      </c>
      <c r="CYZ37">
        <v>42390</v>
      </c>
      <c r="CZA37">
        <v>42389</v>
      </c>
      <c r="CZB37">
        <v>42388</v>
      </c>
      <c r="CZC37">
        <v>42387</v>
      </c>
      <c r="CZD37">
        <v>42384</v>
      </c>
      <c r="CZE37">
        <v>42383</v>
      </c>
      <c r="CZF37">
        <v>42382</v>
      </c>
      <c r="CZG37">
        <v>42381</v>
      </c>
      <c r="CZH37">
        <v>42380</v>
      </c>
      <c r="CZI37">
        <v>42377</v>
      </c>
      <c r="CZJ37">
        <v>42376</v>
      </c>
      <c r="CZK37">
        <v>42375</v>
      </c>
      <c r="CZL37">
        <v>42374</v>
      </c>
      <c r="CZM37">
        <v>42373</v>
      </c>
      <c r="CZN37">
        <v>42370</v>
      </c>
      <c r="CZO37">
        <v>42369</v>
      </c>
      <c r="CZP37">
        <v>42368</v>
      </c>
      <c r="CZQ37">
        <v>42367</v>
      </c>
      <c r="CZR37">
        <v>42366</v>
      </c>
      <c r="CZS37">
        <v>42363</v>
      </c>
      <c r="CZT37">
        <v>42362</v>
      </c>
      <c r="CZU37">
        <v>42361</v>
      </c>
      <c r="CZV37">
        <v>42360</v>
      </c>
      <c r="CZW37">
        <v>42359</v>
      </c>
      <c r="CZX37">
        <v>42356</v>
      </c>
      <c r="CZY37">
        <v>42355</v>
      </c>
      <c r="CZZ37">
        <v>42354</v>
      </c>
      <c r="DAA37">
        <v>42353</v>
      </c>
      <c r="DAB37">
        <v>42352</v>
      </c>
      <c r="DAC37">
        <v>42349</v>
      </c>
      <c r="DAD37">
        <v>42348</v>
      </c>
      <c r="DAE37">
        <v>42347</v>
      </c>
      <c r="DAF37">
        <v>42346</v>
      </c>
      <c r="DAG37">
        <v>42345</v>
      </c>
      <c r="DAH37">
        <v>42342</v>
      </c>
      <c r="DAI37">
        <v>42341</v>
      </c>
      <c r="DAJ37">
        <v>42340</v>
      </c>
      <c r="DAK37">
        <v>42339</v>
      </c>
      <c r="DAL37">
        <v>42338</v>
      </c>
      <c r="DAM37">
        <v>42335</v>
      </c>
      <c r="DAN37">
        <v>42334</v>
      </c>
      <c r="DAO37">
        <v>42333</v>
      </c>
      <c r="DAP37">
        <v>42332</v>
      </c>
      <c r="DAQ37">
        <v>42331</v>
      </c>
      <c r="DAR37">
        <v>42328</v>
      </c>
      <c r="DAS37">
        <v>42327</v>
      </c>
      <c r="DAT37">
        <v>42326</v>
      </c>
      <c r="DAU37">
        <v>42325</v>
      </c>
      <c r="DAV37">
        <v>42324</v>
      </c>
      <c r="DAW37">
        <v>42321</v>
      </c>
      <c r="DAX37">
        <v>42320</v>
      </c>
      <c r="DAY37">
        <v>42319</v>
      </c>
      <c r="DAZ37">
        <v>42318</v>
      </c>
      <c r="DBA37">
        <v>42317</v>
      </c>
      <c r="DBB37">
        <v>42314</v>
      </c>
      <c r="DBC37">
        <v>42313</v>
      </c>
      <c r="DBD37">
        <v>42312</v>
      </c>
      <c r="DBE37">
        <v>42311</v>
      </c>
      <c r="DBF37">
        <v>42310</v>
      </c>
      <c r="DBG37">
        <v>42307</v>
      </c>
      <c r="DBH37">
        <v>42306</v>
      </c>
      <c r="DBI37">
        <v>42305</v>
      </c>
      <c r="DBJ37">
        <v>42304</v>
      </c>
      <c r="DBK37">
        <v>42303</v>
      </c>
      <c r="DBL37">
        <v>42300</v>
      </c>
      <c r="DBM37">
        <v>42299</v>
      </c>
      <c r="DBN37">
        <v>42298</v>
      </c>
      <c r="DBO37">
        <v>42297</v>
      </c>
      <c r="DBP37">
        <v>42296</v>
      </c>
      <c r="DBQ37">
        <v>42293</v>
      </c>
      <c r="DBR37">
        <v>42292</v>
      </c>
      <c r="DBS37">
        <v>42291</v>
      </c>
      <c r="DBT37">
        <v>42290</v>
      </c>
      <c r="DBU37">
        <v>42289</v>
      </c>
      <c r="DBV37">
        <v>42286</v>
      </c>
      <c r="DBW37">
        <v>42285</v>
      </c>
      <c r="DBX37">
        <v>42284</v>
      </c>
      <c r="DBY37">
        <v>42283</v>
      </c>
      <c r="DBZ37">
        <v>42282</v>
      </c>
      <c r="DCA37">
        <v>42279</v>
      </c>
      <c r="DCB37">
        <v>42278</v>
      </c>
      <c r="DCC37">
        <v>42277</v>
      </c>
      <c r="DCD37">
        <v>42276</v>
      </c>
      <c r="DCE37">
        <v>42275</v>
      </c>
      <c r="DCF37">
        <v>42272</v>
      </c>
      <c r="DCG37">
        <v>42271</v>
      </c>
      <c r="DCH37">
        <v>42270</v>
      </c>
      <c r="DCI37">
        <v>42269</v>
      </c>
      <c r="DCJ37">
        <v>42268</v>
      </c>
      <c r="DCK37">
        <v>42265</v>
      </c>
      <c r="DCL37">
        <v>42264</v>
      </c>
      <c r="DCM37">
        <v>42263</v>
      </c>
      <c r="DCN37">
        <v>42262</v>
      </c>
      <c r="DCO37">
        <v>42261</v>
      </c>
      <c r="DCP37">
        <v>42258</v>
      </c>
      <c r="DCQ37">
        <v>42257</v>
      </c>
      <c r="DCR37">
        <v>42256</v>
      </c>
      <c r="DCS37">
        <v>42255</v>
      </c>
      <c r="DCT37">
        <v>42254</v>
      </c>
      <c r="DCU37">
        <v>42251</v>
      </c>
      <c r="DCV37">
        <v>42250</v>
      </c>
      <c r="DCW37">
        <v>42249</v>
      </c>
      <c r="DCX37">
        <v>42248</v>
      </c>
      <c r="DCY37">
        <v>42247</v>
      </c>
      <c r="DCZ37">
        <v>42244</v>
      </c>
      <c r="DDA37">
        <v>42243</v>
      </c>
      <c r="DDB37">
        <v>42242</v>
      </c>
      <c r="DDC37">
        <v>42241</v>
      </c>
      <c r="DDD37">
        <v>42240</v>
      </c>
      <c r="DDE37">
        <v>42237</v>
      </c>
      <c r="DDF37">
        <v>42236</v>
      </c>
      <c r="DDG37">
        <v>42235</v>
      </c>
      <c r="DDH37">
        <v>42234</v>
      </c>
      <c r="DDI37">
        <v>42233</v>
      </c>
      <c r="DDJ37">
        <v>42230</v>
      </c>
      <c r="DDK37">
        <v>42229</v>
      </c>
      <c r="DDL37">
        <v>42228</v>
      </c>
      <c r="DDM37">
        <v>42227</v>
      </c>
      <c r="DDN37">
        <v>42226</v>
      </c>
      <c r="DDO37">
        <v>42223</v>
      </c>
      <c r="DDP37">
        <v>42222</v>
      </c>
      <c r="DDQ37">
        <v>42221</v>
      </c>
      <c r="DDR37">
        <v>42220</v>
      </c>
      <c r="DDS37">
        <v>42219</v>
      </c>
      <c r="DDT37">
        <v>42216</v>
      </c>
      <c r="DDU37">
        <v>42215</v>
      </c>
      <c r="DDV37">
        <v>42214</v>
      </c>
      <c r="DDW37">
        <v>42213</v>
      </c>
      <c r="DDX37">
        <v>42212</v>
      </c>
      <c r="DDY37">
        <v>42209</v>
      </c>
      <c r="DDZ37">
        <v>42208</v>
      </c>
      <c r="DEA37">
        <v>42207</v>
      </c>
      <c r="DEB37">
        <v>42206</v>
      </c>
      <c r="DEC37">
        <v>42205</v>
      </c>
      <c r="DED37">
        <v>42202</v>
      </c>
      <c r="DEE37">
        <v>42201</v>
      </c>
      <c r="DEF37">
        <v>42200</v>
      </c>
      <c r="DEG37">
        <v>42199</v>
      </c>
      <c r="DEH37">
        <v>42198</v>
      </c>
      <c r="DEI37">
        <v>42195</v>
      </c>
      <c r="DEJ37">
        <v>42194</v>
      </c>
      <c r="DEK37">
        <v>42193</v>
      </c>
      <c r="DEL37">
        <v>42192</v>
      </c>
      <c r="DEM37">
        <v>42191</v>
      </c>
      <c r="DEN37">
        <v>42188</v>
      </c>
      <c r="DEO37">
        <v>42187</v>
      </c>
      <c r="DEP37">
        <v>42186</v>
      </c>
      <c r="DEQ37">
        <v>42185</v>
      </c>
      <c r="DER37">
        <v>42184</v>
      </c>
      <c r="DES37">
        <v>42181</v>
      </c>
      <c r="DET37">
        <v>42180</v>
      </c>
      <c r="DEU37">
        <v>42179</v>
      </c>
      <c r="DEV37">
        <v>42178</v>
      </c>
      <c r="DEW37">
        <v>42177</v>
      </c>
      <c r="DEX37">
        <v>42174</v>
      </c>
      <c r="DEY37">
        <v>42173</v>
      </c>
      <c r="DEZ37">
        <v>42172</v>
      </c>
      <c r="DFA37">
        <v>42171</v>
      </c>
      <c r="DFB37">
        <v>42170</v>
      </c>
      <c r="DFC37">
        <v>42167</v>
      </c>
      <c r="DFD37">
        <v>42166</v>
      </c>
      <c r="DFE37">
        <v>42165</v>
      </c>
      <c r="DFF37">
        <v>42164</v>
      </c>
      <c r="DFG37">
        <v>42163</v>
      </c>
      <c r="DFH37">
        <v>42160</v>
      </c>
      <c r="DFI37">
        <v>42159</v>
      </c>
      <c r="DFJ37">
        <v>42158</v>
      </c>
      <c r="DFK37">
        <v>42157</v>
      </c>
      <c r="DFL37">
        <v>42156</v>
      </c>
      <c r="DFM37">
        <v>42153</v>
      </c>
      <c r="DFN37">
        <v>42152</v>
      </c>
      <c r="DFO37">
        <v>42151</v>
      </c>
      <c r="DFP37">
        <v>42150</v>
      </c>
      <c r="DFQ37">
        <v>42149</v>
      </c>
      <c r="DFR37">
        <v>42146</v>
      </c>
      <c r="DFS37">
        <v>42145</v>
      </c>
      <c r="DFT37">
        <v>42144</v>
      </c>
      <c r="DFU37">
        <v>42143</v>
      </c>
      <c r="DFV37">
        <v>42142</v>
      </c>
      <c r="DFW37">
        <v>42139</v>
      </c>
      <c r="DFX37">
        <v>42138</v>
      </c>
      <c r="DFY37">
        <v>42137</v>
      </c>
      <c r="DFZ37">
        <v>42136</v>
      </c>
      <c r="DGA37">
        <v>42135</v>
      </c>
      <c r="DGB37">
        <v>42132</v>
      </c>
      <c r="DGC37">
        <v>42131</v>
      </c>
      <c r="DGD37">
        <v>42130</v>
      </c>
      <c r="DGE37">
        <v>42129</v>
      </c>
      <c r="DGF37">
        <v>42128</v>
      </c>
      <c r="DGG37">
        <v>42125</v>
      </c>
      <c r="DGH37">
        <v>42124</v>
      </c>
      <c r="DGI37">
        <v>42123</v>
      </c>
      <c r="DGJ37">
        <v>42122</v>
      </c>
      <c r="DGK37">
        <v>42121</v>
      </c>
      <c r="DGL37">
        <v>42118</v>
      </c>
      <c r="DGM37">
        <v>42117</v>
      </c>
      <c r="DGN37">
        <v>42116</v>
      </c>
      <c r="DGO37">
        <v>42115</v>
      </c>
      <c r="DGP37">
        <v>42114</v>
      </c>
      <c r="DGQ37">
        <v>42111</v>
      </c>
      <c r="DGR37">
        <v>42110</v>
      </c>
      <c r="DGS37">
        <v>42109</v>
      </c>
      <c r="DGT37">
        <v>42108</v>
      </c>
      <c r="DGU37">
        <v>42107</v>
      </c>
      <c r="DGV37">
        <v>42104</v>
      </c>
      <c r="DGW37">
        <v>42103</v>
      </c>
      <c r="DGX37">
        <v>42102</v>
      </c>
      <c r="DGY37">
        <v>42101</v>
      </c>
      <c r="DGZ37">
        <v>42100</v>
      </c>
      <c r="DHA37">
        <v>42097</v>
      </c>
      <c r="DHB37">
        <v>42096</v>
      </c>
      <c r="DHC37">
        <v>42095</v>
      </c>
      <c r="DHD37">
        <v>42094</v>
      </c>
      <c r="DHE37">
        <v>42093</v>
      </c>
      <c r="DHF37">
        <v>42090</v>
      </c>
      <c r="DHG37">
        <v>42089</v>
      </c>
      <c r="DHH37">
        <v>42088</v>
      </c>
      <c r="DHI37">
        <v>42087</v>
      </c>
      <c r="DHJ37">
        <v>42086</v>
      </c>
      <c r="DHK37">
        <v>42083</v>
      </c>
      <c r="DHL37">
        <v>42082</v>
      </c>
      <c r="DHM37">
        <v>42081</v>
      </c>
      <c r="DHN37">
        <v>42080</v>
      </c>
      <c r="DHO37">
        <v>42079</v>
      </c>
      <c r="DHP37">
        <v>42076</v>
      </c>
      <c r="DHQ37">
        <v>42075</v>
      </c>
      <c r="DHR37">
        <v>42074</v>
      </c>
      <c r="DHS37">
        <v>42073</v>
      </c>
      <c r="DHT37">
        <v>42072</v>
      </c>
      <c r="DHU37">
        <v>42069</v>
      </c>
      <c r="DHV37">
        <v>42068</v>
      </c>
      <c r="DHW37">
        <v>42067</v>
      </c>
      <c r="DHX37">
        <v>42066</v>
      </c>
      <c r="DHY37">
        <v>42065</v>
      </c>
      <c r="DHZ37">
        <v>42062</v>
      </c>
      <c r="DIA37">
        <v>42061</v>
      </c>
      <c r="DIB37">
        <v>42060</v>
      </c>
      <c r="DIC37">
        <v>42059</v>
      </c>
      <c r="DID37">
        <v>42058</v>
      </c>
      <c r="DIE37">
        <v>42055</v>
      </c>
      <c r="DIF37">
        <v>42054</v>
      </c>
      <c r="DIG37">
        <v>42053</v>
      </c>
      <c r="DIH37">
        <v>42052</v>
      </c>
      <c r="DII37">
        <v>42051</v>
      </c>
      <c r="DIJ37">
        <v>42048</v>
      </c>
      <c r="DIK37">
        <v>42047</v>
      </c>
      <c r="DIL37">
        <v>42046</v>
      </c>
      <c r="DIM37">
        <v>42045</v>
      </c>
      <c r="DIN37">
        <v>42044</v>
      </c>
      <c r="DIO37">
        <v>42041</v>
      </c>
      <c r="DIP37">
        <v>42040</v>
      </c>
      <c r="DIQ37">
        <v>42039</v>
      </c>
      <c r="DIR37">
        <v>42038</v>
      </c>
      <c r="DIS37">
        <v>42037</v>
      </c>
      <c r="DIT37">
        <v>42034</v>
      </c>
      <c r="DIU37">
        <v>42033</v>
      </c>
      <c r="DIV37">
        <v>42032</v>
      </c>
      <c r="DIW37">
        <v>42031</v>
      </c>
      <c r="DIX37">
        <v>42030</v>
      </c>
      <c r="DIY37">
        <v>42027</v>
      </c>
      <c r="DIZ37">
        <v>42026</v>
      </c>
      <c r="DJA37">
        <v>42025</v>
      </c>
      <c r="DJB37">
        <v>42024</v>
      </c>
      <c r="DJC37">
        <v>42023</v>
      </c>
      <c r="DJD37">
        <v>42020</v>
      </c>
      <c r="DJE37">
        <v>42019</v>
      </c>
      <c r="DJF37">
        <v>42018</v>
      </c>
      <c r="DJG37">
        <v>42017</v>
      </c>
      <c r="DJH37">
        <v>42016</v>
      </c>
      <c r="DJI37">
        <v>42013</v>
      </c>
      <c r="DJJ37">
        <v>42012</v>
      </c>
      <c r="DJK37">
        <v>42011</v>
      </c>
      <c r="DJL37">
        <v>42010</v>
      </c>
      <c r="DJM37">
        <v>42009</v>
      </c>
      <c r="DJN37">
        <v>42006</v>
      </c>
      <c r="DJO37">
        <v>42005</v>
      </c>
      <c r="DJP37">
        <v>42004</v>
      </c>
      <c r="DJQ37">
        <v>42003</v>
      </c>
      <c r="DJR37">
        <v>42002</v>
      </c>
      <c r="DJS37">
        <v>41999</v>
      </c>
      <c r="DJT37">
        <v>41998</v>
      </c>
      <c r="DJU37">
        <v>41997</v>
      </c>
      <c r="DJV37">
        <v>41996</v>
      </c>
      <c r="DJW37">
        <v>41995</v>
      </c>
      <c r="DJX37">
        <v>41992</v>
      </c>
      <c r="DJY37">
        <v>41991</v>
      </c>
      <c r="DJZ37">
        <v>41990</v>
      </c>
      <c r="DKA37">
        <v>41989</v>
      </c>
      <c r="DKB37">
        <v>41988</v>
      </c>
      <c r="DKC37">
        <v>41985</v>
      </c>
      <c r="DKD37">
        <v>41984</v>
      </c>
      <c r="DKE37">
        <v>41983</v>
      </c>
      <c r="DKF37">
        <v>41982</v>
      </c>
      <c r="DKG37">
        <v>41981</v>
      </c>
      <c r="DKH37">
        <v>41978</v>
      </c>
      <c r="DKI37">
        <v>41977</v>
      </c>
      <c r="DKJ37">
        <v>41976</v>
      </c>
      <c r="DKK37">
        <v>41975</v>
      </c>
      <c r="DKL37">
        <v>41974</v>
      </c>
      <c r="DKM37">
        <v>41971</v>
      </c>
      <c r="DKN37">
        <v>41970</v>
      </c>
      <c r="DKO37">
        <v>41969</v>
      </c>
      <c r="DKP37">
        <v>41968</v>
      </c>
      <c r="DKQ37">
        <v>41967</v>
      </c>
      <c r="DKR37">
        <v>41964</v>
      </c>
      <c r="DKS37">
        <v>41963</v>
      </c>
      <c r="DKT37">
        <v>41962</v>
      </c>
      <c r="DKU37">
        <v>41961</v>
      </c>
      <c r="DKV37">
        <v>41960</v>
      </c>
      <c r="DKW37">
        <v>41957</v>
      </c>
      <c r="DKX37">
        <v>41956</v>
      </c>
      <c r="DKY37">
        <v>41955</v>
      </c>
      <c r="DKZ37">
        <v>41954</v>
      </c>
      <c r="DLA37">
        <v>41953</v>
      </c>
      <c r="DLB37">
        <v>41950</v>
      </c>
      <c r="DLC37">
        <v>41949</v>
      </c>
      <c r="DLD37">
        <v>41948</v>
      </c>
      <c r="DLE37">
        <v>41947</v>
      </c>
      <c r="DLF37">
        <v>41946</v>
      </c>
      <c r="DLG37">
        <v>41943</v>
      </c>
      <c r="DLH37">
        <v>41942</v>
      </c>
      <c r="DLI37">
        <v>41941</v>
      </c>
      <c r="DLJ37">
        <v>41940</v>
      </c>
      <c r="DLK37">
        <v>41939</v>
      </c>
      <c r="DLL37">
        <v>41936</v>
      </c>
      <c r="DLM37">
        <v>41935</v>
      </c>
      <c r="DLN37">
        <v>41934</v>
      </c>
      <c r="DLO37">
        <v>41933</v>
      </c>
      <c r="DLP37">
        <v>41932</v>
      </c>
      <c r="DLQ37">
        <v>41929</v>
      </c>
      <c r="DLR37">
        <v>41928</v>
      </c>
      <c r="DLS37">
        <v>41927</v>
      </c>
      <c r="DLT37">
        <v>41926</v>
      </c>
      <c r="DLU37">
        <v>41925</v>
      </c>
      <c r="DLV37">
        <v>41922</v>
      </c>
      <c r="DLW37">
        <v>41921</v>
      </c>
      <c r="DLX37">
        <v>41920</v>
      </c>
      <c r="DLY37">
        <v>41919</v>
      </c>
      <c r="DLZ37">
        <v>41918</v>
      </c>
      <c r="DMA37">
        <v>41915</v>
      </c>
      <c r="DMB37">
        <v>41914</v>
      </c>
      <c r="DMC37">
        <v>41913</v>
      </c>
      <c r="DMD37">
        <v>41912</v>
      </c>
      <c r="DME37">
        <v>41911</v>
      </c>
      <c r="DMF37">
        <v>41908</v>
      </c>
      <c r="DMG37">
        <v>41907</v>
      </c>
      <c r="DMH37">
        <v>41906</v>
      </c>
      <c r="DMI37">
        <v>41905</v>
      </c>
      <c r="DMJ37">
        <v>41904</v>
      </c>
      <c r="DMK37">
        <v>41901</v>
      </c>
      <c r="DML37">
        <v>41900</v>
      </c>
      <c r="DMM37">
        <v>41899</v>
      </c>
      <c r="DMN37">
        <v>41898</v>
      </c>
      <c r="DMO37">
        <v>41897</v>
      </c>
      <c r="DMP37">
        <v>41894</v>
      </c>
      <c r="DMQ37">
        <v>41893</v>
      </c>
      <c r="DMR37">
        <v>41892</v>
      </c>
      <c r="DMS37">
        <v>41891</v>
      </c>
      <c r="DMT37">
        <v>41890</v>
      </c>
      <c r="DMU37">
        <v>41887</v>
      </c>
      <c r="DMV37">
        <v>41886</v>
      </c>
      <c r="DMW37">
        <v>41885</v>
      </c>
      <c r="DMX37">
        <v>41884</v>
      </c>
      <c r="DMY37">
        <v>41883</v>
      </c>
      <c r="DMZ37">
        <v>41880</v>
      </c>
      <c r="DNA37">
        <v>41879</v>
      </c>
      <c r="DNB37">
        <v>41878</v>
      </c>
      <c r="DNC37">
        <v>41877</v>
      </c>
      <c r="DND37">
        <v>41876</v>
      </c>
      <c r="DNE37">
        <v>41873</v>
      </c>
      <c r="DNF37">
        <v>41872</v>
      </c>
      <c r="DNG37">
        <v>41871</v>
      </c>
      <c r="DNH37">
        <v>41870</v>
      </c>
      <c r="DNI37">
        <v>41869</v>
      </c>
      <c r="DNJ37">
        <v>41866</v>
      </c>
      <c r="DNK37">
        <v>41865</v>
      </c>
      <c r="DNL37">
        <v>41864</v>
      </c>
      <c r="DNM37">
        <v>41863</v>
      </c>
      <c r="DNN37">
        <v>41862</v>
      </c>
      <c r="DNO37">
        <v>41859</v>
      </c>
      <c r="DNP37">
        <v>41858</v>
      </c>
      <c r="DNQ37">
        <v>41857</v>
      </c>
      <c r="DNR37">
        <v>41856</v>
      </c>
      <c r="DNS37">
        <v>41855</v>
      </c>
      <c r="DNT37">
        <v>41852</v>
      </c>
      <c r="DNU37">
        <v>41851</v>
      </c>
      <c r="DNV37">
        <v>41850</v>
      </c>
      <c r="DNW37">
        <v>41849</v>
      </c>
      <c r="DNX37">
        <v>41848</v>
      </c>
      <c r="DNY37">
        <v>41845</v>
      </c>
      <c r="DNZ37">
        <v>41844</v>
      </c>
      <c r="DOA37">
        <v>41843</v>
      </c>
      <c r="DOB37">
        <v>41842</v>
      </c>
      <c r="DOC37">
        <v>41841</v>
      </c>
      <c r="DOD37">
        <v>41838</v>
      </c>
      <c r="DOE37">
        <v>41837</v>
      </c>
      <c r="DOF37">
        <v>41836</v>
      </c>
      <c r="DOG37">
        <v>41835</v>
      </c>
      <c r="DOH37">
        <v>41834</v>
      </c>
      <c r="DOI37">
        <v>41831</v>
      </c>
      <c r="DOJ37">
        <v>41830</v>
      </c>
      <c r="DOK37">
        <v>41829</v>
      </c>
      <c r="DOL37">
        <v>41828</v>
      </c>
      <c r="DOM37">
        <v>41827</v>
      </c>
      <c r="DON37">
        <v>41824</v>
      </c>
      <c r="DOO37">
        <v>41823</v>
      </c>
      <c r="DOP37">
        <v>41822</v>
      </c>
      <c r="DOQ37">
        <v>41821</v>
      </c>
      <c r="DOR37">
        <v>41820</v>
      </c>
      <c r="DOS37">
        <v>41817</v>
      </c>
      <c r="DOT37">
        <v>41816</v>
      </c>
      <c r="DOU37">
        <v>41815</v>
      </c>
      <c r="DOV37">
        <v>41814</v>
      </c>
      <c r="DOW37">
        <v>41813</v>
      </c>
      <c r="DOX37">
        <v>41810</v>
      </c>
      <c r="DOY37">
        <v>41809</v>
      </c>
      <c r="DOZ37">
        <v>41808</v>
      </c>
      <c r="DPA37">
        <v>41807</v>
      </c>
      <c r="DPB37">
        <v>41806</v>
      </c>
      <c r="DPC37">
        <v>41803</v>
      </c>
      <c r="DPD37">
        <v>41802</v>
      </c>
      <c r="DPE37">
        <v>41801</v>
      </c>
      <c r="DPF37">
        <v>41800</v>
      </c>
      <c r="DPG37">
        <v>41799</v>
      </c>
      <c r="DPH37">
        <v>41796</v>
      </c>
      <c r="DPI37">
        <v>41795</v>
      </c>
      <c r="DPJ37">
        <v>41794</v>
      </c>
      <c r="DPK37">
        <v>41793</v>
      </c>
      <c r="DPL37">
        <v>41792</v>
      </c>
      <c r="DPM37">
        <v>41789</v>
      </c>
      <c r="DPN37">
        <v>41788</v>
      </c>
      <c r="DPO37">
        <v>41787</v>
      </c>
      <c r="DPP37">
        <v>41786</v>
      </c>
      <c r="DPQ37">
        <v>41785</v>
      </c>
      <c r="DPR37">
        <v>41782</v>
      </c>
      <c r="DPS37">
        <v>41781</v>
      </c>
      <c r="DPT37">
        <v>41780</v>
      </c>
      <c r="DPU37">
        <v>41779</v>
      </c>
      <c r="DPV37">
        <v>41778</v>
      </c>
      <c r="DPW37">
        <v>41775</v>
      </c>
      <c r="DPX37">
        <v>41774</v>
      </c>
      <c r="DPY37">
        <v>41773</v>
      </c>
      <c r="DPZ37">
        <v>41772</v>
      </c>
      <c r="DQA37">
        <v>41771</v>
      </c>
      <c r="DQB37">
        <v>41768</v>
      </c>
      <c r="DQC37">
        <v>41767</v>
      </c>
      <c r="DQD37">
        <v>41766</v>
      </c>
      <c r="DQE37">
        <v>41765</v>
      </c>
      <c r="DQF37">
        <v>41764</v>
      </c>
      <c r="DQG37">
        <v>41761</v>
      </c>
      <c r="DQH37">
        <v>41760</v>
      </c>
      <c r="DQI37">
        <v>41759</v>
      </c>
      <c r="DQJ37">
        <v>41758</v>
      </c>
      <c r="DQK37">
        <v>41757</v>
      </c>
      <c r="DQL37">
        <v>41754</v>
      </c>
      <c r="DQM37">
        <v>41753</v>
      </c>
      <c r="DQN37">
        <v>41752</v>
      </c>
      <c r="DQO37">
        <v>41751</v>
      </c>
      <c r="DQP37">
        <v>41750</v>
      </c>
      <c r="DQQ37">
        <v>41747</v>
      </c>
      <c r="DQR37">
        <v>41746</v>
      </c>
      <c r="DQS37">
        <v>41745</v>
      </c>
      <c r="DQT37">
        <v>41744</v>
      </c>
      <c r="DQU37">
        <v>41743</v>
      </c>
      <c r="DQV37">
        <v>41740</v>
      </c>
      <c r="DQW37">
        <v>41739</v>
      </c>
      <c r="DQX37">
        <v>41738</v>
      </c>
      <c r="DQY37">
        <v>41737</v>
      </c>
      <c r="DQZ37">
        <v>41736</v>
      </c>
      <c r="DRA37">
        <v>41733</v>
      </c>
      <c r="DRB37">
        <v>41732</v>
      </c>
      <c r="DRC37">
        <v>41731</v>
      </c>
      <c r="DRD37">
        <v>41730</v>
      </c>
      <c r="DRE37">
        <v>41729</v>
      </c>
      <c r="DRF37">
        <v>41726</v>
      </c>
      <c r="DRG37">
        <v>41725</v>
      </c>
      <c r="DRH37">
        <v>41724</v>
      </c>
      <c r="DRI37">
        <v>41723</v>
      </c>
      <c r="DRJ37">
        <v>41722</v>
      </c>
      <c r="DRK37">
        <v>41719</v>
      </c>
      <c r="DRL37">
        <v>41718</v>
      </c>
      <c r="DRM37">
        <v>41717</v>
      </c>
      <c r="DRN37">
        <v>41716</v>
      </c>
      <c r="DRO37">
        <v>41715</v>
      </c>
      <c r="DRP37">
        <v>41712</v>
      </c>
      <c r="DRQ37">
        <v>41711</v>
      </c>
      <c r="DRR37">
        <v>41710</v>
      </c>
      <c r="DRS37">
        <v>41709</v>
      </c>
      <c r="DRT37">
        <v>41708</v>
      </c>
      <c r="DRU37">
        <v>41705</v>
      </c>
      <c r="DRV37">
        <v>41704</v>
      </c>
      <c r="DRW37">
        <v>41703</v>
      </c>
      <c r="DRX37">
        <v>41702</v>
      </c>
      <c r="DRY37">
        <v>41701</v>
      </c>
      <c r="DRZ37">
        <v>41698</v>
      </c>
      <c r="DSA37">
        <v>41697</v>
      </c>
      <c r="DSB37">
        <v>41696</v>
      </c>
      <c r="DSC37">
        <v>41695</v>
      </c>
      <c r="DSD37">
        <v>41694</v>
      </c>
      <c r="DSE37">
        <v>41691</v>
      </c>
      <c r="DSF37">
        <v>41690</v>
      </c>
      <c r="DSG37">
        <v>41689</v>
      </c>
      <c r="DSH37">
        <v>41688</v>
      </c>
      <c r="DSI37">
        <v>41687</v>
      </c>
      <c r="DSJ37">
        <v>41684</v>
      </c>
      <c r="DSK37">
        <v>41683</v>
      </c>
      <c r="DSL37">
        <v>41682</v>
      </c>
      <c r="DSM37">
        <v>41681</v>
      </c>
      <c r="DSN37">
        <v>41680</v>
      </c>
      <c r="DSO37">
        <v>41677</v>
      </c>
      <c r="DSP37">
        <v>41676</v>
      </c>
      <c r="DSQ37">
        <v>41675</v>
      </c>
      <c r="DSR37">
        <v>41674</v>
      </c>
      <c r="DSS37">
        <v>41673</v>
      </c>
      <c r="DST37">
        <v>41670</v>
      </c>
      <c r="DSU37">
        <v>41669</v>
      </c>
      <c r="DSV37">
        <v>41668</v>
      </c>
      <c r="DSW37">
        <v>41667</v>
      </c>
      <c r="DSX37">
        <v>41666</v>
      </c>
      <c r="DSY37">
        <v>41663</v>
      </c>
      <c r="DSZ37">
        <v>41662</v>
      </c>
      <c r="DTA37">
        <v>41661</v>
      </c>
      <c r="DTB37">
        <v>41660</v>
      </c>
      <c r="DTC37">
        <v>41659</v>
      </c>
      <c r="DTD37">
        <v>41656</v>
      </c>
      <c r="DTE37">
        <v>41655</v>
      </c>
      <c r="DTF37">
        <v>41654</v>
      </c>
      <c r="DTG37">
        <v>41653</v>
      </c>
      <c r="DTH37">
        <v>41652</v>
      </c>
      <c r="DTI37">
        <v>41649</v>
      </c>
      <c r="DTJ37">
        <v>41648</v>
      </c>
      <c r="DTK37">
        <v>41647</v>
      </c>
      <c r="DTL37">
        <v>41646</v>
      </c>
      <c r="DTM37">
        <v>41645</v>
      </c>
      <c r="DTN37">
        <v>41642</v>
      </c>
      <c r="DTO37">
        <v>41641</v>
      </c>
      <c r="DTP37">
        <v>41640</v>
      </c>
      <c r="DTQ37">
        <v>41639</v>
      </c>
      <c r="DTR37">
        <v>41638</v>
      </c>
      <c r="DTS37">
        <v>41635</v>
      </c>
      <c r="DTT37">
        <v>41634</v>
      </c>
      <c r="DTU37">
        <v>41633</v>
      </c>
      <c r="DTV37">
        <v>41632</v>
      </c>
      <c r="DTW37">
        <v>41631</v>
      </c>
      <c r="DTX37">
        <v>41628</v>
      </c>
      <c r="DTY37">
        <v>41627</v>
      </c>
      <c r="DTZ37">
        <v>41626</v>
      </c>
      <c r="DUA37">
        <v>41625</v>
      </c>
      <c r="DUB37">
        <v>41624</v>
      </c>
      <c r="DUC37">
        <v>41621</v>
      </c>
      <c r="DUD37">
        <v>41620</v>
      </c>
      <c r="DUE37">
        <v>41619</v>
      </c>
      <c r="DUF37">
        <v>41618</v>
      </c>
      <c r="DUG37">
        <v>41617</v>
      </c>
      <c r="DUH37">
        <v>41614</v>
      </c>
      <c r="DUI37">
        <v>41613</v>
      </c>
      <c r="DUJ37">
        <v>41612</v>
      </c>
      <c r="DUK37">
        <v>41611</v>
      </c>
      <c r="DUL37">
        <v>41610</v>
      </c>
      <c r="DUM37">
        <v>41607</v>
      </c>
      <c r="DUN37">
        <v>41606</v>
      </c>
      <c r="DUO37">
        <v>41605</v>
      </c>
      <c r="DUP37">
        <v>41604</v>
      </c>
      <c r="DUQ37">
        <v>41603</v>
      </c>
      <c r="DUR37">
        <v>41600</v>
      </c>
      <c r="DUS37">
        <v>41599</v>
      </c>
      <c r="DUT37">
        <v>41598</v>
      </c>
      <c r="DUU37">
        <v>41597</v>
      </c>
      <c r="DUV37">
        <v>41596</v>
      </c>
      <c r="DUW37">
        <v>41593</v>
      </c>
      <c r="DUX37">
        <v>41592</v>
      </c>
      <c r="DUY37">
        <v>41591</v>
      </c>
      <c r="DUZ37">
        <v>41590</v>
      </c>
      <c r="DVA37">
        <v>41589</v>
      </c>
      <c r="DVB37">
        <v>41586</v>
      </c>
      <c r="DVC37">
        <v>41585</v>
      </c>
      <c r="DVD37">
        <v>41584</v>
      </c>
      <c r="DVE37">
        <v>41583</v>
      </c>
      <c r="DVF37">
        <v>41582</v>
      </c>
      <c r="DVG37">
        <v>41579</v>
      </c>
      <c r="DVH37">
        <v>41578</v>
      </c>
      <c r="DVI37">
        <v>41577</v>
      </c>
      <c r="DVJ37">
        <v>41576</v>
      </c>
      <c r="DVK37">
        <v>41575</v>
      </c>
      <c r="DVL37">
        <v>41572</v>
      </c>
      <c r="DVM37">
        <v>41571</v>
      </c>
      <c r="DVN37">
        <v>41570</v>
      </c>
      <c r="DVO37">
        <v>41569</v>
      </c>
      <c r="DVP37">
        <v>41568</v>
      </c>
      <c r="DVQ37">
        <v>41565</v>
      </c>
      <c r="DVR37">
        <v>41564</v>
      </c>
      <c r="DVS37">
        <v>41563</v>
      </c>
      <c r="DVT37">
        <v>41562</v>
      </c>
      <c r="DVU37">
        <v>41561</v>
      </c>
      <c r="DVV37">
        <v>41558</v>
      </c>
      <c r="DVW37">
        <v>41557</v>
      </c>
      <c r="DVX37">
        <v>41556</v>
      </c>
      <c r="DVY37">
        <v>41555</v>
      </c>
      <c r="DVZ37">
        <v>41554</v>
      </c>
      <c r="DWA37">
        <v>41551</v>
      </c>
      <c r="DWB37">
        <v>41550</v>
      </c>
      <c r="DWC37">
        <v>41549</v>
      </c>
      <c r="DWD37">
        <v>41548</v>
      </c>
      <c r="DWE37">
        <v>41547</v>
      </c>
      <c r="DWF37">
        <v>41544</v>
      </c>
      <c r="DWG37">
        <v>41543</v>
      </c>
      <c r="DWH37">
        <v>41542</v>
      </c>
      <c r="DWI37">
        <v>41541</v>
      </c>
      <c r="DWJ37">
        <v>41540</v>
      </c>
      <c r="DWK37">
        <v>41537</v>
      </c>
      <c r="DWL37">
        <v>41536</v>
      </c>
      <c r="DWM37">
        <v>41535</v>
      </c>
      <c r="DWN37">
        <v>41534</v>
      </c>
      <c r="DWO37">
        <v>41533</v>
      </c>
      <c r="DWP37">
        <v>41530</v>
      </c>
      <c r="DWQ37">
        <v>41529</v>
      </c>
      <c r="DWR37">
        <v>41528</v>
      </c>
      <c r="DWS37">
        <v>41527</v>
      </c>
      <c r="DWT37">
        <v>41526</v>
      </c>
      <c r="DWU37">
        <v>41523</v>
      </c>
      <c r="DWV37">
        <v>41522</v>
      </c>
      <c r="DWW37">
        <v>41521</v>
      </c>
      <c r="DWX37">
        <v>41520</v>
      </c>
      <c r="DWY37">
        <v>41519</v>
      </c>
      <c r="DWZ37">
        <v>41516</v>
      </c>
      <c r="DXA37">
        <v>41515</v>
      </c>
      <c r="DXB37">
        <v>41514</v>
      </c>
      <c r="DXC37">
        <v>41513</v>
      </c>
      <c r="DXD37">
        <v>41512</v>
      </c>
      <c r="DXE37">
        <v>41509</v>
      </c>
      <c r="DXF37">
        <v>41508</v>
      </c>
      <c r="DXG37">
        <v>41507</v>
      </c>
      <c r="DXH37">
        <v>41506</v>
      </c>
      <c r="DXI37">
        <v>41505</v>
      </c>
      <c r="DXJ37">
        <v>41502</v>
      </c>
      <c r="DXK37">
        <v>41501</v>
      </c>
      <c r="DXL37">
        <v>41500</v>
      </c>
      <c r="DXM37">
        <v>41499</v>
      </c>
      <c r="DXN37">
        <v>41498</v>
      </c>
      <c r="DXO37">
        <v>41495</v>
      </c>
      <c r="DXP37">
        <v>41494</v>
      </c>
      <c r="DXQ37">
        <v>41493</v>
      </c>
      <c r="DXR37">
        <v>41492</v>
      </c>
      <c r="DXS37">
        <v>41491</v>
      </c>
      <c r="DXT37">
        <v>41488</v>
      </c>
      <c r="DXU37">
        <v>41487</v>
      </c>
      <c r="DXV37">
        <v>41486</v>
      </c>
      <c r="DXW37">
        <v>41485</v>
      </c>
      <c r="DXX37">
        <v>41484</v>
      </c>
      <c r="DXY37">
        <v>41481</v>
      </c>
      <c r="DXZ37">
        <v>41480</v>
      </c>
      <c r="DYA37">
        <v>41479</v>
      </c>
      <c r="DYB37">
        <v>41478</v>
      </c>
      <c r="DYC37">
        <v>41477</v>
      </c>
      <c r="DYD37">
        <v>41474</v>
      </c>
      <c r="DYE37">
        <v>41473</v>
      </c>
      <c r="DYF37">
        <v>41472</v>
      </c>
      <c r="DYG37">
        <v>41471</v>
      </c>
      <c r="DYH37">
        <v>41470</v>
      </c>
      <c r="DYI37">
        <v>41467</v>
      </c>
      <c r="DYJ37">
        <v>41466</v>
      </c>
      <c r="DYK37">
        <v>41465</v>
      </c>
      <c r="DYL37">
        <v>41464</v>
      </c>
      <c r="DYM37">
        <v>41463</v>
      </c>
      <c r="DYN37">
        <v>41460</v>
      </c>
      <c r="DYO37">
        <v>41459</v>
      </c>
      <c r="DYP37">
        <v>41458</v>
      </c>
      <c r="DYQ37">
        <v>41457</v>
      </c>
      <c r="DYR37">
        <v>41456</v>
      </c>
      <c r="DYS37">
        <v>41453</v>
      </c>
      <c r="DYT37">
        <v>41452</v>
      </c>
      <c r="DYU37">
        <v>41451</v>
      </c>
      <c r="DYV37">
        <v>41450</v>
      </c>
      <c r="DYW37">
        <v>41449</v>
      </c>
      <c r="DYX37">
        <v>41446</v>
      </c>
      <c r="DYY37">
        <v>41445</v>
      </c>
      <c r="DYZ37">
        <v>41444</v>
      </c>
      <c r="DZA37">
        <v>41443</v>
      </c>
      <c r="DZB37">
        <v>41442</v>
      </c>
      <c r="DZC37">
        <v>41439</v>
      </c>
      <c r="DZD37">
        <v>41438</v>
      </c>
      <c r="DZE37">
        <v>41437</v>
      </c>
      <c r="DZF37">
        <v>41436</v>
      </c>
      <c r="DZG37">
        <v>41435</v>
      </c>
      <c r="DZH37">
        <v>41432</v>
      </c>
      <c r="DZI37">
        <v>41431</v>
      </c>
      <c r="DZJ37">
        <v>41430</v>
      </c>
      <c r="DZK37">
        <v>41429</v>
      </c>
      <c r="DZL37">
        <v>41428</v>
      </c>
      <c r="DZM37">
        <v>41425</v>
      </c>
      <c r="DZN37">
        <v>41424</v>
      </c>
      <c r="DZO37">
        <v>41423</v>
      </c>
      <c r="DZP37">
        <v>41422</v>
      </c>
      <c r="DZQ37">
        <v>41421</v>
      </c>
      <c r="DZR37">
        <v>41418</v>
      </c>
      <c r="DZS37">
        <v>41417</v>
      </c>
      <c r="DZT37">
        <v>41416</v>
      </c>
      <c r="DZU37">
        <v>41415</v>
      </c>
      <c r="DZV37">
        <v>41414</v>
      </c>
      <c r="DZW37">
        <v>41411</v>
      </c>
      <c r="DZX37">
        <v>41410</v>
      </c>
      <c r="DZY37">
        <v>41409</v>
      </c>
      <c r="DZZ37">
        <v>41408</v>
      </c>
      <c r="EAA37">
        <v>41407</v>
      </c>
      <c r="EAB37">
        <v>41404</v>
      </c>
      <c r="EAC37">
        <v>41403</v>
      </c>
      <c r="EAD37">
        <v>41402</v>
      </c>
      <c r="EAE37">
        <v>41401</v>
      </c>
      <c r="EAF37">
        <v>41400</v>
      </c>
      <c r="EAG37">
        <v>41397</v>
      </c>
      <c r="EAH37">
        <v>41396</v>
      </c>
      <c r="EAI37">
        <v>41395</v>
      </c>
      <c r="EAJ37">
        <v>41394</v>
      </c>
      <c r="EAK37">
        <v>41393</v>
      </c>
      <c r="EAL37">
        <v>41390</v>
      </c>
      <c r="EAM37">
        <v>41389</v>
      </c>
      <c r="EAN37">
        <v>41388</v>
      </c>
      <c r="EAO37">
        <v>41387</v>
      </c>
      <c r="EAP37">
        <v>41386</v>
      </c>
      <c r="EAQ37">
        <v>41383</v>
      </c>
      <c r="EAR37">
        <v>41382</v>
      </c>
      <c r="EAS37">
        <v>41381</v>
      </c>
      <c r="EAT37">
        <v>41380</v>
      </c>
      <c r="EAU37">
        <v>41379</v>
      </c>
      <c r="EAV37">
        <v>41376</v>
      </c>
      <c r="EAW37">
        <v>41375</v>
      </c>
      <c r="EAX37">
        <v>41374</v>
      </c>
      <c r="EAY37">
        <v>41373</v>
      </c>
      <c r="EAZ37">
        <v>41372</v>
      </c>
      <c r="EBA37">
        <v>41369</v>
      </c>
      <c r="EBB37">
        <v>41368</v>
      </c>
      <c r="EBC37">
        <v>41367</v>
      </c>
      <c r="EBD37">
        <v>41366</v>
      </c>
      <c r="EBE37">
        <v>41365</v>
      </c>
      <c r="EBF37">
        <v>41362</v>
      </c>
      <c r="EBG37">
        <v>41361</v>
      </c>
      <c r="EBH37">
        <v>41360</v>
      </c>
      <c r="EBI37">
        <v>41359</v>
      </c>
      <c r="EBJ37">
        <v>41358</v>
      </c>
      <c r="EBK37">
        <v>41355</v>
      </c>
      <c r="EBL37">
        <v>41354</v>
      </c>
      <c r="EBM37">
        <v>41353</v>
      </c>
      <c r="EBN37">
        <v>41352</v>
      </c>
      <c r="EBO37">
        <v>41351</v>
      </c>
      <c r="EBP37">
        <v>41348</v>
      </c>
      <c r="EBQ37">
        <v>41347</v>
      </c>
      <c r="EBR37">
        <v>41346</v>
      </c>
      <c r="EBS37">
        <v>41345</v>
      </c>
      <c r="EBT37">
        <v>41344</v>
      </c>
      <c r="EBU37">
        <v>41341</v>
      </c>
      <c r="EBV37">
        <v>41340</v>
      </c>
      <c r="EBW37">
        <v>41339</v>
      </c>
      <c r="EBX37">
        <v>41338</v>
      </c>
      <c r="EBY37">
        <v>41337</v>
      </c>
      <c r="EBZ37">
        <v>41334</v>
      </c>
      <c r="ECA37">
        <v>41333</v>
      </c>
      <c r="ECB37">
        <v>41332</v>
      </c>
      <c r="ECC37">
        <v>41331</v>
      </c>
      <c r="ECD37">
        <v>41330</v>
      </c>
      <c r="ECE37">
        <v>41327</v>
      </c>
      <c r="ECF37">
        <v>41326</v>
      </c>
      <c r="ECG37">
        <v>41325</v>
      </c>
      <c r="ECH37">
        <v>41324</v>
      </c>
      <c r="ECI37">
        <v>41323</v>
      </c>
      <c r="ECJ37">
        <v>41320</v>
      </c>
      <c r="ECK37">
        <v>41319</v>
      </c>
      <c r="ECL37">
        <v>41318</v>
      </c>
      <c r="ECM37">
        <v>41317</v>
      </c>
      <c r="ECN37">
        <v>41316</v>
      </c>
      <c r="ECO37">
        <v>41313</v>
      </c>
      <c r="ECP37">
        <v>41312</v>
      </c>
      <c r="ECQ37">
        <v>41311</v>
      </c>
      <c r="ECR37">
        <v>41310</v>
      </c>
      <c r="ECS37">
        <v>41309</v>
      </c>
      <c r="ECT37">
        <v>41306</v>
      </c>
      <c r="ECU37">
        <v>41305</v>
      </c>
      <c r="ECV37">
        <v>41304</v>
      </c>
      <c r="ECW37">
        <v>41303</v>
      </c>
      <c r="ECX37">
        <v>41302</v>
      </c>
      <c r="ECY37">
        <v>41299</v>
      </c>
      <c r="ECZ37">
        <v>41298</v>
      </c>
      <c r="EDA37">
        <v>41297</v>
      </c>
      <c r="EDB37">
        <v>41296</v>
      </c>
      <c r="EDC37">
        <v>41295</v>
      </c>
      <c r="EDD37">
        <v>41292</v>
      </c>
      <c r="EDE37">
        <v>41291</v>
      </c>
      <c r="EDF37">
        <v>41290</v>
      </c>
      <c r="EDG37">
        <v>41289</v>
      </c>
      <c r="EDH37">
        <v>41288</v>
      </c>
      <c r="EDI37">
        <v>41285</v>
      </c>
      <c r="EDJ37">
        <v>41284</v>
      </c>
      <c r="EDK37">
        <v>41283</v>
      </c>
      <c r="EDL37">
        <v>41282</v>
      </c>
      <c r="EDM37">
        <v>41281</v>
      </c>
      <c r="EDN37">
        <v>41278</v>
      </c>
      <c r="EDO37">
        <v>41277</v>
      </c>
      <c r="EDP37">
        <v>41276</v>
      </c>
      <c r="EDQ37">
        <v>41275</v>
      </c>
      <c r="EDR37">
        <v>41274</v>
      </c>
      <c r="EDS37">
        <v>41271</v>
      </c>
      <c r="EDT37">
        <v>41270</v>
      </c>
      <c r="EDU37">
        <v>41269</v>
      </c>
      <c r="EDV37">
        <v>41268</v>
      </c>
      <c r="EDW37">
        <v>41267</v>
      </c>
      <c r="EDX37">
        <v>41264</v>
      </c>
      <c r="EDY37">
        <v>41263</v>
      </c>
      <c r="EDZ37">
        <v>41262</v>
      </c>
      <c r="EEA37">
        <v>41261</v>
      </c>
      <c r="EEB37">
        <v>41260</v>
      </c>
      <c r="EEC37">
        <v>41257</v>
      </c>
      <c r="EED37">
        <v>41256</v>
      </c>
      <c r="EEE37">
        <v>41255</v>
      </c>
      <c r="EEF37">
        <v>41254</v>
      </c>
      <c r="EEG37">
        <v>41253</v>
      </c>
      <c r="EEH37">
        <v>41250</v>
      </c>
      <c r="EEI37">
        <v>41249</v>
      </c>
      <c r="EEJ37">
        <v>41248</v>
      </c>
      <c r="EEK37">
        <v>41247</v>
      </c>
      <c r="EEL37">
        <v>41246</v>
      </c>
      <c r="EEM37">
        <v>41243</v>
      </c>
      <c r="EEN37">
        <v>41242</v>
      </c>
      <c r="EEO37">
        <v>41241</v>
      </c>
      <c r="EEP37">
        <v>41240</v>
      </c>
      <c r="EEQ37">
        <v>41239</v>
      </c>
      <c r="EER37">
        <v>41236</v>
      </c>
      <c r="EES37">
        <v>41235</v>
      </c>
      <c r="EET37">
        <v>41234</v>
      </c>
      <c r="EEU37">
        <v>41233</v>
      </c>
      <c r="EEV37">
        <v>41232</v>
      </c>
      <c r="EEW37">
        <v>41229</v>
      </c>
      <c r="EEX37">
        <v>41228</v>
      </c>
      <c r="EEY37">
        <v>41227</v>
      </c>
      <c r="EEZ37">
        <v>41226</v>
      </c>
      <c r="EFA37">
        <v>41225</v>
      </c>
      <c r="EFB37">
        <v>41222</v>
      </c>
      <c r="EFC37">
        <v>41221</v>
      </c>
      <c r="EFD37">
        <v>41220</v>
      </c>
      <c r="EFE37">
        <v>41219</v>
      </c>
      <c r="EFF37">
        <v>41218</v>
      </c>
      <c r="EFG37">
        <v>41215</v>
      </c>
      <c r="EFH37">
        <v>41214</v>
      </c>
      <c r="EFI37">
        <v>41213</v>
      </c>
      <c r="EFJ37">
        <v>41212</v>
      </c>
      <c r="EFK37">
        <v>41211</v>
      </c>
      <c r="EFL37">
        <v>41208</v>
      </c>
      <c r="EFM37">
        <v>41207</v>
      </c>
      <c r="EFN37">
        <v>41206</v>
      </c>
      <c r="EFO37">
        <v>41205</v>
      </c>
      <c r="EFP37">
        <v>41204</v>
      </c>
      <c r="EFQ37">
        <v>41201</v>
      </c>
      <c r="EFR37">
        <v>41200</v>
      </c>
      <c r="EFS37">
        <v>41199</v>
      </c>
      <c r="EFT37">
        <v>41198</v>
      </c>
      <c r="EFU37">
        <v>41197</v>
      </c>
      <c r="EFV37">
        <v>41194</v>
      </c>
      <c r="EFW37">
        <v>41193</v>
      </c>
      <c r="EFX37">
        <v>41192</v>
      </c>
      <c r="EFY37">
        <v>41191</v>
      </c>
      <c r="EFZ37">
        <v>41190</v>
      </c>
      <c r="EGA37">
        <v>41187</v>
      </c>
      <c r="EGB37">
        <v>41186</v>
      </c>
      <c r="EGC37">
        <v>41185</v>
      </c>
      <c r="EGD37">
        <v>41184</v>
      </c>
      <c r="EGE37">
        <v>41183</v>
      </c>
      <c r="EGF37">
        <v>41180</v>
      </c>
      <c r="EGG37">
        <v>41179</v>
      </c>
      <c r="EGH37">
        <v>41178</v>
      </c>
      <c r="EGI37">
        <v>41177</v>
      </c>
      <c r="EGJ37">
        <v>41176</v>
      </c>
      <c r="EGK37">
        <v>41173</v>
      </c>
      <c r="EGL37">
        <v>41172</v>
      </c>
      <c r="EGM37">
        <v>41171</v>
      </c>
      <c r="EGN37">
        <v>41170</v>
      </c>
      <c r="EGO37">
        <v>41169</v>
      </c>
      <c r="EGP37">
        <v>41166</v>
      </c>
      <c r="EGQ37">
        <v>41165</v>
      </c>
      <c r="EGR37">
        <v>41164</v>
      </c>
      <c r="EGS37">
        <v>41163</v>
      </c>
      <c r="EGT37">
        <v>41162</v>
      </c>
      <c r="EGU37">
        <v>41159</v>
      </c>
      <c r="EGV37">
        <v>41158</v>
      </c>
      <c r="EGW37">
        <v>41157</v>
      </c>
      <c r="EGX37">
        <v>41156</v>
      </c>
      <c r="EGY37">
        <v>41155</v>
      </c>
      <c r="EGZ37">
        <v>41152</v>
      </c>
      <c r="EHA37">
        <v>41151</v>
      </c>
      <c r="EHB37">
        <v>41150</v>
      </c>
      <c r="EHC37">
        <v>41149</v>
      </c>
      <c r="EHD37">
        <v>41148</v>
      </c>
      <c r="EHE37">
        <v>41145</v>
      </c>
      <c r="EHF37">
        <v>41144</v>
      </c>
      <c r="EHG37">
        <v>41143</v>
      </c>
      <c r="EHH37">
        <v>41142</v>
      </c>
      <c r="EHI37">
        <v>41141</v>
      </c>
      <c r="EHJ37">
        <v>41138</v>
      </c>
      <c r="EHK37">
        <v>41137</v>
      </c>
      <c r="EHL37">
        <v>41136</v>
      </c>
      <c r="EHM37">
        <v>41135</v>
      </c>
      <c r="EHN37">
        <v>41134</v>
      </c>
      <c r="EHO37">
        <v>41131</v>
      </c>
      <c r="EHP37">
        <v>41130</v>
      </c>
      <c r="EHQ37">
        <v>41129</v>
      </c>
      <c r="EHR37">
        <v>41128</v>
      </c>
      <c r="EHS37">
        <v>41127</v>
      </c>
      <c r="EHT37">
        <v>41124</v>
      </c>
      <c r="EHU37">
        <v>41123</v>
      </c>
      <c r="EHV37">
        <v>41122</v>
      </c>
      <c r="EHW37">
        <v>41121</v>
      </c>
      <c r="EHX37">
        <v>41120</v>
      </c>
      <c r="EHY37">
        <v>41117</v>
      </c>
      <c r="EHZ37">
        <v>41116</v>
      </c>
      <c r="EIA37">
        <v>41115</v>
      </c>
      <c r="EIB37">
        <v>41114</v>
      </c>
      <c r="EIC37">
        <v>41113</v>
      </c>
      <c r="EID37">
        <v>41110</v>
      </c>
      <c r="EIE37">
        <v>41109</v>
      </c>
      <c r="EIF37">
        <v>41108</v>
      </c>
      <c r="EIG37">
        <v>41107</v>
      </c>
      <c r="EIH37">
        <v>41106</v>
      </c>
      <c r="EII37">
        <v>41103</v>
      </c>
      <c r="EIJ37">
        <v>41102</v>
      </c>
      <c r="EIK37">
        <v>41101</v>
      </c>
      <c r="EIL37">
        <v>41100</v>
      </c>
      <c r="EIM37">
        <v>41099</v>
      </c>
      <c r="EIN37">
        <v>41096</v>
      </c>
      <c r="EIO37">
        <v>41095</v>
      </c>
      <c r="EIP37">
        <v>41094</v>
      </c>
      <c r="EIQ37">
        <v>41093</v>
      </c>
      <c r="EIR37">
        <v>41092</v>
      </c>
      <c r="EIS37">
        <v>41089</v>
      </c>
      <c r="EIT37">
        <v>41088</v>
      </c>
      <c r="EIU37">
        <v>41087</v>
      </c>
      <c r="EIV37">
        <v>41086</v>
      </c>
      <c r="EIW37">
        <v>41085</v>
      </c>
      <c r="EIX37">
        <v>41082</v>
      </c>
      <c r="EIY37">
        <v>41081</v>
      </c>
      <c r="EIZ37">
        <v>41080</v>
      </c>
      <c r="EJA37">
        <v>41079</v>
      </c>
      <c r="EJB37">
        <v>41078</v>
      </c>
      <c r="EJC37">
        <v>41075</v>
      </c>
      <c r="EJD37">
        <v>41074</v>
      </c>
      <c r="EJE37">
        <v>41073</v>
      </c>
      <c r="EJF37">
        <v>41072</v>
      </c>
      <c r="EJG37">
        <v>41071</v>
      </c>
      <c r="EJH37">
        <v>41068</v>
      </c>
      <c r="EJI37">
        <v>41067</v>
      </c>
      <c r="EJJ37">
        <v>41066</v>
      </c>
      <c r="EJK37">
        <v>41065</v>
      </c>
      <c r="EJL37">
        <v>41064</v>
      </c>
      <c r="EJM37">
        <v>41061</v>
      </c>
      <c r="EJN37">
        <v>41060</v>
      </c>
      <c r="EJO37">
        <v>41059</v>
      </c>
      <c r="EJP37">
        <v>41058</v>
      </c>
      <c r="EJQ37">
        <v>41057</v>
      </c>
      <c r="EJR37">
        <v>41054</v>
      </c>
      <c r="EJS37">
        <v>41053</v>
      </c>
      <c r="EJT37">
        <v>41052</v>
      </c>
      <c r="EJU37">
        <v>41051</v>
      </c>
      <c r="EJV37">
        <v>41050</v>
      </c>
      <c r="EJW37">
        <v>41047</v>
      </c>
      <c r="EJX37">
        <v>41046</v>
      </c>
      <c r="EJY37">
        <v>41045</v>
      </c>
      <c r="EJZ37">
        <v>41044</v>
      </c>
      <c r="EKA37">
        <v>41043</v>
      </c>
      <c r="EKB37">
        <v>41040</v>
      </c>
      <c r="EKC37">
        <v>41039</v>
      </c>
      <c r="EKD37">
        <v>41038</v>
      </c>
      <c r="EKE37">
        <v>41037</v>
      </c>
      <c r="EKF37">
        <v>41036</v>
      </c>
      <c r="EKG37">
        <v>41033</v>
      </c>
      <c r="EKH37">
        <v>41032</v>
      </c>
      <c r="EKI37">
        <v>41031</v>
      </c>
      <c r="EKJ37">
        <v>41030</v>
      </c>
      <c r="EKK37">
        <v>41029</v>
      </c>
      <c r="EKL37">
        <v>41026</v>
      </c>
      <c r="EKM37">
        <v>41025</v>
      </c>
      <c r="EKN37">
        <v>41024</v>
      </c>
      <c r="EKO37">
        <v>41023</v>
      </c>
      <c r="EKP37">
        <v>41022</v>
      </c>
      <c r="EKQ37">
        <v>41019</v>
      </c>
      <c r="EKR37">
        <v>41018</v>
      </c>
      <c r="EKS37">
        <v>41017</v>
      </c>
      <c r="EKT37">
        <v>41016</v>
      </c>
      <c r="EKU37">
        <v>41015</v>
      </c>
      <c r="EKV37">
        <v>41012</v>
      </c>
      <c r="EKW37">
        <v>41011</v>
      </c>
      <c r="EKX37">
        <v>41010</v>
      </c>
      <c r="EKY37">
        <v>41009</v>
      </c>
      <c r="EKZ37">
        <v>41008</v>
      </c>
      <c r="ELA37">
        <v>41005</v>
      </c>
      <c r="ELB37">
        <v>41004</v>
      </c>
      <c r="ELC37">
        <v>41003</v>
      </c>
      <c r="ELD37">
        <v>41002</v>
      </c>
      <c r="ELE37">
        <v>41001</v>
      </c>
      <c r="ELF37">
        <v>40998</v>
      </c>
      <c r="ELG37">
        <v>40997</v>
      </c>
      <c r="ELH37">
        <v>40996</v>
      </c>
      <c r="ELI37">
        <v>40995</v>
      </c>
      <c r="ELJ37">
        <v>40994</v>
      </c>
      <c r="ELK37">
        <v>40991</v>
      </c>
      <c r="ELL37">
        <v>40990</v>
      </c>
      <c r="ELM37">
        <v>40989</v>
      </c>
      <c r="ELN37">
        <v>40988</v>
      </c>
      <c r="ELO37">
        <v>40987</v>
      </c>
      <c r="ELP37">
        <v>40984</v>
      </c>
      <c r="ELQ37">
        <v>40983</v>
      </c>
      <c r="ELR37">
        <v>40982</v>
      </c>
      <c r="ELS37">
        <v>40981</v>
      </c>
      <c r="ELT37">
        <v>40980</v>
      </c>
      <c r="ELU37">
        <v>40977</v>
      </c>
      <c r="ELV37">
        <v>40976</v>
      </c>
      <c r="ELW37">
        <v>40975</v>
      </c>
      <c r="ELX37">
        <v>40974</v>
      </c>
      <c r="ELY37">
        <v>40973</v>
      </c>
      <c r="ELZ37">
        <v>40970</v>
      </c>
      <c r="EMA37">
        <v>40969</v>
      </c>
      <c r="EMB37">
        <v>40968</v>
      </c>
      <c r="EMC37">
        <v>40967</v>
      </c>
      <c r="EMD37">
        <v>40966</v>
      </c>
      <c r="EME37">
        <v>40963</v>
      </c>
      <c r="EMF37">
        <v>40962</v>
      </c>
      <c r="EMG37">
        <v>40961</v>
      </c>
      <c r="EMH37">
        <v>40960</v>
      </c>
      <c r="EMI37">
        <v>40959</v>
      </c>
      <c r="EMJ37">
        <v>40956</v>
      </c>
      <c r="EMK37">
        <v>40955</v>
      </c>
      <c r="EML37">
        <v>40954</v>
      </c>
      <c r="EMM37">
        <v>40953</v>
      </c>
      <c r="EMN37">
        <v>40952</v>
      </c>
      <c r="EMO37">
        <v>40949</v>
      </c>
      <c r="EMP37">
        <v>40948</v>
      </c>
      <c r="EMQ37">
        <v>40947</v>
      </c>
      <c r="EMR37">
        <v>40946</v>
      </c>
      <c r="EMS37">
        <v>40945</v>
      </c>
      <c r="EMT37">
        <v>40942</v>
      </c>
      <c r="EMU37">
        <v>40941</v>
      </c>
      <c r="EMV37">
        <v>40940</v>
      </c>
      <c r="EMW37">
        <v>40939</v>
      </c>
      <c r="EMX37">
        <v>40938</v>
      </c>
      <c r="EMY37">
        <v>40935</v>
      </c>
      <c r="EMZ37">
        <v>40934</v>
      </c>
      <c r="ENA37">
        <v>40933</v>
      </c>
      <c r="ENB37">
        <v>40932</v>
      </c>
      <c r="ENC37">
        <v>40931</v>
      </c>
      <c r="END37">
        <v>40928</v>
      </c>
      <c r="ENE37">
        <v>40927</v>
      </c>
      <c r="ENF37">
        <v>40926</v>
      </c>
      <c r="ENG37">
        <v>40925</v>
      </c>
      <c r="ENH37">
        <v>40924</v>
      </c>
      <c r="ENI37">
        <v>40921</v>
      </c>
      <c r="ENJ37">
        <v>40920</v>
      </c>
      <c r="ENK37">
        <v>40919</v>
      </c>
      <c r="ENL37">
        <v>40918</v>
      </c>
      <c r="ENM37">
        <v>40917</v>
      </c>
      <c r="ENN37">
        <v>40914</v>
      </c>
      <c r="ENO37">
        <v>40913</v>
      </c>
      <c r="ENP37">
        <v>40912</v>
      </c>
      <c r="ENQ37">
        <v>40911</v>
      </c>
      <c r="ENR37">
        <v>40910</v>
      </c>
      <c r="ENS37">
        <v>40907</v>
      </c>
      <c r="ENT37">
        <v>40906</v>
      </c>
      <c r="ENU37">
        <v>40905</v>
      </c>
      <c r="ENV37">
        <v>40904</v>
      </c>
      <c r="ENW37">
        <v>40903</v>
      </c>
      <c r="ENX37">
        <v>40900</v>
      </c>
      <c r="ENY37">
        <v>40899</v>
      </c>
      <c r="ENZ37">
        <v>40898</v>
      </c>
      <c r="EOA37">
        <v>40897</v>
      </c>
      <c r="EOB37">
        <v>40896</v>
      </c>
      <c r="EOC37">
        <v>40893</v>
      </c>
      <c r="EOD37">
        <v>40892</v>
      </c>
      <c r="EOE37">
        <v>40891</v>
      </c>
      <c r="EOF37">
        <v>40890</v>
      </c>
      <c r="EOG37">
        <v>40889</v>
      </c>
      <c r="EOH37">
        <v>40886</v>
      </c>
      <c r="EOI37">
        <v>40885</v>
      </c>
      <c r="EOJ37">
        <v>40884</v>
      </c>
      <c r="EOK37">
        <v>40883</v>
      </c>
      <c r="EOL37">
        <v>40882</v>
      </c>
      <c r="EOM37">
        <v>40879</v>
      </c>
      <c r="EON37">
        <v>40878</v>
      </c>
      <c r="EOO37">
        <v>40877</v>
      </c>
      <c r="EOP37">
        <v>40876</v>
      </c>
      <c r="EOQ37">
        <v>40875</v>
      </c>
      <c r="EOR37">
        <v>40872</v>
      </c>
      <c r="EOS37">
        <v>40871</v>
      </c>
      <c r="EOT37">
        <v>40870</v>
      </c>
      <c r="EOU37">
        <v>40869</v>
      </c>
      <c r="EOV37">
        <v>40868</v>
      </c>
      <c r="EOW37">
        <v>40865</v>
      </c>
      <c r="EOX37">
        <v>40864</v>
      </c>
      <c r="EOY37">
        <v>40863</v>
      </c>
      <c r="EOZ37">
        <v>40862</v>
      </c>
      <c r="EPA37">
        <v>40861</v>
      </c>
      <c r="EPB37">
        <v>40858</v>
      </c>
      <c r="EPC37">
        <v>40857</v>
      </c>
      <c r="EPD37">
        <v>40856</v>
      </c>
      <c r="EPE37">
        <v>40855</v>
      </c>
      <c r="EPF37">
        <v>40854</v>
      </c>
      <c r="EPG37">
        <v>40851</v>
      </c>
      <c r="EPH37">
        <v>40850</v>
      </c>
      <c r="EPI37">
        <v>40849</v>
      </c>
      <c r="EPJ37">
        <v>40848</v>
      </c>
      <c r="EPK37">
        <v>40847</v>
      </c>
      <c r="EPL37">
        <v>40844</v>
      </c>
      <c r="EPM37">
        <v>40843</v>
      </c>
      <c r="EPN37">
        <v>40842</v>
      </c>
      <c r="EPO37">
        <v>40841</v>
      </c>
      <c r="EPP37">
        <v>40840</v>
      </c>
      <c r="EPQ37">
        <v>40837</v>
      </c>
      <c r="EPR37">
        <v>40836</v>
      </c>
      <c r="EPS37">
        <v>40835</v>
      </c>
      <c r="EPT37">
        <v>40834</v>
      </c>
      <c r="EPU37">
        <v>40833</v>
      </c>
      <c r="EPV37">
        <v>40830</v>
      </c>
      <c r="EPW37">
        <v>40829</v>
      </c>
      <c r="EPX37">
        <v>40828</v>
      </c>
      <c r="EPY37">
        <v>40827</v>
      </c>
      <c r="EPZ37">
        <v>40826</v>
      </c>
      <c r="EQA37">
        <v>40823</v>
      </c>
      <c r="EQB37">
        <v>40822</v>
      </c>
      <c r="EQC37">
        <v>40821</v>
      </c>
      <c r="EQD37">
        <v>40820</v>
      </c>
      <c r="EQE37">
        <v>40819</v>
      </c>
      <c r="EQF37">
        <v>40816</v>
      </c>
      <c r="EQG37">
        <v>40815</v>
      </c>
      <c r="EQH37">
        <v>40814</v>
      </c>
      <c r="EQI37">
        <v>40813</v>
      </c>
      <c r="EQJ37">
        <v>40812</v>
      </c>
      <c r="EQK37">
        <v>40809</v>
      </c>
      <c r="EQL37">
        <v>40808</v>
      </c>
      <c r="EQM37">
        <v>40807</v>
      </c>
      <c r="EQN37">
        <v>40806</v>
      </c>
      <c r="EQO37">
        <v>40805</v>
      </c>
      <c r="EQP37">
        <v>40802</v>
      </c>
      <c r="EQQ37">
        <v>40801</v>
      </c>
      <c r="EQR37">
        <v>40800</v>
      </c>
      <c r="EQS37">
        <v>40799</v>
      </c>
      <c r="EQT37">
        <v>40798</v>
      </c>
      <c r="EQU37">
        <v>40795</v>
      </c>
      <c r="EQV37">
        <v>40794</v>
      </c>
      <c r="EQW37">
        <v>40793</v>
      </c>
      <c r="EQX37">
        <v>40792</v>
      </c>
      <c r="EQY37">
        <v>40791</v>
      </c>
      <c r="EQZ37">
        <v>40788</v>
      </c>
      <c r="ERA37">
        <v>40787</v>
      </c>
      <c r="ERB37">
        <v>40786</v>
      </c>
      <c r="ERC37">
        <v>40785</v>
      </c>
      <c r="ERD37">
        <v>40784</v>
      </c>
      <c r="ERE37">
        <v>40781</v>
      </c>
      <c r="ERF37">
        <v>40780</v>
      </c>
      <c r="ERG37">
        <v>40779</v>
      </c>
      <c r="ERH37">
        <v>40778</v>
      </c>
      <c r="ERI37">
        <v>40777</v>
      </c>
      <c r="ERJ37">
        <v>40774</v>
      </c>
      <c r="ERK37">
        <v>40773</v>
      </c>
      <c r="ERL37">
        <v>40772</v>
      </c>
      <c r="ERM37">
        <v>40771</v>
      </c>
      <c r="ERN37">
        <v>40770</v>
      </c>
      <c r="ERO37">
        <v>40767</v>
      </c>
      <c r="ERP37">
        <v>40766</v>
      </c>
      <c r="ERQ37">
        <v>40765</v>
      </c>
      <c r="ERR37">
        <v>40764</v>
      </c>
      <c r="ERS37">
        <v>40763</v>
      </c>
      <c r="ERT37">
        <v>40760</v>
      </c>
      <c r="ERU37">
        <v>40759</v>
      </c>
      <c r="ERV37">
        <v>40758</v>
      </c>
      <c r="ERW37">
        <v>40757</v>
      </c>
      <c r="ERX37">
        <v>40756</v>
      </c>
      <c r="ERY37">
        <v>40753</v>
      </c>
      <c r="ERZ37">
        <v>40752</v>
      </c>
      <c r="ESA37">
        <v>40751</v>
      </c>
      <c r="ESB37">
        <v>40750</v>
      </c>
      <c r="ESC37">
        <v>40749</v>
      </c>
      <c r="ESD37">
        <v>40746</v>
      </c>
      <c r="ESE37">
        <v>40745</v>
      </c>
      <c r="ESF37">
        <v>40744</v>
      </c>
      <c r="ESG37">
        <v>40743</v>
      </c>
      <c r="ESH37">
        <v>40742</v>
      </c>
      <c r="ESI37">
        <v>40739</v>
      </c>
      <c r="ESJ37">
        <v>40738</v>
      </c>
      <c r="ESK37">
        <v>40737</v>
      </c>
      <c r="ESL37">
        <v>40736</v>
      </c>
      <c r="ESM37">
        <v>40735</v>
      </c>
      <c r="ESN37">
        <v>40732</v>
      </c>
      <c r="ESO37">
        <v>40731</v>
      </c>
      <c r="ESP37">
        <v>40730</v>
      </c>
      <c r="ESQ37">
        <v>40729</v>
      </c>
      <c r="ESR37">
        <v>40728</v>
      </c>
      <c r="ESS37">
        <v>40725</v>
      </c>
      <c r="EST37">
        <v>40724</v>
      </c>
      <c r="ESU37">
        <v>40723</v>
      </c>
      <c r="ESV37">
        <v>40722</v>
      </c>
      <c r="ESW37">
        <v>40721</v>
      </c>
      <c r="ESX37">
        <v>40718</v>
      </c>
      <c r="ESY37">
        <v>40717</v>
      </c>
      <c r="ESZ37">
        <v>40716</v>
      </c>
      <c r="ETA37">
        <v>40715</v>
      </c>
      <c r="ETB37">
        <v>40714</v>
      </c>
      <c r="ETC37">
        <v>40711</v>
      </c>
      <c r="ETD37">
        <v>40710</v>
      </c>
      <c r="ETE37">
        <v>40709</v>
      </c>
      <c r="ETF37">
        <v>40708</v>
      </c>
      <c r="ETG37">
        <v>40707</v>
      </c>
      <c r="ETH37">
        <v>40704</v>
      </c>
      <c r="ETI37">
        <v>40703</v>
      </c>
      <c r="ETJ37">
        <v>40702</v>
      </c>
      <c r="ETK37">
        <v>40701</v>
      </c>
      <c r="ETL37">
        <v>40700</v>
      </c>
      <c r="ETM37">
        <v>40697</v>
      </c>
      <c r="ETN37">
        <v>40696</v>
      </c>
      <c r="ETO37">
        <v>40695</v>
      </c>
      <c r="ETP37">
        <v>40694</v>
      </c>
      <c r="ETQ37">
        <v>40693</v>
      </c>
      <c r="ETR37">
        <v>40690</v>
      </c>
      <c r="ETS37">
        <v>40689</v>
      </c>
      <c r="ETT37">
        <v>40688</v>
      </c>
      <c r="ETU37">
        <v>40687</v>
      </c>
      <c r="ETV37">
        <v>40686</v>
      </c>
      <c r="ETW37">
        <v>40683</v>
      </c>
      <c r="ETX37">
        <v>40682</v>
      </c>
      <c r="ETY37">
        <v>40681</v>
      </c>
      <c r="ETZ37">
        <v>40680</v>
      </c>
      <c r="EUA37">
        <v>40679</v>
      </c>
      <c r="EUB37">
        <v>40676</v>
      </c>
      <c r="EUC37">
        <v>40675</v>
      </c>
      <c r="EUD37">
        <v>40674</v>
      </c>
      <c r="EUE37">
        <v>40673</v>
      </c>
      <c r="EUF37">
        <v>40672</v>
      </c>
      <c r="EUG37">
        <v>40669</v>
      </c>
      <c r="EUH37">
        <v>40668</v>
      </c>
      <c r="EUI37">
        <v>40667</v>
      </c>
      <c r="EUJ37">
        <v>40666</v>
      </c>
      <c r="EUK37">
        <v>40665</v>
      </c>
      <c r="EUL37">
        <v>40662</v>
      </c>
      <c r="EUM37">
        <v>40661</v>
      </c>
      <c r="EUN37">
        <v>40660</v>
      </c>
      <c r="EUO37">
        <v>40659</v>
      </c>
      <c r="EUP37">
        <v>40658</v>
      </c>
      <c r="EUQ37">
        <v>40655</v>
      </c>
      <c r="EUR37">
        <v>40654</v>
      </c>
      <c r="EUS37">
        <v>40653</v>
      </c>
      <c r="EUT37">
        <v>40652</v>
      </c>
      <c r="EUU37">
        <v>40651</v>
      </c>
      <c r="EUV37">
        <v>40648</v>
      </c>
      <c r="EUW37">
        <v>40647</v>
      </c>
      <c r="EUX37">
        <v>40646</v>
      </c>
      <c r="EUY37">
        <v>40645</v>
      </c>
      <c r="EUZ37">
        <v>40644</v>
      </c>
      <c r="EVA37">
        <v>40641</v>
      </c>
      <c r="EVB37">
        <v>40640</v>
      </c>
      <c r="EVC37">
        <v>40639</v>
      </c>
      <c r="EVD37">
        <v>40638</v>
      </c>
      <c r="EVE37">
        <v>40637</v>
      </c>
      <c r="EVF37">
        <v>40634</v>
      </c>
      <c r="EVG37">
        <v>40633</v>
      </c>
      <c r="EVH37">
        <v>40632</v>
      </c>
      <c r="EVI37">
        <v>40631</v>
      </c>
      <c r="EVJ37">
        <v>40630</v>
      </c>
      <c r="EVK37">
        <v>40627</v>
      </c>
      <c r="EVL37">
        <v>40626</v>
      </c>
      <c r="EVM37">
        <v>40625</v>
      </c>
      <c r="EVN37">
        <v>40624</v>
      </c>
      <c r="EVO37">
        <v>40623</v>
      </c>
      <c r="EVP37">
        <v>40620</v>
      </c>
      <c r="EVQ37">
        <v>40619</v>
      </c>
      <c r="EVR37">
        <v>40618</v>
      </c>
      <c r="EVS37">
        <v>40617</v>
      </c>
      <c r="EVT37">
        <v>40616</v>
      </c>
      <c r="EVU37">
        <v>40613</v>
      </c>
      <c r="EVV37">
        <v>40612</v>
      </c>
      <c r="EVW37">
        <v>40611</v>
      </c>
      <c r="EVX37">
        <v>40610</v>
      </c>
      <c r="EVY37">
        <v>40609</v>
      </c>
      <c r="EVZ37">
        <v>40606</v>
      </c>
      <c r="EWA37">
        <v>40605</v>
      </c>
      <c r="EWB37">
        <v>40604</v>
      </c>
      <c r="EWC37">
        <v>40603</v>
      </c>
      <c r="EWD37">
        <v>40602</v>
      </c>
      <c r="EWE37">
        <v>40599</v>
      </c>
      <c r="EWF37">
        <v>40598</v>
      </c>
      <c r="EWG37">
        <v>40597</v>
      </c>
      <c r="EWH37">
        <v>40596</v>
      </c>
      <c r="EWI37">
        <v>40595</v>
      </c>
      <c r="EWJ37">
        <v>40592</v>
      </c>
      <c r="EWK37">
        <v>40591</v>
      </c>
      <c r="EWL37">
        <v>40590</v>
      </c>
      <c r="EWM37">
        <v>40589</v>
      </c>
      <c r="EWN37">
        <v>40588</v>
      </c>
      <c r="EWO37">
        <v>40585</v>
      </c>
      <c r="EWP37">
        <v>40584</v>
      </c>
      <c r="EWQ37">
        <v>40583</v>
      </c>
      <c r="EWR37">
        <v>40582</v>
      </c>
      <c r="EWS37">
        <v>40581</v>
      </c>
      <c r="EWT37">
        <v>40578</v>
      </c>
      <c r="EWU37">
        <v>40577</v>
      </c>
      <c r="EWV37">
        <v>40576</v>
      </c>
      <c r="EWW37">
        <v>40575</v>
      </c>
      <c r="EWX37">
        <v>40574</v>
      </c>
      <c r="EWY37">
        <v>40571</v>
      </c>
      <c r="EWZ37">
        <v>40570</v>
      </c>
      <c r="EXA37">
        <v>40569</v>
      </c>
      <c r="EXB37">
        <v>40568</v>
      </c>
      <c r="EXC37">
        <v>40567</v>
      </c>
      <c r="EXD37">
        <v>40564</v>
      </c>
      <c r="EXE37">
        <v>40563</v>
      </c>
      <c r="EXF37">
        <v>40562</v>
      </c>
      <c r="EXG37">
        <v>40561</v>
      </c>
      <c r="EXH37">
        <v>40560</v>
      </c>
      <c r="EXI37">
        <v>40557</v>
      </c>
      <c r="EXJ37">
        <v>40556</v>
      </c>
      <c r="EXK37">
        <v>40555</v>
      </c>
      <c r="EXL37">
        <v>40554</v>
      </c>
      <c r="EXM37">
        <v>40553</v>
      </c>
      <c r="EXN37">
        <v>40550</v>
      </c>
      <c r="EXO37">
        <v>40549</v>
      </c>
      <c r="EXP37">
        <v>40548</v>
      </c>
      <c r="EXQ37">
        <v>40547</v>
      </c>
      <c r="EXR37">
        <v>40546</v>
      </c>
      <c r="EXS37">
        <v>40543</v>
      </c>
      <c r="EXT37">
        <v>40542</v>
      </c>
      <c r="EXU37">
        <v>40541</v>
      </c>
      <c r="EXV37">
        <v>40540</v>
      </c>
      <c r="EXW37">
        <v>40539</v>
      </c>
      <c r="EXX37">
        <v>40536</v>
      </c>
      <c r="EXY37">
        <v>40535</v>
      </c>
      <c r="EXZ37">
        <v>40534</v>
      </c>
      <c r="EYA37">
        <v>40533</v>
      </c>
      <c r="EYB37">
        <v>40532</v>
      </c>
      <c r="EYC37">
        <v>40529</v>
      </c>
      <c r="EYD37">
        <v>40528</v>
      </c>
      <c r="EYE37">
        <v>40527</v>
      </c>
      <c r="EYF37">
        <v>40526</v>
      </c>
      <c r="EYG37">
        <v>40525</v>
      </c>
      <c r="EYH37">
        <v>40522</v>
      </c>
      <c r="EYI37">
        <v>40521</v>
      </c>
      <c r="EYJ37">
        <v>40520</v>
      </c>
      <c r="EYK37">
        <v>40519</v>
      </c>
      <c r="EYL37">
        <v>40518</v>
      </c>
      <c r="EYM37">
        <v>40515</v>
      </c>
      <c r="EYN37">
        <v>40514</v>
      </c>
      <c r="EYO37">
        <v>40513</v>
      </c>
      <c r="EYP37">
        <v>40512</v>
      </c>
      <c r="EYQ37">
        <v>40511</v>
      </c>
      <c r="EYR37">
        <v>40508</v>
      </c>
      <c r="EYS37">
        <v>40507</v>
      </c>
      <c r="EYT37">
        <v>40506</v>
      </c>
      <c r="EYU37">
        <v>40505</v>
      </c>
      <c r="EYV37">
        <v>40504</v>
      </c>
      <c r="EYW37">
        <v>40501</v>
      </c>
      <c r="EYX37">
        <v>40500</v>
      </c>
      <c r="EYY37">
        <v>40499</v>
      </c>
      <c r="EYZ37">
        <v>40498</v>
      </c>
      <c r="EZA37">
        <v>40497</v>
      </c>
      <c r="EZB37">
        <v>40494</v>
      </c>
      <c r="EZC37">
        <v>40493</v>
      </c>
      <c r="EZD37">
        <v>40492</v>
      </c>
      <c r="EZE37">
        <v>40491</v>
      </c>
      <c r="EZF37">
        <v>40490</v>
      </c>
      <c r="EZG37">
        <v>40487</v>
      </c>
      <c r="EZH37">
        <v>40486</v>
      </c>
      <c r="EZI37">
        <v>40485</v>
      </c>
      <c r="EZJ37">
        <v>40484</v>
      </c>
      <c r="EZK37">
        <v>40483</v>
      </c>
      <c r="EZL37">
        <v>40480</v>
      </c>
      <c r="EZM37">
        <v>40479</v>
      </c>
      <c r="EZN37">
        <v>40478</v>
      </c>
      <c r="EZO37">
        <v>40477</v>
      </c>
      <c r="EZP37">
        <v>40476</v>
      </c>
      <c r="EZQ37">
        <v>40473</v>
      </c>
      <c r="EZR37">
        <v>40472</v>
      </c>
      <c r="EZS37">
        <v>40471</v>
      </c>
      <c r="EZT37">
        <v>40470</v>
      </c>
      <c r="EZU37">
        <v>40469</v>
      </c>
      <c r="EZV37">
        <v>40466</v>
      </c>
      <c r="EZW37">
        <v>40465</v>
      </c>
      <c r="EZX37">
        <v>40464</v>
      </c>
      <c r="EZY37">
        <v>40463</v>
      </c>
      <c r="EZZ37">
        <v>40462</v>
      </c>
      <c r="FAA37">
        <v>40459</v>
      </c>
      <c r="FAB37">
        <v>40458</v>
      </c>
      <c r="FAC37">
        <v>40457</v>
      </c>
      <c r="FAD37">
        <v>40456</v>
      </c>
      <c r="FAE37">
        <v>40455</v>
      </c>
      <c r="FAF37">
        <v>40452</v>
      </c>
      <c r="FAG37">
        <v>40451</v>
      </c>
      <c r="FAH37">
        <v>40450</v>
      </c>
      <c r="FAI37">
        <v>40449</v>
      </c>
      <c r="FAJ37">
        <v>40448</v>
      </c>
      <c r="FAK37">
        <v>40445</v>
      </c>
      <c r="FAL37">
        <v>40444</v>
      </c>
      <c r="FAM37">
        <v>40443</v>
      </c>
      <c r="FAN37">
        <v>40442</v>
      </c>
      <c r="FAO37">
        <v>40441</v>
      </c>
      <c r="FAP37">
        <v>40438</v>
      </c>
      <c r="FAQ37">
        <v>40437</v>
      </c>
      <c r="FAR37">
        <v>40436</v>
      </c>
      <c r="FAS37">
        <v>40435</v>
      </c>
      <c r="FAT37">
        <v>40434</v>
      </c>
      <c r="FAU37">
        <v>40431</v>
      </c>
      <c r="FAV37">
        <v>40430</v>
      </c>
      <c r="FAW37">
        <v>40429</v>
      </c>
      <c r="FAX37">
        <v>40428</v>
      </c>
      <c r="FAY37">
        <v>40427</v>
      </c>
      <c r="FAZ37">
        <v>40424</v>
      </c>
      <c r="FBA37">
        <v>40423</v>
      </c>
      <c r="FBB37">
        <v>40422</v>
      </c>
      <c r="FBC37">
        <v>40421</v>
      </c>
      <c r="FBD37">
        <v>40420</v>
      </c>
      <c r="FBE37">
        <v>40417</v>
      </c>
      <c r="FBF37">
        <v>40416</v>
      </c>
      <c r="FBG37">
        <v>40415</v>
      </c>
      <c r="FBH37">
        <v>40414</v>
      </c>
      <c r="FBI37">
        <v>40413</v>
      </c>
      <c r="FBJ37">
        <v>40410</v>
      </c>
      <c r="FBK37">
        <v>40409</v>
      </c>
      <c r="FBL37">
        <v>40408</v>
      </c>
      <c r="FBM37">
        <v>40407</v>
      </c>
      <c r="FBN37">
        <v>40406</v>
      </c>
      <c r="FBO37">
        <v>40403</v>
      </c>
      <c r="FBP37">
        <v>40402</v>
      </c>
      <c r="FBQ37">
        <v>40401</v>
      </c>
      <c r="FBR37">
        <v>40400</v>
      </c>
      <c r="FBS37">
        <v>40399</v>
      </c>
      <c r="FBT37">
        <v>40396</v>
      </c>
      <c r="FBU37">
        <v>40395</v>
      </c>
      <c r="FBV37">
        <v>40394</v>
      </c>
      <c r="FBW37">
        <v>40393</v>
      </c>
      <c r="FBX37">
        <v>40392</v>
      </c>
      <c r="FBY37">
        <v>40389</v>
      </c>
      <c r="FBZ37">
        <v>40388</v>
      </c>
      <c r="FCA37">
        <v>40387</v>
      </c>
      <c r="FCB37">
        <v>40386</v>
      </c>
      <c r="FCC37">
        <v>40385</v>
      </c>
      <c r="FCD37">
        <v>40382</v>
      </c>
      <c r="FCE37">
        <v>40381</v>
      </c>
      <c r="FCF37">
        <v>40380</v>
      </c>
      <c r="FCG37">
        <v>40379</v>
      </c>
      <c r="FCH37">
        <v>40378</v>
      </c>
      <c r="FCI37">
        <v>40375</v>
      </c>
      <c r="FCJ37">
        <v>40374</v>
      </c>
      <c r="FCK37">
        <v>40373</v>
      </c>
      <c r="FCL37">
        <v>40372</v>
      </c>
      <c r="FCM37">
        <v>40371</v>
      </c>
      <c r="FCN37">
        <v>40368</v>
      </c>
      <c r="FCO37">
        <v>40367</v>
      </c>
      <c r="FCP37">
        <v>40366</v>
      </c>
      <c r="FCQ37">
        <v>40365</v>
      </c>
      <c r="FCR37">
        <v>40364</v>
      </c>
      <c r="FCS37">
        <v>40361</v>
      </c>
      <c r="FCT37">
        <v>40360</v>
      </c>
      <c r="FCU37">
        <v>40359</v>
      </c>
      <c r="FCV37">
        <v>40358</v>
      </c>
      <c r="FCW37">
        <v>40357</v>
      </c>
      <c r="FCX37">
        <v>40354</v>
      </c>
      <c r="FCY37">
        <v>40353</v>
      </c>
      <c r="FCZ37">
        <v>40352</v>
      </c>
      <c r="FDA37">
        <v>40351</v>
      </c>
      <c r="FDB37">
        <v>40350</v>
      </c>
      <c r="FDC37">
        <v>40347</v>
      </c>
      <c r="FDD37">
        <v>40346</v>
      </c>
      <c r="FDE37">
        <v>40345</v>
      </c>
      <c r="FDF37">
        <v>40344</v>
      </c>
      <c r="FDG37">
        <v>40343</v>
      </c>
      <c r="FDH37">
        <v>40340</v>
      </c>
      <c r="FDI37">
        <v>40339</v>
      </c>
      <c r="FDJ37">
        <v>40338</v>
      </c>
      <c r="FDK37">
        <v>40337</v>
      </c>
      <c r="FDL37">
        <v>40336</v>
      </c>
      <c r="FDM37">
        <v>40333</v>
      </c>
      <c r="FDN37">
        <v>40332</v>
      </c>
      <c r="FDO37">
        <v>40331</v>
      </c>
      <c r="FDP37">
        <v>40330</v>
      </c>
      <c r="FDQ37">
        <v>40329</v>
      </c>
      <c r="FDR37">
        <v>40326</v>
      </c>
      <c r="FDS37">
        <v>40325</v>
      </c>
      <c r="FDT37">
        <v>40324</v>
      </c>
      <c r="FDU37">
        <v>40323</v>
      </c>
      <c r="FDV37">
        <v>40322</v>
      </c>
      <c r="FDW37">
        <v>40319</v>
      </c>
      <c r="FDX37">
        <v>40318</v>
      </c>
      <c r="FDY37">
        <v>40317</v>
      </c>
      <c r="FDZ37">
        <v>40316</v>
      </c>
      <c r="FEA37">
        <v>40315</v>
      </c>
      <c r="FEB37">
        <v>40312</v>
      </c>
      <c r="FEC37">
        <v>40311</v>
      </c>
      <c r="FED37">
        <v>40310</v>
      </c>
      <c r="FEE37">
        <v>40309</v>
      </c>
      <c r="FEF37">
        <v>40308</v>
      </c>
      <c r="FEG37">
        <v>40305</v>
      </c>
      <c r="FEH37">
        <v>40304</v>
      </c>
      <c r="FEI37">
        <v>40303</v>
      </c>
      <c r="FEJ37">
        <v>40302</v>
      </c>
      <c r="FEK37">
        <v>40301</v>
      </c>
      <c r="FEL37">
        <v>40298</v>
      </c>
      <c r="FEM37">
        <v>40297</v>
      </c>
      <c r="FEN37">
        <v>40296</v>
      </c>
      <c r="FEO37">
        <v>40295</v>
      </c>
      <c r="FEP37">
        <v>40294</v>
      </c>
      <c r="FEQ37">
        <v>40291</v>
      </c>
      <c r="FER37">
        <v>40290</v>
      </c>
      <c r="FES37">
        <v>40289</v>
      </c>
      <c r="FET37">
        <v>40288</v>
      </c>
      <c r="FEU37">
        <v>40287</v>
      </c>
      <c r="FEV37">
        <v>40284</v>
      </c>
      <c r="FEW37">
        <v>40283</v>
      </c>
      <c r="FEX37">
        <v>40282</v>
      </c>
      <c r="FEY37">
        <v>40281</v>
      </c>
      <c r="FEZ37">
        <v>40280</v>
      </c>
      <c r="FFA37">
        <v>40277</v>
      </c>
      <c r="FFB37">
        <v>40276</v>
      </c>
      <c r="FFC37">
        <v>40275</v>
      </c>
      <c r="FFD37">
        <v>40274</v>
      </c>
      <c r="FFE37">
        <v>40273</v>
      </c>
      <c r="FFF37">
        <v>40270</v>
      </c>
      <c r="FFG37">
        <v>40269</v>
      </c>
      <c r="FFH37">
        <v>40268</v>
      </c>
      <c r="FFI37">
        <v>40267</v>
      </c>
      <c r="FFJ37">
        <v>40266</v>
      </c>
      <c r="FFK37">
        <v>40263</v>
      </c>
      <c r="FFL37">
        <v>40262</v>
      </c>
      <c r="FFM37">
        <v>40261</v>
      </c>
      <c r="FFN37">
        <v>40260</v>
      </c>
      <c r="FFO37">
        <v>40259</v>
      </c>
      <c r="FFP37">
        <v>40256</v>
      </c>
      <c r="FFQ37">
        <v>40255</v>
      </c>
      <c r="FFR37">
        <v>40254</v>
      </c>
      <c r="FFS37">
        <v>40253</v>
      </c>
      <c r="FFT37">
        <v>40252</v>
      </c>
      <c r="FFU37">
        <v>40249</v>
      </c>
      <c r="FFV37">
        <v>40248</v>
      </c>
      <c r="FFW37">
        <v>40247</v>
      </c>
      <c r="FFX37">
        <v>40246</v>
      </c>
      <c r="FFY37">
        <v>40245</v>
      </c>
      <c r="FFZ37">
        <v>40242</v>
      </c>
      <c r="FGA37">
        <v>40241</v>
      </c>
      <c r="FGB37">
        <v>40240</v>
      </c>
      <c r="FGC37">
        <v>40239</v>
      </c>
      <c r="FGD37">
        <v>40238</v>
      </c>
      <c r="FGE37">
        <v>40235</v>
      </c>
      <c r="FGF37">
        <v>40234</v>
      </c>
      <c r="FGG37">
        <v>40233</v>
      </c>
      <c r="FGH37">
        <v>40232</v>
      </c>
      <c r="FGI37">
        <v>40231</v>
      </c>
      <c r="FGJ37">
        <v>40228</v>
      </c>
      <c r="FGK37">
        <v>40227</v>
      </c>
      <c r="FGL37">
        <v>40226</v>
      </c>
      <c r="FGM37">
        <v>40225</v>
      </c>
      <c r="FGN37">
        <v>40224</v>
      </c>
      <c r="FGO37">
        <v>40221</v>
      </c>
      <c r="FGP37">
        <v>40220</v>
      </c>
      <c r="FGQ37">
        <v>40219</v>
      </c>
      <c r="FGR37">
        <v>40218</v>
      </c>
      <c r="FGS37">
        <v>40217</v>
      </c>
      <c r="FGT37">
        <v>40214</v>
      </c>
      <c r="FGU37">
        <v>40213</v>
      </c>
      <c r="FGV37">
        <v>40212</v>
      </c>
      <c r="FGW37">
        <v>40211</v>
      </c>
      <c r="FGX37">
        <v>40210</v>
      </c>
      <c r="FGY37">
        <v>40207</v>
      </c>
      <c r="FGZ37">
        <v>40206</v>
      </c>
      <c r="FHA37">
        <v>40205</v>
      </c>
      <c r="FHB37">
        <v>40204</v>
      </c>
      <c r="FHC37">
        <v>40203</v>
      </c>
      <c r="FHD37">
        <v>40200</v>
      </c>
      <c r="FHE37">
        <v>40199</v>
      </c>
      <c r="FHF37">
        <v>40198</v>
      </c>
      <c r="FHG37">
        <v>40197</v>
      </c>
      <c r="FHH37">
        <v>40196</v>
      </c>
      <c r="FHI37">
        <v>40193</v>
      </c>
      <c r="FHJ37">
        <v>40192</v>
      </c>
      <c r="FHK37">
        <v>40191</v>
      </c>
      <c r="FHL37">
        <v>40190</v>
      </c>
      <c r="FHM37">
        <v>40189</v>
      </c>
      <c r="FHN37">
        <v>40186</v>
      </c>
      <c r="FHO37">
        <v>40185</v>
      </c>
      <c r="FHP37">
        <v>40184</v>
      </c>
      <c r="FHQ37">
        <v>40183</v>
      </c>
      <c r="FHR37">
        <v>40182</v>
      </c>
      <c r="FHS37">
        <v>40179</v>
      </c>
      <c r="FHT37">
        <v>40178</v>
      </c>
      <c r="FHU37">
        <v>40177</v>
      </c>
      <c r="FHV37">
        <v>40176</v>
      </c>
      <c r="FHW37">
        <v>40175</v>
      </c>
      <c r="FHX37">
        <v>40172</v>
      </c>
      <c r="FHY37">
        <v>40171</v>
      </c>
      <c r="FHZ37">
        <v>40170</v>
      </c>
      <c r="FIA37">
        <v>40169</v>
      </c>
      <c r="FIB37">
        <v>40168</v>
      </c>
      <c r="FIC37">
        <v>40165</v>
      </c>
      <c r="FID37">
        <v>40164</v>
      </c>
      <c r="FIE37">
        <v>40163</v>
      </c>
      <c r="FIF37">
        <v>40162</v>
      </c>
      <c r="FIG37">
        <v>40161</v>
      </c>
      <c r="FIH37">
        <v>40158</v>
      </c>
      <c r="FII37">
        <v>40157</v>
      </c>
      <c r="FIJ37">
        <v>40156</v>
      </c>
      <c r="FIK37">
        <v>40155</v>
      </c>
      <c r="FIL37">
        <v>40154</v>
      </c>
      <c r="FIM37">
        <v>40151</v>
      </c>
      <c r="FIN37">
        <v>40150</v>
      </c>
      <c r="FIO37">
        <v>40149</v>
      </c>
      <c r="FIP37">
        <v>40148</v>
      </c>
      <c r="FIQ37">
        <v>40147</v>
      </c>
      <c r="FIR37">
        <v>40144</v>
      </c>
      <c r="FIS37">
        <v>40143</v>
      </c>
      <c r="FIT37">
        <v>40142</v>
      </c>
      <c r="FIU37">
        <v>40141</v>
      </c>
      <c r="FIV37">
        <v>40140</v>
      </c>
      <c r="FIW37">
        <v>40137</v>
      </c>
      <c r="FIX37">
        <v>40136</v>
      </c>
      <c r="FIY37">
        <v>40135</v>
      </c>
      <c r="FIZ37">
        <v>40134</v>
      </c>
      <c r="FJA37">
        <v>40133</v>
      </c>
      <c r="FJB37">
        <v>40130</v>
      </c>
      <c r="FJC37">
        <v>40129</v>
      </c>
      <c r="FJD37">
        <v>40128</v>
      </c>
      <c r="FJE37">
        <v>40127</v>
      </c>
      <c r="FJF37">
        <v>40126</v>
      </c>
      <c r="FJG37">
        <v>40123</v>
      </c>
      <c r="FJH37">
        <v>40122</v>
      </c>
      <c r="FJI37">
        <v>40121</v>
      </c>
      <c r="FJJ37">
        <v>40120</v>
      </c>
      <c r="FJK37">
        <v>40119</v>
      </c>
      <c r="FJL37">
        <v>40116</v>
      </c>
      <c r="FJM37">
        <v>40115</v>
      </c>
      <c r="FJN37">
        <v>40114</v>
      </c>
      <c r="FJO37">
        <v>40113</v>
      </c>
      <c r="FJP37">
        <v>40112</v>
      </c>
      <c r="FJQ37">
        <v>40109</v>
      </c>
      <c r="FJR37">
        <v>40108</v>
      </c>
      <c r="FJS37">
        <v>40107</v>
      </c>
      <c r="FJT37">
        <v>40106</v>
      </c>
      <c r="FJU37">
        <v>40105</v>
      </c>
      <c r="FJV37">
        <v>40102</v>
      </c>
      <c r="FJW37">
        <v>40101</v>
      </c>
      <c r="FJX37">
        <v>40100</v>
      </c>
      <c r="FJY37">
        <v>40099</v>
      </c>
      <c r="FJZ37">
        <v>40098</v>
      </c>
      <c r="FKA37">
        <v>40095</v>
      </c>
      <c r="FKB37">
        <v>40094</v>
      </c>
      <c r="FKC37">
        <v>40093</v>
      </c>
      <c r="FKD37">
        <v>40092</v>
      </c>
      <c r="FKE37">
        <v>40091</v>
      </c>
      <c r="FKF37">
        <v>40088</v>
      </c>
      <c r="FKG37">
        <v>40087</v>
      </c>
      <c r="FKH37">
        <v>40086</v>
      </c>
      <c r="FKI37">
        <v>40085</v>
      </c>
      <c r="FKJ37">
        <v>40084</v>
      </c>
      <c r="FKK37">
        <v>40081</v>
      </c>
      <c r="FKL37">
        <v>40080</v>
      </c>
      <c r="FKM37">
        <v>40079</v>
      </c>
      <c r="FKN37">
        <v>40078</v>
      </c>
      <c r="FKO37">
        <v>40077</v>
      </c>
      <c r="FKP37">
        <v>40074</v>
      </c>
      <c r="FKQ37">
        <v>40073</v>
      </c>
      <c r="FKR37">
        <v>40072</v>
      </c>
      <c r="FKS37">
        <v>40071</v>
      </c>
      <c r="FKT37">
        <v>40070</v>
      </c>
      <c r="FKU37">
        <v>40067</v>
      </c>
      <c r="FKV37">
        <v>40066</v>
      </c>
      <c r="FKW37">
        <v>40065</v>
      </c>
      <c r="FKX37">
        <v>40064</v>
      </c>
      <c r="FKY37">
        <v>40063</v>
      </c>
      <c r="FKZ37">
        <v>40060</v>
      </c>
      <c r="FLA37">
        <v>40059</v>
      </c>
      <c r="FLB37">
        <v>40058</v>
      </c>
      <c r="FLC37">
        <v>40057</v>
      </c>
      <c r="FLD37">
        <v>40056</v>
      </c>
      <c r="FLE37">
        <v>40053</v>
      </c>
      <c r="FLF37">
        <v>40052</v>
      </c>
      <c r="FLG37">
        <v>40051</v>
      </c>
      <c r="FLH37">
        <v>40050</v>
      </c>
      <c r="FLI37">
        <v>40049</v>
      </c>
      <c r="FLJ37">
        <v>40046</v>
      </c>
      <c r="FLK37">
        <v>40045</v>
      </c>
      <c r="FLL37">
        <v>40044</v>
      </c>
      <c r="FLM37">
        <v>40043</v>
      </c>
      <c r="FLN37">
        <v>40042</v>
      </c>
      <c r="FLO37">
        <v>40039</v>
      </c>
      <c r="FLP37">
        <v>40038</v>
      </c>
      <c r="FLQ37">
        <v>40037</v>
      </c>
      <c r="FLR37">
        <v>40036</v>
      </c>
      <c r="FLS37">
        <v>40035</v>
      </c>
      <c r="FLT37">
        <v>40032</v>
      </c>
      <c r="FLU37">
        <v>40031</v>
      </c>
      <c r="FLV37">
        <v>40030</v>
      </c>
      <c r="FLW37">
        <v>40029</v>
      </c>
      <c r="FLX37">
        <v>40028</v>
      </c>
      <c r="FLY37">
        <v>40025</v>
      </c>
      <c r="FLZ37">
        <v>40024</v>
      </c>
      <c r="FMA37">
        <v>40023</v>
      </c>
      <c r="FMB37">
        <v>40022</v>
      </c>
      <c r="FMC37">
        <v>40021</v>
      </c>
      <c r="FMD37">
        <v>40018</v>
      </c>
      <c r="FME37">
        <v>40017</v>
      </c>
      <c r="FMF37">
        <v>40016</v>
      </c>
      <c r="FMG37">
        <v>40015</v>
      </c>
      <c r="FMH37">
        <v>40014</v>
      </c>
      <c r="FMI37">
        <v>40011</v>
      </c>
      <c r="FMJ37">
        <v>40010</v>
      </c>
      <c r="FMK37">
        <v>40009</v>
      </c>
      <c r="FML37">
        <v>40008</v>
      </c>
      <c r="FMM37">
        <v>40007</v>
      </c>
      <c r="FMN37">
        <v>40004</v>
      </c>
      <c r="FMO37">
        <v>40003</v>
      </c>
      <c r="FMP37">
        <v>40002</v>
      </c>
      <c r="FMQ37">
        <v>40001</v>
      </c>
      <c r="FMR37">
        <v>40000</v>
      </c>
      <c r="FMS37">
        <v>39997</v>
      </c>
      <c r="FMT37">
        <v>39996</v>
      </c>
      <c r="FMU37">
        <v>39995</v>
      </c>
      <c r="FMV37">
        <v>39994</v>
      </c>
      <c r="FMW37">
        <v>39993</v>
      </c>
      <c r="FMX37">
        <v>39990</v>
      </c>
      <c r="FMY37">
        <v>39989</v>
      </c>
      <c r="FMZ37">
        <v>39988</v>
      </c>
      <c r="FNA37">
        <v>39987</v>
      </c>
      <c r="FNB37">
        <v>39986</v>
      </c>
      <c r="FNC37">
        <v>39983</v>
      </c>
      <c r="FND37">
        <v>39982</v>
      </c>
      <c r="FNE37">
        <v>39981</v>
      </c>
      <c r="FNF37">
        <v>39980</v>
      </c>
      <c r="FNG37">
        <v>39979</v>
      </c>
      <c r="FNH37">
        <v>39976</v>
      </c>
      <c r="FNI37">
        <v>39975</v>
      </c>
      <c r="FNJ37">
        <v>39974</v>
      </c>
      <c r="FNK37">
        <v>39973</v>
      </c>
      <c r="FNL37">
        <v>39972</v>
      </c>
      <c r="FNM37">
        <v>39969</v>
      </c>
      <c r="FNN37">
        <v>39968</v>
      </c>
      <c r="FNO37">
        <v>39967</v>
      </c>
      <c r="FNP37">
        <v>39966</v>
      </c>
      <c r="FNQ37">
        <v>39965</v>
      </c>
      <c r="FNR37">
        <v>39962</v>
      </c>
      <c r="FNS37">
        <v>39961</v>
      </c>
      <c r="FNT37">
        <v>39960</v>
      </c>
      <c r="FNU37">
        <v>39959</v>
      </c>
      <c r="FNV37">
        <v>39958</v>
      </c>
      <c r="FNW37">
        <v>39955</v>
      </c>
      <c r="FNX37">
        <v>39954</v>
      </c>
      <c r="FNY37">
        <v>39953</v>
      </c>
      <c r="FNZ37">
        <v>39952</v>
      </c>
      <c r="FOA37">
        <v>39951</v>
      </c>
      <c r="FOB37">
        <v>39948</v>
      </c>
      <c r="FOC37">
        <v>39947</v>
      </c>
      <c r="FOD37">
        <v>39946</v>
      </c>
      <c r="FOE37">
        <v>39945</v>
      </c>
      <c r="FOF37">
        <v>39944</v>
      </c>
      <c r="FOG37">
        <v>39941</v>
      </c>
      <c r="FOH37">
        <v>39940</v>
      </c>
      <c r="FOI37">
        <v>39939</v>
      </c>
      <c r="FOJ37">
        <v>39938</v>
      </c>
      <c r="FOK37">
        <v>39937</v>
      </c>
      <c r="FOL37">
        <v>39934</v>
      </c>
      <c r="FOM37">
        <v>39933</v>
      </c>
      <c r="FON37">
        <v>39932</v>
      </c>
      <c r="FOO37">
        <v>39931</v>
      </c>
      <c r="FOP37">
        <v>39930</v>
      </c>
      <c r="FOQ37">
        <v>39927</v>
      </c>
      <c r="FOR37">
        <v>39926</v>
      </c>
      <c r="FOS37">
        <v>39925</v>
      </c>
      <c r="FOT37">
        <v>39924</v>
      </c>
      <c r="FOU37">
        <v>39923</v>
      </c>
      <c r="FOV37">
        <v>39920</v>
      </c>
      <c r="FOW37">
        <v>39919</v>
      </c>
      <c r="FOX37">
        <v>39918</v>
      </c>
      <c r="FOY37">
        <v>39917</v>
      </c>
      <c r="FOZ37">
        <v>39916</v>
      </c>
      <c r="FPA37">
        <v>39913</v>
      </c>
      <c r="FPB37">
        <v>39912</v>
      </c>
      <c r="FPC37">
        <v>39911</v>
      </c>
      <c r="FPD37">
        <v>39910</v>
      </c>
      <c r="FPE37">
        <v>39909</v>
      </c>
      <c r="FPF37">
        <v>39906</v>
      </c>
      <c r="FPG37">
        <v>39905</v>
      </c>
      <c r="FPH37">
        <v>39904</v>
      </c>
      <c r="FPI37">
        <v>39903</v>
      </c>
      <c r="FPJ37">
        <v>39902</v>
      </c>
      <c r="FPK37">
        <v>39899</v>
      </c>
      <c r="FPL37">
        <v>39898</v>
      </c>
      <c r="FPM37">
        <v>39897</v>
      </c>
      <c r="FPN37">
        <v>39896</v>
      </c>
      <c r="FPO37">
        <v>39895</v>
      </c>
      <c r="FPP37">
        <v>39892</v>
      </c>
      <c r="FPQ37">
        <v>39891</v>
      </c>
      <c r="FPR37">
        <v>39890</v>
      </c>
      <c r="FPS37">
        <v>39889</v>
      </c>
      <c r="FPT37">
        <v>39888</v>
      </c>
      <c r="FPU37">
        <v>39885</v>
      </c>
      <c r="FPV37">
        <v>39884</v>
      </c>
      <c r="FPW37">
        <v>39883</v>
      </c>
      <c r="FPX37">
        <v>39882</v>
      </c>
      <c r="FPY37">
        <v>39881</v>
      </c>
      <c r="FPZ37">
        <v>39878</v>
      </c>
      <c r="FQA37">
        <v>39877</v>
      </c>
      <c r="FQB37">
        <v>39876</v>
      </c>
      <c r="FQC37">
        <v>39875</v>
      </c>
      <c r="FQD37">
        <v>39874</v>
      </c>
      <c r="FQE37">
        <v>39871</v>
      </c>
      <c r="FQF37">
        <v>39870</v>
      </c>
      <c r="FQG37">
        <v>39869</v>
      </c>
      <c r="FQH37">
        <v>39868</v>
      </c>
      <c r="FQI37">
        <v>39867</v>
      </c>
      <c r="FQJ37">
        <v>39864</v>
      </c>
      <c r="FQK37">
        <v>39863</v>
      </c>
      <c r="FQL37">
        <v>39862</v>
      </c>
      <c r="FQM37">
        <v>39861</v>
      </c>
      <c r="FQN37">
        <v>39860</v>
      </c>
      <c r="FQO37">
        <v>39857</v>
      </c>
      <c r="FQP37">
        <v>39856</v>
      </c>
      <c r="FQQ37">
        <v>39855</v>
      </c>
      <c r="FQR37">
        <v>39854</v>
      </c>
      <c r="FQS37">
        <v>39853</v>
      </c>
      <c r="FQT37">
        <v>39850</v>
      </c>
      <c r="FQU37">
        <v>39849</v>
      </c>
      <c r="FQV37">
        <v>39848</v>
      </c>
      <c r="FQW37">
        <v>39847</v>
      </c>
      <c r="FQX37">
        <v>39846</v>
      </c>
      <c r="FQY37">
        <v>39843</v>
      </c>
      <c r="FQZ37">
        <v>39842</v>
      </c>
      <c r="FRA37">
        <v>39841</v>
      </c>
      <c r="FRB37">
        <v>39840</v>
      </c>
      <c r="FRC37">
        <v>39839</v>
      </c>
      <c r="FRD37">
        <v>39836</v>
      </c>
      <c r="FRE37">
        <v>39835</v>
      </c>
      <c r="FRF37">
        <v>39834</v>
      </c>
      <c r="FRG37">
        <v>39833</v>
      </c>
      <c r="FRH37">
        <v>39832</v>
      </c>
      <c r="FRI37">
        <v>39829</v>
      </c>
      <c r="FRJ37">
        <v>39828</v>
      </c>
      <c r="FRK37">
        <v>39827</v>
      </c>
      <c r="FRL37">
        <v>39826</v>
      </c>
      <c r="FRM37">
        <v>39825</v>
      </c>
      <c r="FRN37">
        <v>39822</v>
      </c>
      <c r="FRO37">
        <v>39821</v>
      </c>
      <c r="FRP37">
        <v>39820</v>
      </c>
      <c r="FRQ37">
        <v>39819</v>
      </c>
      <c r="FRR37">
        <v>39818</v>
      </c>
      <c r="FRS37">
        <v>39815</v>
      </c>
      <c r="FRT37">
        <v>39814</v>
      </c>
      <c r="FRU37">
        <v>39813</v>
      </c>
      <c r="FRV37">
        <v>39812</v>
      </c>
      <c r="FRW37">
        <v>39811</v>
      </c>
      <c r="FRX37">
        <v>39808</v>
      </c>
      <c r="FRY37">
        <v>39807</v>
      </c>
      <c r="FRZ37">
        <v>39806</v>
      </c>
      <c r="FSA37">
        <v>39805</v>
      </c>
      <c r="FSB37">
        <v>39804</v>
      </c>
      <c r="FSC37">
        <v>39801</v>
      </c>
      <c r="FSD37">
        <v>39800</v>
      </c>
      <c r="FSE37">
        <v>39799</v>
      </c>
      <c r="FSF37">
        <v>39798</v>
      </c>
      <c r="FSG37">
        <v>39797</v>
      </c>
      <c r="FSH37">
        <v>39794</v>
      </c>
      <c r="FSI37">
        <v>39793</v>
      </c>
      <c r="FSJ37">
        <v>39792</v>
      </c>
      <c r="FSK37">
        <v>39791</v>
      </c>
      <c r="FSL37">
        <v>39790</v>
      </c>
      <c r="FSM37">
        <v>39787</v>
      </c>
      <c r="FSN37">
        <v>39786</v>
      </c>
      <c r="FSO37">
        <v>39785</v>
      </c>
      <c r="FSP37">
        <v>39784</v>
      </c>
      <c r="FSQ37">
        <v>39783</v>
      </c>
      <c r="FSR37">
        <v>39780</v>
      </c>
      <c r="FSS37">
        <v>39779</v>
      </c>
      <c r="FST37">
        <v>39778</v>
      </c>
      <c r="FSU37">
        <v>39777</v>
      </c>
      <c r="FSV37">
        <v>39776</v>
      </c>
      <c r="FSW37">
        <v>39773</v>
      </c>
      <c r="FSX37">
        <v>39772</v>
      </c>
      <c r="FSY37">
        <v>39771</v>
      </c>
      <c r="FSZ37">
        <v>39770</v>
      </c>
      <c r="FTA37">
        <v>39769</v>
      </c>
      <c r="FTB37">
        <v>39766</v>
      </c>
      <c r="FTC37">
        <v>39765</v>
      </c>
      <c r="FTD37">
        <v>39764</v>
      </c>
      <c r="FTE37">
        <v>39763</v>
      </c>
      <c r="FTF37">
        <v>39762</v>
      </c>
      <c r="FTG37">
        <v>39759</v>
      </c>
      <c r="FTH37">
        <v>39758</v>
      </c>
      <c r="FTI37">
        <v>39757</v>
      </c>
      <c r="FTJ37">
        <v>39756</v>
      </c>
      <c r="FTK37">
        <v>39755</v>
      </c>
      <c r="FTL37">
        <v>39752</v>
      </c>
      <c r="FTM37">
        <v>39751</v>
      </c>
      <c r="FTN37">
        <v>39750</v>
      </c>
      <c r="FTO37">
        <v>39749</v>
      </c>
      <c r="FTP37">
        <v>39748</v>
      </c>
      <c r="FTQ37">
        <v>39745</v>
      </c>
      <c r="FTR37">
        <v>39744</v>
      </c>
      <c r="FTS37">
        <v>39743</v>
      </c>
      <c r="FTT37">
        <v>39742</v>
      </c>
      <c r="FTU37">
        <v>39741</v>
      </c>
      <c r="FTV37">
        <v>39738</v>
      </c>
      <c r="FTW37">
        <v>39737</v>
      </c>
      <c r="FTX37">
        <v>39736</v>
      </c>
      <c r="FTY37">
        <v>39735</v>
      </c>
      <c r="FTZ37">
        <v>39734</v>
      </c>
      <c r="FUA37">
        <v>39731</v>
      </c>
      <c r="FUB37">
        <v>39730</v>
      </c>
      <c r="FUC37">
        <v>39729</v>
      </c>
      <c r="FUD37">
        <v>39728</v>
      </c>
      <c r="FUE37">
        <v>39727</v>
      </c>
      <c r="FUF37">
        <v>39724</v>
      </c>
      <c r="FUG37">
        <v>39723</v>
      </c>
      <c r="FUH37">
        <v>39722</v>
      </c>
      <c r="FUI37">
        <v>39721</v>
      </c>
      <c r="FUJ37">
        <v>39720</v>
      </c>
      <c r="FUK37">
        <v>39717</v>
      </c>
      <c r="FUL37">
        <v>39716</v>
      </c>
      <c r="FUM37">
        <v>39715</v>
      </c>
      <c r="FUN37">
        <v>39714</v>
      </c>
      <c r="FUO37">
        <v>39713</v>
      </c>
      <c r="FUP37">
        <v>39710</v>
      </c>
      <c r="FUQ37">
        <v>39709</v>
      </c>
      <c r="FUR37">
        <v>39708</v>
      </c>
      <c r="FUS37">
        <v>39707</v>
      </c>
      <c r="FUT37">
        <v>39706</v>
      </c>
      <c r="FUU37">
        <v>39703</v>
      </c>
      <c r="FUV37">
        <v>39702</v>
      </c>
      <c r="FUW37">
        <v>39701</v>
      </c>
      <c r="FUX37">
        <v>39700</v>
      </c>
      <c r="FUY37">
        <v>39699</v>
      </c>
      <c r="FUZ37">
        <v>39696</v>
      </c>
      <c r="FVA37">
        <v>39695</v>
      </c>
      <c r="FVB37">
        <v>39694</v>
      </c>
      <c r="FVC37">
        <v>39693</v>
      </c>
      <c r="FVD37">
        <v>39692</v>
      </c>
      <c r="FVE37">
        <v>39689</v>
      </c>
      <c r="FVF37">
        <v>39688</v>
      </c>
      <c r="FVG37">
        <v>39687</v>
      </c>
      <c r="FVH37">
        <v>39686</v>
      </c>
      <c r="FVI37">
        <v>39685</v>
      </c>
      <c r="FVJ37">
        <v>39682</v>
      </c>
      <c r="FVK37">
        <v>39681</v>
      </c>
      <c r="FVL37">
        <v>39680</v>
      </c>
      <c r="FVM37">
        <v>39679</v>
      </c>
      <c r="FVN37">
        <v>39678</v>
      </c>
      <c r="FVO37">
        <v>39675</v>
      </c>
      <c r="FVP37">
        <v>39674</v>
      </c>
      <c r="FVQ37">
        <v>39673</v>
      </c>
      <c r="FVR37">
        <v>39672</v>
      </c>
      <c r="FVS37">
        <v>39671</v>
      </c>
      <c r="FVT37">
        <v>39668</v>
      </c>
      <c r="FVU37">
        <v>39667</v>
      </c>
      <c r="FVV37">
        <v>39666</v>
      </c>
      <c r="FVW37">
        <v>39665</v>
      </c>
      <c r="FVX37">
        <v>39664</v>
      </c>
      <c r="FVY37">
        <v>39661</v>
      </c>
      <c r="FVZ37">
        <v>39660</v>
      </c>
      <c r="FWA37">
        <v>39659</v>
      </c>
      <c r="FWB37">
        <v>39658</v>
      </c>
      <c r="FWC37">
        <v>39657</v>
      </c>
      <c r="FWD37">
        <v>39654</v>
      </c>
      <c r="FWE37">
        <v>39653</v>
      </c>
      <c r="FWF37">
        <v>39652</v>
      </c>
      <c r="FWG37">
        <v>39651</v>
      </c>
      <c r="FWH37">
        <v>39650</v>
      </c>
      <c r="FWI37">
        <v>39647</v>
      </c>
      <c r="FWJ37">
        <v>39646</v>
      </c>
      <c r="FWK37">
        <v>39645</v>
      </c>
      <c r="FWL37">
        <v>39644</v>
      </c>
      <c r="FWM37">
        <v>39643</v>
      </c>
      <c r="FWN37">
        <v>39640</v>
      </c>
      <c r="FWO37">
        <v>39639</v>
      </c>
      <c r="FWP37">
        <v>39638</v>
      </c>
      <c r="FWQ37">
        <v>39637</v>
      </c>
      <c r="FWR37">
        <v>39636</v>
      </c>
      <c r="FWS37">
        <v>39633</v>
      </c>
      <c r="FWT37">
        <v>39632</v>
      </c>
      <c r="FWU37">
        <v>39631</v>
      </c>
      <c r="FWV37">
        <v>39630</v>
      </c>
      <c r="FWW37">
        <v>39629</v>
      </c>
      <c r="FWX37">
        <v>39626</v>
      </c>
      <c r="FWY37">
        <v>39625</v>
      </c>
      <c r="FWZ37">
        <v>39624</v>
      </c>
      <c r="FXA37">
        <v>39623</v>
      </c>
      <c r="FXB37">
        <v>39622</v>
      </c>
      <c r="FXC37">
        <v>39619</v>
      </c>
      <c r="FXD37">
        <v>39618</v>
      </c>
      <c r="FXE37">
        <v>39617</v>
      </c>
      <c r="FXF37">
        <v>39616</v>
      </c>
      <c r="FXG37">
        <v>39615</v>
      </c>
      <c r="FXH37">
        <v>39612</v>
      </c>
      <c r="FXI37">
        <v>39611</v>
      </c>
      <c r="FXJ37">
        <v>39610</v>
      </c>
      <c r="FXK37">
        <v>39609</v>
      </c>
      <c r="FXL37">
        <v>39608</v>
      </c>
      <c r="FXM37">
        <v>39605</v>
      </c>
      <c r="FXN37">
        <v>39604</v>
      </c>
      <c r="FXO37">
        <v>39603</v>
      </c>
      <c r="FXP37">
        <v>39602</v>
      </c>
      <c r="FXQ37">
        <v>39601</v>
      </c>
      <c r="FXR37">
        <v>39598</v>
      </c>
      <c r="FXS37">
        <v>39597</v>
      </c>
      <c r="FXT37">
        <v>39596</v>
      </c>
      <c r="FXU37">
        <v>39595</v>
      </c>
      <c r="FXV37">
        <v>39594</v>
      </c>
      <c r="FXW37">
        <v>39591</v>
      </c>
      <c r="FXX37">
        <v>39590</v>
      </c>
      <c r="FXY37">
        <v>39589</v>
      </c>
      <c r="FXZ37">
        <v>39588</v>
      </c>
      <c r="FYA37">
        <v>39587</v>
      </c>
      <c r="FYB37">
        <v>39584</v>
      </c>
      <c r="FYC37">
        <v>39583</v>
      </c>
      <c r="FYD37">
        <v>39582</v>
      </c>
      <c r="FYE37">
        <v>39581</v>
      </c>
      <c r="FYF37">
        <v>39580</v>
      </c>
      <c r="FYG37">
        <v>39577</v>
      </c>
      <c r="FYH37">
        <v>39576</v>
      </c>
      <c r="FYI37">
        <v>39575</v>
      </c>
      <c r="FYJ37">
        <v>39574</v>
      </c>
      <c r="FYK37">
        <v>39573</v>
      </c>
      <c r="FYL37">
        <v>39570</v>
      </c>
      <c r="FYM37">
        <v>39569</v>
      </c>
      <c r="FYN37">
        <v>39568</v>
      </c>
      <c r="FYO37">
        <v>39567</v>
      </c>
      <c r="FYP37">
        <v>39566</v>
      </c>
      <c r="FYQ37">
        <v>39563</v>
      </c>
      <c r="FYR37">
        <v>39562</v>
      </c>
      <c r="FYS37">
        <v>39561</v>
      </c>
      <c r="FYT37">
        <v>39560</v>
      </c>
      <c r="FYU37">
        <v>39559</v>
      </c>
      <c r="FYV37">
        <v>39556</v>
      </c>
      <c r="FYW37">
        <v>39555</v>
      </c>
      <c r="FYX37">
        <v>39554</v>
      </c>
      <c r="FYY37">
        <v>39553</v>
      </c>
      <c r="FYZ37">
        <v>39552</v>
      </c>
      <c r="FZA37">
        <v>39549</v>
      </c>
      <c r="FZB37">
        <v>39548</v>
      </c>
      <c r="FZC37">
        <v>39547</v>
      </c>
      <c r="FZD37">
        <v>39546</v>
      </c>
      <c r="FZE37">
        <v>39545</v>
      </c>
      <c r="FZF37">
        <v>39542</v>
      </c>
      <c r="FZG37">
        <v>39541</v>
      </c>
      <c r="FZH37">
        <v>39540</v>
      </c>
      <c r="FZI37">
        <v>39539</v>
      </c>
      <c r="FZJ37">
        <v>39538</v>
      </c>
      <c r="FZK37">
        <v>39535</v>
      </c>
      <c r="FZL37">
        <v>39534</v>
      </c>
      <c r="FZM37">
        <v>39533</v>
      </c>
      <c r="FZN37">
        <v>39532</v>
      </c>
      <c r="FZO37">
        <v>39531</v>
      </c>
      <c r="FZP37">
        <v>39528</v>
      </c>
      <c r="FZQ37">
        <v>39527</v>
      </c>
      <c r="FZR37">
        <v>39526</v>
      </c>
      <c r="FZS37">
        <v>39525</v>
      </c>
      <c r="FZT37">
        <v>39524</v>
      </c>
      <c r="FZU37">
        <v>39521</v>
      </c>
      <c r="FZV37">
        <v>39520</v>
      </c>
      <c r="FZW37">
        <v>39519</v>
      </c>
      <c r="FZX37">
        <v>39518</v>
      </c>
      <c r="FZY37">
        <v>39517</v>
      </c>
      <c r="FZZ37">
        <v>39514</v>
      </c>
      <c r="GAA37">
        <v>39513</v>
      </c>
      <c r="GAB37">
        <v>39512</v>
      </c>
      <c r="GAC37">
        <v>39511</v>
      </c>
      <c r="GAD37">
        <v>39510</v>
      </c>
      <c r="GAE37">
        <v>39507</v>
      </c>
      <c r="GAF37">
        <v>39506</v>
      </c>
      <c r="GAG37">
        <v>39505</v>
      </c>
      <c r="GAH37">
        <v>39504</v>
      </c>
      <c r="GAI37">
        <v>39503</v>
      </c>
      <c r="GAJ37">
        <v>39500</v>
      </c>
      <c r="GAK37">
        <v>39499</v>
      </c>
      <c r="GAL37">
        <v>39498</v>
      </c>
      <c r="GAM37">
        <v>39497</v>
      </c>
      <c r="GAN37">
        <v>39496</v>
      </c>
      <c r="GAO37">
        <v>39493</v>
      </c>
      <c r="GAP37">
        <v>39492</v>
      </c>
      <c r="GAQ37">
        <v>39491</v>
      </c>
      <c r="GAR37">
        <v>39490</v>
      </c>
      <c r="GAS37">
        <v>39489</v>
      </c>
      <c r="GAT37">
        <v>39486</v>
      </c>
      <c r="GAU37">
        <v>39485</v>
      </c>
      <c r="GAV37">
        <v>39484</v>
      </c>
      <c r="GAW37">
        <v>39483</v>
      </c>
      <c r="GAX37">
        <v>39482</v>
      </c>
      <c r="GAY37">
        <v>39479</v>
      </c>
      <c r="GAZ37">
        <v>39478</v>
      </c>
      <c r="GBA37">
        <v>39477</v>
      </c>
      <c r="GBB37">
        <v>39476</v>
      </c>
      <c r="GBC37">
        <v>39475</v>
      </c>
      <c r="GBD37">
        <v>39472</v>
      </c>
      <c r="GBE37">
        <v>39471</v>
      </c>
      <c r="GBF37">
        <v>39470</v>
      </c>
      <c r="GBG37">
        <v>39469</v>
      </c>
      <c r="GBH37">
        <v>39468</v>
      </c>
      <c r="GBI37">
        <v>39465</v>
      </c>
      <c r="GBJ37">
        <v>39464</v>
      </c>
      <c r="GBK37">
        <v>39463</v>
      </c>
      <c r="GBL37">
        <v>39462</v>
      </c>
      <c r="GBM37">
        <v>39461</v>
      </c>
      <c r="GBN37">
        <v>39458</v>
      </c>
      <c r="GBO37">
        <v>39457</v>
      </c>
      <c r="GBP37">
        <v>39456</v>
      </c>
      <c r="GBQ37">
        <v>39455</v>
      </c>
      <c r="GBR37">
        <v>39454</v>
      </c>
      <c r="GBS37">
        <v>39451</v>
      </c>
      <c r="GBT37">
        <v>39450</v>
      </c>
      <c r="GBU37">
        <v>39449</v>
      </c>
      <c r="GBV37">
        <v>39448</v>
      </c>
      <c r="GBW37">
        <v>39447</v>
      </c>
      <c r="GBX37">
        <v>39444</v>
      </c>
      <c r="GBY37">
        <v>39443</v>
      </c>
      <c r="GBZ37">
        <v>39442</v>
      </c>
      <c r="GCA37">
        <v>39441</v>
      </c>
      <c r="GCB37">
        <v>39440</v>
      </c>
      <c r="GCC37">
        <v>39437</v>
      </c>
      <c r="GCD37">
        <v>39436</v>
      </c>
      <c r="GCE37">
        <v>39435</v>
      </c>
      <c r="GCF37">
        <v>39434</v>
      </c>
      <c r="GCG37">
        <v>39433</v>
      </c>
      <c r="GCH37">
        <v>39430</v>
      </c>
      <c r="GCI37">
        <v>39429</v>
      </c>
      <c r="GCJ37">
        <v>39428</v>
      </c>
      <c r="GCK37">
        <v>39427</v>
      </c>
      <c r="GCL37">
        <v>39426</v>
      </c>
      <c r="GCM37">
        <v>39423</v>
      </c>
      <c r="GCN37">
        <v>39422</v>
      </c>
      <c r="GCO37">
        <v>39421</v>
      </c>
      <c r="GCP37">
        <v>39420</v>
      </c>
      <c r="GCQ37">
        <v>39419</v>
      </c>
      <c r="GCR37">
        <v>39416</v>
      </c>
      <c r="GCS37">
        <v>39415</v>
      </c>
      <c r="GCT37">
        <v>39414</v>
      </c>
      <c r="GCU37">
        <v>39413</v>
      </c>
      <c r="GCV37">
        <v>39412</v>
      </c>
      <c r="GCW37">
        <v>39409</v>
      </c>
      <c r="GCX37">
        <v>39408</v>
      </c>
      <c r="GCY37">
        <v>39407</v>
      </c>
      <c r="GCZ37">
        <v>39406</v>
      </c>
      <c r="GDA37">
        <v>39405</v>
      </c>
      <c r="GDB37">
        <v>39402</v>
      </c>
      <c r="GDC37">
        <v>39401</v>
      </c>
      <c r="GDD37">
        <v>39400</v>
      </c>
      <c r="GDE37">
        <v>39399</v>
      </c>
      <c r="GDF37">
        <v>39398</v>
      </c>
      <c r="GDG37">
        <v>39395</v>
      </c>
      <c r="GDH37">
        <v>39394</v>
      </c>
      <c r="GDI37">
        <v>39393</v>
      </c>
      <c r="GDJ37">
        <v>39392</v>
      </c>
      <c r="GDK37">
        <v>39391</v>
      </c>
      <c r="GDL37">
        <v>39388</v>
      </c>
      <c r="GDM37">
        <v>39387</v>
      </c>
      <c r="GDN37">
        <v>39386</v>
      </c>
      <c r="GDO37">
        <v>39385</v>
      </c>
      <c r="GDP37">
        <v>39384</v>
      </c>
      <c r="GDQ37">
        <v>39381</v>
      </c>
      <c r="GDR37">
        <v>39380</v>
      </c>
      <c r="GDS37">
        <v>39379</v>
      </c>
      <c r="GDT37">
        <v>39378</v>
      </c>
      <c r="GDU37">
        <v>39377</v>
      </c>
      <c r="GDV37">
        <v>39374</v>
      </c>
      <c r="GDW37">
        <v>39373</v>
      </c>
      <c r="GDX37">
        <v>39372</v>
      </c>
      <c r="GDY37">
        <v>39371</v>
      </c>
      <c r="GDZ37">
        <v>39370</v>
      </c>
      <c r="GEA37">
        <v>39367</v>
      </c>
      <c r="GEB37">
        <v>39366</v>
      </c>
      <c r="GEC37">
        <v>39365</v>
      </c>
      <c r="GED37">
        <v>39364</v>
      </c>
      <c r="GEE37">
        <v>39363</v>
      </c>
      <c r="GEF37">
        <v>39360</v>
      </c>
      <c r="GEG37">
        <v>39359</v>
      </c>
      <c r="GEH37">
        <v>39358</v>
      </c>
      <c r="GEI37">
        <v>39357</v>
      </c>
      <c r="GEJ37">
        <v>39356</v>
      </c>
      <c r="GEK37">
        <v>39353</v>
      </c>
      <c r="GEL37">
        <v>39352</v>
      </c>
      <c r="GEM37">
        <v>39351</v>
      </c>
      <c r="GEN37">
        <v>39350</v>
      </c>
      <c r="GEO37">
        <v>39349</v>
      </c>
      <c r="GEP37">
        <v>39346</v>
      </c>
      <c r="GEQ37">
        <v>39345</v>
      </c>
      <c r="GER37">
        <v>39344</v>
      </c>
      <c r="GES37">
        <v>39343</v>
      </c>
      <c r="GET37">
        <v>39342</v>
      </c>
      <c r="GEU37">
        <v>39339</v>
      </c>
      <c r="GEV37">
        <v>39338</v>
      </c>
      <c r="GEW37">
        <v>39337</v>
      </c>
      <c r="GEX37">
        <v>39336</v>
      </c>
      <c r="GEY37">
        <v>39335</v>
      </c>
      <c r="GEZ37">
        <v>39332</v>
      </c>
      <c r="GFA37">
        <v>39331</v>
      </c>
      <c r="GFB37">
        <v>39330</v>
      </c>
      <c r="GFC37">
        <v>39329</v>
      </c>
      <c r="GFD37">
        <v>39328</v>
      </c>
      <c r="GFE37">
        <v>39325</v>
      </c>
      <c r="GFF37">
        <v>39324</v>
      </c>
      <c r="GFG37">
        <v>39323</v>
      </c>
      <c r="GFH37">
        <v>39322</v>
      </c>
      <c r="GFI37">
        <v>39321</v>
      </c>
      <c r="GFJ37">
        <v>39318</v>
      </c>
      <c r="GFK37">
        <v>39317</v>
      </c>
      <c r="GFL37">
        <v>39316</v>
      </c>
      <c r="GFM37">
        <v>39315</v>
      </c>
      <c r="GFN37">
        <v>39314</v>
      </c>
      <c r="GFO37">
        <v>39311</v>
      </c>
      <c r="GFP37">
        <v>39310</v>
      </c>
      <c r="GFQ37">
        <v>39309</v>
      </c>
      <c r="GFR37">
        <v>39308</v>
      </c>
      <c r="GFS37">
        <v>39307</v>
      </c>
      <c r="GFT37">
        <v>39304</v>
      </c>
      <c r="GFU37">
        <v>39303</v>
      </c>
      <c r="GFV37">
        <v>39302</v>
      </c>
      <c r="GFW37">
        <v>39301</v>
      </c>
      <c r="GFX37">
        <v>39300</v>
      </c>
      <c r="GFY37">
        <v>39297</v>
      </c>
      <c r="GFZ37">
        <v>39296</v>
      </c>
      <c r="GGA37">
        <v>39295</v>
      </c>
      <c r="GGB37">
        <v>39294</v>
      </c>
      <c r="GGC37">
        <v>39293</v>
      </c>
      <c r="GGD37">
        <v>39290</v>
      </c>
      <c r="GGE37">
        <v>39289</v>
      </c>
      <c r="GGF37">
        <v>39288</v>
      </c>
      <c r="GGG37">
        <v>39287</v>
      </c>
      <c r="GGH37">
        <v>39286</v>
      </c>
      <c r="GGI37">
        <v>39283</v>
      </c>
      <c r="GGJ37">
        <v>39282</v>
      </c>
      <c r="GGK37">
        <v>39281</v>
      </c>
      <c r="GGL37">
        <v>39280</v>
      </c>
      <c r="GGM37">
        <v>39279</v>
      </c>
      <c r="GGN37">
        <v>39276</v>
      </c>
      <c r="GGO37">
        <v>39275</v>
      </c>
      <c r="GGP37">
        <v>39274</v>
      </c>
      <c r="GGQ37">
        <v>39273</v>
      </c>
      <c r="GGR37">
        <v>39272</v>
      </c>
      <c r="GGS37">
        <v>39269</v>
      </c>
      <c r="GGT37">
        <v>39268</v>
      </c>
      <c r="GGU37">
        <v>39267</v>
      </c>
      <c r="GGV37">
        <v>39266</v>
      </c>
      <c r="GGW37">
        <v>39265</v>
      </c>
      <c r="GGX37">
        <v>39262</v>
      </c>
      <c r="GGY37">
        <v>39261</v>
      </c>
      <c r="GGZ37">
        <v>39260</v>
      </c>
      <c r="GHA37">
        <v>39259</v>
      </c>
      <c r="GHB37">
        <v>39258</v>
      </c>
      <c r="GHC37">
        <v>39255</v>
      </c>
      <c r="GHD37">
        <v>39254</v>
      </c>
      <c r="GHE37">
        <v>39253</v>
      </c>
      <c r="GHF37">
        <v>39252</v>
      </c>
      <c r="GHG37">
        <v>39251</v>
      </c>
      <c r="GHH37">
        <v>39248</v>
      </c>
      <c r="GHI37">
        <v>39247</v>
      </c>
      <c r="GHJ37">
        <v>39246</v>
      </c>
      <c r="GHK37">
        <v>39245</v>
      </c>
      <c r="GHL37">
        <v>39244</v>
      </c>
      <c r="GHM37">
        <v>39241</v>
      </c>
      <c r="GHN37">
        <v>39240</v>
      </c>
      <c r="GHO37">
        <v>39239</v>
      </c>
      <c r="GHP37">
        <v>39238</v>
      </c>
      <c r="GHQ37">
        <v>39237</v>
      </c>
      <c r="GHR37">
        <v>39234</v>
      </c>
      <c r="GHS37">
        <v>39233</v>
      </c>
      <c r="GHT37">
        <v>39232</v>
      </c>
      <c r="GHU37">
        <v>39231</v>
      </c>
      <c r="GHV37">
        <v>39230</v>
      </c>
      <c r="GHW37">
        <v>39227</v>
      </c>
      <c r="GHX37">
        <v>39226</v>
      </c>
      <c r="GHY37">
        <v>39225</v>
      </c>
      <c r="GHZ37">
        <v>39224</v>
      </c>
      <c r="GIA37">
        <v>39223</v>
      </c>
      <c r="GIB37">
        <v>39220</v>
      </c>
      <c r="GIC37">
        <v>39219</v>
      </c>
      <c r="GID37">
        <v>39218</v>
      </c>
      <c r="GIE37">
        <v>39217</v>
      </c>
      <c r="GIF37">
        <v>39216</v>
      </c>
      <c r="GIG37">
        <v>39213</v>
      </c>
      <c r="GIH37">
        <v>39212</v>
      </c>
      <c r="GII37">
        <v>39211</v>
      </c>
      <c r="GIJ37">
        <v>39210</v>
      </c>
      <c r="GIK37">
        <v>39209</v>
      </c>
      <c r="GIL37">
        <v>39206</v>
      </c>
      <c r="GIM37">
        <v>39205</v>
      </c>
      <c r="GIN37">
        <v>39204</v>
      </c>
      <c r="GIO37">
        <v>39203</v>
      </c>
      <c r="GIP37">
        <v>39202</v>
      </c>
      <c r="GIQ37">
        <v>39199</v>
      </c>
      <c r="GIR37">
        <v>39198</v>
      </c>
      <c r="GIS37">
        <v>39197</v>
      </c>
      <c r="GIT37">
        <v>39196</v>
      </c>
      <c r="GIU37">
        <v>39195</v>
      </c>
      <c r="GIV37">
        <v>39192</v>
      </c>
      <c r="GIW37">
        <v>39191</v>
      </c>
      <c r="GIX37">
        <v>39190</v>
      </c>
      <c r="GIY37">
        <v>39189</v>
      </c>
      <c r="GIZ37">
        <v>39188</v>
      </c>
      <c r="GJA37">
        <v>39185</v>
      </c>
      <c r="GJB37">
        <v>39184</v>
      </c>
      <c r="GJC37">
        <v>39183</v>
      </c>
      <c r="GJD37">
        <v>39182</v>
      </c>
      <c r="GJE37">
        <v>39181</v>
      </c>
      <c r="GJF37">
        <v>39178</v>
      </c>
      <c r="GJG37">
        <v>39177</v>
      </c>
      <c r="GJH37">
        <v>39176</v>
      </c>
      <c r="GJI37">
        <v>39175</v>
      </c>
      <c r="GJJ37">
        <v>39174</v>
      </c>
      <c r="GJK37">
        <v>39171</v>
      </c>
      <c r="GJL37">
        <v>39170</v>
      </c>
      <c r="GJM37">
        <v>39169</v>
      </c>
      <c r="GJN37">
        <v>39168</v>
      </c>
      <c r="GJO37">
        <v>39167</v>
      </c>
      <c r="GJP37">
        <v>39164</v>
      </c>
      <c r="GJQ37">
        <v>39163</v>
      </c>
      <c r="GJR37">
        <v>39162</v>
      </c>
      <c r="GJS37">
        <v>39161</v>
      </c>
      <c r="GJT37">
        <v>39160</v>
      </c>
      <c r="GJU37">
        <v>39157</v>
      </c>
      <c r="GJV37">
        <v>39156</v>
      </c>
      <c r="GJW37">
        <v>39155</v>
      </c>
      <c r="GJX37">
        <v>39154</v>
      </c>
      <c r="GJY37">
        <v>39153</v>
      </c>
      <c r="GJZ37">
        <v>39150</v>
      </c>
      <c r="GKA37">
        <v>39149</v>
      </c>
      <c r="GKB37">
        <v>39148</v>
      </c>
      <c r="GKC37">
        <v>39147</v>
      </c>
      <c r="GKD37">
        <v>39146</v>
      </c>
      <c r="GKE37">
        <v>39143</v>
      </c>
      <c r="GKF37">
        <v>39142</v>
      </c>
      <c r="GKG37">
        <v>39141</v>
      </c>
      <c r="GKH37">
        <v>39140</v>
      </c>
      <c r="GKI37">
        <v>39139</v>
      </c>
      <c r="GKJ37">
        <v>39136</v>
      </c>
      <c r="GKK37">
        <v>39135</v>
      </c>
      <c r="GKL37">
        <v>39134</v>
      </c>
      <c r="GKM37">
        <v>39133</v>
      </c>
      <c r="GKN37">
        <v>39132</v>
      </c>
      <c r="GKO37">
        <v>39129</v>
      </c>
      <c r="GKP37">
        <v>39128</v>
      </c>
      <c r="GKQ37">
        <v>39127</v>
      </c>
      <c r="GKR37">
        <v>39126</v>
      </c>
      <c r="GKS37">
        <v>39125</v>
      </c>
      <c r="GKT37">
        <v>39122</v>
      </c>
      <c r="GKU37">
        <v>39121</v>
      </c>
      <c r="GKV37">
        <v>39120</v>
      </c>
      <c r="GKW37">
        <v>39119</v>
      </c>
      <c r="GKX37">
        <v>39118</v>
      </c>
      <c r="GKY37">
        <v>39115</v>
      </c>
      <c r="GKZ37">
        <v>39114</v>
      </c>
      <c r="GLA37">
        <v>39113</v>
      </c>
      <c r="GLB37">
        <v>39112</v>
      </c>
      <c r="GLC37">
        <v>39111</v>
      </c>
      <c r="GLD37">
        <v>39108</v>
      </c>
      <c r="GLE37">
        <v>39107</v>
      </c>
      <c r="GLF37">
        <v>39106</v>
      </c>
      <c r="GLG37">
        <v>39105</v>
      </c>
      <c r="GLH37">
        <v>39104</v>
      </c>
      <c r="GLI37">
        <v>39101</v>
      </c>
      <c r="GLJ37">
        <v>39100</v>
      </c>
      <c r="GLK37">
        <v>39099</v>
      </c>
      <c r="GLL37">
        <v>39098</v>
      </c>
      <c r="GLM37">
        <v>39097</v>
      </c>
      <c r="GLN37">
        <v>39094</v>
      </c>
      <c r="GLO37">
        <v>39093</v>
      </c>
      <c r="GLP37">
        <v>39092</v>
      </c>
      <c r="GLQ37">
        <v>39091</v>
      </c>
      <c r="GLR37">
        <v>39090</v>
      </c>
      <c r="GLS37">
        <v>39087</v>
      </c>
      <c r="GLT37">
        <v>39086</v>
      </c>
      <c r="GLU37">
        <v>39085</v>
      </c>
      <c r="GLV37">
        <v>39084</v>
      </c>
      <c r="GLW37">
        <v>39083</v>
      </c>
      <c r="GLX37">
        <v>39080</v>
      </c>
      <c r="GLY37">
        <v>39079</v>
      </c>
      <c r="GLZ37">
        <v>39078</v>
      </c>
      <c r="GMA37">
        <v>39077</v>
      </c>
      <c r="GMB37">
        <v>39076</v>
      </c>
      <c r="GMC37">
        <v>39073</v>
      </c>
      <c r="GMD37">
        <v>39072</v>
      </c>
      <c r="GME37">
        <v>39071</v>
      </c>
      <c r="GMF37">
        <v>39070</v>
      </c>
      <c r="GMG37">
        <v>39069</v>
      </c>
      <c r="GMH37">
        <v>39066</v>
      </c>
      <c r="GMI37">
        <v>39065</v>
      </c>
      <c r="GMJ37">
        <v>39064</v>
      </c>
      <c r="GMK37">
        <v>39063</v>
      </c>
      <c r="GML37">
        <v>39062</v>
      </c>
      <c r="GMM37">
        <v>39059</v>
      </c>
      <c r="GMN37">
        <v>39058</v>
      </c>
      <c r="GMO37">
        <v>39057</v>
      </c>
      <c r="GMP37">
        <v>39056</v>
      </c>
      <c r="GMQ37">
        <v>39055</v>
      </c>
      <c r="GMR37">
        <v>39052</v>
      </c>
      <c r="GMS37">
        <v>39051</v>
      </c>
      <c r="GMT37">
        <v>39050</v>
      </c>
      <c r="GMU37">
        <v>39049</v>
      </c>
      <c r="GMV37">
        <v>39048</v>
      </c>
      <c r="GMW37">
        <v>39045</v>
      </c>
      <c r="GMX37">
        <v>39044</v>
      </c>
      <c r="GMY37">
        <v>39043</v>
      </c>
      <c r="GMZ37">
        <v>39042</v>
      </c>
      <c r="GNA37">
        <v>39041</v>
      </c>
      <c r="GNB37">
        <v>39038</v>
      </c>
      <c r="GNC37">
        <v>39037</v>
      </c>
      <c r="GND37">
        <v>39036</v>
      </c>
      <c r="GNE37">
        <v>39035</v>
      </c>
      <c r="GNF37">
        <v>39034</v>
      </c>
      <c r="GNG37">
        <v>39031</v>
      </c>
      <c r="GNH37">
        <v>39030</v>
      </c>
      <c r="GNI37">
        <v>39029</v>
      </c>
      <c r="GNJ37">
        <v>39028</v>
      </c>
      <c r="GNK37">
        <v>39027</v>
      </c>
      <c r="GNL37">
        <v>39024</v>
      </c>
      <c r="GNM37">
        <v>39023</v>
      </c>
      <c r="GNN37">
        <v>39022</v>
      </c>
      <c r="GNO37">
        <v>39021</v>
      </c>
      <c r="GNP37">
        <v>39020</v>
      </c>
      <c r="GNQ37">
        <v>39017</v>
      </c>
      <c r="GNR37">
        <v>39016</v>
      </c>
      <c r="GNS37">
        <v>39015</v>
      </c>
      <c r="GNT37">
        <v>39014</v>
      </c>
      <c r="GNU37">
        <v>39013</v>
      </c>
      <c r="GNV37">
        <v>39010</v>
      </c>
      <c r="GNW37">
        <v>39009</v>
      </c>
      <c r="GNX37">
        <v>39008</v>
      </c>
      <c r="GNY37">
        <v>39007</v>
      </c>
      <c r="GNZ37">
        <v>39006</v>
      </c>
      <c r="GOA37">
        <v>39003</v>
      </c>
      <c r="GOB37">
        <v>39002</v>
      </c>
      <c r="GOC37">
        <v>39001</v>
      </c>
      <c r="GOD37">
        <v>39000</v>
      </c>
      <c r="GOE37">
        <v>38999</v>
      </c>
      <c r="GOF37">
        <v>38996</v>
      </c>
      <c r="GOG37">
        <v>38995</v>
      </c>
      <c r="GOH37">
        <v>38994</v>
      </c>
      <c r="GOI37">
        <v>38993</v>
      </c>
      <c r="GOJ37">
        <v>38992</v>
      </c>
      <c r="GOK37">
        <v>38989</v>
      </c>
      <c r="GOL37">
        <v>38988</v>
      </c>
      <c r="GOM37">
        <v>38987</v>
      </c>
      <c r="GON37">
        <v>38986</v>
      </c>
      <c r="GOO37">
        <v>38985</v>
      </c>
      <c r="GOP37">
        <v>38982</v>
      </c>
      <c r="GOQ37">
        <v>38981</v>
      </c>
      <c r="GOR37">
        <v>38980</v>
      </c>
      <c r="GOS37">
        <v>38979</v>
      </c>
      <c r="GOT37">
        <v>38978</v>
      </c>
      <c r="GOU37">
        <v>38975</v>
      </c>
      <c r="GOV37">
        <v>38974</v>
      </c>
      <c r="GOW37">
        <v>38973</v>
      </c>
      <c r="GOX37">
        <v>38972</v>
      </c>
      <c r="GOY37">
        <v>38971</v>
      </c>
      <c r="GOZ37">
        <v>38968</v>
      </c>
      <c r="GPA37">
        <v>38967</v>
      </c>
      <c r="GPB37">
        <v>38966</v>
      </c>
      <c r="GPC37">
        <v>38965</v>
      </c>
      <c r="GPD37">
        <v>38964</v>
      </c>
      <c r="GPE37">
        <v>38961</v>
      </c>
      <c r="GPF37">
        <v>38960</v>
      </c>
      <c r="GPG37">
        <v>38959</v>
      </c>
      <c r="GPH37">
        <v>38958</v>
      </c>
      <c r="GPI37">
        <v>38957</v>
      </c>
      <c r="GPJ37">
        <v>38954</v>
      </c>
      <c r="GPK37">
        <v>38953</v>
      </c>
      <c r="GPL37">
        <v>38952</v>
      </c>
      <c r="GPM37">
        <v>38951</v>
      </c>
      <c r="GPN37">
        <v>38950</v>
      </c>
      <c r="GPO37">
        <v>38947</v>
      </c>
      <c r="GPP37">
        <v>38946</v>
      </c>
      <c r="GPQ37">
        <v>38945</v>
      </c>
      <c r="GPR37">
        <v>38944</v>
      </c>
      <c r="GPS37">
        <v>38943</v>
      </c>
      <c r="GPT37">
        <v>38940</v>
      </c>
      <c r="GPU37">
        <v>38939</v>
      </c>
      <c r="GPV37">
        <v>38938</v>
      </c>
      <c r="GPW37">
        <v>38937</v>
      </c>
      <c r="GPX37">
        <v>38936</v>
      </c>
      <c r="GPY37">
        <v>38933</v>
      </c>
      <c r="GPZ37">
        <v>38932</v>
      </c>
      <c r="GQA37">
        <v>38931</v>
      </c>
      <c r="GQB37">
        <v>38930</v>
      </c>
      <c r="GQC37">
        <v>38929</v>
      </c>
      <c r="GQD37">
        <v>38926</v>
      </c>
      <c r="GQE37">
        <v>38925</v>
      </c>
      <c r="GQF37">
        <v>38924</v>
      </c>
      <c r="GQG37">
        <v>38923</v>
      </c>
      <c r="GQH37">
        <v>38922</v>
      </c>
      <c r="GQI37">
        <v>38919</v>
      </c>
      <c r="GQJ37">
        <v>38918</v>
      </c>
      <c r="GQK37">
        <v>38917</v>
      </c>
      <c r="GQL37">
        <v>38916</v>
      </c>
      <c r="GQM37">
        <v>38915</v>
      </c>
      <c r="GQN37">
        <v>38912</v>
      </c>
      <c r="GQO37">
        <v>38911</v>
      </c>
      <c r="GQP37">
        <v>38910</v>
      </c>
      <c r="GQQ37">
        <v>38909</v>
      </c>
      <c r="GQR37">
        <v>38908</v>
      </c>
      <c r="GQS37">
        <v>38905</v>
      </c>
      <c r="GQT37">
        <v>38904</v>
      </c>
      <c r="GQU37">
        <v>38903</v>
      </c>
      <c r="GQV37">
        <v>38902</v>
      </c>
      <c r="GQW37">
        <v>38901</v>
      </c>
      <c r="GQX37">
        <v>38898</v>
      </c>
      <c r="GQY37">
        <v>38897</v>
      </c>
      <c r="GQZ37">
        <v>38896</v>
      </c>
      <c r="GRA37">
        <v>38895</v>
      </c>
      <c r="GRB37">
        <v>38894</v>
      </c>
      <c r="GRC37">
        <v>38891</v>
      </c>
      <c r="GRD37">
        <v>38890</v>
      </c>
      <c r="GRE37">
        <v>38889</v>
      </c>
      <c r="GRF37">
        <v>38888</v>
      </c>
      <c r="GRG37">
        <v>38887</v>
      </c>
      <c r="GRH37">
        <v>38884</v>
      </c>
      <c r="GRI37">
        <v>38883</v>
      </c>
      <c r="GRJ37">
        <v>38882</v>
      </c>
      <c r="GRK37">
        <v>38881</v>
      </c>
      <c r="GRL37">
        <v>38880</v>
      </c>
      <c r="GRM37">
        <v>38877</v>
      </c>
      <c r="GRN37">
        <v>38876</v>
      </c>
      <c r="GRO37">
        <v>38875</v>
      </c>
      <c r="GRP37">
        <v>38874</v>
      </c>
      <c r="GRQ37">
        <v>38873</v>
      </c>
      <c r="GRR37">
        <v>38870</v>
      </c>
      <c r="GRS37">
        <v>38869</v>
      </c>
      <c r="GRT37">
        <v>38868</v>
      </c>
      <c r="GRU37">
        <v>38867</v>
      </c>
      <c r="GRV37">
        <v>38866</v>
      </c>
      <c r="GRW37">
        <v>38863</v>
      </c>
      <c r="GRX37">
        <v>38862</v>
      </c>
      <c r="GRY37">
        <v>38861</v>
      </c>
      <c r="GRZ37">
        <v>38860</v>
      </c>
      <c r="GSA37">
        <v>38859</v>
      </c>
      <c r="GSB37">
        <v>38856</v>
      </c>
      <c r="GSC37">
        <v>38855</v>
      </c>
      <c r="GSD37">
        <v>38854</v>
      </c>
      <c r="GSE37">
        <v>38853</v>
      </c>
      <c r="GSF37">
        <v>38852</v>
      </c>
      <c r="GSG37">
        <v>38849</v>
      </c>
      <c r="GSH37">
        <v>38848</v>
      </c>
      <c r="GSI37">
        <v>38847</v>
      </c>
      <c r="GSJ37">
        <v>38846</v>
      </c>
      <c r="GSK37">
        <v>38845</v>
      </c>
      <c r="GSL37">
        <v>38842</v>
      </c>
      <c r="GSM37">
        <v>38841</v>
      </c>
      <c r="GSN37">
        <v>38840</v>
      </c>
      <c r="GSO37">
        <v>38839</v>
      </c>
      <c r="GSP37">
        <v>38838</v>
      </c>
      <c r="GSQ37">
        <v>38835</v>
      </c>
      <c r="GSR37">
        <v>38834</v>
      </c>
      <c r="GSS37">
        <v>38833</v>
      </c>
      <c r="GST37">
        <v>38832</v>
      </c>
      <c r="GSU37">
        <v>38831</v>
      </c>
      <c r="GSV37">
        <v>38828</v>
      </c>
      <c r="GSW37">
        <v>38827</v>
      </c>
      <c r="GSX37">
        <v>38826</v>
      </c>
      <c r="GSY37">
        <v>38825</v>
      </c>
      <c r="GSZ37">
        <v>38824</v>
      </c>
      <c r="GTA37">
        <v>38821</v>
      </c>
      <c r="GTB37">
        <v>38820</v>
      </c>
      <c r="GTC37">
        <v>38819</v>
      </c>
      <c r="GTD37">
        <v>38818</v>
      </c>
      <c r="GTE37">
        <v>38817</v>
      </c>
      <c r="GTF37">
        <v>38814</v>
      </c>
      <c r="GTG37">
        <v>38813</v>
      </c>
      <c r="GTH37">
        <v>38812</v>
      </c>
      <c r="GTI37">
        <v>38811</v>
      </c>
      <c r="GTJ37">
        <v>38810</v>
      </c>
      <c r="GTK37">
        <v>38807</v>
      </c>
      <c r="GTL37">
        <v>38806</v>
      </c>
      <c r="GTM37">
        <v>38805</v>
      </c>
      <c r="GTN37">
        <v>38804</v>
      </c>
      <c r="GTO37">
        <v>38803</v>
      </c>
      <c r="GTP37">
        <v>38800</v>
      </c>
      <c r="GTQ37">
        <v>38799</v>
      </c>
      <c r="GTR37">
        <v>38798</v>
      </c>
      <c r="GTS37">
        <v>38797</v>
      </c>
      <c r="GTT37">
        <v>38796</v>
      </c>
      <c r="GTU37">
        <v>38793</v>
      </c>
      <c r="GTV37">
        <v>38792</v>
      </c>
      <c r="GTW37">
        <v>38791</v>
      </c>
      <c r="GTX37">
        <v>38790</v>
      </c>
      <c r="GTY37">
        <v>38789</v>
      </c>
      <c r="GTZ37">
        <v>38786</v>
      </c>
      <c r="GUA37">
        <v>38785</v>
      </c>
      <c r="GUB37">
        <v>38784</v>
      </c>
      <c r="GUC37">
        <v>38783</v>
      </c>
      <c r="GUD37">
        <v>38782</v>
      </c>
      <c r="GUE37">
        <v>38779</v>
      </c>
      <c r="GUF37">
        <v>38778</v>
      </c>
      <c r="GUG37">
        <v>38777</v>
      </c>
      <c r="GUH37">
        <v>38776</v>
      </c>
      <c r="GUI37">
        <v>38775</v>
      </c>
      <c r="GUJ37">
        <v>38772</v>
      </c>
      <c r="GUK37">
        <v>38771</v>
      </c>
      <c r="GUL37">
        <v>38770</v>
      </c>
      <c r="GUM37">
        <v>38769</v>
      </c>
      <c r="GUN37">
        <v>38768</v>
      </c>
      <c r="GUO37">
        <v>38765</v>
      </c>
      <c r="GUP37">
        <v>38764</v>
      </c>
      <c r="GUQ37">
        <v>38763</v>
      </c>
      <c r="GUR37">
        <v>38762</v>
      </c>
      <c r="GUS37">
        <v>38761</v>
      </c>
      <c r="GUT37">
        <v>38758</v>
      </c>
      <c r="GUU37">
        <v>38757</v>
      </c>
      <c r="GUV37">
        <v>38756</v>
      </c>
      <c r="GUW37">
        <v>38755</v>
      </c>
      <c r="GUX37">
        <v>38754</v>
      </c>
      <c r="GUY37">
        <v>38751</v>
      </c>
      <c r="GUZ37">
        <v>38750</v>
      </c>
      <c r="GVA37">
        <v>38749</v>
      </c>
      <c r="GVB37">
        <v>38748</v>
      </c>
      <c r="GVC37">
        <v>38747</v>
      </c>
      <c r="GVD37">
        <v>38744</v>
      </c>
      <c r="GVE37">
        <v>38743</v>
      </c>
      <c r="GVF37">
        <v>38742</v>
      </c>
      <c r="GVG37">
        <v>38741</v>
      </c>
      <c r="GVH37">
        <v>38740</v>
      </c>
      <c r="GVI37">
        <v>38737</v>
      </c>
      <c r="GVJ37">
        <v>38736</v>
      </c>
      <c r="GVK37">
        <v>38735</v>
      </c>
      <c r="GVL37">
        <v>38734</v>
      </c>
      <c r="GVM37">
        <v>38733</v>
      </c>
      <c r="GVN37">
        <v>38730</v>
      </c>
      <c r="GVO37">
        <v>38729</v>
      </c>
      <c r="GVP37">
        <v>38728</v>
      </c>
      <c r="GVQ37">
        <v>38727</v>
      </c>
      <c r="GVR37">
        <v>38726</v>
      </c>
      <c r="GVS37">
        <v>38723</v>
      </c>
      <c r="GVT37">
        <v>38722</v>
      </c>
      <c r="GVU37">
        <v>38721</v>
      </c>
      <c r="GVV37">
        <v>38720</v>
      </c>
      <c r="GVW37">
        <v>38719</v>
      </c>
      <c r="GVX37">
        <v>38716</v>
      </c>
      <c r="GVY37">
        <v>38715</v>
      </c>
      <c r="GVZ37">
        <v>38714</v>
      </c>
      <c r="GWA37">
        <v>38713</v>
      </c>
      <c r="GWB37">
        <v>38712</v>
      </c>
      <c r="GWC37">
        <v>38709</v>
      </c>
      <c r="GWD37">
        <v>38708</v>
      </c>
      <c r="GWE37">
        <v>38707</v>
      </c>
      <c r="GWF37">
        <v>38706</v>
      </c>
      <c r="GWG37">
        <v>38705</v>
      </c>
      <c r="GWH37">
        <v>38702</v>
      </c>
      <c r="GWI37">
        <v>38701</v>
      </c>
      <c r="GWJ37">
        <v>38700</v>
      </c>
      <c r="GWK37">
        <v>38699</v>
      </c>
      <c r="GWL37">
        <v>38698</v>
      </c>
      <c r="GWM37">
        <v>38695</v>
      </c>
      <c r="GWN37">
        <v>38694</v>
      </c>
      <c r="GWO37">
        <v>38693</v>
      </c>
      <c r="GWP37">
        <v>38692</v>
      </c>
      <c r="GWQ37">
        <v>38691</v>
      </c>
      <c r="GWR37">
        <v>38688</v>
      </c>
      <c r="GWS37">
        <v>38687</v>
      </c>
      <c r="GWT37">
        <v>38686</v>
      </c>
      <c r="GWU37">
        <v>38685</v>
      </c>
      <c r="GWV37">
        <v>38684</v>
      </c>
      <c r="GWW37">
        <v>38681</v>
      </c>
      <c r="GWX37">
        <v>38680</v>
      </c>
      <c r="GWY37">
        <v>38679</v>
      </c>
      <c r="GWZ37">
        <v>38678</v>
      </c>
      <c r="GXA37">
        <v>38677</v>
      </c>
      <c r="GXB37">
        <v>38674</v>
      </c>
      <c r="GXC37">
        <v>38673</v>
      </c>
      <c r="GXD37">
        <v>38672</v>
      </c>
      <c r="GXE37">
        <v>38671</v>
      </c>
      <c r="GXF37">
        <v>38670</v>
      </c>
      <c r="GXG37">
        <v>38667</v>
      </c>
      <c r="GXH37">
        <v>38666</v>
      </c>
      <c r="GXI37">
        <v>38665</v>
      </c>
      <c r="GXJ37">
        <v>38664</v>
      </c>
      <c r="GXK37">
        <v>38663</v>
      </c>
      <c r="GXL37">
        <v>38660</v>
      </c>
      <c r="GXM37">
        <v>38659</v>
      </c>
      <c r="GXN37">
        <v>38658</v>
      </c>
      <c r="GXO37">
        <v>38657</v>
      </c>
      <c r="GXP37">
        <v>38656</v>
      </c>
      <c r="GXQ37">
        <v>38653</v>
      </c>
      <c r="GXR37">
        <v>38652</v>
      </c>
      <c r="GXS37">
        <v>38651</v>
      </c>
      <c r="GXT37">
        <v>38650</v>
      </c>
      <c r="GXU37">
        <v>38649</v>
      </c>
      <c r="GXV37">
        <v>38646</v>
      </c>
      <c r="GXW37">
        <v>38645</v>
      </c>
      <c r="GXX37">
        <v>38644</v>
      </c>
      <c r="GXY37">
        <v>38643</v>
      </c>
      <c r="GXZ37">
        <v>38642</v>
      </c>
      <c r="GYA37">
        <v>38639</v>
      </c>
      <c r="GYB37">
        <v>38638</v>
      </c>
      <c r="GYC37">
        <v>38637</v>
      </c>
      <c r="GYD37">
        <v>38636</v>
      </c>
      <c r="GYE37">
        <v>38635</v>
      </c>
      <c r="GYF37">
        <v>38632</v>
      </c>
      <c r="GYG37">
        <v>38631</v>
      </c>
      <c r="GYH37">
        <v>38630</v>
      </c>
      <c r="GYI37">
        <v>38629</v>
      </c>
      <c r="GYJ37">
        <v>38628</v>
      </c>
      <c r="GYK37">
        <v>38625</v>
      </c>
      <c r="GYL37">
        <v>38624</v>
      </c>
      <c r="GYM37">
        <v>38623</v>
      </c>
      <c r="GYN37">
        <v>38622</v>
      </c>
      <c r="GYO37">
        <v>38621</v>
      </c>
      <c r="GYP37">
        <v>38618</v>
      </c>
      <c r="GYQ37">
        <v>38617</v>
      </c>
      <c r="GYR37">
        <v>38616</v>
      </c>
      <c r="GYS37">
        <v>38615</v>
      </c>
      <c r="GYT37">
        <v>38614</v>
      </c>
      <c r="GYU37">
        <v>38611</v>
      </c>
      <c r="GYV37">
        <v>38610</v>
      </c>
      <c r="GYW37">
        <v>38609</v>
      </c>
      <c r="GYX37">
        <v>38608</v>
      </c>
      <c r="GYY37">
        <v>38607</v>
      </c>
      <c r="GYZ37">
        <v>38604</v>
      </c>
      <c r="GZA37">
        <v>38603</v>
      </c>
      <c r="GZB37">
        <v>38602</v>
      </c>
      <c r="GZC37">
        <v>38601</v>
      </c>
      <c r="GZD37">
        <v>38600</v>
      </c>
      <c r="GZE37">
        <v>38597</v>
      </c>
      <c r="GZF37">
        <v>38596</v>
      </c>
      <c r="GZG37">
        <v>38595</v>
      </c>
      <c r="GZH37">
        <v>38594</v>
      </c>
      <c r="GZI37">
        <v>38593</v>
      </c>
      <c r="GZJ37">
        <v>38590</v>
      </c>
      <c r="GZK37">
        <v>38589</v>
      </c>
      <c r="GZL37">
        <v>38588</v>
      </c>
      <c r="GZM37">
        <v>38587</v>
      </c>
      <c r="GZN37">
        <v>38586</v>
      </c>
      <c r="GZO37">
        <v>38583</v>
      </c>
      <c r="GZP37">
        <v>38582</v>
      </c>
      <c r="GZQ37">
        <v>38581</v>
      </c>
      <c r="GZR37">
        <v>38580</v>
      </c>
      <c r="GZS37">
        <v>38579</v>
      </c>
      <c r="GZT37">
        <v>38576</v>
      </c>
      <c r="GZU37">
        <v>38575</v>
      </c>
      <c r="GZV37">
        <v>38574</v>
      </c>
      <c r="GZW37">
        <v>38573</v>
      </c>
      <c r="GZX37">
        <v>38572</v>
      </c>
      <c r="GZY37">
        <v>38569</v>
      </c>
      <c r="GZZ37">
        <v>38568</v>
      </c>
      <c r="HAA37">
        <v>38567</v>
      </c>
      <c r="HAB37">
        <v>38566</v>
      </c>
      <c r="HAC37">
        <v>38565</v>
      </c>
      <c r="HAD37">
        <v>38562</v>
      </c>
      <c r="HAE37">
        <v>38561</v>
      </c>
      <c r="HAF37">
        <v>38560</v>
      </c>
      <c r="HAG37">
        <v>38559</v>
      </c>
      <c r="HAH37">
        <v>38558</v>
      </c>
      <c r="HAI37">
        <v>38555</v>
      </c>
      <c r="HAJ37">
        <v>38554</v>
      </c>
      <c r="HAK37">
        <v>38553</v>
      </c>
      <c r="HAL37">
        <v>38552</v>
      </c>
      <c r="HAM37">
        <v>38551</v>
      </c>
      <c r="HAN37">
        <v>38548</v>
      </c>
      <c r="HAO37">
        <v>38547</v>
      </c>
      <c r="HAP37">
        <v>38546</v>
      </c>
      <c r="HAQ37">
        <v>38545</v>
      </c>
      <c r="HAR37">
        <v>38544</v>
      </c>
      <c r="HAS37">
        <v>38541</v>
      </c>
      <c r="HAT37">
        <v>38540</v>
      </c>
      <c r="HAU37">
        <v>38539</v>
      </c>
      <c r="HAV37">
        <v>38538</v>
      </c>
      <c r="HAW37">
        <v>38537</v>
      </c>
      <c r="HAX37">
        <v>38534</v>
      </c>
      <c r="HAY37">
        <v>38533</v>
      </c>
      <c r="HAZ37">
        <v>38532</v>
      </c>
      <c r="HBA37">
        <v>38531</v>
      </c>
      <c r="HBB37">
        <v>38530</v>
      </c>
      <c r="HBC37">
        <v>38527</v>
      </c>
      <c r="HBD37">
        <v>38526</v>
      </c>
      <c r="HBE37">
        <v>38525</v>
      </c>
      <c r="HBF37">
        <v>38524</v>
      </c>
      <c r="HBG37">
        <v>38523</v>
      </c>
      <c r="HBH37">
        <v>38520</v>
      </c>
      <c r="HBI37">
        <v>38519</v>
      </c>
      <c r="HBJ37">
        <v>38518</v>
      </c>
      <c r="HBK37">
        <v>38517</v>
      </c>
      <c r="HBL37">
        <v>38516</v>
      </c>
      <c r="HBM37">
        <v>38513</v>
      </c>
      <c r="HBN37">
        <v>38512</v>
      </c>
      <c r="HBO37">
        <v>38511</v>
      </c>
      <c r="HBP37">
        <v>38510</v>
      </c>
      <c r="HBQ37">
        <v>38509</v>
      </c>
      <c r="HBR37">
        <v>38506</v>
      </c>
      <c r="HBS37">
        <v>38505</v>
      </c>
      <c r="HBT37">
        <v>38504</v>
      </c>
      <c r="HBU37">
        <v>38503</v>
      </c>
      <c r="HBV37">
        <v>38502</v>
      </c>
      <c r="HBW37">
        <v>38499</v>
      </c>
      <c r="HBX37">
        <v>38498</v>
      </c>
      <c r="HBY37">
        <v>38497</v>
      </c>
      <c r="HBZ37">
        <v>38496</v>
      </c>
      <c r="HCA37">
        <v>38495</v>
      </c>
      <c r="HCB37">
        <v>38492</v>
      </c>
      <c r="HCC37">
        <v>38491</v>
      </c>
      <c r="HCD37">
        <v>38490</v>
      </c>
      <c r="HCE37">
        <v>38489</v>
      </c>
      <c r="HCF37">
        <v>38488</v>
      </c>
      <c r="HCG37">
        <v>38485</v>
      </c>
      <c r="HCH37">
        <v>38484</v>
      </c>
      <c r="HCI37">
        <v>38483</v>
      </c>
      <c r="HCJ37">
        <v>38482</v>
      </c>
      <c r="HCK37">
        <v>38481</v>
      </c>
      <c r="HCL37">
        <v>38478</v>
      </c>
      <c r="HCM37">
        <v>38477</v>
      </c>
      <c r="HCN37">
        <v>38476</v>
      </c>
      <c r="HCO37">
        <v>38475</v>
      </c>
      <c r="HCP37">
        <v>38474</v>
      </c>
      <c r="HCQ37">
        <v>38471</v>
      </c>
      <c r="HCR37">
        <v>38470</v>
      </c>
      <c r="HCS37">
        <v>38469</v>
      </c>
      <c r="HCT37">
        <v>38468</v>
      </c>
      <c r="HCU37">
        <v>38467</v>
      </c>
      <c r="HCV37">
        <v>38464</v>
      </c>
      <c r="HCW37">
        <v>38463</v>
      </c>
      <c r="HCX37">
        <v>38462</v>
      </c>
      <c r="HCY37">
        <v>38461</v>
      </c>
      <c r="HCZ37">
        <v>38460</v>
      </c>
      <c r="HDA37">
        <v>38457</v>
      </c>
      <c r="HDB37">
        <v>38456</v>
      </c>
      <c r="HDC37">
        <v>38455</v>
      </c>
      <c r="HDD37">
        <v>38454</v>
      </c>
      <c r="HDE37">
        <v>38453</v>
      </c>
      <c r="HDF37">
        <v>38450</v>
      </c>
      <c r="HDG37">
        <v>38449</v>
      </c>
      <c r="HDH37">
        <v>38448</v>
      </c>
      <c r="HDI37">
        <v>38447</v>
      </c>
      <c r="HDJ37">
        <v>38446</v>
      </c>
      <c r="HDK37">
        <v>38443</v>
      </c>
      <c r="HDL37">
        <v>38442</v>
      </c>
      <c r="HDM37">
        <v>38441</v>
      </c>
      <c r="HDN37">
        <v>38440</v>
      </c>
      <c r="HDO37">
        <v>38439</v>
      </c>
      <c r="HDP37">
        <v>38436</v>
      </c>
      <c r="HDQ37">
        <v>38435</v>
      </c>
      <c r="HDR37">
        <v>38434</v>
      </c>
      <c r="HDS37">
        <v>38433</v>
      </c>
      <c r="HDT37">
        <v>38432</v>
      </c>
      <c r="HDU37">
        <v>38429</v>
      </c>
      <c r="HDV37">
        <v>38428</v>
      </c>
      <c r="HDW37">
        <v>38427</v>
      </c>
      <c r="HDX37">
        <v>38426</v>
      </c>
      <c r="HDY37">
        <v>38425</v>
      </c>
      <c r="HDZ37">
        <v>38422</v>
      </c>
      <c r="HEA37">
        <v>38421</v>
      </c>
      <c r="HEB37">
        <v>38420</v>
      </c>
      <c r="HEC37">
        <v>38419</v>
      </c>
      <c r="HED37">
        <v>38418</v>
      </c>
      <c r="HEE37">
        <v>38415</v>
      </c>
      <c r="HEF37">
        <v>38414</v>
      </c>
      <c r="HEG37">
        <v>38413</v>
      </c>
      <c r="HEH37">
        <v>38412</v>
      </c>
      <c r="HEI37">
        <v>38411</v>
      </c>
      <c r="HEJ37">
        <v>38408</v>
      </c>
      <c r="HEK37">
        <v>38407</v>
      </c>
      <c r="HEL37">
        <v>38406</v>
      </c>
      <c r="HEM37">
        <v>38405</v>
      </c>
      <c r="HEN37">
        <v>38404</v>
      </c>
      <c r="HEO37">
        <v>38401</v>
      </c>
      <c r="HEP37">
        <v>38400</v>
      </c>
      <c r="HEQ37">
        <v>38399</v>
      </c>
      <c r="HER37">
        <v>38398</v>
      </c>
      <c r="HES37">
        <v>38397</v>
      </c>
      <c r="HET37">
        <v>38394</v>
      </c>
      <c r="HEU37">
        <v>38393</v>
      </c>
      <c r="HEV37">
        <v>38392</v>
      </c>
      <c r="HEW37">
        <v>38391</v>
      </c>
      <c r="HEX37">
        <v>38390</v>
      </c>
      <c r="HEY37">
        <v>38387</v>
      </c>
      <c r="HEZ37">
        <v>38386</v>
      </c>
      <c r="HFA37">
        <v>38385</v>
      </c>
      <c r="HFB37">
        <v>38384</v>
      </c>
      <c r="HFC37">
        <v>38383</v>
      </c>
      <c r="HFD37">
        <v>38380</v>
      </c>
      <c r="HFE37">
        <v>38379</v>
      </c>
      <c r="HFF37">
        <v>38378</v>
      </c>
      <c r="HFG37">
        <v>38377</v>
      </c>
      <c r="HFH37">
        <v>38376</v>
      </c>
      <c r="HFI37">
        <v>38373</v>
      </c>
      <c r="HFJ37">
        <v>38372</v>
      </c>
      <c r="HFK37">
        <v>38371</v>
      </c>
      <c r="HFL37">
        <v>38370</v>
      </c>
      <c r="HFM37">
        <v>38369</v>
      </c>
      <c r="HFN37">
        <v>38366</v>
      </c>
      <c r="HFO37">
        <v>38365</v>
      </c>
      <c r="HFP37">
        <v>38364</v>
      </c>
      <c r="HFQ37">
        <v>38363</v>
      </c>
      <c r="HFR37">
        <v>38362</v>
      </c>
      <c r="HFS37">
        <v>38359</v>
      </c>
      <c r="HFT37">
        <v>38358</v>
      </c>
      <c r="HFU37">
        <v>38357</v>
      </c>
      <c r="HFV37">
        <v>38356</v>
      </c>
      <c r="HFW37">
        <v>38355</v>
      </c>
      <c r="HFX37">
        <v>38352</v>
      </c>
      <c r="HFY37">
        <v>38351</v>
      </c>
      <c r="HFZ37">
        <v>38350</v>
      </c>
      <c r="HGA37">
        <v>38349</v>
      </c>
      <c r="HGB37">
        <v>38348</v>
      </c>
      <c r="HGC37">
        <v>38345</v>
      </c>
      <c r="HGD37">
        <v>38344</v>
      </c>
      <c r="HGE37">
        <v>38343</v>
      </c>
      <c r="HGF37">
        <v>38342</v>
      </c>
      <c r="HGG37">
        <v>38341</v>
      </c>
      <c r="HGH37">
        <v>38338</v>
      </c>
      <c r="HGI37">
        <v>38337</v>
      </c>
      <c r="HGJ37">
        <v>38336</v>
      </c>
      <c r="HGK37">
        <v>38335</v>
      </c>
      <c r="HGL37">
        <v>38334</v>
      </c>
      <c r="HGM37">
        <v>38331</v>
      </c>
      <c r="HGN37">
        <v>38330</v>
      </c>
      <c r="HGO37">
        <v>38329</v>
      </c>
      <c r="HGP37">
        <v>38328</v>
      </c>
      <c r="HGQ37">
        <v>38327</v>
      </c>
      <c r="HGR37">
        <v>38324</v>
      </c>
      <c r="HGS37">
        <v>38323</v>
      </c>
      <c r="HGT37">
        <v>38322</v>
      </c>
      <c r="HGU37">
        <v>38321</v>
      </c>
      <c r="HGV37">
        <v>38320</v>
      </c>
      <c r="HGW37">
        <v>38317</v>
      </c>
      <c r="HGX37">
        <v>38316</v>
      </c>
      <c r="HGY37">
        <v>38315</v>
      </c>
      <c r="HGZ37">
        <v>38314</v>
      </c>
      <c r="HHA37">
        <v>38313</v>
      </c>
      <c r="HHB37">
        <v>38310</v>
      </c>
      <c r="HHC37">
        <v>38309</v>
      </c>
      <c r="HHD37">
        <v>38308</v>
      </c>
      <c r="HHE37">
        <v>38307</v>
      </c>
      <c r="HHF37">
        <v>38306</v>
      </c>
      <c r="HHG37">
        <v>38303</v>
      </c>
      <c r="HHH37">
        <v>38302</v>
      </c>
      <c r="HHI37">
        <v>38301</v>
      </c>
      <c r="HHJ37">
        <v>38300</v>
      </c>
      <c r="HHK37">
        <v>38299</v>
      </c>
      <c r="HHL37">
        <v>38296</v>
      </c>
      <c r="HHM37">
        <v>38295</v>
      </c>
      <c r="HHN37">
        <v>38294</v>
      </c>
      <c r="HHO37">
        <v>38293</v>
      </c>
      <c r="HHP37">
        <v>38292</v>
      </c>
      <c r="HHQ37">
        <v>38289</v>
      </c>
      <c r="HHR37">
        <v>38288</v>
      </c>
      <c r="HHS37">
        <v>38287</v>
      </c>
      <c r="HHT37">
        <v>38286</v>
      </c>
      <c r="HHU37">
        <v>38285</v>
      </c>
      <c r="HHV37">
        <v>38282</v>
      </c>
      <c r="HHW37">
        <v>38281</v>
      </c>
      <c r="HHX37">
        <v>38280</v>
      </c>
      <c r="HHY37">
        <v>38279</v>
      </c>
      <c r="HHZ37">
        <v>38278</v>
      </c>
      <c r="HIA37">
        <v>38275</v>
      </c>
      <c r="HIB37">
        <v>38274</v>
      </c>
      <c r="HIC37">
        <v>38273</v>
      </c>
      <c r="HID37">
        <v>38272</v>
      </c>
      <c r="HIE37">
        <v>38271</v>
      </c>
      <c r="HIF37">
        <v>38268</v>
      </c>
      <c r="HIG37">
        <v>38267</v>
      </c>
      <c r="HIH37">
        <v>38266</v>
      </c>
      <c r="HII37">
        <v>38265</v>
      </c>
      <c r="HIJ37">
        <v>38264</v>
      </c>
      <c r="HIK37">
        <v>38261</v>
      </c>
      <c r="HIL37">
        <v>38260</v>
      </c>
      <c r="HIM37">
        <v>38259</v>
      </c>
      <c r="HIN37">
        <v>38258</v>
      </c>
      <c r="HIO37">
        <v>38257</v>
      </c>
      <c r="HIP37">
        <v>38254</v>
      </c>
      <c r="HIQ37">
        <v>38253</v>
      </c>
      <c r="HIR37">
        <v>38252</v>
      </c>
      <c r="HIS37">
        <v>38251</v>
      </c>
      <c r="HIT37">
        <v>38250</v>
      </c>
      <c r="HIU37">
        <v>38247</v>
      </c>
      <c r="HIV37">
        <v>38246</v>
      </c>
      <c r="HIW37">
        <v>38245</v>
      </c>
      <c r="HIX37">
        <v>38244</v>
      </c>
      <c r="HIY37">
        <v>38243</v>
      </c>
      <c r="HIZ37">
        <v>38240</v>
      </c>
      <c r="HJA37">
        <v>38239</v>
      </c>
      <c r="HJB37">
        <v>38238</v>
      </c>
      <c r="HJC37">
        <v>38237</v>
      </c>
      <c r="HJD37">
        <v>38236</v>
      </c>
      <c r="HJE37">
        <v>38233</v>
      </c>
      <c r="HJF37">
        <v>38232</v>
      </c>
      <c r="HJG37">
        <v>38231</v>
      </c>
      <c r="HJH37">
        <v>38230</v>
      </c>
      <c r="HJI37">
        <v>38229</v>
      </c>
      <c r="HJJ37">
        <v>38226</v>
      </c>
      <c r="HJK37">
        <v>38225</v>
      </c>
      <c r="HJL37">
        <v>38224</v>
      </c>
      <c r="HJM37">
        <v>38223</v>
      </c>
      <c r="HJN37">
        <v>38222</v>
      </c>
      <c r="HJO37">
        <v>38219</v>
      </c>
      <c r="HJP37">
        <v>38218</v>
      </c>
      <c r="HJQ37">
        <v>38217</v>
      </c>
      <c r="HJR37">
        <v>38216</v>
      </c>
      <c r="HJS37">
        <v>38215</v>
      </c>
      <c r="HJT37">
        <v>38212</v>
      </c>
      <c r="HJU37">
        <v>38211</v>
      </c>
      <c r="HJV37">
        <v>38210</v>
      </c>
      <c r="HJW37">
        <v>38209</v>
      </c>
      <c r="HJX37">
        <v>38208</v>
      </c>
      <c r="HJY37">
        <v>38205</v>
      </c>
      <c r="HJZ37">
        <v>38204</v>
      </c>
      <c r="HKA37">
        <v>38203</v>
      </c>
      <c r="HKB37">
        <v>38202</v>
      </c>
      <c r="HKC37">
        <v>38201</v>
      </c>
      <c r="HKD37">
        <v>38198</v>
      </c>
      <c r="HKE37">
        <v>38197</v>
      </c>
      <c r="HKF37">
        <v>38196</v>
      </c>
      <c r="HKG37">
        <v>38195</v>
      </c>
      <c r="HKH37">
        <v>38194</v>
      </c>
      <c r="HKI37">
        <v>38191</v>
      </c>
      <c r="HKJ37">
        <v>38190</v>
      </c>
      <c r="HKK37">
        <v>38189</v>
      </c>
      <c r="HKL37">
        <v>38188</v>
      </c>
      <c r="HKM37">
        <v>38187</v>
      </c>
      <c r="HKN37">
        <v>38184</v>
      </c>
      <c r="HKO37">
        <v>38183</v>
      </c>
      <c r="HKP37">
        <v>38182</v>
      </c>
      <c r="HKQ37">
        <v>38181</v>
      </c>
      <c r="HKR37">
        <v>38180</v>
      </c>
      <c r="HKS37">
        <v>38177</v>
      </c>
      <c r="HKT37">
        <v>38176</v>
      </c>
      <c r="HKU37">
        <v>38175</v>
      </c>
      <c r="HKV37">
        <v>38174</v>
      </c>
      <c r="HKW37">
        <v>38173</v>
      </c>
      <c r="HKX37">
        <v>38170</v>
      </c>
      <c r="HKY37">
        <v>38169</v>
      </c>
      <c r="HKZ37">
        <v>38168</v>
      </c>
      <c r="HLA37">
        <v>38167</v>
      </c>
      <c r="HLB37">
        <v>38166</v>
      </c>
      <c r="HLC37">
        <v>38163</v>
      </c>
      <c r="HLD37">
        <v>38162</v>
      </c>
      <c r="HLE37">
        <v>38161</v>
      </c>
      <c r="HLF37">
        <v>38160</v>
      </c>
      <c r="HLG37">
        <v>38159</v>
      </c>
      <c r="HLH37">
        <v>38156</v>
      </c>
      <c r="HLI37">
        <v>38155</v>
      </c>
      <c r="HLJ37">
        <v>38154</v>
      </c>
      <c r="HLK37">
        <v>38153</v>
      </c>
      <c r="HLL37">
        <v>38152</v>
      </c>
      <c r="HLM37">
        <v>38149</v>
      </c>
      <c r="HLN37">
        <v>38148</v>
      </c>
      <c r="HLO37">
        <v>38147</v>
      </c>
      <c r="HLP37">
        <v>38146</v>
      </c>
      <c r="HLQ37">
        <v>38145</v>
      </c>
      <c r="HLR37">
        <v>38142</v>
      </c>
      <c r="HLS37">
        <v>38141</v>
      </c>
      <c r="HLT37">
        <v>38140</v>
      </c>
      <c r="HLU37">
        <v>38139</v>
      </c>
      <c r="HLV37">
        <v>38138</v>
      </c>
      <c r="HLW37">
        <v>38135</v>
      </c>
      <c r="HLX37">
        <v>38134</v>
      </c>
      <c r="HLY37">
        <v>38133</v>
      </c>
      <c r="HLZ37">
        <v>38132</v>
      </c>
      <c r="HMA37">
        <v>38131</v>
      </c>
      <c r="HMB37">
        <v>38128</v>
      </c>
      <c r="HMC37">
        <v>38127</v>
      </c>
      <c r="HMD37">
        <v>38126</v>
      </c>
      <c r="HME37">
        <v>38125</v>
      </c>
      <c r="HMF37">
        <v>38124</v>
      </c>
      <c r="HMG37">
        <v>38121</v>
      </c>
      <c r="HMH37">
        <v>38120</v>
      </c>
      <c r="HMI37">
        <v>38119</v>
      </c>
      <c r="HMJ37">
        <v>38118</v>
      </c>
      <c r="HMK37">
        <v>38117</v>
      </c>
      <c r="HML37">
        <v>38114</v>
      </c>
      <c r="HMM37">
        <v>38113</v>
      </c>
      <c r="HMN37">
        <v>38112</v>
      </c>
      <c r="HMO37">
        <v>38111</v>
      </c>
      <c r="HMP37">
        <v>38110</v>
      </c>
      <c r="HMQ37">
        <v>38107</v>
      </c>
      <c r="HMR37">
        <v>38106</v>
      </c>
      <c r="HMS37">
        <v>38105</v>
      </c>
      <c r="HMT37">
        <v>38104</v>
      </c>
      <c r="HMU37">
        <v>38103</v>
      </c>
      <c r="HMV37">
        <v>38100</v>
      </c>
      <c r="HMW37">
        <v>38099</v>
      </c>
      <c r="HMX37">
        <v>38098</v>
      </c>
      <c r="HMY37">
        <v>38097</v>
      </c>
      <c r="HMZ37">
        <v>38096</v>
      </c>
      <c r="HNA37">
        <v>38093</v>
      </c>
      <c r="HNB37">
        <v>38092</v>
      </c>
      <c r="HNC37">
        <v>38091</v>
      </c>
      <c r="HND37">
        <v>38090</v>
      </c>
      <c r="HNE37">
        <v>38089</v>
      </c>
      <c r="HNF37">
        <v>38086</v>
      </c>
      <c r="HNG37">
        <v>38085</v>
      </c>
      <c r="HNH37">
        <v>38084</v>
      </c>
      <c r="HNI37">
        <v>38083</v>
      </c>
      <c r="HNJ37">
        <v>38082</v>
      </c>
      <c r="HNK37">
        <v>38079</v>
      </c>
      <c r="HNL37">
        <v>38078</v>
      </c>
      <c r="HNM37">
        <v>38077</v>
      </c>
      <c r="HNN37">
        <v>38076</v>
      </c>
      <c r="HNO37">
        <v>38075</v>
      </c>
      <c r="HNP37">
        <v>38072</v>
      </c>
      <c r="HNQ37">
        <v>38071</v>
      </c>
      <c r="HNR37">
        <v>38070</v>
      </c>
      <c r="HNS37">
        <v>38069</v>
      </c>
      <c r="HNT37">
        <v>38068</v>
      </c>
      <c r="HNU37">
        <v>38065</v>
      </c>
      <c r="HNV37">
        <v>38064</v>
      </c>
      <c r="HNW37">
        <v>38063</v>
      </c>
      <c r="HNX37">
        <v>38062</v>
      </c>
      <c r="HNY37">
        <v>38061</v>
      </c>
      <c r="HNZ37">
        <v>38058</v>
      </c>
      <c r="HOA37">
        <v>38057</v>
      </c>
      <c r="HOB37">
        <v>38056</v>
      </c>
      <c r="HOC37">
        <v>38055</v>
      </c>
      <c r="HOD37">
        <v>38054</v>
      </c>
      <c r="HOE37">
        <v>38051</v>
      </c>
      <c r="HOF37">
        <v>38050</v>
      </c>
      <c r="HOG37">
        <v>38049</v>
      </c>
      <c r="HOH37">
        <v>38048</v>
      </c>
      <c r="HOI37">
        <v>38047</v>
      </c>
      <c r="HOJ37">
        <v>38044</v>
      </c>
      <c r="HOK37">
        <v>38043</v>
      </c>
      <c r="HOL37">
        <v>38042</v>
      </c>
      <c r="HOM37">
        <v>38041</v>
      </c>
      <c r="HON37">
        <v>38040</v>
      </c>
      <c r="HOO37">
        <v>38037</v>
      </c>
      <c r="HOP37">
        <v>38036</v>
      </c>
      <c r="HOQ37">
        <v>38035</v>
      </c>
      <c r="HOR37">
        <v>38034</v>
      </c>
      <c r="HOS37">
        <v>38033</v>
      </c>
      <c r="HOT37">
        <v>38030</v>
      </c>
      <c r="HOU37">
        <v>38029</v>
      </c>
      <c r="HOV37">
        <v>38028</v>
      </c>
      <c r="HOW37">
        <v>38027</v>
      </c>
      <c r="HOX37">
        <v>38026</v>
      </c>
      <c r="HOY37">
        <v>38023</v>
      </c>
      <c r="HOZ37">
        <v>38022</v>
      </c>
      <c r="HPA37">
        <v>38021</v>
      </c>
      <c r="HPB37">
        <v>38020</v>
      </c>
      <c r="HPC37">
        <v>38019</v>
      </c>
      <c r="HPD37">
        <v>38016</v>
      </c>
      <c r="HPE37">
        <v>38015</v>
      </c>
      <c r="HPF37">
        <v>38014</v>
      </c>
      <c r="HPG37">
        <v>38013</v>
      </c>
      <c r="HPH37">
        <v>38012</v>
      </c>
      <c r="HPI37">
        <v>38009</v>
      </c>
      <c r="HPJ37">
        <v>38008</v>
      </c>
      <c r="HPK37">
        <v>38007</v>
      </c>
      <c r="HPL37">
        <v>38006</v>
      </c>
      <c r="HPM37">
        <v>38005</v>
      </c>
      <c r="HPN37">
        <v>38002</v>
      </c>
      <c r="HPO37">
        <v>38001</v>
      </c>
      <c r="HPP37">
        <v>38000</v>
      </c>
      <c r="HPQ37">
        <v>37999</v>
      </c>
      <c r="HPR37">
        <v>37998</v>
      </c>
      <c r="HPS37">
        <v>37995</v>
      </c>
      <c r="HPT37">
        <v>37994</v>
      </c>
      <c r="HPU37">
        <v>37993</v>
      </c>
      <c r="HPV37">
        <v>37992</v>
      </c>
      <c r="HPW37">
        <v>37991</v>
      </c>
      <c r="HPX37">
        <v>37988</v>
      </c>
      <c r="HPY37">
        <v>37987</v>
      </c>
      <c r="HPZ37">
        <v>37986</v>
      </c>
      <c r="HQA37">
        <v>37985</v>
      </c>
      <c r="HQB37">
        <v>37984</v>
      </c>
      <c r="HQC37">
        <v>37981</v>
      </c>
      <c r="HQD37">
        <v>37980</v>
      </c>
      <c r="HQE37">
        <v>37979</v>
      </c>
      <c r="HQF37">
        <v>37978</v>
      </c>
      <c r="HQG37">
        <v>37977</v>
      </c>
      <c r="HQH37">
        <v>37974</v>
      </c>
      <c r="HQI37">
        <v>37973</v>
      </c>
      <c r="HQJ37">
        <v>37972</v>
      </c>
      <c r="HQK37">
        <v>37971</v>
      </c>
      <c r="HQL37">
        <v>37970</v>
      </c>
      <c r="HQM37">
        <v>37967</v>
      </c>
      <c r="HQN37">
        <v>37966</v>
      </c>
      <c r="HQO37">
        <v>37965</v>
      </c>
      <c r="HQP37">
        <v>37964</v>
      </c>
      <c r="HQQ37">
        <v>37963</v>
      </c>
      <c r="HQR37">
        <v>37960</v>
      </c>
      <c r="HQS37">
        <v>37959</v>
      </c>
      <c r="HQT37">
        <v>37958</v>
      </c>
      <c r="HQU37">
        <v>37957</v>
      </c>
      <c r="HQV37">
        <v>37956</v>
      </c>
      <c r="HQW37">
        <v>37953</v>
      </c>
      <c r="HQX37">
        <v>37952</v>
      </c>
      <c r="HQY37">
        <v>37951</v>
      </c>
      <c r="HQZ37">
        <v>37950</v>
      </c>
      <c r="HRA37">
        <v>37949</v>
      </c>
      <c r="HRB37">
        <v>37946</v>
      </c>
      <c r="HRC37">
        <v>37945</v>
      </c>
      <c r="HRD37">
        <v>37944</v>
      </c>
      <c r="HRE37">
        <v>37943</v>
      </c>
      <c r="HRF37">
        <v>37942</v>
      </c>
      <c r="HRG37">
        <v>37939</v>
      </c>
      <c r="HRH37">
        <v>37938</v>
      </c>
      <c r="HRI37">
        <v>37937</v>
      </c>
      <c r="HRJ37">
        <v>37936</v>
      </c>
      <c r="HRK37">
        <v>37935</v>
      </c>
      <c r="HRL37">
        <v>37932</v>
      </c>
      <c r="HRM37">
        <v>37931</v>
      </c>
      <c r="HRN37">
        <v>37930</v>
      </c>
      <c r="HRO37">
        <v>37929</v>
      </c>
      <c r="HRP37">
        <v>37928</v>
      </c>
      <c r="HRQ37">
        <v>37925</v>
      </c>
      <c r="HRR37">
        <v>37924</v>
      </c>
      <c r="HRS37">
        <v>37923</v>
      </c>
      <c r="HRT37">
        <v>37922</v>
      </c>
      <c r="HRU37">
        <v>37921</v>
      </c>
      <c r="HRV37">
        <v>37918</v>
      </c>
      <c r="HRW37">
        <v>37917</v>
      </c>
      <c r="HRX37">
        <v>37916</v>
      </c>
      <c r="HRY37">
        <v>37915</v>
      </c>
      <c r="HRZ37">
        <v>37914</v>
      </c>
      <c r="HSA37">
        <v>37911</v>
      </c>
      <c r="HSB37">
        <v>37910</v>
      </c>
      <c r="HSC37">
        <v>37909</v>
      </c>
      <c r="HSD37">
        <v>37908</v>
      </c>
      <c r="HSE37">
        <v>37907</v>
      </c>
      <c r="HSF37">
        <v>37904</v>
      </c>
      <c r="HSG37">
        <v>37903</v>
      </c>
      <c r="HSH37">
        <v>37902</v>
      </c>
      <c r="HSI37">
        <v>37901</v>
      </c>
      <c r="HSJ37">
        <v>37900</v>
      </c>
      <c r="HSK37">
        <v>37897</v>
      </c>
      <c r="HSL37">
        <v>37896</v>
      </c>
      <c r="HSM37">
        <v>37895</v>
      </c>
      <c r="HSN37">
        <v>37894</v>
      </c>
      <c r="HSO37">
        <v>37893</v>
      </c>
      <c r="HSP37">
        <v>37890</v>
      </c>
      <c r="HSQ37">
        <v>37889</v>
      </c>
      <c r="HSR37">
        <v>37888</v>
      </c>
      <c r="HSS37">
        <v>37887</v>
      </c>
      <c r="HST37">
        <v>37886</v>
      </c>
      <c r="HSU37">
        <v>37883</v>
      </c>
      <c r="HSV37">
        <v>37882</v>
      </c>
      <c r="HSW37">
        <v>37881</v>
      </c>
      <c r="HSX37">
        <v>37880</v>
      </c>
      <c r="HSY37">
        <v>37879</v>
      </c>
      <c r="HSZ37">
        <v>37876</v>
      </c>
      <c r="HTA37">
        <v>37875</v>
      </c>
      <c r="HTB37">
        <v>37874</v>
      </c>
      <c r="HTC37">
        <v>37873</v>
      </c>
      <c r="HTD37">
        <v>37872</v>
      </c>
      <c r="HTE37">
        <v>37869</v>
      </c>
      <c r="HTF37">
        <v>37868</v>
      </c>
      <c r="HTG37">
        <v>37867</v>
      </c>
      <c r="HTH37">
        <v>37866</v>
      </c>
      <c r="HTI37">
        <v>37865</v>
      </c>
      <c r="HTJ37">
        <v>37862</v>
      </c>
      <c r="HTK37">
        <v>37861</v>
      </c>
      <c r="HTL37">
        <v>37860</v>
      </c>
      <c r="HTM37">
        <v>37859</v>
      </c>
      <c r="HTN37">
        <v>37858</v>
      </c>
      <c r="HTO37">
        <v>37855</v>
      </c>
      <c r="HTP37">
        <v>37854</v>
      </c>
      <c r="HTQ37">
        <v>37853</v>
      </c>
      <c r="HTR37">
        <v>37852</v>
      </c>
      <c r="HTS37">
        <v>37851</v>
      </c>
      <c r="HTT37">
        <v>37848</v>
      </c>
      <c r="HTU37">
        <v>37847</v>
      </c>
      <c r="HTV37">
        <v>37846</v>
      </c>
      <c r="HTW37">
        <v>37845</v>
      </c>
      <c r="HTX37">
        <v>37844</v>
      </c>
      <c r="HTY37">
        <v>37841</v>
      </c>
      <c r="HTZ37">
        <v>37840</v>
      </c>
      <c r="HUA37">
        <v>37839</v>
      </c>
      <c r="HUB37">
        <v>37838</v>
      </c>
      <c r="HUC37">
        <v>37837</v>
      </c>
      <c r="HUD37">
        <v>37834</v>
      </c>
      <c r="HUE37">
        <v>37833</v>
      </c>
      <c r="HUF37">
        <v>37832</v>
      </c>
      <c r="HUG37">
        <v>37831</v>
      </c>
      <c r="HUH37">
        <v>37830</v>
      </c>
      <c r="HUI37">
        <v>37827</v>
      </c>
      <c r="HUJ37">
        <v>37826</v>
      </c>
      <c r="HUK37">
        <v>37825</v>
      </c>
      <c r="HUL37">
        <v>37824</v>
      </c>
      <c r="HUM37">
        <v>37823</v>
      </c>
      <c r="HUN37">
        <v>37820</v>
      </c>
      <c r="HUO37">
        <v>37819</v>
      </c>
      <c r="HUP37">
        <v>37818</v>
      </c>
      <c r="HUQ37">
        <v>37817</v>
      </c>
      <c r="HUR37">
        <v>37816</v>
      </c>
      <c r="HUS37">
        <v>37813</v>
      </c>
      <c r="HUT37">
        <v>37812</v>
      </c>
      <c r="HUU37">
        <v>37811</v>
      </c>
      <c r="HUV37">
        <v>37810</v>
      </c>
      <c r="HUW37">
        <v>37809</v>
      </c>
      <c r="HUX37">
        <v>37806</v>
      </c>
      <c r="HUY37">
        <v>37805</v>
      </c>
      <c r="HUZ37">
        <v>37804</v>
      </c>
      <c r="HVA37">
        <v>37803</v>
      </c>
      <c r="HVB37">
        <v>37802</v>
      </c>
      <c r="HVC37">
        <v>37799</v>
      </c>
      <c r="HVD37">
        <v>37798</v>
      </c>
      <c r="HVE37">
        <v>37797</v>
      </c>
      <c r="HVF37">
        <v>37796</v>
      </c>
      <c r="HVG37">
        <v>37795</v>
      </c>
      <c r="HVH37">
        <v>37792</v>
      </c>
      <c r="HVI37">
        <v>37791</v>
      </c>
      <c r="HVJ37">
        <v>37790</v>
      </c>
      <c r="HVK37">
        <v>37789</v>
      </c>
      <c r="HVL37">
        <v>37788</v>
      </c>
      <c r="HVM37">
        <v>37785</v>
      </c>
      <c r="HVN37">
        <v>37784</v>
      </c>
      <c r="HVO37">
        <v>37783</v>
      </c>
      <c r="HVP37">
        <v>37782</v>
      </c>
      <c r="HVQ37">
        <v>37781</v>
      </c>
      <c r="HVR37">
        <v>37778</v>
      </c>
      <c r="HVS37">
        <v>37777</v>
      </c>
      <c r="HVT37">
        <v>37776</v>
      </c>
      <c r="HVU37">
        <v>37775</v>
      </c>
      <c r="HVV37">
        <v>37774</v>
      </c>
      <c r="HVW37">
        <v>37771</v>
      </c>
      <c r="HVX37">
        <v>37770</v>
      </c>
      <c r="HVY37">
        <v>37769</v>
      </c>
      <c r="HVZ37">
        <v>37768</v>
      </c>
      <c r="HWA37">
        <v>37767</v>
      </c>
      <c r="HWB37">
        <v>37764</v>
      </c>
      <c r="HWC37">
        <v>37763</v>
      </c>
      <c r="HWD37">
        <v>37762</v>
      </c>
      <c r="HWE37">
        <v>37761</v>
      </c>
      <c r="HWF37">
        <v>37760</v>
      </c>
      <c r="HWG37">
        <v>37757</v>
      </c>
      <c r="HWH37">
        <v>37756</v>
      </c>
      <c r="HWI37">
        <v>37755</v>
      </c>
      <c r="HWJ37">
        <v>37754</v>
      </c>
      <c r="HWK37">
        <v>37753</v>
      </c>
      <c r="HWL37">
        <v>37750</v>
      </c>
      <c r="HWM37">
        <v>37749</v>
      </c>
      <c r="HWN37">
        <v>37748</v>
      </c>
      <c r="HWO37">
        <v>37747</v>
      </c>
      <c r="HWP37">
        <v>37746</v>
      </c>
      <c r="HWQ37">
        <v>37743</v>
      </c>
      <c r="HWR37">
        <v>37742</v>
      </c>
      <c r="HWS37">
        <v>37741</v>
      </c>
      <c r="HWT37">
        <v>37740</v>
      </c>
      <c r="HWU37">
        <v>37739</v>
      </c>
      <c r="HWV37">
        <v>37736</v>
      </c>
      <c r="HWW37">
        <v>37735</v>
      </c>
      <c r="HWX37">
        <v>37734</v>
      </c>
      <c r="HWY37">
        <v>37733</v>
      </c>
      <c r="HWZ37">
        <v>37732</v>
      </c>
      <c r="HXA37">
        <v>37729</v>
      </c>
      <c r="HXB37">
        <v>37728</v>
      </c>
      <c r="HXC37">
        <v>37727</v>
      </c>
      <c r="HXD37">
        <v>37726</v>
      </c>
      <c r="HXE37">
        <v>37725</v>
      </c>
      <c r="HXF37">
        <v>37722</v>
      </c>
      <c r="HXG37">
        <v>37721</v>
      </c>
      <c r="HXH37">
        <v>37720</v>
      </c>
      <c r="HXI37">
        <v>37719</v>
      </c>
      <c r="HXJ37">
        <v>37718</v>
      </c>
      <c r="HXK37">
        <v>37715</v>
      </c>
      <c r="HXL37">
        <v>37714</v>
      </c>
      <c r="HXM37">
        <v>37713</v>
      </c>
      <c r="HXN37">
        <v>37712</v>
      </c>
      <c r="HXO37">
        <v>37711</v>
      </c>
      <c r="HXP37">
        <v>37708</v>
      </c>
      <c r="HXQ37">
        <v>37707</v>
      </c>
      <c r="HXR37">
        <v>37706</v>
      </c>
      <c r="HXS37">
        <v>37705</v>
      </c>
      <c r="HXT37">
        <v>37704</v>
      </c>
      <c r="HXU37">
        <v>37701</v>
      </c>
      <c r="HXV37">
        <v>37700</v>
      </c>
      <c r="HXW37">
        <v>37699</v>
      </c>
      <c r="HXX37">
        <v>37698</v>
      </c>
      <c r="HXY37">
        <v>37697</v>
      </c>
      <c r="HXZ37">
        <v>37694</v>
      </c>
      <c r="HYA37">
        <v>37693</v>
      </c>
      <c r="HYB37">
        <v>37692</v>
      </c>
      <c r="HYC37">
        <v>37691</v>
      </c>
      <c r="HYD37">
        <v>37690</v>
      </c>
      <c r="HYE37">
        <v>37687</v>
      </c>
      <c r="HYF37">
        <v>37686</v>
      </c>
      <c r="HYG37">
        <v>37685</v>
      </c>
      <c r="HYH37">
        <v>37684</v>
      </c>
      <c r="HYI37">
        <v>37683</v>
      </c>
      <c r="HYJ37">
        <v>37680</v>
      </c>
      <c r="HYK37">
        <v>37679</v>
      </c>
      <c r="HYL37">
        <v>37678</v>
      </c>
      <c r="HYM37">
        <v>37677</v>
      </c>
      <c r="HYN37">
        <v>37676</v>
      </c>
      <c r="HYO37">
        <v>37673</v>
      </c>
      <c r="HYP37">
        <v>37672</v>
      </c>
      <c r="HYQ37">
        <v>37671</v>
      </c>
      <c r="HYR37">
        <v>37670</v>
      </c>
      <c r="HYS37">
        <v>37669</v>
      </c>
      <c r="HYT37">
        <v>37666</v>
      </c>
      <c r="HYU37">
        <v>37665</v>
      </c>
      <c r="HYV37">
        <v>37664</v>
      </c>
      <c r="HYW37">
        <v>37663</v>
      </c>
      <c r="HYX37">
        <v>37662</v>
      </c>
      <c r="HYY37">
        <v>37659</v>
      </c>
      <c r="HYZ37">
        <v>37658</v>
      </c>
      <c r="HZA37">
        <v>37657</v>
      </c>
      <c r="HZB37">
        <v>37656</v>
      </c>
      <c r="HZC37">
        <v>37655</v>
      </c>
      <c r="HZD37">
        <v>37652</v>
      </c>
      <c r="HZE37">
        <v>37651</v>
      </c>
      <c r="HZF37">
        <v>37650</v>
      </c>
      <c r="HZG37">
        <v>37649</v>
      </c>
      <c r="HZH37">
        <v>37648</v>
      </c>
      <c r="HZI37">
        <v>37645</v>
      </c>
      <c r="HZJ37">
        <v>37644</v>
      </c>
      <c r="HZK37">
        <v>37643</v>
      </c>
      <c r="HZL37">
        <v>37642</v>
      </c>
      <c r="HZM37">
        <v>37641</v>
      </c>
      <c r="HZN37">
        <v>37638</v>
      </c>
      <c r="HZO37">
        <v>37637</v>
      </c>
      <c r="HZP37">
        <v>37636</v>
      </c>
      <c r="HZQ37">
        <v>37635</v>
      </c>
      <c r="HZR37">
        <v>37634</v>
      </c>
      <c r="HZS37">
        <v>37631</v>
      </c>
      <c r="HZT37">
        <v>37630</v>
      </c>
      <c r="HZU37">
        <v>37629</v>
      </c>
      <c r="HZV37">
        <v>37628</v>
      </c>
      <c r="HZW37">
        <v>37627</v>
      </c>
      <c r="HZX37">
        <v>37624</v>
      </c>
      <c r="HZY37">
        <v>37623</v>
      </c>
      <c r="HZZ37">
        <v>37622</v>
      </c>
      <c r="IAA37">
        <v>37621</v>
      </c>
      <c r="IAB37">
        <v>37620</v>
      </c>
      <c r="IAC37">
        <v>37617</v>
      </c>
      <c r="IAD37">
        <v>37616</v>
      </c>
      <c r="IAE37">
        <v>37615</v>
      </c>
      <c r="IAF37">
        <v>37614</v>
      </c>
      <c r="IAG37">
        <v>37613</v>
      </c>
      <c r="IAH37">
        <v>37610</v>
      </c>
      <c r="IAI37">
        <v>37609</v>
      </c>
      <c r="IAJ37">
        <v>37608</v>
      </c>
      <c r="IAK37">
        <v>37607</v>
      </c>
      <c r="IAL37">
        <v>37606</v>
      </c>
      <c r="IAM37">
        <v>37603</v>
      </c>
      <c r="IAN37">
        <v>37602</v>
      </c>
      <c r="IAO37">
        <v>37601</v>
      </c>
      <c r="IAP37">
        <v>37600</v>
      </c>
      <c r="IAQ37">
        <v>37599</v>
      </c>
      <c r="IAR37">
        <v>37596</v>
      </c>
      <c r="IAS37">
        <v>37595</v>
      </c>
      <c r="IAT37">
        <v>37594</v>
      </c>
      <c r="IAU37">
        <v>37593</v>
      </c>
      <c r="IAV37">
        <v>37592</v>
      </c>
      <c r="IAW37">
        <v>37589</v>
      </c>
      <c r="IAX37">
        <v>37588</v>
      </c>
      <c r="IAY37">
        <v>37587</v>
      </c>
      <c r="IAZ37">
        <v>37586</v>
      </c>
      <c r="IBA37">
        <v>37585</v>
      </c>
      <c r="IBB37">
        <v>37582</v>
      </c>
      <c r="IBC37">
        <v>37581</v>
      </c>
      <c r="IBD37">
        <v>37580</v>
      </c>
      <c r="IBE37">
        <v>37579</v>
      </c>
      <c r="IBF37">
        <v>37578</v>
      </c>
      <c r="IBG37">
        <v>37575</v>
      </c>
      <c r="IBH37">
        <v>37574</v>
      </c>
      <c r="IBI37">
        <v>37573</v>
      </c>
      <c r="IBJ37">
        <v>37572</v>
      </c>
      <c r="IBK37">
        <v>37571</v>
      </c>
      <c r="IBL37">
        <v>37568</v>
      </c>
      <c r="IBM37">
        <v>37567</v>
      </c>
      <c r="IBN37">
        <v>37566</v>
      </c>
      <c r="IBO37">
        <v>37565</v>
      </c>
      <c r="IBP37">
        <v>37564</v>
      </c>
      <c r="IBQ37">
        <v>37561</v>
      </c>
      <c r="IBR37">
        <v>37560</v>
      </c>
      <c r="IBS37">
        <v>37559</v>
      </c>
      <c r="IBT37">
        <v>37558</v>
      </c>
      <c r="IBU37">
        <v>37557</v>
      </c>
      <c r="IBV37">
        <v>37554</v>
      </c>
      <c r="IBW37">
        <v>37553</v>
      </c>
      <c r="IBX37">
        <v>37552</v>
      </c>
      <c r="IBY37">
        <v>37551</v>
      </c>
      <c r="IBZ37">
        <v>37550</v>
      </c>
      <c r="ICA37">
        <v>37547</v>
      </c>
      <c r="ICB37">
        <v>37546</v>
      </c>
      <c r="ICC37">
        <v>37545</v>
      </c>
      <c r="ICD37">
        <v>37544</v>
      </c>
      <c r="ICE37">
        <v>37543</v>
      </c>
      <c r="ICF37">
        <v>37540</v>
      </c>
      <c r="ICG37">
        <v>37539</v>
      </c>
      <c r="ICH37">
        <v>37538</v>
      </c>
      <c r="ICI37">
        <v>37537</v>
      </c>
      <c r="ICJ37">
        <v>37536</v>
      </c>
      <c r="ICK37">
        <v>37533</v>
      </c>
      <c r="ICL37">
        <v>37532</v>
      </c>
      <c r="ICM37">
        <v>37531</v>
      </c>
      <c r="ICN37">
        <v>37530</v>
      </c>
      <c r="ICO37">
        <v>37529</v>
      </c>
      <c r="ICP37">
        <v>37526</v>
      </c>
      <c r="ICQ37">
        <v>37525</v>
      </c>
      <c r="ICR37">
        <v>37524</v>
      </c>
      <c r="ICS37">
        <v>37523</v>
      </c>
      <c r="ICT37">
        <v>37522</v>
      </c>
      <c r="ICU37">
        <v>37519</v>
      </c>
      <c r="ICV37">
        <v>37518</v>
      </c>
      <c r="ICW37">
        <v>37517</v>
      </c>
      <c r="ICX37">
        <v>37516</v>
      </c>
      <c r="ICY37">
        <v>37515</v>
      </c>
      <c r="ICZ37">
        <v>37512</v>
      </c>
      <c r="IDA37">
        <v>37511</v>
      </c>
      <c r="IDB37">
        <v>37510</v>
      </c>
      <c r="IDC37">
        <v>37509</v>
      </c>
      <c r="IDD37">
        <v>37508</v>
      </c>
      <c r="IDE37">
        <v>37505</v>
      </c>
      <c r="IDF37">
        <v>37504</v>
      </c>
      <c r="IDG37">
        <v>37503</v>
      </c>
      <c r="IDH37">
        <v>37502</v>
      </c>
      <c r="IDI37">
        <v>37501</v>
      </c>
      <c r="IDJ37">
        <v>37498</v>
      </c>
      <c r="IDK37">
        <v>37497</v>
      </c>
      <c r="IDL37">
        <v>37496</v>
      </c>
      <c r="IDM37">
        <v>37495</v>
      </c>
      <c r="IDN37">
        <v>37494</v>
      </c>
      <c r="IDO37">
        <v>37491</v>
      </c>
      <c r="IDP37">
        <v>37490</v>
      </c>
      <c r="IDQ37">
        <v>37489</v>
      </c>
      <c r="IDR37">
        <v>37488</v>
      </c>
      <c r="IDS37">
        <v>37487</v>
      </c>
      <c r="IDT37">
        <v>37484</v>
      </c>
      <c r="IDU37">
        <v>37483</v>
      </c>
      <c r="IDV37">
        <v>37482</v>
      </c>
      <c r="IDW37">
        <v>37481</v>
      </c>
      <c r="IDX37">
        <v>37480</v>
      </c>
      <c r="IDY37">
        <v>37477</v>
      </c>
      <c r="IDZ37">
        <v>37476</v>
      </c>
      <c r="IEA37">
        <v>37475</v>
      </c>
      <c r="IEB37">
        <v>37474</v>
      </c>
      <c r="IEC37">
        <v>37473</v>
      </c>
      <c r="IED37">
        <v>37470</v>
      </c>
      <c r="IEE37">
        <v>37469</v>
      </c>
      <c r="IEF37">
        <v>37468</v>
      </c>
      <c r="IEG37">
        <v>37467</v>
      </c>
      <c r="IEH37">
        <v>37466</v>
      </c>
      <c r="IEI37">
        <v>37463</v>
      </c>
      <c r="IEJ37">
        <v>37462</v>
      </c>
      <c r="IEK37">
        <v>37461</v>
      </c>
      <c r="IEL37">
        <v>37460</v>
      </c>
      <c r="IEM37">
        <v>37459</v>
      </c>
      <c r="IEN37">
        <v>37456</v>
      </c>
      <c r="IEO37">
        <v>37455</v>
      </c>
      <c r="IEP37">
        <v>37454</v>
      </c>
      <c r="IEQ37">
        <v>37453</v>
      </c>
      <c r="IER37">
        <v>37452</v>
      </c>
      <c r="IES37">
        <v>37449</v>
      </c>
      <c r="IET37">
        <v>37448</v>
      </c>
      <c r="IEU37">
        <v>37447</v>
      </c>
      <c r="IEV37">
        <v>37446</v>
      </c>
      <c r="IEW37">
        <v>37445</v>
      </c>
      <c r="IEX37">
        <v>37442</v>
      </c>
      <c r="IEY37">
        <v>37441</v>
      </c>
      <c r="IEZ37">
        <v>37440</v>
      </c>
      <c r="IFA37">
        <v>37439</v>
      </c>
      <c r="IFB37">
        <v>37438</v>
      </c>
      <c r="IFC37">
        <v>37435</v>
      </c>
      <c r="IFD37">
        <v>37434</v>
      </c>
      <c r="IFE37">
        <v>37433</v>
      </c>
      <c r="IFF37">
        <v>37432</v>
      </c>
      <c r="IFG37">
        <v>37431</v>
      </c>
      <c r="IFH37">
        <v>37428</v>
      </c>
      <c r="IFI37">
        <v>37427</v>
      </c>
      <c r="IFJ37">
        <v>37426</v>
      </c>
      <c r="IFK37">
        <v>37425</v>
      </c>
      <c r="IFL37">
        <v>37424</v>
      </c>
      <c r="IFM37">
        <v>37421</v>
      </c>
      <c r="IFN37">
        <v>37420</v>
      </c>
      <c r="IFO37">
        <v>37419</v>
      </c>
      <c r="IFP37">
        <v>37418</v>
      </c>
      <c r="IFQ37">
        <v>37417</v>
      </c>
      <c r="IFR37">
        <v>37414</v>
      </c>
      <c r="IFS37">
        <v>37413</v>
      </c>
      <c r="IFT37">
        <v>37412</v>
      </c>
      <c r="IFU37">
        <v>37411</v>
      </c>
      <c r="IFV37">
        <v>37410</v>
      </c>
      <c r="IFW37">
        <v>37407</v>
      </c>
      <c r="IFX37">
        <v>37406</v>
      </c>
      <c r="IFY37">
        <v>37405</v>
      </c>
      <c r="IFZ37">
        <v>37404</v>
      </c>
      <c r="IGA37">
        <v>37403</v>
      </c>
      <c r="IGB37">
        <v>37400</v>
      </c>
      <c r="IGC37">
        <v>37399</v>
      </c>
      <c r="IGD37">
        <v>37398</v>
      </c>
      <c r="IGE37">
        <v>37397</v>
      </c>
      <c r="IGF37">
        <v>37396</v>
      </c>
      <c r="IGG37">
        <v>37393</v>
      </c>
      <c r="IGH37">
        <v>37392</v>
      </c>
      <c r="IGI37">
        <v>37391</v>
      </c>
      <c r="IGJ37">
        <v>37390</v>
      </c>
      <c r="IGK37">
        <v>37389</v>
      </c>
      <c r="IGL37">
        <v>37386</v>
      </c>
      <c r="IGM37">
        <v>37385</v>
      </c>
      <c r="IGN37">
        <v>37384</v>
      </c>
      <c r="IGO37">
        <v>37383</v>
      </c>
      <c r="IGP37">
        <v>37382</v>
      </c>
      <c r="IGQ37">
        <v>37379</v>
      </c>
      <c r="IGR37">
        <v>37378</v>
      </c>
      <c r="IGS37">
        <v>37377</v>
      </c>
      <c r="IGT37">
        <v>37376</v>
      </c>
      <c r="IGU37">
        <v>37375</v>
      </c>
      <c r="IGV37">
        <v>37372</v>
      </c>
      <c r="IGW37">
        <v>37371</v>
      </c>
      <c r="IGX37">
        <v>37370</v>
      </c>
      <c r="IGY37">
        <v>37369</v>
      </c>
      <c r="IGZ37">
        <v>37368</v>
      </c>
      <c r="IHA37">
        <v>37365</v>
      </c>
      <c r="IHB37">
        <v>37364</v>
      </c>
      <c r="IHC37">
        <v>37363</v>
      </c>
      <c r="IHD37">
        <v>37362</v>
      </c>
      <c r="IHE37">
        <v>37361</v>
      </c>
      <c r="IHF37">
        <v>37358</v>
      </c>
      <c r="IHG37">
        <v>37357</v>
      </c>
      <c r="IHH37">
        <v>37356</v>
      </c>
      <c r="IHI37">
        <v>37355</v>
      </c>
      <c r="IHJ37">
        <v>37354</v>
      </c>
      <c r="IHK37">
        <v>37351</v>
      </c>
      <c r="IHL37">
        <v>37350</v>
      </c>
      <c r="IHM37">
        <v>37349</v>
      </c>
      <c r="IHN37">
        <v>37348</v>
      </c>
      <c r="IHO37">
        <v>37347</v>
      </c>
      <c r="IHP37">
        <v>37344</v>
      </c>
      <c r="IHQ37">
        <v>37343</v>
      </c>
      <c r="IHR37">
        <v>37342</v>
      </c>
      <c r="IHS37">
        <v>37341</v>
      </c>
      <c r="IHT37">
        <v>37340</v>
      </c>
      <c r="IHU37">
        <v>37337</v>
      </c>
      <c r="IHV37">
        <v>37336</v>
      </c>
      <c r="IHW37">
        <v>37335</v>
      </c>
      <c r="IHX37">
        <v>37334</v>
      </c>
      <c r="IHY37">
        <v>37333</v>
      </c>
      <c r="IHZ37">
        <v>37330</v>
      </c>
      <c r="IIA37">
        <v>37329</v>
      </c>
      <c r="IIB37">
        <v>37328</v>
      </c>
      <c r="IIC37">
        <v>37327</v>
      </c>
      <c r="IID37">
        <v>37326</v>
      </c>
      <c r="IIE37">
        <v>37323</v>
      </c>
      <c r="IIF37">
        <v>37322</v>
      </c>
      <c r="IIG37">
        <v>37321</v>
      </c>
      <c r="IIH37">
        <v>37320</v>
      </c>
      <c r="III37">
        <v>37319</v>
      </c>
      <c r="IIJ37">
        <v>37316</v>
      </c>
      <c r="IIK37">
        <v>37315</v>
      </c>
      <c r="IIL37">
        <v>37314</v>
      </c>
      <c r="IIM37">
        <v>37313</v>
      </c>
      <c r="IIN37">
        <v>37312</v>
      </c>
      <c r="IIO37">
        <v>37309</v>
      </c>
      <c r="IIP37">
        <v>37308</v>
      </c>
      <c r="IIQ37">
        <v>37307</v>
      </c>
      <c r="IIR37">
        <v>37306</v>
      </c>
      <c r="IIS37">
        <v>37305</v>
      </c>
      <c r="IIT37">
        <v>37302</v>
      </c>
      <c r="IIU37">
        <v>37301</v>
      </c>
      <c r="IIV37">
        <v>37300</v>
      </c>
      <c r="IIW37">
        <v>37299</v>
      </c>
      <c r="IIX37">
        <v>37298</v>
      </c>
      <c r="IIY37">
        <v>37295</v>
      </c>
      <c r="IIZ37">
        <v>37294</v>
      </c>
      <c r="IJA37">
        <v>37293</v>
      </c>
      <c r="IJB37">
        <v>37292</v>
      </c>
      <c r="IJC37">
        <v>37291</v>
      </c>
      <c r="IJD37">
        <v>37288</v>
      </c>
      <c r="IJE37">
        <v>37287</v>
      </c>
      <c r="IJF37">
        <v>37286</v>
      </c>
      <c r="IJG37">
        <v>37285</v>
      </c>
      <c r="IJH37">
        <v>37284</v>
      </c>
      <c r="IJI37">
        <v>37281</v>
      </c>
      <c r="IJJ37">
        <v>37280</v>
      </c>
      <c r="IJK37">
        <v>37279</v>
      </c>
      <c r="IJL37">
        <v>37278</v>
      </c>
      <c r="IJM37">
        <v>37277</v>
      </c>
      <c r="IJN37">
        <v>37274</v>
      </c>
      <c r="IJO37">
        <v>37273</v>
      </c>
      <c r="IJP37">
        <v>37272</v>
      </c>
      <c r="IJQ37">
        <v>37271</v>
      </c>
      <c r="IJR37">
        <v>37270</v>
      </c>
      <c r="IJS37">
        <v>37267</v>
      </c>
      <c r="IJT37">
        <v>37266</v>
      </c>
      <c r="IJU37">
        <v>37265</v>
      </c>
      <c r="IJV37">
        <v>37264</v>
      </c>
      <c r="IJW37">
        <v>37263</v>
      </c>
      <c r="IJX37">
        <v>37260</v>
      </c>
      <c r="IJY37">
        <v>37259</v>
      </c>
      <c r="IJZ37">
        <v>37258</v>
      </c>
      <c r="IKA37">
        <v>37257</v>
      </c>
      <c r="IKB37">
        <v>37256</v>
      </c>
      <c r="IKC37">
        <v>37253</v>
      </c>
      <c r="IKD37">
        <v>37252</v>
      </c>
      <c r="IKE37">
        <v>37251</v>
      </c>
      <c r="IKF37">
        <v>37250</v>
      </c>
      <c r="IKG37">
        <v>37249</v>
      </c>
      <c r="IKH37">
        <v>37246</v>
      </c>
      <c r="IKI37">
        <v>37245</v>
      </c>
      <c r="IKJ37">
        <v>37244</v>
      </c>
      <c r="IKK37">
        <v>37243</v>
      </c>
      <c r="IKL37">
        <v>37242</v>
      </c>
      <c r="IKM37">
        <v>37239</v>
      </c>
      <c r="IKN37">
        <v>37238</v>
      </c>
      <c r="IKO37">
        <v>37237</v>
      </c>
      <c r="IKP37">
        <v>37236</v>
      </c>
      <c r="IKQ37">
        <v>37235</v>
      </c>
      <c r="IKR37">
        <v>37232</v>
      </c>
      <c r="IKS37">
        <v>37231</v>
      </c>
      <c r="IKT37">
        <v>37230</v>
      </c>
      <c r="IKU37">
        <v>37229</v>
      </c>
      <c r="IKV37">
        <v>37228</v>
      </c>
      <c r="IKW37">
        <v>37225</v>
      </c>
      <c r="IKX37">
        <v>37224</v>
      </c>
      <c r="IKY37">
        <v>37223</v>
      </c>
      <c r="IKZ37">
        <v>37222</v>
      </c>
      <c r="ILA37">
        <v>37221</v>
      </c>
      <c r="ILB37">
        <v>37218</v>
      </c>
      <c r="ILC37">
        <v>37217</v>
      </c>
      <c r="ILD37">
        <v>37216</v>
      </c>
      <c r="ILE37">
        <v>37215</v>
      </c>
      <c r="ILF37">
        <v>37214</v>
      </c>
      <c r="ILG37">
        <v>37211</v>
      </c>
      <c r="ILH37">
        <v>37210</v>
      </c>
      <c r="ILI37">
        <v>37209</v>
      </c>
      <c r="ILJ37">
        <v>37208</v>
      </c>
      <c r="ILK37">
        <v>37207</v>
      </c>
      <c r="ILL37">
        <v>37204</v>
      </c>
      <c r="ILM37">
        <v>37203</v>
      </c>
      <c r="ILN37">
        <v>37202</v>
      </c>
      <c r="ILO37">
        <v>37201</v>
      </c>
      <c r="ILP37">
        <v>37200</v>
      </c>
      <c r="ILQ37">
        <v>37197</v>
      </c>
      <c r="ILR37">
        <v>37196</v>
      </c>
      <c r="ILS37">
        <v>37195</v>
      </c>
      <c r="ILT37">
        <v>37194</v>
      </c>
      <c r="ILU37">
        <v>37193</v>
      </c>
      <c r="ILV37">
        <v>37190</v>
      </c>
      <c r="ILW37">
        <v>37189</v>
      </c>
      <c r="ILX37">
        <v>37188</v>
      </c>
      <c r="ILY37">
        <v>37187</v>
      </c>
      <c r="ILZ37">
        <v>37186</v>
      </c>
      <c r="IMA37">
        <v>37183</v>
      </c>
      <c r="IMB37">
        <v>37182</v>
      </c>
      <c r="IMC37">
        <v>37181</v>
      </c>
      <c r="IMD37">
        <v>37180</v>
      </c>
      <c r="IME37">
        <v>37179</v>
      </c>
      <c r="IMF37">
        <v>37176</v>
      </c>
      <c r="IMG37">
        <v>37175</v>
      </c>
      <c r="IMH37">
        <v>37174</v>
      </c>
      <c r="IMI37">
        <v>37173</v>
      </c>
      <c r="IMJ37">
        <v>37172</v>
      </c>
      <c r="IMK37">
        <v>37169</v>
      </c>
      <c r="IML37">
        <v>37168</v>
      </c>
      <c r="IMM37">
        <v>37167</v>
      </c>
      <c r="IMN37">
        <v>37166</v>
      </c>
      <c r="IMO37">
        <v>37165</v>
      </c>
      <c r="IMP37">
        <v>37162</v>
      </c>
      <c r="IMQ37">
        <v>37161</v>
      </c>
      <c r="IMR37">
        <v>37160</v>
      </c>
      <c r="IMS37">
        <v>37159</v>
      </c>
      <c r="IMT37">
        <v>37158</v>
      </c>
      <c r="IMU37">
        <v>37155</v>
      </c>
      <c r="IMV37">
        <v>37154</v>
      </c>
      <c r="IMW37">
        <v>37153</v>
      </c>
      <c r="IMX37">
        <v>37152</v>
      </c>
      <c r="IMY37">
        <v>37151</v>
      </c>
      <c r="IMZ37">
        <v>37148</v>
      </c>
      <c r="INA37">
        <v>37147</v>
      </c>
      <c r="INB37">
        <v>37146</v>
      </c>
      <c r="INC37">
        <v>37145</v>
      </c>
      <c r="IND37">
        <v>37144</v>
      </c>
      <c r="INE37">
        <v>37141</v>
      </c>
      <c r="INF37">
        <v>37140</v>
      </c>
      <c r="ING37">
        <v>37139</v>
      </c>
      <c r="INH37">
        <v>37138</v>
      </c>
      <c r="INI37">
        <v>37137</v>
      </c>
      <c r="INJ37">
        <v>37134</v>
      </c>
      <c r="INK37">
        <v>37133</v>
      </c>
      <c r="INL37">
        <v>37132</v>
      </c>
      <c r="INM37">
        <v>37131</v>
      </c>
      <c r="INN37">
        <v>37130</v>
      </c>
      <c r="INO37">
        <v>37127</v>
      </c>
      <c r="INP37">
        <v>37126</v>
      </c>
      <c r="INQ37">
        <v>37125</v>
      </c>
      <c r="INR37">
        <v>37124</v>
      </c>
      <c r="INS37">
        <v>37123</v>
      </c>
      <c r="INT37">
        <v>37120</v>
      </c>
      <c r="INU37">
        <v>37119</v>
      </c>
      <c r="INV37">
        <v>37118</v>
      </c>
      <c r="INW37">
        <v>37117</v>
      </c>
      <c r="INX37">
        <v>37116</v>
      </c>
      <c r="INY37">
        <v>37113</v>
      </c>
      <c r="INZ37">
        <v>37112</v>
      </c>
      <c r="IOA37">
        <v>37111</v>
      </c>
      <c r="IOB37">
        <v>37110</v>
      </c>
      <c r="IOC37">
        <v>37109</v>
      </c>
      <c r="IOD37">
        <v>37106</v>
      </c>
      <c r="IOE37">
        <v>37105</v>
      </c>
      <c r="IOF37">
        <v>37104</v>
      </c>
      <c r="IOG37">
        <v>37103</v>
      </c>
      <c r="IOH37">
        <v>37102</v>
      </c>
      <c r="IOI37">
        <v>37099</v>
      </c>
      <c r="IOJ37">
        <v>37098</v>
      </c>
      <c r="IOK37">
        <v>37097</v>
      </c>
      <c r="IOL37">
        <v>37096</v>
      </c>
      <c r="IOM37">
        <v>37095</v>
      </c>
      <c r="ION37">
        <v>37092</v>
      </c>
      <c r="IOO37">
        <v>37091</v>
      </c>
      <c r="IOP37">
        <v>37090</v>
      </c>
      <c r="IOQ37">
        <v>37089</v>
      </c>
      <c r="IOR37">
        <v>37088</v>
      </c>
      <c r="IOS37">
        <v>37085</v>
      </c>
      <c r="IOT37">
        <v>37084</v>
      </c>
      <c r="IOU37">
        <v>37083</v>
      </c>
      <c r="IOV37">
        <v>37082</v>
      </c>
      <c r="IOW37">
        <v>37081</v>
      </c>
      <c r="IOX37">
        <v>37078</v>
      </c>
      <c r="IOY37">
        <v>37077</v>
      </c>
      <c r="IOZ37">
        <v>37076</v>
      </c>
      <c r="IPA37">
        <v>37075</v>
      </c>
      <c r="IPB37">
        <v>37074</v>
      </c>
      <c r="IPC37">
        <v>37071</v>
      </c>
      <c r="IPD37">
        <v>37070</v>
      </c>
      <c r="IPE37">
        <v>37069</v>
      </c>
      <c r="IPF37">
        <v>37068</v>
      </c>
      <c r="IPG37">
        <v>37067</v>
      </c>
      <c r="IPH37">
        <v>37064</v>
      </c>
      <c r="IPI37">
        <v>37063</v>
      </c>
      <c r="IPJ37">
        <v>37062</v>
      </c>
      <c r="IPK37">
        <v>37061</v>
      </c>
      <c r="IPL37">
        <v>37060</v>
      </c>
      <c r="IPM37">
        <v>37057</v>
      </c>
      <c r="IPN37">
        <v>37056</v>
      </c>
      <c r="IPO37">
        <v>37055</v>
      </c>
      <c r="IPP37">
        <v>37054</v>
      </c>
      <c r="IPQ37">
        <v>37053</v>
      </c>
      <c r="IPR37">
        <v>37050</v>
      </c>
      <c r="IPS37">
        <v>37049</v>
      </c>
      <c r="IPT37">
        <v>37048</v>
      </c>
      <c r="IPU37">
        <v>37047</v>
      </c>
      <c r="IPV37">
        <v>37046</v>
      </c>
      <c r="IPW37">
        <v>37043</v>
      </c>
      <c r="IPX37">
        <v>37042</v>
      </c>
      <c r="IPY37">
        <v>37041</v>
      </c>
      <c r="IPZ37">
        <v>37040</v>
      </c>
      <c r="IQA37">
        <v>37039</v>
      </c>
      <c r="IQB37">
        <v>37036</v>
      </c>
      <c r="IQC37">
        <v>37035</v>
      </c>
      <c r="IQD37">
        <v>37034</v>
      </c>
      <c r="IQE37">
        <v>37033</v>
      </c>
      <c r="IQF37">
        <v>37032</v>
      </c>
      <c r="IQG37">
        <v>37029</v>
      </c>
      <c r="IQH37">
        <v>37028</v>
      </c>
      <c r="IQI37">
        <v>37027</v>
      </c>
      <c r="IQJ37">
        <v>37026</v>
      </c>
      <c r="IQK37">
        <v>37025</v>
      </c>
      <c r="IQL37">
        <v>37022</v>
      </c>
      <c r="IQM37">
        <v>37021</v>
      </c>
      <c r="IQN37">
        <v>37020</v>
      </c>
      <c r="IQO37">
        <v>37019</v>
      </c>
      <c r="IQP37">
        <v>37018</v>
      </c>
      <c r="IQQ37">
        <v>37015</v>
      </c>
      <c r="IQR37">
        <v>37014</v>
      </c>
      <c r="IQS37">
        <v>37013</v>
      </c>
      <c r="IQT37">
        <v>37012</v>
      </c>
      <c r="IQU37">
        <v>37011</v>
      </c>
      <c r="IQV37">
        <v>37008</v>
      </c>
      <c r="IQW37">
        <v>37007</v>
      </c>
      <c r="IQX37">
        <v>37006</v>
      </c>
      <c r="IQY37">
        <v>37005</v>
      </c>
      <c r="IQZ37">
        <v>37004</v>
      </c>
      <c r="IRA37">
        <v>37001</v>
      </c>
      <c r="IRB37">
        <v>37000</v>
      </c>
      <c r="IRC37">
        <v>36999</v>
      </c>
      <c r="IRD37">
        <v>36998</v>
      </c>
      <c r="IRE37">
        <v>36997</v>
      </c>
      <c r="IRF37">
        <v>36994</v>
      </c>
      <c r="IRG37">
        <v>36993</v>
      </c>
      <c r="IRH37">
        <v>36992</v>
      </c>
      <c r="IRI37">
        <v>36991</v>
      </c>
      <c r="IRJ37">
        <v>36990</v>
      </c>
      <c r="IRK37">
        <v>36987</v>
      </c>
      <c r="IRL37">
        <v>36986</v>
      </c>
      <c r="IRM37">
        <v>36985</v>
      </c>
      <c r="IRN37">
        <v>36984</v>
      </c>
      <c r="IRO37">
        <v>36983</v>
      </c>
      <c r="IRP37">
        <v>36980</v>
      </c>
      <c r="IRQ37">
        <v>36979</v>
      </c>
      <c r="IRR37">
        <v>36978</v>
      </c>
      <c r="IRS37">
        <v>36977</v>
      </c>
      <c r="IRT37">
        <v>36976</v>
      </c>
      <c r="IRU37">
        <v>36973</v>
      </c>
      <c r="IRV37">
        <v>36972</v>
      </c>
      <c r="IRW37">
        <v>36971</v>
      </c>
      <c r="IRX37">
        <v>36970</v>
      </c>
      <c r="IRY37">
        <v>36969</v>
      </c>
      <c r="IRZ37">
        <v>36966</v>
      </c>
      <c r="ISA37">
        <v>36965</v>
      </c>
      <c r="ISB37">
        <v>36964</v>
      </c>
      <c r="ISC37">
        <v>36963</v>
      </c>
      <c r="ISD37">
        <v>36962</v>
      </c>
      <c r="ISE37">
        <v>36959</v>
      </c>
      <c r="ISF37">
        <v>36958</v>
      </c>
      <c r="ISG37">
        <v>36957</v>
      </c>
      <c r="ISH37">
        <v>36956</v>
      </c>
      <c r="ISI37">
        <v>36955</v>
      </c>
      <c r="ISJ37">
        <v>36952</v>
      </c>
      <c r="ISK37">
        <v>36951</v>
      </c>
      <c r="ISL37">
        <v>36950</v>
      </c>
      <c r="ISM37">
        <v>36949</v>
      </c>
      <c r="ISN37">
        <v>36948</v>
      </c>
      <c r="ISO37">
        <v>36945</v>
      </c>
      <c r="ISP37">
        <v>36944</v>
      </c>
      <c r="ISQ37">
        <v>36943</v>
      </c>
      <c r="ISR37">
        <v>36942</v>
      </c>
      <c r="ISS37">
        <v>36941</v>
      </c>
      <c r="IST37">
        <v>36938</v>
      </c>
      <c r="ISU37">
        <v>36937</v>
      </c>
      <c r="ISV37">
        <v>36936</v>
      </c>
      <c r="ISW37">
        <v>36935</v>
      </c>
      <c r="ISX37">
        <v>36934</v>
      </c>
      <c r="ISY37">
        <v>36931</v>
      </c>
      <c r="ISZ37">
        <v>36930</v>
      </c>
      <c r="ITA37">
        <v>36929</v>
      </c>
      <c r="ITB37">
        <v>36928</v>
      </c>
      <c r="ITC37">
        <v>36927</v>
      </c>
      <c r="ITD37">
        <v>36924</v>
      </c>
      <c r="ITE37">
        <v>36923</v>
      </c>
      <c r="ITF37">
        <v>36922</v>
      </c>
      <c r="ITG37">
        <v>36921</v>
      </c>
      <c r="ITH37">
        <v>36920</v>
      </c>
      <c r="ITI37">
        <v>36917</v>
      </c>
      <c r="ITJ37">
        <v>36916</v>
      </c>
      <c r="ITK37">
        <v>36915</v>
      </c>
      <c r="ITL37">
        <v>36914</v>
      </c>
      <c r="ITM37">
        <v>36913</v>
      </c>
      <c r="ITN37">
        <v>36910</v>
      </c>
      <c r="ITO37">
        <v>36909</v>
      </c>
      <c r="ITP37">
        <v>36908</v>
      </c>
      <c r="ITQ37">
        <v>36907</v>
      </c>
      <c r="ITR37">
        <v>36906</v>
      </c>
      <c r="ITS37">
        <v>36903</v>
      </c>
      <c r="ITT37">
        <v>36902</v>
      </c>
      <c r="ITU37">
        <v>36901</v>
      </c>
      <c r="ITV37">
        <v>36900</v>
      </c>
      <c r="ITW37">
        <v>36899</v>
      </c>
      <c r="ITX37">
        <v>36896</v>
      </c>
      <c r="ITY37">
        <v>36895</v>
      </c>
      <c r="ITZ37">
        <v>36894</v>
      </c>
      <c r="IUA37">
        <v>36893</v>
      </c>
      <c r="IUB37">
        <v>36892</v>
      </c>
      <c r="IUC37">
        <v>36889</v>
      </c>
      <c r="IUD37">
        <v>36888</v>
      </c>
      <c r="IUE37">
        <v>36887</v>
      </c>
      <c r="IUF37">
        <v>36886</v>
      </c>
      <c r="IUG37">
        <v>36885</v>
      </c>
      <c r="IUH37">
        <v>36882</v>
      </c>
      <c r="IUI37">
        <v>36881</v>
      </c>
      <c r="IUJ37">
        <v>36880</v>
      </c>
      <c r="IUK37">
        <v>36879</v>
      </c>
      <c r="IUL37">
        <v>36878</v>
      </c>
      <c r="IUM37">
        <v>36875</v>
      </c>
      <c r="IUN37">
        <v>36874</v>
      </c>
      <c r="IUO37">
        <v>36873</v>
      </c>
      <c r="IUP37">
        <v>36872</v>
      </c>
      <c r="IUQ37">
        <v>36871</v>
      </c>
      <c r="IUR37">
        <v>36868</v>
      </c>
      <c r="IUS37">
        <v>36867</v>
      </c>
      <c r="IUT37">
        <v>36866</v>
      </c>
      <c r="IUU37">
        <v>36865</v>
      </c>
      <c r="IUV37">
        <v>36864</v>
      </c>
      <c r="IUW37">
        <v>36861</v>
      </c>
      <c r="IUX37">
        <v>36860</v>
      </c>
      <c r="IUY37">
        <v>36859</v>
      </c>
      <c r="IUZ37">
        <v>36858</v>
      </c>
      <c r="IVA37">
        <v>36857</v>
      </c>
      <c r="IVB37">
        <v>36854</v>
      </c>
      <c r="IVC37">
        <v>36853</v>
      </c>
      <c r="IVD37">
        <v>36852</v>
      </c>
      <c r="IVE37">
        <v>36851</v>
      </c>
      <c r="IVF37">
        <v>36850</v>
      </c>
      <c r="IVG37">
        <v>36847</v>
      </c>
      <c r="IVH37">
        <v>36846</v>
      </c>
      <c r="IVI37">
        <v>36845</v>
      </c>
      <c r="IVJ37">
        <v>36844</v>
      </c>
      <c r="IVK37">
        <v>36843</v>
      </c>
      <c r="IVL37">
        <v>36840</v>
      </c>
      <c r="IVM37">
        <v>36839</v>
      </c>
      <c r="IVN37">
        <v>36838</v>
      </c>
      <c r="IVO37">
        <v>36837</v>
      </c>
      <c r="IVP37">
        <v>36836</v>
      </c>
      <c r="IVQ37">
        <v>36833</v>
      </c>
      <c r="IVR37">
        <v>36832</v>
      </c>
      <c r="IVS37">
        <v>36831</v>
      </c>
      <c r="IVT37">
        <v>36830</v>
      </c>
      <c r="IVU37">
        <v>36829</v>
      </c>
      <c r="IVV37">
        <v>36826</v>
      </c>
      <c r="IVW37">
        <v>36825</v>
      </c>
      <c r="IVX37">
        <v>36824</v>
      </c>
      <c r="IVY37">
        <v>36823</v>
      </c>
      <c r="IVZ37">
        <v>36822</v>
      </c>
      <c r="IWA37">
        <v>36819</v>
      </c>
      <c r="IWB37">
        <v>36818</v>
      </c>
      <c r="IWC37">
        <v>36817</v>
      </c>
      <c r="IWD37">
        <v>36816</v>
      </c>
      <c r="IWE37">
        <v>36815</v>
      </c>
      <c r="IWF37">
        <v>36812</v>
      </c>
      <c r="IWG37">
        <v>36811</v>
      </c>
      <c r="IWH37">
        <v>36810</v>
      </c>
      <c r="IWI37">
        <v>36809</v>
      </c>
      <c r="IWJ37">
        <v>36808</v>
      </c>
      <c r="IWK37">
        <v>36805</v>
      </c>
      <c r="IWL37">
        <v>36804</v>
      </c>
      <c r="IWM37">
        <v>36803</v>
      </c>
      <c r="IWN37">
        <v>36802</v>
      </c>
      <c r="IWO37">
        <v>36801</v>
      </c>
      <c r="IWP37">
        <v>36798</v>
      </c>
      <c r="IWQ37">
        <v>36797</v>
      </c>
      <c r="IWR37">
        <v>36796</v>
      </c>
      <c r="IWS37">
        <v>36795</v>
      </c>
      <c r="IWT37">
        <v>36794</v>
      </c>
      <c r="IWU37">
        <v>36791</v>
      </c>
      <c r="IWV37">
        <v>36790</v>
      </c>
      <c r="IWW37">
        <v>36789</v>
      </c>
      <c r="IWX37">
        <v>36788</v>
      </c>
      <c r="IWY37">
        <v>36787</v>
      </c>
      <c r="IWZ37">
        <v>36784</v>
      </c>
      <c r="IXA37">
        <v>36783</v>
      </c>
      <c r="IXB37">
        <v>36782</v>
      </c>
      <c r="IXC37">
        <v>36781</v>
      </c>
      <c r="IXD37">
        <v>36780</v>
      </c>
      <c r="IXE37">
        <v>36777</v>
      </c>
      <c r="IXF37">
        <v>36776</v>
      </c>
      <c r="IXG37">
        <v>36775</v>
      </c>
      <c r="IXH37">
        <v>36774</v>
      </c>
      <c r="IXI37">
        <v>36773</v>
      </c>
      <c r="IXJ37">
        <v>36770</v>
      </c>
      <c r="IXK37">
        <v>36769</v>
      </c>
      <c r="IXL37">
        <v>36768</v>
      </c>
      <c r="IXM37">
        <v>36767</v>
      </c>
      <c r="IXN37">
        <v>36766</v>
      </c>
      <c r="IXO37">
        <v>36763</v>
      </c>
      <c r="IXP37">
        <v>36762</v>
      </c>
      <c r="IXQ37">
        <v>36761</v>
      </c>
      <c r="IXR37">
        <v>36760</v>
      </c>
      <c r="IXS37">
        <v>36759</v>
      </c>
      <c r="IXT37">
        <v>36756</v>
      </c>
      <c r="IXU37">
        <v>36755</v>
      </c>
      <c r="IXV37">
        <v>36754</v>
      </c>
      <c r="IXW37">
        <v>36753</v>
      </c>
      <c r="IXX37">
        <v>36752</v>
      </c>
      <c r="IXY37">
        <v>36749</v>
      </c>
      <c r="IXZ37">
        <v>36748</v>
      </c>
      <c r="IYA37">
        <v>36747</v>
      </c>
      <c r="IYB37">
        <v>36746</v>
      </c>
      <c r="IYC37">
        <v>36745</v>
      </c>
      <c r="IYD37">
        <v>36742</v>
      </c>
      <c r="IYE37">
        <v>36741</v>
      </c>
      <c r="IYF37">
        <v>36740</v>
      </c>
      <c r="IYG37">
        <v>36739</v>
      </c>
      <c r="IYH37">
        <v>36738</v>
      </c>
      <c r="IYI37">
        <v>36735</v>
      </c>
      <c r="IYJ37">
        <v>36734</v>
      </c>
      <c r="IYK37">
        <v>36733</v>
      </c>
      <c r="IYL37">
        <v>36732</v>
      </c>
      <c r="IYM37">
        <v>36731</v>
      </c>
      <c r="IYN37">
        <v>36728</v>
      </c>
      <c r="IYO37">
        <v>36727</v>
      </c>
      <c r="IYP37">
        <v>36726</v>
      </c>
      <c r="IYQ37">
        <v>36725</v>
      </c>
      <c r="IYR37">
        <v>36724</v>
      </c>
      <c r="IYS37">
        <v>36721</v>
      </c>
      <c r="IYT37">
        <v>36720</v>
      </c>
      <c r="IYU37">
        <v>36719</v>
      </c>
      <c r="IYV37">
        <v>36718</v>
      </c>
      <c r="IYW37">
        <v>36717</v>
      </c>
      <c r="IYX37">
        <v>36714</v>
      </c>
      <c r="IYY37">
        <v>36713</v>
      </c>
      <c r="IYZ37">
        <v>36712</v>
      </c>
      <c r="IZA37">
        <v>36711</v>
      </c>
      <c r="IZB37">
        <v>36710</v>
      </c>
      <c r="IZC37">
        <v>36707</v>
      </c>
      <c r="IZD37">
        <v>36706</v>
      </c>
      <c r="IZE37">
        <v>36705</v>
      </c>
      <c r="IZF37">
        <v>36704</v>
      </c>
      <c r="IZG37">
        <v>36703</v>
      </c>
      <c r="IZH37">
        <v>36700</v>
      </c>
      <c r="IZI37">
        <v>36699</v>
      </c>
      <c r="IZJ37">
        <v>36698</v>
      </c>
      <c r="IZK37">
        <v>36697</v>
      </c>
      <c r="IZL37">
        <v>36696</v>
      </c>
      <c r="IZM37">
        <v>36693</v>
      </c>
      <c r="IZN37">
        <v>36692</v>
      </c>
      <c r="IZO37">
        <v>36691</v>
      </c>
      <c r="IZP37">
        <v>36690</v>
      </c>
      <c r="IZQ37">
        <v>36689</v>
      </c>
      <c r="IZR37">
        <v>36686</v>
      </c>
      <c r="IZS37">
        <v>36685</v>
      </c>
      <c r="IZT37">
        <v>36684</v>
      </c>
      <c r="IZU37">
        <v>36683</v>
      </c>
      <c r="IZV37">
        <v>36682</v>
      </c>
      <c r="IZW37">
        <v>36679</v>
      </c>
      <c r="IZX37">
        <v>36678</v>
      </c>
      <c r="IZY37">
        <v>36677</v>
      </c>
      <c r="IZZ37">
        <v>36676</v>
      </c>
      <c r="JAA37">
        <v>36675</v>
      </c>
      <c r="JAB37">
        <v>36672</v>
      </c>
      <c r="JAC37">
        <v>36671</v>
      </c>
      <c r="JAD37">
        <v>36670</v>
      </c>
      <c r="JAE37">
        <v>36669</v>
      </c>
      <c r="JAF37">
        <v>36668</v>
      </c>
      <c r="JAG37">
        <v>36665</v>
      </c>
      <c r="JAH37">
        <v>36664</v>
      </c>
      <c r="JAI37">
        <v>36663</v>
      </c>
      <c r="JAJ37">
        <v>36662</v>
      </c>
      <c r="JAK37">
        <v>36661</v>
      </c>
      <c r="JAL37">
        <v>36658</v>
      </c>
      <c r="JAM37">
        <v>36657</v>
      </c>
      <c r="JAN37">
        <v>36656</v>
      </c>
      <c r="JAO37">
        <v>36655</v>
      </c>
      <c r="JAP37">
        <v>36654</v>
      </c>
      <c r="JAQ37">
        <v>36651</v>
      </c>
      <c r="JAR37">
        <v>36650</v>
      </c>
      <c r="JAS37">
        <v>36649</v>
      </c>
      <c r="JAT37">
        <v>36648</v>
      </c>
      <c r="JAU37">
        <v>36647</v>
      </c>
      <c r="JAV37">
        <v>36644</v>
      </c>
      <c r="JAW37">
        <v>36643</v>
      </c>
      <c r="JAX37">
        <v>36642</v>
      </c>
      <c r="JAY37">
        <v>36641</v>
      </c>
      <c r="JAZ37">
        <v>36640</v>
      </c>
      <c r="JBA37">
        <v>36637</v>
      </c>
      <c r="JBB37">
        <v>36636</v>
      </c>
      <c r="JBC37">
        <v>36635</v>
      </c>
      <c r="JBD37">
        <v>36634</v>
      </c>
      <c r="JBE37">
        <v>36633</v>
      </c>
      <c r="JBF37">
        <v>36630</v>
      </c>
      <c r="JBG37">
        <v>36629</v>
      </c>
      <c r="JBH37">
        <v>36628</v>
      </c>
      <c r="JBI37">
        <v>36627</v>
      </c>
      <c r="JBJ37">
        <v>36626</v>
      </c>
      <c r="JBK37">
        <v>36623</v>
      </c>
      <c r="JBL37">
        <v>36622</v>
      </c>
      <c r="JBM37">
        <v>36621</v>
      </c>
      <c r="JBN37">
        <v>36620</v>
      </c>
      <c r="JBO37">
        <v>36619</v>
      </c>
      <c r="JBP37">
        <v>36616</v>
      </c>
      <c r="JBQ37">
        <v>36615</v>
      </c>
      <c r="JBR37">
        <v>36614</v>
      </c>
      <c r="JBS37">
        <v>36613</v>
      </c>
      <c r="JBT37">
        <v>36612</v>
      </c>
      <c r="JBU37">
        <v>36609</v>
      </c>
      <c r="JBV37">
        <v>36608</v>
      </c>
      <c r="JBW37">
        <v>36607</v>
      </c>
      <c r="JBX37">
        <v>36606</v>
      </c>
      <c r="JBY37">
        <v>36605</v>
      </c>
      <c r="JBZ37">
        <v>36602</v>
      </c>
      <c r="JCA37">
        <v>36601</v>
      </c>
      <c r="JCB37">
        <v>36600</v>
      </c>
      <c r="JCC37">
        <v>36599</v>
      </c>
      <c r="JCD37">
        <v>36598</v>
      </c>
      <c r="JCE37">
        <v>36595</v>
      </c>
      <c r="JCF37">
        <v>36594</v>
      </c>
      <c r="JCG37">
        <v>36593</v>
      </c>
      <c r="JCH37">
        <v>36592</v>
      </c>
      <c r="JCI37">
        <v>36591</v>
      </c>
      <c r="JCJ37">
        <v>36588</v>
      </c>
      <c r="JCK37">
        <v>36587</v>
      </c>
      <c r="JCL37">
        <v>36586</v>
      </c>
      <c r="JCM37">
        <v>36585</v>
      </c>
      <c r="JCN37">
        <v>36584</v>
      </c>
      <c r="JCO37">
        <v>36581</v>
      </c>
      <c r="JCP37">
        <v>36580</v>
      </c>
      <c r="JCQ37">
        <v>36579</v>
      </c>
      <c r="JCR37">
        <v>36578</v>
      </c>
      <c r="JCS37">
        <v>36577</v>
      </c>
      <c r="JCT37">
        <v>36574</v>
      </c>
      <c r="JCU37">
        <v>36573</v>
      </c>
      <c r="JCV37">
        <v>36572</v>
      </c>
      <c r="JCW37">
        <v>36571</v>
      </c>
      <c r="JCX37">
        <v>36570</v>
      </c>
      <c r="JCY37">
        <v>36567</v>
      </c>
      <c r="JCZ37">
        <v>36566</v>
      </c>
      <c r="JDA37">
        <v>36565</v>
      </c>
      <c r="JDB37">
        <v>36564</v>
      </c>
      <c r="JDC37">
        <v>36563</v>
      </c>
      <c r="JDD37">
        <v>36560</v>
      </c>
      <c r="JDE37">
        <v>36559</v>
      </c>
      <c r="JDF37">
        <v>36558</v>
      </c>
      <c r="JDG37">
        <v>36557</v>
      </c>
      <c r="JDH37">
        <v>36556</v>
      </c>
      <c r="JDI37">
        <v>36553</v>
      </c>
      <c r="JDJ37">
        <v>36552</v>
      </c>
      <c r="JDK37">
        <v>36551</v>
      </c>
      <c r="JDL37">
        <v>36550</v>
      </c>
      <c r="JDM37">
        <v>36549</v>
      </c>
      <c r="JDN37">
        <v>36546</v>
      </c>
      <c r="JDO37">
        <v>36545</v>
      </c>
      <c r="JDP37">
        <v>36544</v>
      </c>
      <c r="JDQ37">
        <v>36543</v>
      </c>
      <c r="JDR37">
        <v>36542</v>
      </c>
      <c r="JDS37">
        <v>36539</v>
      </c>
      <c r="JDT37">
        <v>36538</v>
      </c>
      <c r="JDU37">
        <v>36537</v>
      </c>
      <c r="JDV37">
        <v>36536</v>
      </c>
      <c r="JDW37">
        <v>36535</v>
      </c>
      <c r="JDX37">
        <v>36532</v>
      </c>
      <c r="JDY37">
        <v>36531</v>
      </c>
      <c r="JDZ37">
        <v>36530</v>
      </c>
      <c r="JEA37">
        <v>36529</v>
      </c>
      <c r="JEB37">
        <v>36528</v>
      </c>
      <c r="JEC37">
        <v>36525</v>
      </c>
      <c r="JED37">
        <v>36524</v>
      </c>
      <c r="JEE37">
        <v>36523</v>
      </c>
      <c r="JEF37">
        <v>36522</v>
      </c>
      <c r="JEG37">
        <v>36521</v>
      </c>
      <c r="JEH37">
        <v>36518</v>
      </c>
      <c r="JEI37">
        <v>36517</v>
      </c>
      <c r="JEJ37">
        <v>36516</v>
      </c>
      <c r="JEK37">
        <v>36515</v>
      </c>
      <c r="JEL37">
        <v>36514</v>
      </c>
      <c r="JEM37">
        <v>36511</v>
      </c>
      <c r="JEN37">
        <v>36510</v>
      </c>
      <c r="JEO37">
        <v>36509</v>
      </c>
      <c r="JEP37">
        <v>36508</v>
      </c>
      <c r="JEQ37">
        <v>36507</v>
      </c>
      <c r="JER37">
        <v>36504</v>
      </c>
      <c r="JES37">
        <v>36503</v>
      </c>
      <c r="JET37">
        <v>36502</v>
      </c>
      <c r="JEU37">
        <v>36501</v>
      </c>
      <c r="JEV37">
        <v>36500</v>
      </c>
      <c r="JEW37">
        <v>36497</v>
      </c>
      <c r="JEX37">
        <v>36496</v>
      </c>
      <c r="JEY37">
        <v>36495</v>
      </c>
      <c r="JEZ37">
        <v>36494</v>
      </c>
      <c r="JFA37">
        <v>36493</v>
      </c>
      <c r="JFB37">
        <v>36490</v>
      </c>
      <c r="JFC37">
        <v>36489</v>
      </c>
      <c r="JFD37">
        <v>36488</v>
      </c>
      <c r="JFE37">
        <v>36487</v>
      </c>
      <c r="JFF37">
        <v>36486</v>
      </c>
      <c r="JFG37">
        <v>36483</v>
      </c>
      <c r="JFH37">
        <v>36482</v>
      </c>
      <c r="JFI37">
        <v>36481</v>
      </c>
      <c r="JFJ37">
        <v>36480</v>
      </c>
      <c r="JFK37">
        <v>36479</v>
      </c>
      <c r="JFL37">
        <v>36476</v>
      </c>
      <c r="JFM37">
        <v>36475</v>
      </c>
      <c r="JFN37">
        <v>36474</v>
      </c>
      <c r="JFO37">
        <v>36473</v>
      </c>
      <c r="JFP37">
        <v>36472</v>
      </c>
      <c r="JFQ37">
        <v>36469</v>
      </c>
      <c r="JFR37">
        <v>36468</v>
      </c>
      <c r="JFS37">
        <v>36467</v>
      </c>
      <c r="JFT37">
        <v>36466</v>
      </c>
      <c r="JFU37">
        <v>36465</v>
      </c>
      <c r="JFV37">
        <v>36462</v>
      </c>
      <c r="JFW37">
        <v>36461</v>
      </c>
      <c r="JFX37">
        <v>36460</v>
      </c>
      <c r="JFY37">
        <v>36459</v>
      </c>
      <c r="JFZ37">
        <v>36458</v>
      </c>
      <c r="JGA37">
        <v>36455</v>
      </c>
      <c r="JGB37">
        <v>36454</v>
      </c>
      <c r="JGC37">
        <v>36453</v>
      </c>
      <c r="JGD37">
        <v>36452</v>
      </c>
      <c r="JGE37">
        <v>36451</v>
      </c>
      <c r="JGF37">
        <v>36448</v>
      </c>
      <c r="JGG37">
        <v>36447</v>
      </c>
      <c r="JGH37">
        <v>36446</v>
      </c>
      <c r="JGI37">
        <v>36445</v>
      </c>
      <c r="JGJ37">
        <v>36444</v>
      </c>
      <c r="JGK37">
        <v>36441</v>
      </c>
      <c r="JGL37">
        <v>36440</v>
      </c>
      <c r="JGM37">
        <v>36439</v>
      </c>
      <c r="JGN37">
        <v>36438</v>
      </c>
      <c r="JGO37">
        <v>36437</v>
      </c>
      <c r="JGP37">
        <v>36434</v>
      </c>
      <c r="JGQ37">
        <v>36433</v>
      </c>
      <c r="JGR37">
        <v>36432</v>
      </c>
      <c r="JGS37">
        <v>36431</v>
      </c>
      <c r="JGT37">
        <v>36430</v>
      </c>
      <c r="JGU37">
        <v>36427</v>
      </c>
      <c r="JGV37">
        <v>36426</v>
      </c>
      <c r="JGW37">
        <v>36425</v>
      </c>
      <c r="JGX37">
        <v>36424</v>
      </c>
      <c r="JGY37">
        <v>36423</v>
      </c>
      <c r="JGZ37">
        <v>36420</v>
      </c>
      <c r="JHA37">
        <v>36419</v>
      </c>
      <c r="JHB37">
        <v>36418</v>
      </c>
      <c r="JHC37">
        <v>36417</v>
      </c>
      <c r="JHD37">
        <v>36416</v>
      </c>
      <c r="JHE37">
        <v>36413</v>
      </c>
      <c r="JHF37">
        <v>36412</v>
      </c>
      <c r="JHG37">
        <v>36411</v>
      </c>
      <c r="JHH37">
        <v>36410</v>
      </c>
      <c r="JHI37">
        <v>36409</v>
      </c>
      <c r="JHJ37">
        <v>36406</v>
      </c>
      <c r="JHK37">
        <v>36405</v>
      </c>
      <c r="JHL37">
        <v>36404</v>
      </c>
      <c r="JHM37">
        <v>36403</v>
      </c>
      <c r="JHN37">
        <v>36402</v>
      </c>
      <c r="JHO37">
        <v>36399</v>
      </c>
      <c r="JHP37">
        <v>36398</v>
      </c>
      <c r="JHQ37">
        <v>36397</v>
      </c>
      <c r="JHR37">
        <v>36396</v>
      </c>
      <c r="JHS37">
        <v>36395</v>
      </c>
      <c r="JHT37">
        <v>36392</v>
      </c>
      <c r="JHU37">
        <v>36391</v>
      </c>
      <c r="JHV37">
        <v>36390</v>
      </c>
      <c r="JHW37">
        <v>36389</v>
      </c>
      <c r="JHX37">
        <v>36388</v>
      </c>
      <c r="JHY37">
        <v>36385</v>
      </c>
      <c r="JHZ37">
        <v>36384</v>
      </c>
      <c r="JIA37">
        <v>36383</v>
      </c>
      <c r="JIB37">
        <v>36382</v>
      </c>
      <c r="JIC37">
        <v>36381</v>
      </c>
      <c r="JID37">
        <v>36378</v>
      </c>
      <c r="JIE37">
        <v>36377</v>
      </c>
      <c r="JIF37">
        <v>36376</v>
      </c>
      <c r="JIG37">
        <v>36375</v>
      </c>
      <c r="JIH37">
        <v>36374</v>
      </c>
      <c r="JII37">
        <v>36371</v>
      </c>
      <c r="JIJ37">
        <v>36370</v>
      </c>
      <c r="JIK37">
        <v>36369</v>
      </c>
      <c r="JIL37">
        <v>36368</v>
      </c>
      <c r="JIM37">
        <v>36367</v>
      </c>
      <c r="JIN37">
        <v>36364</v>
      </c>
      <c r="JIO37">
        <v>36363</v>
      </c>
      <c r="JIP37">
        <v>36362</v>
      </c>
      <c r="JIQ37">
        <v>36361</v>
      </c>
      <c r="JIR37">
        <v>36360</v>
      </c>
      <c r="JIS37">
        <v>36357</v>
      </c>
      <c r="JIT37">
        <v>36356</v>
      </c>
      <c r="JIU37">
        <v>36355</v>
      </c>
      <c r="JIV37">
        <v>36354</v>
      </c>
      <c r="JIW37">
        <v>36353</v>
      </c>
      <c r="JIX37">
        <v>36350</v>
      </c>
      <c r="JIY37">
        <v>36349</v>
      </c>
      <c r="JIZ37">
        <v>36348</v>
      </c>
      <c r="JJA37">
        <v>36347</v>
      </c>
      <c r="JJB37">
        <v>36346</v>
      </c>
      <c r="JJC37">
        <v>36343</v>
      </c>
      <c r="JJD37">
        <v>36342</v>
      </c>
      <c r="JJE37">
        <v>36341</v>
      </c>
      <c r="JJF37">
        <v>36340</v>
      </c>
      <c r="JJG37">
        <v>36339</v>
      </c>
      <c r="JJH37">
        <v>36336</v>
      </c>
      <c r="JJI37">
        <v>36335</v>
      </c>
      <c r="JJJ37">
        <v>36334</v>
      </c>
      <c r="JJK37">
        <v>36333</v>
      </c>
      <c r="JJL37">
        <v>36332</v>
      </c>
      <c r="JJM37">
        <v>36329</v>
      </c>
      <c r="JJN37">
        <v>36328</v>
      </c>
      <c r="JJO37">
        <v>36327</v>
      </c>
      <c r="JJP37">
        <v>36326</v>
      </c>
      <c r="JJQ37">
        <v>36325</v>
      </c>
      <c r="JJR37">
        <v>36322</v>
      </c>
      <c r="JJS37">
        <v>36321</v>
      </c>
      <c r="JJT37">
        <v>36320</v>
      </c>
      <c r="JJU37">
        <v>36319</v>
      </c>
      <c r="JJV37">
        <v>36318</v>
      </c>
      <c r="JJW37">
        <v>36315</v>
      </c>
      <c r="JJX37">
        <v>36314</v>
      </c>
      <c r="JJY37">
        <v>36313</v>
      </c>
      <c r="JJZ37">
        <v>36312</v>
      </c>
      <c r="JKA37">
        <v>36311</v>
      </c>
      <c r="JKB37">
        <v>36308</v>
      </c>
      <c r="JKC37">
        <v>36307</v>
      </c>
      <c r="JKD37">
        <v>36306</v>
      </c>
      <c r="JKE37">
        <v>36305</v>
      </c>
      <c r="JKF37">
        <v>36304</v>
      </c>
      <c r="JKG37">
        <v>36301</v>
      </c>
      <c r="JKH37">
        <v>36300</v>
      </c>
      <c r="JKI37">
        <v>36299</v>
      </c>
      <c r="JKJ37">
        <v>36298</v>
      </c>
      <c r="JKK37">
        <v>36297</v>
      </c>
      <c r="JKL37">
        <v>36294</v>
      </c>
      <c r="JKM37">
        <v>36293</v>
      </c>
      <c r="JKN37">
        <v>36292</v>
      </c>
      <c r="JKO37">
        <v>36291</v>
      </c>
      <c r="JKP37">
        <v>36290</v>
      </c>
      <c r="JKQ37">
        <v>36287</v>
      </c>
      <c r="JKR37">
        <v>36286</v>
      </c>
      <c r="JKS37">
        <v>36285</v>
      </c>
      <c r="JKT37">
        <v>36284</v>
      </c>
      <c r="JKU37">
        <v>36283</v>
      </c>
      <c r="JKV37">
        <v>36280</v>
      </c>
      <c r="JKW37">
        <v>36279</v>
      </c>
      <c r="JKX37">
        <v>36278</v>
      </c>
      <c r="JKY37">
        <v>36277</v>
      </c>
      <c r="JKZ37">
        <v>36276</v>
      </c>
      <c r="JLA37">
        <v>36273</v>
      </c>
      <c r="JLB37">
        <v>36272</v>
      </c>
      <c r="JLC37">
        <v>36271</v>
      </c>
      <c r="JLD37">
        <v>36270</v>
      </c>
      <c r="JLE37">
        <v>36269</v>
      </c>
      <c r="JLF37">
        <v>36266</v>
      </c>
      <c r="JLG37">
        <v>36265</v>
      </c>
      <c r="JLH37">
        <v>36264</v>
      </c>
      <c r="JLI37">
        <v>36263</v>
      </c>
      <c r="JLJ37">
        <v>36262</v>
      </c>
      <c r="JLK37">
        <v>36259</v>
      </c>
      <c r="JLL37">
        <v>36258</v>
      </c>
      <c r="JLM37">
        <v>36257</v>
      </c>
      <c r="JLN37">
        <v>36256</v>
      </c>
      <c r="JLO37">
        <v>36255</v>
      </c>
      <c r="JLP37">
        <v>36252</v>
      </c>
      <c r="JLQ37">
        <v>36251</v>
      </c>
      <c r="JLR37">
        <v>36250</v>
      </c>
      <c r="JLS37">
        <v>36249</v>
      </c>
      <c r="JLT37">
        <v>36248</v>
      </c>
      <c r="JLU37">
        <v>36245</v>
      </c>
      <c r="JLV37">
        <v>36244</v>
      </c>
      <c r="JLW37">
        <v>36243</v>
      </c>
      <c r="JLX37">
        <v>36242</v>
      </c>
      <c r="JLY37">
        <v>36241</v>
      </c>
      <c r="JLZ37">
        <v>36238</v>
      </c>
      <c r="JMA37">
        <v>36237</v>
      </c>
      <c r="JMB37">
        <v>36236</v>
      </c>
      <c r="JMC37">
        <v>36235</v>
      </c>
      <c r="JMD37">
        <v>36234</v>
      </c>
      <c r="JME37">
        <v>36231</v>
      </c>
      <c r="JMF37">
        <v>36230</v>
      </c>
      <c r="JMG37">
        <v>36229</v>
      </c>
      <c r="JMH37">
        <v>36228</v>
      </c>
      <c r="JMI37">
        <v>36227</v>
      </c>
      <c r="JMJ37">
        <v>36224</v>
      </c>
      <c r="JMK37">
        <v>36223</v>
      </c>
      <c r="JML37">
        <v>36222</v>
      </c>
      <c r="JMM37">
        <v>36221</v>
      </c>
      <c r="JMN37">
        <v>36220</v>
      </c>
      <c r="JMO37">
        <v>36217</v>
      </c>
      <c r="JMP37">
        <v>36216</v>
      </c>
      <c r="JMQ37">
        <v>36215</v>
      </c>
      <c r="JMR37">
        <v>36214</v>
      </c>
      <c r="JMS37">
        <v>36213</v>
      </c>
      <c r="JMT37">
        <v>36210</v>
      </c>
      <c r="JMU37">
        <v>36209</v>
      </c>
      <c r="JMV37">
        <v>36208</v>
      </c>
      <c r="JMW37">
        <v>36207</v>
      </c>
      <c r="JMX37">
        <v>36206</v>
      </c>
      <c r="JMY37">
        <v>36203</v>
      </c>
      <c r="JMZ37">
        <v>36202</v>
      </c>
      <c r="JNA37">
        <v>36201</v>
      </c>
      <c r="JNB37">
        <v>36200</v>
      </c>
      <c r="JNC37">
        <v>36199</v>
      </c>
      <c r="JND37">
        <v>36196</v>
      </c>
      <c r="JNE37">
        <v>36195</v>
      </c>
      <c r="JNF37">
        <v>36194</v>
      </c>
      <c r="JNG37">
        <v>36193</v>
      </c>
      <c r="JNH37">
        <v>36192</v>
      </c>
      <c r="JNI37">
        <v>36189</v>
      </c>
      <c r="JNJ37">
        <v>36188</v>
      </c>
      <c r="JNK37">
        <v>36187</v>
      </c>
      <c r="JNL37">
        <v>36186</v>
      </c>
      <c r="JNM37">
        <v>36185</v>
      </c>
      <c r="JNN37">
        <v>36182</v>
      </c>
      <c r="JNO37">
        <v>36181</v>
      </c>
      <c r="JNP37">
        <v>36180</v>
      </c>
      <c r="JNQ37">
        <v>36179</v>
      </c>
      <c r="JNR37">
        <v>36178</v>
      </c>
      <c r="JNS37">
        <v>36175</v>
      </c>
      <c r="JNT37">
        <v>36174</v>
      </c>
      <c r="JNU37">
        <v>36173</v>
      </c>
      <c r="JNV37">
        <v>36172</v>
      </c>
      <c r="JNW37">
        <v>36171</v>
      </c>
      <c r="JNX37">
        <v>36168</v>
      </c>
      <c r="JNY37">
        <v>36167</v>
      </c>
      <c r="JNZ37">
        <v>36166</v>
      </c>
      <c r="JOA37">
        <v>36165</v>
      </c>
      <c r="JOB37">
        <v>36164</v>
      </c>
      <c r="JOC37">
        <v>36161</v>
      </c>
      <c r="JOD37">
        <v>36160</v>
      </c>
      <c r="JOE37">
        <v>36159</v>
      </c>
      <c r="JOF37">
        <v>36158</v>
      </c>
      <c r="JOG37">
        <v>36157</v>
      </c>
      <c r="JOH37">
        <v>36154</v>
      </c>
      <c r="JOI37">
        <v>36153</v>
      </c>
      <c r="JOJ37">
        <v>36152</v>
      </c>
      <c r="JOK37">
        <v>36151</v>
      </c>
      <c r="JOL37">
        <v>36150</v>
      </c>
      <c r="JOM37">
        <v>36147</v>
      </c>
      <c r="JON37">
        <v>36146</v>
      </c>
      <c r="JOO37">
        <v>36145</v>
      </c>
      <c r="JOP37">
        <v>36144</v>
      </c>
      <c r="JOQ37">
        <v>36143</v>
      </c>
      <c r="JOR37">
        <v>36140</v>
      </c>
      <c r="JOS37">
        <v>36139</v>
      </c>
      <c r="JOT37">
        <v>36138</v>
      </c>
      <c r="JOU37">
        <v>36137</v>
      </c>
      <c r="JOV37">
        <v>36136</v>
      </c>
      <c r="JOW37">
        <v>36133</v>
      </c>
      <c r="JOX37">
        <v>36132</v>
      </c>
      <c r="JOY37">
        <v>36131</v>
      </c>
      <c r="JOZ37">
        <v>36130</v>
      </c>
      <c r="JPA37">
        <v>36129</v>
      </c>
      <c r="JPB37">
        <v>36126</v>
      </c>
      <c r="JPC37">
        <v>36125</v>
      </c>
      <c r="JPD37">
        <v>36124</v>
      </c>
      <c r="JPE37">
        <v>36123</v>
      </c>
      <c r="JPF37">
        <v>36122</v>
      </c>
      <c r="JPG37">
        <v>36119</v>
      </c>
      <c r="JPH37">
        <v>36118</v>
      </c>
      <c r="JPI37">
        <v>36117</v>
      </c>
      <c r="JPJ37">
        <v>36116</v>
      </c>
      <c r="JPK37">
        <v>36115</v>
      </c>
      <c r="JPL37">
        <v>36112</v>
      </c>
      <c r="JPM37">
        <v>36111</v>
      </c>
      <c r="JPN37">
        <v>36110</v>
      </c>
      <c r="JPO37">
        <v>36109</v>
      </c>
      <c r="JPP37">
        <v>36108</v>
      </c>
      <c r="JPQ37">
        <v>36105</v>
      </c>
      <c r="JPR37">
        <v>36104</v>
      </c>
      <c r="JPS37">
        <v>36103</v>
      </c>
      <c r="JPT37">
        <v>36102</v>
      </c>
      <c r="JPU37">
        <v>36101</v>
      </c>
      <c r="JPV37">
        <v>36098</v>
      </c>
      <c r="JPW37">
        <v>36097</v>
      </c>
      <c r="JPX37">
        <v>36096</v>
      </c>
      <c r="JPY37">
        <v>36095</v>
      </c>
      <c r="JPZ37">
        <v>36094</v>
      </c>
      <c r="JQA37">
        <v>36091</v>
      </c>
      <c r="JQB37">
        <v>36090</v>
      </c>
      <c r="JQC37">
        <v>36089</v>
      </c>
      <c r="JQD37">
        <v>36088</v>
      </c>
      <c r="JQE37">
        <v>36087</v>
      </c>
      <c r="JQF37">
        <v>36084</v>
      </c>
      <c r="JQG37">
        <v>36083</v>
      </c>
      <c r="JQH37">
        <v>36082</v>
      </c>
      <c r="JQI37">
        <v>36081</v>
      </c>
      <c r="JQJ37">
        <v>36080</v>
      </c>
      <c r="JQK37">
        <v>36077</v>
      </c>
      <c r="JQL37">
        <v>36076</v>
      </c>
      <c r="JQM37">
        <v>36075</v>
      </c>
      <c r="JQN37">
        <v>36074</v>
      </c>
      <c r="JQO37">
        <v>36073</v>
      </c>
      <c r="JQP37">
        <v>36070</v>
      </c>
      <c r="JQQ37">
        <v>36069</v>
      </c>
      <c r="JQR37">
        <v>36068</v>
      </c>
      <c r="JQS37">
        <v>36067</v>
      </c>
      <c r="JQT37">
        <v>36066</v>
      </c>
      <c r="JQU37">
        <v>36063</v>
      </c>
      <c r="JQV37">
        <v>36062</v>
      </c>
      <c r="JQW37">
        <v>36061</v>
      </c>
      <c r="JQX37">
        <v>36060</v>
      </c>
      <c r="JQY37">
        <v>36059</v>
      </c>
      <c r="JQZ37">
        <v>36056</v>
      </c>
      <c r="JRA37">
        <v>36055</v>
      </c>
      <c r="JRB37">
        <v>36054</v>
      </c>
      <c r="JRC37">
        <v>36053</v>
      </c>
      <c r="JRD37">
        <v>36052</v>
      </c>
      <c r="JRE37">
        <v>36049</v>
      </c>
      <c r="JRF37">
        <v>36048</v>
      </c>
      <c r="JRG37">
        <v>36047</v>
      </c>
      <c r="JRH37">
        <v>36046</v>
      </c>
      <c r="JRI37">
        <v>36045</v>
      </c>
      <c r="JRJ37">
        <v>36042</v>
      </c>
      <c r="JRK37">
        <v>36041</v>
      </c>
      <c r="JRL37">
        <v>36040</v>
      </c>
      <c r="JRM37">
        <v>36039</v>
      </c>
      <c r="JRN37">
        <v>36038</v>
      </c>
      <c r="JRO37">
        <v>36035</v>
      </c>
      <c r="JRP37">
        <v>36034</v>
      </c>
      <c r="JRQ37">
        <v>36033</v>
      </c>
      <c r="JRR37">
        <v>36032</v>
      </c>
      <c r="JRS37">
        <v>36031</v>
      </c>
      <c r="JRT37">
        <v>36028</v>
      </c>
      <c r="JRU37">
        <v>36027</v>
      </c>
      <c r="JRV37">
        <v>36026</v>
      </c>
      <c r="JRW37">
        <v>36025</v>
      </c>
      <c r="JRX37">
        <v>36024</v>
      </c>
      <c r="JRY37">
        <v>36021</v>
      </c>
      <c r="JRZ37">
        <v>36020</v>
      </c>
      <c r="JSA37">
        <v>36019</v>
      </c>
      <c r="JSB37">
        <v>36018</v>
      </c>
      <c r="JSC37">
        <v>36017</v>
      </c>
      <c r="JSD37">
        <v>36014</v>
      </c>
      <c r="JSE37">
        <v>36013</v>
      </c>
      <c r="JSF37">
        <v>36012</v>
      </c>
      <c r="JSG37">
        <v>36011</v>
      </c>
      <c r="JSH37">
        <v>36010</v>
      </c>
      <c r="JSI37">
        <v>36007</v>
      </c>
      <c r="JSJ37">
        <v>36006</v>
      </c>
      <c r="JSK37">
        <v>36005</v>
      </c>
      <c r="JSL37">
        <v>36004</v>
      </c>
      <c r="JSM37">
        <v>36003</v>
      </c>
    </row>
    <row r="38" spans="1:7267" x14ac:dyDescent="0.25">
      <c r="A38" t="s">
        <v>7209</v>
      </c>
      <c r="B38">
        <v>30466</v>
      </c>
      <c r="C38">
        <v>30466</v>
      </c>
      <c r="D38">
        <v>34295</v>
      </c>
      <c r="E38">
        <v>91317</v>
      </c>
      <c r="F38">
        <v>490037</v>
      </c>
      <c r="G38">
        <v>1178361</v>
      </c>
      <c r="H38">
        <v>1178361</v>
      </c>
      <c r="I38">
        <v>1705523</v>
      </c>
      <c r="J38">
        <v>2153081</v>
      </c>
      <c r="K38">
        <v>2320166</v>
      </c>
      <c r="L38">
        <v>2367212</v>
      </c>
      <c r="M38">
        <v>2383653</v>
      </c>
      <c r="N38">
        <v>2360304</v>
      </c>
      <c r="O38">
        <v>2357071</v>
      </c>
      <c r="P38">
        <v>2337617</v>
      </c>
      <c r="Q38">
        <v>2327970</v>
      </c>
      <c r="R38">
        <v>2308827</v>
      </c>
      <c r="S38">
        <v>2314746</v>
      </c>
      <c r="T38">
        <v>2310019</v>
      </c>
      <c r="U38">
        <v>2298776</v>
      </c>
      <c r="V38">
        <v>2299521</v>
      </c>
      <c r="W38">
        <v>2308891</v>
      </c>
      <c r="X38">
        <v>2315865</v>
      </c>
      <c r="Y38">
        <v>2317518</v>
      </c>
      <c r="Z38">
        <v>2310872</v>
      </c>
      <c r="AA38">
        <v>2307533</v>
      </c>
      <c r="AB38">
        <v>2292550</v>
      </c>
      <c r="AC38">
        <v>2292522</v>
      </c>
      <c r="AD38">
        <v>2277223</v>
      </c>
      <c r="AE38">
        <v>2274818</v>
      </c>
      <c r="AF38">
        <v>2277165</v>
      </c>
      <c r="AG38">
        <v>2274420</v>
      </c>
      <c r="AH38">
        <v>2276071</v>
      </c>
      <c r="AI38">
        <v>2276213</v>
      </c>
      <c r="AJ38">
        <v>2279398</v>
      </c>
      <c r="AK38">
        <v>2275517</v>
      </c>
      <c r="AL38">
        <v>2280349</v>
      </c>
      <c r="AM38">
        <v>2273266</v>
      </c>
      <c r="AN38">
        <v>2267342</v>
      </c>
      <c r="AO38">
        <v>2261959</v>
      </c>
      <c r="AP38">
        <v>2244777</v>
      </c>
      <c r="AQ38">
        <v>2233915</v>
      </c>
      <c r="AR38">
        <v>2233696</v>
      </c>
      <c r="AS38">
        <v>2230767</v>
      </c>
      <c r="AT38">
        <v>2230804</v>
      </c>
      <c r="AU38">
        <v>2230253</v>
      </c>
      <c r="AV38">
        <v>2235427</v>
      </c>
      <c r="AW38">
        <v>2225328</v>
      </c>
      <c r="AX38">
        <v>2218796</v>
      </c>
      <c r="AY38">
        <v>2223057</v>
      </c>
      <c r="AZ38">
        <v>2229758</v>
      </c>
      <c r="BA38">
        <v>5180</v>
      </c>
      <c r="BB38">
        <v>5454</v>
      </c>
      <c r="BC38">
        <v>5558</v>
      </c>
      <c r="BD38">
        <v>6768</v>
      </c>
      <c r="BE38">
        <v>6941</v>
      </c>
      <c r="BF38">
        <v>7489</v>
      </c>
      <c r="BG38">
        <v>7503</v>
      </c>
      <c r="BH38">
        <v>7501</v>
      </c>
      <c r="BI38">
        <v>7669</v>
      </c>
      <c r="BJ38">
        <v>9162</v>
      </c>
      <c r="BK38">
        <v>10318</v>
      </c>
      <c r="BL38">
        <v>14743</v>
      </c>
      <c r="BM38">
        <v>14541</v>
      </c>
      <c r="BN38">
        <v>16069</v>
      </c>
      <c r="BO38">
        <v>21981</v>
      </c>
      <c r="BP38">
        <v>34691</v>
      </c>
      <c r="BQ38">
        <v>41432</v>
      </c>
      <c r="BR38">
        <v>123239</v>
      </c>
      <c r="BS38">
        <v>538315</v>
      </c>
      <c r="BT38">
        <v>1332433</v>
      </c>
      <c r="BU38">
        <v>1861493</v>
      </c>
      <c r="BV38">
        <v>2116230</v>
      </c>
      <c r="BW38">
        <v>2170643</v>
      </c>
      <c r="BX38">
        <v>2199599</v>
      </c>
      <c r="BY38">
        <v>2205385</v>
      </c>
      <c r="BZ38">
        <v>2205385</v>
      </c>
      <c r="CA38">
        <v>2203519</v>
      </c>
      <c r="CB38">
        <v>2190986</v>
      </c>
      <c r="CC38">
        <v>2186904</v>
      </c>
      <c r="CD38">
        <v>2179540</v>
      </c>
      <c r="CE38">
        <v>2175525</v>
      </c>
      <c r="CF38">
        <v>2181205</v>
      </c>
      <c r="CG38">
        <v>2187420</v>
      </c>
      <c r="CH38">
        <v>2183737</v>
      </c>
      <c r="CI38">
        <v>2186179</v>
      </c>
      <c r="CJ38">
        <v>2175916</v>
      </c>
      <c r="CK38">
        <v>2179903</v>
      </c>
      <c r="CL38">
        <v>2161720</v>
      </c>
      <c r="CM38">
        <v>2161055</v>
      </c>
      <c r="CN38">
        <v>2169755</v>
      </c>
      <c r="CO38">
        <v>2165766</v>
      </c>
      <c r="CP38">
        <v>2166256</v>
      </c>
      <c r="CQ38">
        <v>2154109</v>
      </c>
      <c r="CR38">
        <v>2149818</v>
      </c>
      <c r="CS38">
        <v>2125596</v>
      </c>
      <c r="CT38">
        <v>2125596</v>
      </c>
      <c r="CU38">
        <v>2117910</v>
      </c>
      <c r="CV38">
        <v>2115165</v>
      </c>
      <c r="CW38">
        <v>2107832</v>
      </c>
      <c r="CX38">
        <v>2102811</v>
      </c>
      <c r="CY38">
        <v>2094405</v>
      </c>
      <c r="CZ38">
        <v>2085072</v>
      </c>
      <c r="DA38">
        <v>2091301</v>
      </c>
      <c r="DB38">
        <v>2092728</v>
      </c>
      <c r="DC38">
        <v>2093420</v>
      </c>
      <c r="DD38">
        <v>2096143</v>
      </c>
      <c r="DE38">
        <v>2093461</v>
      </c>
      <c r="DF38">
        <v>2093461</v>
      </c>
      <c r="DG38">
        <v>2089356</v>
      </c>
      <c r="DH38">
        <v>2084906</v>
      </c>
      <c r="DI38">
        <v>2070256</v>
      </c>
      <c r="DJ38">
        <v>2073768</v>
      </c>
      <c r="DK38">
        <v>2073768</v>
      </c>
      <c r="DL38">
        <v>2072743</v>
      </c>
      <c r="DM38">
        <v>2069279</v>
      </c>
      <c r="DN38">
        <v>28733</v>
      </c>
      <c r="DO38">
        <v>29034</v>
      </c>
      <c r="DP38">
        <v>29447</v>
      </c>
      <c r="DQ38">
        <v>36344</v>
      </c>
      <c r="DR38">
        <v>39543</v>
      </c>
      <c r="DS38">
        <v>40203</v>
      </c>
      <c r="DT38">
        <v>44211</v>
      </c>
      <c r="DU38">
        <v>50741</v>
      </c>
      <c r="DV38">
        <v>53746</v>
      </c>
      <c r="DW38">
        <v>54790</v>
      </c>
      <c r="DX38">
        <v>57369</v>
      </c>
      <c r="DY38">
        <v>59320</v>
      </c>
      <c r="DZ38">
        <v>61885</v>
      </c>
      <c r="EA38">
        <v>62187</v>
      </c>
      <c r="EB38">
        <v>64240</v>
      </c>
      <c r="EC38">
        <v>67070</v>
      </c>
      <c r="ED38">
        <v>98378</v>
      </c>
      <c r="EE38">
        <v>98378</v>
      </c>
      <c r="EF38">
        <v>207340</v>
      </c>
      <c r="EG38">
        <v>640113</v>
      </c>
      <c r="EH38">
        <v>1295230</v>
      </c>
      <c r="EI38">
        <v>1823811</v>
      </c>
      <c r="EJ38">
        <v>2007574</v>
      </c>
      <c r="EK38">
        <v>2107661</v>
      </c>
      <c r="EL38">
        <v>2131229</v>
      </c>
      <c r="EM38">
        <v>2157154</v>
      </c>
      <c r="EN38">
        <v>2160245</v>
      </c>
      <c r="EO38">
        <v>2174845</v>
      </c>
      <c r="EP38">
        <v>2170409</v>
      </c>
      <c r="EQ38">
        <v>2167018</v>
      </c>
      <c r="ER38">
        <v>2160748</v>
      </c>
      <c r="ES38">
        <v>2154048</v>
      </c>
      <c r="ET38">
        <v>2153410</v>
      </c>
      <c r="EU38">
        <v>2144309</v>
      </c>
      <c r="EV38">
        <v>2133029</v>
      </c>
      <c r="EW38">
        <v>2124699</v>
      </c>
      <c r="EX38">
        <v>2128266</v>
      </c>
      <c r="EY38">
        <v>2130042</v>
      </c>
      <c r="EZ38">
        <v>2117526</v>
      </c>
      <c r="FA38">
        <v>2108287</v>
      </c>
      <c r="FB38">
        <v>2102645</v>
      </c>
      <c r="FC38">
        <v>2110229</v>
      </c>
      <c r="FD38">
        <v>2101603</v>
      </c>
      <c r="FE38">
        <v>2090743</v>
      </c>
      <c r="FF38">
        <v>2083847</v>
      </c>
      <c r="FG38">
        <v>2080265</v>
      </c>
      <c r="FH38">
        <v>2081196</v>
      </c>
      <c r="FI38">
        <v>2071263</v>
      </c>
      <c r="FJ38">
        <v>2064636</v>
      </c>
      <c r="FK38">
        <v>2059001</v>
      </c>
      <c r="FL38">
        <v>2059732</v>
      </c>
      <c r="FM38">
        <v>2044211</v>
      </c>
      <c r="FN38">
        <v>2058139</v>
      </c>
      <c r="FO38">
        <v>2054306</v>
      </c>
      <c r="FP38">
        <v>2052350</v>
      </c>
      <c r="FQ38">
        <v>2055193</v>
      </c>
      <c r="FR38">
        <v>2058891</v>
      </c>
      <c r="FS38">
        <v>2058341</v>
      </c>
      <c r="FT38">
        <v>2050149</v>
      </c>
      <c r="FU38">
        <v>2026201</v>
      </c>
      <c r="FV38">
        <v>2004016</v>
      </c>
      <c r="FW38">
        <v>2011180</v>
      </c>
      <c r="FX38">
        <v>2009839</v>
      </c>
      <c r="FY38">
        <v>2019962</v>
      </c>
      <c r="FZ38">
        <v>2018623</v>
      </c>
      <c r="GA38">
        <v>5463</v>
      </c>
      <c r="GB38">
        <v>5727</v>
      </c>
      <c r="GC38">
        <v>7241</v>
      </c>
      <c r="GD38">
        <v>7245</v>
      </c>
      <c r="GE38">
        <v>7896</v>
      </c>
      <c r="GF38">
        <v>10714</v>
      </c>
      <c r="GG38">
        <v>10746</v>
      </c>
      <c r="GH38">
        <v>11242</v>
      </c>
      <c r="GI38">
        <v>11258</v>
      </c>
      <c r="GJ38">
        <v>11625</v>
      </c>
      <c r="GK38">
        <v>11651</v>
      </c>
      <c r="GL38">
        <v>13287</v>
      </c>
      <c r="GM38">
        <v>14310</v>
      </c>
      <c r="GN38">
        <v>17164</v>
      </c>
      <c r="GO38">
        <v>25548</v>
      </c>
      <c r="GP38">
        <v>25548</v>
      </c>
      <c r="GQ38">
        <v>26469</v>
      </c>
      <c r="GR38">
        <v>86893</v>
      </c>
      <c r="GS38">
        <v>399515</v>
      </c>
      <c r="GT38">
        <v>864786</v>
      </c>
      <c r="GU38">
        <v>1340571</v>
      </c>
      <c r="GV38">
        <v>1699462</v>
      </c>
      <c r="GW38">
        <v>1819517</v>
      </c>
      <c r="GX38">
        <v>1947756</v>
      </c>
      <c r="GY38">
        <v>1987997</v>
      </c>
      <c r="GZ38">
        <v>2003921</v>
      </c>
      <c r="HA38">
        <v>2009201</v>
      </c>
      <c r="HB38">
        <v>2008770</v>
      </c>
      <c r="HC38">
        <v>2005650</v>
      </c>
      <c r="HD38">
        <v>2001889</v>
      </c>
      <c r="HE38">
        <v>1997249</v>
      </c>
      <c r="HF38">
        <v>1999098</v>
      </c>
      <c r="HG38">
        <v>1984670</v>
      </c>
      <c r="HH38">
        <v>1978027</v>
      </c>
      <c r="HI38">
        <v>1955238</v>
      </c>
      <c r="HJ38">
        <v>1955278</v>
      </c>
      <c r="HK38">
        <v>1948621</v>
      </c>
      <c r="HL38">
        <v>1953917</v>
      </c>
      <c r="HM38">
        <v>1951657</v>
      </c>
      <c r="HN38">
        <v>1931653</v>
      </c>
      <c r="HO38">
        <v>1930218</v>
      </c>
      <c r="HP38">
        <v>1928505</v>
      </c>
      <c r="HQ38">
        <v>1935810</v>
      </c>
      <c r="HR38">
        <v>1945297</v>
      </c>
      <c r="HS38">
        <v>1951451</v>
      </c>
      <c r="HT38">
        <v>1963192</v>
      </c>
      <c r="HU38">
        <v>1964292</v>
      </c>
      <c r="HV38">
        <v>1962331</v>
      </c>
      <c r="HW38">
        <v>1961760</v>
      </c>
      <c r="HX38">
        <v>1966204</v>
      </c>
      <c r="HY38">
        <v>1964261</v>
      </c>
      <c r="HZ38">
        <v>1954444</v>
      </c>
      <c r="IA38">
        <v>1959480</v>
      </c>
      <c r="IB38">
        <v>1960806</v>
      </c>
      <c r="IC38">
        <v>1957874</v>
      </c>
      <c r="ID38">
        <v>1954856</v>
      </c>
      <c r="IE38">
        <v>1954790</v>
      </c>
      <c r="IF38">
        <v>1953409</v>
      </c>
      <c r="IG38">
        <v>1942744</v>
      </c>
      <c r="IH38">
        <v>1934339</v>
      </c>
      <c r="II38">
        <v>1904180</v>
      </c>
      <c r="IJ38">
        <v>1887316</v>
      </c>
      <c r="IK38">
        <v>1879641</v>
      </c>
      <c r="IL38">
        <v>1881442</v>
      </c>
      <c r="IM38">
        <v>1884756</v>
      </c>
      <c r="IN38">
        <v>1877008</v>
      </c>
      <c r="IO38">
        <v>10930</v>
      </c>
      <c r="IP38">
        <v>10930</v>
      </c>
      <c r="IQ38">
        <v>10711</v>
      </c>
      <c r="IR38">
        <v>10713</v>
      </c>
      <c r="IS38">
        <v>10796</v>
      </c>
      <c r="IT38">
        <v>11618</v>
      </c>
      <c r="IU38">
        <v>12735</v>
      </c>
      <c r="IV38">
        <v>12900</v>
      </c>
      <c r="IW38">
        <v>12979</v>
      </c>
      <c r="IX38">
        <v>13450</v>
      </c>
      <c r="IY38">
        <v>13880</v>
      </c>
      <c r="IZ38">
        <v>14916</v>
      </c>
      <c r="JA38">
        <v>16533</v>
      </c>
      <c r="JB38">
        <v>16964</v>
      </c>
      <c r="JC38">
        <v>20541</v>
      </c>
      <c r="JD38">
        <v>22962</v>
      </c>
      <c r="JE38">
        <v>85943</v>
      </c>
      <c r="JF38">
        <v>265886</v>
      </c>
      <c r="JG38">
        <v>927877</v>
      </c>
      <c r="JH38">
        <v>927877</v>
      </c>
      <c r="JI38">
        <v>1232951</v>
      </c>
      <c r="JJ38">
        <v>1708153</v>
      </c>
      <c r="JK38">
        <v>1857810</v>
      </c>
      <c r="JL38">
        <v>1897961</v>
      </c>
      <c r="JM38">
        <v>1905132</v>
      </c>
      <c r="JN38">
        <v>1912780</v>
      </c>
      <c r="JO38">
        <v>1904365</v>
      </c>
      <c r="JP38">
        <v>1893052</v>
      </c>
      <c r="JQ38">
        <v>1892210</v>
      </c>
      <c r="JR38">
        <v>1886381</v>
      </c>
      <c r="JS38">
        <v>1881713</v>
      </c>
      <c r="JT38">
        <v>1888562</v>
      </c>
      <c r="JU38">
        <v>1888335</v>
      </c>
      <c r="JV38">
        <v>1887370</v>
      </c>
      <c r="JW38">
        <v>1884433</v>
      </c>
      <c r="JX38">
        <v>1883185</v>
      </c>
      <c r="JY38">
        <v>1881515</v>
      </c>
      <c r="JZ38">
        <v>1879842</v>
      </c>
      <c r="KA38">
        <v>1887856</v>
      </c>
      <c r="KB38">
        <v>1879763</v>
      </c>
      <c r="KC38">
        <v>1878183</v>
      </c>
      <c r="KD38">
        <v>1874220</v>
      </c>
      <c r="KE38">
        <v>1879111</v>
      </c>
      <c r="KF38">
        <v>1883017</v>
      </c>
      <c r="KG38">
        <v>1870137</v>
      </c>
      <c r="KH38">
        <v>1870137</v>
      </c>
      <c r="KI38">
        <v>1842141</v>
      </c>
      <c r="KJ38">
        <v>1835728</v>
      </c>
      <c r="KK38">
        <v>1842289</v>
      </c>
      <c r="KL38">
        <v>1848387</v>
      </c>
      <c r="KM38">
        <v>1833521</v>
      </c>
      <c r="KN38">
        <v>1819451</v>
      </c>
      <c r="KO38">
        <v>1830590</v>
      </c>
      <c r="KP38">
        <v>1837344</v>
      </c>
      <c r="KQ38">
        <v>1859266</v>
      </c>
      <c r="KR38">
        <v>1834721</v>
      </c>
      <c r="KS38">
        <v>1822152</v>
      </c>
      <c r="KT38">
        <v>1814672</v>
      </c>
      <c r="KU38">
        <v>1804151</v>
      </c>
      <c r="KV38">
        <v>1789617</v>
      </c>
      <c r="KW38">
        <v>1792826</v>
      </c>
      <c r="KX38">
        <v>1786234</v>
      </c>
      <c r="KY38">
        <v>1782846</v>
      </c>
      <c r="KZ38">
        <v>1780378</v>
      </c>
      <c r="LA38">
        <v>1775225</v>
      </c>
      <c r="LB38">
        <v>1836</v>
      </c>
      <c r="LC38">
        <v>2236</v>
      </c>
      <c r="LD38">
        <v>2266</v>
      </c>
      <c r="LE38">
        <v>2326</v>
      </c>
      <c r="LF38">
        <v>2328</v>
      </c>
      <c r="LG38">
        <v>2331</v>
      </c>
      <c r="LH38">
        <v>2331</v>
      </c>
      <c r="LI38">
        <v>2331</v>
      </c>
      <c r="LJ38">
        <v>2331</v>
      </c>
      <c r="LK38">
        <v>2343</v>
      </c>
      <c r="LL38">
        <v>2615</v>
      </c>
      <c r="LM38">
        <v>2785</v>
      </c>
      <c r="LN38">
        <v>3511</v>
      </c>
      <c r="LO38">
        <v>3764</v>
      </c>
      <c r="LP38">
        <v>5513</v>
      </c>
      <c r="LQ38">
        <v>10835</v>
      </c>
      <c r="LR38">
        <v>54987</v>
      </c>
      <c r="LS38">
        <v>323046</v>
      </c>
      <c r="LT38">
        <v>825627</v>
      </c>
      <c r="LU38">
        <v>1334214</v>
      </c>
      <c r="LV38">
        <v>1605749</v>
      </c>
      <c r="LW38">
        <v>1730995</v>
      </c>
      <c r="LX38">
        <v>1777340</v>
      </c>
      <c r="LY38">
        <v>1793020</v>
      </c>
      <c r="LZ38">
        <v>1793020</v>
      </c>
      <c r="MA38">
        <v>1799516</v>
      </c>
      <c r="MB38">
        <v>1795212</v>
      </c>
      <c r="MC38">
        <v>1794634</v>
      </c>
      <c r="MD38">
        <v>1798699</v>
      </c>
      <c r="ME38">
        <v>1794493</v>
      </c>
      <c r="MF38">
        <v>1793515</v>
      </c>
      <c r="MG38">
        <v>1799501</v>
      </c>
      <c r="MH38">
        <v>1791486</v>
      </c>
      <c r="MI38">
        <v>1796216</v>
      </c>
      <c r="MJ38">
        <v>1791969</v>
      </c>
      <c r="MK38">
        <v>1788424</v>
      </c>
      <c r="ML38">
        <v>1780761</v>
      </c>
      <c r="MM38">
        <v>1778547</v>
      </c>
      <c r="MN38">
        <v>1782629</v>
      </c>
      <c r="MO38">
        <v>1782665</v>
      </c>
      <c r="MP38">
        <v>1782445</v>
      </c>
      <c r="MQ38">
        <v>1780357</v>
      </c>
      <c r="MR38">
        <v>1792589</v>
      </c>
      <c r="MS38">
        <v>1794375</v>
      </c>
      <c r="MT38">
        <v>1794375</v>
      </c>
      <c r="MU38">
        <v>1796521</v>
      </c>
      <c r="MV38">
        <v>1796301</v>
      </c>
      <c r="MW38">
        <v>1799635</v>
      </c>
      <c r="MX38">
        <v>1796761</v>
      </c>
      <c r="MY38">
        <v>1782817</v>
      </c>
      <c r="MZ38">
        <v>1778475</v>
      </c>
      <c r="NA38">
        <v>1777394</v>
      </c>
      <c r="NB38">
        <v>1773457</v>
      </c>
      <c r="NC38">
        <v>1771813</v>
      </c>
      <c r="ND38">
        <v>1769524</v>
      </c>
      <c r="NE38">
        <v>1764866</v>
      </c>
      <c r="NF38">
        <v>1766141</v>
      </c>
      <c r="NG38">
        <v>1766141</v>
      </c>
      <c r="NH38">
        <v>1769331</v>
      </c>
      <c r="NI38">
        <v>1771139</v>
      </c>
      <c r="NJ38">
        <v>1765423</v>
      </c>
      <c r="NK38">
        <v>1761922</v>
      </c>
      <c r="NL38">
        <v>1761922</v>
      </c>
      <c r="NM38">
        <v>1762925</v>
      </c>
      <c r="NN38">
        <v>1761721</v>
      </c>
      <c r="NO38">
        <v>32529</v>
      </c>
      <c r="NP38">
        <v>32038</v>
      </c>
      <c r="NQ38">
        <v>32038</v>
      </c>
      <c r="NR38">
        <v>32038</v>
      </c>
      <c r="NS38">
        <v>32066</v>
      </c>
      <c r="NT38">
        <v>32090</v>
      </c>
      <c r="NU38">
        <v>32125</v>
      </c>
      <c r="NV38">
        <v>32126</v>
      </c>
      <c r="NW38">
        <v>32733</v>
      </c>
      <c r="NX38">
        <v>32722</v>
      </c>
      <c r="NY38">
        <v>32735</v>
      </c>
      <c r="NZ38">
        <v>32962</v>
      </c>
      <c r="OA38">
        <v>33034</v>
      </c>
      <c r="OB38">
        <v>36762</v>
      </c>
      <c r="OC38">
        <v>41896</v>
      </c>
      <c r="OD38">
        <v>46929</v>
      </c>
      <c r="OE38">
        <v>46929</v>
      </c>
      <c r="OF38">
        <v>121153</v>
      </c>
      <c r="OG38">
        <v>495477</v>
      </c>
      <c r="OH38">
        <v>922790</v>
      </c>
      <c r="OI38">
        <v>1364337</v>
      </c>
      <c r="OJ38">
        <v>1609331</v>
      </c>
      <c r="OK38">
        <v>1699275</v>
      </c>
      <c r="OL38">
        <v>1743306</v>
      </c>
      <c r="OM38">
        <v>1744081</v>
      </c>
      <c r="ON38">
        <v>1752702</v>
      </c>
      <c r="OO38">
        <v>1763421</v>
      </c>
      <c r="OP38">
        <v>1754267</v>
      </c>
      <c r="OQ38">
        <v>1755433</v>
      </c>
      <c r="OR38">
        <v>1753359</v>
      </c>
      <c r="OS38">
        <v>1740207</v>
      </c>
      <c r="OT38">
        <v>1733286</v>
      </c>
      <c r="OU38">
        <v>1743063</v>
      </c>
      <c r="OV38">
        <v>1747135</v>
      </c>
      <c r="OW38">
        <v>1727578</v>
      </c>
      <c r="OX38">
        <v>1725899</v>
      </c>
      <c r="OY38">
        <v>1729814</v>
      </c>
      <c r="OZ38">
        <v>1736881</v>
      </c>
      <c r="PA38">
        <v>1731341</v>
      </c>
      <c r="PB38">
        <v>1727232</v>
      </c>
      <c r="PC38">
        <v>1729303</v>
      </c>
      <c r="PD38">
        <v>1736087</v>
      </c>
      <c r="PE38">
        <v>1732480</v>
      </c>
      <c r="PF38">
        <v>1738091</v>
      </c>
      <c r="PG38">
        <v>1733966</v>
      </c>
      <c r="PH38">
        <v>1739875</v>
      </c>
      <c r="PI38">
        <v>1732941</v>
      </c>
      <c r="PJ38">
        <v>1727248</v>
      </c>
      <c r="PK38">
        <v>1718565</v>
      </c>
      <c r="PL38">
        <v>1719987</v>
      </c>
      <c r="PM38">
        <v>1710626</v>
      </c>
      <c r="PN38">
        <v>1701441</v>
      </c>
      <c r="PO38">
        <v>1706217</v>
      </c>
      <c r="PP38">
        <v>1707693</v>
      </c>
      <c r="PQ38">
        <v>1717127</v>
      </c>
      <c r="PR38">
        <v>1716462</v>
      </c>
      <c r="PS38">
        <v>1720034</v>
      </c>
      <c r="PT38">
        <v>1716907</v>
      </c>
      <c r="PU38">
        <v>1721281</v>
      </c>
      <c r="PV38">
        <v>1724056</v>
      </c>
      <c r="PW38">
        <v>1708285</v>
      </c>
      <c r="PX38">
        <v>1703975</v>
      </c>
      <c r="PY38">
        <v>1700030</v>
      </c>
      <c r="PZ38">
        <v>1703775</v>
      </c>
      <c r="QA38">
        <v>1703578</v>
      </c>
      <c r="QB38">
        <v>10847</v>
      </c>
      <c r="QC38">
        <v>13289</v>
      </c>
      <c r="QD38">
        <v>13419</v>
      </c>
      <c r="QE38">
        <v>13696</v>
      </c>
      <c r="QF38">
        <v>13721</v>
      </c>
      <c r="QG38">
        <v>13990</v>
      </c>
      <c r="QH38">
        <v>14121</v>
      </c>
      <c r="QI38">
        <v>14715</v>
      </c>
      <c r="QJ38">
        <v>14821</v>
      </c>
      <c r="QK38">
        <v>15237</v>
      </c>
      <c r="QL38">
        <v>15777</v>
      </c>
      <c r="QM38">
        <v>17381</v>
      </c>
      <c r="QN38">
        <v>18895</v>
      </c>
      <c r="QO38">
        <v>20519</v>
      </c>
      <c r="QP38">
        <v>20519</v>
      </c>
      <c r="QQ38">
        <v>31467</v>
      </c>
      <c r="QR38">
        <v>68756</v>
      </c>
      <c r="QS38">
        <v>299283</v>
      </c>
      <c r="QT38">
        <v>657088</v>
      </c>
      <c r="QU38">
        <v>1124983</v>
      </c>
      <c r="QV38">
        <v>1326392</v>
      </c>
      <c r="QW38">
        <v>1506459</v>
      </c>
      <c r="QX38">
        <v>1563523</v>
      </c>
      <c r="QY38">
        <v>1606435</v>
      </c>
      <c r="QZ38">
        <v>1631001</v>
      </c>
      <c r="RA38">
        <v>1628656</v>
      </c>
      <c r="RB38">
        <v>1643554</v>
      </c>
      <c r="RC38">
        <v>1657030</v>
      </c>
      <c r="RD38">
        <v>1669190</v>
      </c>
      <c r="RE38">
        <v>1672986</v>
      </c>
      <c r="RF38">
        <v>1675550</v>
      </c>
      <c r="RG38">
        <v>1671167</v>
      </c>
      <c r="RH38">
        <v>1671566</v>
      </c>
      <c r="RI38">
        <v>1678247</v>
      </c>
      <c r="RJ38">
        <v>1679733</v>
      </c>
      <c r="RK38">
        <v>1656636</v>
      </c>
      <c r="RL38">
        <v>1648148</v>
      </c>
      <c r="RM38">
        <v>1643938</v>
      </c>
      <c r="RN38">
        <v>1644543</v>
      </c>
      <c r="RO38">
        <v>1641889</v>
      </c>
      <c r="RP38">
        <v>1646202</v>
      </c>
      <c r="RQ38">
        <v>1653963</v>
      </c>
      <c r="RR38">
        <v>1659457</v>
      </c>
      <c r="RS38">
        <v>1660529</v>
      </c>
      <c r="RT38">
        <v>1667002</v>
      </c>
      <c r="RU38">
        <v>1661159</v>
      </c>
      <c r="RV38">
        <v>1666859</v>
      </c>
      <c r="RW38">
        <v>1686409</v>
      </c>
      <c r="RX38">
        <v>1679894</v>
      </c>
      <c r="RY38">
        <v>1677770</v>
      </c>
      <c r="RZ38">
        <v>1679318</v>
      </c>
      <c r="SA38">
        <v>1668774</v>
      </c>
      <c r="SB38">
        <v>1662491</v>
      </c>
      <c r="SC38">
        <v>1663107</v>
      </c>
      <c r="SD38">
        <v>1661515</v>
      </c>
      <c r="SE38">
        <v>1662418</v>
      </c>
      <c r="SF38">
        <v>1662418</v>
      </c>
      <c r="SG38">
        <v>1665721</v>
      </c>
      <c r="SH38">
        <v>1675111</v>
      </c>
      <c r="SI38">
        <v>1674728</v>
      </c>
      <c r="SJ38">
        <v>1664273</v>
      </c>
      <c r="SK38">
        <v>1670421</v>
      </c>
      <c r="SL38">
        <v>1672550</v>
      </c>
      <c r="SM38">
        <v>1672693</v>
      </c>
      <c r="SN38">
        <v>1669486</v>
      </c>
      <c r="SO38">
        <v>1669881</v>
      </c>
      <c r="SP38">
        <v>15230</v>
      </c>
      <c r="SQ38">
        <v>15230</v>
      </c>
      <c r="SR38">
        <v>18556</v>
      </c>
      <c r="SS38">
        <v>19344</v>
      </c>
      <c r="ST38">
        <v>20544</v>
      </c>
      <c r="SU38">
        <v>24975</v>
      </c>
      <c r="SV38">
        <v>29020</v>
      </c>
      <c r="SW38">
        <v>32109</v>
      </c>
      <c r="SX38">
        <v>32970</v>
      </c>
      <c r="SY38">
        <v>34308</v>
      </c>
      <c r="SZ38">
        <v>35804</v>
      </c>
      <c r="TA38">
        <v>44886</v>
      </c>
      <c r="TB38">
        <v>46668</v>
      </c>
      <c r="TC38">
        <v>47460</v>
      </c>
      <c r="TD38">
        <v>58734</v>
      </c>
      <c r="TE38">
        <v>105747</v>
      </c>
      <c r="TF38">
        <v>305627</v>
      </c>
      <c r="TG38">
        <v>887770</v>
      </c>
      <c r="TH38">
        <v>887770</v>
      </c>
      <c r="TI38">
        <v>1253705</v>
      </c>
      <c r="TJ38">
        <v>1585501</v>
      </c>
      <c r="TK38">
        <v>1647858</v>
      </c>
      <c r="TL38">
        <v>1674407</v>
      </c>
      <c r="TM38">
        <v>1677103</v>
      </c>
      <c r="TN38">
        <v>1668679</v>
      </c>
      <c r="TO38">
        <v>1672722</v>
      </c>
      <c r="TP38">
        <v>1656515</v>
      </c>
      <c r="TQ38">
        <v>1651955</v>
      </c>
      <c r="TR38">
        <v>1642670</v>
      </c>
      <c r="TS38">
        <v>1637993</v>
      </c>
      <c r="TT38">
        <v>1641132</v>
      </c>
      <c r="TU38">
        <v>1643428</v>
      </c>
      <c r="TV38">
        <v>1644199</v>
      </c>
      <c r="TW38">
        <v>1637630</v>
      </c>
      <c r="TX38">
        <v>1642581</v>
      </c>
      <c r="TY38">
        <v>1646893</v>
      </c>
      <c r="TZ38">
        <v>1639493</v>
      </c>
      <c r="UA38">
        <v>1634091</v>
      </c>
      <c r="UB38">
        <v>1630442</v>
      </c>
      <c r="UC38">
        <v>1635485</v>
      </c>
      <c r="UD38">
        <v>1626036</v>
      </c>
      <c r="UE38">
        <v>1618698</v>
      </c>
      <c r="UF38">
        <v>1615088</v>
      </c>
      <c r="UG38">
        <v>1616583</v>
      </c>
      <c r="UH38">
        <v>1609207</v>
      </c>
      <c r="UI38">
        <v>1610427</v>
      </c>
      <c r="UJ38">
        <v>1608434</v>
      </c>
      <c r="UK38">
        <v>1607993</v>
      </c>
      <c r="UL38">
        <v>1615528</v>
      </c>
      <c r="UM38">
        <v>1614576</v>
      </c>
      <c r="UN38">
        <v>1609912</v>
      </c>
      <c r="UO38">
        <v>1602711</v>
      </c>
      <c r="UP38">
        <v>1604307</v>
      </c>
      <c r="UQ38">
        <v>1600879</v>
      </c>
      <c r="UR38">
        <v>1597579</v>
      </c>
      <c r="US38">
        <v>1595683</v>
      </c>
      <c r="UT38">
        <v>1589618</v>
      </c>
      <c r="UU38">
        <v>1585179</v>
      </c>
      <c r="UV38">
        <v>1588194</v>
      </c>
      <c r="UW38">
        <v>1588194</v>
      </c>
      <c r="UX38">
        <v>1583683</v>
      </c>
      <c r="UY38">
        <v>1582042</v>
      </c>
      <c r="UZ38">
        <v>1584407</v>
      </c>
      <c r="VA38">
        <v>1587223</v>
      </c>
      <c r="VB38">
        <v>1590174</v>
      </c>
      <c r="VC38">
        <v>1587466</v>
      </c>
      <c r="VD38">
        <v>2861</v>
      </c>
      <c r="VE38">
        <v>6744</v>
      </c>
      <c r="VF38">
        <v>6988</v>
      </c>
      <c r="VG38">
        <v>8422</v>
      </c>
      <c r="VH38">
        <v>7830</v>
      </c>
      <c r="VI38">
        <v>8800</v>
      </c>
      <c r="VJ38">
        <v>10414</v>
      </c>
      <c r="VK38">
        <v>10844</v>
      </c>
      <c r="VL38">
        <v>11955</v>
      </c>
      <c r="VM38">
        <v>12636</v>
      </c>
      <c r="VN38">
        <v>14880</v>
      </c>
      <c r="VO38">
        <v>17488</v>
      </c>
      <c r="VP38">
        <v>27624</v>
      </c>
      <c r="VQ38">
        <v>34315</v>
      </c>
      <c r="VR38">
        <v>40471</v>
      </c>
      <c r="VS38">
        <v>79606</v>
      </c>
      <c r="VT38">
        <v>290598</v>
      </c>
      <c r="VU38">
        <v>902762</v>
      </c>
      <c r="VV38">
        <v>1338411</v>
      </c>
      <c r="VW38">
        <v>1580080</v>
      </c>
      <c r="VX38">
        <v>1643605</v>
      </c>
      <c r="VY38">
        <v>1657771</v>
      </c>
      <c r="VZ38">
        <v>1657771</v>
      </c>
      <c r="WA38">
        <v>1663266</v>
      </c>
      <c r="WB38">
        <v>1664088</v>
      </c>
      <c r="WC38">
        <v>1670576</v>
      </c>
      <c r="WD38">
        <v>1664232</v>
      </c>
      <c r="WE38">
        <v>1665858</v>
      </c>
      <c r="WF38">
        <v>1659676</v>
      </c>
      <c r="WG38">
        <v>1648351</v>
      </c>
      <c r="WH38">
        <v>1650534</v>
      </c>
      <c r="WI38">
        <v>1650360</v>
      </c>
      <c r="WJ38">
        <v>1652668</v>
      </c>
      <c r="WK38">
        <v>1647369</v>
      </c>
      <c r="WL38">
        <v>1649154</v>
      </c>
      <c r="WM38">
        <v>1646495</v>
      </c>
      <c r="WN38">
        <v>1652422</v>
      </c>
      <c r="WO38">
        <v>1659236</v>
      </c>
      <c r="WP38">
        <v>1663582</v>
      </c>
      <c r="WQ38">
        <v>1668744</v>
      </c>
      <c r="WR38">
        <v>1661303</v>
      </c>
      <c r="WS38">
        <v>1665946</v>
      </c>
      <c r="WT38">
        <v>1673461</v>
      </c>
      <c r="WU38">
        <v>1673943</v>
      </c>
      <c r="WV38">
        <v>1674615</v>
      </c>
      <c r="WW38">
        <v>1679268</v>
      </c>
      <c r="WX38">
        <v>1678546</v>
      </c>
      <c r="WY38">
        <v>1678546</v>
      </c>
      <c r="WZ38">
        <v>1680824</v>
      </c>
      <c r="XA38">
        <v>1676149</v>
      </c>
      <c r="XB38">
        <v>1678240</v>
      </c>
      <c r="XC38">
        <v>1676803</v>
      </c>
      <c r="XD38">
        <v>1674247</v>
      </c>
      <c r="XE38">
        <v>1670184</v>
      </c>
      <c r="XF38">
        <v>1672230</v>
      </c>
      <c r="XG38">
        <v>1665202</v>
      </c>
      <c r="XH38">
        <v>1652314</v>
      </c>
      <c r="XI38">
        <v>1652314</v>
      </c>
      <c r="XJ38">
        <v>1639963</v>
      </c>
      <c r="XK38">
        <v>1635135</v>
      </c>
      <c r="XL38">
        <v>1623045</v>
      </c>
      <c r="XM38">
        <v>1624964</v>
      </c>
      <c r="XN38">
        <v>1624964</v>
      </c>
      <c r="XO38">
        <v>1624119</v>
      </c>
      <c r="XP38">
        <v>1619720</v>
      </c>
      <c r="XQ38">
        <v>989</v>
      </c>
      <c r="XR38">
        <v>989</v>
      </c>
      <c r="XS38">
        <v>966</v>
      </c>
      <c r="XT38">
        <v>2114</v>
      </c>
      <c r="XU38">
        <v>2275</v>
      </c>
      <c r="XV38">
        <v>2325</v>
      </c>
      <c r="XW38">
        <v>2360</v>
      </c>
      <c r="XX38">
        <v>3046</v>
      </c>
      <c r="XY38">
        <v>3211</v>
      </c>
      <c r="XZ38">
        <v>3425</v>
      </c>
      <c r="YA38">
        <v>3368</v>
      </c>
      <c r="YB38">
        <v>4375</v>
      </c>
      <c r="YC38">
        <v>13537</v>
      </c>
      <c r="YD38">
        <v>16598</v>
      </c>
      <c r="YE38">
        <v>19678</v>
      </c>
      <c r="YF38">
        <v>53443</v>
      </c>
      <c r="YG38">
        <v>373358</v>
      </c>
      <c r="YH38">
        <v>949863</v>
      </c>
      <c r="YI38">
        <v>1033902</v>
      </c>
      <c r="YJ38">
        <v>1033902</v>
      </c>
      <c r="YK38">
        <v>1334112</v>
      </c>
      <c r="YL38">
        <v>1554029</v>
      </c>
      <c r="YM38">
        <v>1577537</v>
      </c>
      <c r="YN38">
        <v>1581762</v>
      </c>
      <c r="YO38">
        <v>1578862</v>
      </c>
      <c r="YP38">
        <v>1576506</v>
      </c>
      <c r="YQ38">
        <v>1574249</v>
      </c>
      <c r="YR38">
        <v>1573700</v>
      </c>
      <c r="YS38">
        <v>1579950</v>
      </c>
      <c r="YT38">
        <v>1576094</v>
      </c>
      <c r="YU38">
        <v>1571732</v>
      </c>
      <c r="YV38">
        <v>1569768</v>
      </c>
      <c r="YW38">
        <v>1572228</v>
      </c>
      <c r="YX38">
        <v>1564884</v>
      </c>
      <c r="YY38">
        <v>1566688</v>
      </c>
      <c r="YZ38">
        <v>1560429</v>
      </c>
      <c r="ZA38">
        <v>1555609</v>
      </c>
      <c r="ZB38">
        <v>1553774</v>
      </c>
      <c r="ZC38">
        <v>1549803</v>
      </c>
      <c r="ZD38">
        <v>1562950</v>
      </c>
      <c r="ZE38">
        <v>1554284</v>
      </c>
      <c r="ZF38">
        <v>1552469</v>
      </c>
      <c r="ZG38">
        <v>1555379</v>
      </c>
      <c r="ZH38">
        <v>1547910</v>
      </c>
      <c r="ZI38">
        <v>1551268</v>
      </c>
      <c r="ZJ38">
        <v>1554235</v>
      </c>
      <c r="ZK38">
        <v>1557818</v>
      </c>
      <c r="ZL38">
        <v>1551732</v>
      </c>
      <c r="ZM38">
        <v>1550989</v>
      </c>
      <c r="ZN38">
        <v>1545077</v>
      </c>
      <c r="ZO38">
        <v>1550305</v>
      </c>
      <c r="ZP38">
        <v>1553811</v>
      </c>
      <c r="ZQ38">
        <v>1553887</v>
      </c>
      <c r="ZR38">
        <v>1558283</v>
      </c>
      <c r="ZS38">
        <v>1548225</v>
      </c>
      <c r="ZT38">
        <v>1562955</v>
      </c>
      <c r="ZU38">
        <v>1559025</v>
      </c>
      <c r="ZV38">
        <v>1557974</v>
      </c>
      <c r="ZW38">
        <v>1538643</v>
      </c>
      <c r="ZX38">
        <v>1539564</v>
      </c>
      <c r="ZY38">
        <v>1540432</v>
      </c>
      <c r="ZZ38">
        <v>1540535</v>
      </c>
      <c r="AAA38">
        <v>1533749</v>
      </c>
      <c r="AAB38">
        <v>1534818</v>
      </c>
      <c r="AAC38">
        <v>5625</v>
      </c>
      <c r="AAD38">
        <v>5342</v>
      </c>
      <c r="AAE38">
        <v>10827</v>
      </c>
      <c r="AAF38">
        <v>10833</v>
      </c>
      <c r="AAG38">
        <v>10834</v>
      </c>
      <c r="AAH38">
        <v>11074</v>
      </c>
      <c r="AAI38">
        <v>18211</v>
      </c>
      <c r="AAJ38">
        <v>18482</v>
      </c>
      <c r="AAK38">
        <v>18835</v>
      </c>
      <c r="AAL38">
        <v>19236</v>
      </c>
      <c r="AAM38">
        <v>19465</v>
      </c>
      <c r="AAN38">
        <v>21004</v>
      </c>
      <c r="AAO38">
        <v>21968</v>
      </c>
      <c r="AAP38">
        <v>21968</v>
      </c>
      <c r="AAQ38">
        <v>25115</v>
      </c>
      <c r="AAR38">
        <v>27303</v>
      </c>
      <c r="AAS38">
        <v>54906</v>
      </c>
      <c r="AAT38">
        <v>214856</v>
      </c>
      <c r="AAU38">
        <v>483364</v>
      </c>
      <c r="AAV38">
        <v>760893</v>
      </c>
      <c r="AAW38">
        <v>1249615</v>
      </c>
      <c r="AAX38">
        <v>1357925</v>
      </c>
      <c r="AAY38">
        <v>1432908</v>
      </c>
      <c r="AAZ38">
        <v>1501481</v>
      </c>
      <c r="ABA38">
        <v>1521367</v>
      </c>
      <c r="ABB38">
        <v>1529665</v>
      </c>
      <c r="ABC38">
        <v>1536604</v>
      </c>
      <c r="ABD38">
        <v>1557995</v>
      </c>
      <c r="ABE38">
        <v>1558378</v>
      </c>
      <c r="ABF38">
        <v>1563269</v>
      </c>
      <c r="ABG38">
        <v>1556666</v>
      </c>
      <c r="ABH38">
        <v>1559338</v>
      </c>
      <c r="ABI38">
        <v>1565398</v>
      </c>
      <c r="ABJ38">
        <v>1566377</v>
      </c>
      <c r="ABK38">
        <v>1564583</v>
      </c>
      <c r="ABL38">
        <v>1554649</v>
      </c>
      <c r="ABM38">
        <v>1542698</v>
      </c>
      <c r="ABN38">
        <v>1536133</v>
      </c>
      <c r="ABO38">
        <v>1514883</v>
      </c>
      <c r="ABP38">
        <v>1516234</v>
      </c>
      <c r="ABQ38">
        <v>1506535</v>
      </c>
      <c r="ABR38">
        <v>1506509</v>
      </c>
      <c r="ABS38">
        <v>1508267</v>
      </c>
      <c r="ABT38">
        <v>1511291</v>
      </c>
      <c r="ABU38">
        <v>1511116</v>
      </c>
      <c r="ABV38">
        <v>1511038</v>
      </c>
      <c r="ABW38">
        <v>1513717</v>
      </c>
      <c r="ABX38">
        <v>1512857</v>
      </c>
      <c r="ABY38">
        <v>1512978</v>
      </c>
      <c r="ABZ38">
        <v>1519783</v>
      </c>
      <c r="ACA38">
        <v>1517083</v>
      </c>
      <c r="ACB38">
        <v>1527374</v>
      </c>
      <c r="ACC38">
        <v>1524124</v>
      </c>
      <c r="ACD38">
        <v>1527879</v>
      </c>
      <c r="ACE38">
        <v>1523893</v>
      </c>
      <c r="ACF38">
        <v>1522723</v>
      </c>
      <c r="ACG38">
        <v>1522029</v>
      </c>
      <c r="ACH38">
        <v>1522029</v>
      </c>
      <c r="ACI38">
        <v>1522542</v>
      </c>
      <c r="ACJ38">
        <v>1489721</v>
      </c>
      <c r="ACK38">
        <v>1484713</v>
      </c>
      <c r="ACL38">
        <v>1484173</v>
      </c>
      <c r="ACM38">
        <v>1481575</v>
      </c>
      <c r="ACN38">
        <v>1478349</v>
      </c>
      <c r="ACO38">
        <v>1480460</v>
      </c>
      <c r="ACP38">
        <v>1253</v>
      </c>
      <c r="ACQ38">
        <v>2187</v>
      </c>
      <c r="ACR38">
        <v>2566</v>
      </c>
      <c r="ACS38">
        <v>2566</v>
      </c>
      <c r="ACT38">
        <v>2595</v>
      </c>
      <c r="ACU38">
        <v>2622</v>
      </c>
      <c r="ACV38">
        <v>3899</v>
      </c>
      <c r="ACW38">
        <v>4530</v>
      </c>
      <c r="ACX38">
        <v>4505</v>
      </c>
      <c r="ACY38">
        <v>4506</v>
      </c>
      <c r="ACZ38">
        <v>4596</v>
      </c>
      <c r="ADA38">
        <v>4667</v>
      </c>
      <c r="ADB38">
        <v>6474</v>
      </c>
      <c r="ADC38">
        <v>7435</v>
      </c>
      <c r="ADD38">
        <v>8801</v>
      </c>
      <c r="ADE38">
        <v>11473</v>
      </c>
      <c r="ADF38">
        <v>16833</v>
      </c>
      <c r="ADG38">
        <v>58483</v>
      </c>
      <c r="ADH38">
        <v>58483</v>
      </c>
      <c r="ADI38">
        <v>195969</v>
      </c>
      <c r="ADJ38">
        <v>413993</v>
      </c>
      <c r="ADK38">
        <v>985480</v>
      </c>
      <c r="ADL38">
        <v>1296841</v>
      </c>
      <c r="ADM38">
        <v>1391341</v>
      </c>
      <c r="ADN38">
        <v>1430818</v>
      </c>
      <c r="ADO38">
        <v>1460080</v>
      </c>
      <c r="ADP38">
        <v>1468061</v>
      </c>
      <c r="ADQ38">
        <v>1465193</v>
      </c>
      <c r="ADR38">
        <v>1465642</v>
      </c>
      <c r="ADS38">
        <v>1467742</v>
      </c>
      <c r="ADT38">
        <v>1461954</v>
      </c>
      <c r="ADU38">
        <v>1459126</v>
      </c>
      <c r="ADV38">
        <v>1460942</v>
      </c>
      <c r="ADW38">
        <v>1462292</v>
      </c>
      <c r="ADX38">
        <v>1457712</v>
      </c>
      <c r="ADY38">
        <v>1451680</v>
      </c>
      <c r="ADZ38">
        <v>1449819</v>
      </c>
      <c r="AEA38">
        <v>1449127</v>
      </c>
      <c r="AEB38">
        <v>1439421</v>
      </c>
      <c r="AEC38">
        <v>1435573</v>
      </c>
      <c r="AED38">
        <v>1433743</v>
      </c>
      <c r="AEE38">
        <v>1427477</v>
      </c>
      <c r="AEF38">
        <v>1424850</v>
      </c>
      <c r="AEG38">
        <v>1423603</v>
      </c>
      <c r="AEH38">
        <v>1426073</v>
      </c>
      <c r="AEI38">
        <v>1423615</v>
      </c>
      <c r="AEJ38">
        <v>1425655</v>
      </c>
      <c r="AEK38">
        <v>1428385</v>
      </c>
      <c r="AEL38">
        <v>1430445</v>
      </c>
      <c r="AEM38">
        <v>1425371</v>
      </c>
      <c r="AEN38">
        <v>1415430</v>
      </c>
      <c r="AEO38">
        <v>1413005</v>
      </c>
      <c r="AEP38">
        <v>1412853</v>
      </c>
      <c r="AEQ38">
        <v>1413866</v>
      </c>
      <c r="AER38">
        <v>1414512</v>
      </c>
      <c r="AES38">
        <v>1411713</v>
      </c>
      <c r="AET38">
        <v>1409151</v>
      </c>
      <c r="AEU38">
        <v>1409082</v>
      </c>
      <c r="AEV38">
        <v>1405498</v>
      </c>
      <c r="AEW38">
        <v>1411752</v>
      </c>
      <c r="AEX38">
        <v>1414842</v>
      </c>
      <c r="AEY38">
        <v>1415848</v>
      </c>
      <c r="AEZ38">
        <v>1419749</v>
      </c>
      <c r="AFA38">
        <v>1424813</v>
      </c>
      <c r="AFB38">
        <v>1427866</v>
      </c>
      <c r="AFC38">
        <v>153</v>
      </c>
      <c r="AFD38">
        <v>431</v>
      </c>
      <c r="AFE38">
        <v>443</v>
      </c>
      <c r="AFF38">
        <v>471</v>
      </c>
      <c r="AFG38">
        <v>606</v>
      </c>
      <c r="AFH38">
        <v>6037</v>
      </c>
      <c r="AFI38">
        <v>6131</v>
      </c>
      <c r="AFJ38">
        <v>6146</v>
      </c>
      <c r="AFK38">
        <v>6194</v>
      </c>
      <c r="AFL38">
        <v>9018</v>
      </c>
      <c r="AFM38">
        <v>9721</v>
      </c>
      <c r="AFN38">
        <v>9872</v>
      </c>
      <c r="AFO38">
        <v>10078</v>
      </c>
      <c r="AFP38">
        <v>10710</v>
      </c>
      <c r="AFQ38">
        <v>11758</v>
      </c>
      <c r="AFR38">
        <v>15133</v>
      </c>
      <c r="AFS38">
        <v>33711</v>
      </c>
      <c r="AFT38">
        <v>43785</v>
      </c>
      <c r="AFU38">
        <v>70704</v>
      </c>
      <c r="AFV38">
        <v>279089</v>
      </c>
      <c r="AFW38">
        <v>698435</v>
      </c>
      <c r="AFX38">
        <v>1168996</v>
      </c>
      <c r="AFY38">
        <v>1363550</v>
      </c>
      <c r="AFZ38">
        <v>1363550</v>
      </c>
      <c r="AGA38">
        <v>1384202</v>
      </c>
      <c r="AGB38">
        <v>1425134</v>
      </c>
      <c r="AGC38">
        <v>1436101</v>
      </c>
      <c r="AGD38">
        <v>1444661</v>
      </c>
      <c r="AGE38">
        <v>1440314</v>
      </c>
      <c r="AGF38">
        <v>1443609</v>
      </c>
      <c r="AGG38">
        <v>1434377</v>
      </c>
      <c r="AGH38">
        <v>1456687</v>
      </c>
      <c r="AGI38">
        <v>1456072</v>
      </c>
      <c r="AGJ38">
        <v>1447845</v>
      </c>
      <c r="AGK38">
        <v>1450219</v>
      </c>
      <c r="AGL38">
        <v>1452951</v>
      </c>
      <c r="AGM38">
        <v>1448101</v>
      </c>
      <c r="AGN38">
        <v>1431261</v>
      </c>
      <c r="AGO38">
        <v>1448065</v>
      </c>
      <c r="AGP38">
        <v>1443669</v>
      </c>
      <c r="AGQ38">
        <v>1438848</v>
      </c>
      <c r="AGR38">
        <v>1426449</v>
      </c>
      <c r="AGS38">
        <v>1420782</v>
      </c>
      <c r="AGT38">
        <v>1427647</v>
      </c>
      <c r="AGU38">
        <v>1423382</v>
      </c>
      <c r="AGV38">
        <v>1428491</v>
      </c>
      <c r="AGW38">
        <v>1424824</v>
      </c>
      <c r="AGX38">
        <v>1421293</v>
      </c>
      <c r="AGY38">
        <v>1421293</v>
      </c>
      <c r="AGZ38">
        <v>1412226</v>
      </c>
      <c r="AHA38">
        <v>1401417</v>
      </c>
      <c r="AHB38">
        <v>1405366</v>
      </c>
      <c r="AHC38">
        <v>1405821</v>
      </c>
      <c r="AHD38">
        <v>1406699</v>
      </c>
      <c r="AHE38">
        <v>1412004</v>
      </c>
      <c r="AHF38">
        <v>1414283</v>
      </c>
      <c r="AHG38">
        <v>1416621</v>
      </c>
      <c r="AHH38">
        <v>1413836</v>
      </c>
      <c r="AHI38">
        <v>1413836</v>
      </c>
      <c r="AHJ38">
        <v>1413259</v>
      </c>
      <c r="AHK38">
        <v>1416061</v>
      </c>
      <c r="AHL38">
        <v>1412481</v>
      </c>
      <c r="AHM38">
        <v>1413390</v>
      </c>
      <c r="AHN38">
        <v>1413390</v>
      </c>
      <c r="AHO38">
        <v>1413268</v>
      </c>
      <c r="AHP38">
        <v>1412289</v>
      </c>
      <c r="AHQ38">
        <v>1290</v>
      </c>
      <c r="AHR38">
        <v>2053</v>
      </c>
      <c r="AHS38">
        <v>2053</v>
      </c>
      <c r="AHT38">
        <v>2052</v>
      </c>
      <c r="AHU38">
        <v>2887</v>
      </c>
      <c r="AHV38">
        <v>2905</v>
      </c>
      <c r="AHW38">
        <v>2905</v>
      </c>
      <c r="AHX38">
        <v>2956</v>
      </c>
      <c r="AHY38">
        <v>3106</v>
      </c>
      <c r="AHZ38">
        <v>3171</v>
      </c>
      <c r="AIA38">
        <v>3877</v>
      </c>
      <c r="AIB38">
        <v>5049</v>
      </c>
      <c r="AIC38">
        <v>5130</v>
      </c>
      <c r="AID38">
        <v>5731</v>
      </c>
      <c r="AIE38">
        <v>19915</v>
      </c>
      <c r="AIF38">
        <v>42234</v>
      </c>
      <c r="AIG38">
        <v>70010</v>
      </c>
      <c r="AIH38">
        <v>224887</v>
      </c>
      <c r="AII38">
        <v>317618</v>
      </c>
      <c r="AIJ38">
        <v>317618</v>
      </c>
      <c r="AIK38">
        <v>686771</v>
      </c>
      <c r="AIL38">
        <v>1139957</v>
      </c>
      <c r="AIM38">
        <v>1344476</v>
      </c>
      <c r="AIN38">
        <v>1414080</v>
      </c>
      <c r="AIO38">
        <v>1433054</v>
      </c>
      <c r="AIP38">
        <v>1450998</v>
      </c>
      <c r="AIQ38">
        <v>1467319</v>
      </c>
      <c r="AIR38">
        <v>1479480</v>
      </c>
      <c r="AIS38">
        <v>1480152</v>
      </c>
      <c r="AIT38">
        <v>1469046</v>
      </c>
      <c r="AIU38">
        <v>1464316</v>
      </c>
      <c r="AIV38">
        <v>1476327</v>
      </c>
      <c r="AIW38">
        <v>1472052</v>
      </c>
      <c r="AIX38">
        <v>1462439</v>
      </c>
      <c r="AIY38">
        <v>1450357</v>
      </c>
      <c r="AIZ38">
        <v>1450939</v>
      </c>
      <c r="AJA38">
        <v>1453774</v>
      </c>
      <c r="AJB38">
        <v>1467101</v>
      </c>
      <c r="AJC38">
        <v>1467396</v>
      </c>
      <c r="AJD38">
        <v>1462370</v>
      </c>
      <c r="AJE38">
        <v>1453032</v>
      </c>
      <c r="AJF38">
        <v>1452661</v>
      </c>
      <c r="AJG38">
        <v>1446457</v>
      </c>
      <c r="AJH38">
        <v>1444521</v>
      </c>
      <c r="AJI38">
        <v>1432759</v>
      </c>
      <c r="AJJ38">
        <v>1433492</v>
      </c>
      <c r="AJK38">
        <v>1437823</v>
      </c>
      <c r="AJL38">
        <v>1436628</v>
      </c>
      <c r="AJM38">
        <v>1433982</v>
      </c>
      <c r="AJN38">
        <v>1430623</v>
      </c>
      <c r="AJO38">
        <v>1429371</v>
      </c>
      <c r="AJP38">
        <v>1425499</v>
      </c>
      <c r="AJQ38">
        <v>1421860</v>
      </c>
      <c r="AJR38">
        <v>1417357</v>
      </c>
      <c r="AJS38">
        <v>1414931</v>
      </c>
      <c r="AJT38">
        <v>1403272</v>
      </c>
      <c r="AJU38">
        <v>1403078</v>
      </c>
      <c r="AJV38">
        <v>1407885</v>
      </c>
      <c r="AJW38">
        <v>1414736</v>
      </c>
      <c r="AJX38">
        <v>1405043</v>
      </c>
      <c r="AJY38">
        <v>1411347</v>
      </c>
      <c r="AJZ38">
        <v>1414048</v>
      </c>
      <c r="AKA38">
        <v>1404653</v>
      </c>
      <c r="AKB38">
        <v>1392820</v>
      </c>
      <c r="AKC38">
        <v>4922</v>
      </c>
      <c r="AKD38">
        <v>14110</v>
      </c>
      <c r="AKE38">
        <v>15597</v>
      </c>
      <c r="AKF38">
        <v>15608</v>
      </c>
      <c r="AKG38">
        <v>17224</v>
      </c>
      <c r="AKH38">
        <v>18205</v>
      </c>
      <c r="AKI38">
        <v>19760</v>
      </c>
      <c r="AKJ38">
        <v>21044</v>
      </c>
      <c r="AKK38">
        <v>21303</v>
      </c>
      <c r="AKL38">
        <v>21893</v>
      </c>
      <c r="AKM38">
        <v>22182</v>
      </c>
      <c r="AKN38">
        <v>24960</v>
      </c>
      <c r="AKO38">
        <v>26012</v>
      </c>
      <c r="AKP38">
        <v>26012</v>
      </c>
      <c r="AKQ38">
        <v>28486</v>
      </c>
      <c r="AKR38">
        <v>29994</v>
      </c>
      <c r="AKS38">
        <v>35706</v>
      </c>
      <c r="AKT38">
        <v>168364</v>
      </c>
      <c r="AKU38">
        <v>243145</v>
      </c>
      <c r="AKV38">
        <v>380817</v>
      </c>
      <c r="AKW38">
        <v>744026</v>
      </c>
      <c r="AKX38">
        <v>1107176</v>
      </c>
      <c r="AKY38">
        <v>1212557</v>
      </c>
      <c r="AKZ38">
        <v>1265552</v>
      </c>
      <c r="ALA38">
        <v>1290702</v>
      </c>
      <c r="ALB38">
        <v>1316703</v>
      </c>
      <c r="ALC38">
        <v>1318223</v>
      </c>
      <c r="ALD38">
        <v>1328049</v>
      </c>
      <c r="ALE38">
        <v>1336545</v>
      </c>
      <c r="ALF38">
        <v>1334645</v>
      </c>
      <c r="ALG38">
        <v>1322413</v>
      </c>
      <c r="ALH38">
        <v>1322344</v>
      </c>
      <c r="ALI38">
        <v>1324646</v>
      </c>
      <c r="ALJ38">
        <v>1324461</v>
      </c>
      <c r="ALK38">
        <v>1321128</v>
      </c>
      <c r="ALL38">
        <v>1320316</v>
      </c>
      <c r="ALM38">
        <v>1317346</v>
      </c>
      <c r="ALN38">
        <v>1312033</v>
      </c>
      <c r="ALO38">
        <v>1308796</v>
      </c>
      <c r="ALP38">
        <v>1315422</v>
      </c>
      <c r="ALQ38">
        <v>1324575</v>
      </c>
      <c r="ALR38">
        <v>1328206</v>
      </c>
      <c r="ALS38">
        <v>1325774</v>
      </c>
      <c r="ALT38">
        <v>1327740</v>
      </c>
      <c r="ALU38">
        <v>1323266</v>
      </c>
      <c r="ALV38">
        <v>1317759</v>
      </c>
      <c r="ALW38">
        <v>1313257</v>
      </c>
      <c r="ALX38">
        <v>1314460</v>
      </c>
      <c r="ALY38">
        <v>1315700</v>
      </c>
      <c r="ALZ38">
        <v>1311124</v>
      </c>
      <c r="AMA38">
        <v>1301158</v>
      </c>
      <c r="AMB38">
        <v>1289636</v>
      </c>
      <c r="AMC38">
        <v>1284694</v>
      </c>
      <c r="AMD38">
        <v>1283214</v>
      </c>
      <c r="AME38">
        <v>1272172</v>
      </c>
      <c r="AMF38">
        <v>1274687</v>
      </c>
      <c r="AMG38">
        <v>1280398</v>
      </c>
      <c r="AMH38">
        <v>1279569</v>
      </c>
      <c r="AMI38">
        <v>1279569</v>
      </c>
      <c r="AMJ38">
        <v>1277346</v>
      </c>
      <c r="AMK38">
        <v>1283927</v>
      </c>
      <c r="AML38">
        <v>1285060</v>
      </c>
      <c r="AMM38">
        <v>1281508</v>
      </c>
      <c r="AMN38">
        <v>1281568</v>
      </c>
      <c r="AMO38">
        <v>1285185</v>
      </c>
      <c r="AMP38">
        <v>1284651</v>
      </c>
      <c r="AMQ38">
        <v>114</v>
      </c>
      <c r="AMR38">
        <v>114</v>
      </c>
      <c r="AMS38">
        <v>114</v>
      </c>
      <c r="AMT38">
        <v>263</v>
      </c>
      <c r="AMU38">
        <v>11658</v>
      </c>
      <c r="AMV38">
        <v>11948</v>
      </c>
      <c r="AMW38">
        <v>14390</v>
      </c>
      <c r="AMX38">
        <v>14635</v>
      </c>
      <c r="AMY38">
        <v>14660</v>
      </c>
      <c r="AMZ38">
        <v>15296</v>
      </c>
      <c r="ANA38">
        <v>15922</v>
      </c>
      <c r="ANB38">
        <v>17377</v>
      </c>
      <c r="ANC38">
        <v>17983</v>
      </c>
      <c r="AND38">
        <v>18884</v>
      </c>
      <c r="ANE38">
        <v>21216</v>
      </c>
      <c r="ANF38">
        <v>24326</v>
      </c>
      <c r="ANG38">
        <v>31023</v>
      </c>
      <c r="ANH38">
        <v>31023</v>
      </c>
      <c r="ANI38">
        <v>52076</v>
      </c>
      <c r="ANJ38">
        <v>236151</v>
      </c>
      <c r="ANK38">
        <v>624884</v>
      </c>
      <c r="ANL38">
        <v>1015830</v>
      </c>
      <c r="ANM38">
        <v>1180640</v>
      </c>
      <c r="ANN38">
        <v>1246649</v>
      </c>
      <c r="ANO38">
        <v>1259314</v>
      </c>
      <c r="ANP38">
        <v>1262150</v>
      </c>
      <c r="ANQ38">
        <v>1262753</v>
      </c>
      <c r="ANR38">
        <v>1263778</v>
      </c>
      <c r="ANS38">
        <v>1270435</v>
      </c>
      <c r="ANT38">
        <v>1261416</v>
      </c>
      <c r="ANU38">
        <v>1264212</v>
      </c>
      <c r="ANV38">
        <v>1271875</v>
      </c>
      <c r="ANW38">
        <v>1269406</v>
      </c>
      <c r="ANX38">
        <v>1269382</v>
      </c>
      <c r="ANY38">
        <v>1275388</v>
      </c>
      <c r="ANZ38">
        <v>1277128</v>
      </c>
      <c r="AOA38">
        <v>1278494</v>
      </c>
      <c r="AOB38">
        <v>1282160</v>
      </c>
      <c r="AOC38">
        <v>1288276</v>
      </c>
      <c r="AOD38">
        <v>1287544</v>
      </c>
      <c r="AOE38">
        <v>1286818</v>
      </c>
      <c r="AOF38">
        <v>1289481</v>
      </c>
      <c r="AOG38">
        <v>1288758</v>
      </c>
      <c r="AOH38">
        <v>1286948</v>
      </c>
      <c r="AOI38">
        <v>1286605</v>
      </c>
      <c r="AOJ38">
        <v>1289759</v>
      </c>
      <c r="AOK38">
        <v>1278046</v>
      </c>
      <c r="AOL38">
        <v>1272442</v>
      </c>
      <c r="AOM38">
        <v>1272442</v>
      </c>
      <c r="AON38">
        <v>1270838</v>
      </c>
      <c r="AOO38">
        <v>1265180</v>
      </c>
      <c r="AOP38">
        <v>1272390</v>
      </c>
      <c r="AOQ38">
        <v>1270843</v>
      </c>
      <c r="AOR38">
        <v>1264261</v>
      </c>
      <c r="AOS38">
        <v>1266995</v>
      </c>
      <c r="AOT38">
        <v>1266859</v>
      </c>
      <c r="AOU38">
        <v>1276147</v>
      </c>
      <c r="AOV38">
        <v>1285937</v>
      </c>
      <c r="AOW38">
        <v>1293255</v>
      </c>
      <c r="AOX38">
        <v>1285896</v>
      </c>
      <c r="AOY38">
        <v>1289151</v>
      </c>
      <c r="AOZ38">
        <v>1290887</v>
      </c>
      <c r="APA38">
        <v>1281347</v>
      </c>
      <c r="APB38">
        <v>1284702</v>
      </c>
      <c r="APC38">
        <v>1276463</v>
      </c>
      <c r="APD38">
        <v>19</v>
      </c>
      <c r="APE38">
        <v>35</v>
      </c>
      <c r="APF38">
        <v>64</v>
      </c>
      <c r="APG38">
        <v>1499</v>
      </c>
      <c r="APH38">
        <v>2086</v>
      </c>
      <c r="API38">
        <v>4984</v>
      </c>
      <c r="APJ38">
        <v>5005</v>
      </c>
      <c r="APK38">
        <v>4907</v>
      </c>
      <c r="APL38">
        <v>8306</v>
      </c>
      <c r="APM38">
        <v>8951</v>
      </c>
      <c r="APN38">
        <v>9271</v>
      </c>
      <c r="APO38">
        <v>10533</v>
      </c>
      <c r="APP38">
        <v>12678</v>
      </c>
      <c r="APQ38">
        <v>13095</v>
      </c>
      <c r="APR38">
        <v>13493</v>
      </c>
      <c r="APS38">
        <v>14410</v>
      </c>
      <c r="APT38">
        <v>16775</v>
      </c>
      <c r="APU38">
        <v>27544</v>
      </c>
      <c r="APV38">
        <v>71195</v>
      </c>
      <c r="APW38">
        <v>392208</v>
      </c>
      <c r="APX38">
        <v>927282</v>
      </c>
      <c r="APY38">
        <v>1265361</v>
      </c>
      <c r="APZ38">
        <v>1265361</v>
      </c>
      <c r="AQA38">
        <v>1301756</v>
      </c>
      <c r="AQB38">
        <v>1300819</v>
      </c>
      <c r="AQC38">
        <v>1298677</v>
      </c>
      <c r="AQD38">
        <v>1297383</v>
      </c>
      <c r="AQE38">
        <v>1290406</v>
      </c>
      <c r="AQF38">
        <v>1287747</v>
      </c>
      <c r="AQG38">
        <v>1284714</v>
      </c>
      <c r="AQH38">
        <v>1286703</v>
      </c>
      <c r="AQI38">
        <v>1287940</v>
      </c>
      <c r="AQJ38">
        <v>1288406</v>
      </c>
      <c r="AQK38">
        <v>1282810</v>
      </c>
      <c r="AQL38">
        <v>1284097</v>
      </c>
      <c r="AQM38">
        <v>1285072</v>
      </c>
      <c r="AQN38">
        <v>1285165</v>
      </c>
      <c r="AQO38">
        <v>1292734</v>
      </c>
      <c r="AQP38">
        <v>1295647</v>
      </c>
      <c r="AQQ38">
        <v>1288531</v>
      </c>
      <c r="AQR38">
        <v>1285275</v>
      </c>
      <c r="AQS38">
        <v>1286036</v>
      </c>
      <c r="AQT38">
        <v>1283852</v>
      </c>
      <c r="AQU38">
        <v>1285707</v>
      </c>
      <c r="AQV38">
        <v>1282460</v>
      </c>
      <c r="AQW38">
        <v>1274407</v>
      </c>
      <c r="AQX38">
        <v>1261741</v>
      </c>
      <c r="AQY38">
        <v>1261741</v>
      </c>
      <c r="AQZ38">
        <v>1256133</v>
      </c>
      <c r="ARA38">
        <v>1245957</v>
      </c>
      <c r="ARB38">
        <v>1245988</v>
      </c>
      <c r="ARC38">
        <v>1244928</v>
      </c>
      <c r="ARD38">
        <v>1237603</v>
      </c>
      <c r="ARE38">
        <v>1233326</v>
      </c>
      <c r="ARF38">
        <v>1225462</v>
      </c>
      <c r="ARG38">
        <v>1235006</v>
      </c>
      <c r="ARH38">
        <v>1243593</v>
      </c>
      <c r="ARI38">
        <v>1244576</v>
      </c>
      <c r="ARJ38">
        <v>1246835</v>
      </c>
      <c r="ARK38">
        <v>1246453</v>
      </c>
      <c r="ARL38">
        <v>1248132</v>
      </c>
      <c r="ARM38">
        <v>1246545</v>
      </c>
      <c r="ARN38">
        <v>1252180</v>
      </c>
      <c r="ARO38">
        <v>1252180</v>
      </c>
      <c r="ARP38">
        <v>1256992</v>
      </c>
      <c r="ARQ38">
        <v>67</v>
      </c>
      <c r="ARR38">
        <v>2348</v>
      </c>
      <c r="ARS38">
        <v>4511</v>
      </c>
      <c r="ART38">
        <v>5316</v>
      </c>
      <c r="ARU38">
        <v>5902</v>
      </c>
      <c r="ARV38">
        <v>6203</v>
      </c>
      <c r="ARW38">
        <v>6203</v>
      </c>
      <c r="ARX38">
        <v>6383</v>
      </c>
      <c r="ARY38">
        <v>6779</v>
      </c>
      <c r="ARZ38">
        <v>8051</v>
      </c>
      <c r="ASA38">
        <v>8556</v>
      </c>
      <c r="ASB38">
        <v>9920</v>
      </c>
      <c r="ASC38">
        <v>11515</v>
      </c>
      <c r="ASD38">
        <v>12206</v>
      </c>
      <c r="ASE38">
        <v>17226</v>
      </c>
      <c r="ASF38">
        <v>22778</v>
      </c>
      <c r="ASG38">
        <v>35891</v>
      </c>
      <c r="ASH38">
        <v>87904</v>
      </c>
      <c r="ASI38">
        <v>134847</v>
      </c>
      <c r="ASJ38">
        <v>134847</v>
      </c>
      <c r="ASK38">
        <v>412940</v>
      </c>
      <c r="ASL38">
        <v>852915</v>
      </c>
      <c r="ASM38">
        <v>1123401</v>
      </c>
      <c r="ASN38">
        <v>1226639</v>
      </c>
      <c r="ASO38">
        <v>1245305</v>
      </c>
      <c r="ASP38">
        <v>1239175</v>
      </c>
      <c r="ASQ38">
        <v>1240068</v>
      </c>
      <c r="ASR38">
        <v>1239750</v>
      </c>
      <c r="ASS38">
        <v>1239304</v>
      </c>
      <c r="AST38">
        <v>1238643</v>
      </c>
      <c r="ASU38">
        <v>1232142</v>
      </c>
      <c r="ASV38">
        <v>1226306</v>
      </c>
      <c r="ASW38">
        <v>1225544</v>
      </c>
      <c r="ASX38">
        <v>1220797</v>
      </c>
      <c r="ASY38">
        <v>1210485</v>
      </c>
      <c r="ASZ38">
        <v>1211391</v>
      </c>
      <c r="ATA38">
        <v>1210331</v>
      </c>
      <c r="ATB38">
        <v>1214439</v>
      </c>
      <c r="ATC38">
        <v>1214847</v>
      </c>
      <c r="ATD38">
        <v>1215763</v>
      </c>
      <c r="ATE38">
        <v>1216892</v>
      </c>
      <c r="ATF38">
        <v>1215782</v>
      </c>
      <c r="ATG38">
        <v>1222054</v>
      </c>
      <c r="ATH38">
        <v>1216190</v>
      </c>
      <c r="ATI38">
        <v>1218831</v>
      </c>
      <c r="ATJ38">
        <v>1216406</v>
      </c>
      <c r="ATK38">
        <v>1214848</v>
      </c>
      <c r="ATL38">
        <v>1221235</v>
      </c>
      <c r="ATM38">
        <v>1217491</v>
      </c>
      <c r="ATN38">
        <v>1217313</v>
      </c>
      <c r="ATO38">
        <v>1216795</v>
      </c>
      <c r="ATP38">
        <v>1218729</v>
      </c>
      <c r="ATQ38">
        <v>1218507</v>
      </c>
      <c r="ATR38">
        <v>1218989</v>
      </c>
      <c r="ATS38">
        <v>1219738</v>
      </c>
      <c r="ATT38">
        <v>1222533</v>
      </c>
      <c r="ATU38">
        <v>1224573</v>
      </c>
      <c r="ATV38">
        <v>1220857</v>
      </c>
      <c r="ATW38">
        <v>1223674</v>
      </c>
      <c r="ATX38">
        <v>1226984</v>
      </c>
      <c r="ATY38">
        <v>1243108</v>
      </c>
      <c r="ATZ38">
        <v>1243296</v>
      </c>
      <c r="AUA38">
        <v>1240563</v>
      </c>
      <c r="AUB38">
        <v>1239841</v>
      </c>
      <c r="AUC38">
        <v>1245147</v>
      </c>
      <c r="AUD38">
        <v>1513</v>
      </c>
      <c r="AUE38">
        <v>3713</v>
      </c>
      <c r="AUF38">
        <v>4522</v>
      </c>
      <c r="AUG38">
        <v>6093</v>
      </c>
      <c r="AUH38">
        <v>9449</v>
      </c>
      <c r="AUI38">
        <v>11092</v>
      </c>
      <c r="AUJ38">
        <v>13008</v>
      </c>
      <c r="AUK38">
        <v>13140</v>
      </c>
      <c r="AUL38">
        <v>15959</v>
      </c>
      <c r="AUM38">
        <v>19486</v>
      </c>
      <c r="AUN38">
        <v>21865</v>
      </c>
      <c r="AUO38">
        <v>23977</v>
      </c>
      <c r="AUP38">
        <v>23977</v>
      </c>
      <c r="AUQ38">
        <v>28036</v>
      </c>
      <c r="AUR38">
        <v>29999</v>
      </c>
      <c r="AUS38">
        <v>35187</v>
      </c>
      <c r="AUT38">
        <v>54290</v>
      </c>
      <c r="AUU38">
        <v>128996</v>
      </c>
      <c r="AUV38">
        <v>244453</v>
      </c>
      <c r="AUW38">
        <v>584947</v>
      </c>
      <c r="AUX38">
        <v>956916</v>
      </c>
      <c r="AUY38">
        <v>1128568</v>
      </c>
      <c r="AUZ38">
        <v>1189709</v>
      </c>
      <c r="AVA38">
        <v>1226940</v>
      </c>
      <c r="AVB38">
        <v>1240054</v>
      </c>
      <c r="AVC38">
        <v>1249754</v>
      </c>
      <c r="AVD38">
        <v>1248282</v>
      </c>
      <c r="AVE38">
        <v>1242660</v>
      </c>
      <c r="AVF38">
        <v>1234716</v>
      </c>
      <c r="AVG38">
        <v>1229985</v>
      </c>
      <c r="AVH38">
        <v>1227482</v>
      </c>
      <c r="AVI38">
        <v>1228798</v>
      </c>
      <c r="AVJ38">
        <v>1225958</v>
      </c>
      <c r="AVK38">
        <v>1225040</v>
      </c>
      <c r="AVL38">
        <v>1225593</v>
      </c>
      <c r="AVM38">
        <v>1224750</v>
      </c>
      <c r="AVN38">
        <v>1230356</v>
      </c>
      <c r="AVO38">
        <v>1227725</v>
      </c>
      <c r="AVP38">
        <v>1231084</v>
      </c>
      <c r="AVQ38">
        <v>1232660</v>
      </c>
      <c r="AVR38">
        <v>1235298</v>
      </c>
      <c r="AVS38">
        <v>1238901</v>
      </c>
      <c r="AVT38">
        <v>1236970</v>
      </c>
      <c r="AVU38">
        <v>1237811</v>
      </c>
      <c r="AVV38">
        <v>1236123</v>
      </c>
      <c r="AVW38">
        <v>1224302</v>
      </c>
      <c r="AVX38">
        <v>1225089</v>
      </c>
      <c r="AVY38">
        <v>1223077</v>
      </c>
      <c r="AVZ38">
        <v>1222488</v>
      </c>
      <c r="AWA38">
        <v>1218522</v>
      </c>
      <c r="AWB38">
        <v>1209185</v>
      </c>
      <c r="AWC38">
        <v>1202435</v>
      </c>
      <c r="AWD38">
        <v>1193299</v>
      </c>
      <c r="AWE38">
        <v>1196840</v>
      </c>
      <c r="AWF38">
        <v>1192273</v>
      </c>
      <c r="AWG38">
        <v>1192800</v>
      </c>
      <c r="AWH38">
        <v>1195065</v>
      </c>
      <c r="AWI38">
        <v>1195065</v>
      </c>
      <c r="AWJ38">
        <v>1189458</v>
      </c>
      <c r="AWK38">
        <v>1188091</v>
      </c>
      <c r="AWL38">
        <v>1192070</v>
      </c>
      <c r="AWM38">
        <v>1189002</v>
      </c>
      <c r="AWN38">
        <v>1183872</v>
      </c>
      <c r="AWO38">
        <v>1200846</v>
      </c>
      <c r="AWP38">
        <v>1193403</v>
      </c>
      <c r="AWQ38">
        <v>1197200</v>
      </c>
      <c r="AWR38">
        <v>1360</v>
      </c>
      <c r="AWS38">
        <v>9739</v>
      </c>
      <c r="AWT38">
        <v>10067</v>
      </c>
      <c r="AWU38">
        <v>10338</v>
      </c>
      <c r="AWV38">
        <v>10907</v>
      </c>
      <c r="AWW38">
        <v>11676</v>
      </c>
      <c r="AWX38">
        <v>12898</v>
      </c>
      <c r="AWY38">
        <v>14878</v>
      </c>
      <c r="AWZ38">
        <v>17188</v>
      </c>
      <c r="AXA38">
        <v>18006</v>
      </c>
      <c r="AXB38">
        <v>18956</v>
      </c>
      <c r="AXC38">
        <v>22304</v>
      </c>
      <c r="AXD38">
        <v>23395</v>
      </c>
      <c r="AXE38">
        <v>26897</v>
      </c>
      <c r="AXF38">
        <v>27748</v>
      </c>
      <c r="AXG38">
        <v>29093</v>
      </c>
      <c r="AXH38">
        <v>29093</v>
      </c>
      <c r="AXI38">
        <v>39380</v>
      </c>
      <c r="AXJ38">
        <v>82725</v>
      </c>
      <c r="AXK38">
        <v>329777</v>
      </c>
      <c r="AXL38">
        <v>752999</v>
      </c>
      <c r="AXM38">
        <v>1028255</v>
      </c>
      <c r="AXN38">
        <v>1094892</v>
      </c>
      <c r="AXO38">
        <v>1123765</v>
      </c>
      <c r="AXP38">
        <v>1136641</v>
      </c>
      <c r="AXQ38">
        <v>1138790</v>
      </c>
      <c r="AXR38">
        <v>1137565</v>
      </c>
      <c r="AXS38">
        <v>1135400</v>
      </c>
      <c r="AXT38">
        <v>1131514</v>
      </c>
      <c r="AXU38">
        <v>1131373</v>
      </c>
      <c r="AXV38">
        <v>1130201</v>
      </c>
      <c r="AXW38">
        <v>1133625</v>
      </c>
      <c r="AXX38">
        <v>1128247</v>
      </c>
      <c r="AXY38">
        <v>1131096</v>
      </c>
      <c r="AXZ38">
        <v>1134553</v>
      </c>
      <c r="AYA38">
        <v>1138151</v>
      </c>
      <c r="AYB38">
        <v>1136581</v>
      </c>
      <c r="AYC38">
        <v>1130171</v>
      </c>
      <c r="AYD38">
        <v>1137630</v>
      </c>
      <c r="AYE38">
        <v>1134576</v>
      </c>
      <c r="AYF38">
        <v>1134782</v>
      </c>
      <c r="AYG38">
        <v>1139545</v>
      </c>
      <c r="AYH38">
        <v>1134890</v>
      </c>
      <c r="AYI38">
        <v>1134916</v>
      </c>
      <c r="AYJ38">
        <v>1136645</v>
      </c>
      <c r="AYK38">
        <v>1138010</v>
      </c>
      <c r="AYL38">
        <v>1137279</v>
      </c>
      <c r="AYM38">
        <v>1137938</v>
      </c>
      <c r="AYN38">
        <v>1131279</v>
      </c>
      <c r="AYO38">
        <v>1135303</v>
      </c>
      <c r="AYP38">
        <v>1132068</v>
      </c>
      <c r="AYQ38">
        <v>1128702</v>
      </c>
      <c r="AYR38">
        <v>1128534</v>
      </c>
      <c r="AYS38">
        <v>1132368</v>
      </c>
      <c r="AYT38">
        <v>1135730</v>
      </c>
      <c r="AYU38">
        <v>1136288</v>
      </c>
      <c r="AYV38">
        <v>1135895</v>
      </c>
      <c r="AYW38">
        <v>1137936</v>
      </c>
      <c r="AYX38">
        <v>1135760</v>
      </c>
      <c r="AYY38">
        <v>1124389</v>
      </c>
      <c r="AYZ38">
        <v>1125728</v>
      </c>
      <c r="AZA38">
        <v>1124292</v>
      </c>
      <c r="AZB38">
        <v>1126916</v>
      </c>
      <c r="AZC38">
        <v>1130074</v>
      </c>
      <c r="AZD38">
        <v>1138540</v>
      </c>
      <c r="AZE38">
        <v>45</v>
      </c>
      <c r="AZF38">
        <v>751</v>
      </c>
      <c r="AZG38">
        <v>4476</v>
      </c>
      <c r="AZH38">
        <v>5946</v>
      </c>
      <c r="AZI38">
        <v>6033</v>
      </c>
      <c r="AZJ38">
        <v>6429</v>
      </c>
      <c r="AZK38">
        <v>8164</v>
      </c>
      <c r="AZL38">
        <v>8188</v>
      </c>
      <c r="AZM38">
        <v>8811</v>
      </c>
      <c r="AZN38">
        <v>9237</v>
      </c>
      <c r="AZO38">
        <v>9906</v>
      </c>
      <c r="AZP38">
        <v>10109</v>
      </c>
      <c r="AZQ38">
        <v>10958</v>
      </c>
      <c r="AZR38">
        <v>11812</v>
      </c>
      <c r="AZS38">
        <v>12812</v>
      </c>
      <c r="AZT38">
        <v>14750</v>
      </c>
      <c r="AZU38">
        <v>23268</v>
      </c>
      <c r="AZV38">
        <v>34030</v>
      </c>
      <c r="AZW38">
        <v>140761</v>
      </c>
      <c r="AZX38">
        <v>423950</v>
      </c>
      <c r="AZY38">
        <v>716409</v>
      </c>
      <c r="AZZ38">
        <v>992129</v>
      </c>
      <c r="BAA38">
        <v>1076459</v>
      </c>
      <c r="BAB38">
        <v>1111183</v>
      </c>
      <c r="BAC38">
        <v>1105421</v>
      </c>
      <c r="BAD38">
        <v>1107129</v>
      </c>
      <c r="BAE38">
        <v>1107129</v>
      </c>
      <c r="BAF38">
        <v>1098768</v>
      </c>
      <c r="BAG38">
        <v>1096527</v>
      </c>
      <c r="BAH38">
        <v>1096674</v>
      </c>
      <c r="BAI38">
        <v>1098513</v>
      </c>
      <c r="BAJ38">
        <v>1095903</v>
      </c>
      <c r="BAK38">
        <v>1092536</v>
      </c>
      <c r="BAL38">
        <v>1094933</v>
      </c>
      <c r="BAM38">
        <v>1093157</v>
      </c>
      <c r="BAN38">
        <v>1091193</v>
      </c>
      <c r="BAO38">
        <v>1092640</v>
      </c>
      <c r="BAP38">
        <v>1095696</v>
      </c>
      <c r="BAQ38">
        <v>1083944</v>
      </c>
      <c r="BAR38">
        <v>1082804</v>
      </c>
      <c r="BAS38">
        <v>1087536</v>
      </c>
      <c r="BAT38">
        <v>1071482</v>
      </c>
      <c r="BAU38">
        <v>1075776</v>
      </c>
      <c r="BAV38">
        <v>1073601</v>
      </c>
      <c r="BAW38">
        <v>1074729</v>
      </c>
      <c r="BAX38">
        <v>1075286</v>
      </c>
      <c r="BAY38">
        <v>1075286</v>
      </c>
      <c r="BAZ38">
        <v>1076867</v>
      </c>
      <c r="BBA38">
        <v>1065341</v>
      </c>
      <c r="BBB38">
        <v>1060206</v>
      </c>
      <c r="BBC38">
        <v>1058037</v>
      </c>
      <c r="BBD38">
        <v>1055074</v>
      </c>
      <c r="BBE38">
        <v>1053266</v>
      </c>
      <c r="BBF38">
        <v>1042806</v>
      </c>
      <c r="BBG38">
        <v>1038915</v>
      </c>
      <c r="BBH38">
        <v>1041474</v>
      </c>
      <c r="BBI38">
        <v>1044130</v>
      </c>
      <c r="BBJ38">
        <v>1044130</v>
      </c>
      <c r="BBK38">
        <v>1039176</v>
      </c>
      <c r="BBL38">
        <v>1028248</v>
      </c>
      <c r="BBM38">
        <v>1026988</v>
      </c>
      <c r="BBN38">
        <v>1025445</v>
      </c>
      <c r="BBO38">
        <v>1025445</v>
      </c>
      <c r="BBP38">
        <v>1024683</v>
      </c>
      <c r="BBQ38">
        <v>1022671</v>
      </c>
      <c r="BBR38">
        <v>58</v>
      </c>
      <c r="BBS38">
        <v>4005</v>
      </c>
      <c r="BBT38">
        <v>6470</v>
      </c>
      <c r="BBU38">
        <v>8433</v>
      </c>
      <c r="BBV38">
        <v>14273</v>
      </c>
      <c r="BBW38">
        <v>14821</v>
      </c>
      <c r="BBX38">
        <v>22319</v>
      </c>
      <c r="BBY38">
        <v>24310</v>
      </c>
      <c r="BBZ38">
        <v>24763</v>
      </c>
      <c r="BCA38">
        <v>26305</v>
      </c>
      <c r="BCB38">
        <v>26825</v>
      </c>
      <c r="BCC38">
        <v>27256</v>
      </c>
      <c r="BCD38">
        <v>27605</v>
      </c>
      <c r="BCE38">
        <v>30469</v>
      </c>
      <c r="BCF38">
        <v>34086</v>
      </c>
      <c r="BCG38">
        <v>39745</v>
      </c>
      <c r="BCH38">
        <v>44926</v>
      </c>
      <c r="BCI38">
        <v>98625</v>
      </c>
      <c r="BCJ38">
        <v>98625</v>
      </c>
      <c r="BCK38">
        <v>234319</v>
      </c>
      <c r="BCL38">
        <v>508028</v>
      </c>
      <c r="BCM38">
        <v>768450</v>
      </c>
      <c r="BCN38">
        <v>898206</v>
      </c>
      <c r="BCO38">
        <v>1007815</v>
      </c>
      <c r="BCP38">
        <v>1009886</v>
      </c>
      <c r="BCQ38">
        <v>1008475</v>
      </c>
      <c r="BCR38">
        <v>1010761</v>
      </c>
      <c r="BCS38">
        <v>1009748</v>
      </c>
      <c r="BCT38">
        <v>1010155</v>
      </c>
      <c r="BCU38">
        <v>1011073</v>
      </c>
      <c r="BCV38">
        <v>1003022</v>
      </c>
      <c r="BCW38">
        <v>995688</v>
      </c>
      <c r="BCX38">
        <v>995948</v>
      </c>
      <c r="BCY38">
        <v>994861</v>
      </c>
      <c r="BCZ38">
        <v>982824</v>
      </c>
      <c r="BDA38">
        <v>990211</v>
      </c>
      <c r="BDB38">
        <v>993913</v>
      </c>
      <c r="BDC38">
        <v>1003342</v>
      </c>
      <c r="BDD38">
        <v>1000941</v>
      </c>
      <c r="BDE38">
        <v>1001216</v>
      </c>
      <c r="BDF38">
        <v>996918</v>
      </c>
      <c r="BDG38">
        <v>994601</v>
      </c>
      <c r="BDH38">
        <v>995651</v>
      </c>
      <c r="BDI38">
        <v>990370</v>
      </c>
      <c r="BDJ38">
        <v>983369</v>
      </c>
      <c r="BDK38">
        <v>985023</v>
      </c>
      <c r="BDL38">
        <v>982726</v>
      </c>
      <c r="BDM38">
        <v>985114</v>
      </c>
      <c r="BDN38">
        <v>983069</v>
      </c>
      <c r="BDO38">
        <v>990398</v>
      </c>
      <c r="BDP38">
        <v>991651</v>
      </c>
      <c r="BDQ38">
        <v>991012</v>
      </c>
      <c r="BDR38">
        <v>982794</v>
      </c>
      <c r="BDS38">
        <v>983942</v>
      </c>
      <c r="BDT38">
        <v>979707</v>
      </c>
      <c r="BDU38">
        <v>983420</v>
      </c>
      <c r="BDV38">
        <v>984202</v>
      </c>
      <c r="BDW38">
        <v>980343</v>
      </c>
      <c r="BDX38">
        <v>987607</v>
      </c>
      <c r="BDY38">
        <v>992116</v>
      </c>
      <c r="BDZ38">
        <v>990087</v>
      </c>
      <c r="BEA38">
        <v>988909</v>
      </c>
      <c r="BEB38">
        <v>988503</v>
      </c>
      <c r="BEC38">
        <v>988739</v>
      </c>
      <c r="BED38">
        <v>987804</v>
      </c>
      <c r="BEE38">
        <v>4302</v>
      </c>
      <c r="BEF38">
        <v>10241</v>
      </c>
      <c r="BEG38">
        <v>14696</v>
      </c>
      <c r="BEH38">
        <v>14879</v>
      </c>
      <c r="BEI38">
        <v>16313</v>
      </c>
      <c r="BEJ38">
        <v>17455</v>
      </c>
      <c r="BEK38">
        <v>17535</v>
      </c>
      <c r="BEL38">
        <v>17535</v>
      </c>
      <c r="BEM38">
        <v>21822</v>
      </c>
      <c r="BEN38">
        <v>27419</v>
      </c>
      <c r="BEO38">
        <v>28314</v>
      </c>
      <c r="BEP38">
        <v>28314</v>
      </c>
      <c r="BEQ38">
        <v>30541</v>
      </c>
      <c r="BER38">
        <v>34159</v>
      </c>
      <c r="BES38">
        <v>34754</v>
      </c>
      <c r="BET38">
        <v>39974</v>
      </c>
      <c r="BEU38">
        <v>51180</v>
      </c>
      <c r="BEV38">
        <v>176598</v>
      </c>
      <c r="BEW38">
        <v>353100</v>
      </c>
      <c r="BEX38">
        <v>626124</v>
      </c>
      <c r="BEY38">
        <v>893823</v>
      </c>
      <c r="BEZ38">
        <v>1014277</v>
      </c>
      <c r="BFA38">
        <v>1060477</v>
      </c>
      <c r="BFB38">
        <v>1072416</v>
      </c>
      <c r="BFC38">
        <v>1076608</v>
      </c>
      <c r="BFD38">
        <v>1073481</v>
      </c>
      <c r="BFE38">
        <v>1071622</v>
      </c>
      <c r="BFF38">
        <v>1063134</v>
      </c>
      <c r="BFG38">
        <v>1051105</v>
      </c>
      <c r="BFH38">
        <v>1051649</v>
      </c>
      <c r="BFI38">
        <v>1037787</v>
      </c>
      <c r="BFJ38">
        <v>1042806</v>
      </c>
      <c r="BFK38">
        <v>1041210</v>
      </c>
      <c r="BFL38">
        <v>1040049</v>
      </c>
      <c r="BFM38">
        <v>1038650</v>
      </c>
      <c r="BFN38">
        <v>1035197</v>
      </c>
      <c r="BFO38">
        <v>1042482</v>
      </c>
      <c r="BFP38">
        <v>1039287</v>
      </c>
      <c r="BFQ38">
        <v>1037419</v>
      </c>
      <c r="BFR38">
        <v>1040797</v>
      </c>
      <c r="BFS38">
        <v>1041358</v>
      </c>
      <c r="BFT38">
        <v>1041791</v>
      </c>
      <c r="BFU38">
        <v>1046751</v>
      </c>
      <c r="BFV38">
        <v>1042206</v>
      </c>
      <c r="BFW38">
        <v>1036335</v>
      </c>
      <c r="BFX38">
        <v>1037718</v>
      </c>
      <c r="BFY38">
        <v>1037406</v>
      </c>
      <c r="BFZ38">
        <v>1037845</v>
      </c>
      <c r="BGA38">
        <v>1038312</v>
      </c>
      <c r="BGB38">
        <v>1041851</v>
      </c>
      <c r="BGC38">
        <v>1041200</v>
      </c>
      <c r="BGD38">
        <v>1046521</v>
      </c>
      <c r="BGE38">
        <v>1052170</v>
      </c>
      <c r="BGF38">
        <v>1056704</v>
      </c>
      <c r="BGG38">
        <v>1057182</v>
      </c>
      <c r="BGH38">
        <v>1055799</v>
      </c>
      <c r="BGI38">
        <v>1050155</v>
      </c>
      <c r="BGJ38">
        <v>1050155</v>
      </c>
      <c r="BGK38">
        <v>1049788</v>
      </c>
      <c r="BGL38">
        <v>1040888</v>
      </c>
      <c r="BGM38">
        <v>1029464</v>
      </c>
      <c r="BGN38">
        <v>1028079</v>
      </c>
      <c r="BGO38">
        <v>1026895</v>
      </c>
      <c r="BGP38">
        <v>1025873</v>
      </c>
      <c r="BGQ38">
        <v>1021204</v>
      </c>
      <c r="BGR38">
        <v>1023975</v>
      </c>
      <c r="BGS38">
        <v>6609</v>
      </c>
      <c r="BGT38">
        <v>6670</v>
      </c>
      <c r="BGU38">
        <v>7273</v>
      </c>
      <c r="BGV38">
        <v>8036</v>
      </c>
      <c r="BGW38">
        <v>8980</v>
      </c>
      <c r="BGX38">
        <v>11248</v>
      </c>
      <c r="BGY38">
        <v>12387</v>
      </c>
      <c r="BGZ38">
        <v>27355</v>
      </c>
      <c r="BHA38">
        <v>44443</v>
      </c>
      <c r="BHB38">
        <v>48781</v>
      </c>
      <c r="BHC38">
        <v>50212</v>
      </c>
      <c r="BHD38">
        <v>61230</v>
      </c>
      <c r="BHE38">
        <v>68127</v>
      </c>
      <c r="BHF38">
        <v>74960</v>
      </c>
      <c r="BHG38">
        <v>78831</v>
      </c>
      <c r="BHH38">
        <v>81774</v>
      </c>
      <c r="BHI38">
        <v>92566</v>
      </c>
      <c r="BHJ38">
        <v>200928</v>
      </c>
      <c r="BHK38">
        <v>406407</v>
      </c>
      <c r="BHL38">
        <v>724569</v>
      </c>
      <c r="BHM38">
        <v>724569</v>
      </c>
      <c r="BHN38">
        <v>861314</v>
      </c>
      <c r="BHO38">
        <v>958809</v>
      </c>
      <c r="BHP38">
        <v>1018583</v>
      </c>
      <c r="BHQ38">
        <v>1035966</v>
      </c>
      <c r="BHR38">
        <v>1040215</v>
      </c>
      <c r="BHS38">
        <v>1042450</v>
      </c>
      <c r="BHT38">
        <v>1052459</v>
      </c>
      <c r="BHU38">
        <v>1056036</v>
      </c>
      <c r="BHV38">
        <v>1055980</v>
      </c>
      <c r="BHW38">
        <v>1056238</v>
      </c>
      <c r="BHX38">
        <v>1057517</v>
      </c>
      <c r="BHY38">
        <v>1060151</v>
      </c>
      <c r="BHZ38">
        <v>1048923</v>
      </c>
      <c r="BIA38">
        <v>1045775</v>
      </c>
      <c r="BIB38">
        <v>1053932</v>
      </c>
      <c r="BIC38">
        <v>1049544</v>
      </c>
      <c r="BID38">
        <v>1036419</v>
      </c>
      <c r="BIE38">
        <v>1033196</v>
      </c>
      <c r="BIF38">
        <v>1041067</v>
      </c>
      <c r="BIG38">
        <v>1040286</v>
      </c>
      <c r="BIH38">
        <v>1039048</v>
      </c>
      <c r="BII38">
        <v>1041403</v>
      </c>
      <c r="BIJ38">
        <v>1043899</v>
      </c>
      <c r="BIK38">
        <v>1041278</v>
      </c>
      <c r="BIL38">
        <v>1040492</v>
      </c>
      <c r="BIM38">
        <v>1048073</v>
      </c>
      <c r="BIN38">
        <v>1049147</v>
      </c>
      <c r="BIO38">
        <v>1044592</v>
      </c>
      <c r="BIP38">
        <v>1047016</v>
      </c>
      <c r="BIQ38">
        <v>1046162</v>
      </c>
      <c r="BIR38">
        <v>1046162</v>
      </c>
      <c r="BIS38">
        <v>1044769</v>
      </c>
      <c r="BIT38">
        <v>1052353</v>
      </c>
      <c r="BIU38">
        <v>1052479</v>
      </c>
      <c r="BIV38">
        <v>1051991</v>
      </c>
      <c r="BIW38">
        <v>1055563</v>
      </c>
      <c r="BIX38">
        <v>1055693</v>
      </c>
      <c r="BIY38">
        <v>1051390</v>
      </c>
      <c r="BIZ38">
        <v>1049859</v>
      </c>
      <c r="BJA38">
        <v>1049768</v>
      </c>
      <c r="BJB38">
        <v>1048657</v>
      </c>
      <c r="BJC38">
        <v>1055235</v>
      </c>
      <c r="BJD38">
        <v>1072005</v>
      </c>
      <c r="BJE38">
        <v>1082616</v>
      </c>
      <c r="BJF38">
        <v>37</v>
      </c>
      <c r="BJG38">
        <v>51</v>
      </c>
      <c r="BJH38">
        <v>1261</v>
      </c>
      <c r="BJI38">
        <v>1597</v>
      </c>
      <c r="BJJ38">
        <v>3851</v>
      </c>
      <c r="BJK38">
        <v>3860</v>
      </c>
      <c r="BJL38">
        <v>3861</v>
      </c>
      <c r="BJM38">
        <v>3928</v>
      </c>
      <c r="BJN38">
        <v>4113</v>
      </c>
      <c r="BJO38">
        <v>4717</v>
      </c>
      <c r="BJP38">
        <v>5115</v>
      </c>
      <c r="BJQ38">
        <v>8250</v>
      </c>
      <c r="BJR38">
        <v>12779</v>
      </c>
      <c r="BJS38">
        <v>17049</v>
      </c>
      <c r="BJT38">
        <v>21656</v>
      </c>
      <c r="BJU38">
        <v>26132</v>
      </c>
      <c r="BJV38">
        <v>41532</v>
      </c>
      <c r="BJW38">
        <v>146717</v>
      </c>
      <c r="BJX38">
        <v>350654</v>
      </c>
      <c r="BJY38">
        <v>597637</v>
      </c>
      <c r="BJZ38">
        <v>878915</v>
      </c>
      <c r="BKA38">
        <v>981044</v>
      </c>
      <c r="BKB38">
        <v>1068775</v>
      </c>
      <c r="BKC38">
        <v>1094148</v>
      </c>
      <c r="BKD38">
        <v>1114975</v>
      </c>
      <c r="BKE38">
        <v>1114975</v>
      </c>
      <c r="BKF38">
        <v>1129044</v>
      </c>
      <c r="BKG38">
        <v>1129877</v>
      </c>
      <c r="BKH38">
        <v>1147444</v>
      </c>
      <c r="BKI38">
        <v>1143404</v>
      </c>
      <c r="BKJ38">
        <v>1155657</v>
      </c>
      <c r="BKK38">
        <v>1157890</v>
      </c>
      <c r="BKL38">
        <v>1165918</v>
      </c>
      <c r="BKM38">
        <v>1170627</v>
      </c>
      <c r="BKN38">
        <v>1173330</v>
      </c>
      <c r="BKO38">
        <v>1179601</v>
      </c>
      <c r="BKP38">
        <v>1183931</v>
      </c>
      <c r="BKQ38">
        <v>1189512</v>
      </c>
      <c r="BKR38">
        <v>1220349</v>
      </c>
      <c r="BKS38">
        <v>1223087</v>
      </c>
      <c r="BKT38">
        <v>1226566</v>
      </c>
      <c r="BKU38">
        <v>1235849</v>
      </c>
      <c r="BKV38">
        <v>1235859</v>
      </c>
      <c r="BKW38">
        <v>1246270</v>
      </c>
      <c r="BKX38">
        <v>1248723</v>
      </c>
      <c r="BKY38">
        <v>1248723</v>
      </c>
      <c r="BKZ38">
        <v>1257656</v>
      </c>
      <c r="BLA38">
        <v>1255577</v>
      </c>
      <c r="BLB38">
        <v>1254134</v>
      </c>
      <c r="BLC38">
        <v>1254502</v>
      </c>
      <c r="BLD38">
        <v>1247766</v>
      </c>
      <c r="BLE38">
        <v>1247820</v>
      </c>
      <c r="BLF38">
        <v>1241947</v>
      </c>
      <c r="BLG38">
        <v>1236563</v>
      </c>
      <c r="BLH38">
        <v>1240834</v>
      </c>
      <c r="BLI38">
        <v>1241553</v>
      </c>
      <c r="BLJ38">
        <v>1246089</v>
      </c>
      <c r="BLK38">
        <v>1247024</v>
      </c>
      <c r="BLL38">
        <v>1247024</v>
      </c>
      <c r="BLM38">
        <v>1244135</v>
      </c>
      <c r="BLN38">
        <v>1240125</v>
      </c>
      <c r="BLO38">
        <v>1240884</v>
      </c>
      <c r="BLP38">
        <v>1242906</v>
      </c>
      <c r="BLQ38">
        <v>1242906</v>
      </c>
      <c r="BLR38">
        <v>1243560</v>
      </c>
      <c r="BLS38">
        <v>1262806</v>
      </c>
      <c r="BLT38">
        <v>187</v>
      </c>
      <c r="BLU38">
        <v>187</v>
      </c>
      <c r="BLV38">
        <v>421</v>
      </c>
      <c r="BLW38">
        <v>2284</v>
      </c>
      <c r="BLX38">
        <v>2735</v>
      </c>
      <c r="BLY38">
        <v>2154</v>
      </c>
      <c r="BLZ38">
        <v>2778</v>
      </c>
      <c r="BMA38">
        <v>4052</v>
      </c>
      <c r="BMB38">
        <v>6433</v>
      </c>
      <c r="BMC38">
        <v>6935</v>
      </c>
      <c r="BMD38">
        <v>7310</v>
      </c>
      <c r="BME38">
        <v>8542</v>
      </c>
      <c r="BMF38">
        <v>9543</v>
      </c>
      <c r="BMG38">
        <v>19163</v>
      </c>
      <c r="BMH38">
        <v>22197</v>
      </c>
      <c r="BMI38">
        <v>27432</v>
      </c>
      <c r="BMJ38">
        <v>27432</v>
      </c>
      <c r="BMK38">
        <v>85635</v>
      </c>
      <c r="BML38">
        <v>394249</v>
      </c>
      <c r="BMM38">
        <v>702469</v>
      </c>
      <c r="BMN38">
        <v>861395</v>
      </c>
      <c r="BMO38">
        <v>999460</v>
      </c>
      <c r="BMP38">
        <v>1142245</v>
      </c>
      <c r="BMQ38">
        <v>1163813</v>
      </c>
      <c r="BMR38">
        <v>1164055</v>
      </c>
      <c r="BMS38">
        <v>1166074</v>
      </c>
      <c r="BMT38">
        <v>1172125</v>
      </c>
      <c r="BMU38">
        <v>1170271</v>
      </c>
      <c r="BMV38">
        <v>1165842</v>
      </c>
      <c r="BMW38">
        <v>1166111</v>
      </c>
      <c r="BMX38">
        <v>1167455</v>
      </c>
      <c r="BMY38">
        <v>1156904</v>
      </c>
      <c r="BMZ38">
        <v>1153436</v>
      </c>
      <c r="BNA38">
        <v>1153369</v>
      </c>
      <c r="BNB38">
        <v>1146301</v>
      </c>
      <c r="BNC38">
        <v>1145814</v>
      </c>
      <c r="BND38">
        <v>1148272</v>
      </c>
      <c r="BNE38">
        <v>1143456</v>
      </c>
      <c r="BNF38">
        <v>1141493</v>
      </c>
      <c r="BNG38">
        <v>1138886</v>
      </c>
      <c r="BNH38">
        <v>1142081</v>
      </c>
      <c r="BNI38">
        <v>1157784</v>
      </c>
      <c r="BNJ38">
        <v>1155302</v>
      </c>
      <c r="BNK38">
        <v>1153689</v>
      </c>
      <c r="BNL38">
        <v>1149975</v>
      </c>
      <c r="BNM38">
        <v>1151932</v>
      </c>
      <c r="BNN38">
        <v>1150830</v>
      </c>
      <c r="BNO38">
        <v>1149703</v>
      </c>
      <c r="BNP38">
        <v>1145187</v>
      </c>
      <c r="BNQ38">
        <v>1146101</v>
      </c>
      <c r="BNR38">
        <v>1144409</v>
      </c>
      <c r="BNS38">
        <v>1140517</v>
      </c>
      <c r="BNT38">
        <v>1137222</v>
      </c>
      <c r="BNU38">
        <v>1136503</v>
      </c>
      <c r="BNV38">
        <v>1136387</v>
      </c>
      <c r="BNW38">
        <v>1134123</v>
      </c>
      <c r="BNX38">
        <v>1139198</v>
      </c>
      <c r="BNY38">
        <v>1134159</v>
      </c>
      <c r="BNZ38">
        <v>1139701</v>
      </c>
      <c r="BOA38">
        <v>1131812</v>
      </c>
      <c r="BOB38">
        <v>1134881</v>
      </c>
      <c r="BOC38">
        <v>1133255</v>
      </c>
      <c r="BOD38">
        <v>1132431</v>
      </c>
      <c r="BOE38">
        <v>1135030</v>
      </c>
      <c r="BOF38">
        <v>1139085</v>
      </c>
      <c r="BOG38">
        <v>5847</v>
      </c>
      <c r="BOH38">
        <v>12408</v>
      </c>
      <c r="BOI38">
        <v>16094</v>
      </c>
      <c r="BOJ38">
        <v>17477</v>
      </c>
      <c r="BOK38">
        <v>18446</v>
      </c>
      <c r="BOL38">
        <v>27214</v>
      </c>
      <c r="BOM38">
        <v>28287</v>
      </c>
      <c r="BON38">
        <v>28825</v>
      </c>
      <c r="BOO38">
        <v>29815</v>
      </c>
      <c r="BOP38">
        <v>31937</v>
      </c>
      <c r="BOQ38">
        <v>40820</v>
      </c>
      <c r="BOR38">
        <v>41793</v>
      </c>
      <c r="BOS38">
        <v>42743</v>
      </c>
      <c r="BOT38">
        <v>49013</v>
      </c>
      <c r="BOU38">
        <v>49013</v>
      </c>
      <c r="BOV38">
        <v>53762</v>
      </c>
      <c r="BOW38">
        <v>106760</v>
      </c>
      <c r="BOX38">
        <v>260316</v>
      </c>
      <c r="BOY38">
        <v>559444</v>
      </c>
      <c r="BOZ38">
        <v>815328</v>
      </c>
      <c r="BPA38">
        <v>943503</v>
      </c>
      <c r="BPB38">
        <v>1036645</v>
      </c>
      <c r="BPC38">
        <v>1098305</v>
      </c>
      <c r="BPD38">
        <v>1123270</v>
      </c>
      <c r="BPE38">
        <v>1147718</v>
      </c>
      <c r="BPF38">
        <v>1155668</v>
      </c>
      <c r="BPG38">
        <v>1174951</v>
      </c>
      <c r="BPH38">
        <v>1179432</v>
      </c>
      <c r="BPI38">
        <v>1181490</v>
      </c>
      <c r="BPJ38">
        <v>1183806</v>
      </c>
      <c r="BPK38">
        <v>1179878</v>
      </c>
      <c r="BPL38">
        <v>1177341</v>
      </c>
      <c r="BPM38">
        <v>1176732</v>
      </c>
      <c r="BPN38">
        <v>1163549</v>
      </c>
      <c r="BPO38">
        <v>1152753</v>
      </c>
      <c r="BPP38">
        <v>1156360</v>
      </c>
      <c r="BPQ38">
        <v>1154625</v>
      </c>
      <c r="BPR38">
        <v>1154411</v>
      </c>
      <c r="BPS38">
        <v>1157707</v>
      </c>
      <c r="BPT38">
        <v>1163089</v>
      </c>
      <c r="BPU38">
        <v>1160023</v>
      </c>
      <c r="BPV38">
        <v>1157374</v>
      </c>
      <c r="BPW38">
        <v>1156011</v>
      </c>
      <c r="BPX38">
        <v>1154023</v>
      </c>
      <c r="BPY38">
        <v>1148719</v>
      </c>
      <c r="BPZ38">
        <v>1148901</v>
      </c>
      <c r="BQA38">
        <v>1151576</v>
      </c>
      <c r="BQB38">
        <v>1157909</v>
      </c>
      <c r="BQC38">
        <v>1156456</v>
      </c>
      <c r="BQD38">
        <v>1153681</v>
      </c>
      <c r="BQE38">
        <v>1160136</v>
      </c>
      <c r="BQF38">
        <v>1150791</v>
      </c>
      <c r="BQG38">
        <v>1150733</v>
      </c>
      <c r="BQH38">
        <v>1153115</v>
      </c>
      <c r="BQI38">
        <v>1150686</v>
      </c>
      <c r="BQJ38">
        <v>1152816</v>
      </c>
      <c r="BQK38">
        <v>1152816</v>
      </c>
      <c r="BQL38">
        <v>1150605</v>
      </c>
      <c r="BQM38">
        <v>1154881</v>
      </c>
      <c r="BQN38">
        <v>1146267</v>
      </c>
      <c r="BQO38">
        <v>1145294</v>
      </c>
      <c r="BQP38">
        <v>1141467</v>
      </c>
      <c r="BQQ38">
        <v>1138410</v>
      </c>
      <c r="BQR38">
        <v>1140281</v>
      </c>
      <c r="BQS38">
        <v>1143967</v>
      </c>
      <c r="BQT38">
        <v>1141160</v>
      </c>
      <c r="BQU38">
        <v>3504</v>
      </c>
      <c r="BQV38">
        <v>5707</v>
      </c>
      <c r="BQW38">
        <v>6110</v>
      </c>
      <c r="BQX38">
        <v>6400</v>
      </c>
      <c r="BQY38">
        <v>9325</v>
      </c>
      <c r="BQZ38">
        <v>14478</v>
      </c>
      <c r="BRA38">
        <v>14991</v>
      </c>
      <c r="BRB38">
        <v>15273</v>
      </c>
      <c r="BRC38">
        <v>15436</v>
      </c>
      <c r="BRD38">
        <v>17027</v>
      </c>
      <c r="BRE38">
        <v>17575</v>
      </c>
      <c r="BRF38">
        <v>18303</v>
      </c>
      <c r="BRG38">
        <v>23287</v>
      </c>
      <c r="BRH38">
        <v>42870</v>
      </c>
      <c r="BRI38">
        <v>65441</v>
      </c>
      <c r="BRJ38">
        <v>154093</v>
      </c>
      <c r="BRK38">
        <v>313468</v>
      </c>
      <c r="BRL38">
        <v>721256</v>
      </c>
      <c r="BRM38">
        <v>721256</v>
      </c>
      <c r="BRN38">
        <v>852159</v>
      </c>
      <c r="BRO38">
        <v>1056689</v>
      </c>
      <c r="BRP38">
        <v>1089393</v>
      </c>
      <c r="BRQ38">
        <v>1123063</v>
      </c>
      <c r="BRR38">
        <v>1155452</v>
      </c>
      <c r="BRS38">
        <v>1162988</v>
      </c>
      <c r="BRT38">
        <v>1163149</v>
      </c>
      <c r="BRU38">
        <v>1167551</v>
      </c>
      <c r="BRV38">
        <v>1173181</v>
      </c>
      <c r="BRW38">
        <v>1172106</v>
      </c>
      <c r="BRX38">
        <v>1171635</v>
      </c>
      <c r="BRY38">
        <v>1166968</v>
      </c>
      <c r="BRZ38">
        <v>1169669</v>
      </c>
      <c r="BSA38">
        <v>1167636</v>
      </c>
      <c r="BSB38">
        <v>1154825</v>
      </c>
      <c r="BSC38">
        <v>1156629</v>
      </c>
      <c r="BSD38">
        <v>1159188</v>
      </c>
      <c r="BSE38">
        <v>1156760</v>
      </c>
      <c r="BSF38">
        <v>1158579</v>
      </c>
      <c r="BSG38">
        <v>1153637</v>
      </c>
      <c r="BSH38">
        <v>1153810</v>
      </c>
      <c r="BSI38">
        <v>1160979</v>
      </c>
      <c r="BSJ38">
        <v>1159128</v>
      </c>
      <c r="BSK38">
        <v>1159923</v>
      </c>
      <c r="BSL38">
        <v>1160005</v>
      </c>
      <c r="BSM38">
        <v>1160005</v>
      </c>
      <c r="BSN38">
        <v>1158187</v>
      </c>
      <c r="BSO38">
        <v>1155532</v>
      </c>
      <c r="BSP38">
        <v>1156126</v>
      </c>
      <c r="BSQ38">
        <v>1154039</v>
      </c>
      <c r="BSR38">
        <v>1155465</v>
      </c>
      <c r="BSS38">
        <v>1156251</v>
      </c>
      <c r="BST38">
        <v>1158750</v>
      </c>
      <c r="BSU38">
        <v>1160808</v>
      </c>
      <c r="BSV38">
        <v>1163586</v>
      </c>
      <c r="BSW38">
        <v>1169470</v>
      </c>
      <c r="BSX38">
        <v>1171649</v>
      </c>
      <c r="BSY38">
        <v>1171236</v>
      </c>
      <c r="BSZ38">
        <v>1171874</v>
      </c>
      <c r="BTA38">
        <v>1171465</v>
      </c>
      <c r="BTB38">
        <v>1158654</v>
      </c>
      <c r="BTC38">
        <v>1146720</v>
      </c>
      <c r="BTD38">
        <v>1135478</v>
      </c>
      <c r="BTE38">
        <v>1127814</v>
      </c>
      <c r="BTF38">
        <v>1121287</v>
      </c>
      <c r="BTG38">
        <v>1110861</v>
      </c>
      <c r="BTH38">
        <v>5612</v>
      </c>
      <c r="BTI38">
        <v>7525</v>
      </c>
      <c r="BTJ38">
        <v>10549</v>
      </c>
      <c r="BTK38">
        <v>12857</v>
      </c>
      <c r="BTL38">
        <v>13024</v>
      </c>
      <c r="BTM38">
        <v>13729</v>
      </c>
      <c r="BTN38">
        <v>12691</v>
      </c>
      <c r="BTO38">
        <v>13925</v>
      </c>
      <c r="BTP38">
        <v>14110</v>
      </c>
      <c r="BTQ38">
        <v>14580</v>
      </c>
      <c r="BTR38">
        <v>15384</v>
      </c>
      <c r="BTS38">
        <v>17047</v>
      </c>
      <c r="BTT38">
        <v>18843</v>
      </c>
      <c r="BTU38">
        <v>21117</v>
      </c>
      <c r="BTV38">
        <v>26405</v>
      </c>
      <c r="BTW38">
        <v>43675</v>
      </c>
      <c r="BTX38">
        <v>156536</v>
      </c>
      <c r="BTY38">
        <v>370567</v>
      </c>
      <c r="BTZ38">
        <v>685903</v>
      </c>
      <c r="BUA38">
        <v>892118</v>
      </c>
      <c r="BUB38">
        <v>1066071</v>
      </c>
      <c r="BUC38">
        <v>1137848</v>
      </c>
      <c r="BUD38">
        <v>1170514</v>
      </c>
      <c r="BUE38">
        <v>1170514</v>
      </c>
      <c r="BUF38">
        <v>1176000</v>
      </c>
      <c r="BUG38">
        <v>1186371</v>
      </c>
      <c r="BUH38">
        <v>1191995</v>
      </c>
      <c r="BUI38">
        <v>1190774</v>
      </c>
      <c r="BUJ38">
        <v>1195044</v>
      </c>
      <c r="BUK38">
        <v>1190698</v>
      </c>
      <c r="BUL38">
        <v>1177976</v>
      </c>
      <c r="BUM38">
        <v>1176005</v>
      </c>
      <c r="BUN38">
        <v>1168526</v>
      </c>
      <c r="BUO38">
        <v>1162590</v>
      </c>
      <c r="BUP38">
        <v>1167113</v>
      </c>
      <c r="BUQ38">
        <v>1168656</v>
      </c>
      <c r="BUR38">
        <v>1171098</v>
      </c>
      <c r="BUS38">
        <v>1170791</v>
      </c>
      <c r="BUT38">
        <v>1163130</v>
      </c>
      <c r="BUU38">
        <v>1160875</v>
      </c>
      <c r="BUV38">
        <v>1163146</v>
      </c>
      <c r="BUW38">
        <v>1154493</v>
      </c>
      <c r="BUX38">
        <v>1143815</v>
      </c>
      <c r="BUY38">
        <v>1143815</v>
      </c>
      <c r="BUZ38">
        <v>1143151</v>
      </c>
      <c r="BVA38">
        <v>1142065</v>
      </c>
      <c r="BVB38">
        <v>1136875</v>
      </c>
      <c r="BVC38">
        <v>1127965</v>
      </c>
      <c r="BVD38">
        <v>1121958</v>
      </c>
      <c r="BVE38">
        <v>1114213</v>
      </c>
      <c r="BVF38">
        <v>1100766</v>
      </c>
      <c r="BVG38">
        <v>1099646</v>
      </c>
      <c r="BVH38">
        <v>1092658</v>
      </c>
      <c r="BVI38">
        <v>1089741</v>
      </c>
      <c r="BVJ38">
        <v>1086565</v>
      </c>
      <c r="BVK38">
        <v>1087835</v>
      </c>
      <c r="BVL38">
        <v>1091022</v>
      </c>
      <c r="BVM38">
        <v>1091022</v>
      </c>
      <c r="BVN38">
        <v>1098701</v>
      </c>
      <c r="BVO38">
        <v>1093647</v>
      </c>
      <c r="BVP38">
        <v>1089047</v>
      </c>
      <c r="BVQ38">
        <v>1086723</v>
      </c>
      <c r="BVR38">
        <v>1086723</v>
      </c>
      <c r="BVS38">
        <v>1085637</v>
      </c>
      <c r="BVT38">
        <v>1079171</v>
      </c>
      <c r="BVU38">
        <v>67</v>
      </c>
      <c r="BVV38">
        <v>2504</v>
      </c>
      <c r="BVW38">
        <v>5062</v>
      </c>
      <c r="BVX38">
        <v>5550</v>
      </c>
      <c r="BVY38">
        <v>5545</v>
      </c>
      <c r="BVZ38">
        <v>6296</v>
      </c>
      <c r="BWA38">
        <v>7390</v>
      </c>
      <c r="BWB38">
        <v>8300</v>
      </c>
      <c r="BWC38">
        <v>9205</v>
      </c>
      <c r="BWD38">
        <v>11585</v>
      </c>
      <c r="BWE38">
        <v>13192</v>
      </c>
      <c r="BWF38">
        <v>16773</v>
      </c>
      <c r="BWG38">
        <v>37200</v>
      </c>
      <c r="BWH38">
        <v>50311</v>
      </c>
      <c r="BWI38">
        <v>74188</v>
      </c>
      <c r="BWJ38">
        <v>189369</v>
      </c>
      <c r="BWK38">
        <v>413403</v>
      </c>
      <c r="BWL38">
        <v>727046</v>
      </c>
      <c r="BWM38">
        <v>961195</v>
      </c>
      <c r="BWN38">
        <v>997457</v>
      </c>
      <c r="BWO38">
        <v>997457</v>
      </c>
      <c r="BWP38">
        <v>1058005</v>
      </c>
      <c r="BWQ38">
        <v>1084839</v>
      </c>
      <c r="BWR38">
        <v>1101708</v>
      </c>
      <c r="BWS38">
        <v>1108809</v>
      </c>
      <c r="BWT38">
        <v>1109990</v>
      </c>
      <c r="BWU38">
        <v>1115903</v>
      </c>
      <c r="BWV38">
        <v>1116809</v>
      </c>
      <c r="BWW38">
        <v>1115628</v>
      </c>
      <c r="BWX38">
        <v>1096543</v>
      </c>
      <c r="BWY38">
        <v>1086325</v>
      </c>
      <c r="BWZ38">
        <v>1069269</v>
      </c>
      <c r="BXA38">
        <v>1067589</v>
      </c>
      <c r="BXB38">
        <v>1069904</v>
      </c>
      <c r="BXC38">
        <v>1069750</v>
      </c>
      <c r="BXD38">
        <v>1060557</v>
      </c>
      <c r="BXE38">
        <v>1066244</v>
      </c>
      <c r="BXF38">
        <v>1068819</v>
      </c>
      <c r="BXG38">
        <v>1074486</v>
      </c>
      <c r="BXH38">
        <v>1074221</v>
      </c>
      <c r="BXI38">
        <v>1071681</v>
      </c>
      <c r="BXJ38">
        <v>1069714</v>
      </c>
      <c r="BXK38">
        <v>1074447</v>
      </c>
      <c r="BXL38">
        <v>1079322</v>
      </c>
      <c r="BXM38">
        <v>1088812</v>
      </c>
      <c r="BXN38">
        <v>1089848</v>
      </c>
      <c r="BXO38">
        <v>1086630</v>
      </c>
      <c r="BXP38">
        <v>1087837</v>
      </c>
      <c r="BXQ38">
        <v>1081630</v>
      </c>
      <c r="BXR38">
        <v>1074865</v>
      </c>
      <c r="BXS38">
        <v>1052305</v>
      </c>
      <c r="BXT38">
        <v>1055449</v>
      </c>
      <c r="BXU38">
        <v>1055103</v>
      </c>
      <c r="BXV38">
        <v>1055616</v>
      </c>
      <c r="BXW38">
        <v>1048405</v>
      </c>
      <c r="BXX38">
        <v>1058336</v>
      </c>
      <c r="BXY38">
        <v>1048721</v>
      </c>
      <c r="BXZ38">
        <v>1050162</v>
      </c>
      <c r="BYA38">
        <v>1050233</v>
      </c>
      <c r="BYB38">
        <v>1044810</v>
      </c>
      <c r="BYC38">
        <v>1037866</v>
      </c>
      <c r="BYD38">
        <v>1042718</v>
      </c>
      <c r="BYE38">
        <v>1036731</v>
      </c>
      <c r="BYF38">
        <v>1034848</v>
      </c>
      <c r="BYG38">
        <v>1034352</v>
      </c>
      <c r="BYH38">
        <v>5512</v>
      </c>
      <c r="BYI38">
        <v>8106</v>
      </c>
      <c r="BYJ38">
        <v>10846</v>
      </c>
      <c r="BYK38">
        <v>11138</v>
      </c>
      <c r="BYL38">
        <v>13846</v>
      </c>
      <c r="BYM38">
        <v>16879</v>
      </c>
      <c r="BYN38">
        <v>19485</v>
      </c>
      <c r="BYO38">
        <v>20692</v>
      </c>
      <c r="BYP38">
        <v>24315</v>
      </c>
      <c r="BYQ38">
        <v>26692</v>
      </c>
      <c r="BYR38">
        <v>33986</v>
      </c>
      <c r="BYS38">
        <v>39861</v>
      </c>
      <c r="BYT38">
        <v>48105</v>
      </c>
      <c r="BYU38">
        <v>48105</v>
      </c>
      <c r="BYV38">
        <v>54433</v>
      </c>
      <c r="BYW38">
        <v>138903</v>
      </c>
      <c r="BYX38">
        <v>253593</v>
      </c>
      <c r="BYY38">
        <v>464776</v>
      </c>
      <c r="BYZ38">
        <v>625838</v>
      </c>
      <c r="BZA38">
        <v>790098</v>
      </c>
      <c r="BZB38">
        <v>955342</v>
      </c>
      <c r="BZC38">
        <v>981503</v>
      </c>
      <c r="BZD38">
        <v>1010961</v>
      </c>
      <c r="BZE38">
        <v>1039969</v>
      </c>
      <c r="BZF38">
        <v>1041180</v>
      </c>
      <c r="BZG38">
        <v>1031112</v>
      </c>
      <c r="BZH38">
        <v>1030981</v>
      </c>
      <c r="BZI38">
        <v>1029778</v>
      </c>
      <c r="BZJ38">
        <v>1029615</v>
      </c>
      <c r="BZK38">
        <v>1032928</v>
      </c>
      <c r="BZL38">
        <v>1025413</v>
      </c>
      <c r="BZM38">
        <v>1022524</v>
      </c>
      <c r="BZN38">
        <v>1019486</v>
      </c>
      <c r="BZO38">
        <v>1018249</v>
      </c>
      <c r="BZP38">
        <v>1019577</v>
      </c>
      <c r="BZQ38">
        <v>1015729</v>
      </c>
      <c r="BZR38">
        <v>1020583</v>
      </c>
      <c r="BZS38">
        <v>1012210</v>
      </c>
      <c r="BZT38">
        <v>1009842</v>
      </c>
      <c r="BZU38">
        <v>1009605</v>
      </c>
      <c r="BZV38">
        <v>1010060</v>
      </c>
      <c r="BZW38">
        <v>1006504</v>
      </c>
      <c r="BZX38">
        <v>1007244</v>
      </c>
      <c r="BZY38">
        <v>1004025</v>
      </c>
      <c r="BZZ38">
        <v>1005570</v>
      </c>
      <c r="CAA38">
        <v>1003152</v>
      </c>
      <c r="CAB38">
        <v>996476</v>
      </c>
      <c r="CAC38">
        <v>994076</v>
      </c>
      <c r="CAD38">
        <v>991952</v>
      </c>
      <c r="CAE38">
        <v>995879</v>
      </c>
      <c r="CAF38">
        <v>984465</v>
      </c>
      <c r="CAG38">
        <v>977802</v>
      </c>
      <c r="CAH38">
        <v>968877</v>
      </c>
      <c r="CAI38">
        <v>973136</v>
      </c>
      <c r="CAJ38">
        <v>969449</v>
      </c>
      <c r="CAK38">
        <v>969493</v>
      </c>
      <c r="CAL38">
        <v>969493</v>
      </c>
      <c r="CAM38">
        <v>973354</v>
      </c>
      <c r="CAN38">
        <v>971222</v>
      </c>
      <c r="CAO38">
        <v>968869</v>
      </c>
      <c r="CAP38">
        <v>970716</v>
      </c>
      <c r="CAQ38">
        <v>960738</v>
      </c>
      <c r="CAR38">
        <v>960988</v>
      </c>
      <c r="CAS38">
        <v>962011</v>
      </c>
      <c r="CAT38">
        <v>965205</v>
      </c>
      <c r="CAU38">
        <v>3163</v>
      </c>
      <c r="CAV38">
        <v>8662</v>
      </c>
      <c r="CAW38">
        <v>9367</v>
      </c>
      <c r="CAX38">
        <v>11285</v>
      </c>
      <c r="CAY38">
        <v>19983</v>
      </c>
      <c r="CAZ38">
        <v>29505</v>
      </c>
      <c r="CBA38">
        <v>30484</v>
      </c>
      <c r="CBB38">
        <v>33499</v>
      </c>
      <c r="CBC38">
        <v>34199</v>
      </c>
      <c r="CBD38">
        <v>36181</v>
      </c>
      <c r="CBE38">
        <v>37246</v>
      </c>
      <c r="CBF38">
        <v>38903</v>
      </c>
      <c r="CBG38">
        <v>45175</v>
      </c>
      <c r="CBH38">
        <v>55788</v>
      </c>
      <c r="CBI38">
        <v>76761</v>
      </c>
      <c r="CBJ38">
        <v>117497</v>
      </c>
      <c r="CBK38">
        <v>184099</v>
      </c>
      <c r="CBL38">
        <v>387260</v>
      </c>
      <c r="CBM38">
        <v>387260</v>
      </c>
      <c r="CBN38">
        <v>480746</v>
      </c>
      <c r="CBO38">
        <v>707138</v>
      </c>
      <c r="CBP38">
        <v>943247</v>
      </c>
      <c r="CBQ38">
        <v>977252</v>
      </c>
      <c r="CBR38">
        <v>998906</v>
      </c>
      <c r="CBS38">
        <v>997572</v>
      </c>
      <c r="CBT38">
        <v>994711</v>
      </c>
      <c r="CBU38">
        <v>998635</v>
      </c>
      <c r="CBV38">
        <v>990322</v>
      </c>
      <c r="CBW38">
        <v>988718</v>
      </c>
      <c r="CBX38">
        <v>987930</v>
      </c>
      <c r="CBY38">
        <v>980396</v>
      </c>
      <c r="CBZ38">
        <v>980215</v>
      </c>
      <c r="CCA38">
        <v>977806</v>
      </c>
      <c r="CCB38">
        <v>976446</v>
      </c>
      <c r="CCC38">
        <v>971892</v>
      </c>
      <c r="CCD38">
        <v>972508</v>
      </c>
      <c r="CCE38">
        <v>969911</v>
      </c>
      <c r="CCF38">
        <v>971042</v>
      </c>
      <c r="CCG38">
        <v>968018</v>
      </c>
      <c r="CCH38">
        <v>965762</v>
      </c>
      <c r="CCI38">
        <v>963479</v>
      </c>
      <c r="CCJ38">
        <v>965436</v>
      </c>
      <c r="CCK38">
        <v>961198</v>
      </c>
      <c r="CCL38">
        <v>961240</v>
      </c>
      <c r="CCM38">
        <v>959359</v>
      </c>
      <c r="CCN38">
        <v>957429</v>
      </c>
      <c r="CCO38">
        <v>962736</v>
      </c>
      <c r="CCP38">
        <v>957586</v>
      </c>
      <c r="CCQ38">
        <v>953982</v>
      </c>
      <c r="CCR38">
        <v>953855</v>
      </c>
      <c r="CCS38">
        <v>949662</v>
      </c>
      <c r="CCT38">
        <v>950832</v>
      </c>
      <c r="CCU38">
        <v>946051</v>
      </c>
      <c r="CCV38">
        <v>942432</v>
      </c>
      <c r="CCW38">
        <v>939255</v>
      </c>
      <c r="CCX38">
        <v>937528</v>
      </c>
      <c r="CCY38">
        <v>937421</v>
      </c>
      <c r="CCZ38">
        <v>942603</v>
      </c>
      <c r="CDA38">
        <v>944104</v>
      </c>
      <c r="CDB38">
        <v>944104</v>
      </c>
      <c r="CDC38">
        <v>943713</v>
      </c>
      <c r="CDD38">
        <v>943277</v>
      </c>
      <c r="CDE38">
        <v>945571</v>
      </c>
      <c r="CDF38">
        <v>945652</v>
      </c>
      <c r="CDG38">
        <v>946269</v>
      </c>
      <c r="CDH38">
        <v>939943</v>
      </c>
      <c r="CDI38">
        <v>7023</v>
      </c>
      <c r="CDJ38">
        <v>10026</v>
      </c>
      <c r="CDK38">
        <v>16610</v>
      </c>
      <c r="CDL38">
        <v>19236</v>
      </c>
      <c r="CDM38">
        <v>20480</v>
      </c>
      <c r="CDN38">
        <v>26464</v>
      </c>
      <c r="CDO38">
        <v>31294</v>
      </c>
      <c r="CDP38">
        <v>34162</v>
      </c>
      <c r="CDQ38">
        <v>39245</v>
      </c>
      <c r="CDR38">
        <v>45353</v>
      </c>
      <c r="CDS38">
        <v>53054</v>
      </c>
      <c r="CDT38">
        <v>58798</v>
      </c>
      <c r="CDU38">
        <v>65091</v>
      </c>
      <c r="CDV38">
        <v>72626</v>
      </c>
      <c r="CDW38">
        <v>82932</v>
      </c>
      <c r="CDX38">
        <v>106379</v>
      </c>
      <c r="CDY38">
        <v>215666</v>
      </c>
      <c r="CDZ38">
        <v>396546</v>
      </c>
      <c r="CEA38">
        <v>557193</v>
      </c>
      <c r="CEB38">
        <v>742000</v>
      </c>
      <c r="CEC38">
        <v>870052</v>
      </c>
      <c r="CED38">
        <v>895191</v>
      </c>
      <c r="CEE38">
        <v>895191</v>
      </c>
      <c r="CEF38">
        <v>898910</v>
      </c>
      <c r="CEG38">
        <v>908949</v>
      </c>
      <c r="CEH38">
        <v>904911</v>
      </c>
      <c r="CEI38">
        <v>903469</v>
      </c>
      <c r="CEJ38">
        <v>892074</v>
      </c>
      <c r="CEK38">
        <v>901602</v>
      </c>
      <c r="CEL38">
        <v>907373</v>
      </c>
      <c r="CEM38">
        <v>905733</v>
      </c>
      <c r="CEN38">
        <v>899872</v>
      </c>
      <c r="CEO38">
        <v>904665</v>
      </c>
      <c r="CEP38">
        <v>901434</v>
      </c>
      <c r="CEQ38">
        <v>902301</v>
      </c>
      <c r="CER38">
        <v>892453</v>
      </c>
      <c r="CES38">
        <v>892176</v>
      </c>
      <c r="CET38">
        <v>900224</v>
      </c>
      <c r="CEU38">
        <v>896568</v>
      </c>
      <c r="CEV38">
        <v>896175</v>
      </c>
      <c r="CEW38">
        <v>895960</v>
      </c>
      <c r="CEX38">
        <v>895232</v>
      </c>
      <c r="CEY38">
        <v>895649</v>
      </c>
      <c r="CEZ38">
        <v>890946</v>
      </c>
      <c r="CFA38">
        <v>891839</v>
      </c>
      <c r="CFB38">
        <v>885370</v>
      </c>
      <c r="CFC38">
        <v>886310</v>
      </c>
      <c r="CFD38">
        <v>886310</v>
      </c>
      <c r="CFE38">
        <v>890344</v>
      </c>
      <c r="CFF38">
        <v>894874</v>
      </c>
      <c r="CFG38">
        <v>886839</v>
      </c>
      <c r="CFH38">
        <v>884750</v>
      </c>
      <c r="CFI38">
        <v>883004</v>
      </c>
      <c r="CFJ38">
        <v>881918</v>
      </c>
      <c r="CFK38">
        <v>880641</v>
      </c>
      <c r="CFL38">
        <v>878305</v>
      </c>
      <c r="CFM38">
        <v>875572</v>
      </c>
      <c r="CFN38">
        <v>875572</v>
      </c>
      <c r="CFO38">
        <v>875532</v>
      </c>
      <c r="CFP38">
        <v>874676</v>
      </c>
      <c r="CFQ38">
        <v>873816</v>
      </c>
      <c r="CFR38">
        <v>875196</v>
      </c>
      <c r="CFS38">
        <v>875196</v>
      </c>
      <c r="CFT38">
        <v>875038</v>
      </c>
      <c r="CFU38">
        <v>871116</v>
      </c>
      <c r="CFV38">
        <v>8800</v>
      </c>
      <c r="CFW38">
        <v>10144</v>
      </c>
      <c r="CFX38">
        <v>10227</v>
      </c>
      <c r="CFY38">
        <v>12213</v>
      </c>
      <c r="CFZ38">
        <v>13765</v>
      </c>
      <c r="CGA38">
        <v>20468</v>
      </c>
      <c r="CGB38">
        <v>21436</v>
      </c>
      <c r="CGC38">
        <v>22128</v>
      </c>
      <c r="CGD38">
        <v>26728</v>
      </c>
      <c r="CGE38">
        <v>29124</v>
      </c>
      <c r="CGF38">
        <v>30601</v>
      </c>
      <c r="CGG38">
        <v>39607</v>
      </c>
      <c r="CGH38">
        <v>41813</v>
      </c>
      <c r="CGI38">
        <v>45894</v>
      </c>
      <c r="CGJ38">
        <v>73329</v>
      </c>
      <c r="CGK38">
        <v>153163</v>
      </c>
      <c r="CGL38">
        <v>320839</v>
      </c>
      <c r="CGM38">
        <v>590114</v>
      </c>
      <c r="CGN38">
        <v>600754</v>
      </c>
      <c r="CGO38">
        <v>600754</v>
      </c>
      <c r="CGP38">
        <v>639708</v>
      </c>
      <c r="CGQ38">
        <v>714354</v>
      </c>
      <c r="CGR38">
        <v>838295</v>
      </c>
      <c r="CGS38">
        <v>838965</v>
      </c>
      <c r="CGT38">
        <v>843538</v>
      </c>
      <c r="CGU38">
        <v>837797</v>
      </c>
      <c r="CGV38">
        <v>845956</v>
      </c>
      <c r="CGW38">
        <v>847716</v>
      </c>
      <c r="CGX38">
        <v>847297</v>
      </c>
      <c r="CGY38">
        <v>843067</v>
      </c>
      <c r="CGZ38">
        <v>841743</v>
      </c>
      <c r="CHA38">
        <v>839155</v>
      </c>
      <c r="CHB38">
        <v>839339</v>
      </c>
      <c r="CHC38">
        <v>834038</v>
      </c>
      <c r="CHD38">
        <v>835041</v>
      </c>
      <c r="CHE38">
        <v>841095</v>
      </c>
      <c r="CHF38">
        <v>841064</v>
      </c>
      <c r="CHG38">
        <v>842101</v>
      </c>
      <c r="CHH38">
        <v>843242</v>
      </c>
      <c r="CHI38">
        <v>841172</v>
      </c>
      <c r="CHJ38">
        <v>834379</v>
      </c>
      <c r="CHK38">
        <v>832720</v>
      </c>
      <c r="CHL38">
        <v>835887</v>
      </c>
      <c r="CHM38">
        <v>835836</v>
      </c>
      <c r="CHN38">
        <v>835542</v>
      </c>
      <c r="CHO38">
        <v>839380</v>
      </c>
      <c r="CHP38">
        <v>836358</v>
      </c>
      <c r="CHQ38">
        <v>831850</v>
      </c>
      <c r="CHR38">
        <v>830818</v>
      </c>
      <c r="CHS38">
        <v>828914</v>
      </c>
      <c r="CHT38">
        <v>822774</v>
      </c>
      <c r="CHU38">
        <v>819757</v>
      </c>
      <c r="CHV38">
        <v>819642</v>
      </c>
      <c r="CHW38">
        <v>816492</v>
      </c>
      <c r="CHX38">
        <v>820129</v>
      </c>
      <c r="CHY38">
        <v>818644</v>
      </c>
      <c r="CHZ38">
        <v>817951</v>
      </c>
      <c r="CIA38">
        <v>817099</v>
      </c>
      <c r="CIB38">
        <v>816739</v>
      </c>
      <c r="CIC38">
        <v>820531</v>
      </c>
      <c r="CID38">
        <v>824050</v>
      </c>
      <c r="CIE38">
        <v>827244</v>
      </c>
      <c r="CIF38">
        <v>828473</v>
      </c>
      <c r="CIG38">
        <v>817930</v>
      </c>
      <c r="CIH38">
        <v>1604</v>
      </c>
      <c r="CII38">
        <v>2723</v>
      </c>
      <c r="CIJ38">
        <v>4441</v>
      </c>
      <c r="CIK38">
        <v>5656</v>
      </c>
      <c r="CIL38">
        <v>6762</v>
      </c>
      <c r="CIM38">
        <v>10370</v>
      </c>
      <c r="CIN38">
        <v>9348</v>
      </c>
      <c r="CIO38">
        <v>13018</v>
      </c>
      <c r="CIP38">
        <v>16900</v>
      </c>
      <c r="CIQ38">
        <v>18468</v>
      </c>
      <c r="CIR38">
        <v>27049</v>
      </c>
      <c r="CIS38">
        <v>42794</v>
      </c>
      <c r="CIT38">
        <v>49241</v>
      </c>
      <c r="CIU38">
        <v>49241</v>
      </c>
      <c r="CIV38">
        <v>52544</v>
      </c>
      <c r="CIW38">
        <v>61100</v>
      </c>
      <c r="CIX38">
        <v>94065</v>
      </c>
      <c r="CIY38">
        <v>197994</v>
      </c>
      <c r="CIZ38">
        <v>404229</v>
      </c>
      <c r="CJA38">
        <v>571381</v>
      </c>
      <c r="CJB38">
        <v>648547</v>
      </c>
      <c r="CJC38">
        <v>734623</v>
      </c>
      <c r="CJD38">
        <v>753118</v>
      </c>
      <c r="CJE38">
        <v>766278</v>
      </c>
      <c r="CJF38">
        <v>818108</v>
      </c>
      <c r="CJG38">
        <v>835404</v>
      </c>
      <c r="CJH38">
        <v>834555</v>
      </c>
      <c r="CJI38">
        <v>840092</v>
      </c>
      <c r="CJJ38">
        <v>840259</v>
      </c>
      <c r="CJK38">
        <v>837564</v>
      </c>
      <c r="CJL38">
        <v>838605</v>
      </c>
      <c r="CJM38">
        <v>835659</v>
      </c>
      <c r="CJN38">
        <v>831787</v>
      </c>
      <c r="CJO38">
        <v>831594</v>
      </c>
      <c r="CJP38">
        <v>832303</v>
      </c>
      <c r="CJQ38">
        <v>821258</v>
      </c>
      <c r="CJR38">
        <v>818996</v>
      </c>
      <c r="CJS38">
        <v>810491</v>
      </c>
      <c r="CJT38">
        <v>803169</v>
      </c>
      <c r="CJU38">
        <v>806043</v>
      </c>
      <c r="CJV38">
        <v>805595</v>
      </c>
      <c r="CJW38">
        <v>806087</v>
      </c>
      <c r="CJX38">
        <v>800596</v>
      </c>
      <c r="CJY38">
        <v>801335</v>
      </c>
      <c r="CJZ38">
        <v>799824</v>
      </c>
      <c r="CKA38">
        <v>793909</v>
      </c>
      <c r="CKB38">
        <v>794367</v>
      </c>
      <c r="CKC38">
        <v>792729</v>
      </c>
      <c r="CKD38">
        <v>791857</v>
      </c>
      <c r="CKE38">
        <v>791000</v>
      </c>
      <c r="CKF38">
        <v>787890</v>
      </c>
      <c r="CKG38">
        <v>785146</v>
      </c>
      <c r="CKH38">
        <v>782545</v>
      </c>
      <c r="CKI38">
        <v>786129</v>
      </c>
      <c r="CKJ38">
        <v>787036</v>
      </c>
      <c r="CKK38">
        <v>792631</v>
      </c>
      <c r="CKL38">
        <v>795328</v>
      </c>
      <c r="CKM38">
        <v>795328</v>
      </c>
      <c r="CKN38">
        <v>794826</v>
      </c>
      <c r="CKO38">
        <v>789318</v>
      </c>
      <c r="CKP38">
        <v>785233</v>
      </c>
      <c r="CKQ38">
        <v>780564</v>
      </c>
      <c r="CKR38">
        <v>775304</v>
      </c>
      <c r="CKS38">
        <v>769159</v>
      </c>
      <c r="CKT38">
        <v>767308</v>
      </c>
      <c r="CKU38">
        <v>3393</v>
      </c>
      <c r="CKV38">
        <v>4751</v>
      </c>
      <c r="CKW38">
        <v>6278</v>
      </c>
      <c r="CKX38">
        <v>7080</v>
      </c>
      <c r="CKY38">
        <v>9379</v>
      </c>
      <c r="CKZ38">
        <v>11973</v>
      </c>
      <c r="CLA38">
        <v>14759</v>
      </c>
      <c r="CLB38">
        <v>16204</v>
      </c>
      <c r="CLC38">
        <v>17332</v>
      </c>
      <c r="CLD38">
        <v>19254</v>
      </c>
      <c r="CLE38">
        <v>22657</v>
      </c>
      <c r="CLF38">
        <v>24631</v>
      </c>
      <c r="CLG38">
        <v>30247</v>
      </c>
      <c r="CLH38">
        <v>32188</v>
      </c>
      <c r="CLI38">
        <v>36208</v>
      </c>
      <c r="CLJ38">
        <v>40738</v>
      </c>
      <c r="CLK38">
        <v>49289</v>
      </c>
      <c r="CLL38">
        <v>102948</v>
      </c>
      <c r="CLM38">
        <v>102948</v>
      </c>
      <c r="CLN38">
        <v>159904</v>
      </c>
      <c r="CLO38">
        <v>324187</v>
      </c>
      <c r="CLP38">
        <v>469383</v>
      </c>
      <c r="CLQ38">
        <v>534138</v>
      </c>
      <c r="CLR38">
        <v>655477</v>
      </c>
      <c r="CLS38">
        <v>689304</v>
      </c>
      <c r="CLT38">
        <v>701415</v>
      </c>
      <c r="CLU38">
        <v>734909</v>
      </c>
      <c r="CLV38">
        <v>733837</v>
      </c>
      <c r="CLW38">
        <v>732968</v>
      </c>
      <c r="CLX38">
        <v>730154</v>
      </c>
      <c r="CLY38">
        <v>730215</v>
      </c>
      <c r="CLZ38">
        <v>730559</v>
      </c>
      <c r="CMA38">
        <v>732918</v>
      </c>
      <c r="CMB38">
        <v>729615</v>
      </c>
      <c r="CMC38">
        <v>727205</v>
      </c>
      <c r="CMD38">
        <v>728636</v>
      </c>
      <c r="CME38">
        <v>732465</v>
      </c>
      <c r="CMF38">
        <v>732230</v>
      </c>
      <c r="CMG38">
        <v>733784</v>
      </c>
      <c r="CMH38">
        <v>727329</v>
      </c>
      <c r="CMI38">
        <v>732336</v>
      </c>
      <c r="CMJ38">
        <v>733140</v>
      </c>
      <c r="CMK38">
        <v>731775</v>
      </c>
      <c r="CML38">
        <v>730110</v>
      </c>
      <c r="CMM38">
        <v>727608</v>
      </c>
      <c r="CMN38">
        <v>729241</v>
      </c>
      <c r="CMO38">
        <v>729230</v>
      </c>
      <c r="CMP38">
        <v>724549</v>
      </c>
      <c r="CMQ38">
        <v>720585</v>
      </c>
      <c r="CMR38">
        <v>720585</v>
      </c>
      <c r="CMS38">
        <v>722626</v>
      </c>
      <c r="CMT38">
        <v>722967</v>
      </c>
      <c r="CMU38">
        <v>720560</v>
      </c>
      <c r="CMV38">
        <v>719587</v>
      </c>
      <c r="CMW38">
        <v>716332</v>
      </c>
      <c r="CMX38">
        <v>713122</v>
      </c>
      <c r="CMY38">
        <v>713790</v>
      </c>
      <c r="CMZ38">
        <v>709229</v>
      </c>
      <c r="CNA38">
        <v>704185</v>
      </c>
      <c r="CNB38">
        <v>698999</v>
      </c>
      <c r="CNC38">
        <v>700531</v>
      </c>
      <c r="CND38">
        <v>704189</v>
      </c>
      <c r="CNE38">
        <v>706589</v>
      </c>
      <c r="CNF38">
        <v>706402</v>
      </c>
      <c r="CNG38">
        <v>706407</v>
      </c>
      <c r="CNH38">
        <v>26</v>
      </c>
      <c r="CNI38">
        <v>2641</v>
      </c>
      <c r="CNJ38">
        <v>4227</v>
      </c>
      <c r="CNK38">
        <v>5362</v>
      </c>
      <c r="CNL38">
        <v>6742</v>
      </c>
      <c r="CNM38">
        <v>9215</v>
      </c>
      <c r="CNN38">
        <v>13157</v>
      </c>
      <c r="CNO38">
        <v>16294</v>
      </c>
      <c r="CNP38">
        <v>17293</v>
      </c>
      <c r="CNQ38">
        <v>17439</v>
      </c>
      <c r="CNR38">
        <v>22975</v>
      </c>
      <c r="CNS38">
        <v>25465</v>
      </c>
      <c r="CNT38">
        <v>29816</v>
      </c>
      <c r="CNU38">
        <v>31739</v>
      </c>
      <c r="CNV38">
        <v>36333</v>
      </c>
      <c r="CNW38">
        <v>43010</v>
      </c>
      <c r="CNX38">
        <v>57530</v>
      </c>
      <c r="CNY38">
        <v>79773</v>
      </c>
      <c r="CNZ38">
        <v>127916</v>
      </c>
      <c r="COA38">
        <v>246885</v>
      </c>
      <c r="COB38">
        <v>422514</v>
      </c>
      <c r="COC38">
        <v>499390</v>
      </c>
      <c r="COD38">
        <v>537287</v>
      </c>
      <c r="COE38">
        <v>537287</v>
      </c>
      <c r="COF38">
        <v>622636</v>
      </c>
      <c r="COG38">
        <v>645495</v>
      </c>
      <c r="COH38">
        <v>685264</v>
      </c>
      <c r="COI38">
        <v>697550</v>
      </c>
      <c r="COJ38">
        <v>705938</v>
      </c>
      <c r="COK38">
        <v>709802</v>
      </c>
      <c r="COL38">
        <v>707182</v>
      </c>
      <c r="COM38">
        <v>710500</v>
      </c>
      <c r="CON38">
        <v>705543</v>
      </c>
      <c r="COO38">
        <v>703785</v>
      </c>
      <c r="COP38">
        <v>699725</v>
      </c>
      <c r="COQ38">
        <v>700618</v>
      </c>
      <c r="COR38">
        <v>696903</v>
      </c>
      <c r="COS38">
        <v>696223</v>
      </c>
      <c r="COT38">
        <v>695720</v>
      </c>
      <c r="COU38">
        <v>694462</v>
      </c>
      <c r="COV38">
        <v>696005</v>
      </c>
      <c r="COW38">
        <v>693456</v>
      </c>
      <c r="COX38">
        <v>697462</v>
      </c>
      <c r="COY38">
        <v>698971</v>
      </c>
      <c r="COZ38">
        <v>698744</v>
      </c>
      <c r="CPA38">
        <v>692762</v>
      </c>
      <c r="CPB38">
        <v>691881</v>
      </c>
      <c r="CPC38">
        <v>689439</v>
      </c>
      <c r="CPD38">
        <v>689439</v>
      </c>
      <c r="CPE38">
        <v>689912</v>
      </c>
      <c r="CPF38">
        <v>691217</v>
      </c>
      <c r="CPG38">
        <v>690998</v>
      </c>
      <c r="CPH38">
        <v>693099</v>
      </c>
      <c r="CPI38">
        <v>692615</v>
      </c>
      <c r="CPJ38">
        <v>691983</v>
      </c>
      <c r="CPK38">
        <v>691536</v>
      </c>
      <c r="CPL38">
        <v>687738</v>
      </c>
      <c r="CPM38">
        <v>684995</v>
      </c>
      <c r="CPN38">
        <v>684995</v>
      </c>
      <c r="CPO38">
        <v>685278</v>
      </c>
      <c r="CPP38">
        <v>686998</v>
      </c>
      <c r="CPQ38">
        <v>687251</v>
      </c>
      <c r="CPR38">
        <v>685822</v>
      </c>
      <c r="CPS38">
        <v>685822</v>
      </c>
      <c r="CPT38">
        <v>686924</v>
      </c>
      <c r="CPU38">
        <v>684226</v>
      </c>
      <c r="CPV38">
        <v>80</v>
      </c>
      <c r="CPW38">
        <v>1447</v>
      </c>
      <c r="CPX38">
        <v>3764</v>
      </c>
      <c r="CPY38">
        <v>5803</v>
      </c>
      <c r="CPZ38">
        <v>6320</v>
      </c>
      <c r="CQA38">
        <v>9896</v>
      </c>
      <c r="CQB38">
        <v>11249</v>
      </c>
      <c r="CQC38">
        <v>12491</v>
      </c>
      <c r="CQD38">
        <v>13141</v>
      </c>
      <c r="CQE38">
        <v>15209</v>
      </c>
      <c r="CQF38">
        <v>18004</v>
      </c>
      <c r="CQG38">
        <v>18311</v>
      </c>
      <c r="CQH38">
        <v>23029</v>
      </c>
      <c r="CQI38">
        <v>24392</v>
      </c>
      <c r="CQJ38">
        <v>32068</v>
      </c>
      <c r="CQK38">
        <v>47381</v>
      </c>
      <c r="CQL38">
        <v>131730</v>
      </c>
      <c r="CQM38">
        <v>291405</v>
      </c>
      <c r="CQN38">
        <v>336076</v>
      </c>
      <c r="CQO38">
        <v>336076</v>
      </c>
      <c r="CQP38">
        <v>431470</v>
      </c>
      <c r="CQQ38">
        <v>558970</v>
      </c>
      <c r="CQR38">
        <v>622137</v>
      </c>
      <c r="CQS38">
        <v>622341</v>
      </c>
      <c r="CQT38">
        <v>623632</v>
      </c>
      <c r="CQU38">
        <v>635627</v>
      </c>
      <c r="CQV38">
        <v>642122</v>
      </c>
      <c r="CQW38">
        <v>646154</v>
      </c>
      <c r="CQX38">
        <v>645708</v>
      </c>
      <c r="CQY38">
        <v>630313</v>
      </c>
      <c r="CQZ38">
        <v>622535</v>
      </c>
      <c r="CRA38">
        <v>621674</v>
      </c>
      <c r="CRB38">
        <v>623132</v>
      </c>
      <c r="CRC38">
        <v>622266</v>
      </c>
      <c r="CRD38">
        <v>615104</v>
      </c>
      <c r="CRE38">
        <v>609478</v>
      </c>
      <c r="CRF38">
        <v>614757</v>
      </c>
      <c r="CRG38">
        <v>617259</v>
      </c>
      <c r="CRH38">
        <v>620698</v>
      </c>
      <c r="CRI38">
        <v>619127</v>
      </c>
      <c r="CRJ38">
        <v>618935</v>
      </c>
      <c r="CRK38">
        <v>622437</v>
      </c>
      <c r="CRL38">
        <v>619558</v>
      </c>
      <c r="CRM38">
        <v>617121</v>
      </c>
      <c r="CRN38">
        <v>617072</v>
      </c>
      <c r="CRO38">
        <v>614605</v>
      </c>
      <c r="CRP38">
        <v>612467</v>
      </c>
      <c r="CRQ38">
        <v>617420</v>
      </c>
      <c r="CRR38">
        <v>616962</v>
      </c>
      <c r="CRS38">
        <v>617251</v>
      </c>
      <c r="CRT38">
        <v>608572</v>
      </c>
      <c r="CRU38">
        <v>609159</v>
      </c>
      <c r="CRV38">
        <v>608587</v>
      </c>
      <c r="CRW38">
        <v>609802</v>
      </c>
      <c r="CRX38">
        <v>611640</v>
      </c>
      <c r="CRY38">
        <v>607606</v>
      </c>
      <c r="CRZ38">
        <v>610568</v>
      </c>
      <c r="CSA38">
        <v>607165</v>
      </c>
      <c r="CSB38">
        <v>606493</v>
      </c>
      <c r="CSC38">
        <v>604425</v>
      </c>
      <c r="CSD38">
        <v>603153</v>
      </c>
      <c r="CSE38">
        <v>600306</v>
      </c>
      <c r="CSF38">
        <v>600905</v>
      </c>
      <c r="CSG38">
        <v>600155</v>
      </c>
      <c r="CSH38">
        <v>2203</v>
      </c>
      <c r="CSI38">
        <v>2357</v>
      </c>
      <c r="CSJ38">
        <v>2673</v>
      </c>
      <c r="CSK38">
        <v>8628</v>
      </c>
      <c r="CSL38">
        <v>8876</v>
      </c>
      <c r="CSM38">
        <v>10367</v>
      </c>
      <c r="CSN38">
        <v>11654</v>
      </c>
      <c r="CSO38">
        <v>12315</v>
      </c>
      <c r="CSP38">
        <v>13469</v>
      </c>
      <c r="CSQ38">
        <v>14434</v>
      </c>
      <c r="CSR38">
        <v>18137</v>
      </c>
      <c r="CSS38">
        <v>20412</v>
      </c>
      <c r="CST38">
        <v>25010</v>
      </c>
      <c r="CSU38">
        <v>25010</v>
      </c>
      <c r="CSV38">
        <v>25642</v>
      </c>
      <c r="CSW38">
        <v>40579</v>
      </c>
      <c r="CSX38">
        <v>60441</v>
      </c>
      <c r="CSY38">
        <v>137309</v>
      </c>
      <c r="CSZ38">
        <v>259116</v>
      </c>
      <c r="CTA38">
        <v>383897</v>
      </c>
      <c r="CTB38">
        <v>522631</v>
      </c>
      <c r="CTC38">
        <v>572797</v>
      </c>
      <c r="CTD38">
        <v>599422</v>
      </c>
      <c r="CTE38">
        <v>601809</v>
      </c>
      <c r="CTF38">
        <v>603170</v>
      </c>
      <c r="CTG38">
        <v>601071</v>
      </c>
      <c r="CTH38">
        <v>601058</v>
      </c>
      <c r="CTI38">
        <v>603894</v>
      </c>
      <c r="CTJ38">
        <v>606489</v>
      </c>
      <c r="CTK38">
        <v>605189</v>
      </c>
      <c r="CTL38">
        <v>606435</v>
      </c>
      <c r="CTM38">
        <v>607874</v>
      </c>
      <c r="CTN38">
        <v>606706</v>
      </c>
      <c r="CTO38">
        <v>607669</v>
      </c>
      <c r="CTP38">
        <v>605106</v>
      </c>
      <c r="CTQ38">
        <v>600513</v>
      </c>
      <c r="CTR38">
        <v>600541</v>
      </c>
      <c r="CTS38">
        <v>603718</v>
      </c>
      <c r="CTT38">
        <v>599756</v>
      </c>
      <c r="CTU38">
        <v>605065</v>
      </c>
      <c r="CTV38">
        <v>604695</v>
      </c>
      <c r="CTW38">
        <v>602157</v>
      </c>
      <c r="CTX38">
        <v>599859</v>
      </c>
      <c r="CTY38">
        <v>595965</v>
      </c>
      <c r="CTZ38">
        <v>593538</v>
      </c>
      <c r="CUA38">
        <v>587522</v>
      </c>
      <c r="CUB38">
        <v>588539</v>
      </c>
      <c r="CUC38">
        <v>589627</v>
      </c>
      <c r="CUD38">
        <v>591705</v>
      </c>
      <c r="CUE38">
        <v>586675</v>
      </c>
      <c r="CUF38">
        <v>586466</v>
      </c>
      <c r="CUG38">
        <v>583540</v>
      </c>
      <c r="CUH38">
        <v>584382</v>
      </c>
      <c r="CUI38">
        <v>581398</v>
      </c>
      <c r="CUJ38">
        <v>583761</v>
      </c>
      <c r="CUK38">
        <v>582885</v>
      </c>
      <c r="CUL38">
        <v>581350</v>
      </c>
      <c r="CUM38">
        <v>580897</v>
      </c>
      <c r="CUN38">
        <v>580897</v>
      </c>
      <c r="CUO38">
        <v>579019</v>
      </c>
      <c r="CUP38">
        <v>578052</v>
      </c>
      <c r="CUQ38">
        <v>583058</v>
      </c>
      <c r="CUR38">
        <v>587980</v>
      </c>
      <c r="CUS38">
        <v>590725</v>
      </c>
      <c r="CUT38">
        <v>588032</v>
      </c>
      <c r="CUU38">
        <v>591030</v>
      </c>
      <c r="CUV38">
        <v>130</v>
      </c>
      <c r="CUW38">
        <v>3693</v>
      </c>
      <c r="CUX38">
        <v>7229</v>
      </c>
      <c r="CUY38">
        <v>7930</v>
      </c>
      <c r="CUZ38">
        <v>12537</v>
      </c>
      <c r="CVA38">
        <v>16631</v>
      </c>
      <c r="CVB38">
        <v>18444</v>
      </c>
      <c r="CVC38">
        <v>19314</v>
      </c>
      <c r="CVD38">
        <v>21279</v>
      </c>
      <c r="CVE38">
        <v>21571</v>
      </c>
      <c r="CVF38">
        <v>21759</v>
      </c>
      <c r="CVG38">
        <v>24796</v>
      </c>
      <c r="CVH38">
        <v>25355</v>
      </c>
      <c r="CVI38">
        <v>29221</v>
      </c>
      <c r="CVJ38">
        <v>28141</v>
      </c>
      <c r="CVK38">
        <v>40308</v>
      </c>
      <c r="CVL38">
        <v>73612</v>
      </c>
      <c r="CVM38">
        <v>73612</v>
      </c>
      <c r="CVN38">
        <v>127886</v>
      </c>
      <c r="CVO38">
        <v>267472</v>
      </c>
      <c r="CVP38">
        <v>423007</v>
      </c>
      <c r="CVQ38">
        <v>547440</v>
      </c>
      <c r="CVR38">
        <v>607016</v>
      </c>
      <c r="CVS38">
        <v>611917</v>
      </c>
      <c r="CVT38">
        <v>616730</v>
      </c>
      <c r="CVU38">
        <v>625558</v>
      </c>
      <c r="CVV38">
        <v>623302</v>
      </c>
      <c r="CVW38">
        <v>623105</v>
      </c>
      <c r="CVX38">
        <v>623616</v>
      </c>
      <c r="CVY38">
        <v>625039</v>
      </c>
      <c r="CVZ38">
        <v>627077</v>
      </c>
      <c r="CWA38">
        <v>628238</v>
      </c>
      <c r="CWB38">
        <v>625096</v>
      </c>
      <c r="CWC38">
        <v>623781</v>
      </c>
      <c r="CWD38">
        <v>620610</v>
      </c>
      <c r="CWE38">
        <v>620135</v>
      </c>
      <c r="CWF38">
        <v>616048</v>
      </c>
      <c r="CWG38">
        <v>620240</v>
      </c>
      <c r="CWH38">
        <v>620107</v>
      </c>
      <c r="CWI38">
        <v>623163</v>
      </c>
      <c r="CWJ38">
        <v>622011</v>
      </c>
      <c r="CWK38">
        <v>622595</v>
      </c>
      <c r="CWL38">
        <v>623057</v>
      </c>
      <c r="CWM38">
        <v>625403</v>
      </c>
      <c r="CWN38">
        <v>630152</v>
      </c>
      <c r="CWO38">
        <v>629304</v>
      </c>
      <c r="CWP38">
        <v>631952</v>
      </c>
      <c r="CWQ38">
        <v>633003</v>
      </c>
      <c r="CWR38">
        <v>631359</v>
      </c>
      <c r="CWS38">
        <v>630196</v>
      </c>
      <c r="CWT38">
        <v>631052</v>
      </c>
      <c r="CWU38">
        <v>627838</v>
      </c>
      <c r="CWV38">
        <v>625824</v>
      </c>
      <c r="CWW38">
        <v>626751</v>
      </c>
      <c r="CWX38">
        <v>625427</v>
      </c>
      <c r="CWY38">
        <v>624503</v>
      </c>
      <c r="CWZ38">
        <v>619773</v>
      </c>
      <c r="CXA38">
        <v>617388</v>
      </c>
      <c r="CXB38">
        <v>613272</v>
      </c>
      <c r="CXC38">
        <v>613337</v>
      </c>
      <c r="CXD38">
        <v>619625</v>
      </c>
      <c r="CXE38">
        <v>620040</v>
      </c>
      <c r="CXF38">
        <v>617834</v>
      </c>
      <c r="CXG38">
        <v>617834</v>
      </c>
      <c r="CXH38">
        <v>621559</v>
      </c>
      <c r="CXI38">
        <v>616217</v>
      </c>
      <c r="CXJ38">
        <v>132</v>
      </c>
      <c r="CXK38">
        <v>685</v>
      </c>
      <c r="CXL38">
        <v>1408</v>
      </c>
      <c r="CXM38">
        <v>8680</v>
      </c>
      <c r="CXN38">
        <v>8855</v>
      </c>
      <c r="CXO38">
        <v>9317</v>
      </c>
      <c r="CXP38">
        <v>9730</v>
      </c>
      <c r="CXQ38">
        <v>10344</v>
      </c>
      <c r="CXR38">
        <v>10419</v>
      </c>
      <c r="CXS38">
        <v>10596</v>
      </c>
      <c r="CXT38">
        <v>11050</v>
      </c>
      <c r="CXU38">
        <v>11927</v>
      </c>
      <c r="CXV38">
        <v>14350</v>
      </c>
      <c r="CXW38">
        <v>15579</v>
      </c>
      <c r="CXX38">
        <v>18434</v>
      </c>
      <c r="CXY38">
        <v>24287</v>
      </c>
      <c r="CXZ38">
        <v>39912</v>
      </c>
      <c r="CYA38">
        <v>178354</v>
      </c>
      <c r="CYB38">
        <v>318691</v>
      </c>
      <c r="CYC38">
        <v>453684</v>
      </c>
      <c r="CYD38">
        <v>585997</v>
      </c>
      <c r="CYE38">
        <v>631933</v>
      </c>
      <c r="CYF38">
        <v>643947</v>
      </c>
      <c r="CYG38">
        <v>638102</v>
      </c>
      <c r="CYH38">
        <v>641250</v>
      </c>
      <c r="CYI38">
        <v>637530</v>
      </c>
      <c r="CYJ38">
        <v>637530</v>
      </c>
      <c r="CYK38">
        <v>635063</v>
      </c>
      <c r="CYL38">
        <v>631401</v>
      </c>
      <c r="CYM38">
        <v>630851</v>
      </c>
      <c r="CYN38">
        <v>634726</v>
      </c>
      <c r="CYO38">
        <v>633103</v>
      </c>
      <c r="CYP38">
        <v>628312</v>
      </c>
      <c r="CYQ38">
        <v>627359</v>
      </c>
      <c r="CYR38">
        <v>628969</v>
      </c>
      <c r="CYS38">
        <v>632014</v>
      </c>
      <c r="CYT38">
        <v>634668</v>
      </c>
      <c r="CYU38">
        <v>627924</v>
      </c>
      <c r="CYV38">
        <v>627684</v>
      </c>
      <c r="CYW38">
        <v>627827</v>
      </c>
      <c r="CYX38">
        <v>621113</v>
      </c>
      <c r="CYY38">
        <v>619996</v>
      </c>
      <c r="CYZ38">
        <v>619543</v>
      </c>
      <c r="CZA38">
        <v>620070</v>
      </c>
      <c r="CZB38">
        <v>619317</v>
      </c>
      <c r="CZC38">
        <v>621472</v>
      </c>
      <c r="CZD38">
        <v>621472</v>
      </c>
      <c r="CZE38">
        <v>618795</v>
      </c>
      <c r="CZF38">
        <v>617702</v>
      </c>
      <c r="CZG38">
        <v>615170</v>
      </c>
      <c r="CZH38">
        <v>611215</v>
      </c>
      <c r="CZI38">
        <v>613909</v>
      </c>
      <c r="CZJ38">
        <v>613480</v>
      </c>
      <c r="CZK38">
        <v>618711</v>
      </c>
      <c r="CZL38">
        <v>614201</v>
      </c>
      <c r="CZM38">
        <v>612867</v>
      </c>
      <c r="CZN38">
        <v>613575</v>
      </c>
      <c r="CZO38">
        <v>613575</v>
      </c>
      <c r="CZP38">
        <v>612596</v>
      </c>
      <c r="CZQ38">
        <v>610935</v>
      </c>
      <c r="CZR38">
        <v>611080</v>
      </c>
      <c r="CZS38">
        <v>609978</v>
      </c>
      <c r="CZT38">
        <v>609978</v>
      </c>
      <c r="CZU38">
        <v>610091</v>
      </c>
      <c r="CZV38">
        <v>613139</v>
      </c>
      <c r="CZW38">
        <v>3241</v>
      </c>
      <c r="CZX38">
        <v>13073</v>
      </c>
      <c r="CZY38">
        <v>14222</v>
      </c>
      <c r="CZZ38">
        <v>15711</v>
      </c>
      <c r="DAA38">
        <v>17703</v>
      </c>
      <c r="DAB38">
        <v>18525</v>
      </c>
      <c r="DAC38">
        <v>20500</v>
      </c>
      <c r="DAD38">
        <v>20897</v>
      </c>
      <c r="DAE38">
        <v>21262</v>
      </c>
      <c r="DAF38">
        <v>24008</v>
      </c>
      <c r="DAG38">
        <v>24346</v>
      </c>
      <c r="DAH38">
        <v>29371</v>
      </c>
      <c r="DAI38">
        <v>33743</v>
      </c>
      <c r="DAJ38">
        <v>34535</v>
      </c>
      <c r="DAK38">
        <v>38137</v>
      </c>
      <c r="DAL38">
        <v>45960</v>
      </c>
      <c r="DAM38">
        <v>65393</v>
      </c>
      <c r="DAN38">
        <v>89564</v>
      </c>
      <c r="DAO38">
        <v>89564</v>
      </c>
      <c r="DAP38">
        <v>178625</v>
      </c>
      <c r="DAQ38">
        <v>447788</v>
      </c>
      <c r="DAR38">
        <v>534091</v>
      </c>
      <c r="DAS38">
        <v>607369</v>
      </c>
      <c r="DAT38">
        <v>611094</v>
      </c>
      <c r="DAU38">
        <v>614254</v>
      </c>
      <c r="DAV38">
        <v>613267</v>
      </c>
      <c r="DAW38">
        <v>616998</v>
      </c>
      <c r="DAX38">
        <v>616731</v>
      </c>
      <c r="DAY38">
        <v>612843</v>
      </c>
      <c r="DAZ38">
        <v>613173</v>
      </c>
      <c r="DBA38">
        <v>613107</v>
      </c>
      <c r="DBB38">
        <v>616328</v>
      </c>
      <c r="DBC38">
        <v>619364</v>
      </c>
      <c r="DBD38">
        <v>621858</v>
      </c>
      <c r="DBE38">
        <v>624097</v>
      </c>
      <c r="DBF38">
        <v>631676</v>
      </c>
      <c r="DBG38">
        <v>636386</v>
      </c>
      <c r="DBH38">
        <v>629822</v>
      </c>
      <c r="DBI38">
        <v>631369</v>
      </c>
      <c r="DBJ38">
        <v>631873</v>
      </c>
      <c r="DBK38">
        <v>630113</v>
      </c>
      <c r="DBL38">
        <v>630792</v>
      </c>
      <c r="DBM38">
        <v>635453</v>
      </c>
      <c r="DBN38">
        <v>637128</v>
      </c>
      <c r="DBO38">
        <v>634755</v>
      </c>
      <c r="DBP38">
        <v>637329</v>
      </c>
      <c r="DBQ38">
        <v>639776</v>
      </c>
      <c r="DBR38">
        <v>642498</v>
      </c>
      <c r="DBS38">
        <v>642938</v>
      </c>
      <c r="DBT38">
        <v>645756</v>
      </c>
      <c r="DBU38">
        <v>647141</v>
      </c>
      <c r="DBV38">
        <v>646404</v>
      </c>
      <c r="DBW38">
        <v>643611</v>
      </c>
      <c r="DBX38">
        <v>638430</v>
      </c>
      <c r="DBY38">
        <v>636112</v>
      </c>
      <c r="DBZ38">
        <v>634821</v>
      </c>
      <c r="DCA38">
        <v>637781</v>
      </c>
      <c r="DCB38">
        <v>631003</v>
      </c>
      <c r="DCC38">
        <v>636108</v>
      </c>
      <c r="DCD38">
        <v>632244</v>
      </c>
      <c r="DCE38">
        <v>628779</v>
      </c>
      <c r="DCF38">
        <v>626342</v>
      </c>
      <c r="DCG38">
        <v>632189</v>
      </c>
      <c r="DCH38">
        <v>630379</v>
      </c>
      <c r="DCI38">
        <v>624190</v>
      </c>
      <c r="DCJ38">
        <v>11484</v>
      </c>
      <c r="DCK38">
        <v>11484</v>
      </c>
      <c r="DCL38">
        <v>18019</v>
      </c>
      <c r="DCM38">
        <v>18033</v>
      </c>
      <c r="DCN38">
        <v>19651</v>
      </c>
      <c r="DCO38">
        <v>19561</v>
      </c>
      <c r="DCP38">
        <v>21129</v>
      </c>
      <c r="DCQ38">
        <v>21162</v>
      </c>
      <c r="DCR38">
        <v>21231</v>
      </c>
      <c r="DCS38">
        <v>22559</v>
      </c>
      <c r="DCT38">
        <v>23759</v>
      </c>
      <c r="DCU38">
        <v>23759</v>
      </c>
      <c r="DCV38">
        <v>27425</v>
      </c>
      <c r="DCW38">
        <v>32551</v>
      </c>
      <c r="DCX38">
        <v>33984</v>
      </c>
      <c r="DCY38">
        <v>42762</v>
      </c>
      <c r="DCZ38">
        <v>57099</v>
      </c>
      <c r="DDA38">
        <v>127257</v>
      </c>
      <c r="DDB38">
        <v>305854</v>
      </c>
      <c r="DDC38">
        <v>438291</v>
      </c>
      <c r="DDD38">
        <v>546062</v>
      </c>
      <c r="DDE38">
        <v>586718</v>
      </c>
      <c r="DDF38">
        <v>597505</v>
      </c>
      <c r="DDG38">
        <v>600149</v>
      </c>
      <c r="DDH38">
        <v>604762</v>
      </c>
      <c r="DDI38">
        <v>611441</v>
      </c>
      <c r="DDJ38">
        <v>611822</v>
      </c>
      <c r="DDK38">
        <v>608883</v>
      </c>
      <c r="DDL38">
        <v>604352</v>
      </c>
      <c r="DDM38">
        <v>604157</v>
      </c>
      <c r="DDN38">
        <v>605239</v>
      </c>
      <c r="DDO38">
        <v>604131</v>
      </c>
      <c r="DDP38">
        <v>605032</v>
      </c>
      <c r="DDQ38">
        <v>604165</v>
      </c>
      <c r="DDR38">
        <v>603908</v>
      </c>
      <c r="DDS38">
        <v>609696</v>
      </c>
      <c r="DDT38">
        <v>613298</v>
      </c>
      <c r="DDU38">
        <v>615698</v>
      </c>
      <c r="DDV38">
        <v>612838</v>
      </c>
      <c r="DDW38">
        <v>612259</v>
      </c>
      <c r="DDX38">
        <v>610946</v>
      </c>
      <c r="DDY38">
        <v>610687</v>
      </c>
      <c r="DDZ38">
        <v>610292</v>
      </c>
      <c r="DEA38">
        <v>608849</v>
      </c>
      <c r="DEB38">
        <v>607965</v>
      </c>
      <c r="DEC38">
        <v>612796</v>
      </c>
      <c r="DED38">
        <v>613119</v>
      </c>
      <c r="DEE38">
        <v>616526</v>
      </c>
      <c r="DEF38">
        <v>613425</v>
      </c>
      <c r="DEG38">
        <v>605317</v>
      </c>
      <c r="DEH38">
        <v>605566</v>
      </c>
      <c r="DEI38">
        <v>603333</v>
      </c>
      <c r="DEJ38">
        <v>604340</v>
      </c>
      <c r="DEK38">
        <v>596350</v>
      </c>
      <c r="DEL38">
        <v>594592</v>
      </c>
      <c r="DEM38">
        <v>591244</v>
      </c>
      <c r="DEN38">
        <v>584938</v>
      </c>
      <c r="DEO38">
        <v>584938</v>
      </c>
      <c r="DEP38">
        <v>586555</v>
      </c>
      <c r="DEQ38">
        <v>587059</v>
      </c>
      <c r="DER38">
        <v>594044</v>
      </c>
      <c r="DES38">
        <v>596423</v>
      </c>
      <c r="DET38">
        <v>596500</v>
      </c>
      <c r="DEU38">
        <v>596241</v>
      </c>
      <c r="DEV38">
        <v>596323</v>
      </c>
      <c r="DEW38">
        <v>597216</v>
      </c>
      <c r="DEX38">
        <v>1274</v>
      </c>
      <c r="DEY38">
        <v>3248</v>
      </c>
      <c r="DEZ38">
        <v>4657</v>
      </c>
      <c r="DFA38">
        <v>10672</v>
      </c>
      <c r="DFB38">
        <v>16784</v>
      </c>
      <c r="DFC38">
        <v>17624</v>
      </c>
      <c r="DFD38">
        <v>18847</v>
      </c>
      <c r="DFE38">
        <v>19861</v>
      </c>
      <c r="DFF38">
        <v>20229</v>
      </c>
      <c r="DFG38">
        <v>26141</v>
      </c>
      <c r="DFH38">
        <v>26621</v>
      </c>
      <c r="DFI38">
        <v>27971</v>
      </c>
      <c r="DFJ38">
        <v>39129</v>
      </c>
      <c r="DFK38">
        <v>43657</v>
      </c>
      <c r="DFL38">
        <v>50566</v>
      </c>
      <c r="DFM38">
        <v>56732</v>
      </c>
      <c r="DFN38">
        <v>78506</v>
      </c>
      <c r="DFO38">
        <v>150606</v>
      </c>
      <c r="DFP38">
        <v>380654</v>
      </c>
      <c r="DFQ38">
        <v>537707</v>
      </c>
      <c r="DFR38">
        <v>537707</v>
      </c>
      <c r="DFS38">
        <v>568416</v>
      </c>
      <c r="DFT38">
        <v>571298</v>
      </c>
      <c r="DFU38">
        <v>574745</v>
      </c>
      <c r="DFV38">
        <v>576183</v>
      </c>
      <c r="DFW38">
        <v>575768</v>
      </c>
      <c r="DFX38">
        <v>576354</v>
      </c>
      <c r="DFY38">
        <v>582257</v>
      </c>
      <c r="DFZ38">
        <v>579353</v>
      </c>
      <c r="DGA38">
        <v>578338</v>
      </c>
      <c r="DGB38">
        <v>583667</v>
      </c>
      <c r="DGC38">
        <v>578200</v>
      </c>
      <c r="DGD38">
        <v>577192</v>
      </c>
      <c r="DGE38">
        <v>582218</v>
      </c>
      <c r="DGF38">
        <v>581760</v>
      </c>
      <c r="DGG38">
        <v>581084</v>
      </c>
      <c r="DGH38">
        <v>582962</v>
      </c>
      <c r="DGI38">
        <v>576119</v>
      </c>
      <c r="DGJ38">
        <v>576578</v>
      </c>
      <c r="DGK38">
        <v>573548</v>
      </c>
      <c r="DGL38">
        <v>576738</v>
      </c>
      <c r="DGM38">
        <v>578562</v>
      </c>
      <c r="DGN38">
        <v>576680</v>
      </c>
      <c r="DGO38">
        <v>580350</v>
      </c>
      <c r="DGP38">
        <v>584126</v>
      </c>
      <c r="DGQ38">
        <v>584667</v>
      </c>
      <c r="DGR38">
        <v>584237</v>
      </c>
      <c r="DGS38">
        <v>585591</v>
      </c>
      <c r="DGT38">
        <v>586550</v>
      </c>
      <c r="DGU38">
        <v>584375</v>
      </c>
      <c r="DGV38">
        <v>581600</v>
      </c>
      <c r="DGW38">
        <v>576561</v>
      </c>
      <c r="DGX38">
        <v>570493</v>
      </c>
      <c r="DGY38">
        <v>570955</v>
      </c>
      <c r="DGZ38">
        <v>569410</v>
      </c>
      <c r="DHA38">
        <v>567888</v>
      </c>
      <c r="DHB38">
        <v>567842</v>
      </c>
      <c r="DHC38">
        <v>569941</v>
      </c>
      <c r="DHD38">
        <v>571434</v>
      </c>
      <c r="DHE38">
        <v>566716</v>
      </c>
      <c r="DHF38">
        <v>566949</v>
      </c>
      <c r="DHG38">
        <v>567722</v>
      </c>
      <c r="DHH38">
        <v>574985</v>
      </c>
      <c r="DHI38">
        <v>579575</v>
      </c>
      <c r="DHJ38">
        <v>579960</v>
      </c>
      <c r="DHK38">
        <v>1920</v>
      </c>
      <c r="DHL38">
        <v>1949</v>
      </c>
      <c r="DHM38">
        <v>7596</v>
      </c>
      <c r="DHN38">
        <v>6081</v>
      </c>
      <c r="DHO38">
        <v>7741</v>
      </c>
      <c r="DHP38">
        <v>9616</v>
      </c>
      <c r="DHQ38">
        <v>10178</v>
      </c>
      <c r="DHR38">
        <v>10497</v>
      </c>
      <c r="DHS38">
        <v>11170</v>
      </c>
      <c r="DHT38">
        <v>13881</v>
      </c>
      <c r="DHU38">
        <v>14728</v>
      </c>
      <c r="DHV38">
        <v>17241</v>
      </c>
      <c r="DHW38">
        <v>18215</v>
      </c>
      <c r="DHX38">
        <v>20040</v>
      </c>
      <c r="DHY38">
        <v>24011</v>
      </c>
      <c r="DHZ38">
        <v>30403</v>
      </c>
      <c r="DIA38">
        <v>44888</v>
      </c>
      <c r="DIB38">
        <v>108348</v>
      </c>
      <c r="DIC38">
        <v>239588</v>
      </c>
      <c r="DID38">
        <v>350041</v>
      </c>
      <c r="DIE38">
        <v>414561</v>
      </c>
      <c r="DIF38">
        <v>454890</v>
      </c>
      <c r="DIG38">
        <v>510888</v>
      </c>
      <c r="DIH38">
        <v>509552</v>
      </c>
      <c r="DII38">
        <v>517611</v>
      </c>
      <c r="DIJ38">
        <v>517611</v>
      </c>
      <c r="DIK38">
        <v>513518</v>
      </c>
      <c r="DIL38">
        <v>508801</v>
      </c>
      <c r="DIM38">
        <v>510160</v>
      </c>
      <c r="DIN38">
        <v>506715</v>
      </c>
      <c r="DIO38">
        <v>496181</v>
      </c>
      <c r="DIP38">
        <v>498302</v>
      </c>
      <c r="DIQ38">
        <v>495194</v>
      </c>
      <c r="DIR38">
        <v>498384</v>
      </c>
      <c r="DIS38">
        <v>497996</v>
      </c>
      <c r="DIT38">
        <v>503595</v>
      </c>
      <c r="DIU38">
        <v>508556</v>
      </c>
      <c r="DIV38">
        <v>504725</v>
      </c>
      <c r="DIW38">
        <v>504177</v>
      </c>
      <c r="DIX38">
        <v>503225</v>
      </c>
      <c r="DIY38">
        <v>507052</v>
      </c>
      <c r="DIZ38">
        <v>505915</v>
      </c>
      <c r="DJA38">
        <v>507798</v>
      </c>
      <c r="DJB38">
        <v>508255</v>
      </c>
      <c r="DJC38">
        <v>504562</v>
      </c>
      <c r="DJD38">
        <v>504562</v>
      </c>
      <c r="DJE38">
        <v>509113</v>
      </c>
      <c r="DJF38">
        <v>516180</v>
      </c>
      <c r="DJG38">
        <v>514233</v>
      </c>
      <c r="DJH38">
        <v>522090</v>
      </c>
      <c r="DJI38">
        <v>521038</v>
      </c>
      <c r="DJJ38">
        <v>513468</v>
      </c>
      <c r="DJK38">
        <v>519521</v>
      </c>
      <c r="DJL38">
        <v>522725</v>
      </c>
      <c r="DJM38">
        <v>521957</v>
      </c>
      <c r="DJN38">
        <v>523743</v>
      </c>
      <c r="DJO38">
        <v>524052</v>
      </c>
      <c r="DJP38">
        <v>524052</v>
      </c>
      <c r="DJQ38">
        <v>523482</v>
      </c>
      <c r="DJR38">
        <v>525785</v>
      </c>
      <c r="DJS38">
        <v>525402</v>
      </c>
      <c r="DJT38">
        <v>525382</v>
      </c>
      <c r="DJU38">
        <v>525382</v>
      </c>
      <c r="DJV38">
        <v>525232</v>
      </c>
      <c r="DJW38">
        <v>529408</v>
      </c>
      <c r="DJX38">
        <v>1076</v>
      </c>
      <c r="DJY38">
        <v>1400</v>
      </c>
      <c r="DJZ38">
        <v>2716</v>
      </c>
      <c r="DKA38">
        <v>4230</v>
      </c>
      <c r="DKB38">
        <v>7210</v>
      </c>
      <c r="DKC38">
        <v>10385</v>
      </c>
      <c r="DKD38">
        <v>11978</v>
      </c>
      <c r="DKE38">
        <v>16846</v>
      </c>
      <c r="DKF38">
        <v>21480</v>
      </c>
      <c r="DKG38">
        <v>24553</v>
      </c>
      <c r="DKH38">
        <v>24816</v>
      </c>
      <c r="DKI38">
        <v>25597</v>
      </c>
      <c r="DKJ38">
        <v>31218</v>
      </c>
      <c r="DKK38">
        <v>33765</v>
      </c>
      <c r="DKL38">
        <v>62685</v>
      </c>
      <c r="DKM38">
        <v>77726</v>
      </c>
      <c r="DKN38">
        <v>86570</v>
      </c>
      <c r="DKO38">
        <v>86570</v>
      </c>
      <c r="DKP38">
        <v>173232</v>
      </c>
      <c r="DKQ38">
        <v>269717</v>
      </c>
      <c r="DKR38">
        <v>467489</v>
      </c>
      <c r="DKS38">
        <v>485159</v>
      </c>
      <c r="DKT38">
        <v>516169</v>
      </c>
      <c r="DKU38">
        <v>526325</v>
      </c>
      <c r="DKV38">
        <v>521960</v>
      </c>
      <c r="DKW38">
        <v>519524</v>
      </c>
      <c r="DKX38">
        <v>518314</v>
      </c>
      <c r="DKY38">
        <v>514850</v>
      </c>
      <c r="DKZ38">
        <v>509353</v>
      </c>
      <c r="DLA38">
        <v>508574</v>
      </c>
      <c r="DLB38">
        <v>508775</v>
      </c>
      <c r="DLC38">
        <v>513007</v>
      </c>
      <c r="DLD38">
        <v>515109</v>
      </c>
      <c r="DLE38">
        <v>512993</v>
      </c>
      <c r="DLF38">
        <v>509476</v>
      </c>
      <c r="DLG38">
        <v>510560</v>
      </c>
      <c r="DLH38">
        <v>509010</v>
      </c>
      <c r="DLI38">
        <v>505492</v>
      </c>
      <c r="DLJ38">
        <v>506238</v>
      </c>
      <c r="DLK38">
        <v>508145</v>
      </c>
      <c r="DLL38">
        <v>509165</v>
      </c>
      <c r="DLM38">
        <v>513055</v>
      </c>
      <c r="DLN38">
        <v>506682</v>
      </c>
      <c r="DLO38">
        <v>504227</v>
      </c>
      <c r="DLP38">
        <v>502514</v>
      </c>
      <c r="DLQ38">
        <v>503131</v>
      </c>
      <c r="DLR38">
        <v>505940</v>
      </c>
      <c r="DLS38">
        <v>510970</v>
      </c>
      <c r="DLT38">
        <v>515060</v>
      </c>
      <c r="DLU38">
        <v>512851</v>
      </c>
      <c r="DLV38">
        <v>513026</v>
      </c>
      <c r="DLW38">
        <v>512481</v>
      </c>
      <c r="DLX38">
        <v>513978</v>
      </c>
      <c r="DLY38">
        <v>517020</v>
      </c>
      <c r="DLZ38">
        <v>518488</v>
      </c>
      <c r="DMA38">
        <v>519053</v>
      </c>
      <c r="DMB38">
        <v>514907</v>
      </c>
      <c r="DMC38">
        <v>519194</v>
      </c>
      <c r="DMD38">
        <v>514574</v>
      </c>
      <c r="DME38">
        <v>512853</v>
      </c>
      <c r="DMF38">
        <v>514328</v>
      </c>
      <c r="DMG38">
        <v>511990</v>
      </c>
      <c r="DMH38">
        <v>507231</v>
      </c>
      <c r="DMI38">
        <v>504896</v>
      </c>
      <c r="DMJ38">
        <v>503738</v>
      </c>
      <c r="DMK38">
        <v>1153</v>
      </c>
      <c r="DML38">
        <v>3778</v>
      </c>
      <c r="DMM38">
        <v>4200</v>
      </c>
      <c r="DMN38">
        <v>9123</v>
      </c>
      <c r="DMO38">
        <v>13933</v>
      </c>
      <c r="DMP38">
        <v>15144</v>
      </c>
      <c r="DMQ38">
        <v>15235</v>
      </c>
      <c r="DMR38">
        <v>16194</v>
      </c>
      <c r="DMS38">
        <v>17412</v>
      </c>
      <c r="DMT38">
        <v>18343</v>
      </c>
      <c r="DMU38">
        <v>18968</v>
      </c>
      <c r="DMV38">
        <v>38660</v>
      </c>
      <c r="DMW38">
        <v>44201</v>
      </c>
      <c r="DMX38">
        <v>47747</v>
      </c>
      <c r="DMY38">
        <v>58040</v>
      </c>
      <c r="DMZ38">
        <v>58040</v>
      </c>
      <c r="DNA38">
        <v>71081</v>
      </c>
      <c r="DNB38">
        <v>180430</v>
      </c>
      <c r="DNC38">
        <v>314214</v>
      </c>
      <c r="DND38">
        <v>382612</v>
      </c>
      <c r="DNE38">
        <v>452974</v>
      </c>
      <c r="DNF38">
        <v>474444</v>
      </c>
      <c r="DNG38">
        <v>479420</v>
      </c>
      <c r="DNH38">
        <v>486520</v>
      </c>
      <c r="DNI38">
        <v>496190</v>
      </c>
      <c r="DNJ38">
        <v>497052</v>
      </c>
      <c r="DNK38">
        <v>499617</v>
      </c>
      <c r="DNL38">
        <v>496411</v>
      </c>
      <c r="DNM38">
        <v>493483</v>
      </c>
      <c r="DNN38">
        <v>492660</v>
      </c>
      <c r="DNO38">
        <v>493920</v>
      </c>
      <c r="DNP38">
        <v>495761</v>
      </c>
      <c r="DNQ38">
        <v>492139</v>
      </c>
      <c r="DNR38">
        <v>494086</v>
      </c>
      <c r="DNS38">
        <v>493189</v>
      </c>
      <c r="DNT38">
        <v>492055</v>
      </c>
      <c r="DNU38">
        <v>494636</v>
      </c>
      <c r="DNV38">
        <v>489508</v>
      </c>
      <c r="DNW38">
        <v>489487</v>
      </c>
      <c r="DNX38">
        <v>494441</v>
      </c>
      <c r="DNY38">
        <v>495832</v>
      </c>
      <c r="DNZ38">
        <v>494425</v>
      </c>
      <c r="DOA38">
        <v>498509</v>
      </c>
      <c r="DOB38">
        <v>498929</v>
      </c>
      <c r="DOC38">
        <v>497653</v>
      </c>
      <c r="DOD38">
        <v>495695</v>
      </c>
      <c r="DOE38">
        <v>495268</v>
      </c>
      <c r="DOF38">
        <v>491041</v>
      </c>
      <c r="DOG38">
        <v>491937</v>
      </c>
      <c r="DOH38">
        <v>489186</v>
      </c>
      <c r="DOI38">
        <v>490370</v>
      </c>
      <c r="DOJ38">
        <v>491916</v>
      </c>
      <c r="DOK38">
        <v>490206</v>
      </c>
      <c r="DOL38">
        <v>489731</v>
      </c>
      <c r="DOM38">
        <v>488513</v>
      </c>
      <c r="DON38">
        <v>485926</v>
      </c>
      <c r="DOO38">
        <v>485926</v>
      </c>
      <c r="DOP38">
        <v>484239</v>
      </c>
      <c r="DOQ38">
        <v>485677</v>
      </c>
      <c r="DOR38">
        <v>481076</v>
      </c>
      <c r="DOS38">
        <v>484408</v>
      </c>
      <c r="DOT38">
        <v>482466</v>
      </c>
      <c r="DOU38">
        <v>482804</v>
      </c>
      <c r="DOV38">
        <v>479630</v>
      </c>
      <c r="DOW38">
        <v>479825</v>
      </c>
      <c r="DOX38">
        <v>479394</v>
      </c>
      <c r="DOY38">
        <v>1816</v>
      </c>
      <c r="DOZ38">
        <v>4320</v>
      </c>
      <c r="DPA38">
        <v>8217</v>
      </c>
      <c r="DPB38">
        <v>22486</v>
      </c>
      <c r="DPC38">
        <v>33758</v>
      </c>
      <c r="DPD38">
        <v>35586</v>
      </c>
      <c r="DPE38">
        <v>36934</v>
      </c>
      <c r="DPF38">
        <v>38974</v>
      </c>
      <c r="DPG38">
        <v>43108</v>
      </c>
      <c r="DPH38">
        <v>43740</v>
      </c>
      <c r="DPI38">
        <v>65522</v>
      </c>
      <c r="DPJ38">
        <v>65439</v>
      </c>
      <c r="DPK38">
        <v>67789</v>
      </c>
      <c r="DPL38">
        <v>71616</v>
      </c>
      <c r="DPM38">
        <v>73938</v>
      </c>
      <c r="DPN38">
        <v>102866</v>
      </c>
      <c r="DPO38">
        <v>173986</v>
      </c>
      <c r="DPP38">
        <v>338863</v>
      </c>
      <c r="DPQ38">
        <v>441571</v>
      </c>
      <c r="DPR38">
        <v>441571</v>
      </c>
      <c r="DPS38">
        <v>459987</v>
      </c>
      <c r="DPT38">
        <v>470784</v>
      </c>
      <c r="DPU38">
        <v>477529</v>
      </c>
      <c r="DPV38">
        <v>487178</v>
      </c>
      <c r="DPW38">
        <v>488452</v>
      </c>
      <c r="DPX38">
        <v>492776</v>
      </c>
      <c r="DPY38">
        <v>494355</v>
      </c>
      <c r="DPZ38">
        <v>487219</v>
      </c>
      <c r="DQA38">
        <v>485430</v>
      </c>
      <c r="DQB38">
        <v>485789</v>
      </c>
      <c r="DQC38">
        <v>486656</v>
      </c>
      <c r="DQD38">
        <v>479711</v>
      </c>
      <c r="DQE38">
        <v>482747</v>
      </c>
      <c r="DQF38">
        <v>483512</v>
      </c>
      <c r="DQG38">
        <v>484295</v>
      </c>
      <c r="DQH38">
        <v>478203</v>
      </c>
      <c r="DQI38">
        <v>478821</v>
      </c>
      <c r="DQJ38">
        <v>482377</v>
      </c>
      <c r="DQK38">
        <v>486609</v>
      </c>
      <c r="DQL38">
        <v>492137</v>
      </c>
      <c r="DQM38">
        <v>491225</v>
      </c>
      <c r="DQN38">
        <v>490752</v>
      </c>
      <c r="DQO38">
        <v>488728</v>
      </c>
      <c r="DQP38">
        <v>491458</v>
      </c>
      <c r="DQQ38">
        <v>491106</v>
      </c>
      <c r="DQR38">
        <v>491106</v>
      </c>
      <c r="DQS38">
        <v>488292</v>
      </c>
      <c r="DQT38">
        <v>491079</v>
      </c>
      <c r="DQU38">
        <v>487603</v>
      </c>
      <c r="DQV38">
        <v>490444</v>
      </c>
      <c r="DQW38">
        <v>488036</v>
      </c>
      <c r="DQX38">
        <v>481759</v>
      </c>
      <c r="DQY38">
        <v>481663</v>
      </c>
      <c r="DQZ38">
        <v>481041</v>
      </c>
      <c r="DRA38">
        <v>479510</v>
      </c>
      <c r="DRB38">
        <v>478314</v>
      </c>
      <c r="DRC38">
        <v>479416</v>
      </c>
      <c r="DRD38">
        <v>479414</v>
      </c>
      <c r="DRE38">
        <v>482525</v>
      </c>
      <c r="DRF38">
        <v>478602</v>
      </c>
      <c r="DRG38">
        <v>477739</v>
      </c>
      <c r="DRH38">
        <v>477976</v>
      </c>
      <c r="DRI38">
        <v>477460</v>
      </c>
      <c r="DRJ38">
        <v>480755</v>
      </c>
      <c r="DRK38">
        <v>482815</v>
      </c>
      <c r="DRL38">
        <v>1886</v>
      </c>
      <c r="DRM38">
        <v>7147</v>
      </c>
      <c r="DRN38">
        <v>7222</v>
      </c>
      <c r="DRO38">
        <v>15220</v>
      </c>
      <c r="DRP38">
        <v>20627</v>
      </c>
      <c r="DRQ38">
        <v>21161</v>
      </c>
      <c r="DRR38">
        <v>21610</v>
      </c>
      <c r="DRS38">
        <v>24795</v>
      </c>
      <c r="DRT38">
        <v>26113</v>
      </c>
      <c r="DRU38">
        <v>26483</v>
      </c>
      <c r="DRV38">
        <v>31876</v>
      </c>
      <c r="DRW38">
        <v>34513</v>
      </c>
      <c r="DRX38">
        <v>40237</v>
      </c>
      <c r="DRY38">
        <v>51245</v>
      </c>
      <c r="DRZ38">
        <v>81369</v>
      </c>
      <c r="DSA38">
        <v>95505</v>
      </c>
      <c r="DSB38">
        <v>146993</v>
      </c>
      <c r="DSC38">
        <v>221834</v>
      </c>
      <c r="DSD38">
        <v>325472</v>
      </c>
      <c r="DSE38">
        <v>445684</v>
      </c>
      <c r="DSF38">
        <v>449121</v>
      </c>
      <c r="DSG38">
        <v>450126</v>
      </c>
      <c r="DSH38">
        <v>449671</v>
      </c>
      <c r="DSI38">
        <v>450632</v>
      </c>
      <c r="DSJ38">
        <v>450632</v>
      </c>
      <c r="DSK38">
        <v>452864</v>
      </c>
      <c r="DSL38">
        <v>454189</v>
      </c>
      <c r="DSM38">
        <v>454375</v>
      </c>
      <c r="DSN38">
        <v>453964</v>
      </c>
      <c r="DSO38">
        <v>452838</v>
      </c>
      <c r="DSP38">
        <v>455559</v>
      </c>
      <c r="DSQ38">
        <v>455254</v>
      </c>
      <c r="DSR38">
        <v>453561</v>
      </c>
      <c r="DSS38">
        <v>459929</v>
      </c>
      <c r="DST38">
        <v>457674</v>
      </c>
      <c r="DSU38">
        <v>460945</v>
      </c>
      <c r="DSV38">
        <v>458655</v>
      </c>
      <c r="DSW38">
        <v>463565</v>
      </c>
      <c r="DSX38">
        <v>464484</v>
      </c>
      <c r="DSY38">
        <v>466118</v>
      </c>
      <c r="DSZ38">
        <v>462411</v>
      </c>
      <c r="DTA38">
        <v>458583</v>
      </c>
      <c r="DTB38">
        <v>465462</v>
      </c>
      <c r="DTC38">
        <v>463911</v>
      </c>
      <c r="DTD38">
        <v>463911</v>
      </c>
      <c r="DTE38">
        <v>463748</v>
      </c>
      <c r="DTF38">
        <v>466359</v>
      </c>
      <c r="DTG38">
        <v>465441</v>
      </c>
      <c r="DTH38">
        <v>464346</v>
      </c>
      <c r="DTI38">
        <v>460288</v>
      </c>
      <c r="DTJ38">
        <v>456331</v>
      </c>
      <c r="DTK38">
        <v>456180</v>
      </c>
      <c r="DTL38">
        <v>456790</v>
      </c>
      <c r="DTM38">
        <v>454744</v>
      </c>
      <c r="DTN38">
        <v>453207</v>
      </c>
      <c r="DTO38">
        <v>452433</v>
      </c>
      <c r="DTP38">
        <v>452154</v>
      </c>
      <c r="DTQ38">
        <v>452154</v>
      </c>
      <c r="DTR38">
        <v>453786</v>
      </c>
      <c r="DTS38">
        <v>453211</v>
      </c>
      <c r="DTT38">
        <v>451191</v>
      </c>
      <c r="DTU38">
        <v>451341</v>
      </c>
      <c r="DTV38">
        <v>451341</v>
      </c>
      <c r="DTW38">
        <v>452128</v>
      </c>
      <c r="DTX38">
        <v>447913</v>
      </c>
      <c r="DTY38">
        <v>2760</v>
      </c>
      <c r="DTZ38">
        <v>3749</v>
      </c>
      <c r="DUA38">
        <v>4493</v>
      </c>
      <c r="DUB38">
        <v>6621</v>
      </c>
      <c r="DUC38">
        <v>7301</v>
      </c>
      <c r="DUD38">
        <v>10815</v>
      </c>
      <c r="DUE38">
        <v>12292</v>
      </c>
      <c r="DUF38">
        <v>12682</v>
      </c>
      <c r="DUG38">
        <v>16512</v>
      </c>
      <c r="DUH38">
        <v>20736</v>
      </c>
      <c r="DUI38">
        <v>23248</v>
      </c>
      <c r="DUJ38">
        <v>24443</v>
      </c>
      <c r="DUK38">
        <v>26113</v>
      </c>
      <c r="DUL38">
        <v>31868</v>
      </c>
      <c r="DUM38">
        <v>48301</v>
      </c>
      <c r="DUN38">
        <v>62508</v>
      </c>
      <c r="DUO38">
        <v>62508</v>
      </c>
      <c r="DUP38">
        <v>154702</v>
      </c>
      <c r="DUQ38">
        <v>289555</v>
      </c>
      <c r="DUR38">
        <v>382244</v>
      </c>
      <c r="DUS38">
        <v>401157</v>
      </c>
      <c r="DUT38">
        <v>421507</v>
      </c>
      <c r="DUU38">
        <v>431389</v>
      </c>
      <c r="DUV38">
        <v>435540</v>
      </c>
      <c r="DUW38">
        <v>433683</v>
      </c>
      <c r="DUX38">
        <v>425213</v>
      </c>
      <c r="DUY38">
        <v>415425</v>
      </c>
      <c r="DUZ38">
        <v>416603</v>
      </c>
      <c r="DVA38">
        <v>418624</v>
      </c>
      <c r="DVB38">
        <v>419395</v>
      </c>
      <c r="DVC38">
        <v>412982</v>
      </c>
      <c r="DVD38">
        <v>410350</v>
      </c>
      <c r="DVE38">
        <v>420974</v>
      </c>
      <c r="DVF38">
        <v>420341</v>
      </c>
      <c r="DVG38">
        <v>419242</v>
      </c>
      <c r="DVH38">
        <v>419449</v>
      </c>
      <c r="DVI38">
        <v>413661</v>
      </c>
      <c r="DVJ38">
        <v>410801</v>
      </c>
      <c r="DVK38">
        <v>411330</v>
      </c>
      <c r="DVL38">
        <v>413754</v>
      </c>
      <c r="DVM38">
        <v>411593</v>
      </c>
      <c r="DVN38">
        <v>410738</v>
      </c>
      <c r="DVO38">
        <v>411492</v>
      </c>
      <c r="DVP38">
        <v>415158</v>
      </c>
      <c r="DVQ38">
        <v>413339</v>
      </c>
      <c r="DVR38">
        <v>414132</v>
      </c>
      <c r="DVS38">
        <v>413239</v>
      </c>
      <c r="DVT38">
        <v>411034</v>
      </c>
      <c r="DVU38">
        <v>408168</v>
      </c>
      <c r="DVV38">
        <v>409991</v>
      </c>
      <c r="DVW38">
        <v>411543</v>
      </c>
      <c r="DVX38">
        <v>407912</v>
      </c>
      <c r="DVY38">
        <v>404471</v>
      </c>
      <c r="DVZ38">
        <v>405854</v>
      </c>
      <c r="DWA38">
        <v>407860</v>
      </c>
      <c r="DWB38">
        <v>406736</v>
      </c>
      <c r="DWC38">
        <v>408187</v>
      </c>
      <c r="DWD38">
        <v>401219</v>
      </c>
      <c r="DWE38">
        <v>399884</v>
      </c>
      <c r="DWF38">
        <v>401227</v>
      </c>
      <c r="DWG38">
        <v>395777</v>
      </c>
      <c r="DWH38">
        <v>400110</v>
      </c>
      <c r="DWI38">
        <v>399650</v>
      </c>
      <c r="DWJ38">
        <v>393894</v>
      </c>
      <c r="DWK38">
        <v>386988</v>
      </c>
      <c r="DWL38">
        <v>1549</v>
      </c>
      <c r="DWM38">
        <v>3504</v>
      </c>
      <c r="DWN38">
        <v>5414</v>
      </c>
      <c r="DWO38">
        <v>8531</v>
      </c>
      <c r="DWP38">
        <v>9593</v>
      </c>
      <c r="DWQ38">
        <v>10091</v>
      </c>
      <c r="DWR38">
        <v>10947</v>
      </c>
      <c r="DWS38">
        <v>13790</v>
      </c>
      <c r="DWT38">
        <v>16670</v>
      </c>
      <c r="DWU38">
        <v>18538</v>
      </c>
      <c r="DWV38">
        <v>21609</v>
      </c>
      <c r="DWW38">
        <v>22245</v>
      </c>
      <c r="DWX38">
        <v>23835</v>
      </c>
      <c r="DWY38">
        <v>34526</v>
      </c>
      <c r="DWZ38">
        <v>34526</v>
      </c>
      <c r="DXA38">
        <v>43295</v>
      </c>
      <c r="DXB38">
        <v>101648</v>
      </c>
      <c r="DXC38">
        <v>201141</v>
      </c>
      <c r="DXD38">
        <v>299512</v>
      </c>
      <c r="DXE38">
        <v>363027</v>
      </c>
      <c r="DXF38">
        <v>377445</v>
      </c>
      <c r="DXG38">
        <v>375335</v>
      </c>
      <c r="DXH38">
        <v>383387</v>
      </c>
      <c r="DXI38">
        <v>383969</v>
      </c>
      <c r="DXJ38">
        <v>378989</v>
      </c>
      <c r="DXK38">
        <v>375251</v>
      </c>
      <c r="DXL38">
        <v>378542</v>
      </c>
      <c r="DXM38">
        <v>385126</v>
      </c>
      <c r="DXN38">
        <v>387743</v>
      </c>
      <c r="DXO38">
        <v>387478</v>
      </c>
      <c r="DXP38">
        <v>384255</v>
      </c>
      <c r="DXQ38">
        <v>382278</v>
      </c>
      <c r="DXR38">
        <v>383630</v>
      </c>
      <c r="DXS38">
        <v>377830</v>
      </c>
      <c r="DXT38">
        <v>378775</v>
      </c>
      <c r="DXU38">
        <v>380622</v>
      </c>
      <c r="DXV38">
        <v>380929</v>
      </c>
      <c r="DXW38">
        <v>376119</v>
      </c>
      <c r="DXX38">
        <v>375955</v>
      </c>
      <c r="DXY38">
        <v>376262</v>
      </c>
      <c r="DXZ38">
        <v>378315</v>
      </c>
      <c r="DYA38">
        <v>376637</v>
      </c>
      <c r="DYB38">
        <v>376400</v>
      </c>
      <c r="DYC38">
        <v>376248</v>
      </c>
      <c r="DYD38">
        <v>378088</v>
      </c>
      <c r="DYE38">
        <v>375427</v>
      </c>
      <c r="DYF38">
        <v>374043</v>
      </c>
      <c r="DYG38">
        <v>376664</v>
      </c>
      <c r="DYH38">
        <v>378530</v>
      </c>
      <c r="DYI38">
        <v>378069</v>
      </c>
      <c r="DYJ38">
        <v>376349</v>
      </c>
      <c r="DYK38">
        <v>377796</v>
      </c>
      <c r="DYL38">
        <v>377181</v>
      </c>
      <c r="DYM38">
        <v>379352</v>
      </c>
      <c r="DYN38">
        <v>378714</v>
      </c>
      <c r="DYO38">
        <v>377071</v>
      </c>
      <c r="DYP38">
        <v>377071</v>
      </c>
      <c r="DYQ38">
        <v>377323</v>
      </c>
      <c r="DYR38">
        <v>377230</v>
      </c>
      <c r="DYS38">
        <v>377771</v>
      </c>
      <c r="DYT38">
        <v>376690</v>
      </c>
      <c r="DYU38">
        <v>375278</v>
      </c>
      <c r="DYV38">
        <v>378032</v>
      </c>
      <c r="DYW38">
        <v>381036</v>
      </c>
      <c r="DYX38">
        <v>381925</v>
      </c>
      <c r="DYY38">
        <v>381902</v>
      </c>
      <c r="DYZ38">
        <v>3938</v>
      </c>
      <c r="DZA38">
        <v>8053</v>
      </c>
      <c r="DZB38">
        <v>9183</v>
      </c>
      <c r="DZC38">
        <v>9951</v>
      </c>
      <c r="DZD38">
        <v>10866</v>
      </c>
      <c r="DZE38">
        <v>11240</v>
      </c>
      <c r="DZF38">
        <v>12051</v>
      </c>
      <c r="DZG38">
        <v>12812</v>
      </c>
      <c r="DZH38">
        <v>14094</v>
      </c>
      <c r="DZI38">
        <v>14875</v>
      </c>
      <c r="DZJ38">
        <v>19886</v>
      </c>
      <c r="DZK38">
        <v>22487</v>
      </c>
      <c r="DZL38">
        <v>24224</v>
      </c>
      <c r="DZM38">
        <v>28997</v>
      </c>
      <c r="DZN38">
        <v>44114</v>
      </c>
      <c r="DZO38">
        <v>92671</v>
      </c>
      <c r="DZP38">
        <v>278795</v>
      </c>
      <c r="DZQ38">
        <v>331331</v>
      </c>
      <c r="DZR38">
        <v>331331</v>
      </c>
      <c r="DZS38">
        <v>350909</v>
      </c>
      <c r="DZT38">
        <v>366839</v>
      </c>
      <c r="DZU38">
        <v>379691</v>
      </c>
      <c r="DZV38">
        <v>388929</v>
      </c>
      <c r="DZW38">
        <v>394305</v>
      </c>
      <c r="DZX38">
        <v>392998</v>
      </c>
      <c r="DZY38">
        <v>395284</v>
      </c>
      <c r="DZZ38">
        <v>395219</v>
      </c>
      <c r="EAA38">
        <v>397719</v>
      </c>
      <c r="EAB38">
        <v>402474</v>
      </c>
      <c r="EAC38">
        <v>400290</v>
      </c>
      <c r="EAD38">
        <v>400475</v>
      </c>
      <c r="EAE38">
        <v>398981</v>
      </c>
      <c r="EAF38">
        <v>398375</v>
      </c>
      <c r="EAG38">
        <v>395529</v>
      </c>
      <c r="EAH38">
        <v>399842</v>
      </c>
      <c r="EAI38">
        <v>396937</v>
      </c>
      <c r="EAJ38">
        <v>396197</v>
      </c>
      <c r="EAK38">
        <v>399546</v>
      </c>
      <c r="EAL38">
        <v>404652</v>
      </c>
      <c r="EAM38">
        <v>404456</v>
      </c>
      <c r="EAN38">
        <v>396482</v>
      </c>
      <c r="EAO38">
        <v>395433</v>
      </c>
      <c r="EAP38">
        <v>395115</v>
      </c>
      <c r="EAQ38">
        <v>386057</v>
      </c>
      <c r="EAR38">
        <v>384834</v>
      </c>
      <c r="EAS38">
        <v>385804</v>
      </c>
      <c r="EAT38">
        <v>384762</v>
      </c>
      <c r="EAU38">
        <v>385007</v>
      </c>
      <c r="EAV38">
        <v>385007</v>
      </c>
      <c r="EAW38">
        <v>384413</v>
      </c>
      <c r="EAX38">
        <v>382150</v>
      </c>
      <c r="EAY38">
        <v>382700</v>
      </c>
      <c r="EAZ38">
        <v>379625</v>
      </c>
      <c r="EBA38">
        <v>377435</v>
      </c>
      <c r="EBB38">
        <v>375528</v>
      </c>
      <c r="EBC38">
        <v>374285</v>
      </c>
      <c r="EBD38">
        <v>370126</v>
      </c>
      <c r="EBE38">
        <v>371093</v>
      </c>
      <c r="EBF38">
        <v>371800</v>
      </c>
      <c r="EBG38">
        <v>371800</v>
      </c>
      <c r="EBH38">
        <v>375227</v>
      </c>
      <c r="EBI38">
        <v>374984</v>
      </c>
      <c r="EBJ38">
        <v>378644</v>
      </c>
      <c r="EBK38">
        <v>377886</v>
      </c>
      <c r="EBL38">
        <v>376395</v>
      </c>
      <c r="EBM38">
        <v>377300</v>
      </c>
      <c r="EBN38">
        <v>2551</v>
      </c>
      <c r="EBO38">
        <v>4135</v>
      </c>
      <c r="EBP38">
        <v>4439</v>
      </c>
      <c r="EBQ38">
        <v>5285</v>
      </c>
      <c r="EBR38">
        <v>7759</v>
      </c>
      <c r="EBS38">
        <v>7900</v>
      </c>
      <c r="EBT38">
        <v>8767</v>
      </c>
      <c r="EBU38">
        <v>12594</v>
      </c>
      <c r="EBV38">
        <v>17746</v>
      </c>
      <c r="EBW38">
        <v>22611</v>
      </c>
      <c r="EBX38">
        <v>35639</v>
      </c>
      <c r="EBY38">
        <v>37959</v>
      </c>
      <c r="EBZ38">
        <v>46162</v>
      </c>
      <c r="ECA38">
        <v>55711</v>
      </c>
      <c r="ECB38">
        <v>73743</v>
      </c>
      <c r="ECC38">
        <v>129432</v>
      </c>
      <c r="ECD38">
        <v>246768</v>
      </c>
      <c r="ECE38">
        <v>315057</v>
      </c>
      <c r="ECF38">
        <v>347979</v>
      </c>
      <c r="ECG38">
        <v>368847</v>
      </c>
      <c r="ECH38">
        <v>368403</v>
      </c>
      <c r="ECI38">
        <v>369302</v>
      </c>
      <c r="ECJ38">
        <v>369302</v>
      </c>
      <c r="ECK38">
        <v>369201</v>
      </c>
      <c r="ECL38">
        <v>364848</v>
      </c>
      <c r="ECM38">
        <v>364730</v>
      </c>
      <c r="ECN38">
        <v>363721</v>
      </c>
      <c r="ECO38">
        <v>365702</v>
      </c>
      <c r="ECP38">
        <v>369145</v>
      </c>
      <c r="ECQ38">
        <v>370530</v>
      </c>
      <c r="ECR38">
        <v>371564</v>
      </c>
      <c r="ECS38">
        <v>370690</v>
      </c>
      <c r="ECT38">
        <v>372568</v>
      </c>
      <c r="ECU38">
        <v>370815</v>
      </c>
      <c r="ECV38">
        <v>365477</v>
      </c>
      <c r="ECW38">
        <v>364841</v>
      </c>
      <c r="ECX38">
        <v>367350</v>
      </c>
      <c r="ECY38">
        <v>362381</v>
      </c>
      <c r="ECZ38">
        <v>358785</v>
      </c>
      <c r="EDA38">
        <v>357352</v>
      </c>
      <c r="EDB38">
        <v>357437</v>
      </c>
      <c r="EDC38">
        <v>357215</v>
      </c>
      <c r="EDD38">
        <v>357215</v>
      </c>
      <c r="EDE38">
        <v>356770</v>
      </c>
      <c r="EDF38">
        <v>355213</v>
      </c>
      <c r="EDG38">
        <v>357653</v>
      </c>
      <c r="EDH38">
        <v>359545</v>
      </c>
      <c r="EDI38">
        <v>358521</v>
      </c>
      <c r="EDJ38">
        <v>355802</v>
      </c>
      <c r="EDK38">
        <v>354325</v>
      </c>
      <c r="EDL38">
        <v>351274</v>
      </c>
      <c r="EDM38">
        <v>353040</v>
      </c>
      <c r="EDN38">
        <v>354280</v>
      </c>
      <c r="EDO38">
        <v>352390</v>
      </c>
      <c r="EDP38">
        <v>350494</v>
      </c>
      <c r="EDQ38">
        <v>348555</v>
      </c>
      <c r="EDR38">
        <v>348555</v>
      </c>
      <c r="EDS38">
        <v>348435</v>
      </c>
      <c r="EDT38">
        <v>348117</v>
      </c>
      <c r="EDU38">
        <v>349742</v>
      </c>
      <c r="EDV38">
        <v>350241</v>
      </c>
      <c r="EDW38">
        <v>350241</v>
      </c>
      <c r="EDX38">
        <v>350420</v>
      </c>
      <c r="EDY38">
        <v>351560</v>
      </c>
      <c r="EDZ38">
        <v>5294</v>
      </c>
      <c r="EEA38">
        <v>6777</v>
      </c>
      <c r="EEB38">
        <v>10482</v>
      </c>
      <c r="EEC38">
        <v>11260</v>
      </c>
      <c r="EED38">
        <v>12953</v>
      </c>
      <c r="EEE38">
        <v>12977</v>
      </c>
      <c r="EEF38">
        <v>12982</v>
      </c>
      <c r="EEG38">
        <v>13649</v>
      </c>
      <c r="EEH38">
        <v>14684</v>
      </c>
      <c r="EEI38">
        <v>16176</v>
      </c>
      <c r="EEJ38">
        <v>18392</v>
      </c>
      <c r="EEK38">
        <v>22726</v>
      </c>
      <c r="EEL38">
        <v>24079</v>
      </c>
      <c r="EEM38">
        <v>48500</v>
      </c>
      <c r="EEN38">
        <v>47481</v>
      </c>
      <c r="EEO38">
        <v>120885</v>
      </c>
      <c r="EEP38">
        <v>214434</v>
      </c>
      <c r="EEQ38">
        <v>308327</v>
      </c>
      <c r="EER38">
        <v>345383</v>
      </c>
      <c r="EES38">
        <v>348788</v>
      </c>
      <c r="EET38">
        <v>348788</v>
      </c>
      <c r="EEU38">
        <v>350831</v>
      </c>
      <c r="EEV38">
        <v>354342</v>
      </c>
      <c r="EEW38">
        <v>356620</v>
      </c>
      <c r="EEX38">
        <v>355794</v>
      </c>
      <c r="EEY38">
        <v>356119</v>
      </c>
      <c r="EEZ38">
        <v>357286</v>
      </c>
      <c r="EFA38">
        <v>357051</v>
      </c>
      <c r="EFB38">
        <v>354558</v>
      </c>
      <c r="EFC38">
        <v>351216</v>
      </c>
      <c r="EFD38">
        <v>348809</v>
      </c>
      <c r="EFE38">
        <v>345918</v>
      </c>
      <c r="EFF38">
        <v>347440</v>
      </c>
      <c r="EFG38">
        <v>347755</v>
      </c>
      <c r="EFH38">
        <v>350007</v>
      </c>
      <c r="EFI38">
        <v>353230</v>
      </c>
      <c r="EFJ38">
        <v>354019</v>
      </c>
      <c r="EFK38">
        <v>354045</v>
      </c>
      <c r="EFL38">
        <v>354292</v>
      </c>
      <c r="EFM38">
        <v>365499</v>
      </c>
      <c r="EFN38">
        <v>367580</v>
      </c>
      <c r="EFO38">
        <v>367999</v>
      </c>
      <c r="EFP38">
        <v>368313</v>
      </c>
      <c r="EFQ38">
        <v>369287</v>
      </c>
      <c r="EFR38">
        <v>371359</v>
      </c>
      <c r="EFS38">
        <v>371095</v>
      </c>
      <c r="EFT38">
        <v>371185</v>
      </c>
      <c r="EFU38">
        <v>370306</v>
      </c>
      <c r="EFV38">
        <v>371761</v>
      </c>
      <c r="EFW38">
        <v>369499</v>
      </c>
      <c r="EFX38">
        <v>370257</v>
      </c>
      <c r="EFY38">
        <v>370616</v>
      </c>
      <c r="EFZ38">
        <v>370342</v>
      </c>
      <c r="EGA38">
        <v>370095</v>
      </c>
      <c r="EGB38">
        <v>370386</v>
      </c>
      <c r="EGC38">
        <v>369132</v>
      </c>
      <c r="EGD38">
        <v>370323</v>
      </c>
      <c r="EGE38">
        <v>366983</v>
      </c>
      <c r="EGF38">
        <v>364772</v>
      </c>
      <c r="EGG38">
        <v>356805</v>
      </c>
      <c r="EGH38">
        <v>357442</v>
      </c>
      <c r="EGI38">
        <v>356454</v>
      </c>
      <c r="EGJ38">
        <v>359288</v>
      </c>
      <c r="EGK38">
        <v>358555</v>
      </c>
      <c r="EGL38">
        <v>358482</v>
      </c>
      <c r="EGM38">
        <v>2616</v>
      </c>
      <c r="EGN38">
        <v>3227</v>
      </c>
      <c r="EGO38">
        <v>6196</v>
      </c>
      <c r="EGP38">
        <v>7584</v>
      </c>
      <c r="EGQ38">
        <v>13569</v>
      </c>
      <c r="EGR38">
        <v>16838</v>
      </c>
      <c r="EGS38">
        <v>18294</v>
      </c>
      <c r="EGT38">
        <v>18596</v>
      </c>
      <c r="EGU38">
        <v>19320</v>
      </c>
      <c r="EGV38">
        <v>20942</v>
      </c>
      <c r="EGW38">
        <v>24216</v>
      </c>
      <c r="EGX38">
        <v>31179</v>
      </c>
      <c r="EGY38">
        <v>46455</v>
      </c>
      <c r="EGZ38">
        <v>46455</v>
      </c>
      <c r="EHA38">
        <v>69023</v>
      </c>
      <c r="EHB38">
        <v>104370</v>
      </c>
      <c r="EHC38">
        <v>222629</v>
      </c>
      <c r="EHD38">
        <v>292818</v>
      </c>
      <c r="EHE38">
        <v>338802</v>
      </c>
      <c r="EHF38">
        <v>344817</v>
      </c>
      <c r="EHG38">
        <v>349477</v>
      </c>
      <c r="EHH38">
        <v>357237</v>
      </c>
      <c r="EHI38">
        <v>355999</v>
      </c>
      <c r="EHJ38">
        <v>353757</v>
      </c>
      <c r="EHK38">
        <v>356572</v>
      </c>
      <c r="EHL38">
        <v>358387</v>
      </c>
      <c r="EHM38">
        <v>358746</v>
      </c>
      <c r="EHN38">
        <v>354980</v>
      </c>
      <c r="EHO38">
        <v>355161</v>
      </c>
      <c r="EHP38">
        <v>355375</v>
      </c>
      <c r="EHQ38">
        <v>352141</v>
      </c>
      <c r="EHR38">
        <v>351921</v>
      </c>
      <c r="EHS38">
        <v>352596</v>
      </c>
      <c r="EHT38">
        <v>352933</v>
      </c>
      <c r="EHU38">
        <v>353911</v>
      </c>
      <c r="EHV38">
        <v>355024</v>
      </c>
      <c r="EHW38">
        <v>355188</v>
      </c>
      <c r="EHX38">
        <v>352693</v>
      </c>
      <c r="EHY38">
        <v>351862</v>
      </c>
      <c r="EHZ38">
        <v>350720</v>
      </c>
      <c r="EIA38">
        <v>349697</v>
      </c>
      <c r="EIB38">
        <v>348761</v>
      </c>
      <c r="EIC38">
        <v>346961</v>
      </c>
      <c r="EID38">
        <v>348595</v>
      </c>
      <c r="EIE38">
        <v>347469</v>
      </c>
      <c r="EIF38">
        <v>346200</v>
      </c>
      <c r="EIG38">
        <v>348588</v>
      </c>
      <c r="EIH38">
        <v>347941</v>
      </c>
      <c r="EII38">
        <v>349421</v>
      </c>
      <c r="EIJ38">
        <v>351068</v>
      </c>
      <c r="EIK38">
        <v>352784</v>
      </c>
      <c r="EIL38">
        <v>353057</v>
      </c>
      <c r="EIM38">
        <v>352407</v>
      </c>
      <c r="EIN38">
        <v>351079</v>
      </c>
      <c r="EIO38">
        <v>349029</v>
      </c>
      <c r="EIP38">
        <v>347100</v>
      </c>
      <c r="EIQ38">
        <v>347100</v>
      </c>
      <c r="EIR38">
        <v>347120</v>
      </c>
      <c r="EIS38">
        <v>345562</v>
      </c>
      <c r="EIT38">
        <v>341977</v>
      </c>
      <c r="EIU38">
        <v>341416</v>
      </c>
      <c r="EIV38">
        <v>342352</v>
      </c>
      <c r="EIW38">
        <v>340701</v>
      </c>
      <c r="EIX38">
        <v>340648</v>
      </c>
      <c r="EIY38">
        <v>340064</v>
      </c>
      <c r="EIZ38">
        <v>5027</v>
      </c>
      <c r="EJA38">
        <v>5956</v>
      </c>
      <c r="EJB38">
        <v>11543</v>
      </c>
      <c r="EJC38">
        <v>11593</v>
      </c>
      <c r="EJD38">
        <v>12299</v>
      </c>
      <c r="EJE38">
        <v>12553</v>
      </c>
      <c r="EJF38">
        <v>13197</v>
      </c>
      <c r="EJG38">
        <v>15081</v>
      </c>
      <c r="EJH38">
        <v>16331</v>
      </c>
      <c r="EJI38">
        <v>16638</v>
      </c>
      <c r="EJJ38">
        <v>18606</v>
      </c>
      <c r="EJK38">
        <v>22899</v>
      </c>
      <c r="EJL38">
        <v>28120</v>
      </c>
      <c r="EJM38">
        <v>29780</v>
      </c>
      <c r="EJN38">
        <v>36827</v>
      </c>
      <c r="EJO38">
        <v>54137</v>
      </c>
      <c r="EJP38">
        <v>97640</v>
      </c>
      <c r="EJQ38">
        <v>199451</v>
      </c>
      <c r="EJR38">
        <v>199451</v>
      </c>
      <c r="EJS38">
        <v>269914</v>
      </c>
      <c r="EJT38">
        <v>307446</v>
      </c>
      <c r="EJU38">
        <v>349269</v>
      </c>
      <c r="EJV38">
        <v>360768</v>
      </c>
      <c r="EJW38">
        <v>365779</v>
      </c>
      <c r="EJX38">
        <v>364931</v>
      </c>
      <c r="EJY38">
        <v>364798</v>
      </c>
      <c r="EJZ38">
        <v>364561</v>
      </c>
      <c r="EKA38">
        <v>365181</v>
      </c>
      <c r="EKB38">
        <v>363857</v>
      </c>
      <c r="EKC38">
        <v>363879</v>
      </c>
      <c r="EKD38">
        <v>361658</v>
      </c>
      <c r="EKE38">
        <v>357837</v>
      </c>
      <c r="EKF38">
        <v>354788</v>
      </c>
      <c r="EKG38">
        <v>355919</v>
      </c>
      <c r="EKH38">
        <v>353877</v>
      </c>
      <c r="EKI38">
        <v>356548</v>
      </c>
      <c r="EKJ38">
        <v>356309</v>
      </c>
      <c r="EKK38">
        <v>356917</v>
      </c>
      <c r="EKL38">
        <v>359826</v>
      </c>
      <c r="EKM38">
        <v>360013</v>
      </c>
      <c r="EKN38">
        <v>362635</v>
      </c>
      <c r="EKO38">
        <v>364049</v>
      </c>
      <c r="EKP38">
        <v>363987</v>
      </c>
      <c r="EKQ38">
        <v>365772</v>
      </c>
      <c r="EKR38">
        <v>365240</v>
      </c>
      <c r="EKS38">
        <v>364489</v>
      </c>
      <c r="EKT38">
        <v>366445</v>
      </c>
      <c r="EKU38">
        <v>367669</v>
      </c>
      <c r="EKV38">
        <v>367767</v>
      </c>
      <c r="EKW38">
        <v>364397</v>
      </c>
      <c r="EKX38">
        <v>359135</v>
      </c>
      <c r="EKY38">
        <v>356434</v>
      </c>
      <c r="EKZ38">
        <v>353510</v>
      </c>
      <c r="ELA38">
        <v>351600</v>
      </c>
      <c r="ELB38">
        <v>351365</v>
      </c>
      <c r="ELC38">
        <v>351404</v>
      </c>
      <c r="ELD38">
        <v>344322</v>
      </c>
      <c r="ELE38">
        <v>345693</v>
      </c>
      <c r="ELF38">
        <v>345656</v>
      </c>
      <c r="ELG38">
        <v>343571</v>
      </c>
      <c r="ELH38">
        <v>345143</v>
      </c>
      <c r="ELI38">
        <v>346518</v>
      </c>
      <c r="ELJ38">
        <v>350129</v>
      </c>
      <c r="ELK38">
        <v>351121</v>
      </c>
      <c r="ELL38">
        <v>351709</v>
      </c>
      <c r="ELM38">
        <v>4659</v>
      </c>
      <c r="ELN38">
        <v>4700</v>
      </c>
      <c r="ELO38">
        <v>4798</v>
      </c>
      <c r="ELP38">
        <v>6911</v>
      </c>
      <c r="ELQ38">
        <v>8920</v>
      </c>
      <c r="ELR38">
        <v>9040</v>
      </c>
      <c r="ELS38">
        <v>9072</v>
      </c>
      <c r="ELT38">
        <v>11898</v>
      </c>
      <c r="ELU38">
        <v>14447</v>
      </c>
      <c r="ELV38">
        <v>18710</v>
      </c>
      <c r="ELW38">
        <v>19245</v>
      </c>
      <c r="ELX38">
        <v>20055</v>
      </c>
      <c r="ELY38">
        <v>24536</v>
      </c>
      <c r="ELZ38">
        <v>32405</v>
      </c>
      <c r="EMA38">
        <v>43836</v>
      </c>
      <c r="EMB38">
        <v>65463</v>
      </c>
      <c r="EMC38">
        <v>92465</v>
      </c>
      <c r="EMD38">
        <v>169035</v>
      </c>
      <c r="EME38">
        <v>239122</v>
      </c>
      <c r="EMF38">
        <v>296550</v>
      </c>
      <c r="EMG38">
        <v>351463</v>
      </c>
      <c r="EMH38">
        <v>360626</v>
      </c>
      <c r="EMI38">
        <v>367683</v>
      </c>
      <c r="EMJ38">
        <v>367683</v>
      </c>
      <c r="EMK38">
        <v>368736</v>
      </c>
      <c r="EML38">
        <v>372219</v>
      </c>
      <c r="EMM38">
        <v>371528</v>
      </c>
      <c r="EMN38">
        <v>369482</v>
      </c>
      <c r="EMO38">
        <v>371498</v>
      </c>
      <c r="EMP38">
        <v>375466</v>
      </c>
      <c r="EMQ38">
        <v>374440</v>
      </c>
      <c r="EMR38">
        <v>377363</v>
      </c>
      <c r="EMS38">
        <v>376597</v>
      </c>
      <c r="EMT38">
        <v>376282</v>
      </c>
      <c r="EMU38">
        <v>374732</v>
      </c>
      <c r="EMV38">
        <v>374650</v>
      </c>
      <c r="EMW38">
        <v>377442</v>
      </c>
      <c r="EMX38">
        <v>378833</v>
      </c>
      <c r="EMY38">
        <v>373097</v>
      </c>
      <c r="EMZ38">
        <v>373735</v>
      </c>
      <c r="ENA38">
        <v>372199</v>
      </c>
      <c r="ENB38">
        <v>371887</v>
      </c>
      <c r="ENC38">
        <v>372599</v>
      </c>
      <c r="END38">
        <v>373113</v>
      </c>
      <c r="ENE38">
        <v>374941</v>
      </c>
      <c r="ENF38">
        <v>373624</v>
      </c>
      <c r="ENG38">
        <v>374139</v>
      </c>
      <c r="ENH38">
        <v>374690</v>
      </c>
      <c r="ENI38">
        <v>374690</v>
      </c>
      <c r="ENJ38">
        <v>377901</v>
      </c>
      <c r="ENK38">
        <v>375487</v>
      </c>
      <c r="ENL38">
        <v>373382</v>
      </c>
      <c r="ENM38">
        <v>366714</v>
      </c>
      <c r="ENN38">
        <v>366432</v>
      </c>
      <c r="ENO38">
        <v>368909</v>
      </c>
      <c r="ENP38">
        <v>366543</v>
      </c>
      <c r="ENQ38">
        <v>362234</v>
      </c>
      <c r="ENR38">
        <v>361894</v>
      </c>
      <c r="ENS38">
        <v>361894</v>
      </c>
      <c r="ENT38">
        <v>361760</v>
      </c>
      <c r="ENU38">
        <v>361918</v>
      </c>
      <c r="ENV38">
        <v>362178</v>
      </c>
      <c r="ENW38">
        <v>362462</v>
      </c>
      <c r="ENX38">
        <v>362462</v>
      </c>
      <c r="ENY38">
        <v>362267</v>
      </c>
      <c r="ENZ38">
        <v>360935</v>
      </c>
      <c r="EOA38">
        <v>6385</v>
      </c>
      <c r="EOB38">
        <v>6660</v>
      </c>
      <c r="EOC38">
        <v>8842</v>
      </c>
      <c r="EOD38">
        <v>10242</v>
      </c>
      <c r="EOE38">
        <v>10530</v>
      </c>
      <c r="EOF38">
        <v>10838</v>
      </c>
      <c r="EOG38">
        <v>19900</v>
      </c>
      <c r="EOH38">
        <v>24235</v>
      </c>
      <c r="EOI38">
        <v>27894</v>
      </c>
      <c r="EOJ38">
        <v>34071</v>
      </c>
      <c r="EOK38">
        <v>37102</v>
      </c>
      <c r="EOL38">
        <v>41946</v>
      </c>
      <c r="EOM38">
        <v>46930</v>
      </c>
      <c r="EON38">
        <v>49659</v>
      </c>
      <c r="EOO38">
        <v>52283</v>
      </c>
      <c r="EOP38">
        <v>73587</v>
      </c>
      <c r="EOQ38">
        <v>153510</v>
      </c>
      <c r="EOR38">
        <v>275342</v>
      </c>
      <c r="EOS38">
        <v>314770</v>
      </c>
      <c r="EOT38">
        <v>314770</v>
      </c>
      <c r="EOU38">
        <v>331370</v>
      </c>
      <c r="EOV38">
        <v>366456</v>
      </c>
      <c r="EOW38">
        <v>387418</v>
      </c>
      <c r="EOX38">
        <v>391551</v>
      </c>
      <c r="EOY38">
        <v>389734</v>
      </c>
      <c r="EOZ38">
        <v>390049</v>
      </c>
      <c r="EPA38">
        <v>387847</v>
      </c>
      <c r="EPB38">
        <v>387596</v>
      </c>
      <c r="EPC38">
        <v>387172</v>
      </c>
      <c r="EPD38">
        <v>384129</v>
      </c>
      <c r="EPE38">
        <v>380944</v>
      </c>
      <c r="EPF38">
        <v>382310</v>
      </c>
      <c r="EPG38">
        <v>381722</v>
      </c>
      <c r="EPH38">
        <v>381153</v>
      </c>
      <c r="EPI38">
        <v>379661</v>
      </c>
      <c r="EPJ38">
        <v>378608</v>
      </c>
      <c r="EPK38">
        <v>378259</v>
      </c>
      <c r="EPL38">
        <v>372531</v>
      </c>
      <c r="EPM38">
        <v>373289</v>
      </c>
      <c r="EPN38">
        <v>372594</v>
      </c>
      <c r="EPO38">
        <v>373580</v>
      </c>
      <c r="EPP38">
        <v>371611</v>
      </c>
      <c r="EPQ38">
        <v>374387</v>
      </c>
      <c r="EPR38">
        <v>375689</v>
      </c>
      <c r="EPS38">
        <v>377099</v>
      </c>
      <c r="EPT38">
        <v>377943</v>
      </c>
      <c r="EPU38">
        <v>379109</v>
      </c>
      <c r="EPV38">
        <v>378625</v>
      </c>
      <c r="EPW38">
        <v>377418</v>
      </c>
      <c r="EPX38">
        <v>374027</v>
      </c>
      <c r="EPY38">
        <v>374087</v>
      </c>
      <c r="EPZ38">
        <v>374894</v>
      </c>
      <c r="EQA38">
        <v>374570</v>
      </c>
      <c r="EQB38">
        <v>375256</v>
      </c>
      <c r="EQC38">
        <v>376183</v>
      </c>
      <c r="EQD38">
        <v>376955</v>
      </c>
      <c r="EQE38">
        <v>380032</v>
      </c>
      <c r="EQF38">
        <v>379012</v>
      </c>
      <c r="EQG38">
        <v>379206</v>
      </c>
      <c r="EQH38">
        <v>377398</v>
      </c>
      <c r="EQI38">
        <v>373396</v>
      </c>
      <c r="EQJ38">
        <v>367620</v>
      </c>
      <c r="EQK38">
        <v>370375</v>
      </c>
      <c r="EQL38">
        <v>368508</v>
      </c>
      <c r="EQM38">
        <v>3841</v>
      </c>
      <c r="EQN38">
        <v>4498</v>
      </c>
      <c r="EQO38">
        <v>7642</v>
      </c>
      <c r="EQP38">
        <v>8691</v>
      </c>
      <c r="EQQ38">
        <v>9922</v>
      </c>
      <c r="EQR38">
        <v>10786</v>
      </c>
      <c r="EQS38">
        <v>11705</v>
      </c>
      <c r="EQT38">
        <v>12168</v>
      </c>
      <c r="EQU38">
        <v>12292</v>
      </c>
      <c r="EQV38">
        <v>15681</v>
      </c>
      <c r="EQW38">
        <v>20943</v>
      </c>
      <c r="EQX38">
        <v>23999</v>
      </c>
      <c r="EQY38">
        <v>32337</v>
      </c>
      <c r="EQZ38">
        <v>32337</v>
      </c>
      <c r="ERA38">
        <v>35318</v>
      </c>
      <c r="ERB38">
        <v>47485</v>
      </c>
      <c r="ERC38">
        <v>56511</v>
      </c>
      <c r="ERD38">
        <v>129215</v>
      </c>
      <c r="ERE38">
        <v>222052</v>
      </c>
      <c r="ERF38">
        <v>273210</v>
      </c>
      <c r="ERG38">
        <v>316521</v>
      </c>
      <c r="ERH38">
        <v>361527</v>
      </c>
      <c r="ERI38">
        <v>402009</v>
      </c>
      <c r="ERJ38">
        <v>412924</v>
      </c>
      <c r="ERK38">
        <v>413091</v>
      </c>
      <c r="ERL38">
        <v>410933</v>
      </c>
      <c r="ERM38">
        <v>408596</v>
      </c>
      <c r="ERN38">
        <v>408921</v>
      </c>
      <c r="ERO38">
        <v>413379</v>
      </c>
      <c r="ERP38">
        <v>415226</v>
      </c>
      <c r="ERQ38">
        <v>396775</v>
      </c>
      <c r="ERR38">
        <v>400489</v>
      </c>
      <c r="ERS38">
        <v>398736</v>
      </c>
      <c r="ERT38">
        <v>399083</v>
      </c>
      <c r="ERU38">
        <v>400605</v>
      </c>
      <c r="ERV38">
        <v>392819</v>
      </c>
      <c r="ERW38">
        <v>390801</v>
      </c>
      <c r="ERX38">
        <v>387899</v>
      </c>
      <c r="ERY38">
        <v>388378</v>
      </c>
      <c r="ERZ38">
        <v>376307</v>
      </c>
      <c r="ESA38">
        <v>377491</v>
      </c>
      <c r="ESB38">
        <v>378050</v>
      </c>
      <c r="ESC38">
        <v>377167</v>
      </c>
      <c r="ESD38">
        <v>370101</v>
      </c>
      <c r="ESE38">
        <v>375725</v>
      </c>
      <c r="ESF38">
        <v>372892</v>
      </c>
      <c r="ESG38">
        <v>371729</v>
      </c>
      <c r="ESH38">
        <v>370031</v>
      </c>
      <c r="ESI38">
        <v>373460</v>
      </c>
      <c r="ESJ38">
        <v>370778</v>
      </c>
      <c r="ESK38">
        <v>370359</v>
      </c>
      <c r="ESL38">
        <v>368713</v>
      </c>
      <c r="ESM38">
        <v>374189</v>
      </c>
      <c r="ESN38">
        <v>376396</v>
      </c>
      <c r="ESO38">
        <v>380973</v>
      </c>
      <c r="ESP38">
        <v>381476</v>
      </c>
      <c r="ESQ38">
        <v>380404</v>
      </c>
      <c r="ESR38">
        <v>379293</v>
      </c>
      <c r="ESS38">
        <v>379293</v>
      </c>
      <c r="EST38">
        <v>379498</v>
      </c>
      <c r="ESU38">
        <v>384629</v>
      </c>
      <c r="ESV38">
        <v>382525</v>
      </c>
      <c r="ESW38">
        <v>382107</v>
      </c>
      <c r="ESX38">
        <v>396429</v>
      </c>
      <c r="ESY38">
        <v>405734</v>
      </c>
      <c r="ESZ38">
        <v>403275</v>
      </c>
      <c r="ETA38">
        <v>4693</v>
      </c>
      <c r="ETB38">
        <v>6959</v>
      </c>
      <c r="ETC38">
        <v>7448</v>
      </c>
      <c r="ETD38">
        <v>7801</v>
      </c>
      <c r="ETE38">
        <v>9244</v>
      </c>
      <c r="ETF38">
        <v>9254</v>
      </c>
      <c r="ETG38">
        <v>10805</v>
      </c>
      <c r="ETH38">
        <v>11076</v>
      </c>
      <c r="ETI38">
        <v>11221</v>
      </c>
      <c r="ETJ38">
        <v>13258</v>
      </c>
      <c r="ETK38">
        <v>13654</v>
      </c>
      <c r="ETL38">
        <v>21002</v>
      </c>
      <c r="ETM38">
        <v>23499</v>
      </c>
      <c r="ETN38">
        <v>24979</v>
      </c>
      <c r="ETO38">
        <v>29566</v>
      </c>
      <c r="ETP38">
        <v>40397</v>
      </c>
      <c r="ETQ38">
        <v>47078</v>
      </c>
      <c r="ETR38">
        <v>47078</v>
      </c>
      <c r="ETS38">
        <v>63942</v>
      </c>
      <c r="ETT38">
        <v>116460</v>
      </c>
      <c r="ETU38">
        <v>174419</v>
      </c>
      <c r="ETV38">
        <v>236751</v>
      </c>
      <c r="ETW38">
        <v>293451</v>
      </c>
      <c r="ETX38">
        <v>330512</v>
      </c>
      <c r="ETY38">
        <v>334702</v>
      </c>
      <c r="ETZ38">
        <v>340840</v>
      </c>
      <c r="EUA38">
        <v>338787</v>
      </c>
      <c r="EUB38">
        <v>335686</v>
      </c>
      <c r="EUC38">
        <v>335761</v>
      </c>
      <c r="EUD38">
        <v>319969</v>
      </c>
      <c r="EUE38">
        <v>318114</v>
      </c>
      <c r="EUF38">
        <v>316196</v>
      </c>
      <c r="EUG38">
        <v>316893</v>
      </c>
      <c r="EUH38">
        <v>315702</v>
      </c>
      <c r="EUI38">
        <v>317124</v>
      </c>
      <c r="EUJ38">
        <v>317144</v>
      </c>
      <c r="EUK38">
        <v>316921</v>
      </c>
      <c r="EUL38">
        <v>316139</v>
      </c>
      <c r="EUM38">
        <v>315233</v>
      </c>
      <c r="EUN38">
        <v>318666</v>
      </c>
      <c r="EUO38">
        <v>317036</v>
      </c>
      <c r="EUP38">
        <v>317915</v>
      </c>
      <c r="EUQ38">
        <v>327160</v>
      </c>
      <c r="EUR38">
        <v>327160</v>
      </c>
      <c r="EUS38">
        <v>322430</v>
      </c>
      <c r="EUT38">
        <v>321225</v>
      </c>
      <c r="EUU38">
        <v>327188</v>
      </c>
      <c r="EUV38">
        <v>325505</v>
      </c>
      <c r="EUW38">
        <v>324161</v>
      </c>
      <c r="EUX38">
        <v>324986</v>
      </c>
      <c r="EUY38">
        <v>324524</v>
      </c>
      <c r="EUZ38">
        <v>324943</v>
      </c>
      <c r="EVA38">
        <v>327838</v>
      </c>
      <c r="EVB38">
        <v>328179</v>
      </c>
      <c r="EVC38">
        <v>327199</v>
      </c>
      <c r="EVD38">
        <v>325982</v>
      </c>
      <c r="EVE38">
        <v>325407</v>
      </c>
      <c r="EVF38">
        <v>324881</v>
      </c>
      <c r="EVG38">
        <v>325652</v>
      </c>
      <c r="EVH38">
        <v>320060</v>
      </c>
      <c r="EVI38">
        <v>319155</v>
      </c>
      <c r="EVJ38">
        <v>316290</v>
      </c>
      <c r="EVK38">
        <v>313938</v>
      </c>
      <c r="EVL38">
        <v>313727</v>
      </c>
      <c r="EVM38">
        <v>311381</v>
      </c>
      <c r="EVN38">
        <v>2533</v>
      </c>
      <c r="EVO38">
        <v>2533</v>
      </c>
      <c r="EVP38">
        <v>3469</v>
      </c>
      <c r="EVQ38">
        <v>8892</v>
      </c>
      <c r="EVR38">
        <v>9121</v>
      </c>
      <c r="EVS38">
        <v>9449</v>
      </c>
      <c r="EVT38">
        <v>10431</v>
      </c>
      <c r="EVU38">
        <v>14593</v>
      </c>
      <c r="EVV38">
        <v>16885</v>
      </c>
      <c r="EVW38">
        <v>17561</v>
      </c>
      <c r="EVX38">
        <v>19782</v>
      </c>
      <c r="EVY38">
        <v>20520</v>
      </c>
      <c r="EVZ38">
        <v>30192</v>
      </c>
      <c r="EWA38">
        <v>35165</v>
      </c>
      <c r="EWB38">
        <v>35817</v>
      </c>
      <c r="EWC38">
        <v>38058</v>
      </c>
      <c r="EWD38">
        <v>41298</v>
      </c>
      <c r="EWE38">
        <v>60939</v>
      </c>
      <c r="EWF38">
        <v>103326</v>
      </c>
      <c r="EWG38">
        <v>167603</v>
      </c>
      <c r="EWH38">
        <v>268838</v>
      </c>
      <c r="EWI38">
        <v>304195</v>
      </c>
      <c r="EWJ38">
        <v>304195</v>
      </c>
      <c r="EWK38">
        <v>317631</v>
      </c>
      <c r="EWL38">
        <v>314953</v>
      </c>
      <c r="EWM38">
        <v>312584</v>
      </c>
      <c r="EWN38">
        <v>311968</v>
      </c>
      <c r="EWO38">
        <v>315033</v>
      </c>
      <c r="EWP38">
        <v>313982</v>
      </c>
      <c r="EWQ38">
        <v>312547</v>
      </c>
      <c r="EWR38">
        <v>312821</v>
      </c>
      <c r="EWS38">
        <v>311927</v>
      </c>
      <c r="EWT38">
        <v>309826</v>
      </c>
      <c r="EWU38">
        <v>308842</v>
      </c>
      <c r="EWV38">
        <v>307842</v>
      </c>
      <c r="EWW38">
        <v>305483</v>
      </c>
      <c r="EWX38">
        <v>304617</v>
      </c>
      <c r="EWY38">
        <v>301539</v>
      </c>
      <c r="EWZ38">
        <v>300892</v>
      </c>
      <c r="EXA38">
        <v>301616</v>
      </c>
      <c r="EXB38">
        <v>302275</v>
      </c>
      <c r="EXC38">
        <v>304067</v>
      </c>
      <c r="EXD38">
        <v>304080</v>
      </c>
      <c r="EXE38">
        <v>305944</v>
      </c>
      <c r="EXF38">
        <v>303831</v>
      </c>
      <c r="EXG38">
        <v>305283</v>
      </c>
      <c r="EXH38">
        <v>305725</v>
      </c>
      <c r="EXI38">
        <v>305725</v>
      </c>
      <c r="EXJ38">
        <v>305748</v>
      </c>
      <c r="EXK38">
        <v>303048</v>
      </c>
      <c r="EXL38">
        <v>306130</v>
      </c>
      <c r="EXM38">
        <v>306318</v>
      </c>
      <c r="EXN38">
        <v>306275</v>
      </c>
      <c r="EXO38">
        <v>304939</v>
      </c>
      <c r="EXP38">
        <v>308457</v>
      </c>
      <c r="EXQ38">
        <v>306829</v>
      </c>
      <c r="EXR38">
        <v>307476</v>
      </c>
      <c r="EXS38">
        <v>306981</v>
      </c>
      <c r="EXT38">
        <v>305047</v>
      </c>
      <c r="EXU38">
        <v>304743</v>
      </c>
      <c r="EXV38">
        <v>305507</v>
      </c>
      <c r="EXW38">
        <v>304058</v>
      </c>
      <c r="EXX38">
        <v>304205</v>
      </c>
      <c r="EXY38">
        <v>304205</v>
      </c>
      <c r="EXZ38">
        <v>304857</v>
      </c>
      <c r="EYA38">
        <v>2045</v>
      </c>
      <c r="EYB38">
        <v>2249</v>
      </c>
      <c r="EYC38">
        <v>2253</v>
      </c>
      <c r="EYD38">
        <v>2694</v>
      </c>
      <c r="EYE38">
        <v>5398</v>
      </c>
      <c r="EYF38">
        <v>5891</v>
      </c>
      <c r="EYG38">
        <v>9244</v>
      </c>
      <c r="EYH38">
        <v>12631</v>
      </c>
      <c r="EYI38">
        <v>12702</v>
      </c>
      <c r="EYJ38">
        <v>14792</v>
      </c>
      <c r="EYK38">
        <v>16630</v>
      </c>
      <c r="EYL38">
        <v>21581</v>
      </c>
      <c r="EYM38">
        <v>27128</v>
      </c>
      <c r="EYN38">
        <v>29264</v>
      </c>
      <c r="EYO38">
        <v>32250</v>
      </c>
      <c r="EYP38">
        <v>40091</v>
      </c>
      <c r="EYQ38">
        <v>72231</v>
      </c>
      <c r="EYR38">
        <v>112389</v>
      </c>
      <c r="EYS38">
        <v>159268</v>
      </c>
      <c r="EYT38">
        <v>159268</v>
      </c>
      <c r="EYU38">
        <v>224820</v>
      </c>
      <c r="EYV38">
        <v>271241</v>
      </c>
      <c r="EYW38">
        <v>289134</v>
      </c>
      <c r="EYX38">
        <v>290939</v>
      </c>
      <c r="EYY38">
        <v>293906</v>
      </c>
      <c r="EYZ38">
        <v>295618</v>
      </c>
      <c r="EZA38">
        <v>294708</v>
      </c>
      <c r="EZB38">
        <v>291007</v>
      </c>
      <c r="EZC38">
        <v>289739</v>
      </c>
      <c r="EZD38">
        <v>289828</v>
      </c>
      <c r="EZE38">
        <v>281104</v>
      </c>
      <c r="EZF38">
        <v>277963</v>
      </c>
      <c r="EZG38">
        <v>264975</v>
      </c>
      <c r="EZH38">
        <v>265890</v>
      </c>
      <c r="EZI38">
        <v>252409</v>
      </c>
      <c r="EZJ38">
        <v>246423</v>
      </c>
      <c r="EZK38">
        <v>242937</v>
      </c>
      <c r="EZL38">
        <v>237574</v>
      </c>
      <c r="EZM38">
        <v>234241</v>
      </c>
      <c r="EZN38">
        <v>232879</v>
      </c>
      <c r="EZO38">
        <v>236572</v>
      </c>
      <c r="EZP38">
        <v>237753</v>
      </c>
      <c r="EZQ38">
        <v>238630</v>
      </c>
      <c r="EZR38">
        <v>237920</v>
      </c>
      <c r="EZS38">
        <v>238007</v>
      </c>
      <c r="EZT38">
        <v>239275</v>
      </c>
      <c r="EZU38">
        <v>241096</v>
      </c>
      <c r="EZV38">
        <v>242566</v>
      </c>
      <c r="EZW38">
        <v>238184</v>
      </c>
      <c r="EZX38">
        <v>234888</v>
      </c>
      <c r="EZY38">
        <v>231652</v>
      </c>
      <c r="EZZ38">
        <v>229390</v>
      </c>
      <c r="FAA38">
        <v>229184</v>
      </c>
      <c r="FAB38">
        <v>227995</v>
      </c>
      <c r="FAC38">
        <v>228185</v>
      </c>
      <c r="FAD38">
        <v>224996</v>
      </c>
      <c r="FAE38">
        <v>226336</v>
      </c>
      <c r="FAF38">
        <v>222166</v>
      </c>
      <c r="FAG38">
        <v>221203</v>
      </c>
      <c r="FAH38">
        <v>223311</v>
      </c>
      <c r="FAI38">
        <v>222584</v>
      </c>
      <c r="FAJ38">
        <v>222356</v>
      </c>
      <c r="FAK38">
        <v>222269</v>
      </c>
      <c r="FAL38">
        <v>222550</v>
      </c>
      <c r="FAM38">
        <v>221069</v>
      </c>
      <c r="FAN38">
        <v>3689</v>
      </c>
      <c r="FAO38">
        <v>3756</v>
      </c>
      <c r="FAP38">
        <v>3979</v>
      </c>
      <c r="FAQ38">
        <v>4259</v>
      </c>
      <c r="FAR38">
        <v>5510</v>
      </c>
      <c r="FAS38">
        <v>5511</v>
      </c>
      <c r="FAT38">
        <v>6977</v>
      </c>
      <c r="FAU38">
        <v>7067</v>
      </c>
      <c r="FAV38">
        <v>7618</v>
      </c>
      <c r="FAW38">
        <v>8035</v>
      </c>
      <c r="FAX38">
        <v>10047</v>
      </c>
      <c r="FAY38">
        <v>14372</v>
      </c>
      <c r="FAZ38">
        <v>14372</v>
      </c>
      <c r="FBA38">
        <v>15229</v>
      </c>
      <c r="FBB38">
        <v>16878</v>
      </c>
      <c r="FBC38">
        <v>24733</v>
      </c>
      <c r="FBD38">
        <v>32460</v>
      </c>
      <c r="FBE38">
        <v>48437</v>
      </c>
      <c r="FBF38">
        <v>89590</v>
      </c>
      <c r="FBG38">
        <v>126855</v>
      </c>
      <c r="FBH38">
        <v>163165</v>
      </c>
      <c r="FBI38">
        <v>182484</v>
      </c>
      <c r="FBJ38">
        <v>198830</v>
      </c>
      <c r="FBK38">
        <v>197458</v>
      </c>
      <c r="FBL38">
        <v>197096</v>
      </c>
      <c r="FBM38">
        <v>195999</v>
      </c>
      <c r="FBN38">
        <v>192189</v>
      </c>
      <c r="FBO38">
        <v>187393</v>
      </c>
      <c r="FBP38">
        <v>183619</v>
      </c>
      <c r="FBQ38">
        <v>177824</v>
      </c>
      <c r="FBR38">
        <v>171759</v>
      </c>
      <c r="FBS38">
        <v>169597</v>
      </c>
      <c r="FBT38">
        <v>169785</v>
      </c>
      <c r="FBU38">
        <v>170522</v>
      </c>
      <c r="FBV38">
        <v>166855</v>
      </c>
      <c r="FBW38">
        <v>165673</v>
      </c>
      <c r="FBX38">
        <v>167444</v>
      </c>
      <c r="FBY38">
        <v>168898</v>
      </c>
      <c r="FBZ38">
        <v>167022</v>
      </c>
      <c r="FCA38">
        <v>160250</v>
      </c>
      <c r="FCB38">
        <v>158474</v>
      </c>
      <c r="FCC38">
        <v>160269</v>
      </c>
      <c r="FCD38">
        <v>160893</v>
      </c>
      <c r="FCE38">
        <v>160227</v>
      </c>
      <c r="FCF38">
        <v>160222</v>
      </c>
      <c r="FCG38">
        <v>159653</v>
      </c>
      <c r="FCH38">
        <v>157809</v>
      </c>
      <c r="FCI38">
        <v>156465</v>
      </c>
      <c r="FCJ38">
        <v>155417</v>
      </c>
      <c r="FCK38">
        <v>155865</v>
      </c>
      <c r="FCL38">
        <v>155057</v>
      </c>
      <c r="FCM38">
        <v>154766</v>
      </c>
      <c r="FCN38">
        <v>154173</v>
      </c>
      <c r="FCO38">
        <v>153358</v>
      </c>
      <c r="FCP38">
        <v>152741</v>
      </c>
      <c r="FCQ38">
        <v>151699</v>
      </c>
      <c r="FCR38">
        <v>147553</v>
      </c>
      <c r="FCS38">
        <v>147553</v>
      </c>
      <c r="FCT38">
        <v>146983</v>
      </c>
      <c r="FCU38">
        <v>147526</v>
      </c>
      <c r="FCV38">
        <v>145446</v>
      </c>
      <c r="FCW38">
        <v>143949</v>
      </c>
      <c r="FCX38">
        <v>140177</v>
      </c>
      <c r="FCY38">
        <v>139105</v>
      </c>
      <c r="FCZ38">
        <v>138533</v>
      </c>
      <c r="FDA38">
        <v>138708</v>
      </c>
      <c r="FDB38">
        <v>4206</v>
      </c>
      <c r="FDC38">
        <v>4472</v>
      </c>
      <c r="FDD38">
        <v>4533</v>
      </c>
      <c r="FDE38">
        <v>5065</v>
      </c>
      <c r="FDF38">
        <v>5238</v>
      </c>
      <c r="FDG38">
        <v>5389</v>
      </c>
      <c r="FDH38">
        <v>5514</v>
      </c>
      <c r="FDI38">
        <v>5589</v>
      </c>
      <c r="FDJ38">
        <v>5982</v>
      </c>
      <c r="FDK38">
        <v>7103</v>
      </c>
      <c r="FDL38">
        <v>7639</v>
      </c>
      <c r="FDM38">
        <v>9612</v>
      </c>
      <c r="FDN38">
        <v>10343</v>
      </c>
      <c r="FDO38">
        <v>11005</v>
      </c>
      <c r="FDP38">
        <v>16512</v>
      </c>
      <c r="FDQ38">
        <v>19489</v>
      </c>
      <c r="FDR38">
        <v>19489</v>
      </c>
      <c r="FDS38">
        <v>23253</v>
      </c>
      <c r="FDT38">
        <v>43379</v>
      </c>
      <c r="FDU38">
        <v>66537</v>
      </c>
      <c r="FDV38">
        <v>96813</v>
      </c>
      <c r="FDW38">
        <v>122227</v>
      </c>
      <c r="FDX38">
        <v>132887</v>
      </c>
      <c r="FDY38">
        <v>134099</v>
      </c>
      <c r="FDZ38">
        <v>132297</v>
      </c>
      <c r="FEA38">
        <v>132564</v>
      </c>
      <c r="FEB38">
        <v>132218</v>
      </c>
      <c r="FEC38">
        <v>122972</v>
      </c>
      <c r="FED38">
        <v>123919</v>
      </c>
      <c r="FEE38">
        <v>123133</v>
      </c>
      <c r="FEF38">
        <v>123232</v>
      </c>
      <c r="FEG38">
        <v>123298</v>
      </c>
      <c r="FEH38">
        <v>126021</v>
      </c>
      <c r="FEI38">
        <v>123735</v>
      </c>
      <c r="FEJ38">
        <v>123719</v>
      </c>
      <c r="FEK38">
        <v>122918</v>
      </c>
      <c r="FEL38">
        <v>120202</v>
      </c>
      <c r="FEM38">
        <v>118014</v>
      </c>
      <c r="FEN38">
        <v>119036</v>
      </c>
      <c r="FEO38">
        <v>118115</v>
      </c>
      <c r="FEP38">
        <v>119137</v>
      </c>
      <c r="FEQ38">
        <v>118061</v>
      </c>
      <c r="FER38">
        <v>119406</v>
      </c>
      <c r="FES38">
        <v>118413</v>
      </c>
      <c r="FET38">
        <v>118366</v>
      </c>
      <c r="FEU38">
        <v>118415</v>
      </c>
      <c r="FEV38">
        <v>118249</v>
      </c>
      <c r="FEW38">
        <v>118832</v>
      </c>
      <c r="FEX38">
        <v>118830</v>
      </c>
      <c r="FEY38">
        <v>117816</v>
      </c>
      <c r="FEZ38">
        <v>117485</v>
      </c>
      <c r="FFA38">
        <v>116545</v>
      </c>
      <c r="FFB38">
        <v>118241</v>
      </c>
      <c r="FFC38">
        <v>117593</v>
      </c>
      <c r="FFD38">
        <v>116239</v>
      </c>
      <c r="FFE38">
        <v>114684</v>
      </c>
      <c r="FFF38">
        <v>111926</v>
      </c>
      <c r="FFG38">
        <v>110405</v>
      </c>
      <c r="FFH38">
        <v>106824</v>
      </c>
      <c r="FFI38">
        <v>96670</v>
      </c>
      <c r="FFJ38">
        <v>92718</v>
      </c>
      <c r="FFK38">
        <v>89325</v>
      </c>
      <c r="FFL38">
        <v>90647</v>
      </c>
      <c r="FFM38">
        <v>89609</v>
      </c>
      <c r="FFN38">
        <v>84200</v>
      </c>
      <c r="FFO38">
        <v>5309</v>
      </c>
      <c r="FFP38">
        <v>5601</v>
      </c>
      <c r="FFQ38">
        <v>5697</v>
      </c>
      <c r="FFR38">
        <v>5999</v>
      </c>
      <c r="FFS38">
        <v>6199</v>
      </c>
      <c r="FFT38">
        <v>6582</v>
      </c>
      <c r="FFU38">
        <v>6682</v>
      </c>
      <c r="FFV38">
        <v>7182</v>
      </c>
      <c r="FFW38">
        <v>7278</v>
      </c>
      <c r="FFX38">
        <v>7386</v>
      </c>
      <c r="FFY38">
        <v>7443</v>
      </c>
      <c r="FFZ38">
        <v>7926</v>
      </c>
      <c r="FGA38">
        <v>8245</v>
      </c>
      <c r="FGB38">
        <v>8189</v>
      </c>
      <c r="FGC38">
        <v>8584</v>
      </c>
      <c r="FGD38">
        <v>10957</v>
      </c>
      <c r="FGE38">
        <v>12149</v>
      </c>
      <c r="FGF38">
        <v>13275</v>
      </c>
      <c r="FGG38">
        <v>22282</v>
      </c>
      <c r="FGH38">
        <v>42162</v>
      </c>
      <c r="FGI38">
        <v>53659</v>
      </c>
      <c r="FGJ38">
        <v>52694</v>
      </c>
      <c r="FGK38">
        <v>50084</v>
      </c>
      <c r="FGL38">
        <v>50260</v>
      </c>
      <c r="FGM38">
        <v>47990</v>
      </c>
      <c r="FGN38">
        <v>47864</v>
      </c>
      <c r="FGO38">
        <v>47864</v>
      </c>
      <c r="FGP38">
        <v>47257</v>
      </c>
      <c r="FGQ38">
        <v>45701</v>
      </c>
      <c r="FGR38">
        <v>44941</v>
      </c>
      <c r="FGS38">
        <v>44629</v>
      </c>
      <c r="FGT38">
        <v>43615</v>
      </c>
      <c r="FGU38">
        <v>42128</v>
      </c>
      <c r="FGV38">
        <v>39478</v>
      </c>
      <c r="FGW38">
        <v>37256</v>
      </c>
      <c r="FGX38">
        <v>32388</v>
      </c>
      <c r="FGY38">
        <v>32454</v>
      </c>
      <c r="FGZ38">
        <v>30454</v>
      </c>
      <c r="FHA38">
        <v>26748</v>
      </c>
      <c r="FHB38">
        <v>22919</v>
      </c>
      <c r="FHC38">
        <v>21147</v>
      </c>
      <c r="FHD38">
        <v>20515</v>
      </c>
      <c r="FHE38">
        <v>18606</v>
      </c>
      <c r="FHF38">
        <v>16530</v>
      </c>
      <c r="FHG38">
        <v>13734</v>
      </c>
      <c r="FHH38">
        <v>11818</v>
      </c>
      <c r="FHI38">
        <v>11818</v>
      </c>
      <c r="FHJ38">
        <v>10435</v>
      </c>
      <c r="FHK38">
        <v>8329</v>
      </c>
      <c r="FHL38">
        <v>5780</v>
      </c>
      <c r="FHM38">
        <v>1941</v>
      </c>
      <c r="FHN38" t="s">
        <v>7203</v>
      </c>
      <c r="FHO38" t="s">
        <v>7203</v>
      </c>
      <c r="FHP38" t="s">
        <v>7203</v>
      </c>
      <c r="FHQ38" t="s">
        <v>7203</v>
      </c>
      <c r="FHR38" t="s">
        <v>7203</v>
      </c>
      <c r="FHS38" t="s">
        <v>7203</v>
      </c>
      <c r="FHT38" t="s">
        <v>7203</v>
      </c>
      <c r="FHU38" t="s">
        <v>7203</v>
      </c>
      <c r="FHV38" t="s">
        <v>7203</v>
      </c>
      <c r="FHW38" t="s">
        <v>7203</v>
      </c>
      <c r="FHX38" t="s">
        <v>7203</v>
      </c>
      <c r="FHY38" t="s">
        <v>7203</v>
      </c>
      <c r="FHZ38" t="s">
        <v>7203</v>
      </c>
      <c r="FIA38" t="s">
        <v>7203</v>
      </c>
      <c r="FIB38" t="s">
        <v>7203</v>
      </c>
      <c r="FIC38" t="s">
        <v>7203</v>
      </c>
      <c r="FID38" t="s">
        <v>7203</v>
      </c>
      <c r="FIE38" t="s">
        <v>7203</v>
      </c>
      <c r="FIF38" t="s">
        <v>7203</v>
      </c>
      <c r="FIG38" t="s">
        <v>7203</v>
      </c>
      <c r="FIH38" t="s">
        <v>7203</v>
      </c>
      <c r="FII38" t="s">
        <v>7203</v>
      </c>
      <c r="FIJ38" t="s">
        <v>7203</v>
      </c>
      <c r="FIK38" t="s">
        <v>7203</v>
      </c>
      <c r="FIL38" t="s">
        <v>7203</v>
      </c>
      <c r="FIM38" t="s">
        <v>7203</v>
      </c>
      <c r="FIN38" t="s">
        <v>7203</v>
      </c>
      <c r="FIO38" t="s">
        <v>7203</v>
      </c>
      <c r="FIP38" t="s">
        <v>7203</v>
      </c>
      <c r="FIQ38" t="s">
        <v>7203</v>
      </c>
      <c r="FIR38" t="s">
        <v>7203</v>
      </c>
      <c r="FIS38" t="s">
        <v>7203</v>
      </c>
      <c r="FIT38" t="s">
        <v>7203</v>
      </c>
      <c r="FIU38" t="s">
        <v>7203</v>
      </c>
      <c r="FIV38" t="s">
        <v>7203</v>
      </c>
      <c r="FIW38" t="s">
        <v>7203</v>
      </c>
      <c r="FIX38" t="s">
        <v>7203</v>
      </c>
      <c r="FIY38" t="s">
        <v>7203</v>
      </c>
      <c r="FIZ38" t="s">
        <v>7203</v>
      </c>
      <c r="FJA38" t="s">
        <v>7203</v>
      </c>
      <c r="FJB38" t="s">
        <v>7203</v>
      </c>
      <c r="FJC38" t="s">
        <v>7203</v>
      </c>
      <c r="FJD38" t="s">
        <v>7203</v>
      </c>
      <c r="FJE38" t="s">
        <v>7203</v>
      </c>
      <c r="FJF38" t="s">
        <v>7203</v>
      </c>
      <c r="FJG38" t="s">
        <v>7203</v>
      </c>
      <c r="FJH38" t="s">
        <v>7203</v>
      </c>
      <c r="FJI38" t="s">
        <v>7203</v>
      </c>
      <c r="FJJ38" t="s">
        <v>7203</v>
      </c>
      <c r="FJK38" t="s">
        <v>7203</v>
      </c>
      <c r="FJL38" t="s">
        <v>7203</v>
      </c>
      <c r="FJM38" t="s">
        <v>7203</v>
      </c>
      <c r="FJN38" t="s">
        <v>7203</v>
      </c>
      <c r="FJO38" t="s">
        <v>7203</v>
      </c>
      <c r="FJP38" t="s">
        <v>7203</v>
      </c>
      <c r="FJQ38" t="s">
        <v>7203</v>
      </c>
      <c r="FJR38" t="s">
        <v>7203</v>
      </c>
      <c r="FJS38" t="s">
        <v>7203</v>
      </c>
      <c r="FJT38" t="s">
        <v>7203</v>
      </c>
      <c r="FJU38" t="s">
        <v>7203</v>
      </c>
      <c r="FJV38" t="s">
        <v>7203</v>
      </c>
      <c r="FJW38" t="s">
        <v>7203</v>
      </c>
      <c r="FJX38" t="s">
        <v>7203</v>
      </c>
      <c r="FJY38" t="s">
        <v>7203</v>
      </c>
      <c r="FJZ38" t="s">
        <v>7203</v>
      </c>
      <c r="FKA38" t="s">
        <v>7203</v>
      </c>
      <c r="FKB38" t="s">
        <v>7203</v>
      </c>
      <c r="FKC38" t="s">
        <v>7203</v>
      </c>
      <c r="FKD38" t="s">
        <v>7203</v>
      </c>
      <c r="FKE38" t="s">
        <v>7203</v>
      </c>
      <c r="FKF38" t="s">
        <v>7203</v>
      </c>
      <c r="FKG38" t="s">
        <v>7203</v>
      </c>
      <c r="FKH38" t="s">
        <v>7203</v>
      </c>
      <c r="FKI38" t="s">
        <v>7203</v>
      </c>
      <c r="FKJ38" t="s">
        <v>7203</v>
      </c>
      <c r="FKK38" t="s">
        <v>7203</v>
      </c>
      <c r="FKL38" t="s">
        <v>7203</v>
      </c>
      <c r="FKM38" t="s">
        <v>7203</v>
      </c>
      <c r="FKN38" t="s">
        <v>7203</v>
      </c>
      <c r="FKO38" t="s">
        <v>7203</v>
      </c>
      <c r="FKP38" t="s">
        <v>7203</v>
      </c>
      <c r="FKQ38" t="s">
        <v>7203</v>
      </c>
      <c r="FKR38" t="s">
        <v>7203</v>
      </c>
      <c r="FKS38" t="s">
        <v>7203</v>
      </c>
      <c r="FKT38" t="s">
        <v>7203</v>
      </c>
      <c r="FKU38" t="s">
        <v>7203</v>
      </c>
      <c r="FKV38" t="s">
        <v>7203</v>
      </c>
      <c r="FKW38" t="s">
        <v>7203</v>
      </c>
      <c r="FKX38" t="s">
        <v>7203</v>
      </c>
      <c r="FKY38" t="s">
        <v>7203</v>
      </c>
      <c r="FKZ38" t="s">
        <v>7203</v>
      </c>
      <c r="FLA38" t="s">
        <v>7203</v>
      </c>
      <c r="FLB38" t="s">
        <v>7203</v>
      </c>
      <c r="FLC38" t="s">
        <v>7203</v>
      </c>
      <c r="FLD38" t="s">
        <v>7203</v>
      </c>
      <c r="FLE38" t="s">
        <v>7203</v>
      </c>
      <c r="FLF38" t="s">
        <v>7203</v>
      </c>
      <c r="FLG38" t="s">
        <v>7203</v>
      </c>
      <c r="FLH38" t="s">
        <v>7203</v>
      </c>
      <c r="FLI38" t="s">
        <v>7203</v>
      </c>
      <c r="FLJ38" t="s">
        <v>7203</v>
      </c>
      <c r="FLK38" t="s">
        <v>7203</v>
      </c>
      <c r="FLL38" t="s">
        <v>7203</v>
      </c>
      <c r="FLM38" t="s">
        <v>7203</v>
      </c>
      <c r="FLN38" t="s">
        <v>7203</v>
      </c>
      <c r="FLO38" t="s">
        <v>7203</v>
      </c>
      <c r="FLP38" t="s">
        <v>7203</v>
      </c>
      <c r="FLQ38" t="s">
        <v>7203</v>
      </c>
      <c r="FLR38" t="s">
        <v>7203</v>
      </c>
      <c r="FLS38" t="s">
        <v>7203</v>
      </c>
      <c r="FLT38" t="s">
        <v>7203</v>
      </c>
      <c r="FLU38" t="s">
        <v>7203</v>
      </c>
      <c r="FLV38" t="s">
        <v>7203</v>
      </c>
      <c r="FLW38" t="s">
        <v>7203</v>
      </c>
      <c r="FLX38" t="s">
        <v>7203</v>
      </c>
      <c r="FLY38" t="s">
        <v>7203</v>
      </c>
      <c r="FLZ38" t="s">
        <v>7203</v>
      </c>
      <c r="FMA38" t="s">
        <v>7203</v>
      </c>
      <c r="FMB38" t="s">
        <v>7203</v>
      </c>
      <c r="FMC38" t="s">
        <v>7203</v>
      </c>
      <c r="FMD38" t="s">
        <v>7203</v>
      </c>
      <c r="FME38" t="s">
        <v>7203</v>
      </c>
      <c r="FMF38" t="s">
        <v>7203</v>
      </c>
      <c r="FMG38" t="s">
        <v>7203</v>
      </c>
      <c r="FMH38" t="s">
        <v>7203</v>
      </c>
      <c r="FMI38" t="s">
        <v>7203</v>
      </c>
      <c r="FMJ38" t="s">
        <v>7203</v>
      </c>
      <c r="FMK38" t="s">
        <v>7203</v>
      </c>
      <c r="FML38" t="s">
        <v>7203</v>
      </c>
      <c r="FMM38" t="s">
        <v>7203</v>
      </c>
      <c r="FMN38" t="s">
        <v>7203</v>
      </c>
      <c r="FMO38" t="s">
        <v>7203</v>
      </c>
      <c r="FMP38" t="s">
        <v>7203</v>
      </c>
      <c r="FMQ38" t="s">
        <v>7203</v>
      </c>
      <c r="FMR38" t="s">
        <v>7203</v>
      </c>
      <c r="FMS38" t="s">
        <v>7203</v>
      </c>
      <c r="FMT38" t="s">
        <v>7203</v>
      </c>
      <c r="FMU38" t="s">
        <v>7203</v>
      </c>
      <c r="FMV38" t="s">
        <v>7203</v>
      </c>
      <c r="FMW38" t="s">
        <v>7203</v>
      </c>
      <c r="FMX38" t="s">
        <v>7203</v>
      </c>
      <c r="FMY38" t="s">
        <v>7203</v>
      </c>
      <c r="FMZ38" t="s">
        <v>7203</v>
      </c>
      <c r="FNA38" t="s">
        <v>7203</v>
      </c>
      <c r="FNB38" t="s">
        <v>7203</v>
      </c>
      <c r="FNC38" t="s">
        <v>7203</v>
      </c>
      <c r="FND38" t="s">
        <v>7203</v>
      </c>
      <c r="FNE38" t="s">
        <v>7203</v>
      </c>
      <c r="FNF38" t="s">
        <v>7203</v>
      </c>
      <c r="FNG38" t="s">
        <v>7203</v>
      </c>
      <c r="FNH38" t="s">
        <v>7203</v>
      </c>
      <c r="FNI38" t="s">
        <v>7203</v>
      </c>
      <c r="FNJ38" t="s">
        <v>7203</v>
      </c>
      <c r="FNK38" t="s">
        <v>7203</v>
      </c>
      <c r="FNL38" t="s">
        <v>7203</v>
      </c>
      <c r="FNM38" t="s">
        <v>7203</v>
      </c>
      <c r="FNN38" t="s">
        <v>7203</v>
      </c>
      <c r="FNO38" t="s">
        <v>7203</v>
      </c>
      <c r="FNP38" t="s">
        <v>7203</v>
      </c>
      <c r="FNQ38" t="s">
        <v>7203</v>
      </c>
      <c r="FNR38" t="s">
        <v>7203</v>
      </c>
      <c r="FNS38" t="s">
        <v>7203</v>
      </c>
      <c r="FNT38" t="s">
        <v>7203</v>
      </c>
      <c r="FNU38" t="s">
        <v>7203</v>
      </c>
      <c r="FNV38" t="s">
        <v>7203</v>
      </c>
      <c r="FNW38" t="s">
        <v>7203</v>
      </c>
      <c r="FNX38" t="s">
        <v>7203</v>
      </c>
      <c r="FNY38" t="s">
        <v>7203</v>
      </c>
      <c r="FNZ38" t="s">
        <v>7203</v>
      </c>
      <c r="FOA38" t="s">
        <v>7203</v>
      </c>
      <c r="FOB38" t="s">
        <v>7203</v>
      </c>
      <c r="FOC38" t="s">
        <v>7203</v>
      </c>
      <c r="FOD38" t="s">
        <v>7203</v>
      </c>
      <c r="FOE38" t="s">
        <v>7203</v>
      </c>
      <c r="FOF38" t="s">
        <v>7203</v>
      </c>
      <c r="FOG38" t="s">
        <v>7203</v>
      </c>
      <c r="FOH38" t="s">
        <v>7203</v>
      </c>
      <c r="FOI38" t="s">
        <v>7203</v>
      </c>
      <c r="FOJ38" t="s">
        <v>7203</v>
      </c>
      <c r="FOK38" t="s">
        <v>7203</v>
      </c>
      <c r="FOL38" t="s">
        <v>7203</v>
      </c>
      <c r="FOM38" t="s">
        <v>7203</v>
      </c>
      <c r="FON38" t="s">
        <v>7203</v>
      </c>
      <c r="FOO38" t="s">
        <v>7203</v>
      </c>
      <c r="FOP38" t="s">
        <v>7203</v>
      </c>
      <c r="FOQ38" t="s">
        <v>7203</v>
      </c>
      <c r="FOR38" t="s">
        <v>7203</v>
      </c>
      <c r="FOS38" t="s">
        <v>7203</v>
      </c>
      <c r="FOT38" t="s">
        <v>7203</v>
      </c>
      <c r="FOU38" t="s">
        <v>7203</v>
      </c>
      <c r="FOV38" t="s">
        <v>7203</v>
      </c>
      <c r="FOW38" t="s">
        <v>7203</v>
      </c>
      <c r="FOX38" t="s">
        <v>7203</v>
      </c>
      <c r="FOY38" t="s">
        <v>7203</v>
      </c>
      <c r="FOZ38" t="s">
        <v>7203</v>
      </c>
      <c r="FPA38" t="s">
        <v>7203</v>
      </c>
      <c r="FPB38" t="s">
        <v>7203</v>
      </c>
      <c r="FPC38" t="s">
        <v>7203</v>
      </c>
      <c r="FPD38" t="s">
        <v>7203</v>
      </c>
      <c r="FPE38" t="s">
        <v>7203</v>
      </c>
      <c r="FPF38" t="s">
        <v>7203</v>
      </c>
      <c r="FPG38" t="s">
        <v>7203</v>
      </c>
      <c r="FPH38" t="s">
        <v>7203</v>
      </c>
      <c r="FPI38" t="s">
        <v>7203</v>
      </c>
      <c r="FPJ38" t="s">
        <v>7203</v>
      </c>
      <c r="FPK38" t="s">
        <v>7203</v>
      </c>
      <c r="FPL38" t="s">
        <v>7203</v>
      </c>
      <c r="FPM38" t="s">
        <v>7203</v>
      </c>
      <c r="FPN38" t="s">
        <v>7203</v>
      </c>
      <c r="FPO38" t="s">
        <v>7203</v>
      </c>
      <c r="FPP38" t="s">
        <v>7203</v>
      </c>
      <c r="FPQ38" t="s">
        <v>7203</v>
      </c>
      <c r="FPR38" t="s">
        <v>7203</v>
      </c>
      <c r="FPS38" t="s">
        <v>7203</v>
      </c>
      <c r="FPT38" t="s">
        <v>7203</v>
      </c>
      <c r="FPU38" t="s">
        <v>7203</v>
      </c>
      <c r="FPV38" t="s">
        <v>7203</v>
      </c>
      <c r="FPW38" t="s">
        <v>7203</v>
      </c>
      <c r="FPX38" t="s">
        <v>7203</v>
      </c>
      <c r="FPY38" t="s">
        <v>7203</v>
      </c>
      <c r="FPZ38" t="s">
        <v>7203</v>
      </c>
      <c r="FQA38" t="s">
        <v>7203</v>
      </c>
      <c r="FQB38" t="s">
        <v>7203</v>
      </c>
      <c r="FQC38" t="s">
        <v>7203</v>
      </c>
      <c r="FQD38" t="s">
        <v>7203</v>
      </c>
      <c r="FQE38" t="s">
        <v>7203</v>
      </c>
      <c r="FQF38" t="s">
        <v>7203</v>
      </c>
      <c r="FQG38" t="s">
        <v>7203</v>
      </c>
      <c r="FQH38" t="s">
        <v>7203</v>
      </c>
      <c r="FQI38" t="s">
        <v>7203</v>
      </c>
      <c r="FQJ38" t="s">
        <v>7203</v>
      </c>
      <c r="FQK38" t="s">
        <v>7203</v>
      </c>
      <c r="FQL38" t="s">
        <v>7203</v>
      </c>
      <c r="FQM38" t="s">
        <v>7203</v>
      </c>
      <c r="FQN38" t="s">
        <v>7203</v>
      </c>
      <c r="FQO38" t="s">
        <v>7203</v>
      </c>
      <c r="FQP38" t="s">
        <v>7203</v>
      </c>
      <c r="FQQ38" t="s">
        <v>7203</v>
      </c>
      <c r="FQR38" t="s">
        <v>7203</v>
      </c>
      <c r="FQS38" t="s">
        <v>7203</v>
      </c>
      <c r="FQT38" t="s">
        <v>7203</v>
      </c>
      <c r="FQU38" t="s">
        <v>7203</v>
      </c>
      <c r="FQV38" t="s">
        <v>7203</v>
      </c>
      <c r="FQW38" t="s">
        <v>7203</v>
      </c>
      <c r="FQX38" t="s">
        <v>7203</v>
      </c>
      <c r="FQY38" t="s">
        <v>7203</v>
      </c>
      <c r="FQZ38" t="s">
        <v>7203</v>
      </c>
      <c r="FRA38" t="s">
        <v>7203</v>
      </c>
      <c r="FRB38" t="s">
        <v>7203</v>
      </c>
      <c r="FRC38" t="s">
        <v>7203</v>
      </c>
      <c r="FRD38" t="s">
        <v>7203</v>
      </c>
      <c r="FRE38" t="s">
        <v>7203</v>
      </c>
      <c r="FRF38" t="s">
        <v>7203</v>
      </c>
      <c r="FRG38" t="s">
        <v>7203</v>
      </c>
      <c r="FRH38" t="s">
        <v>7203</v>
      </c>
      <c r="FRI38" t="s">
        <v>7203</v>
      </c>
      <c r="FRJ38" t="s">
        <v>7203</v>
      </c>
      <c r="FRK38" t="s">
        <v>7203</v>
      </c>
      <c r="FRL38" t="s">
        <v>7203</v>
      </c>
      <c r="FRM38" t="s">
        <v>7203</v>
      </c>
      <c r="FRN38" t="s">
        <v>7203</v>
      </c>
      <c r="FRO38" t="s">
        <v>7203</v>
      </c>
      <c r="FRP38" t="s">
        <v>7203</v>
      </c>
      <c r="FRQ38" t="s">
        <v>7203</v>
      </c>
      <c r="FRR38" t="s">
        <v>7203</v>
      </c>
      <c r="FRS38" t="s">
        <v>7203</v>
      </c>
      <c r="FRT38" t="s">
        <v>7203</v>
      </c>
      <c r="FRU38" t="s">
        <v>7203</v>
      </c>
      <c r="FRV38" t="s">
        <v>7203</v>
      </c>
      <c r="FRW38" t="s">
        <v>7203</v>
      </c>
      <c r="FRX38" t="s">
        <v>7203</v>
      </c>
      <c r="FRY38" t="s">
        <v>7203</v>
      </c>
      <c r="FRZ38" t="s">
        <v>7203</v>
      </c>
      <c r="FSA38" t="s">
        <v>7203</v>
      </c>
      <c r="FSB38" t="s">
        <v>7203</v>
      </c>
      <c r="FSC38" t="s">
        <v>7203</v>
      </c>
      <c r="FSD38" t="s">
        <v>7203</v>
      </c>
      <c r="FSE38" t="s">
        <v>7203</v>
      </c>
      <c r="FSF38" t="s">
        <v>7203</v>
      </c>
      <c r="FSG38" t="s">
        <v>7203</v>
      </c>
      <c r="FSH38" t="s">
        <v>7203</v>
      </c>
      <c r="FSI38" t="s">
        <v>7203</v>
      </c>
      <c r="FSJ38" t="s">
        <v>7203</v>
      </c>
      <c r="FSK38" t="s">
        <v>7203</v>
      </c>
      <c r="FSL38" t="s">
        <v>7203</v>
      </c>
      <c r="FSM38" t="s">
        <v>7203</v>
      </c>
      <c r="FSN38" t="s">
        <v>7203</v>
      </c>
      <c r="FSO38" t="s">
        <v>7203</v>
      </c>
      <c r="FSP38" t="s">
        <v>7203</v>
      </c>
      <c r="FSQ38" t="s">
        <v>7203</v>
      </c>
      <c r="FSR38" t="s">
        <v>7203</v>
      </c>
      <c r="FSS38" t="s">
        <v>7203</v>
      </c>
      <c r="FST38" t="s">
        <v>7203</v>
      </c>
      <c r="FSU38" t="s">
        <v>7203</v>
      </c>
      <c r="FSV38" t="s">
        <v>7203</v>
      </c>
      <c r="FSW38" t="s">
        <v>7203</v>
      </c>
      <c r="FSX38" t="s">
        <v>7203</v>
      </c>
      <c r="FSY38" t="s">
        <v>7203</v>
      </c>
      <c r="FSZ38" t="s">
        <v>7203</v>
      </c>
      <c r="FTA38" t="s">
        <v>7203</v>
      </c>
      <c r="FTB38" t="s">
        <v>7203</v>
      </c>
      <c r="FTC38" t="s">
        <v>7203</v>
      </c>
      <c r="FTD38" t="s">
        <v>7203</v>
      </c>
      <c r="FTE38" t="s">
        <v>7203</v>
      </c>
      <c r="FTF38" t="s">
        <v>7203</v>
      </c>
      <c r="FTG38" t="s">
        <v>7203</v>
      </c>
      <c r="FTH38" t="s">
        <v>7203</v>
      </c>
      <c r="FTI38" t="s">
        <v>7203</v>
      </c>
      <c r="FTJ38" t="s">
        <v>7203</v>
      </c>
      <c r="FTK38" t="s">
        <v>7203</v>
      </c>
      <c r="FTL38" t="s">
        <v>7203</v>
      </c>
      <c r="FTM38" t="s">
        <v>7203</v>
      </c>
      <c r="FTN38" t="s">
        <v>7203</v>
      </c>
      <c r="FTO38" t="s">
        <v>7203</v>
      </c>
      <c r="FTP38" t="s">
        <v>7203</v>
      </c>
      <c r="FTQ38" t="s">
        <v>7203</v>
      </c>
      <c r="FTR38" t="s">
        <v>7203</v>
      </c>
      <c r="FTS38" t="s">
        <v>7203</v>
      </c>
      <c r="FTT38" t="s">
        <v>7203</v>
      </c>
      <c r="FTU38" t="s">
        <v>7203</v>
      </c>
      <c r="FTV38" t="s">
        <v>7203</v>
      </c>
      <c r="FTW38" t="s">
        <v>7203</v>
      </c>
      <c r="FTX38" t="s">
        <v>7203</v>
      </c>
      <c r="FTY38" t="s">
        <v>7203</v>
      </c>
      <c r="FTZ38" t="s">
        <v>7203</v>
      </c>
      <c r="FUA38" t="s">
        <v>7203</v>
      </c>
      <c r="FUB38" t="s">
        <v>7203</v>
      </c>
      <c r="FUC38" t="s">
        <v>7203</v>
      </c>
      <c r="FUD38" t="s">
        <v>7203</v>
      </c>
      <c r="FUE38" t="s">
        <v>7203</v>
      </c>
      <c r="FUF38" t="s">
        <v>7203</v>
      </c>
      <c r="FUG38" t="s">
        <v>7203</v>
      </c>
      <c r="FUH38" t="s">
        <v>7203</v>
      </c>
      <c r="FUI38" t="s">
        <v>7203</v>
      </c>
      <c r="FUJ38" t="s">
        <v>7203</v>
      </c>
      <c r="FUK38" t="s">
        <v>7203</v>
      </c>
      <c r="FUL38" t="s">
        <v>7203</v>
      </c>
      <c r="FUM38" t="s">
        <v>7203</v>
      </c>
      <c r="FUN38" t="s">
        <v>7203</v>
      </c>
      <c r="FUO38" t="s">
        <v>7203</v>
      </c>
      <c r="FUP38" t="s">
        <v>7203</v>
      </c>
      <c r="FUQ38" t="s">
        <v>7203</v>
      </c>
      <c r="FUR38" t="s">
        <v>7203</v>
      </c>
      <c r="FUS38" t="s">
        <v>7203</v>
      </c>
      <c r="FUT38" t="s">
        <v>7203</v>
      </c>
      <c r="FUU38" t="s">
        <v>7203</v>
      </c>
      <c r="FUV38" t="s">
        <v>7203</v>
      </c>
      <c r="FUW38" t="s">
        <v>7203</v>
      </c>
      <c r="FUX38" t="s">
        <v>7203</v>
      </c>
      <c r="FUY38" t="s">
        <v>7203</v>
      </c>
      <c r="FUZ38" t="s">
        <v>7203</v>
      </c>
      <c r="FVA38" t="s">
        <v>7203</v>
      </c>
      <c r="FVB38" t="s">
        <v>7203</v>
      </c>
      <c r="FVC38" t="s">
        <v>7203</v>
      </c>
      <c r="FVD38" t="s">
        <v>7203</v>
      </c>
      <c r="FVE38" t="s">
        <v>7203</v>
      </c>
      <c r="FVF38" t="s">
        <v>7203</v>
      </c>
      <c r="FVG38" t="s">
        <v>7203</v>
      </c>
      <c r="FVH38" t="s">
        <v>7203</v>
      </c>
      <c r="FVI38" t="s">
        <v>7203</v>
      </c>
      <c r="FVJ38" t="s">
        <v>7203</v>
      </c>
      <c r="FVK38" t="s">
        <v>7203</v>
      </c>
      <c r="FVL38" t="s">
        <v>7203</v>
      </c>
      <c r="FVM38" t="s">
        <v>7203</v>
      </c>
      <c r="FVN38" t="s">
        <v>7203</v>
      </c>
      <c r="FVO38" t="s">
        <v>7203</v>
      </c>
      <c r="FVP38" t="s">
        <v>7203</v>
      </c>
      <c r="FVQ38" t="s">
        <v>7203</v>
      </c>
      <c r="FVR38" t="s">
        <v>7203</v>
      </c>
      <c r="FVS38" t="s">
        <v>7203</v>
      </c>
      <c r="FVT38" t="s">
        <v>7203</v>
      </c>
      <c r="FVU38" t="s">
        <v>7203</v>
      </c>
      <c r="FVV38" t="s">
        <v>7203</v>
      </c>
      <c r="FVW38" t="s">
        <v>7203</v>
      </c>
      <c r="FVX38" t="s">
        <v>7203</v>
      </c>
      <c r="FVY38" t="s">
        <v>7203</v>
      </c>
      <c r="FVZ38" t="s">
        <v>7203</v>
      </c>
      <c r="FWA38" t="s">
        <v>7203</v>
      </c>
      <c r="FWB38" t="s">
        <v>7203</v>
      </c>
      <c r="FWC38" t="s">
        <v>7203</v>
      </c>
      <c r="FWD38" t="s">
        <v>7203</v>
      </c>
      <c r="FWE38" t="s">
        <v>7203</v>
      </c>
      <c r="FWF38" t="s">
        <v>7203</v>
      </c>
      <c r="FWG38" t="s">
        <v>7203</v>
      </c>
      <c r="FWH38" t="s">
        <v>7203</v>
      </c>
      <c r="FWI38" t="s">
        <v>7203</v>
      </c>
      <c r="FWJ38" t="s">
        <v>7203</v>
      </c>
      <c r="FWK38" t="s">
        <v>7203</v>
      </c>
      <c r="FWL38" t="s">
        <v>7203</v>
      </c>
      <c r="FWM38" t="s">
        <v>7203</v>
      </c>
      <c r="FWN38" t="s">
        <v>7203</v>
      </c>
      <c r="FWO38" t="s">
        <v>7203</v>
      </c>
      <c r="FWP38" t="s">
        <v>7203</v>
      </c>
      <c r="FWQ38" t="s">
        <v>7203</v>
      </c>
      <c r="FWR38" t="s">
        <v>7203</v>
      </c>
      <c r="FWS38" t="s">
        <v>7203</v>
      </c>
      <c r="FWT38" t="s">
        <v>7203</v>
      </c>
      <c r="FWU38" t="s">
        <v>7203</v>
      </c>
      <c r="FWV38" t="s">
        <v>7203</v>
      </c>
      <c r="FWW38" t="s">
        <v>7203</v>
      </c>
      <c r="FWX38" t="s">
        <v>7203</v>
      </c>
      <c r="FWY38" t="s">
        <v>7203</v>
      </c>
      <c r="FWZ38" t="s">
        <v>7203</v>
      </c>
      <c r="FXA38" t="s">
        <v>7203</v>
      </c>
      <c r="FXB38" t="s">
        <v>7203</v>
      </c>
      <c r="FXC38" t="s">
        <v>7203</v>
      </c>
      <c r="FXD38" t="s">
        <v>7203</v>
      </c>
      <c r="FXE38" t="s">
        <v>7203</v>
      </c>
      <c r="FXF38" t="s">
        <v>7203</v>
      </c>
      <c r="FXG38" t="s">
        <v>7203</v>
      </c>
      <c r="FXH38" t="s">
        <v>7203</v>
      </c>
      <c r="FXI38" t="s">
        <v>7203</v>
      </c>
      <c r="FXJ38" t="s">
        <v>7203</v>
      </c>
      <c r="FXK38" t="s">
        <v>7203</v>
      </c>
      <c r="FXL38" t="s">
        <v>7203</v>
      </c>
      <c r="FXM38" t="s">
        <v>7203</v>
      </c>
      <c r="FXN38" t="s">
        <v>7203</v>
      </c>
      <c r="FXO38" t="s">
        <v>7203</v>
      </c>
      <c r="FXP38" t="s">
        <v>7203</v>
      </c>
      <c r="FXQ38" t="s">
        <v>7203</v>
      </c>
      <c r="FXR38" t="s">
        <v>7203</v>
      </c>
      <c r="FXS38" t="s">
        <v>7203</v>
      </c>
      <c r="FXT38" t="s">
        <v>7203</v>
      </c>
      <c r="FXU38" t="s">
        <v>7203</v>
      </c>
      <c r="FXV38" t="s">
        <v>7203</v>
      </c>
      <c r="FXW38" t="s">
        <v>7203</v>
      </c>
      <c r="FXX38" t="s">
        <v>7203</v>
      </c>
      <c r="FXY38" t="s">
        <v>7203</v>
      </c>
      <c r="FXZ38" t="s">
        <v>7203</v>
      </c>
      <c r="FYA38" t="s">
        <v>7203</v>
      </c>
      <c r="FYB38" t="s">
        <v>7203</v>
      </c>
      <c r="FYC38" t="s">
        <v>7203</v>
      </c>
      <c r="FYD38" t="s">
        <v>7203</v>
      </c>
      <c r="FYE38" t="s">
        <v>7203</v>
      </c>
      <c r="FYF38" t="s">
        <v>7203</v>
      </c>
      <c r="FYG38" t="s">
        <v>7203</v>
      </c>
      <c r="FYH38" t="s">
        <v>7203</v>
      </c>
      <c r="FYI38" t="s">
        <v>7203</v>
      </c>
      <c r="FYJ38" t="s">
        <v>7203</v>
      </c>
      <c r="FYK38" t="s">
        <v>7203</v>
      </c>
      <c r="FYL38" t="s">
        <v>7203</v>
      </c>
      <c r="FYM38" t="s">
        <v>7203</v>
      </c>
      <c r="FYN38" t="s">
        <v>7203</v>
      </c>
      <c r="FYO38" t="s">
        <v>7203</v>
      </c>
      <c r="FYP38" t="s">
        <v>7203</v>
      </c>
      <c r="FYQ38" t="s">
        <v>7203</v>
      </c>
      <c r="FYR38" t="s">
        <v>7203</v>
      </c>
      <c r="FYS38" t="s">
        <v>7203</v>
      </c>
      <c r="FYT38" t="s">
        <v>7203</v>
      </c>
      <c r="FYU38" t="s">
        <v>7203</v>
      </c>
      <c r="FYV38" t="s">
        <v>7203</v>
      </c>
      <c r="FYW38" t="s">
        <v>7203</v>
      </c>
      <c r="FYX38" t="s">
        <v>7203</v>
      </c>
      <c r="FYY38" t="s">
        <v>7203</v>
      </c>
      <c r="FYZ38" t="s">
        <v>7203</v>
      </c>
      <c r="FZA38" t="s">
        <v>7203</v>
      </c>
      <c r="FZB38" t="s">
        <v>7203</v>
      </c>
      <c r="FZC38" t="s">
        <v>7203</v>
      </c>
      <c r="FZD38" t="s">
        <v>7203</v>
      </c>
      <c r="FZE38" t="s">
        <v>7203</v>
      </c>
      <c r="FZF38" t="s">
        <v>7203</v>
      </c>
      <c r="FZG38" t="s">
        <v>7203</v>
      </c>
      <c r="FZH38" t="s">
        <v>7203</v>
      </c>
      <c r="FZI38" t="s">
        <v>7203</v>
      </c>
      <c r="FZJ38" t="s">
        <v>7203</v>
      </c>
      <c r="FZK38" t="s">
        <v>7203</v>
      </c>
      <c r="FZL38" t="s">
        <v>7203</v>
      </c>
      <c r="FZM38" t="s">
        <v>7203</v>
      </c>
      <c r="FZN38" t="s">
        <v>7203</v>
      </c>
      <c r="FZO38" t="s">
        <v>7203</v>
      </c>
      <c r="FZP38" t="s">
        <v>7203</v>
      </c>
      <c r="FZQ38" t="s">
        <v>7203</v>
      </c>
      <c r="FZR38" t="s">
        <v>7203</v>
      </c>
      <c r="FZS38" t="s">
        <v>7203</v>
      </c>
      <c r="FZT38" t="s">
        <v>7203</v>
      </c>
      <c r="FZU38" t="s">
        <v>7203</v>
      </c>
      <c r="FZV38" t="s">
        <v>7203</v>
      </c>
      <c r="FZW38" t="s">
        <v>7203</v>
      </c>
      <c r="FZX38" t="s">
        <v>7203</v>
      </c>
      <c r="FZY38" t="s">
        <v>7203</v>
      </c>
      <c r="FZZ38" t="s">
        <v>7203</v>
      </c>
      <c r="GAA38" t="s">
        <v>7203</v>
      </c>
      <c r="GAB38" t="s">
        <v>7203</v>
      </c>
      <c r="GAC38" t="s">
        <v>7203</v>
      </c>
      <c r="GAD38" t="s">
        <v>7203</v>
      </c>
      <c r="GAE38" t="s">
        <v>7203</v>
      </c>
      <c r="GAF38" t="s">
        <v>7203</v>
      </c>
      <c r="GAG38" t="s">
        <v>7203</v>
      </c>
      <c r="GAH38" t="s">
        <v>7203</v>
      </c>
      <c r="GAI38" t="s">
        <v>7203</v>
      </c>
      <c r="GAJ38" t="s">
        <v>7203</v>
      </c>
      <c r="GAK38" t="s">
        <v>7203</v>
      </c>
      <c r="GAL38" t="s">
        <v>7203</v>
      </c>
      <c r="GAM38" t="s">
        <v>7203</v>
      </c>
      <c r="GAN38" t="s">
        <v>7203</v>
      </c>
      <c r="GAO38" t="s">
        <v>7203</v>
      </c>
      <c r="GAP38" t="s">
        <v>7203</v>
      </c>
      <c r="GAQ38" t="s">
        <v>7203</v>
      </c>
      <c r="GAR38" t="s">
        <v>7203</v>
      </c>
      <c r="GAS38" t="s">
        <v>7203</v>
      </c>
      <c r="GAT38" t="s">
        <v>7203</v>
      </c>
      <c r="GAU38" t="s">
        <v>7203</v>
      </c>
      <c r="GAV38" t="s">
        <v>7203</v>
      </c>
      <c r="GAW38" t="s">
        <v>7203</v>
      </c>
      <c r="GAX38" t="s">
        <v>7203</v>
      </c>
      <c r="GAY38" t="s">
        <v>7203</v>
      </c>
      <c r="GAZ38" t="s">
        <v>7203</v>
      </c>
      <c r="GBA38" t="s">
        <v>7203</v>
      </c>
      <c r="GBB38" t="s">
        <v>7203</v>
      </c>
      <c r="GBC38" t="s">
        <v>7203</v>
      </c>
      <c r="GBD38" t="s">
        <v>7203</v>
      </c>
      <c r="GBE38" t="s">
        <v>7203</v>
      </c>
      <c r="GBF38" t="s">
        <v>7203</v>
      </c>
      <c r="GBG38" t="s">
        <v>7203</v>
      </c>
      <c r="GBH38" t="s">
        <v>7203</v>
      </c>
      <c r="GBI38" t="s">
        <v>7203</v>
      </c>
      <c r="GBJ38" t="s">
        <v>7203</v>
      </c>
      <c r="GBK38" t="s">
        <v>7203</v>
      </c>
      <c r="GBL38" t="s">
        <v>7203</v>
      </c>
      <c r="GBM38" t="s">
        <v>7203</v>
      </c>
      <c r="GBN38" t="s">
        <v>7203</v>
      </c>
      <c r="GBO38" t="s">
        <v>7203</v>
      </c>
      <c r="GBP38" t="s">
        <v>7203</v>
      </c>
      <c r="GBQ38" t="s">
        <v>7203</v>
      </c>
      <c r="GBR38" t="s">
        <v>7203</v>
      </c>
      <c r="GBS38" t="s">
        <v>7203</v>
      </c>
      <c r="GBT38" t="s">
        <v>7203</v>
      </c>
      <c r="GBU38" t="s">
        <v>7203</v>
      </c>
      <c r="GBV38" t="s">
        <v>7203</v>
      </c>
      <c r="GBW38" t="s">
        <v>7203</v>
      </c>
      <c r="GBX38" t="s">
        <v>7203</v>
      </c>
      <c r="GBY38" t="s">
        <v>7203</v>
      </c>
      <c r="GBZ38" t="s">
        <v>7203</v>
      </c>
      <c r="GCA38" t="s">
        <v>7203</v>
      </c>
      <c r="GCB38" t="s">
        <v>7203</v>
      </c>
      <c r="GCC38" t="s">
        <v>7203</v>
      </c>
      <c r="GCD38" t="s">
        <v>7203</v>
      </c>
      <c r="GCE38" t="s">
        <v>7203</v>
      </c>
      <c r="GCF38" t="s">
        <v>7203</v>
      </c>
      <c r="GCG38" t="s">
        <v>7203</v>
      </c>
      <c r="GCH38" t="s">
        <v>7203</v>
      </c>
      <c r="GCI38" t="s">
        <v>7203</v>
      </c>
      <c r="GCJ38" t="s">
        <v>7203</v>
      </c>
      <c r="GCK38" t="s">
        <v>7203</v>
      </c>
      <c r="GCL38" t="s">
        <v>7203</v>
      </c>
      <c r="GCM38" t="s">
        <v>7203</v>
      </c>
      <c r="GCN38" t="s">
        <v>7203</v>
      </c>
      <c r="GCO38" t="s">
        <v>7203</v>
      </c>
      <c r="GCP38" t="s">
        <v>7203</v>
      </c>
      <c r="GCQ38" t="s">
        <v>7203</v>
      </c>
      <c r="GCR38" t="s">
        <v>7203</v>
      </c>
      <c r="GCS38" t="s">
        <v>7203</v>
      </c>
      <c r="GCT38" t="s">
        <v>7203</v>
      </c>
      <c r="GCU38" t="s">
        <v>7203</v>
      </c>
      <c r="GCV38" t="s">
        <v>7203</v>
      </c>
      <c r="GCW38" t="s">
        <v>7203</v>
      </c>
      <c r="GCX38" t="s">
        <v>7203</v>
      </c>
      <c r="GCY38" t="s">
        <v>7203</v>
      </c>
      <c r="GCZ38" t="s">
        <v>7203</v>
      </c>
      <c r="GDA38" t="s">
        <v>7203</v>
      </c>
      <c r="GDB38" t="s">
        <v>7203</v>
      </c>
      <c r="GDC38" t="s">
        <v>7203</v>
      </c>
      <c r="GDD38" t="s">
        <v>7203</v>
      </c>
      <c r="GDE38" t="s">
        <v>7203</v>
      </c>
      <c r="GDF38" t="s">
        <v>7203</v>
      </c>
      <c r="GDG38" t="s">
        <v>7203</v>
      </c>
      <c r="GDH38" t="s">
        <v>7203</v>
      </c>
      <c r="GDI38" t="s">
        <v>7203</v>
      </c>
      <c r="GDJ38" t="s">
        <v>7203</v>
      </c>
      <c r="GDK38" t="s">
        <v>7203</v>
      </c>
      <c r="GDL38" t="s">
        <v>7203</v>
      </c>
      <c r="GDM38" t="s">
        <v>7203</v>
      </c>
      <c r="GDN38" t="s">
        <v>7203</v>
      </c>
      <c r="GDO38" t="s">
        <v>7203</v>
      </c>
      <c r="GDP38" t="s">
        <v>7203</v>
      </c>
      <c r="GDQ38" t="s">
        <v>7203</v>
      </c>
      <c r="GDR38" t="s">
        <v>7203</v>
      </c>
      <c r="GDS38" t="s">
        <v>7203</v>
      </c>
      <c r="GDT38" t="s">
        <v>7203</v>
      </c>
      <c r="GDU38" t="s">
        <v>7203</v>
      </c>
      <c r="GDV38" t="s">
        <v>7203</v>
      </c>
      <c r="GDW38" t="s">
        <v>7203</v>
      </c>
      <c r="GDX38" t="s">
        <v>7203</v>
      </c>
      <c r="GDY38" t="s">
        <v>7203</v>
      </c>
      <c r="GDZ38" t="s">
        <v>7203</v>
      </c>
      <c r="GEA38" t="s">
        <v>7203</v>
      </c>
      <c r="GEB38" t="s">
        <v>7203</v>
      </c>
      <c r="GEC38" t="s">
        <v>7203</v>
      </c>
      <c r="GED38" t="s">
        <v>7203</v>
      </c>
      <c r="GEE38" t="s">
        <v>7203</v>
      </c>
      <c r="GEF38" t="s">
        <v>7203</v>
      </c>
      <c r="GEG38" t="s">
        <v>7203</v>
      </c>
      <c r="GEH38" t="s">
        <v>7203</v>
      </c>
      <c r="GEI38" t="s">
        <v>7203</v>
      </c>
      <c r="GEJ38" t="s">
        <v>7203</v>
      </c>
      <c r="GEK38" t="s">
        <v>7203</v>
      </c>
      <c r="GEL38" t="s">
        <v>7203</v>
      </c>
      <c r="GEM38" t="s">
        <v>7203</v>
      </c>
      <c r="GEN38" t="s">
        <v>7203</v>
      </c>
      <c r="GEO38" t="s">
        <v>7203</v>
      </c>
      <c r="GEP38" t="s">
        <v>7203</v>
      </c>
      <c r="GEQ38" t="s">
        <v>7203</v>
      </c>
      <c r="GER38" t="s">
        <v>7203</v>
      </c>
      <c r="GES38" t="s">
        <v>7203</v>
      </c>
      <c r="GET38" t="s">
        <v>7203</v>
      </c>
      <c r="GEU38" t="s">
        <v>7203</v>
      </c>
      <c r="GEV38" t="s">
        <v>7203</v>
      </c>
      <c r="GEW38" t="s">
        <v>7203</v>
      </c>
      <c r="GEX38" t="s">
        <v>7203</v>
      </c>
      <c r="GEY38" t="s">
        <v>7203</v>
      </c>
      <c r="GEZ38" t="s">
        <v>7203</v>
      </c>
      <c r="GFA38" t="s">
        <v>7203</v>
      </c>
      <c r="GFB38" t="s">
        <v>7203</v>
      </c>
      <c r="GFC38" t="s">
        <v>7203</v>
      </c>
      <c r="GFD38" t="s">
        <v>7203</v>
      </c>
      <c r="GFE38" t="s">
        <v>7203</v>
      </c>
      <c r="GFF38" t="s">
        <v>7203</v>
      </c>
      <c r="GFG38" t="s">
        <v>7203</v>
      </c>
      <c r="GFH38" t="s">
        <v>7203</v>
      </c>
      <c r="GFI38" t="s">
        <v>7203</v>
      </c>
      <c r="GFJ38" t="s">
        <v>7203</v>
      </c>
      <c r="GFK38" t="s">
        <v>7203</v>
      </c>
      <c r="GFL38" t="s">
        <v>7203</v>
      </c>
      <c r="GFM38" t="s">
        <v>7203</v>
      </c>
      <c r="GFN38" t="s">
        <v>7203</v>
      </c>
      <c r="GFO38" t="s">
        <v>7203</v>
      </c>
      <c r="GFP38" t="s">
        <v>7203</v>
      </c>
      <c r="GFQ38" t="s">
        <v>7203</v>
      </c>
      <c r="GFR38" t="s">
        <v>7203</v>
      </c>
      <c r="GFS38" t="s">
        <v>7203</v>
      </c>
      <c r="GFT38" t="s">
        <v>7203</v>
      </c>
      <c r="GFU38" t="s">
        <v>7203</v>
      </c>
      <c r="GFV38" t="s">
        <v>7203</v>
      </c>
      <c r="GFW38" t="s">
        <v>7203</v>
      </c>
      <c r="GFX38" t="s">
        <v>7203</v>
      </c>
      <c r="GFY38" t="s">
        <v>7203</v>
      </c>
      <c r="GFZ38" t="s">
        <v>7203</v>
      </c>
      <c r="GGA38" t="s">
        <v>7203</v>
      </c>
      <c r="GGB38" t="s">
        <v>7203</v>
      </c>
      <c r="GGC38" t="s">
        <v>7203</v>
      </c>
      <c r="GGD38" t="s">
        <v>7203</v>
      </c>
      <c r="GGE38" t="s">
        <v>7203</v>
      </c>
      <c r="GGF38" t="s">
        <v>7203</v>
      </c>
      <c r="GGG38" t="s">
        <v>7203</v>
      </c>
      <c r="GGH38" t="s">
        <v>7203</v>
      </c>
      <c r="GGI38" t="s">
        <v>7203</v>
      </c>
      <c r="GGJ38" t="s">
        <v>7203</v>
      </c>
      <c r="GGK38" t="s">
        <v>7203</v>
      </c>
      <c r="GGL38" t="s">
        <v>7203</v>
      </c>
      <c r="GGM38" t="s">
        <v>7203</v>
      </c>
      <c r="GGN38" t="s">
        <v>7203</v>
      </c>
      <c r="GGO38" t="s">
        <v>7203</v>
      </c>
      <c r="GGP38" t="s">
        <v>7203</v>
      </c>
      <c r="GGQ38" t="s">
        <v>7203</v>
      </c>
      <c r="GGR38" t="s">
        <v>7203</v>
      </c>
      <c r="GGS38" t="s">
        <v>7203</v>
      </c>
      <c r="GGT38" t="s">
        <v>7203</v>
      </c>
      <c r="GGU38" t="s">
        <v>7203</v>
      </c>
      <c r="GGV38" t="s">
        <v>7203</v>
      </c>
      <c r="GGW38" t="s">
        <v>7203</v>
      </c>
      <c r="GGX38" t="s">
        <v>7203</v>
      </c>
      <c r="GGY38" t="s">
        <v>7203</v>
      </c>
      <c r="GGZ38" t="s">
        <v>7203</v>
      </c>
      <c r="GHA38" t="s">
        <v>7203</v>
      </c>
      <c r="GHB38" t="s">
        <v>7203</v>
      </c>
      <c r="GHC38" t="s">
        <v>7203</v>
      </c>
      <c r="GHD38" t="s">
        <v>7203</v>
      </c>
      <c r="GHE38" t="s">
        <v>7203</v>
      </c>
      <c r="GHF38" t="s">
        <v>7203</v>
      </c>
      <c r="GHG38" t="s">
        <v>7203</v>
      </c>
      <c r="GHH38" t="s">
        <v>7203</v>
      </c>
      <c r="GHI38" t="s">
        <v>7203</v>
      </c>
      <c r="GHJ38" t="s">
        <v>7203</v>
      </c>
      <c r="GHK38" t="s">
        <v>7203</v>
      </c>
      <c r="GHL38" t="s">
        <v>7203</v>
      </c>
      <c r="GHM38" t="s">
        <v>7203</v>
      </c>
      <c r="GHN38" t="s">
        <v>7203</v>
      </c>
      <c r="GHO38" t="s">
        <v>7203</v>
      </c>
      <c r="GHP38" t="s">
        <v>7203</v>
      </c>
      <c r="GHQ38" t="s">
        <v>7203</v>
      </c>
      <c r="GHR38" t="s">
        <v>7203</v>
      </c>
      <c r="GHS38" t="s">
        <v>7203</v>
      </c>
      <c r="GHT38" t="s">
        <v>7203</v>
      </c>
      <c r="GHU38" t="s">
        <v>7203</v>
      </c>
      <c r="GHV38" t="s">
        <v>7203</v>
      </c>
      <c r="GHW38" t="s">
        <v>7203</v>
      </c>
      <c r="GHX38" t="s">
        <v>7203</v>
      </c>
      <c r="GHY38" t="s">
        <v>7203</v>
      </c>
      <c r="GHZ38" t="s">
        <v>7203</v>
      </c>
      <c r="GIA38" t="s">
        <v>7203</v>
      </c>
      <c r="GIB38" t="s">
        <v>7203</v>
      </c>
      <c r="GIC38" t="s">
        <v>7203</v>
      </c>
      <c r="GID38" t="s">
        <v>7203</v>
      </c>
      <c r="GIE38" t="s">
        <v>7203</v>
      </c>
      <c r="GIF38" t="s">
        <v>7203</v>
      </c>
      <c r="GIG38" t="s">
        <v>7203</v>
      </c>
      <c r="GIH38" t="s">
        <v>7203</v>
      </c>
      <c r="GII38" t="s">
        <v>7203</v>
      </c>
      <c r="GIJ38" t="s">
        <v>7203</v>
      </c>
      <c r="GIK38" t="s">
        <v>7203</v>
      </c>
      <c r="GIL38" t="s">
        <v>7203</v>
      </c>
      <c r="GIM38" t="s">
        <v>7203</v>
      </c>
      <c r="GIN38" t="s">
        <v>7203</v>
      </c>
      <c r="GIO38" t="s">
        <v>7203</v>
      </c>
      <c r="GIP38" t="s">
        <v>7203</v>
      </c>
      <c r="GIQ38" t="s">
        <v>7203</v>
      </c>
      <c r="GIR38" t="s">
        <v>7203</v>
      </c>
      <c r="GIS38" t="s">
        <v>7203</v>
      </c>
      <c r="GIT38" t="s">
        <v>7203</v>
      </c>
      <c r="GIU38" t="s">
        <v>7203</v>
      </c>
      <c r="GIV38" t="s">
        <v>7203</v>
      </c>
      <c r="GIW38" t="s">
        <v>7203</v>
      </c>
      <c r="GIX38" t="s">
        <v>7203</v>
      </c>
      <c r="GIY38" t="s">
        <v>7203</v>
      </c>
      <c r="GIZ38" t="s">
        <v>7203</v>
      </c>
      <c r="GJA38" t="s">
        <v>7203</v>
      </c>
      <c r="GJB38" t="s">
        <v>7203</v>
      </c>
      <c r="GJC38" t="s">
        <v>7203</v>
      </c>
      <c r="GJD38" t="s">
        <v>7203</v>
      </c>
      <c r="GJE38" t="s">
        <v>7203</v>
      </c>
      <c r="GJF38" t="s">
        <v>7203</v>
      </c>
      <c r="GJG38" t="s">
        <v>7203</v>
      </c>
      <c r="GJH38" t="s">
        <v>7203</v>
      </c>
      <c r="GJI38" t="s">
        <v>7203</v>
      </c>
      <c r="GJJ38" t="s">
        <v>7203</v>
      </c>
      <c r="GJK38" t="s">
        <v>7203</v>
      </c>
      <c r="GJL38" t="s">
        <v>7203</v>
      </c>
      <c r="GJM38" t="s">
        <v>7203</v>
      </c>
      <c r="GJN38" t="s">
        <v>7203</v>
      </c>
      <c r="GJO38" t="s">
        <v>7203</v>
      </c>
      <c r="GJP38" t="s">
        <v>7203</v>
      </c>
      <c r="GJQ38" t="s">
        <v>7203</v>
      </c>
      <c r="GJR38" t="s">
        <v>7203</v>
      </c>
      <c r="GJS38" t="s">
        <v>7203</v>
      </c>
      <c r="GJT38" t="s">
        <v>7203</v>
      </c>
      <c r="GJU38" t="s">
        <v>7203</v>
      </c>
      <c r="GJV38" t="s">
        <v>7203</v>
      </c>
      <c r="GJW38" t="s">
        <v>7203</v>
      </c>
      <c r="GJX38" t="s">
        <v>7203</v>
      </c>
      <c r="GJY38" t="s">
        <v>7203</v>
      </c>
      <c r="GJZ38" t="s">
        <v>7203</v>
      </c>
      <c r="GKA38" t="s">
        <v>7203</v>
      </c>
      <c r="GKB38" t="s">
        <v>7203</v>
      </c>
      <c r="GKC38" t="s">
        <v>7203</v>
      </c>
      <c r="GKD38" t="s">
        <v>7203</v>
      </c>
      <c r="GKE38" t="s">
        <v>7203</v>
      </c>
      <c r="GKF38" t="s">
        <v>7203</v>
      </c>
      <c r="GKG38" t="s">
        <v>7203</v>
      </c>
      <c r="GKH38" t="s">
        <v>7203</v>
      </c>
      <c r="GKI38" t="s">
        <v>7203</v>
      </c>
      <c r="GKJ38" t="s">
        <v>7203</v>
      </c>
      <c r="GKK38" t="s">
        <v>7203</v>
      </c>
      <c r="GKL38" t="s">
        <v>7203</v>
      </c>
      <c r="GKM38" t="s">
        <v>7203</v>
      </c>
      <c r="GKN38" t="s">
        <v>7203</v>
      </c>
      <c r="GKO38" t="s">
        <v>7203</v>
      </c>
      <c r="GKP38" t="s">
        <v>7203</v>
      </c>
      <c r="GKQ38" t="s">
        <v>7203</v>
      </c>
      <c r="GKR38" t="s">
        <v>7203</v>
      </c>
      <c r="GKS38" t="s">
        <v>7203</v>
      </c>
      <c r="GKT38" t="s">
        <v>7203</v>
      </c>
      <c r="GKU38" t="s">
        <v>7203</v>
      </c>
      <c r="GKV38" t="s">
        <v>7203</v>
      </c>
      <c r="GKW38" t="s">
        <v>7203</v>
      </c>
      <c r="GKX38" t="s">
        <v>7203</v>
      </c>
      <c r="GKY38" t="s">
        <v>7203</v>
      </c>
      <c r="GKZ38" t="s">
        <v>7203</v>
      </c>
      <c r="GLA38" t="s">
        <v>7203</v>
      </c>
      <c r="GLB38" t="s">
        <v>7203</v>
      </c>
      <c r="GLC38" t="s">
        <v>7203</v>
      </c>
      <c r="GLD38" t="s">
        <v>7203</v>
      </c>
      <c r="GLE38" t="s">
        <v>7203</v>
      </c>
      <c r="GLF38" t="s">
        <v>7203</v>
      </c>
      <c r="GLG38" t="s">
        <v>7203</v>
      </c>
      <c r="GLH38" t="s">
        <v>7203</v>
      </c>
      <c r="GLI38" t="s">
        <v>7203</v>
      </c>
      <c r="GLJ38" t="s">
        <v>7203</v>
      </c>
      <c r="GLK38" t="s">
        <v>7203</v>
      </c>
      <c r="GLL38" t="s">
        <v>7203</v>
      </c>
      <c r="GLM38" t="s">
        <v>7203</v>
      </c>
      <c r="GLN38" t="s">
        <v>7203</v>
      </c>
      <c r="GLO38" t="s">
        <v>7203</v>
      </c>
      <c r="GLP38" t="s">
        <v>7203</v>
      </c>
      <c r="GLQ38" t="s">
        <v>7203</v>
      </c>
      <c r="GLR38" t="s">
        <v>7203</v>
      </c>
      <c r="GLS38" t="s">
        <v>7203</v>
      </c>
      <c r="GLT38" t="s">
        <v>7203</v>
      </c>
      <c r="GLU38" t="s">
        <v>7203</v>
      </c>
      <c r="GLV38" t="s">
        <v>7203</v>
      </c>
      <c r="GLW38" t="s">
        <v>7203</v>
      </c>
      <c r="GLX38" t="s">
        <v>7203</v>
      </c>
      <c r="GLY38" t="s">
        <v>7203</v>
      </c>
      <c r="GLZ38" t="s">
        <v>7203</v>
      </c>
      <c r="GMA38" t="s">
        <v>7203</v>
      </c>
      <c r="GMB38" t="s">
        <v>7203</v>
      </c>
      <c r="GMC38" t="s">
        <v>7203</v>
      </c>
      <c r="GMD38" t="s">
        <v>7203</v>
      </c>
      <c r="GME38" t="s">
        <v>7203</v>
      </c>
      <c r="GMF38" t="s">
        <v>7203</v>
      </c>
      <c r="GMG38" t="s">
        <v>7203</v>
      </c>
      <c r="GMH38" t="s">
        <v>7203</v>
      </c>
      <c r="GMI38" t="s">
        <v>7203</v>
      </c>
      <c r="GMJ38" t="s">
        <v>7203</v>
      </c>
      <c r="GMK38" t="s">
        <v>7203</v>
      </c>
      <c r="GML38" t="s">
        <v>7203</v>
      </c>
      <c r="GMM38" t="s">
        <v>7203</v>
      </c>
      <c r="GMN38" t="s">
        <v>7203</v>
      </c>
      <c r="GMO38" t="s">
        <v>7203</v>
      </c>
      <c r="GMP38" t="s">
        <v>7203</v>
      </c>
      <c r="GMQ38" t="s">
        <v>7203</v>
      </c>
      <c r="GMR38" t="s">
        <v>7203</v>
      </c>
      <c r="GMS38" t="s">
        <v>7203</v>
      </c>
      <c r="GMT38" t="s">
        <v>7203</v>
      </c>
      <c r="GMU38" t="s">
        <v>7203</v>
      </c>
      <c r="GMV38" t="s">
        <v>7203</v>
      </c>
      <c r="GMW38" t="s">
        <v>7203</v>
      </c>
      <c r="GMX38" t="s">
        <v>7203</v>
      </c>
      <c r="GMY38" t="s">
        <v>7203</v>
      </c>
      <c r="GMZ38" t="s">
        <v>7203</v>
      </c>
      <c r="GNA38" t="s">
        <v>7203</v>
      </c>
      <c r="GNB38" t="s">
        <v>7203</v>
      </c>
      <c r="GNC38" t="s">
        <v>7203</v>
      </c>
      <c r="GND38" t="s">
        <v>7203</v>
      </c>
      <c r="GNE38" t="s">
        <v>7203</v>
      </c>
      <c r="GNF38" t="s">
        <v>7203</v>
      </c>
      <c r="GNG38" t="s">
        <v>7203</v>
      </c>
      <c r="GNH38" t="s">
        <v>7203</v>
      </c>
      <c r="GNI38" t="s">
        <v>7203</v>
      </c>
      <c r="GNJ38" t="s">
        <v>7203</v>
      </c>
      <c r="GNK38" t="s">
        <v>7203</v>
      </c>
      <c r="GNL38" t="s">
        <v>7203</v>
      </c>
      <c r="GNM38" t="s">
        <v>7203</v>
      </c>
      <c r="GNN38" t="s">
        <v>7203</v>
      </c>
      <c r="GNO38" t="s">
        <v>7203</v>
      </c>
      <c r="GNP38" t="s">
        <v>7203</v>
      </c>
      <c r="GNQ38" t="s">
        <v>7203</v>
      </c>
      <c r="GNR38" t="s">
        <v>7203</v>
      </c>
      <c r="GNS38" t="s">
        <v>7203</v>
      </c>
      <c r="GNT38" t="s">
        <v>7203</v>
      </c>
      <c r="GNU38" t="s">
        <v>7203</v>
      </c>
      <c r="GNV38" t="s">
        <v>7203</v>
      </c>
      <c r="GNW38" t="s">
        <v>7203</v>
      </c>
      <c r="GNX38" t="s">
        <v>7203</v>
      </c>
      <c r="GNY38" t="s">
        <v>7203</v>
      </c>
      <c r="GNZ38" t="s">
        <v>7203</v>
      </c>
      <c r="GOA38" t="s">
        <v>7203</v>
      </c>
      <c r="GOB38" t="s">
        <v>7203</v>
      </c>
      <c r="GOC38" t="s">
        <v>7203</v>
      </c>
      <c r="GOD38" t="s">
        <v>7203</v>
      </c>
      <c r="GOE38" t="s">
        <v>7203</v>
      </c>
      <c r="GOF38" t="s">
        <v>7203</v>
      </c>
      <c r="GOG38" t="s">
        <v>7203</v>
      </c>
      <c r="GOH38" t="s">
        <v>7203</v>
      </c>
      <c r="GOI38" t="s">
        <v>7203</v>
      </c>
      <c r="GOJ38" t="s">
        <v>7203</v>
      </c>
      <c r="GOK38" t="s">
        <v>7203</v>
      </c>
      <c r="GOL38" t="s">
        <v>7203</v>
      </c>
      <c r="GOM38" t="s">
        <v>7203</v>
      </c>
      <c r="GON38" t="s">
        <v>7203</v>
      </c>
      <c r="GOO38" t="s">
        <v>7203</v>
      </c>
      <c r="GOP38" t="s">
        <v>7203</v>
      </c>
      <c r="GOQ38" t="s">
        <v>7203</v>
      </c>
      <c r="GOR38" t="s">
        <v>7203</v>
      </c>
      <c r="GOS38" t="s">
        <v>7203</v>
      </c>
      <c r="GOT38" t="s">
        <v>7203</v>
      </c>
      <c r="GOU38" t="s">
        <v>7203</v>
      </c>
      <c r="GOV38" t="s">
        <v>7203</v>
      </c>
      <c r="GOW38" t="s">
        <v>7203</v>
      </c>
      <c r="GOX38" t="s">
        <v>7203</v>
      </c>
      <c r="GOY38" t="s">
        <v>7203</v>
      </c>
      <c r="GOZ38" t="s">
        <v>7203</v>
      </c>
      <c r="GPA38" t="s">
        <v>7203</v>
      </c>
      <c r="GPB38" t="s">
        <v>7203</v>
      </c>
      <c r="GPC38" t="s">
        <v>7203</v>
      </c>
      <c r="GPD38" t="s">
        <v>7203</v>
      </c>
      <c r="GPE38" t="s">
        <v>7203</v>
      </c>
      <c r="GPF38" t="s">
        <v>7203</v>
      </c>
      <c r="GPG38" t="s">
        <v>7203</v>
      </c>
      <c r="GPH38" t="s">
        <v>7203</v>
      </c>
      <c r="GPI38" t="s">
        <v>7203</v>
      </c>
      <c r="GPJ38" t="s">
        <v>7203</v>
      </c>
      <c r="GPK38" t="s">
        <v>7203</v>
      </c>
      <c r="GPL38" t="s">
        <v>7203</v>
      </c>
      <c r="GPM38" t="s">
        <v>7203</v>
      </c>
      <c r="GPN38" t="s">
        <v>7203</v>
      </c>
      <c r="GPO38" t="s">
        <v>7203</v>
      </c>
      <c r="GPP38" t="s">
        <v>7203</v>
      </c>
      <c r="GPQ38" t="s">
        <v>7203</v>
      </c>
      <c r="GPR38" t="s">
        <v>7203</v>
      </c>
      <c r="GPS38" t="s">
        <v>7203</v>
      </c>
      <c r="GPT38" t="s">
        <v>7203</v>
      </c>
      <c r="GPU38" t="s">
        <v>7203</v>
      </c>
      <c r="GPV38" t="s">
        <v>7203</v>
      </c>
      <c r="GPW38" t="s">
        <v>7203</v>
      </c>
      <c r="GPX38" t="s">
        <v>7203</v>
      </c>
      <c r="GPY38" t="s">
        <v>7203</v>
      </c>
      <c r="GPZ38" t="s">
        <v>7203</v>
      </c>
      <c r="GQA38" t="s">
        <v>7203</v>
      </c>
      <c r="GQB38" t="s">
        <v>7203</v>
      </c>
      <c r="GQC38" t="s">
        <v>7203</v>
      </c>
      <c r="GQD38" t="s">
        <v>7203</v>
      </c>
      <c r="GQE38" t="s">
        <v>7203</v>
      </c>
      <c r="GQF38" t="s">
        <v>7203</v>
      </c>
      <c r="GQG38" t="s">
        <v>7203</v>
      </c>
      <c r="GQH38" t="s">
        <v>7203</v>
      </c>
      <c r="GQI38" t="s">
        <v>7203</v>
      </c>
      <c r="GQJ38" t="s">
        <v>7203</v>
      </c>
      <c r="GQK38" t="s">
        <v>7203</v>
      </c>
      <c r="GQL38" t="s">
        <v>7203</v>
      </c>
      <c r="GQM38" t="s">
        <v>7203</v>
      </c>
      <c r="GQN38" t="s">
        <v>7203</v>
      </c>
      <c r="GQO38" t="s">
        <v>7203</v>
      </c>
      <c r="GQP38" t="s">
        <v>7203</v>
      </c>
      <c r="GQQ38" t="s">
        <v>7203</v>
      </c>
      <c r="GQR38" t="s">
        <v>7203</v>
      </c>
      <c r="GQS38" t="s">
        <v>7203</v>
      </c>
      <c r="GQT38" t="s">
        <v>7203</v>
      </c>
      <c r="GQU38" t="s">
        <v>7203</v>
      </c>
      <c r="GQV38" t="s">
        <v>7203</v>
      </c>
      <c r="GQW38" t="s">
        <v>7203</v>
      </c>
      <c r="GQX38" t="s">
        <v>7203</v>
      </c>
      <c r="GQY38" t="s">
        <v>7203</v>
      </c>
      <c r="GQZ38" t="s">
        <v>7203</v>
      </c>
      <c r="GRA38" t="s">
        <v>7203</v>
      </c>
      <c r="GRB38" t="s">
        <v>7203</v>
      </c>
      <c r="GRC38" t="s">
        <v>7203</v>
      </c>
      <c r="GRD38" t="s">
        <v>7203</v>
      </c>
      <c r="GRE38" t="s">
        <v>7203</v>
      </c>
      <c r="GRF38" t="s">
        <v>7203</v>
      </c>
      <c r="GRG38" t="s">
        <v>7203</v>
      </c>
      <c r="GRH38" t="s">
        <v>7203</v>
      </c>
      <c r="GRI38" t="s">
        <v>7203</v>
      </c>
      <c r="GRJ38" t="s">
        <v>7203</v>
      </c>
      <c r="GRK38" t="s">
        <v>7203</v>
      </c>
      <c r="GRL38" t="s">
        <v>7203</v>
      </c>
      <c r="GRM38" t="s">
        <v>7203</v>
      </c>
      <c r="GRN38" t="s">
        <v>7203</v>
      </c>
      <c r="GRO38" t="s">
        <v>7203</v>
      </c>
      <c r="GRP38" t="s">
        <v>7203</v>
      </c>
      <c r="GRQ38" t="s">
        <v>7203</v>
      </c>
      <c r="GRR38" t="s">
        <v>7203</v>
      </c>
      <c r="GRS38" t="s">
        <v>7203</v>
      </c>
      <c r="GRT38" t="s">
        <v>7203</v>
      </c>
      <c r="GRU38" t="s">
        <v>7203</v>
      </c>
      <c r="GRV38" t="s">
        <v>7203</v>
      </c>
      <c r="GRW38" t="s">
        <v>7203</v>
      </c>
      <c r="GRX38" t="s">
        <v>7203</v>
      </c>
      <c r="GRY38" t="s">
        <v>7203</v>
      </c>
      <c r="GRZ38" t="s">
        <v>7203</v>
      </c>
      <c r="GSA38" t="s">
        <v>7203</v>
      </c>
      <c r="GSB38" t="s">
        <v>7203</v>
      </c>
      <c r="GSC38" t="s">
        <v>7203</v>
      </c>
      <c r="GSD38" t="s">
        <v>7203</v>
      </c>
      <c r="GSE38" t="s">
        <v>7203</v>
      </c>
      <c r="GSF38" t="s">
        <v>7203</v>
      </c>
      <c r="GSG38" t="s">
        <v>7203</v>
      </c>
      <c r="GSH38" t="s">
        <v>7203</v>
      </c>
      <c r="GSI38" t="s">
        <v>7203</v>
      </c>
      <c r="GSJ38" t="s">
        <v>7203</v>
      </c>
      <c r="GSK38" t="s">
        <v>7203</v>
      </c>
      <c r="GSL38" t="s">
        <v>7203</v>
      </c>
      <c r="GSM38" t="s">
        <v>7203</v>
      </c>
      <c r="GSN38" t="s">
        <v>7203</v>
      </c>
      <c r="GSO38" t="s">
        <v>7203</v>
      </c>
      <c r="GSP38" t="s">
        <v>7203</v>
      </c>
      <c r="GSQ38" t="s">
        <v>7203</v>
      </c>
      <c r="GSR38" t="s">
        <v>7203</v>
      </c>
      <c r="GSS38" t="s">
        <v>7203</v>
      </c>
      <c r="GST38" t="s">
        <v>7203</v>
      </c>
      <c r="GSU38" t="s">
        <v>7203</v>
      </c>
      <c r="GSV38" t="s">
        <v>7203</v>
      </c>
      <c r="GSW38" t="s">
        <v>7203</v>
      </c>
      <c r="GSX38" t="s">
        <v>7203</v>
      </c>
      <c r="GSY38" t="s">
        <v>7203</v>
      </c>
      <c r="GSZ38" t="s">
        <v>7203</v>
      </c>
      <c r="GTA38" t="s">
        <v>7203</v>
      </c>
      <c r="GTB38" t="s">
        <v>7203</v>
      </c>
      <c r="GTC38" t="s">
        <v>7203</v>
      </c>
      <c r="GTD38" t="s">
        <v>7203</v>
      </c>
      <c r="GTE38" t="s">
        <v>7203</v>
      </c>
      <c r="GTF38" t="s">
        <v>7203</v>
      </c>
      <c r="GTG38" t="s">
        <v>7203</v>
      </c>
      <c r="GTH38" t="s">
        <v>7203</v>
      </c>
      <c r="GTI38" t="s">
        <v>7203</v>
      </c>
      <c r="GTJ38" t="s">
        <v>7203</v>
      </c>
      <c r="GTK38" t="s">
        <v>7203</v>
      </c>
      <c r="GTL38" t="s">
        <v>7203</v>
      </c>
      <c r="GTM38" t="s">
        <v>7203</v>
      </c>
      <c r="GTN38" t="s">
        <v>7203</v>
      </c>
      <c r="GTO38" t="s">
        <v>7203</v>
      </c>
      <c r="GTP38" t="s">
        <v>7203</v>
      </c>
      <c r="GTQ38" t="s">
        <v>7203</v>
      </c>
      <c r="GTR38" t="s">
        <v>7203</v>
      </c>
      <c r="GTS38" t="s">
        <v>7203</v>
      </c>
      <c r="GTT38" t="s">
        <v>7203</v>
      </c>
      <c r="GTU38" t="s">
        <v>7203</v>
      </c>
      <c r="GTV38" t="s">
        <v>7203</v>
      </c>
      <c r="GTW38" t="s">
        <v>7203</v>
      </c>
      <c r="GTX38" t="s">
        <v>7203</v>
      </c>
      <c r="GTY38" t="s">
        <v>7203</v>
      </c>
      <c r="GTZ38" t="s">
        <v>7203</v>
      </c>
      <c r="GUA38" t="s">
        <v>7203</v>
      </c>
      <c r="GUB38" t="s">
        <v>7203</v>
      </c>
      <c r="GUC38" t="s">
        <v>7203</v>
      </c>
      <c r="GUD38" t="s">
        <v>7203</v>
      </c>
      <c r="GUE38" t="s">
        <v>7203</v>
      </c>
      <c r="GUF38" t="s">
        <v>7203</v>
      </c>
      <c r="GUG38" t="s">
        <v>7203</v>
      </c>
      <c r="GUH38" t="s">
        <v>7203</v>
      </c>
      <c r="GUI38" t="s">
        <v>7203</v>
      </c>
      <c r="GUJ38" t="s">
        <v>7203</v>
      </c>
      <c r="GUK38" t="s">
        <v>7203</v>
      </c>
      <c r="GUL38" t="s">
        <v>7203</v>
      </c>
      <c r="GUM38" t="s">
        <v>7203</v>
      </c>
      <c r="GUN38" t="s">
        <v>7203</v>
      </c>
      <c r="GUO38" t="s">
        <v>7203</v>
      </c>
      <c r="GUP38" t="s">
        <v>7203</v>
      </c>
      <c r="GUQ38" t="s">
        <v>7203</v>
      </c>
      <c r="GUR38" t="s">
        <v>7203</v>
      </c>
      <c r="GUS38" t="s">
        <v>7203</v>
      </c>
      <c r="GUT38" t="s">
        <v>7203</v>
      </c>
      <c r="GUU38" t="s">
        <v>7203</v>
      </c>
      <c r="GUV38" t="s">
        <v>7203</v>
      </c>
      <c r="GUW38" t="s">
        <v>7203</v>
      </c>
      <c r="GUX38" t="s">
        <v>7203</v>
      </c>
      <c r="GUY38" t="s">
        <v>7203</v>
      </c>
      <c r="GUZ38" t="s">
        <v>7203</v>
      </c>
      <c r="GVA38" t="s">
        <v>7203</v>
      </c>
      <c r="GVB38" t="s">
        <v>7203</v>
      </c>
      <c r="GVC38" t="s">
        <v>7203</v>
      </c>
      <c r="GVD38" t="s">
        <v>7203</v>
      </c>
      <c r="GVE38" t="s">
        <v>7203</v>
      </c>
      <c r="GVF38" t="s">
        <v>7203</v>
      </c>
      <c r="GVG38" t="s">
        <v>7203</v>
      </c>
      <c r="GVH38" t="s">
        <v>7203</v>
      </c>
      <c r="GVI38" t="s">
        <v>7203</v>
      </c>
      <c r="GVJ38" t="s">
        <v>7203</v>
      </c>
      <c r="GVK38" t="s">
        <v>7203</v>
      </c>
      <c r="GVL38" t="s">
        <v>7203</v>
      </c>
      <c r="GVM38" t="s">
        <v>7203</v>
      </c>
      <c r="GVN38" t="s">
        <v>7203</v>
      </c>
      <c r="GVO38" t="s">
        <v>7203</v>
      </c>
      <c r="GVP38" t="s">
        <v>7203</v>
      </c>
      <c r="GVQ38" t="s">
        <v>7203</v>
      </c>
      <c r="GVR38" t="s">
        <v>7203</v>
      </c>
      <c r="GVS38" t="s">
        <v>7203</v>
      </c>
      <c r="GVT38" t="s">
        <v>7203</v>
      </c>
      <c r="GVU38" t="s">
        <v>7203</v>
      </c>
      <c r="GVV38" t="s">
        <v>7203</v>
      </c>
      <c r="GVW38" t="s">
        <v>7203</v>
      </c>
      <c r="GVX38" t="s">
        <v>7203</v>
      </c>
      <c r="GVY38" t="s">
        <v>7203</v>
      </c>
      <c r="GVZ38" t="s">
        <v>7203</v>
      </c>
      <c r="GWA38" t="s">
        <v>7203</v>
      </c>
      <c r="GWB38" t="s">
        <v>7203</v>
      </c>
      <c r="GWC38" t="s">
        <v>7203</v>
      </c>
      <c r="GWD38" t="s">
        <v>7203</v>
      </c>
      <c r="GWE38" t="s">
        <v>7203</v>
      </c>
      <c r="GWF38" t="s">
        <v>7203</v>
      </c>
      <c r="GWG38" t="s">
        <v>7203</v>
      </c>
      <c r="GWH38" t="s">
        <v>7203</v>
      </c>
      <c r="GWI38" t="s">
        <v>7203</v>
      </c>
      <c r="GWJ38" t="s">
        <v>7203</v>
      </c>
      <c r="GWK38" t="s">
        <v>7203</v>
      </c>
      <c r="GWL38" t="s">
        <v>7203</v>
      </c>
      <c r="GWM38" t="s">
        <v>7203</v>
      </c>
      <c r="GWN38" t="s">
        <v>7203</v>
      </c>
      <c r="GWO38" t="s">
        <v>7203</v>
      </c>
      <c r="GWP38" t="s">
        <v>7203</v>
      </c>
      <c r="GWQ38" t="s">
        <v>7203</v>
      </c>
      <c r="GWR38" t="s">
        <v>7203</v>
      </c>
      <c r="GWS38" t="s">
        <v>7203</v>
      </c>
      <c r="GWT38" t="s">
        <v>7203</v>
      </c>
      <c r="GWU38" t="s">
        <v>7203</v>
      </c>
      <c r="GWV38" t="s">
        <v>7203</v>
      </c>
      <c r="GWW38" t="s">
        <v>7203</v>
      </c>
      <c r="GWX38" t="s">
        <v>7203</v>
      </c>
      <c r="GWY38" t="s">
        <v>7203</v>
      </c>
      <c r="GWZ38" t="s">
        <v>7203</v>
      </c>
      <c r="GXA38" t="s">
        <v>7203</v>
      </c>
      <c r="GXB38" t="s">
        <v>7203</v>
      </c>
      <c r="GXC38" t="s">
        <v>7203</v>
      </c>
      <c r="GXD38" t="s">
        <v>7203</v>
      </c>
      <c r="GXE38" t="s">
        <v>7203</v>
      </c>
      <c r="GXF38" t="s">
        <v>7203</v>
      </c>
      <c r="GXG38" t="s">
        <v>7203</v>
      </c>
      <c r="GXH38" t="s">
        <v>7203</v>
      </c>
      <c r="GXI38" t="s">
        <v>7203</v>
      </c>
      <c r="GXJ38" t="s">
        <v>7203</v>
      </c>
      <c r="GXK38" t="s">
        <v>7203</v>
      </c>
      <c r="GXL38" t="s">
        <v>7203</v>
      </c>
      <c r="GXM38" t="s">
        <v>7203</v>
      </c>
      <c r="GXN38" t="s">
        <v>7203</v>
      </c>
      <c r="GXO38" t="s">
        <v>7203</v>
      </c>
      <c r="GXP38" t="s">
        <v>7203</v>
      </c>
      <c r="GXQ38" t="s">
        <v>7203</v>
      </c>
      <c r="GXR38" t="s">
        <v>7203</v>
      </c>
      <c r="GXS38" t="s">
        <v>7203</v>
      </c>
      <c r="GXT38" t="s">
        <v>7203</v>
      </c>
      <c r="GXU38" t="s">
        <v>7203</v>
      </c>
      <c r="GXV38" t="s">
        <v>7203</v>
      </c>
      <c r="GXW38" t="s">
        <v>7203</v>
      </c>
      <c r="GXX38" t="s">
        <v>7203</v>
      </c>
      <c r="GXY38" t="s">
        <v>7203</v>
      </c>
      <c r="GXZ38" t="s">
        <v>7203</v>
      </c>
      <c r="GYA38" t="s">
        <v>7203</v>
      </c>
      <c r="GYB38" t="s">
        <v>7203</v>
      </c>
      <c r="GYC38" t="s">
        <v>7203</v>
      </c>
      <c r="GYD38" t="s">
        <v>7203</v>
      </c>
      <c r="GYE38" t="s">
        <v>7203</v>
      </c>
      <c r="GYF38" t="s">
        <v>7203</v>
      </c>
      <c r="GYG38" t="s">
        <v>7203</v>
      </c>
      <c r="GYH38" t="s">
        <v>7203</v>
      </c>
      <c r="GYI38" t="s">
        <v>7203</v>
      </c>
      <c r="GYJ38" t="s">
        <v>7203</v>
      </c>
      <c r="GYK38" t="s">
        <v>7203</v>
      </c>
      <c r="GYL38" t="s">
        <v>7203</v>
      </c>
      <c r="GYM38" t="s">
        <v>7203</v>
      </c>
      <c r="GYN38" t="s">
        <v>7203</v>
      </c>
      <c r="GYO38" t="s">
        <v>7203</v>
      </c>
      <c r="GYP38" t="s">
        <v>7203</v>
      </c>
      <c r="GYQ38" t="s">
        <v>7203</v>
      </c>
      <c r="GYR38" t="s">
        <v>7203</v>
      </c>
      <c r="GYS38" t="s">
        <v>7203</v>
      </c>
      <c r="GYT38" t="s">
        <v>7203</v>
      </c>
      <c r="GYU38" t="s">
        <v>7203</v>
      </c>
      <c r="GYV38" t="s">
        <v>7203</v>
      </c>
      <c r="GYW38" t="s">
        <v>7203</v>
      </c>
      <c r="GYX38" t="s">
        <v>7203</v>
      </c>
      <c r="GYY38" t="s">
        <v>7203</v>
      </c>
      <c r="GYZ38" t="s">
        <v>7203</v>
      </c>
      <c r="GZA38" t="s">
        <v>7203</v>
      </c>
      <c r="GZB38" t="s">
        <v>7203</v>
      </c>
      <c r="GZC38" t="s">
        <v>7203</v>
      </c>
      <c r="GZD38" t="s">
        <v>7203</v>
      </c>
      <c r="GZE38" t="s">
        <v>7203</v>
      </c>
      <c r="GZF38" t="s">
        <v>7203</v>
      </c>
      <c r="GZG38" t="s">
        <v>7203</v>
      </c>
      <c r="GZH38" t="s">
        <v>7203</v>
      </c>
      <c r="GZI38" t="s">
        <v>7203</v>
      </c>
      <c r="GZJ38" t="s">
        <v>7203</v>
      </c>
      <c r="GZK38" t="s">
        <v>7203</v>
      </c>
      <c r="GZL38" t="s">
        <v>7203</v>
      </c>
      <c r="GZM38" t="s">
        <v>7203</v>
      </c>
      <c r="GZN38" t="s">
        <v>7203</v>
      </c>
      <c r="GZO38" t="s">
        <v>7203</v>
      </c>
      <c r="GZP38" t="s">
        <v>7203</v>
      </c>
      <c r="GZQ38" t="s">
        <v>7203</v>
      </c>
      <c r="GZR38" t="s">
        <v>7203</v>
      </c>
      <c r="GZS38" t="s">
        <v>7203</v>
      </c>
      <c r="GZT38" t="s">
        <v>7203</v>
      </c>
      <c r="GZU38" t="s">
        <v>7203</v>
      </c>
      <c r="GZV38" t="s">
        <v>7203</v>
      </c>
      <c r="GZW38" t="s">
        <v>7203</v>
      </c>
      <c r="GZX38" t="s">
        <v>7203</v>
      </c>
      <c r="GZY38" t="s">
        <v>7203</v>
      </c>
      <c r="GZZ38" t="s">
        <v>7203</v>
      </c>
      <c r="HAA38" t="s">
        <v>7203</v>
      </c>
      <c r="HAB38" t="s">
        <v>7203</v>
      </c>
      <c r="HAC38" t="s">
        <v>7203</v>
      </c>
      <c r="HAD38" t="s">
        <v>7203</v>
      </c>
      <c r="HAE38" t="s">
        <v>7203</v>
      </c>
      <c r="HAF38" t="s">
        <v>7203</v>
      </c>
      <c r="HAG38" t="s">
        <v>7203</v>
      </c>
      <c r="HAH38" t="s">
        <v>7203</v>
      </c>
      <c r="HAI38" t="s">
        <v>7203</v>
      </c>
      <c r="HAJ38" t="s">
        <v>7203</v>
      </c>
      <c r="HAK38" t="s">
        <v>7203</v>
      </c>
      <c r="HAL38" t="s">
        <v>7203</v>
      </c>
      <c r="HAM38" t="s">
        <v>7203</v>
      </c>
      <c r="HAN38" t="s">
        <v>7203</v>
      </c>
      <c r="HAO38" t="s">
        <v>7203</v>
      </c>
      <c r="HAP38" t="s">
        <v>7203</v>
      </c>
      <c r="HAQ38" t="s">
        <v>7203</v>
      </c>
      <c r="HAR38" t="s">
        <v>7203</v>
      </c>
      <c r="HAS38" t="s">
        <v>7203</v>
      </c>
      <c r="HAT38" t="s">
        <v>7203</v>
      </c>
      <c r="HAU38" t="s">
        <v>7203</v>
      </c>
      <c r="HAV38" t="s">
        <v>7203</v>
      </c>
      <c r="HAW38" t="s">
        <v>7203</v>
      </c>
      <c r="HAX38" t="s">
        <v>7203</v>
      </c>
      <c r="HAY38" t="s">
        <v>7203</v>
      </c>
      <c r="HAZ38" t="s">
        <v>7203</v>
      </c>
      <c r="HBA38" t="s">
        <v>7203</v>
      </c>
      <c r="HBB38" t="s">
        <v>7203</v>
      </c>
      <c r="HBC38" t="s">
        <v>7203</v>
      </c>
      <c r="HBD38" t="s">
        <v>7203</v>
      </c>
      <c r="HBE38" t="s">
        <v>7203</v>
      </c>
      <c r="HBF38" t="s">
        <v>7203</v>
      </c>
      <c r="HBG38" t="s">
        <v>7203</v>
      </c>
      <c r="HBH38" t="s">
        <v>7203</v>
      </c>
      <c r="HBI38" t="s">
        <v>7203</v>
      </c>
      <c r="HBJ38" t="s">
        <v>7203</v>
      </c>
      <c r="HBK38" t="s">
        <v>7203</v>
      </c>
      <c r="HBL38" t="s">
        <v>7203</v>
      </c>
      <c r="HBM38" t="s">
        <v>7203</v>
      </c>
      <c r="HBN38" t="s">
        <v>7203</v>
      </c>
      <c r="HBO38" t="s">
        <v>7203</v>
      </c>
      <c r="HBP38" t="s">
        <v>7203</v>
      </c>
      <c r="HBQ38" t="s">
        <v>7203</v>
      </c>
      <c r="HBR38" t="s">
        <v>7203</v>
      </c>
      <c r="HBS38" t="s">
        <v>7203</v>
      </c>
      <c r="HBT38" t="s">
        <v>7203</v>
      </c>
      <c r="HBU38" t="s">
        <v>7203</v>
      </c>
      <c r="HBV38" t="s">
        <v>7203</v>
      </c>
      <c r="HBW38" t="s">
        <v>7203</v>
      </c>
      <c r="HBX38" t="s">
        <v>7203</v>
      </c>
      <c r="HBY38" t="s">
        <v>7203</v>
      </c>
      <c r="HBZ38" t="s">
        <v>7203</v>
      </c>
      <c r="HCA38" t="s">
        <v>7203</v>
      </c>
      <c r="HCB38" t="s">
        <v>7203</v>
      </c>
      <c r="HCC38" t="s">
        <v>7203</v>
      </c>
      <c r="HCD38" t="s">
        <v>7203</v>
      </c>
      <c r="HCE38" t="s">
        <v>7203</v>
      </c>
      <c r="HCF38" t="s">
        <v>7203</v>
      </c>
      <c r="HCG38" t="s">
        <v>7203</v>
      </c>
      <c r="HCH38" t="s">
        <v>7203</v>
      </c>
      <c r="HCI38" t="s">
        <v>7203</v>
      </c>
      <c r="HCJ38" t="s">
        <v>7203</v>
      </c>
      <c r="HCK38" t="s">
        <v>7203</v>
      </c>
      <c r="HCL38" t="s">
        <v>7203</v>
      </c>
      <c r="HCM38" t="s">
        <v>7203</v>
      </c>
      <c r="HCN38" t="s">
        <v>7203</v>
      </c>
      <c r="HCO38" t="s">
        <v>7203</v>
      </c>
      <c r="HCP38" t="s">
        <v>7203</v>
      </c>
      <c r="HCQ38" t="s">
        <v>7203</v>
      </c>
      <c r="HCR38" t="s">
        <v>7203</v>
      </c>
      <c r="HCS38" t="s">
        <v>7203</v>
      </c>
      <c r="HCT38" t="s">
        <v>7203</v>
      </c>
      <c r="HCU38" t="s">
        <v>7203</v>
      </c>
      <c r="HCV38" t="s">
        <v>7203</v>
      </c>
      <c r="HCW38" t="s">
        <v>7203</v>
      </c>
      <c r="HCX38" t="s">
        <v>7203</v>
      </c>
      <c r="HCY38" t="s">
        <v>7203</v>
      </c>
      <c r="HCZ38" t="s">
        <v>7203</v>
      </c>
      <c r="HDA38" t="s">
        <v>7203</v>
      </c>
      <c r="HDB38" t="s">
        <v>7203</v>
      </c>
      <c r="HDC38" t="s">
        <v>7203</v>
      </c>
      <c r="HDD38" t="s">
        <v>7203</v>
      </c>
      <c r="HDE38" t="s">
        <v>7203</v>
      </c>
      <c r="HDF38" t="s">
        <v>7203</v>
      </c>
      <c r="HDG38" t="s">
        <v>7203</v>
      </c>
      <c r="HDH38" t="s">
        <v>7203</v>
      </c>
      <c r="HDI38" t="s">
        <v>7203</v>
      </c>
      <c r="HDJ38" t="s">
        <v>7203</v>
      </c>
      <c r="HDK38" t="s">
        <v>7203</v>
      </c>
      <c r="HDL38" t="s">
        <v>7203</v>
      </c>
      <c r="HDM38" t="s">
        <v>7203</v>
      </c>
      <c r="HDN38" t="s">
        <v>7203</v>
      </c>
      <c r="HDO38" t="s">
        <v>7203</v>
      </c>
      <c r="HDP38" t="s">
        <v>7203</v>
      </c>
      <c r="HDQ38" t="s">
        <v>7203</v>
      </c>
      <c r="HDR38" t="s">
        <v>7203</v>
      </c>
      <c r="HDS38" t="s">
        <v>7203</v>
      </c>
      <c r="HDT38" t="s">
        <v>7203</v>
      </c>
      <c r="HDU38" t="s">
        <v>7203</v>
      </c>
      <c r="HDV38" t="s">
        <v>7203</v>
      </c>
      <c r="HDW38" t="s">
        <v>7203</v>
      </c>
      <c r="HDX38" t="s">
        <v>7203</v>
      </c>
      <c r="HDY38" t="s">
        <v>7203</v>
      </c>
      <c r="HDZ38" t="s">
        <v>7203</v>
      </c>
      <c r="HEA38" t="s">
        <v>7203</v>
      </c>
      <c r="HEB38" t="s">
        <v>7203</v>
      </c>
      <c r="HEC38" t="s">
        <v>7203</v>
      </c>
      <c r="HED38" t="s">
        <v>7203</v>
      </c>
      <c r="HEE38" t="s">
        <v>7203</v>
      </c>
      <c r="HEF38" t="s">
        <v>7203</v>
      </c>
      <c r="HEG38" t="s">
        <v>7203</v>
      </c>
      <c r="HEH38" t="s">
        <v>7203</v>
      </c>
      <c r="HEI38" t="s">
        <v>7203</v>
      </c>
      <c r="HEJ38" t="s">
        <v>7203</v>
      </c>
      <c r="HEK38" t="s">
        <v>7203</v>
      </c>
      <c r="HEL38" t="s">
        <v>7203</v>
      </c>
      <c r="HEM38" t="s">
        <v>7203</v>
      </c>
      <c r="HEN38" t="s">
        <v>7203</v>
      </c>
      <c r="HEO38" t="s">
        <v>7203</v>
      </c>
      <c r="HEP38" t="s">
        <v>7203</v>
      </c>
      <c r="HEQ38" t="s">
        <v>7203</v>
      </c>
      <c r="HER38" t="s">
        <v>7203</v>
      </c>
      <c r="HES38" t="s">
        <v>7203</v>
      </c>
      <c r="HET38" t="s">
        <v>7203</v>
      </c>
      <c r="HEU38" t="s">
        <v>7203</v>
      </c>
      <c r="HEV38" t="s">
        <v>7203</v>
      </c>
      <c r="HEW38" t="s">
        <v>7203</v>
      </c>
      <c r="HEX38" t="s">
        <v>7203</v>
      </c>
      <c r="HEY38" t="s">
        <v>7203</v>
      </c>
      <c r="HEZ38" t="s">
        <v>7203</v>
      </c>
      <c r="HFA38" t="s">
        <v>7203</v>
      </c>
      <c r="HFB38" t="s">
        <v>7203</v>
      </c>
      <c r="HFC38" t="s">
        <v>7203</v>
      </c>
      <c r="HFD38" t="s">
        <v>7203</v>
      </c>
      <c r="HFE38" t="s">
        <v>7203</v>
      </c>
      <c r="HFF38" t="s">
        <v>7203</v>
      </c>
      <c r="HFG38" t="s">
        <v>7203</v>
      </c>
      <c r="HFH38" t="s">
        <v>7203</v>
      </c>
      <c r="HFI38" t="s">
        <v>7203</v>
      </c>
      <c r="HFJ38" t="s">
        <v>7203</v>
      </c>
      <c r="HFK38" t="s">
        <v>7203</v>
      </c>
      <c r="HFL38" t="s">
        <v>7203</v>
      </c>
      <c r="HFM38" t="s">
        <v>7203</v>
      </c>
      <c r="HFN38" t="s">
        <v>7203</v>
      </c>
      <c r="HFO38" t="s">
        <v>7203</v>
      </c>
      <c r="HFP38" t="s">
        <v>7203</v>
      </c>
      <c r="HFQ38" t="s">
        <v>7203</v>
      </c>
      <c r="HFR38" t="s">
        <v>7203</v>
      </c>
      <c r="HFS38" t="s">
        <v>7203</v>
      </c>
      <c r="HFT38" t="s">
        <v>7203</v>
      </c>
      <c r="HFU38" t="s">
        <v>7203</v>
      </c>
      <c r="HFV38" t="s">
        <v>7203</v>
      </c>
      <c r="HFW38" t="s">
        <v>7203</v>
      </c>
      <c r="HFX38" t="s">
        <v>7203</v>
      </c>
      <c r="HFY38" t="s">
        <v>7203</v>
      </c>
      <c r="HFZ38" t="s">
        <v>7203</v>
      </c>
      <c r="HGA38" t="s">
        <v>7203</v>
      </c>
      <c r="HGB38" t="s">
        <v>7203</v>
      </c>
      <c r="HGC38" t="s">
        <v>7203</v>
      </c>
      <c r="HGD38" t="s">
        <v>7203</v>
      </c>
      <c r="HGE38" t="s">
        <v>7203</v>
      </c>
      <c r="HGF38" t="s">
        <v>7203</v>
      </c>
      <c r="HGG38" t="s">
        <v>7203</v>
      </c>
      <c r="HGH38" t="s">
        <v>7203</v>
      </c>
      <c r="HGI38" t="s">
        <v>7203</v>
      </c>
      <c r="HGJ38" t="s">
        <v>7203</v>
      </c>
      <c r="HGK38" t="s">
        <v>7203</v>
      </c>
      <c r="HGL38" t="s">
        <v>7203</v>
      </c>
      <c r="HGM38" t="s">
        <v>7203</v>
      </c>
      <c r="HGN38" t="s">
        <v>7203</v>
      </c>
      <c r="HGO38" t="s">
        <v>7203</v>
      </c>
      <c r="HGP38" t="s">
        <v>7203</v>
      </c>
      <c r="HGQ38" t="s">
        <v>7203</v>
      </c>
      <c r="HGR38" t="s">
        <v>7203</v>
      </c>
      <c r="HGS38" t="s">
        <v>7203</v>
      </c>
      <c r="HGT38" t="s">
        <v>7203</v>
      </c>
      <c r="HGU38" t="s">
        <v>7203</v>
      </c>
      <c r="HGV38" t="s">
        <v>7203</v>
      </c>
      <c r="HGW38" t="s">
        <v>7203</v>
      </c>
      <c r="HGX38" t="s">
        <v>7203</v>
      </c>
      <c r="HGY38" t="s">
        <v>7203</v>
      </c>
      <c r="HGZ38" t="s">
        <v>7203</v>
      </c>
      <c r="HHA38" t="s">
        <v>7203</v>
      </c>
      <c r="HHB38" t="s">
        <v>7203</v>
      </c>
      <c r="HHC38" t="s">
        <v>7203</v>
      </c>
      <c r="HHD38" t="s">
        <v>7203</v>
      </c>
      <c r="HHE38" t="s">
        <v>7203</v>
      </c>
      <c r="HHF38" t="s">
        <v>7203</v>
      </c>
      <c r="HHG38" t="s">
        <v>7203</v>
      </c>
      <c r="HHH38" t="s">
        <v>7203</v>
      </c>
      <c r="HHI38" t="s">
        <v>7203</v>
      </c>
      <c r="HHJ38" t="s">
        <v>7203</v>
      </c>
      <c r="HHK38" t="s">
        <v>7203</v>
      </c>
      <c r="HHL38" t="s">
        <v>7203</v>
      </c>
      <c r="HHM38" t="s">
        <v>7203</v>
      </c>
      <c r="HHN38" t="s">
        <v>7203</v>
      </c>
      <c r="HHO38" t="s">
        <v>7203</v>
      </c>
      <c r="HHP38" t="s">
        <v>7203</v>
      </c>
      <c r="HHQ38" t="s">
        <v>7203</v>
      </c>
      <c r="HHR38" t="s">
        <v>7203</v>
      </c>
      <c r="HHS38" t="s">
        <v>7203</v>
      </c>
      <c r="HHT38" t="s">
        <v>7203</v>
      </c>
      <c r="HHU38" t="s">
        <v>7203</v>
      </c>
      <c r="HHV38" t="s">
        <v>7203</v>
      </c>
      <c r="HHW38" t="s">
        <v>7203</v>
      </c>
      <c r="HHX38" t="s">
        <v>7203</v>
      </c>
      <c r="HHY38" t="s">
        <v>7203</v>
      </c>
      <c r="HHZ38" t="s">
        <v>7203</v>
      </c>
      <c r="HIA38" t="s">
        <v>7203</v>
      </c>
      <c r="HIB38" t="s">
        <v>7203</v>
      </c>
      <c r="HIC38" t="s">
        <v>7203</v>
      </c>
      <c r="HID38" t="s">
        <v>7203</v>
      </c>
      <c r="HIE38" t="s">
        <v>7203</v>
      </c>
      <c r="HIF38" t="s">
        <v>7203</v>
      </c>
      <c r="HIG38" t="s">
        <v>7203</v>
      </c>
      <c r="HIH38" t="s">
        <v>7203</v>
      </c>
      <c r="HII38" t="s">
        <v>7203</v>
      </c>
      <c r="HIJ38" t="s">
        <v>7203</v>
      </c>
      <c r="HIK38" t="s">
        <v>7203</v>
      </c>
      <c r="HIL38" t="s">
        <v>7203</v>
      </c>
      <c r="HIM38" t="s">
        <v>7203</v>
      </c>
      <c r="HIN38" t="s">
        <v>7203</v>
      </c>
      <c r="HIO38" t="s">
        <v>7203</v>
      </c>
      <c r="HIP38" t="s">
        <v>7203</v>
      </c>
      <c r="HIQ38" t="s">
        <v>7203</v>
      </c>
      <c r="HIR38" t="s">
        <v>7203</v>
      </c>
      <c r="HIS38" t="s">
        <v>7203</v>
      </c>
      <c r="HIT38" t="s">
        <v>7203</v>
      </c>
      <c r="HIU38" t="s">
        <v>7203</v>
      </c>
      <c r="HIV38" t="s">
        <v>7203</v>
      </c>
      <c r="HIW38" t="s">
        <v>7203</v>
      </c>
      <c r="HIX38" t="s">
        <v>7203</v>
      </c>
      <c r="HIY38" t="s">
        <v>7203</v>
      </c>
      <c r="HIZ38" t="s">
        <v>7203</v>
      </c>
      <c r="HJA38" t="s">
        <v>7203</v>
      </c>
      <c r="HJB38" t="s">
        <v>7203</v>
      </c>
      <c r="HJC38" t="s">
        <v>7203</v>
      </c>
      <c r="HJD38" t="s">
        <v>7203</v>
      </c>
      <c r="HJE38" t="s">
        <v>7203</v>
      </c>
      <c r="HJF38" t="s">
        <v>7203</v>
      </c>
      <c r="HJG38" t="s">
        <v>7203</v>
      </c>
      <c r="HJH38" t="s">
        <v>7203</v>
      </c>
      <c r="HJI38" t="s">
        <v>7203</v>
      </c>
      <c r="HJJ38" t="s">
        <v>7203</v>
      </c>
      <c r="HJK38" t="s">
        <v>7203</v>
      </c>
      <c r="HJL38" t="s">
        <v>7203</v>
      </c>
      <c r="HJM38" t="s">
        <v>7203</v>
      </c>
      <c r="HJN38" t="s">
        <v>7203</v>
      </c>
      <c r="HJO38" t="s">
        <v>7203</v>
      </c>
      <c r="HJP38" t="s">
        <v>7203</v>
      </c>
      <c r="HJQ38" t="s">
        <v>7203</v>
      </c>
      <c r="HJR38" t="s">
        <v>7203</v>
      </c>
      <c r="HJS38" t="s">
        <v>7203</v>
      </c>
      <c r="HJT38" t="s">
        <v>7203</v>
      </c>
      <c r="HJU38" t="s">
        <v>7203</v>
      </c>
      <c r="HJV38" t="s">
        <v>7203</v>
      </c>
      <c r="HJW38" t="s">
        <v>7203</v>
      </c>
      <c r="HJX38" t="s">
        <v>7203</v>
      </c>
      <c r="HJY38" t="s">
        <v>7203</v>
      </c>
      <c r="HJZ38" t="s">
        <v>7203</v>
      </c>
      <c r="HKA38" t="s">
        <v>7203</v>
      </c>
      <c r="HKB38" t="s">
        <v>7203</v>
      </c>
      <c r="HKC38" t="s">
        <v>7203</v>
      </c>
      <c r="HKD38" t="s">
        <v>7203</v>
      </c>
      <c r="HKE38" t="s">
        <v>7203</v>
      </c>
      <c r="HKF38" t="s">
        <v>7203</v>
      </c>
      <c r="HKG38" t="s">
        <v>7203</v>
      </c>
      <c r="HKH38" t="s">
        <v>7203</v>
      </c>
      <c r="HKI38" t="s">
        <v>7203</v>
      </c>
      <c r="HKJ38" t="s">
        <v>7203</v>
      </c>
      <c r="HKK38" t="s">
        <v>7203</v>
      </c>
      <c r="HKL38" t="s">
        <v>7203</v>
      </c>
      <c r="HKM38" t="s">
        <v>7203</v>
      </c>
      <c r="HKN38" t="s">
        <v>7203</v>
      </c>
      <c r="HKO38" t="s">
        <v>7203</v>
      </c>
      <c r="HKP38" t="s">
        <v>7203</v>
      </c>
      <c r="HKQ38" t="s">
        <v>7203</v>
      </c>
      <c r="HKR38" t="s">
        <v>7203</v>
      </c>
      <c r="HKS38" t="s">
        <v>7203</v>
      </c>
      <c r="HKT38" t="s">
        <v>7203</v>
      </c>
      <c r="HKU38" t="s">
        <v>7203</v>
      </c>
      <c r="HKV38" t="s">
        <v>7203</v>
      </c>
      <c r="HKW38" t="s">
        <v>7203</v>
      </c>
      <c r="HKX38" t="s">
        <v>7203</v>
      </c>
      <c r="HKY38" t="s">
        <v>7203</v>
      </c>
      <c r="HKZ38" t="s">
        <v>7203</v>
      </c>
      <c r="HLA38" t="s">
        <v>7203</v>
      </c>
      <c r="HLB38" t="s">
        <v>7203</v>
      </c>
      <c r="HLC38" t="s">
        <v>7203</v>
      </c>
      <c r="HLD38" t="s">
        <v>7203</v>
      </c>
      <c r="HLE38" t="s">
        <v>7203</v>
      </c>
      <c r="HLF38" t="s">
        <v>7203</v>
      </c>
      <c r="HLG38" t="s">
        <v>7203</v>
      </c>
      <c r="HLH38" t="s">
        <v>7203</v>
      </c>
      <c r="HLI38" t="s">
        <v>7203</v>
      </c>
      <c r="HLJ38" t="s">
        <v>7203</v>
      </c>
      <c r="HLK38" t="s">
        <v>7203</v>
      </c>
      <c r="HLL38" t="s">
        <v>7203</v>
      </c>
      <c r="HLM38" t="s">
        <v>7203</v>
      </c>
      <c r="HLN38" t="s">
        <v>7203</v>
      </c>
      <c r="HLO38" t="s">
        <v>7203</v>
      </c>
      <c r="HLP38" t="s">
        <v>7203</v>
      </c>
      <c r="HLQ38" t="s">
        <v>7203</v>
      </c>
      <c r="HLR38" t="s">
        <v>7203</v>
      </c>
      <c r="HLS38" t="s">
        <v>7203</v>
      </c>
      <c r="HLT38" t="s">
        <v>7203</v>
      </c>
      <c r="HLU38" t="s">
        <v>7203</v>
      </c>
      <c r="HLV38" t="s">
        <v>7203</v>
      </c>
      <c r="HLW38" t="s">
        <v>7203</v>
      </c>
      <c r="HLX38" t="s">
        <v>7203</v>
      </c>
      <c r="HLY38" t="s">
        <v>7203</v>
      </c>
      <c r="HLZ38" t="s">
        <v>7203</v>
      </c>
      <c r="HMA38" t="s">
        <v>7203</v>
      </c>
      <c r="HMB38" t="s">
        <v>7203</v>
      </c>
      <c r="HMC38" t="s">
        <v>7203</v>
      </c>
      <c r="HMD38" t="s">
        <v>7203</v>
      </c>
      <c r="HME38" t="s">
        <v>7203</v>
      </c>
      <c r="HMF38" t="s">
        <v>7203</v>
      </c>
      <c r="HMG38" t="s">
        <v>7203</v>
      </c>
      <c r="HMH38" t="s">
        <v>7203</v>
      </c>
      <c r="HMI38" t="s">
        <v>7203</v>
      </c>
      <c r="HMJ38" t="s">
        <v>7203</v>
      </c>
      <c r="HMK38" t="s">
        <v>7203</v>
      </c>
      <c r="HML38" t="s">
        <v>7203</v>
      </c>
      <c r="HMM38" t="s">
        <v>7203</v>
      </c>
      <c r="HMN38" t="s">
        <v>7203</v>
      </c>
      <c r="HMO38" t="s">
        <v>7203</v>
      </c>
      <c r="HMP38" t="s">
        <v>7203</v>
      </c>
      <c r="HMQ38" t="s">
        <v>7203</v>
      </c>
      <c r="HMR38" t="s">
        <v>7203</v>
      </c>
      <c r="HMS38" t="s">
        <v>7203</v>
      </c>
      <c r="HMT38" t="s">
        <v>7203</v>
      </c>
      <c r="HMU38" t="s">
        <v>7203</v>
      </c>
      <c r="HMV38" t="s">
        <v>7203</v>
      </c>
      <c r="HMW38" t="s">
        <v>7203</v>
      </c>
      <c r="HMX38" t="s">
        <v>7203</v>
      </c>
      <c r="HMY38" t="s">
        <v>7203</v>
      </c>
      <c r="HMZ38" t="s">
        <v>7203</v>
      </c>
      <c r="HNA38" t="s">
        <v>7203</v>
      </c>
      <c r="HNB38" t="s">
        <v>7203</v>
      </c>
      <c r="HNC38" t="s">
        <v>7203</v>
      </c>
      <c r="HND38" t="s">
        <v>7203</v>
      </c>
      <c r="HNE38" t="s">
        <v>7203</v>
      </c>
      <c r="HNF38" t="s">
        <v>7203</v>
      </c>
      <c r="HNG38" t="s">
        <v>7203</v>
      </c>
      <c r="HNH38" t="s">
        <v>7203</v>
      </c>
      <c r="HNI38" t="s">
        <v>7203</v>
      </c>
      <c r="HNJ38" t="s">
        <v>7203</v>
      </c>
      <c r="HNK38" t="s">
        <v>7203</v>
      </c>
      <c r="HNL38" t="s">
        <v>7203</v>
      </c>
      <c r="HNM38" t="s">
        <v>7203</v>
      </c>
      <c r="HNN38" t="s">
        <v>7203</v>
      </c>
      <c r="HNO38" t="s">
        <v>7203</v>
      </c>
      <c r="HNP38" t="s">
        <v>7203</v>
      </c>
      <c r="HNQ38" t="s">
        <v>7203</v>
      </c>
      <c r="HNR38" t="s">
        <v>7203</v>
      </c>
      <c r="HNS38" t="s">
        <v>7203</v>
      </c>
      <c r="HNT38" t="s">
        <v>7203</v>
      </c>
      <c r="HNU38" t="s">
        <v>7203</v>
      </c>
      <c r="HNV38" t="s">
        <v>7203</v>
      </c>
      <c r="HNW38" t="s">
        <v>7203</v>
      </c>
      <c r="HNX38" t="s">
        <v>7203</v>
      </c>
      <c r="HNY38" t="s">
        <v>7203</v>
      </c>
      <c r="HNZ38" t="s">
        <v>7203</v>
      </c>
      <c r="HOA38" t="s">
        <v>7203</v>
      </c>
      <c r="HOB38" t="s">
        <v>7203</v>
      </c>
      <c r="HOC38" t="s">
        <v>7203</v>
      </c>
      <c r="HOD38" t="s">
        <v>7203</v>
      </c>
      <c r="HOE38" t="s">
        <v>7203</v>
      </c>
      <c r="HOF38" t="s">
        <v>7203</v>
      </c>
      <c r="HOG38" t="s">
        <v>7203</v>
      </c>
      <c r="HOH38" t="s">
        <v>7203</v>
      </c>
      <c r="HOI38" t="s">
        <v>7203</v>
      </c>
      <c r="HOJ38" t="s">
        <v>7203</v>
      </c>
      <c r="HOK38" t="s">
        <v>7203</v>
      </c>
      <c r="HOL38" t="s">
        <v>7203</v>
      </c>
      <c r="HOM38" t="s">
        <v>7203</v>
      </c>
      <c r="HON38" t="s">
        <v>7203</v>
      </c>
      <c r="HOO38" t="s">
        <v>7203</v>
      </c>
      <c r="HOP38" t="s">
        <v>7203</v>
      </c>
      <c r="HOQ38" t="s">
        <v>7203</v>
      </c>
      <c r="HOR38" t="s">
        <v>7203</v>
      </c>
      <c r="HOS38" t="s">
        <v>7203</v>
      </c>
      <c r="HOT38" t="s">
        <v>7203</v>
      </c>
      <c r="HOU38" t="s">
        <v>7203</v>
      </c>
      <c r="HOV38" t="s">
        <v>7203</v>
      </c>
      <c r="HOW38" t="s">
        <v>7203</v>
      </c>
      <c r="HOX38" t="s">
        <v>7203</v>
      </c>
      <c r="HOY38" t="s">
        <v>7203</v>
      </c>
      <c r="HOZ38" t="s">
        <v>7203</v>
      </c>
      <c r="HPA38" t="s">
        <v>7203</v>
      </c>
      <c r="HPB38" t="s">
        <v>7203</v>
      </c>
      <c r="HPC38" t="s">
        <v>7203</v>
      </c>
      <c r="HPD38" t="s">
        <v>7203</v>
      </c>
      <c r="HPE38" t="s">
        <v>7203</v>
      </c>
      <c r="HPF38" t="s">
        <v>7203</v>
      </c>
      <c r="HPG38" t="s">
        <v>7203</v>
      </c>
      <c r="HPH38" t="s">
        <v>7203</v>
      </c>
      <c r="HPI38" t="s">
        <v>7203</v>
      </c>
      <c r="HPJ38" t="s">
        <v>7203</v>
      </c>
      <c r="HPK38" t="s">
        <v>7203</v>
      </c>
      <c r="HPL38" t="s">
        <v>7203</v>
      </c>
      <c r="HPM38" t="s">
        <v>7203</v>
      </c>
      <c r="HPN38" t="s">
        <v>7203</v>
      </c>
      <c r="HPO38" t="s">
        <v>7203</v>
      </c>
      <c r="HPP38" t="s">
        <v>7203</v>
      </c>
      <c r="HPQ38" t="s">
        <v>7203</v>
      </c>
      <c r="HPR38" t="s">
        <v>7203</v>
      </c>
      <c r="HPS38" t="s">
        <v>7203</v>
      </c>
      <c r="HPT38" t="s">
        <v>7203</v>
      </c>
      <c r="HPU38" t="s">
        <v>7203</v>
      </c>
      <c r="HPV38" t="s">
        <v>7203</v>
      </c>
      <c r="HPW38" t="s">
        <v>7203</v>
      </c>
      <c r="HPX38" t="s">
        <v>7203</v>
      </c>
      <c r="HPY38" t="s">
        <v>7203</v>
      </c>
      <c r="HPZ38" t="s">
        <v>7203</v>
      </c>
      <c r="HQA38" t="s">
        <v>7203</v>
      </c>
      <c r="HQB38" t="s">
        <v>7203</v>
      </c>
      <c r="HQC38" t="s">
        <v>7203</v>
      </c>
      <c r="HQD38" t="s">
        <v>7203</v>
      </c>
      <c r="HQE38" t="s">
        <v>7203</v>
      </c>
      <c r="HQF38" t="s">
        <v>7203</v>
      </c>
      <c r="HQG38" t="s">
        <v>7203</v>
      </c>
      <c r="HQH38" t="s">
        <v>7203</v>
      </c>
      <c r="HQI38" t="s">
        <v>7203</v>
      </c>
      <c r="HQJ38" t="s">
        <v>7203</v>
      </c>
      <c r="HQK38" t="s">
        <v>7203</v>
      </c>
      <c r="HQL38" t="s">
        <v>7203</v>
      </c>
      <c r="HQM38" t="s">
        <v>7203</v>
      </c>
      <c r="HQN38" t="s">
        <v>7203</v>
      </c>
      <c r="HQO38" t="s">
        <v>7203</v>
      </c>
      <c r="HQP38" t="s">
        <v>7203</v>
      </c>
      <c r="HQQ38" t="s">
        <v>7203</v>
      </c>
      <c r="HQR38" t="s">
        <v>7203</v>
      </c>
      <c r="HQS38" t="s">
        <v>7203</v>
      </c>
      <c r="HQT38" t="s">
        <v>7203</v>
      </c>
      <c r="HQU38" t="s">
        <v>7203</v>
      </c>
      <c r="HQV38" t="s">
        <v>7203</v>
      </c>
      <c r="HQW38" t="s">
        <v>7203</v>
      </c>
      <c r="HQX38" t="s">
        <v>7203</v>
      </c>
      <c r="HQY38" t="s">
        <v>7203</v>
      </c>
      <c r="HQZ38" t="s">
        <v>7203</v>
      </c>
      <c r="HRA38" t="s">
        <v>7203</v>
      </c>
      <c r="HRB38" t="s">
        <v>7203</v>
      </c>
      <c r="HRC38" t="s">
        <v>7203</v>
      </c>
      <c r="HRD38" t="s">
        <v>7203</v>
      </c>
      <c r="HRE38" t="s">
        <v>7203</v>
      </c>
      <c r="HRF38" t="s">
        <v>7203</v>
      </c>
      <c r="HRG38" t="s">
        <v>7203</v>
      </c>
      <c r="HRH38" t="s">
        <v>7203</v>
      </c>
      <c r="HRI38" t="s">
        <v>7203</v>
      </c>
      <c r="HRJ38" t="s">
        <v>7203</v>
      </c>
      <c r="HRK38" t="s">
        <v>7203</v>
      </c>
      <c r="HRL38" t="s">
        <v>7203</v>
      </c>
      <c r="HRM38" t="s">
        <v>7203</v>
      </c>
      <c r="HRN38" t="s">
        <v>7203</v>
      </c>
      <c r="HRO38" t="s">
        <v>7203</v>
      </c>
      <c r="HRP38" t="s">
        <v>7203</v>
      </c>
      <c r="HRQ38" t="s">
        <v>7203</v>
      </c>
      <c r="HRR38" t="s">
        <v>7203</v>
      </c>
      <c r="HRS38" t="s">
        <v>7203</v>
      </c>
      <c r="HRT38" t="s">
        <v>7203</v>
      </c>
      <c r="HRU38" t="s">
        <v>7203</v>
      </c>
      <c r="HRV38" t="s">
        <v>7203</v>
      </c>
      <c r="HRW38" t="s">
        <v>7203</v>
      </c>
      <c r="HRX38" t="s">
        <v>7203</v>
      </c>
      <c r="HRY38" t="s">
        <v>7203</v>
      </c>
      <c r="HRZ38" t="s">
        <v>7203</v>
      </c>
      <c r="HSA38" t="s">
        <v>7203</v>
      </c>
      <c r="HSB38" t="s">
        <v>7203</v>
      </c>
      <c r="HSC38" t="s">
        <v>7203</v>
      </c>
      <c r="HSD38" t="s">
        <v>7203</v>
      </c>
      <c r="HSE38" t="s">
        <v>7203</v>
      </c>
      <c r="HSF38" t="s">
        <v>7203</v>
      </c>
      <c r="HSG38" t="s">
        <v>7203</v>
      </c>
      <c r="HSH38" t="s">
        <v>7203</v>
      </c>
      <c r="HSI38" t="s">
        <v>7203</v>
      </c>
      <c r="HSJ38" t="s">
        <v>7203</v>
      </c>
      <c r="HSK38" t="s">
        <v>7203</v>
      </c>
      <c r="HSL38" t="s">
        <v>7203</v>
      </c>
      <c r="HSM38" t="s">
        <v>7203</v>
      </c>
      <c r="HSN38" t="s">
        <v>7203</v>
      </c>
      <c r="HSO38" t="s">
        <v>7203</v>
      </c>
      <c r="HSP38" t="s">
        <v>7203</v>
      </c>
      <c r="HSQ38" t="s">
        <v>7203</v>
      </c>
      <c r="HSR38" t="s">
        <v>7203</v>
      </c>
      <c r="HSS38" t="s">
        <v>7203</v>
      </c>
      <c r="HST38" t="s">
        <v>7203</v>
      </c>
      <c r="HSU38" t="s">
        <v>7203</v>
      </c>
      <c r="HSV38" t="s">
        <v>7203</v>
      </c>
      <c r="HSW38" t="s">
        <v>7203</v>
      </c>
      <c r="HSX38" t="s">
        <v>7203</v>
      </c>
      <c r="HSY38" t="s">
        <v>7203</v>
      </c>
      <c r="HSZ38" t="s">
        <v>7203</v>
      </c>
      <c r="HTA38" t="s">
        <v>7203</v>
      </c>
      <c r="HTB38" t="s">
        <v>7203</v>
      </c>
      <c r="HTC38" t="s">
        <v>7203</v>
      </c>
      <c r="HTD38" t="s">
        <v>7203</v>
      </c>
      <c r="HTE38" t="s">
        <v>7203</v>
      </c>
      <c r="HTF38" t="s">
        <v>7203</v>
      </c>
      <c r="HTG38" t="s">
        <v>7203</v>
      </c>
      <c r="HTH38" t="s">
        <v>7203</v>
      </c>
      <c r="HTI38" t="s">
        <v>7203</v>
      </c>
      <c r="HTJ38" t="s">
        <v>7203</v>
      </c>
      <c r="HTK38" t="s">
        <v>7203</v>
      </c>
      <c r="HTL38" t="s">
        <v>7203</v>
      </c>
      <c r="HTM38" t="s">
        <v>7203</v>
      </c>
      <c r="HTN38" t="s">
        <v>7203</v>
      </c>
      <c r="HTO38" t="s">
        <v>7203</v>
      </c>
      <c r="HTP38" t="s">
        <v>7203</v>
      </c>
      <c r="HTQ38" t="s">
        <v>7203</v>
      </c>
      <c r="HTR38" t="s">
        <v>7203</v>
      </c>
      <c r="HTS38" t="s">
        <v>7203</v>
      </c>
      <c r="HTT38" t="s">
        <v>7203</v>
      </c>
      <c r="HTU38" t="s">
        <v>7203</v>
      </c>
      <c r="HTV38" t="s">
        <v>7203</v>
      </c>
      <c r="HTW38" t="s">
        <v>7203</v>
      </c>
      <c r="HTX38" t="s">
        <v>7203</v>
      </c>
      <c r="HTY38" t="s">
        <v>7203</v>
      </c>
      <c r="HTZ38" t="s">
        <v>7203</v>
      </c>
      <c r="HUA38" t="s">
        <v>7203</v>
      </c>
      <c r="HUB38" t="s">
        <v>7203</v>
      </c>
      <c r="HUC38" t="s">
        <v>7203</v>
      </c>
      <c r="HUD38" t="s">
        <v>7203</v>
      </c>
      <c r="HUE38" t="s">
        <v>7203</v>
      </c>
      <c r="HUF38" t="s">
        <v>7203</v>
      </c>
      <c r="HUG38" t="s">
        <v>7203</v>
      </c>
      <c r="HUH38" t="s">
        <v>7203</v>
      </c>
      <c r="HUI38" t="s">
        <v>7203</v>
      </c>
      <c r="HUJ38" t="s">
        <v>7203</v>
      </c>
      <c r="HUK38" t="s">
        <v>7203</v>
      </c>
      <c r="HUL38" t="s">
        <v>7203</v>
      </c>
      <c r="HUM38" t="s">
        <v>7203</v>
      </c>
      <c r="HUN38" t="s">
        <v>7203</v>
      </c>
      <c r="HUO38" t="s">
        <v>7203</v>
      </c>
      <c r="HUP38" t="s">
        <v>7203</v>
      </c>
      <c r="HUQ38" t="s">
        <v>7203</v>
      </c>
      <c r="HUR38" t="s">
        <v>7203</v>
      </c>
      <c r="HUS38" t="s">
        <v>7203</v>
      </c>
      <c r="HUT38" t="s">
        <v>7203</v>
      </c>
      <c r="HUU38" t="s">
        <v>7203</v>
      </c>
      <c r="HUV38" t="s">
        <v>7203</v>
      </c>
      <c r="HUW38" t="s">
        <v>7203</v>
      </c>
      <c r="HUX38" t="s">
        <v>7203</v>
      </c>
      <c r="HUY38" t="s">
        <v>7203</v>
      </c>
      <c r="HUZ38" t="s">
        <v>7203</v>
      </c>
      <c r="HVA38" t="s">
        <v>7203</v>
      </c>
      <c r="HVB38" t="s">
        <v>7203</v>
      </c>
      <c r="HVC38" t="s">
        <v>7203</v>
      </c>
      <c r="HVD38" t="s">
        <v>7203</v>
      </c>
      <c r="HVE38" t="s">
        <v>7203</v>
      </c>
      <c r="HVF38" t="s">
        <v>7203</v>
      </c>
      <c r="HVG38" t="s">
        <v>7203</v>
      </c>
      <c r="HVH38" t="s">
        <v>7203</v>
      </c>
      <c r="HVI38" t="s">
        <v>7203</v>
      </c>
      <c r="HVJ38" t="s">
        <v>7203</v>
      </c>
      <c r="HVK38" t="s">
        <v>7203</v>
      </c>
      <c r="HVL38" t="s">
        <v>7203</v>
      </c>
      <c r="HVM38" t="s">
        <v>7203</v>
      </c>
      <c r="HVN38" t="s">
        <v>7203</v>
      </c>
      <c r="HVO38" t="s">
        <v>7203</v>
      </c>
      <c r="HVP38" t="s">
        <v>7203</v>
      </c>
      <c r="HVQ38" t="s">
        <v>7203</v>
      </c>
      <c r="HVR38" t="s">
        <v>7203</v>
      </c>
      <c r="HVS38" t="s">
        <v>7203</v>
      </c>
      <c r="HVT38" t="s">
        <v>7203</v>
      </c>
      <c r="HVU38" t="s">
        <v>7203</v>
      </c>
      <c r="HVV38" t="s">
        <v>7203</v>
      </c>
      <c r="HVW38" t="s">
        <v>7203</v>
      </c>
      <c r="HVX38" t="s">
        <v>7203</v>
      </c>
      <c r="HVY38" t="s">
        <v>7203</v>
      </c>
      <c r="HVZ38" t="s">
        <v>7203</v>
      </c>
      <c r="HWA38" t="s">
        <v>7203</v>
      </c>
      <c r="HWB38" t="s">
        <v>7203</v>
      </c>
      <c r="HWC38" t="s">
        <v>7203</v>
      </c>
      <c r="HWD38" t="s">
        <v>7203</v>
      </c>
      <c r="HWE38" t="s">
        <v>7203</v>
      </c>
      <c r="HWF38" t="s">
        <v>7203</v>
      </c>
      <c r="HWG38" t="s">
        <v>7203</v>
      </c>
      <c r="HWH38" t="s">
        <v>7203</v>
      </c>
      <c r="HWI38" t="s">
        <v>7203</v>
      </c>
      <c r="HWJ38" t="s">
        <v>7203</v>
      </c>
      <c r="HWK38" t="s">
        <v>7203</v>
      </c>
      <c r="HWL38" t="s">
        <v>7203</v>
      </c>
      <c r="HWM38" t="s">
        <v>7203</v>
      </c>
      <c r="HWN38" t="s">
        <v>7203</v>
      </c>
      <c r="HWO38" t="s">
        <v>7203</v>
      </c>
      <c r="HWP38" t="s">
        <v>7203</v>
      </c>
      <c r="HWQ38" t="s">
        <v>7203</v>
      </c>
      <c r="HWR38" t="s">
        <v>7203</v>
      </c>
      <c r="HWS38" t="s">
        <v>7203</v>
      </c>
      <c r="HWT38" t="s">
        <v>7203</v>
      </c>
      <c r="HWU38" t="s">
        <v>7203</v>
      </c>
      <c r="HWV38" t="s">
        <v>7203</v>
      </c>
      <c r="HWW38" t="s">
        <v>7203</v>
      </c>
      <c r="HWX38" t="s">
        <v>7203</v>
      </c>
      <c r="HWY38" t="s">
        <v>7203</v>
      </c>
      <c r="HWZ38" t="s">
        <v>7203</v>
      </c>
      <c r="HXA38" t="s">
        <v>7203</v>
      </c>
      <c r="HXB38" t="s">
        <v>7203</v>
      </c>
      <c r="HXC38" t="s">
        <v>7203</v>
      </c>
      <c r="HXD38" t="s">
        <v>7203</v>
      </c>
      <c r="HXE38" t="s">
        <v>7203</v>
      </c>
      <c r="HXF38" t="s">
        <v>7203</v>
      </c>
      <c r="HXG38" t="s">
        <v>7203</v>
      </c>
      <c r="HXH38" t="s">
        <v>7203</v>
      </c>
      <c r="HXI38" t="s">
        <v>7203</v>
      </c>
      <c r="HXJ38" t="s">
        <v>7203</v>
      </c>
      <c r="HXK38" t="s">
        <v>7203</v>
      </c>
      <c r="HXL38" t="s">
        <v>7203</v>
      </c>
      <c r="HXM38" t="s">
        <v>7203</v>
      </c>
      <c r="HXN38" t="s">
        <v>7203</v>
      </c>
      <c r="HXO38" t="s">
        <v>7203</v>
      </c>
      <c r="HXP38" t="s">
        <v>7203</v>
      </c>
      <c r="HXQ38" t="s">
        <v>7203</v>
      </c>
      <c r="HXR38" t="s">
        <v>7203</v>
      </c>
      <c r="HXS38" t="s">
        <v>7203</v>
      </c>
      <c r="HXT38" t="s">
        <v>7203</v>
      </c>
      <c r="HXU38" t="s">
        <v>7203</v>
      </c>
      <c r="HXV38" t="s">
        <v>7203</v>
      </c>
      <c r="HXW38" t="s">
        <v>7203</v>
      </c>
      <c r="HXX38" t="s">
        <v>7203</v>
      </c>
      <c r="HXY38" t="s">
        <v>7203</v>
      </c>
      <c r="HXZ38" t="s">
        <v>7203</v>
      </c>
      <c r="HYA38" t="s">
        <v>7203</v>
      </c>
      <c r="HYB38" t="s">
        <v>7203</v>
      </c>
      <c r="HYC38" t="s">
        <v>7203</v>
      </c>
      <c r="HYD38" t="s">
        <v>7203</v>
      </c>
      <c r="HYE38" t="s">
        <v>7203</v>
      </c>
      <c r="HYF38" t="s">
        <v>7203</v>
      </c>
      <c r="HYG38" t="s">
        <v>7203</v>
      </c>
      <c r="HYH38" t="s">
        <v>7203</v>
      </c>
      <c r="HYI38" t="s">
        <v>7203</v>
      </c>
      <c r="HYJ38" t="s">
        <v>7203</v>
      </c>
      <c r="HYK38" t="s">
        <v>7203</v>
      </c>
      <c r="HYL38" t="s">
        <v>7203</v>
      </c>
      <c r="HYM38" t="s">
        <v>7203</v>
      </c>
      <c r="HYN38" t="s">
        <v>7203</v>
      </c>
      <c r="HYO38" t="s">
        <v>7203</v>
      </c>
      <c r="HYP38" t="s">
        <v>7203</v>
      </c>
      <c r="HYQ38" t="s">
        <v>7203</v>
      </c>
      <c r="HYR38" t="s">
        <v>7203</v>
      </c>
      <c r="HYS38" t="s">
        <v>7203</v>
      </c>
      <c r="HYT38" t="s">
        <v>7203</v>
      </c>
      <c r="HYU38" t="s">
        <v>7203</v>
      </c>
      <c r="HYV38" t="s">
        <v>7203</v>
      </c>
      <c r="HYW38" t="s">
        <v>7203</v>
      </c>
      <c r="HYX38" t="s">
        <v>7203</v>
      </c>
      <c r="HYY38" t="s">
        <v>7203</v>
      </c>
      <c r="HYZ38" t="s">
        <v>7203</v>
      </c>
      <c r="HZA38" t="s">
        <v>7203</v>
      </c>
      <c r="HZB38" t="s">
        <v>7203</v>
      </c>
      <c r="HZC38" t="s">
        <v>7203</v>
      </c>
      <c r="HZD38" t="s">
        <v>7203</v>
      </c>
      <c r="HZE38" t="s">
        <v>7203</v>
      </c>
      <c r="HZF38" t="s">
        <v>7203</v>
      </c>
      <c r="HZG38" t="s">
        <v>7203</v>
      </c>
      <c r="HZH38" t="s">
        <v>7203</v>
      </c>
      <c r="HZI38" t="s">
        <v>7203</v>
      </c>
      <c r="HZJ38" t="s">
        <v>7203</v>
      </c>
      <c r="HZK38" t="s">
        <v>7203</v>
      </c>
      <c r="HZL38" t="s">
        <v>7203</v>
      </c>
      <c r="HZM38" t="s">
        <v>7203</v>
      </c>
      <c r="HZN38" t="s">
        <v>7203</v>
      </c>
      <c r="HZO38" t="s">
        <v>7203</v>
      </c>
      <c r="HZP38" t="s">
        <v>7203</v>
      </c>
      <c r="HZQ38" t="s">
        <v>7203</v>
      </c>
      <c r="HZR38" t="s">
        <v>7203</v>
      </c>
      <c r="HZS38" t="s">
        <v>7203</v>
      </c>
      <c r="HZT38" t="s">
        <v>7203</v>
      </c>
      <c r="HZU38" t="s">
        <v>7203</v>
      </c>
      <c r="HZV38" t="s">
        <v>7203</v>
      </c>
      <c r="HZW38" t="s">
        <v>7203</v>
      </c>
      <c r="HZX38" t="s">
        <v>7203</v>
      </c>
      <c r="HZY38" t="s">
        <v>7203</v>
      </c>
      <c r="HZZ38" t="s">
        <v>7203</v>
      </c>
      <c r="IAA38" t="s">
        <v>7203</v>
      </c>
      <c r="IAB38" t="s">
        <v>7203</v>
      </c>
      <c r="IAC38" t="s">
        <v>7203</v>
      </c>
      <c r="IAD38" t="s">
        <v>7203</v>
      </c>
      <c r="IAE38" t="s">
        <v>7203</v>
      </c>
      <c r="IAF38" t="s">
        <v>7203</v>
      </c>
      <c r="IAG38" t="s">
        <v>7203</v>
      </c>
      <c r="IAH38" t="s">
        <v>7203</v>
      </c>
      <c r="IAI38" t="s">
        <v>7203</v>
      </c>
      <c r="IAJ38" t="s">
        <v>7203</v>
      </c>
      <c r="IAK38" t="s">
        <v>7203</v>
      </c>
      <c r="IAL38" t="s">
        <v>7203</v>
      </c>
      <c r="IAM38" t="s">
        <v>7203</v>
      </c>
      <c r="IAN38" t="s">
        <v>7203</v>
      </c>
      <c r="IAO38" t="s">
        <v>7203</v>
      </c>
      <c r="IAP38" t="s">
        <v>7203</v>
      </c>
      <c r="IAQ38" t="s">
        <v>7203</v>
      </c>
      <c r="IAR38" t="s">
        <v>7203</v>
      </c>
      <c r="IAS38" t="s">
        <v>7203</v>
      </c>
      <c r="IAT38" t="s">
        <v>7203</v>
      </c>
      <c r="IAU38" t="s">
        <v>7203</v>
      </c>
      <c r="IAV38" t="s">
        <v>7203</v>
      </c>
      <c r="IAW38" t="s">
        <v>7203</v>
      </c>
      <c r="IAX38" t="s">
        <v>7203</v>
      </c>
      <c r="IAY38" t="s">
        <v>7203</v>
      </c>
      <c r="IAZ38" t="s">
        <v>7203</v>
      </c>
      <c r="IBA38" t="s">
        <v>7203</v>
      </c>
      <c r="IBB38" t="s">
        <v>7203</v>
      </c>
      <c r="IBC38" t="s">
        <v>7203</v>
      </c>
      <c r="IBD38" t="s">
        <v>7203</v>
      </c>
      <c r="IBE38" t="s">
        <v>7203</v>
      </c>
      <c r="IBF38" t="s">
        <v>7203</v>
      </c>
      <c r="IBG38" t="s">
        <v>7203</v>
      </c>
      <c r="IBH38" t="s">
        <v>7203</v>
      </c>
      <c r="IBI38" t="s">
        <v>7203</v>
      </c>
      <c r="IBJ38" t="s">
        <v>7203</v>
      </c>
      <c r="IBK38" t="s">
        <v>7203</v>
      </c>
      <c r="IBL38" t="s">
        <v>7203</v>
      </c>
      <c r="IBM38" t="s">
        <v>7203</v>
      </c>
      <c r="IBN38" t="s">
        <v>7203</v>
      </c>
      <c r="IBO38" t="s">
        <v>7203</v>
      </c>
      <c r="IBP38" t="s">
        <v>7203</v>
      </c>
      <c r="IBQ38" t="s">
        <v>7203</v>
      </c>
      <c r="IBR38" t="s">
        <v>7203</v>
      </c>
      <c r="IBS38" t="s">
        <v>7203</v>
      </c>
      <c r="IBT38" t="s">
        <v>7203</v>
      </c>
      <c r="IBU38" t="s">
        <v>7203</v>
      </c>
      <c r="IBV38" t="s">
        <v>7203</v>
      </c>
      <c r="IBW38" t="s">
        <v>7203</v>
      </c>
      <c r="IBX38" t="s">
        <v>7203</v>
      </c>
      <c r="IBY38" t="s">
        <v>7203</v>
      </c>
      <c r="IBZ38" t="s">
        <v>7203</v>
      </c>
      <c r="ICA38" t="s">
        <v>7203</v>
      </c>
      <c r="ICB38" t="s">
        <v>7203</v>
      </c>
      <c r="ICC38" t="s">
        <v>7203</v>
      </c>
      <c r="ICD38" t="s">
        <v>7203</v>
      </c>
      <c r="ICE38" t="s">
        <v>7203</v>
      </c>
      <c r="ICF38" t="s">
        <v>7203</v>
      </c>
      <c r="ICG38" t="s">
        <v>7203</v>
      </c>
      <c r="ICH38" t="s">
        <v>7203</v>
      </c>
      <c r="ICI38" t="s">
        <v>7203</v>
      </c>
      <c r="ICJ38" t="s">
        <v>7203</v>
      </c>
      <c r="ICK38" t="s">
        <v>7203</v>
      </c>
      <c r="ICL38" t="s">
        <v>7203</v>
      </c>
      <c r="ICM38" t="s">
        <v>7203</v>
      </c>
      <c r="ICN38" t="s">
        <v>7203</v>
      </c>
      <c r="ICO38" t="s">
        <v>7203</v>
      </c>
      <c r="ICP38" t="s">
        <v>7203</v>
      </c>
      <c r="ICQ38" t="s">
        <v>7203</v>
      </c>
      <c r="ICR38" t="s">
        <v>7203</v>
      </c>
      <c r="ICS38" t="s">
        <v>7203</v>
      </c>
      <c r="ICT38" t="s">
        <v>7203</v>
      </c>
      <c r="ICU38" t="s">
        <v>7203</v>
      </c>
      <c r="ICV38" t="s">
        <v>7203</v>
      </c>
      <c r="ICW38" t="s">
        <v>7203</v>
      </c>
      <c r="ICX38" t="s">
        <v>7203</v>
      </c>
      <c r="ICY38" t="s">
        <v>7203</v>
      </c>
      <c r="ICZ38" t="s">
        <v>7203</v>
      </c>
      <c r="IDA38" t="s">
        <v>7203</v>
      </c>
      <c r="IDB38" t="s">
        <v>7203</v>
      </c>
      <c r="IDC38" t="s">
        <v>7203</v>
      </c>
      <c r="IDD38" t="s">
        <v>7203</v>
      </c>
      <c r="IDE38" t="s">
        <v>7203</v>
      </c>
      <c r="IDF38" t="s">
        <v>7203</v>
      </c>
      <c r="IDG38" t="s">
        <v>7203</v>
      </c>
      <c r="IDH38" t="s">
        <v>7203</v>
      </c>
      <c r="IDI38" t="s">
        <v>7203</v>
      </c>
      <c r="IDJ38" t="s">
        <v>7203</v>
      </c>
      <c r="IDK38" t="s">
        <v>7203</v>
      </c>
      <c r="IDL38" t="s">
        <v>7203</v>
      </c>
      <c r="IDM38" t="s">
        <v>7203</v>
      </c>
      <c r="IDN38" t="s">
        <v>7203</v>
      </c>
      <c r="IDO38" t="s">
        <v>7203</v>
      </c>
      <c r="IDP38" t="s">
        <v>7203</v>
      </c>
      <c r="IDQ38" t="s">
        <v>7203</v>
      </c>
      <c r="IDR38" t="s">
        <v>7203</v>
      </c>
      <c r="IDS38" t="s">
        <v>7203</v>
      </c>
      <c r="IDT38" t="s">
        <v>7203</v>
      </c>
      <c r="IDU38" t="s">
        <v>7203</v>
      </c>
      <c r="IDV38" t="s">
        <v>7203</v>
      </c>
      <c r="IDW38" t="s">
        <v>7203</v>
      </c>
      <c r="IDX38" t="s">
        <v>7203</v>
      </c>
      <c r="IDY38" t="s">
        <v>7203</v>
      </c>
      <c r="IDZ38" t="s">
        <v>7203</v>
      </c>
      <c r="IEA38" t="s">
        <v>7203</v>
      </c>
      <c r="IEB38" t="s">
        <v>7203</v>
      </c>
      <c r="IEC38" t="s">
        <v>7203</v>
      </c>
      <c r="IED38" t="s">
        <v>7203</v>
      </c>
      <c r="IEE38" t="s">
        <v>7203</v>
      </c>
      <c r="IEF38" t="s">
        <v>7203</v>
      </c>
      <c r="IEG38" t="s">
        <v>7203</v>
      </c>
      <c r="IEH38" t="s">
        <v>7203</v>
      </c>
      <c r="IEI38" t="s">
        <v>7203</v>
      </c>
      <c r="IEJ38" t="s">
        <v>7203</v>
      </c>
      <c r="IEK38" t="s">
        <v>7203</v>
      </c>
      <c r="IEL38" t="s">
        <v>7203</v>
      </c>
      <c r="IEM38" t="s">
        <v>7203</v>
      </c>
      <c r="IEN38" t="s">
        <v>7203</v>
      </c>
      <c r="IEO38" t="s">
        <v>7203</v>
      </c>
      <c r="IEP38" t="s">
        <v>7203</v>
      </c>
      <c r="IEQ38" t="s">
        <v>7203</v>
      </c>
      <c r="IER38" t="s">
        <v>7203</v>
      </c>
      <c r="IES38" t="s">
        <v>7203</v>
      </c>
      <c r="IET38" t="s">
        <v>7203</v>
      </c>
      <c r="IEU38" t="s">
        <v>7203</v>
      </c>
      <c r="IEV38" t="s">
        <v>7203</v>
      </c>
      <c r="IEW38" t="s">
        <v>7203</v>
      </c>
      <c r="IEX38" t="s">
        <v>7203</v>
      </c>
      <c r="IEY38" t="s">
        <v>7203</v>
      </c>
      <c r="IEZ38" t="s">
        <v>7203</v>
      </c>
      <c r="IFA38" t="s">
        <v>7203</v>
      </c>
      <c r="IFB38" t="s">
        <v>7203</v>
      </c>
      <c r="IFC38" t="s">
        <v>7203</v>
      </c>
      <c r="IFD38" t="s">
        <v>7203</v>
      </c>
      <c r="IFE38" t="s">
        <v>7203</v>
      </c>
      <c r="IFF38" t="s">
        <v>7203</v>
      </c>
      <c r="IFG38" t="s">
        <v>7203</v>
      </c>
      <c r="IFH38" t="s">
        <v>7203</v>
      </c>
      <c r="IFI38" t="s">
        <v>7203</v>
      </c>
      <c r="IFJ38" t="s">
        <v>7203</v>
      </c>
      <c r="IFK38" t="s">
        <v>7203</v>
      </c>
      <c r="IFL38" t="s">
        <v>7203</v>
      </c>
      <c r="IFM38" t="s">
        <v>7203</v>
      </c>
      <c r="IFN38" t="s">
        <v>7203</v>
      </c>
      <c r="IFO38" t="s">
        <v>7203</v>
      </c>
      <c r="IFP38" t="s">
        <v>7203</v>
      </c>
      <c r="IFQ38" t="s">
        <v>7203</v>
      </c>
      <c r="IFR38" t="s">
        <v>7203</v>
      </c>
      <c r="IFS38" t="s">
        <v>7203</v>
      </c>
      <c r="IFT38" t="s">
        <v>7203</v>
      </c>
      <c r="IFU38" t="s">
        <v>7203</v>
      </c>
      <c r="IFV38" t="s">
        <v>7203</v>
      </c>
      <c r="IFW38" t="s">
        <v>7203</v>
      </c>
      <c r="IFX38" t="s">
        <v>7203</v>
      </c>
      <c r="IFY38" t="s">
        <v>7203</v>
      </c>
      <c r="IFZ38" t="s">
        <v>7203</v>
      </c>
      <c r="IGA38" t="s">
        <v>7203</v>
      </c>
      <c r="IGB38" t="s">
        <v>7203</v>
      </c>
      <c r="IGC38" t="s">
        <v>7203</v>
      </c>
      <c r="IGD38" t="s">
        <v>7203</v>
      </c>
      <c r="IGE38" t="s">
        <v>7203</v>
      </c>
      <c r="IGF38" t="s">
        <v>7203</v>
      </c>
      <c r="IGG38" t="s">
        <v>7203</v>
      </c>
      <c r="IGH38" t="s">
        <v>7203</v>
      </c>
      <c r="IGI38" t="s">
        <v>7203</v>
      </c>
      <c r="IGJ38" t="s">
        <v>7203</v>
      </c>
      <c r="IGK38" t="s">
        <v>7203</v>
      </c>
      <c r="IGL38" t="s">
        <v>7203</v>
      </c>
      <c r="IGM38" t="s">
        <v>7203</v>
      </c>
      <c r="IGN38" t="s">
        <v>7203</v>
      </c>
      <c r="IGO38" t="s">
        <v>7203</v>
      </c>
      <c r="IGP38" t="s">
        <v>7203</v>
      </c>
      <c r="IGQ38" t="s">
        <v>7203</v>
      </c>
      <c r="IGR38" t="s">
        <v>7203</v>
      </c>
      <c r="IGS38" t="s">
        <v>7203</v>
      </c>
      <c r="IGT38" t="s">
        <v>7203</v>
      </c>
      <c r="IGU38" t="s">
        <v>7203</v>
      </c>
      <c r="IGV38" t="s">
        <v>7203</v>
      </c>
      <c r="IGW38" t="s">
        <v>7203</v>
      </c>
      <c r="IGX38" t="s">
        <v>7203</v>
      </c>
      <c r="IGY38" t="s">
        <v>7203</v>
      </c>
      <c r="IGZ38" t="s">
        <v>7203</v>
      </c>
      <c r="IHA38" t="s">
        <v>7203</v>
      </c>
      <c r="IHB38" t="s">
        <v>7203</v>
      </c>
      <c r="IHC38" t="s">
        <v>7203</v>
      </c>
      <c r="IHD38" t="s">
        <v>7203</v>
      </c>
      <c r="IHE38" t="s">
        <v>7203</v>
      </c>
      <c r="IHF38" t="s">
        <v>7203</v>
      </c>
      <c r="IHG38" t="s">
        <v>7203</v>
      </c>
      <c r="IHH38" t="s">
        <v>7203</v>
      </c>
      <c r="IHI38" t="s">
        <v>7203</v>
      </c>
      <c r="IHJ38" t="s">
        <v>7203</v>
      </c>
      <c r="IHK38" t="s">
        <v>7203</v>
      </c>
      <c r="IHL38" t="s">
        <v>7203</v>
      </c>
      <c r="IHM38" t="s">
        <v>7203</v>
      </c>
      <c r="IHN38" t="s">
        <v>7203</v>
      </c>
      <c r="IHO38" t="s">
        <v>7203</v>
      </c>
      <c r="IHP38" t="s">
        <v>7203</v>
      </c>
      <c r="IHQ38" t="s">
        <v>7203</v>
      </c>
      <c r="IHR38" t="s">
        <v>7203</v>
      </c>
      <c r="IHS38" t="s">
        <v>7203</v>
      </c>
      <c r="IHT38" t="s">
        <v>7203</v>
      </c>
      <c r="IHU38" t="s">
        <v>7203</v>
      </c>
      <c r="IHV38" t="s">
        <v>7203</v>
      </c>
      <c r="IHW38" t="s">
        <v>7203</v>
      </c>
      <c r="IHX38" t="s">
        <v>7203</v>
      </c>
      <c r="IHY38" t="s">
        <v>7203</v>
      </c>
      <c r="IHZ38" t="s">
        <v>7203</v>
      </c>
      <c r="IIA38" t="s">
        <v>7203</v>
      </c>
      <c r="IIB38" t="s">
        <v>7203</v>
      </c>
      <c r="IIC38" t="s">
        <v>7203</v>
      </c>
      <c r="IID38" t="s">
        <v>7203</v>
      </c>
      <c r="IIE38" t="s">
        <v>7203</v>
      </c>
      <c r="IIF38" t="s">
        <v>7203</v>
      </c>
      <c r="IIG38" t="s">
        <v>7203</v>
      </c>
      <c r="IIH38" t="s">
        <v>7203</v>
      </c>
      <c r="III38" t="s">
        <v>7203</v>
      </c>
      <c r="IIJ38" t="s">
        <v>7203</v>
      </c>
      <c r="IIK38" t="s">
        <v>7203</v>
      </c>
      <c r="IIL38" t="s">
        <v>7203</v>
      </c>
      <c r="IIM38" t="s">
        <v>7203</v>
      </c>
      <c r="IIN38" t="s">
        <v>7203</v>
      </c>
      <c r="IIO38" t="s">
        <v>7203</v>
      </c>
      <c r="IIP38" t="s">
        <v>7203</v>
      </c>
      <c r="IIQ38" t="s">
        <v>7203</v>
      </c>
      <c r="IIR38" t="s">
        <v>7203</v>
      </c>
      <c r="IIS38" t="s">
        <v>7203</v>
      </c>
      <c r="IIT38" t="s">
        <v>7203</v>
      </c>
      <c r="IIU38" t="s">
        <v>7203</v>
      </c>
      <c r="IIV38" t="s">
        <v>7203</v>
      </c>
      <c r="IIW38" t="s">
        <v>7203</v>
      </c>
      <c r="IIX38" t="s">
        <v>7203</v>
      </c>
      <c r="IIY38" t="s">
        <v>7203</v>
      </c>
      <c r="IIZ38" t="s">
        <v>7203</v>
      </c>
      <c r="IJA38" t="s">
        <v>7203</v>
      </c>
      <c r="IJB38" t="s">
        <v>7203</v>
      </c>
      <c r="IJC38" t="s">
        <v>7203</v>
      </c>
      <c r="IJD38" t="s">
        <v>7203</v>
      </c>
      <c r="IJE38" t="s">
        <v>7203</v>
      </c>
      <c r="IJF38" t="s">
        <v>7203</v>
      </c>
      <c r="IJG38" t="s">
        <v>7203</v>
      </c>
      <c r="IJH38" t="s">
        <v>7203</v>
      </c>
      <c r="IJI38" t="s">
        <v>7203</v>
      </c>
      <c r="IJJ38" t="s">
        <v>7203</v>
      </c>
      <c r="IJK38" t="s">
        <v>7203</v>
      </c>
      <c r="IJL38" t="s">
        <v>7203</v>
      </c>
      <c r="IJM38" t="s">
        <v>7203</v>
      </c>
      <c r="IJN38" t="s">
        <v>7203</v>
      </c>
      <c r="IJO38" t="s">
        <v>7203</v>
      </c>
      <c r="IJP38" t="s">
        <v>7203</v>
      </c>
      <c r="IJQ38" t="s">
        <v>7203</v>
      </c>
      <c r="IJR38" t="s">
        <v>7203</v>
      </c>
      <c r="IJS38" t="s">
        <v>7203</v>
      </c>
      <c r="IJT38" t="s">
        <v>7203</v>
      </c>
      <c r="IJU38" t="s">
        <v>7203</v>
      </c>
      <c r="IJV38" t="s">
        <v>7203</v>
      </c>
      <c r="IJW38" t="s">
        <v>7203</v>
      </c>
      <c r="IJX38" t="s">
        <v>7203</v>
      </c>
      <c r="IJY38" t="s">
        <v>7203</v>
      </c>
      <c r="IJZ38" t="s">
        <v>7203</v>
      </c>
      <c r="IKA38" t="s">
        <v>7203</v>
      </c>
      <c r="IKB38" t="s">
        <v>7203</v>
      </c>
      <c r="IKC38" t="s">
        <v>7203</v>
      </c>
      <c r="IKD38" t="s">
        <v>7203</v>
      </c>
      <c r="IKE38" t="s">
        <v>7203</v>
      </c>
      <c r="IKF38" t="s">
        <v>7203</v>
      </c>
      <c r="IKG38" t="s">
        <v>7203</v>
      </c>
      <c r="IKH38" t="s">
        <v>7203</v>
      </c>
      <c r="IKI38" t="s">
        <v>7203</v>
      </c>
      <c r="IKJ38" t="s">
        <v>7203</v>
      </c>
      <c r="IKK38" t="s">
        <v>7203</v>
      </c>
      <c r="IKL38" t="s">
        <v>7203</v>
      </c>
      <c r="IKM38" t="s">
        <v>7203</v>
      </c>
      <c r="IKN38" t="s">
        <v>7203</v>
      </c>
      <c r="IKO38" t="s">
        <v>7203</v>
      </c>
      <c r="IKP38" t="s">
        <v>7203</v>
      </c>
      <c r="IKQ38" t="s">
        <v>7203</v>
      </c>
      <c r="IKR38" t="s">
        <v>7203</v>
      </c>
      <c r="IKS38" t="s">
        <v>7203</v>
      </c>
      <c r="IKT38" t="s">
        <v>7203</v>
      </c>
      <c r="IKU38" t="s">
        <v>7203</v>
      </c>
      <c r="IKV38" t="s">
        <v>7203</v>
      </c>
      <c r="IKW38" t="s">
        <v>7203</v>
      </c>
      <c r="IKX38" t="s">
        <v>7203</v>
      </c>
      <c r="IKY38" t="s">
        <v>7203</v>
      </c>
      <c r="IKZ38" t="s">
        <v>7203</v>
      </c>
      <c r="ILA38" t="s">
        <v>7203</v>
      </c>
      <c r="ILB38" t="s">
        <v>7203</v>
      </c>
      <c r="ILC38" t="s">
        <v>7203</v>
      </c>
      <c r="ILD38" t="s">
        <v>7203</v>
      </c>
      <c r="ILE38" t="s">
        <v>7203</v>
      </c>
      <c r="ILF38" t="s">
        <v>7203</v>
      </c>
      <c r="ILG38" t="s">
        <v>7203</v>
      </c>
      <c r="ILH38" t="s">
        <v>7203</v>
      </c>
      <c r="ILI38" t="s">
        <v>7203</v>
      </c>
      <c r="ILJ38" t="s">
        <v>7203</v>
      </c>
      <c r="ILK38" t="s">
        <v>7203</v>
      </c>
      <c r="ILL38" t="s">
        <v>7203</v>
      </c>
      <c r="ILM38" t="s">
        <v>7203</v>
      </c>
      <c r="ILN38" t="s">
        <v>7203</v>
      </c>
      <c r="ILO38" t="s">
        <v>7203</v>
      </c>
      <c r="ILP38" t="s">
        <v>7203</v>
      </c>
      <c r="ILQ38" t="s">
        <v>7203</v>
      </c>
      <c r="ILR38" t="s">
        <v>7203</v>
      </c>
      <c r="ILS38" t="s">
        <v>7203</v>
      </c>
      <c r="ILT38" t="s">
        <v>7203</v>
      </c>
      <c r="ILU38" t="s">
        <v>7203</v>
      </c>
      <c r="ILV38" t="s">
        <v>7203</v>
      </c>
      <c r="ILW38" t="s">
        <v>7203</v>
      </c>
      <c r="ILX38" t="s">
        <v>7203</v>
      </c>
      <c r="ILY38" t="s">
        <v>7203</v>
      </c>
      <c r="ILZ38" t="s">
        <v>7203</v>
      </c>
      <c r="IMA38" t="s">
        <v>7203</v>
      </c>
      <c r="IMB38" t="s">
        <v>7203</v>
      </c>
      <c r="IMC38" t="s">
        <v>7203</v>
      </c>
      <c r="IMD38" t="s">
        <v>7203</v>
      </c>
      <c r="IME38" t="s">
        <v>7203</v>
      </c>
      <c r="IMF38" t="s">
        <v>7203</v>
      </c>
      <c r="IMG38" t="s">
        <v>7203</v>
      </c>
      <c r="IMH38" t="s">
        <v>7203</v>
      </c>
      <c r="IMI38" t="s">
        <v>7203</v>
      </c>
      <c r="IMJ38" t="s">
        <v>7203</v>
      </c>
      <c r="IMK38" t="s">
        <v>7203</v>
      </c>
      <c r="IML38" t="s">
        <v>7203</v>
      </c>
      <c r="IMM38" t="s">
        <v>7203</v>
      </c>
      <c r="IMN38" t="s">
        <v>7203</v>
      </c>
      <c r="IMO38" t="s">
        <v>7203</v>
      </c>
      <c r="IMP38" t="s">
        <v>7203</v>
      </c>
      <c r="IMQ38" t="s">
        <v>7203</v>
      </c>
      <c r="IMR38" t="s">
        <v>7203</v>
      </c>
      <c r="IMS38" t="s">
        <v>7203</v>
      </c>
      <c r="IMT38" t="s">
        <v>7203</v>
      </c>
      <c r="IMU38" t="s">
        <v>7203</v>
      </c>
      <c r="IMV38" t="s">
        <v>7203</v>
      </c>
      <c r="IMW38" t="s">
        <v>7203</v>
      </c>
      <c r="IMX38" t="s">
        <v>7203</v>
      </c>
      <c r="IMY38" t="s">
        <v>7203</v>
      </c>
      <c r="IMZ38" t="s">
        <v>7203</v>
      </c>
      <c r="INA38" t="s">
        <v>7203</v>
      </c>
      <c r="INB38" t="s">
        <v>7203</v>
      </c>
      <c r="INC38" t="s">
        <v>7203</v>
      </c>
      <c r="IND38" t="s">
        <v>7203</v>
      </c>
      <c r="INE38" t="s">
        <v>7203</v>
      </c>
      <c r="INF38" t="s">
        <v>7203</v>
      </c>
      <c r="ING38" t="s">
        <v>7203</v>
      </c>
      <c r="INH38" t="s">
        <v>7203</v>
      </c>
      <c r="INI38" t="s">
        <v>7203</v>
      </c>
      <c r="INJ38" t="s">
        <v>7203</v>
      </c>
      <c r="INK38" t="s">
        <v>7203</v>
      </c>
      <c r="INL38" t="s">
        <v>7203</v>
      </c>
      <c r="INM38" t="s">
        <v>7203</v>
      </c>
      <c r="INN38" t="s">
        <v>7203</v>
      </c>
      <c r="INO38" t="s">
        <v>7203</v>
      </c>
      <c r="INP38" t="s">
        <v>7203</v>
      </c>
      <c r="INQ38" t="s">
        <v>7203</v>
      </c>
      <c r="INR38" t="s">
        <v>7203</v>
      </c>
      <c r="INS38" t="s">
        <v>7203</v>
      </c>
      <c r="INT38" t="s">
        <v>7203</v>
      </c>
      <c r="INU38" t="s">
        <v>7203</v>
      </c>
      <c r="INV38" t="s">
        <v>7203</v>
      </c>
      <c r="INW38" t="s">
        <v>7203</v>
      </c>
      <c r="INX38" t="s">
        <v>7203</v>
      </c>
      <c r="INY38" t="s">
        <v>7203</v>
      </c>
      <c r="INZ38" t="s">
        <v>7203</v>
      </c>
      <c r="IOA38" t="s">
        <v>7203</v>
      </c>
      <c r="IOB38" t="s">
        <v>7203</v>
      </c>
      <c r="IOC38" t="s">
        <v>7203</v>
      </c>
      <c r="IOD38" t="s">
        <v>7203</v>
      </c>
      <c r="IOE38" t="s">
        <v>7203</v>
      </c>
      <c r="IOF38" t="s">
        <v>7203</v>
      </c>
      <c r="IOG38" t="s">
        <v>7203</v>
      </c>
      <c r="IOH38" t="s">
        <v>7203</v>
      </c>
      <c r="IOI38" t="s">
        <v>7203</v>
      </c>
      <c r="IOJ38" t="s">
        <v>7203</v>
      </c>
      <c r="IOK38" t="s">
        <v>7203</v>
      </c>
      <c r="IOL38" t="s">
        <v>7203</v>
      </c>
      <c r="IOM38" t="s">
        <v>7203</v>
      </c>
      <c r="ION38" t="s">
        <v>7203</v>
      </c>
      <c r="IOO38" t="s">
        <v>7203</v>
      </c>
      <c r="IOP38" t="s">
        <v>7203</v>
      </c>
      <c r="IOQ38" t="s">
        <v>7203</v>
      </c>
      <c r="IOR38" t="s">
        <v>7203</v>
      </c>
      <c r="IOS38" t="s">
        <v>7203</v>
      </c>
      <c r="IOT38" t="s">
        <v>7203</v>
      </c>
      <c r="IOU38" t="s">
        <v>7203</v>
      </c>
      <c r="IOV38" t="s">
        <v>7203</v>
      </c>
      <c r="IOW38" t="s">
        <v>7203</v>
      </c>
      <c r="IOX38" t="s">
        <v>7203</v>
      </c>
      <c r="IOY38" t="s">
        <v>7203</v>
      </c>
      <c r="IOZ38" t="s">
        <v>7203</v>
      </c>
      <c r="IPA38" t="s">
        <v>7203</v>
      </c>
      <c r="IPB38" t="s">
        <v>7203</v>
      </c>
      <c r="IPC38" t="s">
        <v>7203</v>
      </c>
      <c r="IPD38" t="s">
        <v>7203</v>
      </c>
      <c r="IPE38" t="s">
        <v>7203</v>
      </c>
      <c r="IPF38" t="s">
        <v>7203</v>
      </c>
      <c r="IPG38" t="s">
        <v>7203</v>
      </c>
      <c r="IPH38" t="s">
        <v>7203</v>
      </c>
      <c r="IPI38" t="s">
        <v>7203</v>
      </c>
      <c r="IPJ38" t="s">
        <v>7203</v>
      </c>
      <c r="IPK38" t="s">
        <v>7203</v>
      </c>
      <c r="IPL38" t="s">
        <v>7203</v>
      </c>
      <c r="IPM38" t="s">
        <v>7203</v>
      </c>
      <c r="IPN38" t="s">
        <v>7203</v>
      </c>
      <c r="IPO38" t="s">
        <v>7203</v>
      </c>
      <c r="IPP38" t="s">
        <v>7203</v>
      </c>
      <c r="IPQ38" t="s">
        <v>7203</v>
      </c>
      <c r="IPR38" t="s">
        <v>7203</v>
      </c>
      <c r="IPS38" t="s">
        <v>7203</v>
      </c>
      <c r="IPT38" t="s">
        <v>7203</v>
      </c>
      <c r="IPU38" t="s">
        <v>7203</v>
      </c>
      <c r="IPV38" t="s">
        <v>7203</v>
      </c>
      <c r="IPW38" t="s">
        <v>7203</v>
      </c>
      <c r="IPX38" t="s">
        <v>7203</v>
      </c>
      <c r="IPY38" t="s">
        <v>7203</v>
      </c>
      <c r="IPZ38" t="s">
        <v>7203</v>
      </c>
      <c r="IQA38" t="s">
        <v>7203</v>
      </c>
      <c r="IQB38" t="s">
        <v>7203</v>
      </c>
      <c r="IQC38" t="s">
        <v>7203</v>
      </c>
      <c r="IQD38" t="s">
        <v>7203</v>
      </c>
      <c r="IQE38" t="s">
        <v>7203</v>
      </c>
      <c r="IQF38" t="s">
        <v>7203</v>
      </c>
      <c r="IQG38" t="s">
        <v>7203</v>
      </c>
      <c r="IQH38" t="s">
        <v>7203</v>
      </c>
      <c r="IQI38" t="s">
        <v>7203</v>
      </c>
      <c r="IQJ38" t="s">
        <v>7203</v>
      </c>
      <c r="IQK38" t="s">
        <v>7203</v>
      </c>
      <c r="IQL38" t="s">
        <v>7203</v>
      </c>
      <c r="IQM38" t="s">
        <v>7203</v>
      </c>
      <c r="IQN38" t="s">
        <v>7203</v>
      </c>
      <c r="IQO38" t="s">
        <v>7203</v>
      </c>
      <c r="IQP38" t="s">
        <v>7203</v>
      </c>
      <c r="IQQ38" t="s">
        <v>7203</v>
      </c>
      <c r="IQR38" t="s">
        <v>7203</v>
      </c>
      <c r="IQS38" t="s">
        <v>7203</v>
      </c>
      <c r="IQT38" t="s">
        <v>7203</v>
      </c>
      <c r="IQU38" t="s">
        <v>7203</v>
      </c>
      <c r="IQV38" t="s">
        <v>7203</v>
      </c>
      <c r="IQW38" t="s">
        <v>7203</v>
      </c>
      <c r="IQX38" t="s">
        <v>7203</v>
      </c>
      <c r="IQY38" t="s">
        <v>7203</v>
      </c>
      <c r="IQZ38" t="s">
        <v>7203</v>
      </c>
      <c r="IRA38" t="s">
        <v>7203</v>
      </c>
      <c r="IRB38" t="s">
        <v>7203</v>
      </c>
      <c r="IRC38" t="s">
        <v>7203</v>
      </c>
      <c r="IRD38" t="s">
        <v>7203</v>
      </c>
      <c r="IRE38" t="s">
        <v>7203</v>
      </c>
      <c r="IRF38" t="s">
        <v>7203</v>
      </c>
      <c r="IRG38" t="s">
        <v>7203</v>
      </c>
      <c r="IRH38" t="s">
        <v>7203</v>
      </c>
      <c r="IRI38" t="s">
        <v>7203</v>
      </c>
      <c r="IRJ38" t="s">
        <v>7203</v>
      </c>
      <c r="IRK38" t="s">
        <v>7203</v>
      </c>
      <c r="IRL38" t="s">
        <v>7203</v>
      </c>
      <c r="IRM38" t="s">
        <v>7203</v>
      </c>
      <c r="IRN38" t="s">
        <v>7203</v>
      </c>
      <c r="IRO38" t="s">
        <v>7203</v>
      </c>
      <c r="IRP38" t="s">
        <v>7203</v>
      </c>
      <c r="IRQ38" t="s">
        <v>7203</v>
      </c>
      <c r="IRR38" t="s">
        <v>7203</v>
      </c>
      <c r="IRS38" t="s">
        <v>7203</v>
      </c>
      <c r="IRT38" t="s">
        <v>7203</v>
      </c>
      <c r="IRU38" t="s">
        <v>7203</v>
      </c>
      <c r="IRV38" t="s">
        <v>7203</v>
      </c>
      <c r="IRW38" t="s">
        <v>7203</v>
      </c>
      <c r="IRX38" t="s">
        <v>7203</v>
      </c>
      <c r="IRY38" t="s">
        <v>7203</v>
      </c>
      <c r="IRZ38" t="s">
        <v>7203</v>
      </c>
      <c r="ISA38" t="s">
        <v>7203</v>
      </c>
      <c r="ISB38" t="s">
        <v>7203</v>
      </c>
      <c r="ISC38" t="s">
        <v>7203</v>
      </c>
      <c r="ISD38" t="s">
        <v>7203</v>
      </c>
      <c r="ISE38" t="s">
        <v>7203</v>
      </c>
      <c r="ISF38" t="s">
        <v>7203</v>
      </c>
      <c r="ISG38" t="s">
        <v>7203</v>
      </c>
      <c r="ISH38" t="s">
        <v>7203</v>
      </c>
      <c r="ISI38" t="s">
        <v>7203</v>
      </c>
      <c r="ISJ38" t="s">
        <v>7203</v>
      </c>
      <c r="ISK38" t="s">
        <v>7203</v>
      </c>
      <c r="ISL38" t="s">
        <v>7203</v>
      </c>
      <c r="ISM38" t="s">
        <v>7203</v>
      </c>
      <c r="ISN38" t="s">
        <v>7203</v>
      </c>
      <c r="ISO38" t="s">
        <v>7203</v>
      </c>
      <c r="ISP38" t="s">
        <v>7203</v>
      </c>
      <c r="ISQ38" t="s">
        <v>7203</v>
      </c>
      <c r="ISR38" t="s">
        <v>7203</v>
      </c>
      <c r="ISS38" t="s">
        <v>7203</v>
      </c>
      <c r="IST38" t="s">
        <v>7203</v>
      </c>
      <c r="ISU38" t="s">
        <v>7203</v>
      </c>
      <c r="ISV38" t="s">
        <v>7203</v>
      </c>
      <c r="ISW38" t="s">
        <v>7203</v>
      </c>
      <c r="ISX38" t="s">
        <v>7203</v>
      </c>
      <c r="ISY38" t="s">
        <v>7203</v>
      </c>
      <c r="ISZ38" t="s">
        <v>7203</v>
      </c>
      <c r="ITA38" t="s">
        <v>7203</v>
      </c>
      <c r="ITB38" t="s">
        <v>7203</v>
      </c>
      <c r="ITC38" t="s">
        <v>7203</v>
      </c>
      <c r="ITD38" t="s">
        <v>7203</v>
      </c>
      <c r="ITE38" t="s">
        <v>7203</v>
      </c>
      <c r="ITF38" t="s">
        <v>7203</v>
      </c>
      <c r="ITG38" t="s">
        <v>7203</v>
      </c>
      <c r="ITH38" t="s">
        <v>7203</v>
      </c>
      <c r="ITI38" t="s">
        <v>7203</v>
      </c>
      <c r="ITJ38" t="s">
        <v>7203</v>
      </c>
      <c r="ITK38" t="s">
        <v>7203</v>
      </c>
      <c r="ITL38" t="s">
        <v>7203</v>
      </c>
      <c r="ITM38" t="s">
        <v>7203</v>
      </c>
      <c r="ITN38" t="s">
        <v>7203</v>
      </c>
      <c r="ITO38" t="s">
        <v>7203</v>
      </c>
      <c r="ITP38" t="s">
        <v>7203</v>
      </c>
      <c r="ITQ38" t="s">
        <v>7203</v>
      </c>
      <c r="ITR38" t="s">
        <v>7203</v>
      </c>
      <c r="ITS38" t="s">
        <v>7203</v>
      </c>
      <c r="ITT38" t="s">
        <v>7203</v>
      </c>
      <c r="ITU38" t="s">
        <v>7203</v>
      </c>
      <c r="ITV38" t="s">
        <v>7203</v>
      </c>
      <c r="ITW38" t="s">
        <v>7203</v>
      </c>
      <c r="ITX38" t="s">
        <v>7203</v>
      </c>
      <c r="ITY38" t="s">
        <v>7203</v>
      </c>
      <c r="ITZ38" t="s">
        <v>7203</v>
      </c>
      <c r="IUA38" t="s">
        <v>7203</v>
      </c>
      <c r="IUB38" t="s">
        <v>7203</v>
      </c>
      <c r="IUC38" t="s">
        <v>7203</v>
      </c>
      <c r="IUD38" t="s">
        <v>7203</v>
      </c>
      <c r="IUE38" t="s">
        <v>7203</v>
      </c>
      <c r="IUF38" t="s">
        <v>7203</v>
      </c>
      <c r="IUG38" t="s">
        <v>7203</v>
      </c>
      <c r="IUH38" t="s">
        <v>7203</v>
      </c>
      <c r="IUI38" t="s">
        <v>7203</v>
      </c>
      <c r="IUJ38" t="s">
        <v>7203</v>
      </c>
      <c r="IUK38" t="s">
        <v>7203</v>
      </c>
      <c r="IUL38" t="s">
        <v>7203</v>
      </c>
      <c r="IUM38" t="s">
        <v>7203</v>
      </c>
      <c r="IUN38" t="s">
        <v>7203</v>
      </c>
      <c r="IUO38" t="s">
        <v>7203</v>
      </c>
      <c r="IUP38" t="s">
        <v>7203</v>
      </c>
      <c r="IUQ38" t="s">
        <v>7203</v>
      </c>
      <c r="IUR38" t="s">
        <v>7203</v>
      </c>
      <c r="IUS38" t="s">
        <v>7203</v>
      </c>
      <c r="IUT38" t="s">
        <v>7203</v>
      </c>
      <c r="IUU38" t="s">
        <v>7203</v>
      </c>
      <c r="IUV38" t="s">
        <v>7203</v>
      </c>
      <c r="IUW38" t="s">
        <v>7203</v>
      </c>
      <c r="IUX38" t="s">
        <v>7203</v>
      </c>
      <c r="IUY38" t="s">
        <v>7203</v>
      </c>
      <c r="IUZ38" t="s">
        <v>7203</v>
      </c>
      <c r="IVA38" t="s">
        <v>7203</v>
      </c>
      <c r="IVB38" t="s">
        <v>7203</v>
      </c>
      <c r="IVC38" t="s">
        <v>7203</v>
      </c>
      <c r="IVD38" t="s">
        <v>7203</v>
      </c>
      <c r="IVE38" t="s">
        <v>7203</v>
      </c>
      <c r="IVF38" t="s">
        <v>7203</v>
      </c>
      <c r="IVG38" t="s">
        <v>7203</v>
      </c>
      <c r="IVH38" t="s">
        <v>7203</v>
      </c>
      <c r="IVI38" t="s">
        <v>7203</v>
      </c>
      <c r="IVJ38" t="s">
        <v>7203</v>
      </c>
      <c r="IVK38" t="s">
        <v>7203</v>
      </c>
      <c r="IVL38" t="s">
        <v>7203</v>
      </c>
      <c r="IVM38" t="s">
        <v>7203</v>
      </c>
      <c r="IVN38" t="s">
        <v>7203</v>
      </c>
      <c r="IVO38" t="s">
        <v>7203</v>
      </c>
      <c r="IVP38" t="s">
        <v>7203</v>
      </c>
      <c r="IVQ38" t="s">
        <v>7203</v>
      </c>
      <c r="IVR38" t="s">
        <v>7203</v>
      </c>
      <c r="IVS38" t="s">
        <v>7203</v>
      </c>
      <c r="IVT38" t="s">
        <v>7203</v>
      </c>
      <c r="IVU38" t="s">
        <v>7203</v>
      </c>
      <c r="IVV38" t="s">
        <v>7203</v>
      </c>
      <c r="IVW38" t="s">
        <v>7203</v>
      </c>
      <c r="IVX38" t="s">
        <v>7203</v>
      </c>
      <c r="IVY38" t="s">
        <v>7203</v>
      </c>
      <c r="IVZ38" t="s">
        <v>7203</v>
      </c>
      <c r="IWA38" t="s">
        <v>7203</v>
      </c>
      <c r="IWB38" t="s">
        <v>7203</v>
      </c>
      <c r="IWC38" t="s">
        <v>7203</v>
      </c>
      <c r="IWD38" t="s">
        <v>7203</v>
      </c>
      <c r="IWE38" t="s">
        <v>7203</v>
      </c>
      <c r="IWF38" t="s">
        <v>7203</v>
      </c>
      <c r="IWG38" t="s">
        <v>7203</v>
      </c>
      <c r="IWH38" t="s">
        <v>7203</v>
      </c>
      <c r="IWI38" t="s">
        <v>7203</v>
      </c>
      <c r="IWJ38" t="s">
        <v>7203</v>
      </c>
      <c r="IWK38" t="s">
        <v>7203</v>
      </c>
      <c r="IWL38" t="s">
        <v>7203</v>
      </c>
      <c r="IWM38" t="s">
        <v>7203</v>
      </c>
      <c r="IWN38" t="s">
        <v>7203</v>
      </c>
      <c r="IWO38" t="s">
        <v>7203</v>
      </c>
      <c r="IWP38" t="s">
        <v>7203</v>
      </c>
      <c r="IWQ38" t="s">
        <v>7203</v>
      </c>
      <c r="IWR38" t="s">
        <v>7203</v>
      </c>
      <c r="IWS38" t="s">
        <v>7203</v>
      </c>
      <c r="IWT38" t="s">
        <v>7203</v>
      </c>
      <c r="IWU38" t="s">
        <v>7203</v>
      </c>
      <c r="IWV38" t="s">
        <v>7203</v>
      </c>
      <c r="IWW38" t="s">
        <v>7203</v>
      </c>
      <c r="IWX38" t="s">
        <v>7203</v>
      </c>
      <c r="IWY38" t="s">
        <v>7203</v>
      </c>
      <c r="IWZ38" t="s">
        <v>7203</v>
      </c>
      <c r="IXA38" t="s">
        <v>7203</v>
      </c>
      <c r="IXB38" t="s">
        <v>7203</v>
      </c>
      <c r="IXC38" t="s">
        <v>7203</v>
      </c>
      <c r="IXD38" t="s">
        <v>7203</v>
      </c>
      <c r="IXE38" t="s">
        <v>7203</v>
      </c>
      <c r="IXF38" t="s">
        <v>7203</v>
      </c>
      <c r="IXG38" t="s">
        <v>7203</v>
      </c>
      <c r="IXH38" t="s">
        <v>7203</v>
      </c>
      <c r="IXI38" t="s">
        <v>7203</v>
      </c>
      <c r="IXJ38" t="s">
        <v>7203</v>
      </c>
      <c r="IXK38" t="s">
        <v>7203</v>
      </c>
      <c r="IXL38" t="s">
        <v>7203</v>
      </c>
      <c r="IXM38" t="s">
        <v>7203</v>
      </c>
      <c r="IXN38" t="s">
        <v>7203</v>
      </c>
      <c r="IXO38" t="s">
        <v>7203</v>
      </c>
      <c r="IXP38" t="s">
        <v>7203</v>
      </c>
      <c r="IXQ38" t="s">
        <v>7203</v>
      </c>
      <c r="IXR38" t="s">
        <v>7203</v>
      </c>
      <c r="IXS38" t="s">
        <v>7203</v>
      </c>
      <c r="IXT38" t="s">
        <v>7203</v>
      </c>
      <c r="IXU38" t="s">
        <v>7203</v>
      </c>
      <c r="IXV38" t="s">
        <v>7203</v>
      </c>
      <c r="IXW38" t="s">
        <v>7203</v>
      </c>
      <c r="IXX38" t="s">
        <v>7203</v>
      </c>
      <c r="IXY38" t="s">
        <v>7203</v>
      </c>
      <c r="IXZ38" t="s">
        <v>7203</v>
      </c>
      <c r="IYA38" t="s">
        <v>7203</v>
      </c>
      <c r="IYB38" t="s">
        <v>7203</v>
      </c>
      <c r="IYC38" t="s">
        <v>7203</v>
      </c>
      <c r="IYD38" t="s">
        <v>7203</v>
      </c>
      <c r="IYE38" t="s">
        <v>7203</v>
      </c>
      <c r="IYF38" t="s">
        <v>7203</v>
      </c>
      <c r="IYG38" t="s">
        <v>7203</v>
      </c>
      <c r="IYH38" t="s">
        <v>7203</v>
      </c>
      <c r="IYI38" t="s">
        <v>7203</v>
      </c>
      <c r="IYJ38" t="s">
        <v>7203</v>
      </c>
      <c r="IYK38" t="s">
        <v>7203</v>
      </c>
      <c r="IYL38" t="s">
        <v>7203</v>
      </c>
      <c r="IYM38" t="s">
        <v>7203</v>
      </c>
      <c r="IYN38" t="s">
        <v>7203</v>
      </c>
      <c r="IYO38" t="s">
        <v>7203</v>
      </c>
      <c r="IYP38" t="s">
        <v>7203</v>
      </c>
      <c r="IYQ38" t="s">
        <v>7203</v>
      </c>
      <c r="IYR38" t="s">
        <v>7203</v>
      </c>
      <c r="IYS38" t="s">
        <v>7203</v>
      </c>
      <c r="IYT38" t="s">
        <v>7203</v>
      </c>
      <c r="IYU38" t="s">
        <v>7203</v>
      </c>
      <c r="IYV38" t="s">
        <v>7203</v>
      </c>
      <c r="IYW38" t="s">
        <v>7203</v>
      </c>
      <c r="IYX38" t="s">
        <v>7203</v>
      </c>
      <c r="IYY38" t="s">
        <v>7203</v>
      </c>
      <c r="IYZ38" t="s">
        <v>7203</v>
      </c>
      <c r="IZA38" t="s">
        <v>7203</v>
      </c>
      <c r="IZB38" t="s">
        <v>7203</v>
      </c>
      <c r="IZC38" t="s">
        <v>7203</v>
      </c>
      <c r="IZD38" t="s">
        <v>7203</v>
      </c>
      <c r="IZE38" t="s">
        <v>7203</v>
      </c>
      <c r="IZF38" t="s">
        <v>7203</v>
      </c>
      <c r="IZG38" t="s">
        <v>7203</v>
      </c>
      <c r="IZH38" t="s">
        <v>7203</v>
      </c>
      <c r="IZI38" t="s">
        <v>7203</v>
      </c>
      <c r="IZJ38" t="s">
        <v>7203</v>
      </c>
      <c r="IZK38" t="s">
        <v>7203</v>
      </c>
      <c r="IZL38" t="s">
        <v>7203</v>
      </c>
      <c r="IZM38" t="s">
        <v>7203</v>
      </c>
      <c r="IZN38" t="s">
        <v>7203</v>
      </c>
      <c r="IZO38" t="s">
        <v>7203</v>
      </c>
      <c r="IZP38" t="s">
        <v>7203</v>
      </c>
      <c r="IZQ38" t="s">
        <v>7203</v>
      </c>
      <c r="IZR38" t="s">
        <v>7203</v>
      </c>
      <c r="IZS38" t="s">
        <v>7203</v>
      </c>
      <c r="IZT38" t="s">
        <v>7203</v>
      </c>
      <c r="IZU38" t="s">
        <v>7203</v>
      </c>
      <c r="IZV38" t="s">
        <v>7203</v>
      </c>
      <c r="IZW38" t="s">
        <v>7203</v>
      </c>
      <c r="IZX38" t="s">
        <v>7203</v>
      </c>
      <c r="IZY38" t="s">
        <v>7203</v>
      </c>
      <c r="IZZ38" t="s">
        <v>7203</v>
      </c>
      <c r="JAA38" t="s">
        <v>7203</v>
      </c>
      <c r="JAB38" t="s">
        <v>7203</v>
      </c>
      <c r="JAC38" t="s">
        <v>7203</v>
      </c>
      <c r="JAD38" t="s">
        <v>7203</v>
      </c>
      <c r="JAE38" t="s">
        <v>7203</v>
      </c>
      <c r="JAF38" t="s">
        <v>7203</v>
      </c>
      <c r="JAG38" t="s">
        <v>7203</v>
      </c>
      <c r="JAH38" t="s">
        <v>7203</v>
      </c>
      <c r="JAI38" t="s">
        <v>7203</v>
      </c>
      <c r="JAJ38" t="s">
        <v>7203</v>
      </c>
      <c r="JAK38" t="s">
        <v>7203</v>
      </c>
      <c r="JAL38" t="s">
        <v>7203</v>
      </c>
      <c r="JAM38" t="s">
        <v>7203</v>
      </c>
      <c r="JAN38" t="s">
        <v>7203</v>
      </c>
      <c r="JAO38" t="s">
        <v>7203</v>
      </c>
      <c r="JAP38" t="s">
        <v>7203</v>
      </c>
      <c r="JAQ38" t="s">
        <v>7203</v>
      </c>
      <c r="JAR38" t="s">
        <v>7203</v>
      </c>
      <c r="JAS38" t="s">
        <v>7203</v>
      </c>
      <c r="JAT38" t="s">
        <v>7203</v>
      </c>
      <c r="JAU38" t="s">
        <v>7203</v>
      </c>
      <c r="JAV38" t="s">
        <v>7203</v>
      </c>
      <c r="JAW38" t="s">
        <v>7203</v>
      </c>
      <c r="JAX38" t="s">
        <v>7203</v>
      </c>
      <c r="JAY38" t="s">
        <v>7203</v>
      </c>
      <c r="JAZ38" t="s">
        <v>7203</v>
      </c>
      <c r="JBA38" t="s">
        <v>7203</v>
      </c>
      <c r="JBB38" t="s">
        <v>7203</v>
      </c>
      <c r="JBC38" t="s">
        <v>7203</v>
      </c>
      <c r="JBD38" t="s">
        <v>7203</v>
      </c>
      <c r="JBE38" t="s">
        <v>7203</v>
      </c>
      <c r="JBF38" t="s">
        <v>7203</v>
      </c>
      <c r="JBG38" t="s">
        <v>7203</v>
      </c>
      <c r="JBH38" t="s">
        <v>7203</v>
      </c>
      <c r="JBI38" t="s">
        <v>7203</v>
      </c>
      <c r="JBJ38" t="s">
        <v>7203</v>
      </c>
      <c r="JBK38" t="s">
        <v>7203</v>
      </c>
      <c r="JBL38" t="s">
        <v>7203</v>
      </c>
      <c r="JBM38" t="s">
        <v>7203</v>
      </c>
      <c r="JBN38" t="s">
        <v>7203</v>
      </c>
      <c r="JBO38" t="s">
        <v>7203</v>
      </c>
      <c r="JBP38" t="s">
        <v>7203</v>
      </c>
      <c r="JBQ38" t="s">
        <v>7203</v>
      </c>
      <c r="JBR38" t="s">
        <v>7203</v>
      </c>
      <c r="JBS38" t="s">
        <v>7203</v>
      </c>
      <c r="JBT38" t="s">
        <v>7203</v>
      </c>
      <c r="JBU38" t="s">
        <v>7203</v>
      </c>
      <c r="JBV38" t="s">
        <v>7203</v>
      </c>
      <c r="JBW38" t="s">
        <v>7203</v>
      </c>
      <c r="JBX38" t="s">
        <v>7203</v>
      </c>
      <c r="JBY38" t="s">
        <v>7203</v>
      </c>
      <c r="JBZ38" t="s">
        <v>7203</v>
      </c>
      <c r="JCA38" t="s">
        <v>7203</v>
      </c>
      <c r="JCB38" t="s">
        <v>7203</v>
      </c>
      <c r="JCC38" t="s">
        <v>7203</v>
      </c>
      <c r="JCD38" t="s">
        <v>7203</v>
      </c>
      <c r="JCE38" t="s">
        <v>7203</v>
      </c>
      <c r="JCF38" t="s">
        <v>7203</v>
      </c>
      <c r="JCG38" t="s">
        <v>7203</v>
      </c>
      <c r="JCH38" t="s">
        <v>7203</v>
      </c>
      <c r="JCI38" t="s">
        <v>7203</v>
      </c>
      <c r="JCJ38" t="s">
        <v>7203</v>
      </c>
      <c r="JCK38" t="s">
        <v>7203</v>
      </c>
      <c r="JCL38" t="s">
        <v>7203</v>
      </c>
      <c r="JCM38" t="s">
        <v>7203</v>
      </c>
      <c r="JCN38" t="s">
        <v>7203</v>
      </c>
      <c r="JCO38" t="s">
        <v>7203</v>
      </c>
      <c r="JCP38" t="s">
        <v>7203</v>
      </c>
      <c r="JCQ38" t="s">
        <v>7203</v>
      </c>
      <c r="JCR38" t="s">
        <v>7203</v>
      </c>
      <c r="JCS38" t="s">
        <v>7203</v>
      </c>
      <c r="JCT38" t="s">
        <v>7203</v>
      </c>
      <c r="JCU38" t="s">
        <v>7203</v>
      </c>
      <c r="JCV38" t="s">
        <v>7203</v>
      </c>
      <c r="JCW38" t="s">
        <v>7203</v>
      </c>
      <c r="JCX38" t="s">
        <v>7203</v>
      </c>
      <c r="JCY38" t="s">
        <v>7203</v>
      </c>
      <c r="JCZ38" t="s">
        <v>7203</v>
      </c>
      <c r="JDA38" t="s">
        <v>7203</v>
      </c>
      <c r="JDB38" t="s">
        <v>7203</v>
      </c>
      <c r="JDC38" t="s">
        <v>7203</v>
      </c>
      <c r="JDD38" t="s">
        <v>7203</v>
      </c>
      <c r="JDE38" t="s">
        <v>7203</v>
      </c>
      <c r="JDF38" t="s">
        <v>7203</v>
      </c>
      <c r="JDG38" t="s">
        <v>7203</v>
      </c>
      <c r="JDH38" t="s">
        <v>7203</v>
      </c>
      <c r="JDI38" t="s">
        <v>7203</v>
      </c>
      <c r="JDJ38" t="s">
        <v>7203</v>
      </c>
      <c r="JDK38" t="s">
        <v>7203</v>
      </c>
      <c r="JDL38" t="s">
        <v>7203</v>
      </c>
      <c r="JDM38" t="s">
        <v>7203</v>
      </c>
      <c r="JDN38" t="s">
        <v>7203</v>
      </c>
      <c r="JDO38" t="s">
        <v>7203</v>
      </c>
      <c r="JDP38" t="s">
        <v>7203</v>
      </c>
      <c r="JDQ38" t="s">
        <v>7203</v>
      </c>
      <c r="JDR38" t="s">
        <v>7203</v>
      </c>
      <c r="JDS38" t="s">
        <v>7203</v>
      </c>
      <c r="JDT38" t="s">
        <v>7203</v>
      </c>
      <c r="JDU38" t="s">
        <v>7203</v>
      </c>
      <c r="JDV38" t="s">
        <v>7203</v>
      </c>
      <c r="JDW38" t="s">
        <v>7203</v>
      </c>
      <c r="JDX38" t="s">
        <v>7203</v>
      </c>
      <c r="JDY38" t="s">
        <v>7203</v>
      </c>
      <c r="JDZ38" t="s">
        <v>7203</v>
      </c>
      <c r="JEA38" t="s">
        <v>7203</v>
      </c>
      <c r="JEB38" t="s">
        <v>7203</v>
      </c>
      <c r="JEC38" t="s">
        <v>7203</v>
      </c>
      <c r="JED38" t="s">
        <v>7203</v>
      </c>
      <c r="JEE38" t="s">
        <v>7203</v>
      </c>
      <c r="JEF38" t="s">
        <v>7203</v>
      </c>
      <c r="JEG38" t="s">
        <v>7203</v>
      </c>
      <c r="JEH38" t="s">
        <v>7203</v>
      </c>
      <c r="JEI38" t="s">
        <v>7203</v>
      </c>
      <c r="JEJ38" t="s">
        <v>7203</v>
      </c>
      <c r="JEK38" t="s">
        <v>7203</v>
      </c>
      <c r="JEL38" t="s">
        <v>7203</v>
      </c>
      <c r="JEM38" t="s">
        <v>7203</v>
      </c>
      <c r="JEN38" t="s">
        <v>7203</v>
      </c>
      <c r="JEO38" t="s">
        <v>7203</v>
      </c>
      <c r="JEP38" t="s">
        <v>7203</v>
      </c>
      <c r="JEQ38" t="s">
        <v>7203</v>
      </c>
      <c r="JER38" t="s">
        <v>7203</v>
      </c>
      <c r="JES38" t="s">
        <v>7203</v>
      </c>
      <c r="JET38" t="s">
        <v>7203</v>
      </c>
      <c r="JEU38" t="s">
        <v>7203</v>
      </c>
      <c r="JEV38" t="s">
        <v>7203</v>
      </c>
      <c r="JEW38" t="s">
        <v>7203</v>
      </c>
      <c r="JEX38" t="s">
        <v>7203</v>
      </c>
      <c r="JEY38" t="s">
        <v>7203</v>
      </c>
      <c r="JEZ38" t="s">
        <v>7203</v>
      </c>
      <c r="JFA38" t="s">
        <v>7203</v>
      </c>
      <c r="JFB38" t="s">
        <v>7203</v>
      </c>
      <c r="JFC38" t="s">
        <v>7203</v>
      </c>
      <c r="JFD38" t="s">
        <v>7203</v>
      </c>
      <c r="JFE38" t="s">
        <v>7203</v>
      </c>
      <c r="JFF38" t="s">
        <v>7203</v>
      </c>
      <c r="JFG38" t="s">
        <v>7203</v>
      </c>
      <c r="JFH38" t="s">
        <v>7203</v>
      </c>
      <c r="JFI38" t="s">
        <v>7203</v>
      </c>
      <c r="JFJ38" t="s">
        <v>7203</v>
      </c>
      <c r="JFK38" t="s">
        <v>7203</v>
      </c>
      <c r="JFL38" t="s">
        <v>7203</v>
      </c>
      <c r="JFM38" t="s">
        <v>7203</v>
      </c>
      <c r="JFN38" t="s">
        <v>7203</v>
      </c>
      <c r="JFO38" t="s">
        <v>7203</v>
      </c>
      <c r="JFP38" t="s">
        <v>7203</v>
      </c>
      <c r="JFQ38" t="s">
        <v>7203</v>
      </c>
      <c r="JFR38" t="s">
        <v>7203</v>
      </c>
      <c r="JFS38" t="s">
        <v>7203</v>
      </c>
      <c r="JFT38" t="s">
        <v>7203</v>
      </c>
      <c r="JFU38" t="s">
        <v>7203</v>
      </c>
      <c r="JFV38" t="s">
        <v>7203</v>
      </c>
      <c r="JFW38" t="s">
        <v>7203</v>
      </c>
      <c r="JFX38" t="s">
        <v>7203</v>
      </c>
      <c r="JFY38" t="s">
        <v>7203</v>
      </c>
      <c r="JFZ38" t="s">
        <v>7203</v>
      </c>
      <c r="JGA38" t="s">
        <v>7203</v>
      </c>
      <c r="JGB38" t="s">
        <v>7203</v>
      </c>
      <c r="JGC38" t="s">
        <v>7203</v>
      </c>
      <c r="JGD38" t="s">
        <v>7203</v>
      </c>
      <c r="JGE38" t="s">
        <v>7203</v>
      </c>
      <c r="JGF38" t="s">
        <v>7203</v>
      </c>
      <c r="JGG38" t="s">
        <v>7203</v>
      </c>
      <c r="JGH38" t="s">
        <v>7203</v>
      </c>
      <c r="JGI38" t="s">
        <v>7203</v>
      </c>
      <c r="JGJ38" t="s">
        <v>7203</v>
      </c>
      <c r="JGK38" t="s">
        <v>7203</v>
      </c>
      <c r="JGL38" t="s">
        <v>7203</v>
      </c>
      <c r="JGM38" t="s">
        <v>7203</v>
      </c>
      <c r="JGN38" t="s">
        <v>7203</v>
      </c>
      <c r="JGO38" t="s">
        <v>7203</v>
      </c>
      <c r="JGP38" t="s">
        <v>7203</v>
      </c>
      <c r="JGQ38" t="s">
        <v>7203</v>
      </c>
      <c r="JGR38" t="s">
        <v>7203</v>
      </c>
      <c r="JGS38" t="s">
        <v>7203</v>
      </c>
      <c r="JGT38" t="s">
        <v>7203</v>
      </c>
      <c r="JGU38" t="s">
        <v>7203</v>
      </c>
      <c r="JGV38" t="s">
        <v>7203</v>
      </c>
      <c r="JGW38" t="s">
        <v>7203</v>
      </c>
      <c r="JGX38" t="s">
        <v>7203</v>
      </c>
      <c r="JGY38" t="s">
        <v>7203</v>
      </c>
      <c r="JGZ38" t="s">
        <v>7203</v>
      </c>
      <c r="JHA38" t="s">
        <v>7203</v>
      </c>
      <c r="JHB38" t="s">
        <v>7203</v>
      </c>
      <c r="JHC38" t="s">
        <v>7203</v>
      </c>
      <c r="JHD38" t="s">
        <v>7203</v>
      </c>
      <c r="JHE38" t="s">
        <v>7203</v>
      </c>
      <c r="JHF38" t="s">
        <v>7203</v>
      </c>
      <c r="JHG38" t="s">
        <v>7203</v>
      </c>
      <c r="JHH38" t="s">
        <v>7203</v>
      </c>
      <c r="JHI38" t="s">
        <v>7203</v>
      </c>
      <c r="JHJ38" t="s">
        <v>7203</v>
      </c>
      <c r="JHK38" t="s">
        <v>7203</v>
      </c>
      <c r="JHL38" t="s">
        <v>7203</v>
      </c>
      <c r="JHM38" t="s">
        <v>7203</v>
      </c>
      <c r="JHN38" t="s">
        <v>7203</v>
      </c>
      <c r="JHO38" t="s">
        <v>7203</v>
      </c>
      <c r="JHP38" t="s">
        <v>7203</v>
      </c>
      <c r="JHQ38" t="s">
        <v>7203</v>
      </c>
      <c r="JHR38" t="s">
        <v>7203</v>
      </c>
      <c r="JHS38" t="s">
        <v>7203</v>
      </c>
      <c r="JHT38" t="s">
        <v>7203</v>
      </c>
      <c r="JHU38" t="s">
        <v>7203</v>
      </c>
      <c r="JHV38" t="s">
        <v>7203</v>
      </c>
      <c r="JHW38" t="s">
        <v>7203</v>
      </c>
      <c r="JHX38" t="s">
        <v>7203</v>
      </c>
      <c r="JHY38" t="s">
        <v>7203</v>
      </c>
      <c r="JHZ38" t="s">
        <v>7203</v>
      </c>
      <c r="JIA38" t="s">
        <v>7203</v>
      </c>
      <c r="JIB38" t="s">
        <v>7203</v>
      </c>
      <c r="JIC38" t="s">
        <v>7203</v>
      </c>
      <c r="JID38" t="s">
        <v>7203</v>
      </c>
      <c r="JIE38" t="s">
        <v>7203</v>
      </c>
      <c r="JIF38" t="s">
        <v>7203</v>
      </c>
      <c r="JIG38" t="s">
        <v>7203</v>
      </c>
      <c r="JIH38" t="s">
        <v>7203</v>
      </c>
      <c r="JII38" t="s">
        <v>7203</v>
      </c>
      <c r="JIJ38" t="s">
        <v>7203</v>
      </c>
      <c r="JIK38" t="s">
        <v>7203</v>
      </c>
      <c r="JIL38" t="s">
        <v>7203</v>
      </c>
      <c r="JIM38" t="s">
        <v>7203</v>
      </c>
      <c r="JIN38" t="s">
        <v>7203</v>
      </c>
      <c r="JIO38" t="s">
        <v>7203</v>
      </c>
      <c r="JIP38" t="s">
        <v>7203</v>
      </c>
      <c r="JIQ38" t="s">
        <v>7203</v>
      </c>
      <c r="JIR38" t="s">
        <v>7203</v>
      </c>
      <c r="JIS38" t="s">
        <v>7203</v>
      </c>
      <c r="JIT38" t="s">
        <v>7203</v>
      </c>
      <c r="JIU38" t="s">
        <v>7203</v>
      </c>
      <c r="JIV38" t="s">
        <v>7203</v>
      </c>
      <c r="JIW38" t="s">
        <v>7203</v>
      </c>
      <c r="JIX38" t="s">
        <v>7203</v>
      </c>
      <c r="JIY38" t="s">
        <v>7203</v>
      </c>
      <c r="JIZ38" t="s">
        <v>7203</v>
      </c>
      <c r="JJA38" t="s">
        <v>7203</v>
      </c>
      <c r="JJB38" t="s">
        <v>7203</v>
      </c>
      <c r="JJC38" t="s">
        <v>7203</v>
      </c>
      <c r="JJD38" t="s">
        <v>7203</v>
      </c>
      <c r="JJE38" t="s">
        <v>7203</v>
      </c>
      <c r="JJF38" t="s">
        <v>7203</v>
      </c>
      <c r="JJG38" t="s">
        <v>7203</v>
      </c>
      <c r="JJH38" t="s">
        <v>7203</v>
      </c>
      <c r="JJI38" t="s">
        <v>7203</v>
      </c>
      <c r="JJJ38" t="s">
        <v>7203</v>
      </c>
      <c r="JJK38" t="s">
        <v>7203</v>
      </c>
      <c r="JJL38" t="s">
        <v>7203</v>
      </c>
      <c r="JJM38" t="s">
        <v>7203</v>
      </c>
      <c r="JJN38" t="s">
        <v>7203</v>
      </c>
      <c r="JJO38" t="s">
        <v>7203</v>
      </c>
      <c r="JJP38" t="s">
        <v>7203</v>
      </c>
      <c r="JJQ38" t="s">
        <v>7203</v>
      </c>
      <c r="JJR38" t="s">
        <v>7203</v>
      </c>
      <c r="JJS38" t="s">
        <v>7203</v>
      </c>
      <c r="JJT38" t="s">
        <v>7203</v>
      </c>
      <c r="JJU38" t="s">
        <v>7203</v>
      </c>
      <c r="JJV38" t="s">
        <v>7203</v>
      </c>
      <c r="JJW38" t="s">
        <v>7203</v>
      </c>
      <c r="JJX38" t="s">
        <v>7203</v>
      </c>
      <c r="JJY38" t="s">
        <v>7203</v>
      </c>
      <c r="JJZ38" t="s">
        <v>7203</v>
      </c>
      <c r="JKA38" t="s">
        <v>7203</v>
      </c>
      <c r="JKB38" t="s">
        <v>7203</v>
      </c>
      <c r="JKC38" t="s">
        <v>7203</v>
      </c>
      <c r="JKD38" t="s">
        <v>7203</v>
      </c>
      <c r="JKE38" t="s">
        <v>7203</v>
      </c>
      <c r="JKF38" t="s">
        <v>7203</v>
      </c>
      <c r="JKG38" t="s">
        <v>7203</v>
      </c>
      <c r="JKH38" t="s">
        <v>7203</v>
      </c>
      <c r="JKI38" t="s">
        <v>7203</v>
      </c>
      <c r="JKJ38" t="s">
        <v>7203</v>
      </c>
      <c r="JKK38" t="s">
        <v>7203</v>
      </c>
      <c r="JKL38" t="s">
        <v>7203</v>
      </c>
      <c r="JKM38" t="s">
        <v>7203</v>
      </c>
      <c r="JKN38" t="s">
        <v>7203</v>
      </c>
      <c r="JKO38" t="s">
        <v>7203</v>
      </c>
      <c r="JKP38" t="s">
        <v>7203</v>
      </c>
      <c r="JKQ38" t="s">
        <v>7203</v>
      </c>
      <c r="JKR38" t="s">
        <v>7203</v>
      </c>
      <c r="JKS38" t="s">
        <v>7203</v>
      </c>
      <c r="JKT38" t="s">
        <v>7203</v>
      </c>
      <c r="JKU38" t="s">
        <v>7203</v>
      </c>
      <c r="JKV38" t="s">
        <v>7203</v>
      </c>
      <c r="JKW38" t="s">
        <v>7203</v>
      </c>
      <c r="JKX38" t="s">
        <v>7203</v>
      </c>
      <c r="JKY38" t="s">
        <v>7203</v>
      </c>
      <c r="JKZ38" t="s">
        <v>7203</v>
      </c>
      <c r="JLA38" t="s">
        <v>7203</v>
      </c>
      <c r="JLB38" t="s">
        <v>7203</v>
      </c>
      <c r="JLC38" t="s">
        <v>7203</v>
      </c>
      <c r="JLD38" t="s">
        <v>7203</v>
      </c>
      <c r="JLE38" t="s">
        <v>7203</v>
      </c>
      <c r="JLF38" t="s">
        <v>7203</v>
      </c>
      <c r="JLG38" t="s">
        <v>7203</v>
      </c>
      <c r="JLH38" t="s">
        <v>7203</v>
      </c>
      <c r="JLI38" t="s">
        <v>7203</v>
      </c>
      <c r="JLJ38" t="s">
        <v>7203</v>
      </c>
      <c r="JLK38" t="s">
        <v>7203</v>
      </c>
      <c r="JLL38" t="s">
        <v>7203</v>
      </c>
      <c r="JLM38" t="s">
        <v>7203</v>
      </c>
      <c r="JLN38" t="s">
        <v>7203</v>
      </c>
      <c r="JLO38" t="s">
        <v>7203</v>
      </c>
      <c r="JLP38" t="s">
        <v>7203</v>
      </c>
      <c r="JLQ38" t="s">
        <v>7203</v>
      </c>
      <c r="JLR38" t="s">
        <v>7203</v>
      </c>
      <c r="JLS38" t="s">
        <v>7203</v>
      </c>
      <c r="JLT38" t="s">
        <v>7203</v>
      </c>
      <c r="JLU38" t="s">
        <v>7203</v>
      </c>
      <c r="JLV38" t="s">
        <v>7203</v>
      </c>
      <c r="JLW38" t="s">
        <v>7203</v>
      </c>
      <c r="JLX38" t="s">
        <v>7203</v>
      </c>
      <c r="JLY38" t="s">
        <v>7203</v>
      </c>
      <c r="JLZ38" t="s">
        <v>7203</v>
      </c>
      <c r="JMA38" t="s">
        <v>7203</v>
      </c>
      <c r="JMB38" t="s">
        <v>7203</v>
      </c>
      <c r="JMC38" t="s">
        <v>7203</v>
      </c>
      <c r="JMD38" t="s">
        <v>7203</v>
      </c>
      <c r="JME38" t="s">
        <v>7203</v>
      </c>
      <c r="JMF38" t="s">
        <v>7203</v>
      </c>
      <c r="JMG38" t="s">
        <v>7203</v>
      </c>
      <c r="JMH38" t="s">
        <v>7203</v>
      </c>
      <c r="JMI38" t="s">
        <v>7203</v>
      </c>
      <c r="JMJ38" t="s">
        <v>7203</v>
      </c>
      <c r="JMK38" t="s">
        <v>7203</v>
      </c>
      <c r="JML38" t="s">
        <v>7203</v>
      </c>
      <c r="JMM38" t="s">
        <v>7203</v>
      </c>
      <c r="JMN38" t="s">
        <v>7203</v>
      </c>
      <c r="JMO38" t="s">
        <v>7203</v>
      </c>
      <c r="JMP38" t="s">
        <v>7203</v>
      </c>
      <c r="JMQ38" t="s">
        <v>7203</v>
      </c>
      <c r="JMR38" t="s">
        <v>7203</v>
      </c>
      <c r="JMS38" t="s">
        <v>7203</v>
      </c>
      <c r="JMT38" t="s">
        <v>7203</v>
      </c>
      <c r="JMU38" t="s">
        <v>7203</v>
      </c>
      <c r="JMV38" t="s">
        <v>7203</v>
      </c>
      <c r="JMW38" t="s">
        <v>7203</v>
      </c>
      <c r="JMX38" t="s">
        <v>7203</v>
      </c>
      <c r="JMY38" t="s">
        <v>7203</v>
      </c>
      <c r="JMZ38" t="s">
        <v>7203</v>
      </c>
      <c r="JNA38" t="s">
        <v>7203</v>
      </c>
      <c r="JNB38" t="s">
        <v>7203</v>
      </c>
      <c r="JNC38" t="s">
        <v>7203</v>
      </c>
      <c r="JND38" t="s">
        <v>7203</v>
      </c>
      <c r="JNE38" t="s">
        <v>7203</v>
      </c>
      <c r="JNF38" t="s">
        <v>7203</v>
      </c>
      <c r="JNG38" t="s">
        <v>7203</v>
      </c>
      <c r="JNH38" t="s">
        <v>7203</v>
      </c>
      <c r="JNI38" t="s">
        <v>7203</v>
      </c>
      <c r="JNJ38" t="s">
        <v>7203</v>
      </c>
      <c r="JNK38" t="s">
        <v>7203</v>
      </c>
      <c r="JNL38" t="s">
        <v>7203</v>
      </c>
      <c r="JNM38" t="s">
        <v>7203</v>
      </c>
      <c r="JNN38" t="s">
        <v>7203</v>
      </c>
      <c r="JNO38" t="s">
        <v>7203</v>
      </c>
      <c r="JNP38" t="s">
        <v>7203</v>
      </c>
      <c r="JNQ38" t="s">
        <v>7203</v>
      </c>
      <c r="JNR38" t="s">
        <v>7203</v>
      </c>
      <c r="JNS38" t="s">
        <v>7203</v>
      </c>
      <c r="JNT38" t="s">
        <v>7203</v>
      </c>
      <c r="JNU38" t="s">
        <v>7203</v>
      </c>
      <c r="JNV38" t="s">
        <v>7203</v>
      </c>
      <c r="JNW38" t="s">
        <v>7203</v>
      </c>
      <c r="JNX38" t="s">
        <v>7203</v>
      </c>
      <c r="JNY38" t="s">
        <v>7203</v>
      </c>
      <c r="JNZ38" t="s">
        <v>7203</v>
      </c>
      <c r="JOA38" t="s">
        <v>7203</v>
      </c>
      <c r="JOB38" t="s">
        <v>7203</v>
      </c>
      <c r="JOC38" t="s">
        <v>7203</v>
      </c>
      <c r="JOD38" t="s">
        <v>7203</v>
      </c>
      <c r="JOE38" t="s">
        <v>7203</v>
      </c>
      <c r="JOF38" t="s">
        <v>7203</v>
      </c>
      <c r="JOG38" t="s">
        <v>7203</v>
      </c>
      <c r="JOH38" t="s">
        <v>7203</v>
      </c>
      <c r="JOI38" t="s">
        <v>7203</v>
      </c>
      <c r="JOJ38" t="s">
        <v>7203</v>
      </c>
      <c r="JOK38" t="s">
        <v>7203</v>
      </c>
      <c r="JOL38" t="s">
        <v>7203</v>
      </c>
      <c r="JOM38" t="s">
        <v>7203</v>
      </c>
      <c r="JON38" t="s">
        <v>7203</v>
      </c>
      <c r="JOO38" t="s">
        <v>7203</v>
      </c>
      <c r="JOP38" t="s">
        <v>7203</v>
      </c>
      <c r="JOQ38" t="s">
        <v>7203</v>
      </c>
      <c r="JOR38" t="s">
        <v>7203</v>
      </c>
      <c r="JOS38" t="s">
        <v>7203</v>
      </c>
      <c r="JOT38" t="s">
        <v>7203</v>
      </c>
      <c r="JOU38" t="s">
        <v>7203</v>
      </c>
      <c r="JOV38" t="s">
        <v>7203</v>
      </c>
      <c r="JOW38" t="s">
        <v>7203</v>
      </c>
      <c r="JOX38" t="s">
        <v>7203</v>
      </c>
      <c r="JOY38" t="s">
        <v>7203</v>
      </c>
      <c r="JOZ38" t="s">
        <v>7203</v>
      </c>
      <c r="JPA38" t="s">
        <v>7203</v>
      </c>
      <c r="JPB38" t="s">
        <v>7203</v>
      </c>
      <c r="JPC38" t="s">
        <v>7203</v>
      </c>
      <c r="JPD38" t="s">
        <v>7203</v>
      </c>
      <c r="JPE38" t="s">
        <v>7203</v>
      </c>
      <c r="JPF38" t="s">
        <v>7203</v>
      </c>
      <c r="JPG38" t="s">
        <v>7203</v>
      </c>
      <c r="JPH38" t="s">
        <v>7203</v>
      </c>
      <c r="JPI38" t="s">
        <v>7203</v>
      </c>
      <c r="JPJ38" t="s">
        <v>7203</v>
      </c>
      <c r="JPK38" t="s">
        <v>7203</v>
      </c>
      <c r="JPL38" t="s">
        <v>7203</v>
      </c>
      <c r="JPM38" t="s">
        <v>7203</v>
      </c>
      <c r="JPN38" t="s">
        <v>7203</v>
      </c>
      <c r="JPO38" t="s">
        <v>7203</v>
      </c>
      <c r="JPP38" t="s">
        <v>7203</v>
      </c>
      <c r="JPQ38" t="s">
        <v>7203</v>
      </c>
      <c r="JPR38" t="s">
        <v>7203</v>
      </c>
      <c r="JPS38" t="s">
        <v>7203</v>
      </c>
      <c r="JPT38" t="s">
        <v>7203</v>
      </c>
      <c r="JPU38" t="s">
        <v>7203</v>
      </c>
      <c r="JPV38" t="s">
        <v>7203</v>
      </c>
      <c r="JPW38" t="s">
        <v>7203</v>
      </c>
      <c r="JPX38" t="s">
        <v>7203</v>
      </c>
      <c r="JPY38" t="s">
        <v>7203</v>
      </c>
      <c r="JPZ38" t="s">
        <v>7203</v>
      </c>
      <c r="JQA38" t="s">
        <v>7203</v>
      </c>
      <c r="JQB38" t="s">
        <v>7203</v>
      </c>
      <c r="JQC38" t="s">
        <v>7203</v>
      </c>
      <c r="JQD38" t="s">
        <v>7203</v>
      </c>
      <c r="JQE38" t="s">
        <v>7203</v>
      </c>
      <c r="JQF38" t="s">
        <v>7203</v>
      </c>
      <c r="JQG38" t="s">
        <v>7203</v>
      </c>
      <c r="JQH38" t="s">
        <v>7203</v>
      </c>
      <c r="JQI38" t="s">
        <v>7203</v>
      </c>
      <c r="JQJ38" t="s">
        <v>7203</v>
      </c>
      <c r="JQK38" t="s">
        <v>7203</v>
      </c>
      <c r="JQL38" t="s">
        <v>7203</v>
      </c>
      <c r="JQM38" t="s">
        <v>7203</v>
      </c>
      <c r="JQN38" t="s">
        <v>7203</v>
      </c>
      <c r="JQO38" t="s">
        <v>7203</v>
      </c>
      <c r="JQP38" t="s">
        <v>7203</v>
      </c>
      <c r="JQQ38" t="s">
        <v>7203</v>
      </c>
      <c r="JQR38" t="s">
        <v>7203</v>
      </c>
      <c r="JQS38" t="s">
        <v>7203</v>
      </c>
      <c r="JQT38" t="s">
        <v>7203</v>
      </c>
      <c r="JQU38" t="s">
        <v>7203</v>
      </c>
      <c r="JQV38" t="s">
        <v>7203</v>
      </c>
      <c r="JQW38" t="s">
        <v>7203</v>
      </c>
      <c r="JQX38" t="s">
        <v>7203</v>
      </c>
      <c r="JQY38" t="s">
        <v>7203</v>
      </c>
      <c r="JQZ38" t="s">
        <v>7203</v>
      </c>
      <c r="JRA38" t="s">
        <v>7203</v>
      </c>
      <c r="JRB38" t="s">
        <v>7203</v>
      </c>
      <c r="JRC38" t="s">
        <v>7203</v>
      </c>
      <c r="JRD38" t="s">
        <v>7203</v>
      </c>
      <c r="JRE38" t="s">
        <v>7203</v>
      </c>
      <c r="JRF38" t="s">
        <v>7203</v>
      </c>
      <c r="JRG38" t="s">
        <v>7203</v>
      </c>
      <c r="JRH38" t="s">
        <v>7203</v>
      </c>
      <c r="JRI38" t="s">
        <v>7203</v>
      </c>
      <c r="JRJ38" t="s">
        <v>7203</v>
      </c>
      <c r="JRK38" t="s">
        <v>7203</v>
      </c>
      <c r="JRL38" t="s">
        <v>7203</v>
      </c>
      <c r="JRM38" t="s">
        <v>7203</v>
      </c>
      <c r="JRN38" t="s">
        <v>7203</v>
      </c>
      <c r="JRO38" t="s">
        <v>7203</v>
      </c>
      <c r="JRP38" t="s">
        <v>7203</v>
      </c>
      <c r="JRQ38" t="s">
        <v>7203</v>
      </c>
      <c r="JRR38" t="s">
        <v>7203</v>
      </c>
      <c r="JRS38" t="s">
        <v>7203</v>
      </c>
      <c r="JRT38" t="s">
        <v>7203</v>
      </c>
      <c r="JRU38" t="s">
        <v>7203</v>
      </c>
      <c r="JRV38" t="s">
        <v>7203</v>
      </c>
      <c r="JRW38" t="s">
        <v>7203</v>
      </c>
      <c r="JRX38" t="s">
        <v>7203</v>
      </c>
      <c r="JRY38" t="s">
        <v>7203</v>
      </c>
      <c r="JRZ38" t="s">
        <v>7203</v>
      </c>
      <c r="JSA38" t="s">
        <v>7203</v>
      </c>
      <c r="JSB38" t="s">
        <v>7203</v>
      </c>
      <c r="JSC38" t="s">
        <v>7203</v>
      </c>
      <c r="JSD38" t="s">
        <v>7203</v>
      </c>
      <c r="JSE38" t="s">
        <v>7203</v>
      </c>
      <c r="JSF38" t="s">
        <v>7203</v>
      </c>
      <c r="JSG38" t="s">
        <v>7203</v>
      </c>
      <c r="JSH38" t="s">
        <v>7203</v>
      </c>
      <c r="JSI38" t="s">
        <v>7203</v>
      </c>
      <c r="JSJ38" t="s">
        <v>7203</v>
      </c>
      <c r="JSK38" t="s">
        <v>7203</v>
      </c>
      <c r="JSL38" t="s">
        <v>7203</v>
      </c>
      <c r="JSM38" t="s">
        <v>7203</v>
      </c>
    </row>
    <row r="39" spans="1:7267" x14ac:dyDescent="0.25">
      <c r="A39" t="s">
        <v>7210</v>
      </c>
      <c r="B39">
        <v>2328821</v>
      </c>
      <c r="C39">
        <v>2328821</v>
      </c>
      <c r="D39">
        <v>2324651</v>
      </c>
      <c r="E39">
        <v>2289165</v>
      </c>
      <c r="F39">
        <v>2043742</v>
      </c>
      <c r="G39">
        <v>1561509</v>
      </c>
      <c r="H39">
        <v>1561509</v>
      </c>
      <c r="I39">
        <v>1004361</v>
      </c>
      <c r="J39">
        <v>373145</v>
      </c>
      <c r="K39">
        <v>214639</v>
      </c>
      <c r="L39">
        <v>69874</v>
      </c>
      <c r="M39">
        <v>52016</v>
      </c>
      <c r="N39">
        <v>30699</v>
      </c>
      <c r="O39">
        <v>18113</v>
      </c>
      <c r="P39">
        <v>17369</v>
      </c>
      <c r="Q39">
        <v>10518</v>
      </c>
      <c r="R39">
        <v>6571</v>
      </c>
      <c r="S39">
        <v>4763</v>
      </c>
      <c r="T39">
        <v>1953</v>
      </c>
      <c r="U39">
        <v>1302</v>
      </c>
      <c r="V39">
        <v>1220</v>
      </c>
      <c r="W39">
        <v>196</v>
      </c>
      <c r="X39">
        <v>150</v>
      </c>
      <c r="Y39">
        <v>121</v>
      </c>
      <c r="Z39">
        <v>104</v>
      </c>
      <c r="AA39">
        <v>83</v>
      </c>
      <c r="AB39">
        <v>60</v>
      </c>
      <c r="AC39">
        <v>59</v>
      </c>
      <c r="AD39">
        <v>51</v>
      </c>
      <c r="AE39">
        <v>46</v>
      </c>
      <c r="AF39">
        <v>45</v>
      </c>
      <c r="AG39">
        <v>336</v>
      </c>
      <c r="AH39">
        <v>22</v>
      </c>
      <c r="AI39">
        <v>21</v>
      </c>
      <c r="AJ39">
        <v>20</v>
      </c>
      <c r="AK39">
        <v>20</v>
      </c>
      <c r="AL39">
        <v>20</v>
      </c>
      <c r="AM39">
        <v>18</v>
      </c>
      <c r="AN39">
        <v>18</v>
      </c>
      <c r="AO39">
        <v>18</v>
      </c>
      <c r="AP39">
        <v>18</v>
      </c>
      <c r="AQ39">
        <v>18</v>
      </c>
      <c r="AR39">
        <v>18</v>
      </c>
      <c r="AS39">
        <v>18</v>
      </c>
      <c r="AT39">
        <v>18</v>
      </c>
      <c r="AU39">
        <v>18</v>
      </c>
      <c r="AV39">
        <v>18</v>
      </c>
      <c r="AW39">
        <v>18</v>
      </c>
      <c r="AX39">
        <v>18</v>
      </c>
      <c r="AY39">
        <v>18</v>
      </c>
      <c r="AZ39">
        <v>18</v>
      </c>
      <c r="BA39">
        <v>2250341</v>
      </c>
      <c r="BB39">
        <v>2246919</v>
      </c>
      <c r="BC39">
        <v>2232566</v>
      </c>
      <c r="BD39">
        <v>2225523</v>
      </c>
      <c r="BE39">
        <v>2224248</v>
      </c>
      <c r="BF39">
        <v>2215432</v>
      </c>
      <c r="BG39">
        <v>2231924</v>
      </c>
      <c r="BH39">
        <v>2218835</v>
      </c>
      <c r="BI39">
        <v>2273332</v>
      </c>
      <c r="BJ39">
        <v>2208952</v>
      </c>
      <c r="BK39">
        <v>2199599</v>
      </c>
      <c r="BL39">
        <v>2203498</v>
      </c>
      <c r="BM39">
        <v>2204963</v>
      </c>
      <c r="BN39">
        <v>2211820</v>
      </c>
      <c r="BO39">
        <v>2224487</v>
      </c>
      <c r="BP39">
        <v>2236592</v>
      </c>
      <c r="BQ39">
        <v>2220863</v>
      </c>
      <c r="BR39">
        <v>2194841</v>
      </c>
      <c r="BS39">
        <v>2003441</v>
      </c>
      <c r="BT39">
        <v>1451830</v>
      </c>
      <c r="BU39">
        <v>515421</v>
      </c>
      <c r="BV39">
        <v>190332</v>
      </c>
      <c r="BW39">
        <v>107161</v>
      </c>
      <c r="BX39">
        <v>56467</v>
      </c>
      <c r="BY39">
        <v>34009</v>
      </c>
      <c r="BZ39">
        <v>34009</v>
      </c>
      <c r="CA39">
        <v>27970</v>
      </c>
      <c r="CB39">
        <v>15683</v>
      </c>
      <c r="CC39">
        <v>9452</v>
      </c>
      <c r="CD39">
        <v>7036</v>
      </c>
      <c r="CE39">
        <v>6876</v>
      </c>
      <c r="CF39">
        <v>6278</v>
      </c>
      <c r="CG39">
        <v>5246</v>
      </c>
      <c r="CH39">
        <v>4646</v>
      </c>
      <c r="CI39">
        <v>4479</v>
      </c>
      <c r="CJ39">
        <v>4321</v>
      </c>
      <c r="CK39">
        <v>4282</v>
      </c>
      <c r="CL39">
        <v>4274</v>
      </c>
      <c r="CM39">
        <v>4184</v>
      </c>
      <c r="CN39">
        <v>3852</v>
      </c>
      <c r="CO39">
        <v>1845</v>
      </c>
      <c r="CP39">
        <v>1842</v>
      </c>
      <c r="CQ39">
        <v>776</v>
      </c>
      <c r="CR39">
        <v>739</v>
      </c>
      <c r="CS39">
        <v>725</v>
      </c>
      <c r="CT39">
        <v>725</v>
      </c>
      <c r="CU39">
        <v>717</v>
      </c>
      <c r="CV39">
        <v>517</v>
      </c>
      <c r="CW39">
        <v>10</v>
      </c>
      <c r="CX39">
        <v>10</v>
      </c>
      <c r="CY39">
        <v>8</v>
      </c>
      <c r="CZ39">
        <v>8</v>
      </c>
      <c r="DA39">
        <v>8</v>
      </c>
      <c r="DB39">
        <v>7</v>
      </c>
      <c r="DC39">
        <v>7</v>
      </c>
      <c r="DD39">
        <v>2</v>
      </c>
      <c r="DE39">
        <v>1</v>
      </c>
      <c r="DF39">
        <v>1</v>
      </c>
      <c r="DG39">
        <v>2069464</v>
      </c>
      <c r="DH39">
        <v>2069464</v>
      </c>
      <c r="DI39">
        <v>2069464</v>
      </c>
      <c r="DJ39">
        <v>2069464</v>
      </c>
      <c r="DK39">
        <v>2069464</v>
      </c>
      <c r="DL39">
        <v>2069464</v>
      </c>
      <c r="DM39">
        <v>2069464</v>
      </c>
      <c r="DN39">
        <v>2069464</v>
      </c>
      <c r="DO39">
        <v>2075399</v>
      </c>
      <c r="DP39">
        <v>2076976</v>
      </c>
      <c r="DQ39">
        <v>2080218</v>
      </c>
      <c r="DR39">
        <v>2081956</v>
      </c>
      <c r="DS39">
        <v>2075613</v>
      </c>
      <c r="DT39">
        <v>2073041</v>
      </c>
      <c r="DU39">
        <v>2068827</v>
      </c>
      <c r="DV39">
        <v>2071533</v>
      </c>
      <c r="DW39">
        <v>2078876</v>
      </c>
      <c r="DX39">
        <v>2081367</v>
      </c>
      <c r="DY39">
        <v>2079773</v>
      </c>
      <c r="DZ39">
        <v>2089346</v>
      </c>
      <c r="EA39">
        <v>2107310</v>
      </c>
      <c r="EB39">
        <v>2104593</v>
      </c>
      <c r="EC39">
        <v>2113693</v>
      </c>
      <c r="ED39">
        <v>2111185</v>
      </c>
      <c r="EE39">
        <v>2111185</v>
      </c>
      <c r="EF39">
        <v>2097241</v>
      </c>
      <c r="EG39">
        <v>1923845</v>
      </c>
      <c r="EH39">
        <v>1465917</v>
      </c>
      <c r="EI39">
        <v>854211</v>
      </c>
      <c r="EJ39">
        <v>381797</v>
      </c>
      <c r="EK39">
        <v>131548</v>
      </c>
      <c r="EL39">
        <v>41985</v>
      </c>
      <c r="EM39">
        <v>13349</v>
      </c>
      <c r="EN39">
        <v>11025</v>
      </c>
      <c r="EO39">
        <v>7783</v>
      </c>
      <c r="EP39">
        <v>5666</v>
      </c>
      <c r="EQ39">
        <v>5318</v>
      </c>
      <c r="ER39">
        <v>3731</v>
      </c>
      <c r="ES39">
        <v>2392</v>
      </c>
      <c r="ET39">
        <v>2096</v>
      </c>
      <c r="EU39">
        <v>1704</v>
      </c>
      <c r="EV39">
        <v>568</v>
      </c>
      <c r="EW39">
        <v>435</v>
      </c>
      <c r="EX39">
        <v>417</v>
      </c>
      <c r="EY39">
        <v>361</v>
      </c>
      <c r="EZ39">
        <v>282</v>
      </c>
      <c r="FA39">
        <v>242</v>
      </c>
      <c r="FB39">
        <v>235</v>
      </c>
      <c r="FC39">
        <v>65</v>
      </c>
      <c r="FD39">
        <v>60</v>
      </c>
      <c r="FE39">
        <v>60</v>
      </c>
      <c r="FF39">
        <v>33</v>
      </c>
      <c r="FG39">
        <v>13</v>
      </c>
      <c r="FH39">
        <v>8</v>
      </c>
      <c r="FI39">
        <v>8</v>
      </c>
      <c r="FJ39">
        <v>3</v>
      </c>
      <c r="FK39">
        <v>3</v>
      </c>
      <c r="FL39">
        <v>3</v>
      </c>
      <c r="FM39">
        <v>3</v>
      </c>
      <c r="FN39">
        <v>2</v>
      </c>
      <c r="FO39">
        <v>2</v>
      </c>
      <c r="FP39">
        <v>2</v>
      </c>
      <c r="FQ39">
        <v>2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2014186</v>
      </c>
      <c r="GB39">
        <v>2018444</v>
      </c>
      <c r="GC39">
        <v>2026897</v>
      </c>
      <c r="GD39">
        <v>2018560</v>
      </c>
      <c r="GE39">
        <v>2014249</v>
      </c>
      <c r="GF39">
        <v>2010800</v>
      </c>
      <c r="GG39">
        <v>2016360</v>
      </c>
      <c r="GH39">
        <v>2026485</v>
      </c>
      <c r="GI39">
        <v>2021086</v>
      </c>
      <c r="GJ39">
        <v>2015958</v>
      </c>
      <c r="GK39">
        <v>2005582</v>
      </c>
      <c r="GL39">
        <v>1978066</v>
      </c>
      <c r="GM39">
        <v>1982107</v>
      </c>
      <c r="GN39">
        <v>1981052</v>
      </c>
      <c r="GO39">
        <v>1978685</v>
      </c>
      <c r="GP39">
        <v>1978613</v>
      </c>
      <c r="GQ39">
        <v>1965737</v>
      </c>
      <c r="GR39">
        <v>1977516</v>
      </c>
      <c r="GS39">
        <v>1818233</v>
      </c>
      <c r="GT39">
        <v>1405663</v>
      </c>
      <c r="GU39">
        <v>868098</v>
      </c>
      <c r="GV39">
        <v>401533</v>
      </c>
      <c r="GW39">
        <v>238764</v>
      </c>
      <c r="GX39">
        <v>75731</v>
      </c>
      <c r="GY39">
        <v>38354</v>
      </c>
      <c r="GZ39">
        <v>25038</v>
      </c>
      <c r="HA39">
        <v>23337</v>
      </c>
      <c r="HB39">
        <v>18504</v>
      </c>
      <c r="HC39">
        <v>12965</v>
      </c>
      <c r="HD39">
        <v>10570</v>
      </c>
      <c r="HE39">
        <v>10677</v>
      </c>
      <c r="HF39">
        <v>10196</v>
      </c>
      <c r="HG39">
        <v>9902</v>
      </c>
      <c r="HH39">
        <v>8643</v>
      </c>
      <c r="HI39">
        <v>8053</v>
      </c>
      <c r="HJ39">
        <v>7889</v>
      </c>
      <c r="HK39">
        <v>7075</v>
      </c>
      <c r="HL39">
        <v>5874</v>
      </c>
      <c r="HM39">
        <v>4823</v>
      </c>
      <c r="HN39">
        <v>3779</v>
      </c>
      <c r="HO39">
        <v>3776</v>
      </c>
      <c r="HP39">
        <v>3776</v>
      </c>
      <c r="HQ39">
        <v>3773</v>
      </c>
      <c r="HR39">
        <v>3773</v>
      </c>
      <c r="HS39">
        <v>2495</v>
      </c>
      <c r="HT39">
        <v>1872</v>
      </c>
      <c r="HU39">
        <v>1858</v>
      </c>
      <c r="HV39">
        <v>1516</v>
      </c>
      <c r="HW39">
        <v>1468</v>
      </c>
      <c r="HX39">
        <v>1356</v>
      </c>
      <c r="HY39">
        <v>382</v>
      </c>
      <c r="HZ39">
        <v>281</v>
      </c>
      <c r="IA39">
        <v>226</v>
      </c>
      <c r="IB39">
        <v>223</v>
      </c>
      <c r="IC39">
        <v>150</v>
      </c>
      <c r="ID39">
        <v>100</v>
      </c>
      <c r="IE39">
        <v>100</v>
      </c>
      <c r="IF39">
        <v>1880122</v>
      </c>
      <c r="IG39">
        <v>1880122</v>
      </c>
      <c r="IH39">
        <v>1880122</v>
      </c>
      <c r="II39">
        <v>1880122</v>
      </c>
      <c r="IJ39">
        <v>1880122</v>
      </c>
      <c r="IK39">
        <v>1880122</v>
      </c>
      <c r="IL39">
        <v>1880122</v>
      </c>
      <c r="IM39">
        <v>1880122</v>
      </c>
      <c r="IN39">
        <v>1880122</v>
      </c>
      <c r="IO39">
        <v>1880122</v>
      </c>
      <c r="IP39">
        <v>1880122</v>
      </c>
      <c r="IQ39">
        <v>1887127</v>
      </c>
      <c r="IR39">
        <v>1893164</v>
      </c>
      <c r="IS39">
        <v>1893809</v>
      </c>
      <c r="IT39">
        <v>1895180</v>
      </c>
      <c r="IU39">
        <v>1893634</v>
      </c>
      <c r="IV39">
        <v>1888105</v>
      </c>
      <c r="IW39">
        <v>1889388</v>
      </c>
      <c r="IX39">
        <v>1887856</v>
      </c>
      <c r="IY39">
        <v>1884448</v>
      </c>
      <c r="IZ39">
        <v>1887427</v>
      </c>
      <c r="JA39">
        <v>1888185</v>
      </c>
      <c r="JB39">
        <v>1879343</v>
      </c>
      <c r="JC39">
        <v>1875296</v>
      </c>
      <c r="JD39">
        <v>1871817</v>
      </c>
      <c r="JE39">
        <v>1850309</v>
      </c>
      <c r="JF39">
        <v>1757777</v>
      </c>
      <c r="JG39">
        <v>1032231</v>
      </c>
      <c r="JH39">
        <v>1032231</v>
      </c>
      <c r="JI39">
        <v>734963</v>
      </c>
      <c r="JJ39">
        <v>286751</v>
      </c>
      <c r="JK39">
        <v>115624</v>
      </c>
      <c r="JL39">
        <v>85798</v>
      </c>
      <c r="JM39">
        <v>62047</v>
      </c>
      <c r="JN39">
        <v>23462</v>
      </c>
      <c r="JO39">
        <v>18522</v>
      </c>
      <c r="JP39">
        <v>8583</v>
      </c>
      <c r="JQ39">
        <v>5475</v>
      </c>
      <c r="JR39">
        <v>4014</v>
      </c>
      <c r="JS39">
        <v>2017</v>
      </c>
      <c r="JT39">
        <v>457</v>
      </c>
      <c r="JU39">
        <v>424</v>
      </c>
      <c r="JV39">
        <v>340</v>
      </c>
      <c r="JW39">
        <v>138</v>
      </c>
      <c r="JX39">
        <v>137</v>
      </c>
      <c r="JY39">
        <v>136</v>
      </c>
      <c r="JZ39">
        <v>36</v>
      </c>
      <c r="KA39">
        <v>36</v>
      </c>
      <c r="KB39">
        <v>25</v>
      </c>
      <c r="KC39">
        <v>15</v>
      </c>
      <c r="KD39">
        <v>14</v>
      </c>
      <c r="KE39">
        <v>12</v>
      </c>
      <c r="KF39">
        <v>12</v>
      </c>
      <c r="KG39">
        <v>12</v>
      </c>
      <c r="KH39">
        <v>12</v>
      </c>
      <c r="KI39">
        <v>12</v>
      </c>
      <c r="KJ39">
        <v>12</v>
      </c>
      <c r="KK39">
        <v>12</v>
      </c>
      <c r="KL39">
        <v>11</v>
      </c>
      <c r="KM39">
        <v>11</v>
      </c>
      <c r="KN39">
        <v>11</v>
      </c>
      <c r="KO39">
        <v>11</v>
      </c>
      <c r="KP39">
        <v>11</v>
      </c>
      <c r="KQ39">
        <v>11</v>
      </c>
      <c r="KR39">
        <v>11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1785073</v>
      </c>
      <c r="LC39">
        <v>1782187</v>
      </c>
      <c r="LD39">
        <v>1779783</v>
      </c>
      <c r="LE39">
        <v>1777845</v>
      </c>
      <c r="LF39">
        <v>1776779</v>
      </c>
      <c r="LG39">
        <v>1773444</v>
      </c>
      <c r="LH39">
        <v>1769853</v>
      </c>
      <c r="LI39">
        <v>1760045</v>
      </c>
      <c r="LJ39">
        <v>1759527</v>
      </c>
      <c r="LK39">
        <v>1757228</v>
      </c>
      <c r="LL39">
        <v>1757409</v>
      </c>
      <c r="LM39">
        <v>1757671</v>
      </c>
      <c r="LN39">
        <v>1757667</v>
      </c>
      <c r="LO39">
        <v>1751950</v>
      </c>
      <c r="LP39">
        <v>1748958</v>
      </c>
      <c r="LQ39">
        <v>1751507</v>
      </c>
      <c r="LR39">
        <v>1735746</v>
      </c>
      <c r="LS39">
        <v>1642527</v>
      </c>
      <c r="LT39">
        <v>1129047</v>
      </c>
      <c r="LU39">
        <v>557943</v>
      </c>
      <c r="LV39">
        <v>221980</v>
      </c>
      <c r="LW39">
        <v>84434</v>
      </c>
      <c r="LX39">
        <v>26723</v>
      </c>
      <c r="LY39">
        <v>8677</v>
      </c>
      <c r="LZ39">
        <v>8677</v>
      </c>
      <c r="MA39">
        <v>2560</v>
      </c>
      <c r="MB39">
        <v>981</v>
      </c>
      <c r="MC39">
        <v>883</v>
      </c>
      <c r="MD39">
        <v>866</v>
      </c>
      <c r="ME39">
        <v>840</v>
      </c>
      <c r="MF39">
        <v>788</v>
      </c>
      <c r="MG39">
        <v>774</v>
      </c>
      <c r="MH39">
        <v>755</v>
      </c>
      <c r="MI39">
        <v>738</v>
      </c>
      <c r="MJ39">
        <v>720</v>
      </c>
      <c r="MK39">
        <v>715</v>
      </c>
      <c r="ML39">
        <v>714</v>
      </c>
      <c r="MM39">
        <v>713</v>
      </c>
      <c r="MN39">
        <v>713</v>
      </c>
      <c r="MO39">
        <v>710</v>
      </c>
      <c r="MP39">
        <v>710</v>
      </c>
      <c r="MQ39">
        <v>709</v>
      </c>
      <c r="MR39">
        <v>703</v>
      </c>
      <c r="MS39">
        <v>703</v>
      </c>
      <c r="MT39">
        <v>703</v>
      </c>
      <c r="MU39">
        <v>703</v>
      </c>
      <c r="MV39">
        <v>703</v>
      </c>
      <c r="MW39">
        <v>703</v>
      </c>
      <c r="MX39">
        <v>703</v>
      </c>
      <c r="MY39">
        <v>703</v>
      </c>
      <c r="MZ39">
        <v>700</v>
      </c>
      <c r="NA39">
        <v>700</v>
      </c>
      <c r="NB39">
        <v>700</v>
      </c>
      <c r="NC39">
        <v>682</v>
      </c>
      <c r="ND39">
        <v>2</v>
      </c>
      <c r="NE39">
        <v>2</v>
      </c>
      <c r="NF39">
        <v>2</v>
      </c>
      <c r="NG39">
        <v>2</v>
      </c>
      <c r="NH39">
        <v>2</v>
      </c>
      <c r="NI39">
        <v>2</v>
      </c>
      <c r="NJ39">
        <v>2</v>
      </c>
      <c r="NK39">
        <v>2</v>
      </c>
      <c r="NL39">
        <v>2</v>
      </c>
      <c r="NM39">
        <v>1</v>
      </c>
      <c r="NN39">
        <v>1</v>
      </c>
      <c r="NO39">
        <v>1771554</v>
      </c>
      <c r="NP39">
        <v>1766642</v>
      </c>
      <c r="NQ39">
        <v>1761417</v>
      </c>
      <c r="NR39">
        <v>1765018</v>
      </c>
      <c r="NS39">
        <v>1765769</v>
      </c>
      <c r="NT39">
        <v>1768534</v>
      </c>
      <c r="NU39">
        <v>1763030</v>
      </c>
      <c r="NV39">
        <v>1758479</v>
      </c>
      <c r="NW39">
        <v>1763821</v>
      </c>
      <c r="NX39">
        <v>1769207</v>
      </c>
      <c r="NY39">
        <v>1761836</v>
      </c>
      <c r="NZ39">
        <v>1757779</v>
      </c>
      <c r="OA39">
        <v>1742783</v>
      </c>
      <c r="OB39">
        <v>1739163</v>
      </c>
      <c r="OC39">
        <v>1726095</v>
      </c>
      <c r="OD39">
        <v>1791782</v>
      </c>
      <c r="OE39">
        <v>1791782</v>
      </c>
      <c r="OF39">
        <v>1802031</v>
      </c>
      <c r="OG39">
        <v>1634145</v>
      </c>
      <c r="OH39">
        <v>1051418</v>
      </c>
      <c r="OI39">
        <v>491831</v>
      </c>
      <c r="OJ39">
        <v>200080</v>
      </c>
      <c r="OK39">
        <v>127575</v>
      </c>
      <c r="OL39">
        <v>64935</v>
      </c>
      <c r="OM39">
        <v>55818</v>
      </c>
      <c r="ON39">
        <v>50355</v>
      </c>
      <c r="OO39">
        <v>48028</v>
      </c>
      <c r="OP39">
        <v>46023</v>
      </c>
      <c r="OQ39">
        <v>44579</v>
      </c>
      <c r="OR39">
        <v>44324</v>
      </c>
      <c r="OS39">
        <v>44284</v>
      </c>
      <c r="OT39">
        <v>44141</v>
      </c>
      <c r="OU39">
        <v>43947</v>
      </c>
      <c r="OV39">
        <v>44013</v>
      </c>
      <c r="OW39">
        <v>43993</v>
      </c>
      <c r="OX39">
        <v>43965</v>
      </c>
      <c r="OY39">
        <v>43732</v>
      </c>
      <c r="OZ39">
        <v>43203</v>
      </c>
      <c r="PA39">
        <v>42065</v>
      </c>
      <c r="PB39">
        <v>41504</v>
      </c>
      <c r="PC39">
        <v>40376</v>
      </c>
      <c r="PD39">
        <v>38733</v>
      </c>
      <c r="PE39">
        <v>22423</v>
      </c>
      <c r="PF39">
        <v>10021</v>
      </c>
      <c r="PG39">
        <v>325</v>
      </c>
      <c r="PH39">
        <v>325</v>
      </c>
      <c r="PI39">
        <v>53</v>
      </c>
      <c r="PJ39">
        <v>55</v>
      </c>
      <c r="PK39">
        <v>55</v>
      </c>
      <c r="PL39">
        <v>52</v>
      </c>
      <c r="PM39">
        <v>46</v>
      </c>
      <c r="PN39">
        <v>37</v>
      </c>
      <c r="PO39">
        <v>32</v>
      </c>
      <c r="PP39">
        <v>27</v>
      </c>
      <c r="PQ39">
        <v>25</v>
      </c>
      <c r="PR39">
        <v>14</v>
      </c>
      <c r="PS39">
        <v>18</v>
      </c>
      <c r="PT39">
        <v>6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1701934</v>
      </c>
      <c r="QA39">
        <v>1701934</v>
      </c>
      <c r="QB39">
        <v>1701934</v>
      </c>
      <c r="QC39">
        <v>1714172</v>
      </c>
      <c r="QD39">
        <v>1711730</v>
      </c>
      <c r="QE39">
        <v>1708870</v>
      </c>
      <c r="QF39">
        <v>1709128</v>
      </c>
      <c r="QG39">
        <v>1704067</v>
      </c>
      <c r="QH39">
        <v>1719706</v>
      </c>
      <c r="QI39">
        <v>1689799</v>
      </c>
      <c r="QJ39">
        <v>1701402</v>
      </c>
      <c r="QK39">
        <v>1694734</v>
      </c>
      <c r="QL39">
        <v>1679074</v>
      </c>
      <c r="QM39">
        <v>1676364</v>
      </c>
      <c r="QN39">
        <v>1665328</v>
      </c>
      <c r="QO39">
        <v>1668751</v>
      </c>
      <c r="QP39">
        <v>1668751</v>
      </c>
      <c r="QQ39">
        <v>1676837</v>
      </c>
      <c r="QR39">
        <v>1642493</v>
      </c>
      <c r="QS39">
        <v>1516689</v>
      </c>
      <c r="QT39">
        <v>1200979</v>
      </c>
      <c r="QU39">
        <v>678083</v>
      </c>
      <c r="QV39">
        <v>383156</v>
      </c>
      <c r="QW39">
        <v>190830</v>
      </c>
      <c r="QX39">
        <v>125172</v>
      </c>
      <c r="QY39">
        <v>92688</v>
      </c>
      <c r="QZ39">
        <v>68515</v>
      </c>
      <c r="RA39">
        <v>66579</v>
      </c>
      <c r="RB39">
        <v>51860</v>
      </c>
      <c r="RC39">
        <v>42543</v>
      </c>
      <c r="RD39">
        <v>36657</v>
      </c>
      <c r="RE39">
        <v>34936</v>
      </c>
      <c r="RF39">
        <v>30848</v>
      </c>
      <c r="RG39">
        <v>10329</v>
      </c>
      <c r="RH39">
        <v>705</v>
      </c>
      <c r="RI39">
        <v>703</v>
      </c>
      <c r="RJ39">
        <v>701</v>
      </c>
      <c r="RK39">
        <v>695</v>
      </c>
      <c r="RL39">
        <v>163</v>
      </c>
      <c r="RM39">
        <v>22</v>
      </c>
      <c r="RN39">
        <v>21</v>
      </c>
      <c r="RO39">
        <v>23</v>
      </c>
      <c r="RP39">
        <v>19</v>
      </c>
      <c r="RQ39">
        <v>11</v>
      </c>
      <c r="RR39">
        <v>6</v>
      </c>
      <c r="RS39">
        <v>6</v>
      </c>
      <c r="RT39">
        <v>5</v>
      </c>
      <c r="RU39">
        <v>5</v>
      </c>
      <c r="RV39">
        <v>4</v>
      </c>
      <c r="RW39">
        <v>2</v>
      </c>
      <c r="RX39">
        <v>2</v>
      </c>
      <c r="RY39">
        <v>2</v>
      </c>
      <c r="RZ39">
        <v>536</v>
      </c>
      <c r="SA39">
        <v>2</v>
      </c>
      <c r="SB39">
        <v>2</v>
      </c>
      <c r="SC39">
        <v>2</v>
      </c>
      <c r="SD39">
        <v>2</v>
      </c>
      <c r="SE39">
        <v>2</v>
      </c>
      <c r="SF39">
        <v>2</v>
      </c>
      <c r="SG39">
        <v>2</v>
      </c>
      <c r="SH39">
        <v>2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1673681</v>
      </c>
      <c r="SP39">
        <v>1673681</v>
      </c>
      <c r="SQ39">
        <v>1673681</v>
      </c>
      <c r="SR39">
        <v>1674737</v>
      </c>
      <c r="SS39">
        <v>1679786</v>
      </c>
      <c r="ST39">
        <v>1686129</v>
      </c>
      <c r="SU39">
        <v>1678067</v>
      </c>
      <c r="SV39">
        <v>1683194</v>
      </c>
      <c r="SW39">
        <v>1676787</v>
      </c>
      <c r="SX39">
        <v>1682064</v>
      </c>
      <c r="SY39">
        <v>1675860</v>
      </c>
      <c r="SZ39">
        <v>1672228</v>
      </c>
      <c r="TA39">
        <v>1671702</v>
      </c>
      <c r="TB39">
        <v>1673726</v>
      </c>
      <c r="TC39">
        <v>1670025</v>
      </c>
      <c r="TD39">
        <v>1658641</v>
      </c>
      <c r="TE39">
        <v>1650495</v>
      </c>
      <c r="TF39">
        <v>1543235</v>
      </c>
      <c r="TG39">
        <v>879977</v>
      </c>
      <c r="TH39">
        <v>879977</v>
      </c>
      <c r="TI39">
        <v>515573</v>
      </c>
      <c r="TJ39">
        <v>191294</v>
      </c>
      <c r="TK39">
        <v>66666</v>
      </c>
      <c r="TL39">
        <v>31228</v>
      </c>
      <c r="TM39">
        <v>22368</v>
      </c>
      <c r="TN39">
        <v>12549</v>
      </c>
      <c r="TO39">
        <v>4141</v>
      </c>
      <c r="TP39">
        <v>528</v>
      </c>
      <c r="TQ39">
        <v>336</v>
      </c>
      <c r="TR39">
        <v>226</v>
      </c>
      <c r="TS39">
        <v>150</v>
      </c>
      <c r="TT39">
        <v>148</v>
      </c>
      <c r="TU39">
        <v>60</v>
      </c>
      <c r="TV39">
        <v>55</v>
      </c>
      <c r="TW39">
        <v>52</v>
      </c>
      <c r="TX39">
        <v>40</v>
      </c>
      <c r="TY39">
        <v>36</v>
      </c>
      <c r="TZ39">
        <v>38</v>
      </c>
      <c r="UA39">
        <v>37</v>
      </c>
      <c r="UB39">
        <v>39</v>
      </c>
      <c r="UC39">
        <v>38</v>
      </c>
      <c r="UD39">
        <v>36</v>
      </c>
      <c r="UE39">
        <v>36</v>
      </c>
      <c r="UF39">
        <v>43</v>
      </c>
      <c r="UG39">
        <v>43</v>
      </c>
      <c r="UH39">
        <v>38</v>
      </c>
      <c r="UI39">
        <v>37</v>
      </c>
      <c r="UJ39">
        <v>37</v>
      </c>
      <c r="UK39">
        <v>36</v>
      </c>
      <c r="UL39">
        <v>36</v>
      </c>
      <c r="UM39">
        <v>36</v>
      </c>
      <c r="UN39">
        <v>42</v>
      </c>
      <c r="UO39">
        <v>15</v>
      </c>
      <c r="UP39">
        <v>15</v>
      </c>
      <c r="UQ39">
        <v>15</v>
      </c>
      <c r="UR39">
        <v>15</v>
      </c>
      <c r="US39">
        <v>13</v>
      </c>
      <c r="UT39">
        <v>13</v>
      </c>
      <c r="UU39">
        <v>11</v>
      </c>
      <c r="UV39">
        <v>3</v>
      </c>
      <c r="UW39">
        <v>3</v>
      </c>
      <c r="UX39">
        <v>3</v>
      </c>
      <c r="UY39">
        <v>3</v>
      </c>
      <c r="UZ39">
        <v>3</v>
      </c>
      <c r="VA39">
        <v>3</v>
      </c>
      <c r="VB39">
        <v>3</v>
      </c>
      <c r="VC39">
        <v>3</v>
      </c>
      <c r="VD39">
        <v>1580564</v>
      </c>
      <c r="VE39">
        <v>1575059</v>
      </c>
      <c r="VF39">
        <v>1577870</v>
      </c>
      <c r="VG39">
        <v>1581368</v>
      </c>
      <c r="VH39">
        <v>1580629</v>
      </c>
      <c r="VI39">
        <v>1579696</v>
      </c>
      <c r="VJ39">
        <v>1578502</v>
      </c>
      <c r="VK39">
        <v>1581159</v>
      </c>
      <c r="VL39">
        <v>1585470</v>
      </c>
      <c r="VM39">
        <v>1593996</v>
      </c>
      <c r="VN39">
        <v>1588232</v>
      </c>
      <c r="VO39">
        <v>1586455</v>
      </c>
      <c r="VP39">
        <v>1586413</v>
      </c>
      <c r="VQ39">
        <v>1587914</v>
      </c>
      <c r="VR39">
        <v>1596683</v>
      </c>
      <c r="VS39">
        <v>1581134</v>
      </c>
      <c r="VT39">
        <v>1409849</v>
      </c>
      <c r="VU39">
        <v>821529</v>
      </c>
      <c r="VV39">
        <v>375044</v>
      </c>
      <c r="VW39">
        <v>113442</v>
      </c>
      <c r="VX39">
        <v>44727</v>
      </c>
      <c r="VY39">
        <v>24302</v>
      </c>
      <c r="VZ39">
        <v>24302</v>
      </c>
      <c r="WA39">
        <v>13168</v>
      </c>
      <c r="WB39">
        <v>6712</v>
      </c>
      <c r="WC39">
        <v>2719</v>
      </c>
      <c r="WD39">
        <v>2172</v>
      </c>
      <c r="WE39">
        <v>1402</v>
      </c>
      <c r="WF39">
        <v>1061</v>
      </c>
      <c r="WG39">
        <v>722</v>
      </c>
      <c r="WH39">
        <v>657</v>
      </c>
      <c r="WI39">
        <v>658</v>
      </c>
      <c r="WJ39">
        <v>647</v>
      </c>
      <c r="WK39">
        <v>645</v>
      </c>
      <c r="WL39">
        <v>632</v>
      </c>
      <c r="WM39">
        <v>633</v>
      </c>
      <c r="WN39">
        <v>170</v>
      </c>
      <c r="WO39">
        <v>8</v>
      </c>
      <c r="WP39">
        <v>8</v>
      </c>
      <c r="WQ39">
        <v>10</v>
      </c>
      <c r="WR39">
        <v>8</v>
      </c>
      <c r="WS39">
        <v>8</v>
      </c>
      <c r="WT39">
        <v>8</v>
      </c>
      <c r="WU39">
        <v>8</v>
      </c>
      <c r="WV39">
        <v>6</v>
      </c>
      <c r="WW39">
        <v>1622859</v>
      </c>
      <c r="WX39">
        <v>1622859</v>
      </c>
      <c r="WY39">
        <v>1622859</v>
      </c>
      <c r="WZ39">
        <v>1622859</v>
      </c>
      <c r="XA39">
        <v>1622859</v>
      </c>
      <c r="XB39">
        <v>1622859</v>
      </c>
      <c r="XC39">
        <v>1622859</v>
      </c>
      <c r="XD39">
        <v>1622859</v>
      </c>
      <c r="XE39">
        <v>1622859</v>
      </c>
      <c r="XF39">
        <v>1622859</v>
      </c>
      <c r="XG39">
        <v>1622859</v>
      </c>
      <c r="XH39">
        <v>1622859</v>
      </c>
      <c r="XI39">
        <v>1622859</v>
      </c>
      <c r="XJ39">
        <v>1622859</v>
      </c>
      <c r="XK39">
        <v>1622859</v>
      </c>
      <c r="XL39">
        <v>1622859</v>
      </c>
      <c r="XM39">
        <v>1622859</v>
      </c>
      <c r="XN39">
        <v>1622859</v>
      </c>
      <c r="XO39">
        <v>1622859</v>
      </c>
      <c r="XP39">
        <v>1622859</v>
      </c>
      <c r="XQ39">
        <v>1622859</v>
      </c>
      <c r="XR39">
        <v>1614329</v>
      </c>
      <c r="XS39">
        <v>1607377</v>
      </c>
      <c r="XT39">
        <v>1599190</v>
      </c>
      <c r="XU39">
        <v>1583904</v>
      </c>
      <c r="XV39">
        <v>1577803</v>
      </c>
      <c r="XW39">
        <v>1581019</v>
      </c>
      <c r="XX39">
        <v>1572932</v>
      </c>
      <c r="XY39">
        <v>1575370</v>
      </c>
      <c r="XZ39">
        <v>1582310</v>
      </c>
      <c r="YA39">
        <v>1580315</v>
      </c>
      <c r="YB39">
        <v>1580721</v>
      </c>
      <c r="YC39">
        <v>1593874</v>
      </c>
      <c r="YD39">
        <v>1596582</v>
      </c>
      <c r="YE39">
        <v>1575222</v>
      </c>
      <c r="YF39">
        <v>1547066</v>
      </c>
      <c r="YG39">
        <v>1419363</v>
      </c>
      <c r="YH39">
        <v>983504</v>
      </c>
      <c r="YI39">
        <v>844123</v>
      </c>
      <c r="YJ39">
        <v>844123</v>
      </c>
      <c r="YK39">
        <v>317056</v>
      </c>
      <c r="YL39">
        <v>71745</v>
      </c>
      <c r="YM39">
        <v>26318</v>
      </c>
      <c r="YN39">
        <v>17722</v>
      </c>
      <c r="YO39">
        <v>8638</v>
      </c>
      <c r="YP39">
        <v>8374</v>
      </c>
      <c r="YQ39">
        <v>2139</v>
      </c>
      <c r="YR39">
        <v>1344</v>
      </c>
      <c r="YS39">
        <v>1318</v>
      </c>
      <c r="YT39">
        <v>1255</v>
      </c>
      <c r="YU39">
        <v>1251</v>
      </c>
      <c r="YV39">
        <v>1155</v>
      </c>
      <c r="YW39">
        <v>655</v>
      </c>
      <c r="YX39">
        <v>204</v>
      </c>
      <c r="YY39">
        <v>212</v>
      </c>
      <c r="YZ39">
        <v>190</v>
      </c>
      <c r="ZA39">
        <v>184</v>
      </c>
      <c r="ZB39">
        <v>183</v>
      </c>
      <c r="ZC39">
        <v>173</v>
      </c>
      <c r="ZD39">
        <v>67</v>
      </c>
      <c r="ZE39">
        <v>67</v>
      </c>
      <c r="ZF39">
        <v>67</v>
      </c>
      <c r="ZG39">
        <v>50</v>
      </c>
      <c r="ZH39">
        <v>49</v>
      </c>
      <c r="ZI39">
        <v>35</v>
      </c>
      <c r="ZJ39">
        <v>31</v>
      </c>
      <c r="ZK39">
        <v>30</v>
      </c>
      <c r="ZL39">
        <v>30</v>
      </c>
      <c r="ZM39">
        <v>29</v>
      </c>
      <c r="ZN39">
        <v>29</v>
      </c>
      <c r="ZO39">
        <v>29</v>
      </c>
      <c r="ZP39">
        <v>29</v>
      </c>
      <c r="ZQ39">
        <v>29</v>
      </c>
      <c r="ZR39">
        <v>29</v>
      </c>
      <c r="ZS39">
        <v>29</v>
      </c>
      <c r="ZT39">
        <v>29</v>
      </c>
      <c r="ZU39">
        <v>28</v>
      </c>
      <c r="ZV39">
        <v>28</v>
      </c>
      <c r="ZW39">
        <v>6</v>
      </c>
      <c r="ZX39">
        <v>5</v>
      </c>
      <c r="ZY39">
        <v>1</v>
      </c>
      <c r="ZZ39">
        <v>1</v>
      </c>
      <c r="AAA39">
        <v>1</v>
      </c>
      <c r="AAB39">
        <v>1</v>
      </c>
      <c r="AAC39">
        <v>1535969</v>
      </c>
      <c r="AAD39">
        <v>1541196</v>
      </c>
      <c r="AAE39">
        <v>1533780</v>
      </c>
      <c r="AAF39">
        <v>1538416</v>
      </c>
      <c r="AAG39">
        <v>1538046</v>
      </c>
      <c r="AAH39">
        <v>1532107</v>
      </c>
      <c r="AAI39">
        <v>1527715</v>
      </c>
      <c r="AAJ39">
        <v>1527805</v>
      </c>
      <c r="AAK39">
        <v>1525544</v>
      </c>
      <c r="AAL39">
        <v>1524470</v>
      </c>
      <c r="AAM39">
        <v>1527009</v>
      </c>
      <c r="AAN39">
        <v>1527215</v>
      </c>
      <c r="AAO39">
        <v>1527510</v>
      </c>
      <c r="AAP39">
        <v>1527510</v>
      </c>
      <c r="AAQ39">
        <v>1514708</v>
      </c>
      <c r="AAR39">
        <v>1508199</v>
      </c>
      <c r="AAS39">
        <v>1495357</v>
      </c>
      <c r="AAT39">
        <v>1445908</v>
      </c>
      <c r="AAU39">
        <v>1189796</v>
      </c>
      <c r="AAV39">
        <v>853041</v>
      </c>
      <c r="AAW39">
        <v>417239</v>
      </c>
      <c r="AAX39">
        <v>307343</v>
      </c>
      <c r="AAY39">
        <v>234296</v>
      </c>
      <c r="AAZ39">
        <v>160247</v>
      </c>
      <c r="ABA39">
        <v>136475</v>
      </c>
      <c r="ABB39">
        <v>126367</v>
      </c>
      <c r="ABC39">
        <v>85857</v>
      </c>
      <c r="ABD39">
        <v>24362</v>
      </c>
      <c r="ABE39">
        <v>18446</v>
      </c>
      <c r="ABF39">
        <v>17838</v>
      </c>
      <c r="ABG39">
        <v>13783</v>
      </c>
      <c r="ABH39">
        <v>1111</v>
      </c>
      <c r="ABI39">
        <v>1105</v>
      </c>
      <c r="ABJ39">
        <v>793</v>
      </c>
      <c r="ABK39">
        <v>456</v>
      </c>
      <c r="ABL39">
        <v>66</v>
      </c>
      <c r="ABM39">
        <v>54</v>
      </c>
      <c r="ABN39">
        <v>40</v>
      </c>
      <c r="ABO39">
        <v>39</v>
      </c>
      <c r="ABP39">
        <v>39</v>
      </c>
      <c r="ABQ39">
        <v>27</v>
      </c>
      <c r="ABR39">
        <v>27</v>
      </c>
      <c r="ABS39">
        <v>27</v>
      </c>
      <c r="ABT39">
        <v>28</v>
      </c>
      <c r="ABU39">
        <v>27</v>
      </c>
      <c r="ABV39">
        <v>27</v>
      </c>
      <c r="ABW39">
        <v>27</v>
      </c>
      <c r="ABX39">
        <v>14</v>
      </c>
      <c r="ABY39">
        <v>14</v>
      </c>
      <c r="ABZ39">
        <v>14</v>
      </c>
      <c r="ACA39">
        <v>3</v>
      </c>
      <c r="ACB39">
        <v>3</v>
      </c>
      <c r="ACC39">
        <v>3</v>
      </c>
      <c r="ACD39">
        <v>3</v>
      </c>
      <c r="ACE39">
        <v>2</v>
      </c>
      <c r="ACF39">
        <v>1476080</v>
      </c>
      <c r="ACG39">
        <v>1476080</v>
      </c>
      <c r="ACH39">
        <v>1476080</v>
      </c>
      <c r="ACI39">
        <v>1476080</v>
      </c>
      <c r="ACJ39">
        <v>1476080</v>
      </c>
      <c r="ACK39">
        <v>1476080</v>
      </c>
      <c r="ACL39">
        <v>1476080</v>
      </c>
      <c r="ACM39">
        <v>1476080</v>
      </c>
      <c r="ACN39">
        <v>1476080</v>
      </c>
      <c r="ACO39">
        <v>1476080</v>
      </c>
      <c r="ACP39">
        <v>1476080</v>
      </c>
      <c r="ACQ39">
        <v>1470030</v>
      </c>
      <c r="ACR39">
        <v>1467837</v>
      </c>
      <c r="ACS39">
        <v>1467837</v>
      </c>
      <c r="ACT39">
        <v>1464966</v>
      </c>
      <c r="ACU39">
        <v>1464416</v>
      </c>
      <c r="ACV39">
        <v>1457536</v>
      </c>
      <c r="ACW39">
        <v>1453028</v>
      </c>
      <c r="ACX39">
        <v>1451002</v>
      </c>
      <c r="ACY39">
        <v>1450502</v>
      </c>
      <c r="ACZ39">
        <v>1464156</v>
      </c>
      <c r="ADA39">
        <v>1458398</v>
      </c>
      <c r="ADB39">
        <v>1456289</v>
      </c>
      <c r="ADC39">
        <v>1458947</v>
      </c>
      <c r="ADD39">
        <v>1462685</v>
      </c>
      <c r="ADE39">
        <v>1465793</v>
      </c>
      <c r="ADF39">
        <v>1451376</v>
      </c>
      <c r="ADG39">
        <v>1433860</v>
      </c>
      <c r="ADH39">
        <v>1433860</v>
      </c>
      <c r="ADI39">
        <v>1361258</v>
      </c>
      <c r="ADJ39">
        <v>1117415</v>
      </c>
      <c r="ADK39">
        <v>551676</v>
      </c>
      <c r="ADL39">
        <v>242602</v>
      </c>
      <c r="ADM39">
        <v>99405</v>
      </c>
      <c r="ADN39">
        <v>57524</v>
      </c>
      <c r="ADO39">
        <v>28553</v>
      </c>
      <c r="ADP39">
        <v>19726</v>
      </c>
      <c r="ADQ39">
        <v>13523</v>
      </c>
      <c r="ADR39">
        <v>12534</v>
      </c>
      <c r="ADS39">
        <v>10930</v>
      </c>
      <c r="ADT39">
        <v>9895</v>
      </c>
      <c r="ADU39">
        <v>3624</v>
      </c>
      <c r="ADV39">
        <v>683</v>
      </c>
      <c r="ADW39">
        <v>543</v>
      </c>
      <c r="ADX39">
        <v>521</v>
      </c>
      <c r="ADY39">
        <v>245</v>
      </c>
      <c r="ADZ39">
        <v>225</v>
      </c>
      <c r="AEA39">
        <v>225</v>
      </c>
      <c r="AEB39">
        <v>193</v>
      </c>
      <c r="AEC39">
        <v>186</v>
      </c>
      <c r="AED39">
        <v>184</v>
      </c>
      <c r="AEE39">
        <v>180</v>
      </c>
      <c r="AEF39">
        <v>183</v>
      </c>
      <c r="AEG39">
        <v>185</v>
      </c>
      <c r="AEH39">
        <v>177</v>
      </c>
      <c r="AEI39">
        <v>177</v>
      </c>
      <c r="AEJ39">
        <v>155</v>
      </c>
      <c r="AEK39">
        <v>154</v>
      </c>
      <c r="AEL39">
        <v>149</v>
      </c>
      <c r="AEM39">
        <v>148</v>
      </c>
      <c r="AEN39">
        <v>148</v>
      </c>
      <c r="AEO39">
        <v>20</v>
      </c>
      <c r="AEP39">
        <v>2</v>
      </c>
      <c r="AEQ39">
        <v>2</v>
      </c>
      <c r="AER39">
        <v>2</v>
      </c>
      <c r="AES39">
        <v>2</v>
      </c>
      <c r="AET39">
        <v>2</v>
      </c>
      <c r="AEU39">
        <v>2</v>
      </c>
      <c r="AEV39">
        <v>2</v>
      </c>
      <c r="AEW39">
        <v>2</v>
      </c>
      <c r="AEX39">
        <v>2</v>
      </c>
      <c r="AEY39">
        <v>2</v>
      </c>
      <c r="AEZ39">
        <v>2</v>
      </c>
      <c r="AFA39">
        <v>2</v>
      </c>
      <c r="AFB39">
        <v>2</v>
      </c>
      <c r="AFC39">
        <v>1428960</v>
      </c>
      <c r="AFD39">
        <v>1426951</v>
      </c>
      <c r="AFE39">
        <v>1427526</v>
      </c>
      <c r="AFF39">
        <v>1435160</v>
      </c>
      <c r="AFG39">
        <v>1432880</v>
      </c>
      <c r="AFH39">
        <v>1433332</v>
      </c>
      <c r="AFI39">
        <v>1440282</v>
      </c>
      <c r="AFJ39">
        <v>1460389</v>
      </c>
      <c r="AFK39">
        <v>1456048</v>
      </c>
      <c r="AFL39">
        <v>1458457</v>
      </c>
      <c r="AFM39">
        <v>1457560</v>
      </c>
      <c r="AFN39">
        <v>1458615</v>
      </c>
      <c r="AFO39">
        <v>1462448</v>
      </c>
      <c r="AFP39">
        <v>1459504</v>
      </c>
      <c r="AFQ39">
        <v>1457909</v>
      </c>
      <c r="AFR39">
        <v>1452048</v>
      </c>
      <c r="AFS39">
        <v>1441700</v>
      </c>
      <c r="AFT39">
        <v>1439592</v>
      </c>
      <c r="AFU39">
        <v>1421667</v>
      </c>
      <c r="AFV39">
        <v>1273394</v>
      </c>
      <c r="AFW39">
        <v>861835</v>
      </c>
      <c r="AFX39">
        <v>333195</v>
      </c>
      <c r="AFY39">
        <v>119401</v>
      </c>
      <c r="AFZ39">
        <v>119401</v>
      </c>
      <c r="AGA39">
        <v>101036</v>
      </c>
      <c r="AGB39">
        <v>58981</v>
      </c>
      <c r="AGC39">
        <v>42794</v>
      </c>
      <c r="AGD39">
        <v>27229</v>
      </c>
      <c r="AGE39">
        <v>24725</v>
      </c>
      <c r="AGF39">
        <v>20183</v>
      </c>
      <c r="AGG39">
        <v>20086</v>
      </c>
      <c r="AGH39">
        <v>3354</v>
      </c>
      <c r="AGI39">
        <v>836</v>
      </c>
      <c r="AGJ39">
        <v>629</v>
      </c>
      <c r="AGK39">
        <v>180</v>
      </c>
      <c r="AGL39">
        <v>120</v>
      </c>
      <c r="AGM39">
        <v>56</v>
      </c>
      <c r="AGN39">
        <v>51</v>
      </c>
      <c r="AGO39">
        <v>46</v>
      </c>
      <c r="AGP39">
        <v>45</v>
      </c>
      <c r="AGQ39">
        <v>40</v>
      </c>
      <c r="AGR39">
        <v>35</v>
      </c>
      <c r="AGS39">
        <v>31</v>
      </c>
      <c r="AGT39">
        <v>31</v>
      </c>
      <c r="AGU39">
        <v>31</v>
      </c>
      <c r="AGV39">
        <v>31</v>
      </c>
      <c r="AGW39">
        <v>23</v>
      </c>
      <c r="AGX39">
        <v>23</v>
      </c>
      <c r="AGY39">
        <v>23</v>
      </c>
      <c r="AGZ39">
        <v>10</v>
      </c>
      <c r="AHA39">
        <v>1413045</v>
      </c>
      <c r="AHB39">
        <v>1413045</v>
      </c>
      <c r="AHC39">
        <v>1413045</v>
      </c>
      <c r="AHD39">
        <v>1413045</v>
      </c>
      <c r="AHE39">
        <v>1413045</v>
      </c>
      <c r="AHF39">
        <v>1413045</v>
      </c>
      <c r="AHG39">
        <v>1413045</v>
      </c>
      <c r="AHH39">
        <v>1413045</v>
      </c>
      <c r="AHI39">
        <v>1413045</v>
      </c>
      <c r="AHJ39">
        <v>1413045</v>
      </c>
      <c r="AHK39">
        <v>1413045</v>
      </c>
      <c r="AHL39">
        <v>1413045</v>
      </c>
      <c r="AHM39">
        <v>1413045</v>
      </c>
      <c r="AHN39">
        <v>1413045</v>
      </c>
      <c r="AHO39">
        <v>1413045</v>
      </c>
      <c r="AHP39">
        <v>1413045</v>
      </c>
      <c r="AHQ39">
        <v>1413045</v>
      </c>
      <c r="AHR39">
        <v>1415017</v>
      </c>
      <c r="AHS39">
        <v>1425235</v>
      </c>
      <c r="AHT39">
        <v>1426679</v>
      </c>
      <c r="AHU39">
        <v>1424043</v>
      </c>
      <c r="AHV39">
        <v>1424025</v>
      </c>
      <c r="AHW39">
        <v>1416149</v>
      </c>
      <c r="AHX39">
        <v>1416537</v>
      </c>
      <c r="AHY39">
        <v>1436214</v>
      </c>
      <c r="AHZ39">
        <v>1443262</v>
      </c>
      <c r="AIA39">
        <v>1420823</v>
      </c>
      <c r="AIB39">
        <v>1420374</v>
      </c>
      <c r="AIC39">
        <v>1417991</v>
      </c>
      <c r="AID39">
        <v>1418669</v>
      </c>
      <c r="AIE39">
        <v>1427693</v>
      </c>
      <c r="AIF39">
        <v>1436978</v>
      </c>
      <c r="AIG39">
        <v>1421890</v>
      </c>
      <c r="AIH39">
        <v>1261437</v>
      </c>
      <c r="AII39">
        <v>1149467</v>
      </c>
      <c r="AIJ39">
        <v>1149467</v>
      </c>
      <c r="AIK39">
        <v>870411</v>
      </c>
      <c r="AIL39">
        <v>420101</v>
      </c>
      <c r="AIM39">
        <v>156567</v>
      </c>
      <c r="AIN39">
        <v>88492</v>
      </c>
      <c r="AIO39">
        <v>68467</v>
      </c>
      <c r="AIP39">
        <v>43017</v>
      </c>
      <c r="AIQ39">
        <v>12081</v>
      </c>
      <c r="AIR39">
        <v>1323</v>
      </c>
      <c r="AIS39">
        <v>1318</v>
      </c>
      <c r="AIT39">
        <v>1268</v>
      </c>
      <c r="AIU39">
        <v>1084</v>
      </c>
      <c r="AIV39">
        <v>354</v>
      </c>
      <c r="AIW39">
        <v>236</v>
      </c>
      <c r="AIX39">
        <v>19</v>
      </c>
      <c r="AIY39">
        <v>6</v>
      </c>
      <c r="AIZ39">
        <v>3</v>
      </c>
      <c r="AJA39">
        <v>1383050</v>
      </c>
      <c r="AJB39">
        <v>1383050</v>
      </c>
      <c r="AJC39">
        <v>1383050</v>
      </c>
      <c r="AJD39">
        <v>1383050</v>
      </c>
      <c r="AJE39">
        <v>1383050</v>
      </c>
      <c r="AJF39">
        <v>1383050</v>
      </c>
      <c r="AJG39">
        <v>1383050</v>
      </c>
      <c r="AJH39">
        <v>1383050</v>
      </c>
      <c r="AJI39">
        <v>1383050</v>
      </c>
      <c r="AJJ39">
        <v>1383050</v>
      </c>
      <c r="AJK39">
        <v>1383050</v>
      </c>
      <c r="AJL39">
        <v>1383050</v>
      </c>
      <c r="AJM39">
        <v>1383050</v>
      </c>
      <c r="AJN39">
        <v>1383050</v>
      </c>
      <c r="AJO39">
        <v>1383050</v>
      </c>
      <c r="AJP39">
        <v>1383050</v>
      </c>
      <c r="AJQ39">
        <v>1383050</v>
      </c>
      <c r="AJR39">
        <v>1383050</v>
      </c>
      <c r="AJS39">
        <v>1383050</v>
      </c>
      <c r="AJT39">
        <v>1383050</v>
      </c>
      <c r="AJU39">
        <v>1383050</v>
      </c>
      <c r="AJV39">
        <v>1383050</v>
      </c>
      <c r="AJW39">
        <v>1383050</v>
      </c>
      <c r="AJX39">
        <v>1383050</v>
      </c>
      <c r="AJY39">
        <v>1383050</v>
      </c>
      <c r="AJZ39">
        <v>1383050</v>
      </c>
      <c r="AKA39">
        <v>1383050</v>
      </c>
      <c r="AKB39">
        <v>1383050</v>
      </c>
      <c r="AKC39">
        <v>1383050</v>
      </c>
      <c r="AKD39">
        <v>1370870</v>
      </c>
      <c r="AKE39">
        <v>1364396</v>
      </c>
      <c r="AKF39">
        <v>1359714</v>
      </c>
      <c r="AKG39">
        <v>1358382</v>
      </c>
      <c r="AKH39">
        <v>1351483</v>
      </c>
      <c r="AKI39">
        <v>1357177</v>
      </c>
      <c r="AKJ39">
        <v>1338290</v>
      </c>
      <c r="AKK39">
        <v>1336447</v>
      </c>
      <c r="AKL39">
        <v>1338643</v>
      </c>
      <c r="AKM39">
        <v>1334810</v>
      </c>
      <c r="AKN39">
        <v>1335440</v>
      </c>
      <c r="AKO39">
        <v>1333698</v>
      </c>
      <c r="AKP39">
        <v>1333698</v>
      </c>
      <c r="AKQ39">
        <v>1336913</v>
      </c>
      <c r="AKR39">
        <v>1335932</v>
      </c>
      <c r="AKS39">
        <v>1350808</v>
      </c>
      <c r="AKT39">
        <v>1333097</v>
      </c>
      <c r="AKU39">
        <v>1252863</v>
      </c>
      <c r="AKV39">
        <v>1096601</v>
      </c>
      <c r="AKW39">
        <v>720671</v>
      </c>
      <c r="AKX39">
        <v>279392</v>
      </c>
      <c r="AKY39">
        <v>166194</v>
      </c>
      <c r="AKZ39">
        <v>96466</v>
      </c>
      <c r="ALA39">
        <v>76109</v>
      </c>
      <c r="ALB39">
        <v>69903</v>
      </c>
      <c r="ALC39">
        <v>56122</v>
      </c>
      <c r="ALD39">
        <v>34808</v>
      </c>
      <c r="ALE39">
        <v>24950</v>
      </c>
      <c r="ALF39">
        <v>24179</v>
      </c>
      <c r="ALG39">
        <v>23454</v>
      </c>
      <c r="ALH39">
        <v>22980</v>
      </c>
      <c r="ALI39">
        <v>3926</v>
      </c>
      <c r="ALJ39">
        <v>2840</v>
      </c>
      <c r="ALK39">
        <v>2842</v>
      </c>
      <c r="ALL39">
        <v>2761</v>
      </c>
      <c r="ALM39">
        <v>261</v>
      </c>
      <c r="ALN39">
        <v>7</v>
      </c>
      <c r="ALO39">
        <v>7</v>
      </c>
      <c r="ALP39">
        <v>8</v>
      </c>
      <c r="ALQ39">
        <v>6</v>
      </c>
      <c r="ALR39">
        <v>4</v>
      </c>
      <c r="ALS39">
        <v>1</v>
      </c>
      <c r="ALT39">
        <v>1</v>
      </c>
      <c r="ALU39">
        <v>1280854</v>
      </c>
      <c r="ALV39">
        <v>1280854</v>
      </c>
      <c r="ALW39">
        <v>1280854</v>
      </c>
      <c r="ALX39">
        <v>1280854</v>
      </c>
      <c r="ALY39">
        <v>1280854</v>
      </c>
      <c r="ALZ39">
        <v>1280854</v>
      </c>
      <c r="AMA39">
        <v>1280854</v>
      </c>
      <c r="AMB39">
        <v>1280854</v>
      </c>
      <c r="AMC39">
        <v>1280854</v>
      </c>
      <c r="AMD39">
        <v>1280854</v>
      </c>
      <c r="AME39">
        <v>1280854</v>
      </c>
      <c r="AMF39">
        <v>1280854</v>
      </c>
      <c r="AMG39">
        <v>1280854</v>
      </c>
      <c r="AMH39">
        <v>1280854</v>
      </c>
      <c r="AMI39">
        <v>1280854</v>
      </c>
      <c r="AMJ39">
        <v>1280854</v>
      </c>
      <c r="AMK39">
        <v>1280854</v>
      </c>
      <c r="AML39">
        <v>1280854</v>
      </c>
      <c r="AMM39">
        <v>1280854</v>
      </c>
      <c r="AMN39">
        <v>1280854</v>
      </c>
      <c r="AMO39">
        <v>1280854</v>
      </c>
      <c r="AMP39">
        <v>1280854</v>
      </c>
      <c r="AMQ39">
        <v>1280854</v>
      </c>
      <c r="AMR39">
        <v>1267799</v>
      </c>
      <c r="AMS39">
        <v>1267799</v>
      </c>
      <c r="AMT39">
        <v>1286066</v>
      </c>
      <c r="AMU39">
        <v>1283268</v>
      </c>
      <c r="AMV39">
        <v>1285557</v>
      </c>
      <c r="AMW39">
        <v>1285043</v>
      </c>
      <c r="AMX39">
        <v>1274021</v>
      </c>
      <c r="AMY39">
        <v>1268589</v>
      </c>
      <c r="AMZ39">
        <v>1258411</v>
      </c>
      <c r="ANA39">
        <v>1262902</v>
      </c>
      <c r="ANB39">
        <v>1265692</v>
      </c>
      <c r="ANC39">
        <v>1265762</v>
      </c>
      <c r="AND39">
        <v>1267557</v>
      </c>
      <c r="ANE39">
        <v>1265683</v>
      </c>
      <c r="ANF39">
        <v>1264565</v>
      </c>
      <c r="ANG39">
        <v>1277468</v>
      </c>
      <c r="ANH39">
        <v>1277468</v>
      </c>
      <c r="ANI39">
        <v>1275678</v>
      </c>
      <c r="ANJ39">
        <v>1078171</v>
      </c>
      <c r="ANK39">
        <v>764354</v>
      </c>
      <c r="ANL39">
        <v>341463</v>
      </c>
      <c r="ANM39">
        <v>165384</v>
      </c>
      <c r="ANN39">
        <v>85036</v>
      </c>
      <c r="ANO39">
        <v>65686</v>
      </c>
      <c r="ANP39">
        <v>40660</v>
      </c>
      <c r="ANQ39">
        <v>9829</v>
      </c>
      <c r="ANR39">
        <v>4691</v>
      </c>
      <c r="ANS39">
        <v>1863</v>
      </c>
      <c r="ANT39">
        <v>1855</v>
      </c>
      <c r="ANU39">
        <v>806</v>
      </c>
      <c r="ANV39">
        <v>766</v>
      </c>
      <c r="ANW39">
        <v>42</v>
      </c>
      <c r="ANX39">
        <v>8</v>
      </c>
      <c r="ANY39">
        <v>2</v>
      </c>
      <c r="ANZ39">
        <v>2</v>
      </c>
      <c r="AOA39">
        <v>2</v>
      </c>
      <c r="AOB39">
        <v>2</v>
      </c>
      <c r="AOC39">
        <v>2</v>
      </c>
      <c r="AOD39">
        <v>2</v>
      </c>
      <c r="AOE39">
        <v>2</v>
      </c>
      <c r="AOF39">
        <v>2</v>
      </c>
      <c r="AOG39">
        <v>2</v>
      </c>
      <c r="AOH39">
        <v>2</v>
      </c>
      <c r="AOI39">
        <v>1</v>
      </c>
      <c r="AOJ39">
        <v>1</v>
      </c>
      <c r="AOK39">
        <v>1264111</v>
      </c>
      <c r="AOL39">
        <v>1264111</v>
      </c>
      <c r="AOM39">
        <v>1264111</v>
      </c>
      <c r="AON39">
        <v>1264111</v>
      </c>
      <c r="AOO39">
        <v>1264111</v>
      </c>
      <c r="AOP39">
        <v>1264111</v>
      </c>
      <c r="AOQ39">
        <v>1264111</v>
      </c>
      <c r="AOR39">
        <v>1264111</v>
      </c>
      <c r="AOS39">
        <v>1264111</v>
      </c>
      <c r="AOT39">
        <v>1264111</v>
      </c>
      <c r="AOU39">
        <v>1264111</v>
      </c>
      <c r="AOV39">
        <v>1264111</v>
      </c>
      <c r="AOW39">
        <v>1264111</v>
      </c>
      <c r="AOX39">
        <v>1264111</v>
      </c>
      <c r="AOY39">
        <v>1264111</v>
      </c>
      <c r="AOZ39">
        <v>1264111</v>
      </c>
      <c r="APA39">
        <v>1264111</v>
      </c>
      <c r="APB39">
        <v>1264111</v>
      </c>
      <c r="APC39">
        <v>1264111</v>
      </c>
      <c r="APD39">
        <v>1264111</v>
      </c>
      <c r="APE39">
        <v>1260574</v>
      </c>
      <c r="APF39">
        <v>1263369</v>
      </c>
      <c r="APG39">
        <v>1259001</v>
      </c>
      <c r="APH39">
        <v>1266094</v>
      </c>
      <c r="API39">
        <v>1254089</v>
      </c>
      <c r="APJ39">
        <v>1251567</v>
      </c>
      <c r="APK39">
        <v>1248924</v>
      </c>
      <c r="APL39">
        <v>1242602</v>
      </c>
      <c r="APM39">
        <v>1231095</v>
      </c>
      <c r="APN39">
        <v>1234426</v>
      </c>
      <c r="APO39">
        <v>1244425</v>
      </c>
      <c r="APP39">
        <v>1250514</v>
      </c>
      <c r="APQ39">
        <v>1248283</v>
      </c>
      <c r="APR39">
        <v>1244118</v>
      </c>
      <c r="APS39">
        <v>1251706</v>
      </c>
      <c r="APT39">
        <v>1261649</v>
      </c>
      <c r="APU39">
        <v>1253075</v>
      </c>
      <c r="APV39">
        <v>1217683</v>
      </c>
      <c r="APW39">
        <v>968241</v>
      </c>
      <c r="APX39">
        <v>418627</v>
      </c>
      <c r="APY39">
        <v>132847</v>
      </c>
      <c r="APZ39">
        <v>132847</v>
      </c>
      <c r="AQA39">
        <v>36774</v>
      </c>
      <c r="AQB39">
        <v>20613</v>
      </c>
      <c r="AQC39">
        <v>15993</v>
      </c>
      <c r="AQD39">
        <v>13567</v>
      </c>
      <c r="AQE39">
        <v>11636</v>
      </c>
      <c r="AQF39">
        <v>9575</v>
      </c>
      <c r="AQG39">
        <v>2820</v>
      </c>
      <c r="AQH39">
        <v>577</v>
      </c>
      <c r="AQI39">
        <v>169</v>
      </c>
      <c r="AQJ39">
        <v>168</v>
      </c>
      <c r="AQK39">
        <v>168</v>
      </c>
      <c r="AQL39">
        <v>168</v>
      </c>
      <c r="AQM39">
        <v>166</v>
      </c>
      <c r="AQN39">
        <v>166</v>
      </c>
      <c r="AQO39">
        <v>166</v>
      </c>
      <c r="AQP39">
        <v>166</v>
      </c>
      <c r="AQQ39">
        <v>166</v>
      </c>
      <c r="AQR39">
        <v>780</v>
      </c>
      <c r="AQS39">
        <v>166</v>
      </c>
      <c r="AQT39">
        <v>166</v>
      </c>
      <c r="AQU39">
        <v>166</v>
      </c>
      <c r="AQV39">
        <v>166</v>
      </c>
      <c r="AQW39">
        <v>51</v>
      </c>
      <c r="AQX39">
        <v>27</v>
      </c>
      <c r="AQY39">
        <v>27</v>
      </c>
      <c r="AQZ39">
        <v>12</v>
      </c>
      <c r="ARA39">
        <v>2</v>
      </c>
      <c r="ARB39">
        <v>1</v>
      </c>
      <c r="ARC39">
        <v>1</v>
      </c>
      <c r="ARD39">
        <v>1254215</v>
      </c>
      <c r="ARE39">
        <v>1254215</v>
      </c>
      <c r="ARF39">
        <v>1254215</v>
      </c>
      <c r="ARG39">
        <v>1254215</v>
      </c>
      <c r="ARH39">
        <v>1254215</v>
      </c>
      <c r="ARI39">
        <v>1254215</v>
      </c>
      <c r="ARJ39">
        <v>1254215</v>
      </c>
      <c r="ARK39">
        <v>1254215</v>
      </c>
      <c r="ARL39">
        <v>1254215</v>
      </c>
      <c r="ARM39">
        <v>1254215</v>
      </c>
      <c r="ARN39">
        <v>1254215</v>
      </c>
      <c r="ARO39">
        <v>1254215</v>
      </c>
      <c r="ARP39">
        <v>1254215</v>
      </c>
      <c r="ARQ39">
        <v>1254215</v>
      </c>
      <c r="ARR39">
        <v>1250782</v>
      </c>
      <c r="ARS39">
        <v>1252131</v>
      </c>
      <c r="ART39">
        <v>1248494</v>
      </c>
      <c r="ARU39">
        <v>1248003</v>
      </c>
      <c r="ARV39">
        <v>1247776</v>
      </c>
      <c r="ARW39">
        <v>1249527</v>
      </c>
      <c r="ARX39">
        <v>1242640</v>
      </c>
      <c r="ARY39">
        <v>1234568</v>
      </c>
      <c r="ARZ39">
        <v>1220064</v>
      </c>
      <c r="ASA39">
        <v>1223019</v>
      </c>
      <c r="ASB39">
        <v>1223849</v>
      </c>
      <c r="ASC39">
        <v>1226819</v>
      </c>
      <c r="ASD39">
        <v>1217839</v>
      </c>
      <c r="ASE39">
        <v>1218281</v>
      </c>
      <c r="ASF39">
        <v>1219903</v>
      </c>
      <c r="ASG39">
        <v>1215922</v>
      </c>
      <c r="ASH39">
        <v>1196020</v>
      </c>
      <c r="ASI39">
        <v>1156730</v>
      </c>
      <c r="ASJ39">
        <v>1156730</v>
      </c>
      <c r="ASK39">
        <v>874895</v>
      </c>
      <c r="ASL39">
        <v>447077</v>
      </c>
      <c r="ASM39">
        <v>161966</v>
      </c>
      <c r="ASN39">
        <v>57806</v>
      </c>
      <c r="ASO39">
        <v>28442</v>
      </c>
      <c r="ASP39">
        <v>21040</v>
      </c>
      <c r="ASQ39">
        <v>16090</v>
      </c>
      <c r="ASR39">
        <v>13846</v>
      </c>
      <c r="ASS39">
        <v>13565</v>
      </c>
      <c r="AST39">
        <v>13440</v>
      </c>
      <c r="ASU39">
        <v>12232</v>
      </c>
      <c r="ASV39">
        <v>4025</v>
      </c>
      <c r="ASW39">
        <v>3028</v>
      </c>
      <c r="ASX39">
        <v>1574</v>
      </c>
      <c r="ASY39">
        <v>1574</v>
      </c>
      <c r="ASZ39">
        <v>1571</v>
      </c>
      <c r="ATA39">
        <v>1084</v>
      </c>
      <c r="ATB39">
        <v>1084</v>
      </c>
      <c r="ATC39">
        <v>1082</v>
      </c>
      <c r="ATD39">
        <v>1079</v>
      </c>
      <c r="ATE39">
        <v>1049</v>
      </c>
      <c r="ATF39">
        <v>519</v>
      </c>
      <c r="ATG39">
        <v>518</v>
      </c>
      <c r="ATH39">
        <v>18</v>
      </c>
      <c r="ATI39">
        <v>18</v>
      </c>
      <c r="ATJ39">
        <v>18</v>
      </c>
      <c r="ATK39">
        <v>15</v>
      </c>
      <c r="ATL39">
        <v>15</v>
      </c>
      <c r="ATM39">
        <v>16</v>
      </c>
      <c r="ATN39">
        <v>13</v>
      </c>
      <c r="ATO39">
        <v>13</v>
      </c>
      <c r="ATP39">
        <v>13</v>
      </c>
      <c r="ATQ39">
        <v>13</v>
      </c>
      <c r="ATR39">
        <v>11</v>
      </c>
      <c r="ATS39">
        <v>11</v>
      </c>
      <c r="ATT39">
        <v>11</v>
      </c>
      <c r="ATU39">
        <v>11</v>
      </c>
      <c r="ATV39">
        <v>11</v>
      </c>
      <c r="ATW39">
        <v>6</v>
      </c>
      <c r="ATX39">
        <v>6</v>
      </c>
      <c r="ATY39">
        <v>6</v>
      </c>
      <c r="ATZ39">
        <v>7</v>
      </c>
      <c r="AUA39">
        <v>7</v>
      </c>
      <c r="AUB39">
        <v>2</v>
      </c>
      <c r="AUC39">
        <v>1241537</v>
      </c>
      <c r="AUD39">
        <v>1241537</v>
      </c>
      <c r="AUE39">
        <v>1238082</v>
      </c>
      <c r="AUF39">
        <v>1238176</v>
      </c>
      <c r="AUG39">
        <v>1239333</v>
      </c>
      <c r="AUH39">
        <v>1240036</v>
      </c>
      <c r="AUI39">
        <v>1235406</v>
      </c>
      <c r="AUJ39">
        <v>1232957</v>
      </c>
      <c r="AUK39">
        <v>1237560</v>
      </c>
      <c r="AUL39">
        <v>1240793</v>
      </c>
      <c r="AUM39">
        <v>1229190</v>
      </c>
      <c r="AUN39">
        <v>1233508</v>
      </c>
      <c r="AUO39">
        <v>1234260</v>
      </c>
      <c r="AUP39">
        <v>1234260</v>
      </c>
      <c r="AUQ39">
        <v>1233753</v>
      </c>
      <c r="AUR39">
        <v>1231600</v>
      </c>
      <c r="AUS39">
        <v>1228283</v>
      </c>
      <c r="AUT39">
        <v>1228800</v>
      </c>
      <c r="AUU39">
        <v>1199377</v>
      </c>
      <c r="AUV39">
        <v>1087512</v>
      </c>
      <c r="AUW39">
        <v>768799</v>
      </c>
      <c r="AUX39">
        <v>372134</v>
      </c>
      <c r="AUY39">
        <v>205785</v>
      </c>
      <c r="AUZ39">
        <v>135610</v>
      </c>
      <c r="AVA39">
        <v>95954</v>
      </c>
      <c r="AVB39">
        <v>73649</v>
      </c>
      <c r="AVC39">
        <v>69988</v>
      </c>
      <c r="AVD39">
        <v>65432</v>
      </c>
      <c r="AVE39">
        <v>58355</v>
      </c>
      <c r="AVF39">
        <v>47843</v>
      </c>
      <c r="AVG39">
        <v>46517</v>
      </c>
      <c r="AVH39">
        <v>46483</v>
      </c>
      <c r="AVI39">
        <v>45589</v>
      </c>
      <c r="AVJ39">
        <v>41576</v>
      </c>
      <c r="AVK39">
        <v>41103</v>
      </c>
      <c r="AVL39">
        <v>41077</v>
      </c>
      <c r="AVM39">
        <v>41068</v>
      </c>
      <c r="AVN39">
        <v>39035</v>
      </c>
      <c r="AVO39">
        <v>38301</v>
      </c>
      <c r="AVP39">
        <v>38290</v>
      </c>
      <c r="AVQ39">
        <v>34603</v>
      </c>
      <c r="AVR39">
        <v>2</v>
      </c>
      <c r="AVS39">
        <v>1</v>
      </c>
      <c r="AVT39">
        <v>1</v>
      </c>
      <c r="AVU39">
        <v>1</v>
      </c>
      <c r="AVV39">
        <v>1</v>
      </c>
      <c r="AVW39">
        <v>1</v>
      </c>
      <c r="AVX39">
        <v>1</v>
      </c>
      <c r="AVY39">
        <v>1203787</v>
      </c>
      <c r="AVZ39">
        <v>1203787</v>
      </c>
      <c r="AWA39">
        <v>1203787</v>
      </c>
      <c r="AWB39">
        <v>1203787</v>
      </c>
      <c r="AWC39">
        <v>1203787</v>
      </c>
      <c r="AWD39">
        <v>1203787</v>
      </c>
      <c r="AWE39">
        <v>1203787</v>
      </c>
      <c r="AWF39">
        <v>1203787</v>
      </c>
      <c r="AWG39">
        <v>1203787</v>
      </c>
      <c r="AWH39">
        <v>1203787</v>
      </c>
      <c r="AWI39">
        <v>1203787</v>
      </c>
      <c r="AWJ39">
        <v>1203787</v>
      </c>
      <c r="AWK39">
        <v>1203787</v>
      </c>
      <c r="AWL39">
        <v>1203787</v>
      </c>
      <c r="AWM39">
        <v>1203787</v>
      </c>
      <c r="AWN39">
        <v>1203787</v>
      </c>
      <c r="AWO39">
        <v>1203787</v>
      </c>
      <c r="AWP39">
        <v>1203787</v>
      </c>
      <c r="AWQ39">
        <v>1203787</v>
      </c>
      <c r="AWR39">
        <v>1203787</v>
      </c>
      <c r="AWS39">
        <v>1216589</v>
      </c>
      <c r="AWT39">
        <v>1214563</v>
      </c>
      <c r="AWU39">
        <v>1214836</v>
      </c>
      <c r="AWV39">
        <v>1205242</v>
      </c>
      <c r="AWW39">
        <v>1198169</v>
      </c>
      <c r="AWX39">
        <v>1197155</v>
      </c>
      <c r="AWY39">
        <v>1198675</v>
      </c>
      <c r="AWZ39">
        <v>1189235</v>
      </c>
      <c r="AXA39">
        <v>1184792</v>
      </c>
      <c r="AXB39">
        <v>1173360</v>
      </c>
      <c r="AXC39">
        <v>1170356</v>
      </c>
      <c r="AXD39">
        <v>1162378</v>
      </c>
      <c r="AXE39">
        <v>1163599</v>
      </c>
      <c r="AXF39">
        <v>1161086</v>
      </c>
      <c r="AXG39">
        <v>1159127</v>
      </c>
      <c r="AXH39">
        <v>1159127</v>
      </c>
      <c r="AXI39">
        <v>1154160</v>
      </c>
      <c r="AXJ39">
        <v>1119031</v>
      </c>
      <c r="AXK39">
        <v>905156</v>
      </c>
      <c r="AXL39">
        <v>477705</v>
      </c>
      <c r="AXM39">
        <v>172480</v>
      </c>
      <c r="AXN39">
        <v>98149</v>
      </c>
      <c r="AXO39">
        <v>45449</v>
      </c>
      <c r="AXP39">
        <v>15257</v>
      </c>
      <c r="AXQ39">
        <v>6977</v>
      </c>
      <c r="AXR39">
        <v>6776</v>
      </c>
      <c r="AXS39">
        <v>5339</v>
      </c>
      <c r="AXT39">
        <v>5301</v>
      </c>
      <c r="AXU39">
        <v>5194</v>
      </c>
      <c r="AXV39">
        <v>3148</v>
      </c>
      <c r="AXW39">
        <v>3147</v>
      </c>
      <c r="AXX39">
        <v>3145</v>
      </c>
      <c r="AXY39">
        <v>1469</v>
      </c>
      <c r="AXZ39">
        <v>1468</v>
      </c>
      <c r="AYA39">
        <v>1468</v>
      </c>
      <c r="AYB39">
        <v>1468</v>
      </c>
      <c r="AYC39">
        <v>1467</v>
      </c>
      <c r="AYD39">
        <v>920</v>
      </c>
      <c r="AYE39">
        <v>920</v>
      </c>
      <c r="AYF39">
        <v>2</v>
      </c>
      <c r="AYG39">
        <v>2</v>
      </c>
      <c r="AYH39">
        <v>2</v>
      </c>
      <c r="AYI39">
        <v>1</v>
      </c>
      <c r="AYJ39">
        <v>1</v>
      </c>
      <c r="AYK39">
        <v>1</v>
      </c>
      <c r="AYL39">
        <v>1</v>
      </c>
      <c r="AYM39">
        <v>1144216</v>
      </c>
      <c r="AYN39">
        <v>1144216</v>
      </c>
      <c r="AYO39">
        <v>1144216</v>
      </c>
      <c r="AYP39">
        <v>1144216</v>
      </c>
      <c r="AYQ39">
        <v>1144216</v>
      </c>
      <c r="AYR39">
        <v>1144216</v>
      </c>
      <c r="AYS39">
        <v>1144216</v>
      </c>
      <c r="AYT39">
        <v>1144216</v>
      </c>
      <c r="AYU39">
        <v>1144216</v>
      </c>
      <c r="AYV39">
        <v>1144216</v>
      </c>
      <c r="AYW39">
        <v>1144216</v>
      </c>
      <c r="AYX39">
        <v>1144216</v>
      </c>
      <c r="AYY39">
        <v>1144216</v>
      </c>
      <c r="AYZ39">
        <v>1144216</v>
      </c>
      <c r="AZA39">
        <v>1144216</v>
      </c>
      <c r="AZB39">
        <v>1144216</v>
      </c>
      <c r="AZC39">
        <v>1144216</v>
      </c>
      <c r="AZD39">
        <v>1144216</v>
      </c>
      <c r="AZE39">
        <v>1144216</v>
      </c>
      <c r="AZF39">
        <v>1154983</v>
      </c>
      <c r="AZG39">
        <v>1154211</v>
      </c>
      <c r="AZH39">
        <v>1160167</v>
      </c>
      <c r="AZI39">
        <v>1166450</v>
      </c>
      <c r="AZJ39">
        <v>1162831</v>
      </c>
      <c r="AZK39">
        <v>1155229</v>
      </c>
      <c r="AZL39">
        <v>1148506</v>
      </c>
      <c r="AZM39">
        <v>1144215</v>
      </c>
      <c r="AZN39">
        <v>1150607</v>
      </c>
      <c r="AZO39">
        <v>1155514</v>
      </c>
      <c r="AZP39">
        <v>1157132</v>
      </c>
      <c r="AZQ39">
        <v>1145673</v>
      </c>
      <c r="AZR39">
        <v>1136595</v>
      </c>
      <c r="AZS39">
        <v>1132524</v>
      </c>
      <c r="AZT39">
        <v>1126765</v>
      </c>
      <c r="AZU39">
        <v>1133890</v>
      </c>
      <c r="AZV39">
        <v>1110770</v>
      </c>
      <c r="AZW39">
        <v>1048860</v>
      </c>
      <c r="AZX39">
        <v>764961</v>
      </c>
      <c r="AZY39">
        <v>469104</v>
      </c>
      <c r="AZZ39">
        <v>142466</v>
      </c>
      <c r="BAA39">
        <v>57917</v>
      </c>
      <c r="BAB39">
        <v>22867</v>
      </c>
      <c r="BAC39">
        <v>20891</v>
      </c>
      <c r="BAD39">
        <v>14125</v>
      </c>
      <c r="BAE39">
        <v>14125</v>
      </c>
      <c r="BAF39">
        <v>14031</v>
      </c>
      <c r="BAG39">
        <v>1455</v>
      </c>
      <c r="BAH39">
        <v>1424</v>
      </c>
      <c r="BAI39">
        <v>408</v>
      </c>
      <c r="BAJ39">
        <v>401</v>
      </c>
      <c r="BAK39">
        <v>380</v>
      </c>
      <c r="BAL39">
        <v>377</v>
      </c>
      <c r="BAM39">
        <v>5</v>
      </c>
      <c r="BAN39">
        <v>5</v>
      </c>
      <c r="BAO39">
        <v>5</v>
      </c>
      <c r="BAP39">
        <v>5</v>
      </c>
      <c r="BAQ39">
        <v>4</v>
      </c>
      <c r="BAR39">
        <v>4</v>
      </c>
      <c r="BAS39">
        <v>4</v>
      </c>
      <c r="BAT39">
        <v>4</v>
      </c>
      <c r="BAU39">
        <v>4</v>
      </c>
      <c r="BAV39">
        <v>3</v>
      </c>
      <c r="BAW39">
        <v>3</v>
      </c>
      <c r="BAX39">
        <v>3</v>
      </c>
      <c r="BAY39">
        <v>3</v>
      </c>
      <c r="BAZ39">
        <v>3</v>
      </c>
      <c r="BBA39">
        <v>3</v>
      </c>
      <c r="BBB39">
        <v>3</v>
      </c>
      <c r="BBC39">
        <v>3</v>
      </c>
      <c r="BBD39">
        <v>3</v>
      </c>
      <c r="BBE39">
        <v>1020413</v>
      </c>
      <c r="BBF39">
        <v>1020413</v>
      </c>
      <c r="BBG39">
        <v>1020413</v>
      </c>
      <c r="BBH39">
        <v>1020413</v>
      </c>
      <c r="BBI39">
        <v>1020413</v>
      </c>
      <c r="BBJ39">
        <v>1020413</v>
      </c>
      <c r="BBK39">
        <v>1020413</v>
      </c>
      <c r="BBL39">
        <v>1020413</v>
      </c>
      <c r="BBM39">
        <v>1020413</v>
      </c>
      <c r="BBN39">
        <v>1020413</v>
      </c>
      <c r="BBO39">
        <v>1020413</v>
      </c>
      <c r="BBP39">
        <v>1020413</v>
      </c>
      <c r="BBQ39">
        <v>1020413</v>
      </c>
      <c r="BBR39">
        <v>1020413</v>
      </c>
      <c r="BBS39">
        <v>1019062</v>
      </c>
      <c r="BBT39">
        <v>1019659</v>
      </c>
      <c r="BBU39">
        <v>1020345</v>
      </c>
      <c r="BBV39">
        <v>1013727</v>
      </c>
      <c r="BBW39">
        <v>1013903</v>
      </c>
      <c r="BBX39">
        <v>1007473</v>
      </c>
      <c r="BBY39">
        <v>1006009</v>
      </c>
      <c r="BBZ39">
        <v>1003002</v>
      </c>
      <c r="BCA39">
        <v>1003326</v>
      </c>
      <c r="BCB39">
        <v>1008684</v>
      </c>
      <c r="BCC39">
        <v>1005981</v>
      </c>
      <c r="BCD39">
        <v>1005194</v>
      </c>
      <c r="BCE39">
        <v>1003784</v>
      </c>
      <c r="BCF39">
        <v>1002070</v>
      </c>
      <c r="BCG39">
        <v>1004355</v>
      </c>
      <c r="BCH39">
        <v>1008635</v>
      </c>
      <c r="BCI39">
        <v>979351</v>
      </c>
      <c r="BCJ39">
        <v>979351</v>
      </c>
      <c r="BCK39">
        <v>886091</v>
      </c>
      <c r="BCL39">
        <v>589133</v>
      </c>
      <c r="BCM39">
        <v>316262</v>
      </c>
      <c r="BCN39">
        <v>166005</v>
      </c>
      <c r="BCO39">
        <v>23539</v>
      </c>
      <c r="BCP39">
        <v>13323</v>
      </c>
      <c r="BCQ39">
        <v>6345</v>
      </c>
      <c r="BCR39">
        <v>1306</v>
      </c>
      <c r="BCS39">
        <v>1032</v>
      </c>
      <c r="BCT39">
        <v>918</v>
      </c>
      <c r="BCU39">
        <v>915</v>
      </c>
      <c r="BCV39">
        <v>635</v>
      </c>
      <c r="BCW39">
        <v>607</v>
      </c>
      <c r="BCX39">
        <v>602</v>
      </c>
      <c r="BCY39">
        <v>603</v>
      </c>
      <c r="BCZ39">
        <v>372</v>
      </c>
      <c r="BDA39">
        <v>116</v>
      </c>
      <c r="BDB39">
        <v>114</v>
      </c>
      <c r="BDC39">
        <v>114</v>
      </c>
      <c r="BDD39">
        <v>114</v>
      </c>
      <c r="BDE39">
        <v>113</v>
      </c>
      <c r="BDF39">
        <v>46</v>
      </c>
      <c r="BDG39">
        <v>31</v>
      </c>
      <c r="BDH39">
        <v>31</v>
      </c>
      <c r="BDI39">
        <v>22</v>
      </c>
      <c r="BDJ39">
        <v>20</v>
      </c>
      <c r="BDK39">
        <v>19</v>
      </c>
      <c r="BDL39">
        <v>4</v>
      </c>
      <c r="BDM39">
        <v>4</v>
      </c>
      <c r="BDN39">
        <v>4</v>
      </c>
      <c r="BDO39">
        <v>2</v>
      </c>
      <c r="BDP39">
        <v>1</v>
      </c>
      <c r="BDQ39">
        <v>1</v>
      </c>
      <c r="BDR39">
        <v>1</v>
      </c>
      <c r="BDS39">
        <v>1</v>
      </c>
      <c r="BDT39">
        <v>1</v>
      </c>
      <c r="BDU39">
        <v>1</v>
      </c>
      <c r="BDV39">
        <v>1</v>
      </c>
      <c r="BDW39">
        <v>1</v>
      </c>
      <c r="BDX39">
        <v>1</v>
      </c>
      <c r="BDY39">
        <v>1</v>
      </c>
      <c r="BDZ39">
        <v>986804</v>
      </c>
      <c r="BEA39">
        <v>986804</v>
      </c>
      <c r="BEB39">
        <v>986804</v>
      </c>
      <c r="BEC39">
        <v>986804</v>
      </c>
      <c r="BED39">
        <v>986804</v>
      </c>
      <c r="BEE39">
        <v>986804</v>
      </c>
      <c r="BEF39">
        <v>995521</v>
      </c>
      <c r="BEG39">
        <v>995026</v>
      </c>
      <c r="BEH39">
        <v>995452</v>
      </c>
      <c r="BEI39">
        <v>991063</v>
      </c>
      <c r="BEJ39">
        <v>981819</v>
      </c>
      <c r="BEK39">
        <v>969804</v>
      </c>
      <c r="BEL39">
        <v>971688</v>
      </c>
      <c r="BEM39">
        <v>969340</v>
      </c>
      <c r="BEN39">
        <v>969691</v>
      </c>
      <c r="BEO39">
        <v>972881</v>
      </c>
      <c r="BEP39">
        <v>972881</v>
      </c>
      <c r="BEQ39">
        <v>972020</v>
      </c>
      <c r="BER39">
        <v>977206</v>
      </c>
      <c r="BES39">
        <v>983810</v>
      </c>
      <c r="BET39">
        <v>989882</v>
      </c>
      <c r="BEU39">
        <v>991194</v>
      </c>
      <c r="BEV39">
        <v>974487</v>
      </c>
      <c r="BEW39">
        <v>876668</v>
      </c>
      <c r="BEX39">
        <v>544805</v>
      </c>
      <c r="BEY39">
        <v>286784</v>
      </c>
      <c r="BEZ39">
        <v>141061</v>
      </c>
      <c r="BFA39">
        <v>72676</v>
      </c>
      <c r="BFB39">
        <v>29985</v>
      </c>
      <c r="BFC39">
        <v>12982</v>
      </c>
      <c r="BFD39">
        <v>2488</v>
      </c>
      <c r="BFE39">
        <v>85</v>
      </c>
      <c r="BFF39">
        <v>72</v>
      </c>
      <c r="BFG39">
        <v>71</v>
      </c>
      <c r="BFH39">
        <v>69</v>
      </c>
      <c r="BFI39">
        <v>64</v>
      </c>
      <c r="BFJ39">
        <v>64</v>
      </c>
      <c r="BFK39">
        <v>64</v>
      </c>
      <c r="BFL39">
        <v>64</v>
      </c>
      <c r="BFM39">
        <v>64</v>
      </c>
      <c r="BFN39">
        <v>64</v>
      </c>
      <c r="BFO39">
        <v>62</v>
      </c>
      <c r="BFP39">
        <v>10</v>
      </c>
      <c r="BFQ39">
        <v>2</v>
      </c>
      <c r="BFR39">
        <v>2</v>
      </c>
      <c r="BFS39">
        <v>2</v>
      </c>
      <c r="BFT39">
        <v>2</v>
      </c>
      <c r="BFU39">
        <v>2</v>
      </c>
      <c r="BFV39">
        <v>2</v>
      </c>
      <c r="BFW39">
        <v>2</v>
      </c>
      <c r="BFX39">
        <v>2</v>
      </c>
      <c r="BFY39">
        <v>2</v>
      </c>
      <c r="BFZ39">
        <v>2</v>
      </c>
      <c r="BGA39">
        <v>1</v>
      </c>
      <c r="BGB39">
        <v>1</v>
      </c>
      <c r="BGC39">
        <v>1</v>
      </c>
      <c r="BGD39">
        <v>1</v>
      </c>
      <c r="BGE39">
        <v>1</v>
      </c>
      <c r="BGF39">
        <v>1</v>
      </c>
      <c r="BGG39">
        <v>1</v>
      </c>
      <c r="BGH39">
        <v>1</v>
      </c>
      <c r="BGI39">
        <v>1</v>
      </c>
      <c r="BGJ39">
        <v>1</v>
      </c>
      <c r="BGK39">
        <v>1</v>
      </c>
      <c r="BGL39">
        <v>1</v>
      </c>
      <c r="BGM39">
        <v>1</v>
      </c>
      <c r="BGN39">
        <v>1</v>
      </c>
      <c r="BGO39">
        <v>1</v>
      </c>
      <c r="BGP39">
        <v>1</v>
      </c>
      <c r="BGQ39">
        <v>1</v>
      </c>
      <c r="BGR39">
        <v>1</v>
      </c>
      <c r="BGS39">
        <v>1034407</v>
      </c>
      <c r="BGT39">
        <v>1035380</v>
      </c>
      <c r="BGU39">
        <v>1035135</v>
      </c>
      <c r="BGV39">
        <v>1031230</v>
      </c>
      <c r="BGW39">
        <v>1028651</v>
      </c>
      <c r="BGX39">
        <v>1034801</v>
      </c>
      <c r="BGY39">
        <v>1040310</v>
      </c>
      <c r="BGZ39">
        <v>1034919</v>
      </c>
      <c r="BHA39">
        <v>1018467</v>
      </c>
      <c r="BHB39">
        <v>1019324</v>
      </c>
      <c r="BHC39">
        <v>1010147</v>
      </c>
      <c r="BHD39">
        <v>992209</v>
      </c>
      <c r="BHE39">
        <v>983329</v>
      </c>
      <c r="BHF39">
        <v>982237</v>
      </c>
      <c r="BHG39">
        <v>983742</v>
      </c>
      <c r="BHH39">
        <v>985968</v>
      </c>
      <c r="BHI39">
        <v>977924</v>
      </c>
      <c r="BHJ39">
        <v>953860</v>
      </c>
      <c r="BHK39">
        <v>750109</v>
      </c>
      <c r="BHL39">
        <v>438658</v>
      </c>
      <c r="BHM39">
        <v>438658</v>
      </c>
      <c r="BHN39">
        <v>302937</v>
      </c>
      <c r="BHO39">
        <v>196752</v>
      </c>
      <c r="BHP39">
        <v>113284</v>
      </c>
      <c r="BHQ39">
        <v>86891</v>
      </c>
      <c r="BHR39">
        <v>75948</v>
      </c>
      <c r="BHS39">
        <v>69075</v>
      </c>
      <c r="BHT39">
        <v>59033</v>
      </c>
      <c r="BHU39">
        <v>32805</v>
      </c>
      <c r="BHV39">
        <v>26309</v>
      </c>
      <c r="BHW39">
        <v>5192</v>
      </c>
      <c r="BHX39">
        <v>723</v>
      </c>
      <c r="BHY39">
        <v>289</v>
      </c>
      <c r="BHZ39">
        <v>136</v>
      </c>
      <c r="BIA39">
        <v>12</v>
      </c>
      <c r="BIB39">
        <v>10</v>
      </c>
      <c r="BIC39">
        <v>10</v>
      </c>
      <c r="BID39">
        <v>1</v>
      </c>
      <c r="BIE39">
        <v>2</v>
      </c>
      <c r="BIF39">
        <v>2</v>
      </c>
      <c r="BIG39">
        <v>2</v>
      </c>
      <c r="BIH39">
        <v>2</v>
      </c>
      <c r="BII39">
        <v>2</v>
      </c>
      <c r="BIJ39">
        <v>2</v>
      </c>
      <c r="BIK39">
        <v>2</v>
      </c>
      <c r="BIL39">
        <v>2</v>
      </c>
      <c r="BIM39">
        <v>1101401</v>
      </c>
      <c r="BIN39">
        <v>1101401</v>
      </c>
      <c r="BIO39">
        <v>1101401</v>
      </c>
      <c r="BIP39">
        <v>1101401</v>
      </c>
      <c r="BIQ39">
        <v>1101401</v>
      </c>
      <c r="BIR39">
        <v>1101401</v>
      </c>
      <c r="BIS39">
        <v>1101401</v>
      </c>
      <c r="BIT39">
        <v>1101401</v>
      </c>
      <c r="BIU39">
        <v>1101401</v>
      </c>
      <c r="BIV39">
        <v>1101401</v>
      </c>
      <c r="BIW39">
        <v>1101401</v>
      </c>
      <c r="BIX39">
        <v>1101401</v>
      </c>
      <c r="BIY39">
        <v>1101401</v>
      </c>
      <c r="BIZ39">
        <v>1101401</v>
      </c>
      <c r="BJA39">
        <v>1101401</v>
      </c>
      <c r="BJB39">
        <v>1101401</v>
      </c>
      <c r="BJC39">
        <v>1101401</v>
      </c>
      <c r="BJD39">
        <v>1101401</v>
      </c>
      <c r="BJE39">
        <v>1101401</v>
      </c>
      <c r="BJF39">
        <v>1101401</v>
      </c>
      <c r="BJG39">
        <v>1106178</v>
      </c>
      <c r="BJH39">
        <v>1112362</v>
      </c>
      <c r="BJI39">
        <v>1118525</v>
      </c>
      <c r="BJJ39">
        <v>1129144</v>
      </c>
      <c r="BJK39">
        <v>1117194</v>
      </c>
      <c r="BJL39">
        <v>1145311</v>
      </c>
      <c r="BJM39">
        <v>1137755</v>
      </c>
      <c r="BJN39">
        <v>1135651</v>
      </c>
      <c r="BJO39">
        <v>1146605</v>
      </c>
      <c r="BJP39">
        <v>1152882</v>
      </c>
      <c r="BJQ39">
        <v>1154199</v>
      </c>
      <c r="BJR39">
        <v>1153956</v>
      </c>
      <c r="BJS39">
        <v>1158465</v>
      </c>
      <c r="BJT39">
        <v>1160101</v>
      </c>
      <c r="BJU39">
        <v>1158130</v>
      </c>
      <c r="BJV39">
        <v>1159032</v>
      </c>
      <c r="BJW39">
        <v>1127230</v>
      </c>
      <c r="BJX39">
        <v>957746</v>
      </c>
      <c r="BJY39">
        <v>685409</v>
      </c>
      <c r="BJZ39">
        <v>480844</v>
      </c>
      <c r="BKA39">
        <v>387292</v>
      </c>
      <c r="BKB39">
        <v>305768</v>
      </c>
      <c r="BKC39">
        <v>176918</v>
      </c>
      <c r="BKD39">
        <v>148126</v>
      </c>
      <c r="BKE39">
        <v>148126</v>
      </c>
      <c r="BKF39">
        <v>135758</v>
      </c>
      <c r="BKG39">
        <v>115952</v>
      </c>
      <c r="BKH39">
        <v>89698</v>
      </c>
      <c r="BKI39">
        <v>81430</v>
      </c>
      <c r="BKJ39">
        <v>70199</v>
      </c>
      <c r="BKK39">
        <v>59961</v>
      </c>
      <c r="BKL39">
        <v>44977</v>
      </c>
      <c r="BKM39">
        <v>30231</v>
      </c>
      <c r="BKN39">
        <v>27055</v>
      </c>
      <c r="BKO39">
        <v>24170</v>
      </c>
      <c r="BKP39">
        <v>21235</v>
      </c>
      <c r="BKQ39">
        <v>3124</v>
      </c>
      <c r="BKR39">
        <v>1942</v>
      </c>
      <c r="BKS39">
        <v>1937</v>
      </c>
      <c r="BKT39">
        <v>1933</v>
      </c>
      <c r="BKU39">
        <v>1700</v>
      </c>
      <c r="BKV39">
        <v>405</v>
      </c>
      <c r="BKW39">
        <v>406</v>
      </c>
      <c r="BKX39">
        <v>404</v>
      </c>
      <c r="BKY39">
        <v>404</v>
      </c>
      <c r="BKZ39">
        <v>403</v>
      </c>
      <c r="BLA39">
        <v>362</v>
      </c>
      <c r="BLB39">
        <v>362</v>
      </c>
      <c r="BLC39">
        <v>112</v>
      </c>
      <c r="BLD39">
        <v>109</v>
      </c>
      <c r="BLE39">
        <v>105</v>
      </c>
      <c r="BLF39">
        <v>105</v>
      </c>
      <c r="BLG39">
        <v>85</v>
      </c>
      <c r="BLH39">
        <v>1230523</v>
      </c>
      <c r="BLI39">
        <v>1230523</v>
      </c>
      <c r="BLJ39">
        <v>1230523</v>
      </c>
      <c r="BLK39">
        <v>1230523</v>
      </c>
      <c r="BLL39">
        <v>1230523</v>
      </c>
      <c r="BLM39">
        <v>1230523</v>
      </c>
      <c r="BLN39">
        <v>1230523</v>
      </c>
      <c r="BLO39">
        <v>1230523</v>
      </c>
      <c r="BLP39">
        <v>1230523</v>
      </c>
      <c r="BLQ39">
        <v>1230523</v>
      </c>
      <c r="BLR39">
        <v>1230523</v>
      </c>
      <c r="BLS39">
        <v>1230523</v>
      </c>
      <c r="BLT39">
        <v>1230523</v>
      </c>
      <c r="BLU39">
        <v>1227210</v>
      </c>
      <c r="BLV39">
        <v>1223650</v>
      </c>
      <c r="BLW39">
        <v>1228676</v>
      </c>
      <c r="BLX39">
        <v>1234977</v>
      </c>
      <c r="BLY39">
        <v>1232562</v>
      </c>
      <c r="BLZ39">
        <v>1216526</v>
      </c>
      <c r="BMA39">
        <v>1207362</v>
      </c>
      <c r="BMB39">
        <v>1202606</v>
      </c>
      <c r="BMC39">
        <v>1200265</v>
      </c>
      <c r="BMD39">
        <v>1205371</v>
      </c>
      <c r="BME39">
        <v>1203472</v>
      </c>
      <c r="BMF39">
        <v>1204970</v>
      </c>
      <c r="BMG39">
        <v>1215612</v>
      </c>
      <c r="BMH39">
        <v>1217119</v>
      </c>
      <c r="BMI39">
        <v>1207541</v>
      </c>
      <c r="BMJ39">
        <v>1207541</v>
      </c>
      <c r="BMK39">
        <v>1157916</v>
      </c>
      <c r="BML39">
        <v>874683</v>
      </c>
      <c r="BMM39">
        <v>559449</v>
      </c>
      <c r="BMN39">
        <v>390256</v>
      </c>
      <c r="BMO39">
        <v>256915</v>
      </c>
      <c r="BMP39">
        <v>75409</v>
      </c>
      <c r="BMQ39">
        <v>53903</v>
      </c>
      <c r="BMR39">
        <v>47859</v>
      </c>
      <c r="BMS39">
        <v>43585</v>
      </c>
      <c r="BMT39">
        <v>26504</v>
      </c>
      <c r="BMU39">
        <v>17949</v>
      </c>
      <c r="BMV39">
        <v>17100</v>
      </c>
      <c r="BMW39">
        <v>17105</v>
      </c>
      <c r="BMX39">
        <v>15879</v>
      </c>
      <c r="BMY39">
        <v>15375</v>
      </c>
      <c r="BMZ39">
        <v>12715</v>
      </c>
      <c r="BNA39">
        <v>10037</v>
      </c>
      <c r="BNB39">
        <v>9197</v>
      </c>
      <c r="BNC39">
        <v>6324</v>
      </c>
      <c r="BND39">
        <v>4732</v>
      </c>
      <c r="BNE39">
        <v>4701</v>
      </c>
      <c r="BNF39">
        <v>2856</v>
      </c>
      <c r="BNG39">
        <v>2857</v>
      </c>
      <c r="BNH39">
        <v>1758</v>
      </c>
      <c r="BNI39">
        <v>6</v>
      </c>
      <c r="BNJ39">
        <v>5</v>
      </c>
      <c r="BNK39">
        <v>2</v>
      </c>
      <c r="BNL39">
        <v>2</v>
      </c>
      <c r="BNM39">
        <v>2</v>
      </c>
      <c r="BNN39">
        <v>2</v>
      </c>
      <c r="BNO39">
        <v>1</v>
      </c>
      <c r="BNP39">
        <v>1</v>
      </c>
      <c r="BNQ39">
        <v>1</v>
      </c>
      <c r="BNR39">
        <v>2</v>
      </c>
      <c r="BNS39">
        <v>1</v>
      </c>
      <c r="BNT39">
        <v>1</v>
      </c>
      <c r="BNU39">
        <v>1</v>
      </c>
      <c r="BNV39">
        <v>1</v>
      </c>
      <c r="BNW39">
        <v>1</v>
      </c>
      <c r="BNX39">
        <v>1147047</v>
      </c>
      <c r="BNY39">
        <v>1147047</v>
      </c>
      <c r="BNZ39">
        <v>1147047</v>
      </c>
      <c r="BOA39">
        <v>1147047</v>
      </c>
      <c r="BOB39">
        <v>1147047</v>
      </c>
      <c r="BOC39">
        <v>1147047</v>
      </c>
      <c r="BOD39">
        <v>1147047</v>
      </c>
      <c r="BOE39">
        <v>1147047</v>
      </c>
      <c r="BOF39">
        <v>1147047</v>
      </c>
      <c r="BOG39">
        <v>1147047</v>
      </c>
      <c r="BOH39">
        <v>1143236</v>
      </c>
      <c r="BOI39">
        <v>1150873</v>
      </c>
      <c r="BOJ39">
        <v>1150538</v>
      </c>
      <c r="BOK39">
        <v>1155913</v>
      </c>
      <c r="BOL39">
        <v>1161681</v>
      </c>
      <c r="BOM39">
        <v>1154964</v>
      </c>
      <c r="BON39">
        <v>1145448</v>
      </c>
      <c r="BOO39">
        <v>1147974</v>
      </c>
      <c r="BOP39">
        <v>1144979</v>
      </c>
      <c r="BOQ39">
        <v>1138072</v>
      </c>
      <c r="BOR39">
        <v>1133764</v>
      </c>
      <c r="BOS39">
        <v>1127322</v>
      </c>
      <c r="BOT39">
        <v>1131213</v>
      </c>
      <c r="BOU39">
        <v>1131213</v>
      </c>
      <c r="BOV39">
        <v>1131059</v>
      </c>
      <c r="BOW39">
        <v>1085208</v>
      </c>
      <c r="BOX39">
        <v>964801</v>
      </c>
      <c r="BOY39">
        <v>662135</v>
      </c>
      <c r="BOZ39">
        <v>364895</v>
      </c>
      <c r="BPA39">
        <v>240826</v>
      </c>
      <c r="BPB39">
        <v>170228</v>
      </c>
      <c r="BPC39">
        <v>115571</v>
      </c>
      <c r="BPD39">
        <v>96990</v>
      </c>
      <c r="BPE39">
        <v>82438</v>
      </c>
      <c r="BPF39">
        <v>82928</v>
      </c>
      <c r="BPG39">
        <v>63693</v>
      </c>
      <c r="BPH39">
        <v>45175</v>
      </c>
      <c r="BPI39">
        <v>37481</v>
      </c>
      <c r="BPJ39">
        <v>27658</v>
      </c>
      <c r="BPK39">
        <v>22797</v>
      </c>
      <c r="BPL39">
        <v>20714</v>
      </c>
      <c r="BPM39">
        <v>13870</v>
      </c>
      <c r="BPN39">
        <v>7748</v>
      </c>
      <c r="BPO39">
        <v>7233</v>
      </c>
      <c r="BPP39">
        <v>7146</v>
      </c>
      <c r="BPQ39">
        <v>5614</v>
      </c>
      <c r="BPR39">
        <v>4904</v>
      </c>
      <c r="BPS39">
        <v>3124</v>
      </c>
      <c r="BPT39">
        <v>1271</v>
      </c>
      <c r="BPU39">
        <v>1178</v>
      </c>
      <c r="BPV39">
        <v>13</v>
      </c>
      <c r="BPW39">
        <v>14</v>
      </c>
      <c r="BPX39">
        <v>13</v>
      </c>
      <c r="BPY39">
        <v>13</v>
      </c>
      <c r="BPZ39">
        <v>13</v>
      </c>
      <c r="BQA39">
        <v>13</v>
      </c>
      <c r="BQB39">
        <v>2</v>
      </c>
      <c r="BQC39">
        <v>1145857</v>
      </c>
      <c r="BQD39">
        <v>1145857</v>
      </c>
      <c r="BQE39">
        <v>1145857</v>
      </c>
      <c r="BQF39">
        <v>1145857</v>
      </c>
      <c r="BQG39">
        <v>1145857</v>
      </c>
      <c r="BQH39">
        <v>1145857</v>
      </c>
      <c r="BQI39">
        <v>1145857</v>
      </c>
      <c r="BQJ39">
        <v>1145857</v>
      </c>
      <c r="BQK39">
        <v>1145857</v>
      </c>
      <c r="BQL39">
        <v>1145857</v>
      </c>
      <c r="BQM39">
        <v>1145857</v>
      </c>
      <c r="BQN39">
        <v>1145857</v>
      </c>
      <c r="BQO39">
        <v>1145857</v>
      </c>
      <c r="BQP39">
        <v>1145857</v>
      </c>
      <c r="BQQ39">
        <v>1145857</v>
      </c>
      <c r="BQR39">
        <v>1145857</v>
      </c>
      <c r="BQS39">
        <v>1145857</v>
      </c>
      <c r="BQT39">
        <v>1145857</v>
      </c>
      <c r="BQU39">
        <v>1145857</v>
      </c>
      <c r="BQV39">
        <v>1149275</v>
      </c>
      <c r="BQW39">
        <v>1144362</v>
      </c>
      <c r="BQX39">
        <v>1145246</v>
      </c>
      <c r="BQY39">
        <v>1148542</v>
      </c>
      <c r="BQZ39">
        <v>1136810</v>
      </c>
      <c r="BRA39">
        <v>1144182</v>
      </c>
      <c r="BRB39">
        <v>1140705</v>
      </c>
      <c r="BRC39">
        <v>1144785</v>
      </c>
      <c r="BRD39">
        <v>1141297</v>
      </c>
      <c r="BRE39">
        <v>1142669</v>
      </c>
      <c r="BRF39">
        <v>1136221</v>
      </c>
      <c r="BRG39">
        <v>1146032</v>
      </c>
      <c r="BRH39">
        <v>1155949</v>
      </c>
      <c r="BRI39">
        <v>1157467</v>
      </c>
      <c r="BRJ39">
        <v>1130439</v>
      </c>
      <c r="BRK39">
        <v>942055</v>
      </c>
      <c r="BRL39">
        <v>509108</v>
      </c>
      <c r="BRM39">
        <v>509108</v>
      </c>
      <c r="BRN39">
        <v>397144</v>
      </c>
      <c r="BRO39">
        <v>209371</v>
      </c>
      <c r="BRP39">
        <v>175554</v>
      </c>
      <c r="BRQ39">
        <v>141377</v>
      </c>
      <c r="BRR39">
        <v>114659</v>
      </c>
      <c r="BRS39">
        <v>95731</v>
      </c>
      <c r="BRT39">
        <v>90326</v>
      </c>
      <c r="BRU39">
        <v>88931</v>
      </c>
      <c r="BRV39">
        <v>71085</v>
      </c>
      <c r="BRW39">
        <v>68318</v>
      </c>
      <c r="BRX39">
        <v>65260</v>
      </c>
      <c r="BRY39">
        <v>62527</v>
      </c>
      <c r="BRZ39">
        <v>55150</v>
      </c>
      <c r="BSA39">
        <v>52353</v>
      </c>
      <c r="BSB39">
        <v>50850</v>
      </c>
      <c r="BSC39">
        <v>49501</v>
      </c>
      <c r="BSD39">
        <v>45027</v>
      </c>
      <c r="BSE39">
        <v>41524</v>
      </c>
      <c r="BSF39">
        <v>38656</v>
      </c>
      <c r="BSG39">
        <v>37029</v>
      </c>
      <c r="BSH39">
        <v>36726</v>
      </c>
      <c r="BSI39">
        <v>32212</v>
      </c>
      <c r="BSJ39">
        <v>25568</v>
      </c>
      <c r="BSK39">
        <v>25203</v>
      </c>
      <c r="BSL39">
        <v>23282</v>
      </c>
      <c r="BSM39">
        <v>23282</v>
      </c>
      <c r="BSN39">
        <v>22657</v>
      </c>
      <c r="BSO39">
        <v>20801</v>
      </c>
      <c r="BSP39">
        <v>20701</v>
      </c>
      <c r="BSQ39">
        <v>18637</v>
      </c>
      <c r="BSR39">
        <v>12873</v>
      </c>
      <c r="BSS39">
        <v>5549</v>
      </c>
      <c r="BST39">
        <v>81</v>
      </c>
      <c r="BSU39">
        <v>35</v>
      </c>
      <c r="BSV39">
        <v>1109453</v>
      </c>
      <c r="BSW39">
        <v>1109453</v>
      </c>
      <c r="BSX39">
        <v>1109453</v>
      </c>
      <c r="BSY39">
        <v>1109453</v>
      </c>
      <c r="BSZ39">
        <v>1109453</v>
      </c>
      <c r="BTA39">
        <v>1109453</v>
      </c>
      <c r="BTB39">
        <v>1109453</v>
      </c>
      <c r="BTC39">
        <v>1109453</v>
      </c>
      <c r="BTD39">
        <v>1109453</v>
      </c>
      <c r="BTE39">
        <v>1109453</v>
      </c>
      <c r="BTF39">
        <v>1109453</v>
      </c>
      <c r="BTG39">
        <v>1109453</v>
      </c>
      <c r="BTH39">
        <v>1109453</v>
      </c>
      <c r="BTI39">
        <v>1110047</v>
      </c>
      <c r="BTJ39">
        <v>1110674</v>
      </c>
      <c r="BTK39">
        <v>1106092</v>
      </c>
      <c r="BTL39">
        <v>1106307</v>
      </c>
      <c r="BTM39">
        <v>1112296</v>
      </c>
      <c r="BTN39">
        <v>1107836</v>
      </c>
      <c r="BTO39">
        <v>1108796</v>
      </c>
      <c r="BTP39">
        <v>1109044</v>
      </c>
      <c r="BTQ39">
        <v>1111031</v>
      </c>
      <c r="BTR39">
        <v>1109371</v>
      </c>
      <c r="BTS39">
        <v>1115057</v>
      </c>
      <c r="BTT39">
        <v>1114206</v>
      </c>
      <c r="BTU39">
        <v>1117612</v>
      </c>
      <c r="BTV39">
        <v>1121573</v>
      </c>
      <c r="BTW39">
        <v>1126627</v>
      </c>
      <c r="BTX39">
        <v>1043058</v>
      </c>
      <c r="BTY39">
        <v>825479</v>
      </c>
      <c r="BTZ39">
        <v>512743</v>
      </c>
      <c r="BUA39">
        <v>322740</v>
      </c>
      <c r="BUB39">
        <v>162389</v>
      </c>
      <c r="BUC39">
        <v>86801</v>
      </c>
      <c r="BUD39">
        <v>61076</v>
      </c>
      <c r="BUE39">
        <v>61076</v>
      </c>
      <c r="BUF39">
        <v>44461</v>
      </c>
      <c r="BUG39">
        <v>37522</v>
      </c>
      <c r="BUH39">
        <v>33794</v>
      </c>
      <c r="BUI39">
        <v>25567</v>
      </c>
      <c r="BUJ39">
        <v>15531</v>
      </c>
      <c r="BUK39">
        <v>13927</v>
      </c>
      <c r="BUL39">
        <v>7776</v>
      </c>
      <c r="BUM39">
        <v>5625</v>
      </c>
      <c r="BUN39">
        <v>3780</v>
      </c>
      <c r="BUO39">
        <v>3417</v>
      </c>
      <c r="BUP39">
        <v>3336</v>
      </c>
      <c r="BUQ39">
        <v>11</v>
      </c>
      <c r="BUR39">
        <v>11</v>
      </c>
      <c r="BUS39">
        <v>11</v>
      </c>
      <c r="BUT39">
        <v>1</v>
      </c>
      <c r="BUU39">
        <v>1</v>
      </c>
      <c r="BUV39">
        <v>1</v>
      </c>
      <c r="BUW39">
        <v>1</v>
      </c>
      <c r="BUX39">
        <v>1</v>
      </c>
      <c r="BUY39">
        <v>1</v>
      </c>
      <c r="BUZ39">
        <v>1</v>
      </c>
      <c r="BVA39">
        <v>1</v>
      </c>
      <c r="BVB39">
        <v>1</v>
      </c>
      <c r="BVC39">
        <v>1</v>
      </c>
      <c r="BVD39">
        <v>1</v>
      </c>
      <c r="BVE39">
        <v>1</v>
      </c>
      <c r="BVF39">
        <v>1</v>
      </c>
      <c r="BVG39">
        <v>1</v>
      </c>
      <c r="BVH39">
        <v>1</v>
      </c>
      <c r="BVI39">
        <v>1084639</v>
      </c>
      <c r="BVJ39">
        <v>1084639</v>
      </c>
      <c r="BVK39">
        <v>1084639</v>
      </c>
      <c r="BVL39">
        <v>1084639</v>
      </c>
      <c r="BVM39">
        <v>1084639</v>
      </c>
      <c r="BVN39">
        <v>1084639</v>
      </c>
      <c r="BVO39">
        <v>1084639</v>
      </c>
      <c r="BVP39">
        <v>1084639</v>
      </c>
      <c r="BVQ39">
        <v>1084639</v>
      </c>
      <c r="BVR39">
        <v>1084639</v>
      </c>
      <c r="BVS39">
        <v>1084639</v>
      </c>
      <c r="BVT39">
        <v>1084639</v>
      </c>
      <c r="BVU39">
        <v>1084639</v>
      </c>
      <c r="BVV39">
        <v>1086001</v>
      </c>
      <c r="BVW39">
        <v>1089550</v>
      </c>
      <c r="BVX39">
        <v>1087225</v>
      </c>
      <c r="BVY39">
        <v>1082896</v>
      </c>
      <c r="BVZ39">
        <v>1078900</v>
      </c>
      <c r="BWA39">
        <v>1076479</v>
      </c>
      <c r="BWB39">
        <v>1068325</v>
      </c>
      <c r="BWC39">
        <v>1071847</v>
      </c>
      <c r="BWD39">
        <v>1080758</v>
      </c>
      <c r="BWE39">
        <v>1066008</v>
      </c>
      <c r="BWF39">
        <v>1065927</v>
      </c>
      <c r="BWG39">
        <v>1075312</v>
      </c>
      <c r="BWH39">
        <v>1069037</v>
      </c>
      <c r="BWI39">
        <v>1058048</v>
      </c>
      <c r="BWJ39">
        <v>924026</v>
      </c>
      <c r="BWK39">
        <v>725441</v>
      </c>
      <c r="BWL39">
        <v>426643</v>
      </c>
      <c r="BWM39">
        <v>166348</v>
      </c>
      <c r="BWN39">
        <v>139065</v>
      </c>
      <c r="BWO39">
        <v>139065</v>
      </c>
      <c r="BWP39">
        <v>86258</v>
      </c>
      <c r="BWQ39">
        <v>61294</v>
      </c>
      <c r="BWR39">
        <v>44370</v>
      </c>
      <c r="BWS39">
        <v>38220</v>
      </c>
      <c r="BWT39">
        <v>34502</v>
      </c>
      <c r="BWU39">
        <v>30697</v>
      </c>
      <c r="BWV39">
        <v>28490</v>
      </c>
      <c r="BWW39">
        <v>26278</v>
      </c>
      <c r="BWX39">
        <v>4843</v>
      </c>
      <c r="BWY39">
        <v>2502</v>
      </c>
      <c r="BWZ39">
        <v>2095</v>
      </c>
      <c r="BXA39">
        <v>493</v>
      </c>
      <c r="BXB39">
        <v>182</v>
      </c>
      <c r="BXC39">
        <v>179</v>
      </c>
      <c r="BXD39">
        <v>178</v>
      </c>
      <c r="BXE39">
        <v>174</v>
      </c>
      <c r="BXF39">
        <v>172</v>
      </c>
      <c r="BXG39">
        <v>165</v>
      </c>
      <c r="BXH39">
        <v>146</v>
      </c>
      <c r="BXI39">
        <v>146</v>
      </c>
      <c r="BXJ39">
        <v>45</v>
      </c>
      <c r="BXK39">
        <v>44</v>
      </c>
      <c r="BXL39">
        <v>44</v>
      </c>
      <c r="BXM39">
        <v>44</v>
      </c>
      <c r="BXN39">
        <v>44</v>
      </c>
      <c r="BXO39">
        <v>27</v>
      </c>
      <c r="BXP39">
        <v>16</v>
      </c>
      <c r="BXQ39">
        <v>16</v>
      </c>
      <c r="BXR39">
        <v>11</v>
      </c>
      <c r="BXS39">
        <v>9</v>
      </c>
      <c r="BXT39">
        <v>9</v>
      </c>
      <c r="BXU39">
        <v>9</v>
      </c>
      <c r="BXV39">
        <v>9</v>
      </c>
      <c r="BXW39">
        <v>8</v>
      </c>
      <c r="BXX39">
        <v>7</v>
      </c>
      <c r="BXY39">
        <v>7</v>
      </c>
      <c r="BXZ39">
        <v>7</v>
      </c>
      <c r="BYA39">
        <v>7</v>
      </c>
      <c r="BYB39">
        <v>4</v>
      </c>
      <c r="BYC39">
        <v>4</v>
      </c>
      <c r="BYD39">
        <v>3</v>
      </c>
      <c r="BYE39">
        <v>2</v>
      </c>
      <c r="BYF39">
        <v>2</v>
      </c>
      <c r="BYG39">
        <v>1031212</v>
      </c>
      <c r="BYH39">
        <v>1031212</v>
      </c>
      <c r="BYI39">
        <v>1031394</v>
      </c>
      <c r="BYJ39">
        <v>1029090</v>
      </c>
      <c r="BYK39">
        <v>1022439</v>
      </c>
      <c r="BYL39">
        <v>1017421</v>
      </c>
      <c r="BYM39">
        <v>1011532</v>
      </c>
      <c r="BYN39">
        <v>1012277</v>
      </c>
      <c r="BYO39">
        <v>1008630</v>
      </c>
      <c r="BYP39">
        <v>1011400</v>
      </c>
      <c r="BYQ39">
        <v>1012551</v>
      </c>
      <c r="BYR39">
        <v>1018748</v>
      </c>
      <c r="BYS39">
        <v>1015186</v>
      </c>
      <c r="BYT39">
        <v>1019852</v>
      </c>
      <c r="BYU39">
        <v>1019852</v>
      </c>
      <c r="BYV39">
        <v>1008724</v>
      </c>
      <c r="BYW39">
        <v>950077</v>
      </c>
      <c r="BYX39">
        <v>859064</v>
      </c>
      <c r="BYY39">
        <v>627292</v>
      </c>
      <c r="BYZ39">
        <v>470062</v>
      </c>
      <c r="BZA39">
        <v>300001</v>
      </c>
      <c r="BZB39">
        <v>137800</v>
      </c>
      <c r="BZC39">
        <v>110659</v>
      </c>
      <c r="BZD39">
        <v>78084</v>
      </c>
      <c r="BZE39">
        <v>49819</v>
      </c>
      <c r="BZF39">
        <v>47498</v>
      </c>
      <c r="BZG39">
        <v>42809</v>
      </c>
      <c r="BZH39">
        <v>39117</v>
      </c>
      <c r="BZI39">
        <v>38019</v>
      </c>
      <c r="BZJ39">
        <v>36602</v>
      </c>
      <c r="BZK39">
        <v>31157</v>
      </c>
      <c r="BZL39">
        <v>13746</v>
      </c>
      <c r="BZM39">
        <v>11915</v>
      </c>
      <c r="BZN39">
        <v>11815</v>
      </c>
      <c r="BZO39">
        <v>8401</v>
      </c>
      <c r="BZP39">
        <v>7051</v>
      </c>
      <c r="BZQ39">
        <v>4415</v>
      </c>
      <c r="BZR39">
        <v>2429</v>
      </c>
      <c r="BZS39">
        <v>703</v>
      </c>
      <c r="BZT39">
        <v>703</v>
      </c>
      <c r="BZU39">
        <v>115</v>
      </c>
      <c r="BZV39">
        <v>114</v>
      </c>
      <c r="BZW39">
        <v>113</v>
      </c>
      <c r="BZX39">
        <v>113</v>
      </c>
      <c r="BZY39">
        <v>113</v>
      </c>
      <c r="BZZ39">
        <v>114</v>
      </c>
      <c r="CAA39">
        <v>113</v>
      </c>
      <c r="CAB39">
        <v>112</v>
      </c>
      <c r="CAC39">
        <v>112</v>
      </c>
      <c r="CAD39">
        <v>112</v>
      </c>
      <c r="CAE39">
        <v>112</v>
      </c>
      <c r="CAF39">
        <v>112</v>
      </c>
      <c r="CAG39">
        <v>113</v>
      </c>
      <c r="CAH39">
        <v>653</v>
      </c>
      <c r="CAI39">
        <v>112</v>
      </c>
      <c r="CAJ39">
        <v>112</v>
      </c>
      <c r="CAK39">
        <v>101</v>
      </c>
      <c r="CAL39">
        <v>101</v>
      </c>
      <c r="CAM39">
        <v>101</v>
      </c>
      <c r="CAN39">
        <v>101</v>
      </c>
      <c r="CAO39">
        <v>59</v>
      </c>
      <c r="CAP39">
        <v>54</v>
      </c>
      <c r="CAQ39">
        <v>33</v>
      </c>
      <c r="CAR39">
        <v>23</v>
      </c>
      <c r="CAS39">
        <v>3</v>
      </c>
      <c r="CAT39">
        <v>3</v>
      </c>
      <c r="CAU39">
        <v>963423</v>
      </c>
      <c r="CAV39">
        <v>968332</v>
      </c>
      <c r="CAW39">
        <v>965239</v>
      </c>
      <c r="CAX39">
        <v>981462</v>
      </c>
      <c r="CAY39">
        <v>980066</v>
      </c>
      <c r="CAZ39">
        <v>990813</v>
      </c>
      <c r="CBA39">
        <v>996162</v>
      </c>
      <c r="CBB39">
        <v>989291</v>
      </c>
      <c r="CBC39">
        <v>986558</v>
      </c>
      <c r="CBD39">
        <v>993373</v>
      </c>
      <c r="CBE39">
        <v>989252</v>
      </c>
      <c r="CBF39">
        <v>988982</v>
      </c>
      <c r="CBG39">
        <v>987857</v>
      </c>
      <c r="CBH39">
        <v>994305</v>
      </c>
      <c r="CBI39">
        <v>982200</v>
      </c>
      <c r="CBJ39">
        <v>972157</v>
      </c>
      <c r="CBK39">
        <v>915142</v>
      </c>
      <c r="CBL39">
        <v>695075</v>
      </c>
      <c r="CBM39">
        <v>695075</v>
      </c>
      <c r="CBN39">
        <v>613451</v>
      </c>
      <c r="CBO39">
        <v>373729</v>
      </c>
      <c r="CBP39">
        <v>107725</v>
      </c>
      <c r="CBQ39">
        <v>77587</v>
      </c>
      <c r="CBR39">
        <v>54601</v>
      </c>
      <c r="CBS39">
        <v>48913</v>
      </c>
      <c r="CBT39">
        <v>43305</v>
      </c>
      <c r="CBU39">
        <v>36861</v>
      </c>
      <c r="CBV39">
        <v>33816</v>
      </c>
      <c r="CBW39">
        <v>32408</v>
      </c>
      <c r="CBX39">
        <v>32201</v>
      </c>
      <c r="CBY39">
        <v>31849</v>
      </c>
      <c r="CBZ39">
        <v>31584</v>
      </c>
      <c r="CCA39">
        <v>27376</v>
      </c>
      <c r="CCB39">
        <v>24640</v>
      </c>
      <c r="CCC39">
        <v>16141</v>
      </c>
      <c r="CCD39">
        <v>15359</v>
      </c>
      <c r="CCE39">
        <v>14753</v>
      </c>
      <c r="CCF39">
        <v>14750</v>
      </c>
      <c r="CCG39">
        <v>14637</v>
      </c>
      <c r="CCH39">
        <v>14582</v>
      </c>
      <c r="CCI39">
        <v>14468</v>
      </c>
      <c r="CCJ39">
        <v>10736</v>
      </c>
      <c r="CCK39">
        <v>9723</v>
      </c>
      <c r="CCL39">
        <v>6687</v>
      </c>
      <c r="CCM39">
        <v>6682</v>
      </c>
      <c r="CCN39">
        <v>4729</v>
      </c>
      <c r="CCO39">
        <v>3649</v>
      </c>
      <c r="CCP39">
        <v>3004</v>
      </c>
      <c r="CCQ39">
        <v>3003</v>
      </c>
      <c r="CCR39">
        <v>2858</v>
      </c>
      <c r="CCS39">
        <v>2658</v>
      </c>
      <c r="CCT39">
        <v>1913</v>
      </c>
      <c r="CCU39">
        <v>1913</v>
      </c>
      <c r="CCV39">
        <v>1313</v>
      </c>
      <c r="CCW39">
        <v>1213</v>
      </c>
      <c r="CCX39">
        <v>713</v>
      </c>
      <c r="CCY39">
        <v>713</v>
      </c>
      <c r="CCZ39">
        <v>669</v>
      </c>
      <c r="CDA39">
        <v>939146</v>
      </c>
      <c r="CDB39">
        <v>939146</v>
      </c>
      <c r="CDC39">
        <v>939146</v>
      </c>
      <c r="CDD39">
        <v>939146</v>
      </c>
      <c r="CDE39">
        <v>939146</v>
      </c>
      <c r="CDF39">
        <v>939146</v>
      </c>
      <c r="CDG39">
        <v>939146</v>
      </c>
      <c r="CDH39">
        <v>939146</v>
      </c>
      <c r="CDI39">
        <v>939146</v>
      </c>
      <c r="CDJ39">
        <v>938868</v>
      </c>
      <c r="CDK39">
        <v>938117</v>
      </c>
      <c r="CDL39">
        <v>939306</v>
      </c>
      <c r="CDM39">
        <v>937242</v>
      </c>
      <c r="CDN39">
        <v>930426</v>
      </c>
      <c r="CDO39">
        <v>920784</v>
      </c>
      <c r="CDP39">
        <v>920538</v>
      </c>
      <c r="CDQ39">
        <v>918800</v>
      </c>
      <c r="CDR39">
        <v>914835</v>
      </c>
      <c r="CDS39">
        <v>914516</v>
      </c>
      <c r="CDT39">
        <v>917536</v>
      </c>
      <c r="CDU39">
        <v>914711</v>
      </c>
      <c r="CDV39">
        <v>914403</v>
      </c>
      <c r="CDW39">
        <v>908183</v>
      </c>
      <c r="CDX39">
        <v>898457</v>
      </c>
      <c r="CDY39">
        <v>852916</v>
      </c>
      <c r="CDZ39">
        <v>681350</v>
      </c>
      <c r="CEA39">
        <v>496625</v>
      </c>
      <c r="CEB39">
        <v>282376</v>
      </c>
      <c r="CEC39">
        <v>138094</v>
      </c>
      <c r="CED39">
        <v>71970</v>
      </c>
      <c r="CEE39">
        <v>71970</v>
      </c>
      <c r="CEF39">
        <v>68275</v>
      </c>
      <c r="CEG39">
        <v>38681</v>
      </c>
      <c r="CEH39">
        <v>33085</v>
      </c>
      <c r="CEI39">
        <v>23844</v>
      </c>
      <c r="CEJ39">
        <v>8684</v>
      </c>
      <c r="CEK39">
        <v>7664</v>
      </c>
      <c r="CEL39">
        <v>7559</v>
      </c>
      <c r="CEM39">
        <v>7027</v>
      </c>
      <c r="CEN39">
        <v>6861</v>
      </c>
      <c r="CEO39">
        <v>6300</v>
      </c>
      <c r="CEP39">
        <v>6248</v>
      </c>
      <c r="CEQ39">
        <v>5147</v>
      </c>
      <c r="CER39">
        <v>4063</v>
      </c>
      <c r="CES39">
        <v>1226</v>
      </c>
      <c r="CET39">
        <v>1224</v>
      </c>
      <c r="CEU39">
        <v>825</v>
      </c>
      <c r="CEV39">
        <v>713</v>
      </c>
      <c r="CEW39">
        <v>712</v>
      </c>
      <c r="CEX39">
        <v>692</v>
      </c>
      <c r="CEY39">
        <v>693</v>
      </c>
      <c r="CEZ39">
        <v>391</v>
      </c>
      <c r="CFA39">
        <v>391</v>
      </c>
      <c r="CFB39">
        <v>1</v>
      </c>
      <c r="CFC39">
        <v>1</v>
      </c>
      <c r="CFD39">
        <v>1</v>
      </c>
      <c r="CFE39">
        <v>1</v>
      </c>
      <c r="CFF39">
        <v>1</v>
      </c>
      <c r="CFG39">
        <v>880048</v>
      </c>
      <c r="CFH39">
        <v>880048</v>
      </c>
      <c r="CFI39">
        <v>880048</v>
      </c>
      <c r="CFJ39">
        <v>880048</v>
      </c>
      <c r="CFK39">
        <v>880048</v>
      </c>
      <c r="CFL39">
        <v>880048</v>
      </c>
      <c r="CFM39">
        <v>880048</v>
      </c>
      <c r="CFN39">
        <v>880048</v>
      </c>
      <c r="CFO39">
        <v>880048</v>
      </c>
      <c r="CFP39">
        <v>880048</v>
      </c>
      <c r="CFQ39">
        <v>880048</v>
      </c>
      <c r="CFR39">
        <v>880048</v>
      </c>
      <c r="CFS39">
        <v>880048</v>
      </c>
      <c r="CFT39">
        <v>880048</v>
      </c>
      <c r="CFU39">
        <v>880048</v>
      </c>
      <c r="CFV39">
        <v>880048</v>
      </c>
      <c r="CFW39">
        <v>885588</v>
      </c>
      <c r="CFX39">
        <v>890141</v>
      </c>
      <c r="CFY39">
        <v>883813</v>
      </c>
      <c r="CFZ39">
        <v>884810</v>
      </c>
      <c r="CGA39">
        <v>878800</v>
      </c>
      <c r="CGB39">
        <v>872749</v>
      </c>
      <c r="CGC39">
        <v>870413</v>
      </c>
      <c r="CGD39">
        <v>869709</v>
      </c>
      <c r="CGE39">
        <v>872735</v>
      </c>
      <c r="CGF39">
        <v>867995</v>
      </c>
      <c r="CGG39">
        <v>863362</v>
      </c>
      <c r="CGH39">
        <v>865251</v>
      </c>
      <c r="CGI39">
        <v>852771</v>
      </c>
      <c r="CGJ39">
        <v>856967</v>
      </c>
      <c r="CGK39">
        <v>801599</v>
      </c>
      <c r="CGL39">
        <v>605678</v>
      </c>
      <c r="CGM39">
        <v>387825</v>
      </c>
      <c r="CGN39">
        <v>372660</v>
      </c>
      <c r="CGO39">
        <v>372660</v>
      </c>
      <c r="CGP39">
        <v>327798</v>
      </c>
      <c r="CGQ39">
        <v>260277</v>
      </c>
      <c r="CGR39">
        <v>147661</v>
      </c>
      <c r="CGS39">
        <v>145120</v>
      </c>
      <c r="CGT39">
        <v>119283</v>
      </c>
      <c r="CGU39">
        <v>94791</v>
      </c>
      <c r="CGV39">
        <v>77423</v>
      </c>
      <c r="CGW39">
        <v>71505</v>
      </c>
      <c r="CGX39">
        <v>66573</v>
      </c>
      <c r="CGY39">
        <v>65718</v>
      </c>
      <c r="CGZ39">
        <v>54929</v>
      </c>
      <c r="CHA39">
        <v>52774</v>
      </c>
      <c r="CHB39">
        <v>49422</v>
      </c>
      <c r="CHC39">
        <v>48203</v>
      </c>
      <c r="CHD39">
        <v>44613</v>
      </c>
      <c r="CHE39">
        <v>43207</v>
      </c>
      <c r="CHF39">
        <v>39848</v>
      </c>
      <c r="CHG39">
        <v>31939</v>
      </c>
      <c r="CHH39">
        <v>31939</v>
      </c>
      <c r="CHI39">
        <v>30454</v>
      </c>
      <c r="CHJ39">
        <v>14783</v>
      </c>
      <c r="CHK39">
        <v>11045</v>
      </c>
      <c r="CHL39">
        <v>8836</v>
      </c>
      <c r="CHM39">
        <v>8836</v>
      </c>
      <c r="CHN39">
        <v>8836</v>
      </c>
      <c r="CHO39">
        <v>7627</v>
      </c>
      <c r="CHP39">
        <v>5135</v>
      </c>
      <c r="CHQ39">
        <v>5124</v>
      </c>
      <c r="CHR39">
        <v>5121</v>
      </c>
      <c r="CHS39">
        <v>5020</v>
      </c>
      <c r="CHT39">
        <v>5020</v>
      </c>
      <c r="CHU39">
        <v>5018</v>
      </c>
      <c r="CHV39">
        <v>5018</v>
      </c>
      <c r="CHW39">
        <v>5017</v>
      </c>
      <c r="CHX39">
        <v>330</v>
      </c>
      <c r="CHY39">
        <v>330</v>
      </c>
      <c r="CHZ39">
        <v>330</v>
      </c>
      <c r="CIA39">
        <v>330</v>
      </c>
      <c r="CIB39">
        <v>320</v>
      </c>
      <c r="CIC39">
        <v>320</v>
      </c>
      <c r="CID39">
        <v>320</v>
      </c>
      <c r="CIE39">
        <v>220</v>
      </c>
      <c r="CIF39">
        <v>817242</v>
      </c>
      <c r="CIG39">
        <v>817242</v>
      </c>
      <c r="CIH39">
        <v>817242</v>
      </c>
      <c r="CII39">
        <v>821201</v>
      </c>
      <c r="CIJ39">
        <v>822963</v>
      </c>
      <c r="CIK39">
        <v>827159</v>
      </c>
      <c r="CIL39">
        <v>833476</v>
      </c>
      <c r="CIM39">
        <v>833313</v>
      </c>
      <c r="CIN39">
        <v>832829</v>
      </c>
      <c r="CIO39">
        <v>832022</v>
      </c>
      <c r="CIP39">
        <v>835185</v>
      </c>
      <c r="CIQ39">
        <v>843485</v>
      </c>
      <c r="CIR39">
        <v>843447</v>
      </c>
      <c r="CIS39">
        <v>842710</v>
      </c>
      <c r="CIT39">
        <v>842277</v>
      </c>
      <c r="CIU39">
        <v>842277</v>
      </c>
      <c r="CIV39">
        <v>841990</v>
      </c>
      <c r="CIW39">
        <v>831278</v>
      </c>
      <c r="CIX39">
        <v>802442</v>
      </c>
      <c r="CIY39">
        <v>712847</v>
      </c>
      <c r="CIZ39">
        <v>552220</v>
      </c>
      <c r="CJA39">
        <v>332120</v>
      </c>
      <c r="CJB39">
        <v>241461</v>
      </c>
      <c r="CJC39">
        <v>155623</v>
      </c>
      <c r="CJD39">
        <v>132829</v>
      </c>
      <c r="CJE39">
        <v>118929</v>
      </c>
      <c r="CJF39">
        <v>64252</v>
      </c>
      <c r="CJG39">
        <v>46037</v>
      </c>
      <c r="CJH39">
        <v>35406</v>
      </c>
      <c r="CJI39">
        <v>25041</v>
      </c>
      <c r="CJJ39">
        <v>13890</v>
      </c>
      <c r="CJK39">
        <v>12067</v>
      </c>
      <c r="CJL39">
        <v>11989</v>
      </c>
      <c r="CJM39">
        <v>11813</v>
      </c>
      <c r="CJN39">
        <v>11108</v>
      </c>
      <c r="CJO39">
        <v>11102</v>
      </c>
      <c r="CJP39">
        <v>11091</v>
      </c>
      <c r="CJQ39">
        <v>6875</v>
      </c>
      <c r="CJR39">
        <v>2581</v>
      </c>
      <c r="CJS39">
        <v>2581</v>
      </c>
      <c r="CJT39">
        <v>2080</v>
      </c>
      <c r="CJU39">
        <v>2078</v>
      </c>
      <c r="CJV39">
        <v>2078</v>
      </c>
      <c r="CJW39">
        <v>2041</v>
      </c>
      <c r="CJX39">
        <v>1711</v>
      </c>
      <c r="CJY39">
        <v>1197</v>
      </c>
      <c r="CJZ39">
        <v>50</v>
      </c>
      <c r="CKA39">
        <v>44</v>
      </c>
      <c r="CKB39">
        <v>4</v>
      </c>
      <c r="CKC39">
        <v>4</v>
      </c>
      <c r="CKD39">
        <v>4</v>
      </c>
      <c r="CKE39">
        <v>4</v>
      </c>
      <c r="CKF39">
        <v>1</v>
      </c>
      <c r="CKG39">
        <v>1</v>
      </c>
      <c r="CKH39">
        <v>1</v>
      </c>
      <c r="CKI39">
        <v>768493</v>
      </c>
      <c r="CKJ39">
        <v>768493</v>
      </c>
      <c r="CKK39">
        <v>768493</v>
      </c>
      <c r="CKL39">
        <v>768493</v>
      </c>
      <c r="CKM39">
        <v>768493</v>
      </c>
      <c r="CKN39">
        <v>768493</v>
      </c>
      <c r="CKO39">
        <v>768493</v>
      </c>
      <c r="CKP39">
        <v>768493</v>
      </c>
      <c r="CKQ39">
        <v>768493</v>
      </c>
      <c r="CKR39">
        <v>768493</v>
      </c>
      <c r="CKS39">
        <v>768493</v>
      </c>
      <c r="CKT39">
        <v>768493</v>
      </c>
      <c r="CKU39">
        <v>768493</v>
      </c>
      <c r="CKV39">
        <v>761464</v>
      </c>
      <c r="CKW39">
        <v>758331</v>
      </c>
      <c r="CKX39">
        <v>757576</v>
      </c>
      <c r="CKY39">
        <v>755757</v>
      </c>
      <c r="CKZ39">
        <v>750333</v>
      </c>
      <c r="CLA39">
        <v>748479</v>
      </c>
      <c r="CLB39">
        <v>749694</v>
      </c>
      <c r="CLC39">
        <v>748833</v>
      </c>
      <c r="CLD39">
        <v>750697</v>
      </c>
      <c r="CLE39">
        <v>752243</v>
      </c>
      <c r="CLF39">
        <v>754039</v>
      </c>
      <c r="CLG39">
        <v>748395</v>
      </c>
      <c r="CLH39">
        <v>740325</v>
      </c>
      <c r="CLI39">
        <v>737373</v>
      </c>
      <c r="CLJ39">
        <v>734185</v>
      </c>
      <c r="CLK39">
        <v>726218</v>
      </c>
      <c r="CLL39">
        <v>674180</v>
      </c>
      <c r="CLM39">
        <v>674180</v>
      </c>
      <c r="CLN39">
        <v>618538</v>
      </c>
      <c r="CLO39">
        <v>452098</v>
      </c>
      <c r="CLP39">
        <v>304377</v>
      </c>
      <c r="CLQ39">
        <v>260001</v>
      </c>
      <c r="CLR39">
        <v>126197</v>
      </c>
      <c r="CLS39">
        <v>90624</v>
      </c>
      <c r="CLT39">
        <v>69666</v>
      </c>
      <c r="CLU39">
        <v>22050</v>
      </c>
      <c r="CLV39">
        <v>15627</v>
      </c>
      <c r="CLW39">
        <v>14310</v>
      </c>
      <c r="CLX39">
        <v>12119</v>
      </c>
      <c r="CLY39">
        <v>12110</v>
      </c>
      <c r="CLZ39">
        <v>9540</v>
      </c>
      <c r="CMA39">
        <v>9213</v>
      </c>
      <c r="CMB39">
        <v>7913</v>
      </c>
      <c r="CMC39">
        <v>7913</v>
      </c>
      <c r="CMD39">
        <v>6598</v>
      </c>
      <c r="CME39">
        <v>2729</v>
      </c>
      <c r="CMF39">
        <v>1622</v>
      </c>
      <c r="CMG39">
        <v>1621</v>
      </c>
      <c r="CMH39">
        <v>1615</v>
      </c>
      <c r="CMI39">
        <v>1256</v>
      </c>
      <c r="CMJ39">
        <v>928</v>
      </c>
      <c r="CMK39">
        <v>928</v>
      </c>
      <c r="CML39">
        <v>1029</v>
      </c>
      <c r="CMM39">
        <v>1028</v>
      </c>
      <c r="CMN39">
        <v>1027</v>
      </c>
      <c r="CMO39">
        <v>977</v>
      </c>
      <c r="CMP39">
        <v>953</v>
      </c>
      <c r="CMQ39">
        <v>826</v>
      </c>
      <c r="CMR39">
        <v>826</v>
      </c>
      <c r="CMS39">
        <v>826</v>
      </c>
      <c r="CMT39">
        <v>800</v>
      </c>
      <c r="CMU39">
        <v>800</v>
      </c>
      <c r="CMV39">
        <v>775</v>
      </c>
      <c r="CMW39">
        <v>611</v>
      </c>
      <c r="CMX39">
        <v>611</v>
      </c>
      <c r="CMY39">
        <v>611</v>
      </c>
      <c r="CMZ39">
        <v>486</v>
      </c>
      <c r="CNA39">
        <v>250</v>
      </c>
      <c r="CNB39">
        <v>250</v>
      </c>
      <c r="CNC39">
        <v>250</v>
      </c>
      <c r="CND39">
        <v>250</v>
      </c>
      <c r="CNE39">
        <v>100</v>
      </c>
      <c r="CNF39">
        <v>706384</v>
      </c>
      <c r="CNG39">
        <v>706384</v>
      </c>
      <c r="CNH39">
        <v>706384</v>
      </c>
      <c r="CNI39">
        <v>709928</v>
      </c>
      <c r="CNJ39">
        <v>701464</v>
      </c>
      <c r="CNK39">
        <v>699690</v>
      </c>
      <c r="CNL39">
        <v>698259</v>
      </c>
      <c r="CNM39">
        <v>694423</v>
      </c>
      <c r="CNN39">
        <v>688915</v>
      </c>
      <c r="CNO39">
        <v>693284</v>
      </c>
      <c r="CNP39">
        <v>694492</v>
      </c>
      <c r="CNQ39">
        <v>700012</v>
      </c>
      <c r="CNR39">
        <v>698887</v>
      </c>
      <c r="CNS39">
        <v>704457</v>
      </c>
      <c r="CNT39">
        <v>696817</v>
      </c>
      <c r="CNU39">
        <v>690767</v>
      </c>
      <c r="CNV39">
        <v>692647</v>
      </c>
      <c r="CNW39">
        <v>694553</v>
      </c>
      <c r="CNX39">
        <v>691106</v>
      </c>
      <c r="CNY39">
        <v>677754</v>
      </c>
      <c r="CNZ39">
        <v>633626</v>
      </c>
      <c r="COA39">
        <v>512850</v>
      </c>
      <c r="COB39">
        <v>358584</v>
      </c>
      <c r="COC39">
        <v>283565</v>
      </c>
      <c r="COD39">
        <v>237480</v>
      </c>
      <c r="COE39">
        <v>237480</v>
      </c>
      <c r="COF39">
        <v>152339</v>
      </c>
      <c r="COG39">
        <v>127417</v>
      </c>
      <c r="COH39">
        <v>81858</v>
      </c>
      <c r="COI39">
        <v>57482</v>
      </c>
      <c r="COJ39">
        <v>36406</v>
      </c>
      <c r="COK39">
        <v>36394</v>
      </c>
      <c r="COL39">
        <v>34112</v>
      </c>
      <c r="COM39">
        <v>31624</v>
      </c>
      <c r="CON39">
        <v>22839</v>
      </c>
      <c r="COO39">
        <v>18701</v>
      </c>
      <c r="COP39">
        <v>18101</v>
      </c>
      <c r="COQ39">
        <v>13106</v>
      </c>
      <c r="COR39">
        <v>10729</v>
      </c>
      <c r="COS39">
        <v>7337</v>
      </c>
      <c r="COT39">
        <v>6056</v>
      </c>
      <c r="COU39">
        <v>3406</v>
      </c>
      <c r="COV39">
        <v>3405</v>
      </c>
      <c r="COW39">
        <v>2830</v>
      </c>
      <c r="COX39">
        <v>1078</v>
      </c>
      <c r="COY39">
        <v>60</v>
      </c>
      <c r="COZ39">
        <v>60</v>
      </c>
      <c r="CPA39">
        <v>60</v>
      </c>
      <c r="CPB39">
        <v>60</v>
      </c>
      <c r="CPC39">
        <v>52</v>
      </c>
      <c r="CPD39">
        <v>52</v>
      </c>
      <c r="CPE39">
        <v>52</v>
      </c>
      <c r="CPF39">
        <v>12</v>
      </c>
      <c r="CPG39">
        <v>1</v>
      </c>
      <c r="CPH39">
        <v>1</v>
      </c>
      <c r="CPI39">
        <v>1</v>
      </c>
      <c r="CPJ39">
        <v>1</v>
      </c>
      <c r="CPK39">
        <v>680273</v>
      </c>
      <c r="CPL39">
        <v>680273</v>
      </c>
      <c r="CPM39">
        <v>680273</v>
      </c>
      <c r="CPN39">
        <v>680273</v>
      </c>
      <c r="CPO39">
        <v>680273</v>
      </c>
      <c r="CPP39">
        <v>680273</v>
      </c>
      <c r="CPQ39">
        <v>680273</v>
      </c>
      <c r="CPR39">
        <v>680273</v>
      </c>
      <c r="CPS39">
        <v>680273</v>
      </c>
      <c r="CPT39">
        <v>680273</v>
      </c>
      <c r="CPU39">
        <v>680273</v>
      </c>
      <c r="CPV39">
        <v>680273</v>
      </c>
      <c r="CPW39">
        <v>680782</v>
      </c>
      <c r="CPX39">
        <v>680511</v>
      </c>
      <c r="CPY39">
        <v>674052</v>
      </c>
      <c r="CPZ39">
        <v>667372</v>
      </c>
      <c r="CQA39">
        <v>669725</v>
      </c>
      <c r="CQB39">
        <v>663558</v>
      </c>
      <c r="CQC39">
        <v>656368</v>
      </c>
      <c r="CQD39">
        <v>653920</v>
      </c>
      <c r="CQE39">
        <v>649590</v>
      </c>
      <c r="CQF39">
        <v>643164</v>
      </c>
      <c r="CQG39">
        <v>642287</v>
      </c>
      <c r="CQH39">
        <v>632503</v>
      </c>
      <c r="CQI39">
        <v>631696</v>
      </c>
      <c r="CQJ39">
        <v>620824</v>
      </c>
      <c r="CQK39">
        <v>606950</v>
      </c>
      <c r="CQL39">
        <v>552017</v>
      </c>
      <c r="CQM39">
        <v>406297</v>
      </c>
      <c r="CQN39">
        <v>366683</v>
      </c>
      <c r="CQO39">
        <v>366683</v>
      </c>
      <c r="CQP39">
        <v>251320</v>
      </c>
      <c r="CQQ39">
        <v>110139</v>
      </c>
      <c r="CQR39">
        <v>42287</v>
      </c>
      <c r="CQS39">
        <v>31771</v>
      </c>
      <c r="CQT39">
        <v>21273</v>
      </c>
      <c r="CQU39">
        <v>13883</v>
      </c>
      <c r="CQV39">
        <v>12080</v>
      </c>
      <c r="CQW39">
        <v>11739</v>
      </c>
      <c r="CQX39">
        <v>11488</v>
      </c>
      <c r="CQY39">
        <v>10975</v>
      </c>
      <c r="CQZ39">
        <v>8971</v>
      </c>
      <c r="CRA39">
        <v>8687</v>
      </c>
      <c r="CRB39">
        <v>9079</v>
      </c>
      <c r="CRC39">
        <v>7401</v>
      </c>
      <c r="CRD39">
        <v>7198</v>
      </c>
      <c r="CRE39">
        <v>6915</v>
      </c>
      <c r="CRF39">
        <v>6547</v>
      </c>
      <c r="CRG39">
        <v>6518</v>
      </c>
      <c r="CRH39">
        <v>6620</v>
      </c>
      <c r="CRI39">
        <v>6552</v>
      </c>
      <c r="CRJ39">
        <v>4358</v>
      </c>
      <c r="CRK39">
        <v>4139</v>
      </c>
      <c r="CRL39">
        <v>2748</v>
      </c>
      <c r="CRM39">
        <v>45</v>
      </c>
      <c r="CRN39">
        <v>20</v>
      </c>
      <c r="CRO39">
        <v>10</v>
      </c>
      <c r="CRP39">
        <v>10</v>
      </c>
      <c r="CRQ39">
        <v>10</v>
      </c>
      <c r="CRR39">
        <v>10</v>
      </c>
      <c r="CRS39">
        <v>10</v>
      </c>
      <c r="CRT39">
        <v>10</v>
      </c>
      <c r="CRU39">
        <v>10</v>
      </c>
      <c r="CRV39">
        <v>10</v>
      </c>
      <c r="CRW39">
        <v>10</v>
      </c>
      <c r="CRX39">
        <v>10</v>
      </c>
      <c r="CRY39">
        <v>10</v>
      </c>
      <c r="CRZ39">
        <v>597644</v>
      </c>
      <c r="CSA39">
        <v>597644</v>
      </c>
      <c r="CSB39">
        <v>597644</v>
      </c>
      <c r="CSC39">
        <v>597644</v>
      </c>
      <c r="CSD39">
        <v>597644</v>
      </c>
      <c r="CSE39">
        <v>597644</v>
      </c>
      <c r="CSF39">
        <v>597644</v>
      </c>
      <c r="CSG39">
        <v>597644</v>
      </c>
      <c r="CSH39">
        <v>597644</v>
      </c>
      <c r="CSI39">
        <v>595891</v>
      </c>
      <c r="CSJ39">
        <v>595170</v>
      </c>
      <c r="CSK39">
        <v>598983</v>
      </c>
      <c r="CSL39">
        <v>600514</v>
      </c>
      <c r="CSM39">
        <v>600139</v>
      </c>
      <c r="CSN39">
        <v>595210</v>
      </c>
      <c r="CSO39">
        <v>591693</v>
      </c>
      <c r="CSP39">
        <v>587662</v>
      </c>
      <c r="CSQ39">
        <v>592390</v>
      </c>
      <c r="CSR39">
        <v>594240</v>
      </c>
      <c r="CSS39">
        <v>596142</v>
      </c>
      <c r="CST39">
        <v>594970</v>
      </c>
      <c r="CSU39">
        <v>594970</v>
      </c>
      <c r="CSV39">
        <v>593412</v>
      </c>
      <c r="CSW39">
        <v>594486</v>
      </c>
      <c r="CSX39">
        <v>583929</v>
      </c>
      <c r="CSY39">
        <v>506502</v>
      </c>
      <c r="CSZ39">
        <v>361591</v>
      </c>
      <c r="CTA39">
        <v>231893</v>
      </c>
      <c r="CTB39">
        <v>92838</v>
      </c>
      <c r="CTC39">
        <v>42191</v>
      </c>
      <c r="CTD39">
        <v>16229</v>
      </c>
      <c r="CTE39">
        <v>14379</v>
      </c>
      <c r="CTF39">
        <v>12980</v>
      </c>
      <c r="CTG39">
        <v>11465</v>
      </c>
      <c r="CTH39">
        <v>10879</v>
      </c>
      <c r="CTI39">
        <v>10693</v>
      </c>
      <c r="CTJ39">
        <v>7980</v>
      </c>
      <c r="CTK39">
        <v>7918</v>
      </c>
      <c r="CTL39">
        <v>1666</v>
      </c>
      <c r="CTM39">
        <v>268</v>
      </c>
      <c r="CTN39">
        <v>266</v>
      </c>
      <c r="CTO39">
        <v>220</v>
      </c>
      <c r="CTP39">
        <v>145</v>
      </c>
      <c r="CTQ39">
        <v>6</v>
      </c>
      <c r="CTR39">
        <v>6</v>
      </c>
      <c r="CTS39">
        <v>6</v>
      </c>
      <c r="CTT39">
        <v>6</v>
      </c>
      <c r="CTU39">
        <v>5</v>
      </c>
      <c r="CTV39">
        <v>5</v>
      </c>
      <c r="CTW39">
        <v>592690</v>
      </c>
      <c r="CTX39">
        <v>592690</v>
      </c>
      <c r="CTY39">
        <v>592690</v>
      </c>
      <c r="CTZ39">
        <v>592690</v>
      </c>
      <c r="CUA39">
        <v>592690</v>
      </c>
      <c r="CUB39">
        <v>592690</v>
      </c>
      <c r="CUC39">
        <v>592690</v>
      </c>
      <c r="CUD39">
        <v>592690</v>
      </c>
      <c r="CUE39">
        <v>592690</v>
      </c>
      <c r="CUF39">
        <v>592690</v>
      </c>
      <c r="CUG39">
        <v>592690</v>
      </c>
      <c r="CUH39">
        <v>592690</v>
      </c>
      <c r="CUI39">
        <v>592690</v>
      </c>
      <c r="CUJ39">
        <v>592690</v>
      </c>
      <c r="CUK39">
        <v>592690</v>
      </c>
      <c r="CUL39">
        <v>592690</v>
      </c>
      <c r="CUM39">
        <v>592690</v>
      </c>
      <c r="CUN39">
        <v>592690</v>
      </c>
      <c r="CUO39">
        <v>592690</v>
      </c>
      <c r="CUP39">
        <v>592690</v>
      </c>
      <c r="CUQ39">
        <v>592690</v>
      </c>
      <c r="CUR39">
        <v>592690</v>
      </c>
      <c r="CUS39">
        <v>592690</v>
      </c>
      <c r="CUT39">
        <v>592690</v>
      </c>
      <c r="CUU39">
        <v>592690</v>
      </c>
      <c r="CUV39">
        <v>592690</v>
      </c>
      <c r="CUW39">
        <v>592918</v>
      </c>
      <c r="CUX39">
        <v>598053</v>
      </c>
      <c r="CUY39">
        <v>599928</v>
      </c>
      <c r="CUZ39">
        <v>598922</v>
      </c>
      <c r="CVA39">
        <v>600976</v>
      </c>
      <c r="CVB39">
        <v>598998</v>
      </c>
      <c r="CVC39">
        <v>595611</v>
      </c>
      <c r="CVD39">
        <v>592382</v>
      </c>
      <c r="CVE39">
        <v>587047</v>
      </c>
      <c r="CVF39">
        <v>585644</v>
      </c>
      <c r="CVG39">
        <v>582087</v>
      </c>
      <c r="CVH39">
        <v>582816</v>
      </c>
      <c r="CVI39">
        <v>581648</v>
      </c>
      <c r="CVJ39">
        <v>576988</v>
      </c>
      <c r="CVK39">
        <v>575436</v>
      </c>
      <c r="CVL39">
        <v>554791</v>
      </c>
      <c r="CVM39">
        <v>554791</v>
      </c>
      <c r="CVN39">
        <v>488206</v>
      </c>
      <c r="CVO39">
        <v>354990</v>
      </c>
      <c r="CVP39">
        <v>209991</v>
      </c>
      <c r="CVQ39">
        <v>97282</v>
      </c>
      <c r="CVR39">
        <v>40419</v>
      </c>
      <c r="CVS39">
        <v>31536</v>
      </c>
      <c r="CVT39">
        <v>22058</v>
      </c>
      <c r="CVU39">
        <v>8109</v>
      </c>
      <c r="CVV39">
        <v>7521</v>
      </c>
      <c r="CVW39">
        <v>7465</v>
      </c>
      <c r="CVX39">
        <v>7229</v>
      </c>
      <c r="CVY39">
        <v>4888</v>
      </c>
      <c r="CVZ39">
        <v>4373</v>
      </c>
      <c r="CWA39">
        <v>3798</v>
      </c>
      <c r="CWB39">
        <v>2618</v>
      </c>
      <c r="CWC39">
        <v>2456</v>
      </c>
      <c r="CWD39">
        <v>2125</v>
      </c>
      <c r="CWE39">
        <v>1144</v>
      </c>
      <c r="CWF39">
        <v>103</v>
      </c>
      <c r="CWG39">
        <v>103</v>
      </c>
      <c r="CWH39">
        <v>77</v>
      </c>
      <c r="CWI39">
        <v>72</v>
      </c>
      <c r="CWJ39">
        <v>72</v>
      </c>
      <c r="CWK39">
        <v>69</v>
      </c>
      <c r="CWL39">
        <v>18</v>
      </c>
      <c r="CWM39">
        <v>18</v>
      </c>
      <c r="CWN39">
        <v>18</v>
      </c>
      <c r="CWO39">
        <v>18</v>
      </c>
      <c r="CWP39">
        <v>18</v>
      </c>
      <c r="CWQ39">
        <v>18</v>
      </c>
      <c r="CWR39">
        <v>18</v>
      </c>
      <c r="CWS39">
        <v>18</v>
      </c>
      <c r="CWT39">
        <v>13</v>
      </c>
      <c r="CWU39">
        <v>13</v>
      </c>
      <c r="CWV39">
        <v>13</v>
      </c>
      <c r="CWW39">
        <v>13</v>
      </c>
      <c r="CWX39">
        <v>7</v>
      </c>
      <c r="CWY39">
        <v>2</v>
      </c>
      <c r="CWZ39">
        <v>2</v>
      </c>
      <c r="CXA39">
        <v>614900</v>
      </c>
      <c r="CXB39">
        <v>614900</v>
      </c>
      <c r="CXC39">
        <v>614900</v>
      </c>
      <c r="CXD39">
        <v>614900</v>
      </c>
      <c r="CXE39">
        <v>614900</v>
      </c>
      <c r="CXF39">
        <v>614900</v>
      </c>
      <c r="CXG39">
        <v>614900</v>
      </c>
      <c r="CXH39">
        <v>614900</v>
      </c>
      <c r="CXI39">
        <v>614900</v>
      </c>
      <c r="CXJ39">
        <v>614900</v>
      </c>
      <c r="CXK39">
        <v>614552</v>
      </c>
      <c r="CXL39">
        <v>618088</v>
      </c>
      <c r="CXM39">
        <v>608945</v>
      </c>
      <c r="CXN39">
        <v>612343</v>
      </c>
      <c r="CXO39">
        <v>611947</v>
      </c>
      <c r="CXP39">
        <v>612329</v>
      </c>
      <c r="CXQ39">
        <v>614845</v>
      </c>
      <c r="CXR39">
        <v>614296</v>
      </c>
      <c r="CXS39">
        <v>613533</v>
      </c>
      <c r="CXT39">
        <v>606044</v>
      </c>
      <c r="CXU39">
        <v>605166</v>
      </c>
      <c r="CXV39">
        <v>605966</v>
      </c>
      <c r="CXW39">
        <v>605409</v>
      </c>
      <c r="CXX39">
        <v>605599</v>
      </c>
      <c r="CXY39">
        <v>605332</v>
      </c>
      <c r="CXZ39">
        <v>599448</v>
      </c>
      <c r="CYA39">
        <v>536147</v>
      </c>
      <c r="CYB39">
        <v>407390</v>
      </c>
      <c r="CYC39">
        <v>208610</v>
      </c>
      <c r="CYD39">
        <v>64803</v>
      </c>
      <c r="CYE39">
        <v>12056</v>
      </c>
      <c r="CYF39">
        <v>6632</v>
      </c>
      <c r="CYG39">
        <v>2763</v>
      </c>
      <c r="CYH39">
        <v>958</v>
      </c>
      <c r="CYI39">
        <v>477</v>
      </c>
      <c r="CYJ39">
        <v>477</v>
      </c>
      <c r="CYK39">
        <v>443</v>
      </c>
      <c r="CYL39">
        <v>438</v>
      </c>
      <c r="CYM39">
        <v>419</v>
      </c>
      <c r="CYN39">
        <v>407</v>
      </c>
      <c r="CYO39">
        <v>403</v>
      </c>
      <c r="CYP39">
        <v>401</v>
      </c>
      <c r="CYQ39">
        <v>25</v>
      </c>
      <c r="CYR39">
        <v>20</v>
      </c>
      <c r="CYS39">
        <v>20</v>
      </c>
      <c r="CYT39">
        <v>20</v>
      </c>
      <c r="CYU39">
        <v>20</v>
      </c>
      <c r="CYV39">
        <v>20</v>
      </c>
      <c r="CYW39">
        <v>20</v>
      </c>
      <c r="CYX39">
        <v>20</v>
      </c>
    </row>
    <row r="40" spans="1:7267" x14ac:dyDescent="0.25">
      <c r="A40" t="s">
        <v>7194</v>
      </c>
      <c r="B40">
        <v>2359287</v>
      </c>
      <c r="C40">
        <v>2359287</v>
      </c>
      <c r="D40">
        <v>2358946</v>
      </c>
      <c r="E40">
        <v>2380482</v>
      </c>
      <c r="F40">
        <v>2533779</v>
      </c>
      <c r="G40">
        <v>2739870</v>
      </c>
      <c r="H40">
        <v>2739870</v>
      </c>
      <c r="I40">
        <v>2709884</v>
      </c>
      <c r="J40">
        <v>2526226</v>
      </c>
      <c r="K40">
        <v>2534805</v>
      </c>
      <c r="L40">
        <v>2437086</v>
      </c>
      <c r="M40">
        <v>2435669</v>
      </c>
      <c r="N40">
        <v>2391003</v>
      </c>
      <c r="O40">
        <v>2375184</v>
      </c>
      <c r="P40">
        <v>2354986</v>
      </c>
      <c r="Q40">
        <v>2338488</v>
      </c>
      <c r="R40">
        <v>2315398</v>
      </c>
      <c r="S40">
        <v>2319509</v>
      </c>
      <c r="T40">
        <v>2311972</v>
      </c>
      <c r="U40">
        <v>2300078</v>
      </c>
      <c r="V40">
        <v>2300741</v>
      </c>
      <c r="W40">
        <v>2309087</v>
      </c>
      <c r="X40">
        <v>2316015</v>
      </c>
      <c r="Y40">
        <v>2317639</v>
      </c>
      <c r="Z40">
        <v>2310976</v>
      </c>
      <c r="AA40">
        <v>2307616</v>
      </c>
      <c r="AB40">
        <v>2292610</v>
      </c>
      <c r="AC40">
        <v>2292581</v>
      </c>
      <c r="AD40">
        <v>2277274</v>
      </c>
      <c r="AE40">
        <v>2274864</v>
      </c>
      <c r="AF40">
        <v>2277210</v>
      </c>
      <c r="AG40">
        <v>2274756</v>
      </c>
      <c r="AH40">
        <v>2276093</v>
      </c>
      <c r="AI40">
        <v>2276234</v>
      </c>
      <c r="AJ40">
        <v>2279418</v>
      </c>
      <c r="AK40">
        <v>2275537</v>
      </c>
      <c r="AL40">
        <v>2280369</v>
      </c>
      <c r="AM40">
        <v>2273284</v>
      </c>
      <c r="AN40">
        <v>2267360</v>
      </c>
      <c r="AO40">
        <v>2261977</v>
      </c>
      <c r="AP40">
        <v>2244795</v>
      </c>
      <c r="AQ40">
        <v>2233933</v>
      </c>
      <c r="AR40">
        <v>2233714</v>
      </c>
      <c r="AS40">
        <v>2230785</v>
      </c>
      <c r="AT40">
        <v>2230822</v>
      </c>
      <c r="AU40">
        <v>2230271</v>
      </c>
      <c r="AV40">
        <v>2235445</v>
      </c>
      <c r="AW40">
        <v>2225346</v>
      </c>
      <c r="AX40">
        <v>2218814</v>
      </c>
      <c r="AY40">
        <v>2223075</v>
      </c>
      <c r="AZ40">
        <v>2229776</v>
      </c>
      <c r="BA40">
        <v>2255521</v>
      </c>
      <c r="BB40">
        <v>2252373</v>
      </c>
      <c r="BC40">
        <v>2238124</v>
      </c>
      <c r="BD40">
        <v>2232291</v>
      </c>
      <c r="BE40">
        <v>2231189</v>
      </c>
      <c r="BF40">
        <v>2222921</v>
      </c>
      <c r="BG40">
        <v>2239427</v>
      </c>
      <c r="BH40">
        <v>2226336</v>
      </c>
      <c r="BI40">
        <v>2281001</v>
      </c>
      <c r="BJ40">
        <v>2218114</v>
      </c>
      <c r="BK40">
        <v>2209917</v>
      </c>
      <c r="BL40">
        <v>2218241</v>
      </c>
      <c r="BM40">
        <v>2219504</v>
      </c>
      <c r="BN40">
        <v>2227889</v>
      </c>
      <c r="BO40">
        <v>2246468</v>
      </c>
      <c r="BP40">
        <v>2271283</v>
      </c>
      <c r="BQ40">
        <v>2262295</v>
      </c>
      <c r="BR40">
        <v>2318080</v>
      </c>
      <c r="BS40">
        <v>2541756</v>
      </c>
      <c r="BT40">
        <v>2784263</v>
      </c>
      <c r="BU40">
        <v>2376914</v>
      </c>
      <c r="BV40">
        <v>2306562</v>
      </c>
      <c r="BW40">
        <v>2277804</v>
      </c>
      <c r="BX40">
        <v>2256066</v>
      </c>
      <c r="BY40">
        <v>2239394</v>
      </c>
      <c r="BZ40">
        <v>2239394</v>
      </c>
      <c r="CA40">
        <v>2231489</v>
      </c>
      <c r="CB40">
        <v>2206669</v>
      </c>
      <c r="CC40">
        <v>2196356</v>
      </c>
      <c r="CD40">
        <v>2186576</v>
      </c>
      <c r="CE40">
        <v>2182401</v>
      </c>
      <c r="CF40">
        <v>2187483</v>
      </c>
      <c r="CG40">
        <v>2192666</v>
      </c>
      <c r="CH40">
        <v>2188383</v>
      </c>
      <c r="CI40">
        <v>2190658</v>
      </c>
      <c r="CJ40">
        <v>2180237</v>
      </c>
      <c r="CK40">
        <v>2184185</v>
      </c>
      <c r="CL40">
        <v>2165994</v>
      </c>
      <c r="CM40">
        <v>2165239</v>
      </c>
      <c r="CN40">
        <v>2173607</v>
      </c>
      <c r="CO40">
        <v>2167611</v>
      </c>
      <c r="CP40">
        <v>2168098</v>
      </c>
      <c r="CQ40">
        <v>2154885</v>
      </c>
      <c r="CR40">
        <v>2150557</v>
      </c>
      <c r="CS40">
        <v>2126321</v>
      </c>
      <c r="CT40">
        <v>2126321</v>
      </c>
      <c r="CU40">
        <v>2118627</v>
      </c>
      <c r="CV40">
        <v>2115682</v>
      </c>
      <c r="CW40">
        <v>2107842</v>
      </c>
      <c r="CX40">
        <v>2102821</v>
      </c>
      <c r="CY40">
        <v>2094413</v>
      </c>
      <c r="CZ40">
        <v>2085080</v>
      </c>
      <c r="DA40">
        <v>2091309</v>
      </c>
      <c r="DB40">
        <v>2092735</v>
      </c>
      <c r="DC40">
        <v>2093427</v>
      </c>
      <c r="DD40">
        <v>2096145</v>
      </c>
      <c r="DE40">
        <v>2093462</v>
      </c>
      <c r="DF40">
        <v>2093462</v>
      </c>
      <c r="DG40">
        <v>4158820</v>
      </c>
      <c r="DH40">
        <v>4154370</v>
      </c>
      <c r="DI40">
        <v>4139720</v>
      </c>
      <c r="DJ40">
        <v>4143232</v>
      </c>
      <c r="DK40">
        <v>4143232</v>
      </c>
      <c r="DL40">
        <v>4142207</v>
      </c>
      <c r="DM40">
        <v>4138743</v>
      </c>
      <c r="DN40">
        <v>2098197</v>
      </c>
      <c r="DO40">
        <v>2104433</v>
      </c>
      <c r="DP40">
        <v>2106423</v>
      </c>
      <c r="DQ40">
        <v>2116562</v>
      </c>
      <c r="DR40">
        <v>2121499</v>
      </c>
      <c r="DS40">
        <v>2115816</v>
      </c>
      <c r="DT40">
        <v>2117252</v>
      </c>
      <c r="DU40">
        <v>2119568</v>
      </c>
      <c r="DV40">
        <v>2125279</v>
      </c>
      <c r="DW40">
        <v>2133666</v>
      </c>
      <c r="DX40">
        <v>2138736</v>
      </c>
      <c r="DY40">
        <v>2139093</v>
      </c>
      <c r="DZ40">
        <v>2151231</v>
      </c>
      <c r="EA40">
        <v>2169497</v>
      </c>
      <c r="EB40">
        <v>2168833</v>
      </c>
      <c r="EC40">
        <v>2180763</v>
      </c>
      <c r="ED40">
        <v>2209563</v>
      </c>
      <c r="EE40">
        <v>2209563</v>
      </c>
      <c r="EF40">
        <v>2304581</v>
      </c>
      <c r="EG40">
        <v>2563958</v>
      </c>
      <c r="EH40">
        <v>2761147</v>
      </c>
      <c r="EI40">
        <v>2678022</v>
      </c>
      <c r="EJ40">
        <v>2389371</v>
      </c>
      <c r="EK40">
        <v>2239209</v>
      </c>
      <c r="EL40">
        <v>2173214</v>
      </c>
      <c r="EM40">
        <v>2170503</v>
      </c>
      <c r="EN40">
        <v>2171270</v>
      </c>
      <c r="EO40">
        <v>2182628</v>
      </c>
      <c r="EP40">
        <v>2176075</v>
      </c>
      <c r="EQ40">
        <v>2172336</v>
      </c>
      <c r="ER40">
        <v>2164479</v>
      </c>
      <c r="ES40">
        <v>2156440</v>
      </c>
      <c r="ET40">
        <v>2155506</v>
      </c>
      <c r="EU40">
        <v>2146013</v>
      </c>
      <c r="EV40">
        <v>2133597</v>
      </c>
      <c r="EW40">
        <v>2125134</v>
      </c>
      <c r="EX40">
        <v>2128683</v>
      </c>
      <c r="EY40">
        <v>2130403</v>
      </c>
      <c r="EZ40">
        <v>2117808</v>
      </c>
      <c r="FA40">
        <v>2108529</v>
      </c>
      <c r="FB40">
        <v>2102880</v>
      </c>
      <c r="FC40">
        <v>2110294</v>
      </c>
      <c r="FD40">
        <v>2101663</v>
      </c>
      <c r="FE40">
        <v>2090803</v>
      </c>
      <c r="FF40">
        <v>2083880</v>
      </c>
      <c r="FG40">
        <v>2080278</v>
      </c>
      <c r="FH40">
        <v>2081204</v>
      </c>
      <c r="FI40">
        <v>2071271</v>
      </c>
      <c r="FJ40">
        <v>2064639</v>
      </c>
      <c r="FK40">
        <v>2059004</v>
      </c>
      <c r="FL40">
        <v>2059735</v>
      </c>
      <c r="FM40">
        <v>2044214</v>
      </c>
      <c r="FN40">
        <v>2058141</v>
      </c>
      <c r="FO40">
        <v>2054308</v>
      </c>
      <c r="FP40">
        <v>2052352</v>
      </c>
      <c r="FQ40">
        <v>2055195</v>
      </c>
      <c r="FR40">
        <v>2058892</v>
      </c>
      <c r="FS40">
        <v>2058342</v>
      </c>
      <c r="FT40">
        <v>2050150</v>
      </c>
      <c r="FU40">
        <v>2026202</v>
      </c>
      <c r="FV40">
        <v>2004017</v>
      </c>
      <c r="FW40">
        <v>2011181</v>
      </c>
      <c r="FX40">
        <v>2009840</v>
      </c>
      <c r="FY40">
        <v>2019963</v>
      </c>
      <c r="FZ40">
        <v>2018624</v>
      </c>
      <c r="GA40">
        <v>2019649</v>
      </c>
      <c r="GB40">
        <v>2024171</v>
      </c>
      <c r="GC40">
        <v>2034138</v>
      </c>
      <c r="GD40">
        <v>2025805</v>
      </c>
      <c r="GE40">
        <v>2022145</v>
      </c>
      <c r="GF40">
        <v>2021514</v>
      </c>
      <c r="GG40">
        <v>2027106</v>
      </c>
      <c r="GH40">
        <v>2037727</v>
      </c>
      <c r="GI40">
        <v>2032344</v>
      </c>
      <c r="GJ40">
        <v>2027583</v>
      </c>
      <c r="GK40">
        <v>2017233</v>
      </c>
      <c r="GL40">
        <v>1991353</v>
      </c>
      <c r="GM40">
        <v>1996417</v>
      </c>
      <c r="GN40">
        <v>1998216</v>
      </c>
      <c r="GO40">
        <v>2004233</v>
      </c>
      <c r="GP40">
        <v>2004161</v>
      </c>
      <c r="GQ40">
        <v>1992206</v>
      </c>
      <c r="GR40">
        <v>2064409</v>
      </c>
      <c r="GS40">
        <v>2217748</v>
      </c>
      <c r="GT40">
        <v>2270449</v>
      </c>
      <c r="GU40">
        <v>2208669</v>
      </c>
      <c r="GV40">
        <v>2100995</v>
      </c>
      <c r="GW40">
        <v>2058281</v>
      </c>
      <c r="GX40">
        <v>2023487</v>
      </c>
      <c r="GY40">
        <v>2026351</v>
      </c>
      <c r="GZ40">
        <v>2028959</v>
      </c>
      <c r="HA40">
        <v>2032538</v>
      </c>
      <c r="HB40">
        <v>2027274</v>
      </c>
      <c r="HC40">
        <v>2018615</v>
      </c>
      <c r="HD40">
        <v>2012459</v>
      </c>
      <c r="HE40">
        <v>2007926</v>
      </c>
      <c r="HF40">
        <v>2009294</v>
      </c>
      <c r="HG40">
        <v>1994572</v>
      </c>
      <c r="HH40">
        <v>1986670</v>
      </c>
      <c r="HI40">
        <v>1963291</v>
      </c>
      <c r="HJ40">
        <v>1963167</v>
      </c>
      <c r="HK40">
        <v>1955696</v>
      </c>
      <c r="HL40">
        <v>1959791</v>
      </c>
      <c r="HM40">
        <v>1956480</v>
      </c>
      <c r="HN40">
        <v>1935432</v>
      </c>
      <c r="HO40">
        <v>1933994</v>
      </c>
      <c r="HP40">
        <v>1932281</v>
      </c>
      <c r="HQ40">
        <v>1939583</v>
      </c>
      <c r="HR40">
        <v>1949070</v>
      </c>
      <c r="HS40">
        <v>1953946</v>
      </c>
      <c r="HT40">
        <v>1965064</v>
      </c>
      <c r="HU40">
        <v>1966150</v>
      </c>
      <c r="HV40">
        <v>1963847</v>
      </c>
      <c r="HW40">
        <v>1963228</v>
      </c>
      <c r="HX40">
        <v>1967560</v>
      </c>
      <c r="HY40">
        <v>1964643</v>
      </c>
      <c r="HZ40">
        <v>1954725</v>
      </c>
      <c r="IA40">
        <v>1959706</v>
      </c>
      <c r="IB40">
        <v>1961029</v>
      </c>
      <c r="IC40">
        <v>1958024</v>
      </c>
      <c r="ID40">
        <v>1954956</v>
      </c>
      <c r="IE40">
        <v>1954890</v>
      </c>
      <c r="IF40">
        <v>3833531</v>
      </c>
      <c r="IG40">
        <v>3822866</v>
      </c>
      <c r="IH40">
        <v>3814461</v>
      </c>
      <c r="II40">
        <v>3784302</v>
      </c>
      <c r="IJ40">
        <v>3767438</v>
      </c>
      <c r="IK40">
        <v>3759763</v>
      </c>
      <c r="IL40">
        <v>3761564</v>
      </c>
      <c r="IM40">
        <v>3764878</v>
      </c>
      <c r="IN40">
        <v>3757130</v>
      </c>
      <c r="IO40">
        <v>1891052</v>
      </c>
      <c r="IP40">
        <v>1891052</v>
      </c>
      <c r="IQ40">
        <v>1897838</v>
      </c>
      <c r="IR40">
        <v>1903877</v>
      </c>
      <c r="IS40">
        <v>1904605</v>
      </c>
      <c r="IT40">
        <v>1906798</v>
      </c>
      <c r="IU40">
        <v>1906369</v>
      </c>
      <c r="IV40">
        <v>1901005</v>
      </c>
      <c r="IW40">
        <v>1902367</v>
      </c>
      <c r="IX40">
        <v>1901306</v>
      </c>
      <c r="IY40">
        <v>1898328</v>
      </c>
      <c r="IZ40">
        <v>1902343</v>
      </c>
      <c r="JA40">
        <v>1904718</v>
      </c>
      <c r="JB40">
        <v>1896307</v>
      </c>
      <c r="JC40">
        <v>1895837</v>
      </c>
      <c r="JD40">
        <v>1894779</v>
      </c>
      <c r="JE40">
        <v>1936252</v>
      </c>
      <c r="JF40">
        <v>2023663</v>
      </c>
      <c r="JG40">
        <v>1960108</v>
      </c>
      <c r="JH40">
        <v>1960108</v>
      </c>
      <c r="JI40">
        <v>1967914</v>
      </c>
      <c r="JJ40">
        <v>1994904</v>
      </c>
      <c r="JK40">
        <v>1973434</v>
      </c>
      <c r="JL40">
        <v>1983759</v>
      </c>
      <c r="JM40">
        <v>1967179</v>
      </c>
      <c r="JN40">
        <v>1936242</v>
      </c>
      <c r="JO40">
        <v>1922887</v>
      </c>
      <c r="JP40">
        <v>1901635</v>
      </c>
      <c r="JQ40">
        <v>1897685</v>
      </c>
      <c r="JR40">
        <v>1890395</v>
      </c>
      <c r="JS40">
        <v>1883730</v>
      </c>
      <c r="JT40">
        <v>1889019</v>
      </c>
      <c r="JU40">
        <v>1888759</v>
      </c>
      <c r="JV40">
        <v>1887710</v>
      </c>
      <c r="JW40">
        <v>1884571</v>
      </c>
      <c r="JX40">
        <v>1883322</v>
      </c>
      <c r="JY40">
        <v>1881651</v>
      </c>
      <c r="JZ40">
        <v>1879878</v>
      </c>
      <c r="KA40">
        <v>1887892</v>
      </c>
      <c r="KB40">
        <v>1879788</v>
      </c>
      <c r="KC40">
        <v>1878198</v>
      </c>
      <c r="KD40">
        <v>1874234</v>
      </c>
      <c r="KE40">
        <v>1879123</v>
      </c>
      <c r="KF40">
        <v>1883029</v>
      </c>
      <c r="KG40">
        <v>1870149</v>
      </c>
      <c r="KH40">
        <v>1870149</v>
      </c>
      <c r="KI40">
        <v>1842153</v>
      </c>
      <c r="KJ40">
        <v>1835740</v>
      </c>
      <c r="KK40">
        <v>1842301</v>
      </c>
      <c r="KL40">
        <v>1848398</v>
      </c>
      <c r="KM40">
        <v>1833532</v>
      </c>
      <c r="KN40">
        <v>1819462</v>
      </c>
      <c r="KO40">
        <v>1830601</v>
      </c>
      <c r="KP40">
        <v>1837355</v>
      </c>
      <c r="KQ40">
        <v>1859277</v>
      </c>
      <c r="KR40">
        <v>1834732</v>
      </c>
      <c r="KS40">
        <v>1822153</v>
      </c>
      <c r="KT40">
        <v>1814673</v>
      </c>
      <c r="KU40">
        <v>1804152</v>
      </c>
      <c r="KV40">
        <v>1789618</v>
      </c>
      <c r="KW40">
        <v>1792827</v>
      </c>
      <c r="KX40">
        <v>1786235</v>
      </c>
      <c r="KY40">
        <v>1782847</v>
      </c>
      <c r="KZ40">
        <v>1780379</v>
      </c>
      <c r="LA40">
        <v>1775226</v>
      </c>
      <c r="LB40">
        <v>1786909</v>
      </c>
      <c r="LC40">
        <v>1784423</v>
      </c>
      <c r="LD40">
        <v>1782049</v>
      </c>
      <c r="LE40">
        <v>1780171</v>
      </c>
      <c r="LF40">
        <v>1779107</v>
      </c>
      <c r="LG40">
        <v>1775775</v>
      </c>
      <c r="LH40">
        <v>1772184</v>
      </c>
      <c r="LI40">
        <v>1762376</v>
      </c>
      <c r="LJ40">
        <v>1761858</v>
      </c>
      <c r="LK40">
        <v>1759571</v>
      </c>
      <c r="LL40">
        <v>1760024</v>
      </c>
      <c r="LM40">
        <v>1760456</v>
      </c>
      <c r="LN40">
        <v>1761178</v>
      </c>
      <c r="LO40">
        <v>1755714</v>
      </c>
      <c r="LP40">
        <v>1754471</v>
      </c>
      <c r="LQ40">
        <v>1762342</v>
      </c>
      <c r="LR40">
        <v>1790733</v>
      </c>
      <c r="LS40">
        <v>1965573</v>
      </c>
      <c r="LT40">
        <v>1954674</v>
      </c>
      <c r="LU40">
        <v>1892157</v>
      </c>
      <c r="LV40">
        <v>1827729</v>
      </c>
      <c r="LW40">
        <v>1815429</v>
      </c>
      <c r="LX40">
        <v>1804063</v>
      </c>
      <c r="LY40">
        <v>1801697</v>
      </c>
      <c r="LZ40">
        <v>1801697</v>
      </c>
      <c r="MA40">
        <v>1802076</v>
      </c>
      <c r="MB40">
        <v>1796193</v>
      </c>
      <c r="MC40">
        <v>1795517</v>
      </c>
      <c r="MD40">
        <v>1799565</v>
      </c>
      <c r="ME40">
        <v>1795333</v>
      </c>
      <c r="MF40">
        <v>1794303</v>
      </c>
      <c r="MG40">
        <v>1800275</v>
      </c>
      <c r="MH40">
        <v>1792241</v>
      </c>
      <c r="MI40">
        <v>1796954</v>
      </c>
      <c r="MJ40">
        <v>1792689</v>
      </c>
      <c r="MK40">
        <v>1789139</v>
      </c>
      <c r="ML40">
        <v>1781475</v>
      </c>
      <c r="MM40">
        <v>1779260</v>
      </c>
      <c r="MN40">
        <v>1783342</v>
      </c>
      <c r="MO40">
        <v>1783375</v>
      </c>
      <c r="MP40">
        <v>1783155</v>
      </c>
      <c r="MQ40">
        <v>1781066</v>
      </c>
      <c r="MR40">
        <v>1793292</v>
      </c>
      <c r="MS40">
        <v>1795078</v>
      </c>
      <c r="MT40">
        <v>1795078</v>
      </c>
      <c r="MU40">
        <v>1797224</v>
      </c>
      <c r="MV40">
        <v>1797004</v>
      </c>
      <c r="MW40">
        <v>1800338</v>
      </c>
      <c r="MX40">
        <v>1797464</v>
      </c>
      <c r="MY40">
        <v>1783520</v>
      </c>
      <c r="MZ40">
        <v>1779175</v>
      </c>
      <c r="NA40">
        <v>1778094</v>
      </c>
      <c r="NB40">
        <v>1774157</v>
      </c>
      <c r="NC40">
        <v>1772495</v>
      </c>
      <c r="ND40">
        <v>1769526</v>
      </c>
      <c r="NE40">
        <v>1764868</v>
      </c>
      <c r="NF40">
        <v>1766143</v>
      </c>
      <c r="NG40">
        <v>1766143</v>
      </c>
      <c r="NH40">
        <v>1769333</v>
      </c>
      <c r="NI40">
        <v>1771141</v>
      </c>
      <c r="NJ40">
        <v>1765425</v>
      </c>
      <c r="NK40">
        <v>1761924</v>
      </c>
      <c r="NL40">
        <v>1761924</v>
      </c>
      <c r="NM40">
        <v>1762926</v>
      </c>
      <c r="NN40">
        <v>1761722</v>
      </c>
      <c r="NO40">
        <v>1804083</v>
      </c>
      <c r="NP40">
        <v>1798680</v>
      </c>
      <c r="NQ40">
        <v>1793455</v>
      </c>
      <c r="NR40">
        <v>1797056</v>
      </c>
      <c r="NS40">
        <v>1797835</v>
      </c>
      <c r="NT40">
        <v>1800624</v>
      </c>
      <c r="NU40">
        <v>1795155</v>
      </c>
      <c r="NV40">
        <v>1790605</v>
      </c>
      <c r="NW40">
        <v>1796554</v>
      </c>
      <c r="NX40">
        <v>1801929</v>
      </c>
      <c r="NY40">
        <v>1794571</v>
      </c>
      <c r="NZ40">
        <v>1790741</v>
      </c>
      <c r="OA40">
        <v>1775817</v>
      </c>
      <c r="OB40">
        <v>1775925</v>
      </c>
      <c r="OC40">
        <v>1767991</v>
      </c>
      <c r="OD40">
        <v>1838711</v>
      </c>
      <c r="OE40">
        <v>1838711</v>
      </c>
      <c r="OF40">
        <v>1923184</v>
      </c>
      <c r="OG40">
        <v>2129622</v>
      </c>
      <c r="OH40">
        <v>1974208</v>
      </c>
      <c r="OI40">
        <v>1856168</v>
      </c>
      <c r="OJ40">
        <v>1809411</v>
      </c>
      <c r="OK40">
        <v>1826850</v>
      </c>
      <c r="OL40">
        <v>1808241</v>
      </c>
      <c r="OM40">
        <v>1799899</v>
      </c>
      <c r="ON40">
        <v>1803057</v>
      </c>
      <c r="OO40">
        <v>1811449</v>
      </c>
      <c r="OP40">
        <v>1800290</v>
      </c>
      <c r="OQ40">
        <v>1800012</v>
      </c>
      <c r="OR40">
        <v>1797683</v>
      </c>
      <c r="OS40">
        <v>1784491</v>
      </c>
      <c r="OT40">
        <v>1777427</v>
      </c>
      <c r="OU40">
        <v>1787010</v>
      </c>
      <c r="OV40">
        <v>1791148</v>
      </c>
      <c r="OW40">
        <v>1771571</v>
      </c>
      <c r="OX40">
        <v>1769864</v>
      </c>
      <c r="OY40">
        <v>1773546</v>
      </c>
      <c r="OZ40">
        <v>1780084</v>
      </c>
      <c r="PA40">
        <v>1773406</v>
      </c>
      <c r="PB40">
        <v>1768736</v>
      </c>
      <c r="PC40">
        <v>1769679</v>
      </c>
      <c r="PD40">
        <v>1774820</v>
      </c>
      <c r="PE40">
        <v>1754903</v>
      </c>
      <c r="PF40">
        <v>1748112</v>
      </c>
      <c r="PG40">
        <v>1734291</v>
      </c>
      <c r="PH40">
        <v>1740200</v>
      </c>
      <c r="PI40">
        <v>1732994</v>
      </c>
      <c r="PJ40">
        <v>1727303</v>
      </c>
      <c r="PK40">
        <v>1718620</v>
      </c>
      <c r="PL40">
        <v>1720039</v>
      </c>
      <c r="PM40">
        <v>1710672</v>
      </c>
      <c r="PN40">
        <v>1701478</v>
      </c>
      <c r="PO40">
        <v>1706249</v>
      </c>
      <c r="PP40">
        <v>1707720</v>
      </c>
      <c r="PQ40">
        <v>1717152</v>
      </c>
      <c r="PR40">
        <v>1716476</v>
      </c>
      <c r="PS40">
        <v>1720052</v>
      </c>
      <c r="PT40">
        <v>1716913</v>
      </c>
      <c r="PU40">
        <v>1721282</v>
      </c>
      <c r="PV40">
        <v>1724057</v>
      </c>
      <c r="PW40">
        <v>1708286</v>
      </c>
      <c r="PX40">
        <v>1703976</v>
      </c>
      <c r="PY40">
        <v>1700031</v>
      </c>
      <c r="PZ40">
        <v>3405709</v>
      </c>
      <c r="QA40">
        <v>3405512</v>
      </c>
      <c r="QB40">
        <v>1712781</v>
      </c>
      <c r="QC40">
        <v>1727461</v>
      </c>
      <c r="QD40">
        <v>1725149</v>
      </c>
      <c r="QE40">
        <v>1722566</v>
      </c>
      <c r="QF40">
        <v>1722849</v>
      </c>
      <c r="QG40">
        <v>1718057</v>
      </c>
      <c r="QH40">
        <v>1733827</v>
      </c>
      <c r="QI40">
        <v>1704514</v>
      </c>
      <c r="QJ40">
        <v>1716223</v>
      </c>
      <c r="QK40">
        <v>1709971</v>
      </c>
      <c r="QL40">
        <v>1694851</v>
      </c>
      <c r="QM40">
        <v>1693745</v>
      </c>
      <c r="QN40">
        <v>1684223</v>
      </c>
      <c r="QO40">
        <v>1689270</v>
      </c>
      <c r="QP40">
        <v>1689270</v>
      </c>
      <c r="QQ40">
        <v>1708304</v>
      </c>
      <c r="QR40">
        <v>1711249</v>
      </c>
      <c r="QS40">
        <v>1815972</v>
      </c>
      <c r="QT40">
        <v>1858067</v>
      </c>
      <c r="QU40">
        <v>1803066</v>
      </c>
      <c r="QV40">
        <v>1709548</v>
      </c>
      <c r="QW40">
        <v>1697289</v>
      </c>
      <c r="QX40">
        <v>1688695</v>
      </c>
      <c r="QY40">
        <v>1699123</v>
      </c>
      <c r="QZ40">
        <v>1699516</v>
      </c>
      <c r="RA40">
        <v>1695235</v>
      </c>
      <c r="RB40">
        <v>1695414</v>
      </c>
      <c r="RC40">
        <v>1699573</v>
      </c>
      <c r="RD40">
        <v>1705847</v>
      </c>
      <c r="RE40">
        <v>1707922</v>
      </c>
      <c r="RF40">
        <v>1706398</v>
      </c>
      <c r="RG40">
        <v>1681496</v>
      </c>
      <c r="RH40">
        <v>1672271</v>
      </c>
      <c r="RI40">
        <v>1678950</v>
      </c>
      <c r="RJ40">
        <v>1680434</v>
      </c>
      <c r="RK40">
        <v>1657331</v>
      </c>
      <c r="RL40">
        <v>1648311</v>
      </c>
      <c r="RM40">
        <v>1643960</v>
      </c>
      <c r="RN40">
        <v>1644564</v>
      </c>
      <c r="RO40">
        <v>1641912</v>
      </c>
      <c r="RP40">
        <v>1646221</v>
      </c>
      <c r="RQ40">
        <v>1653974</v>
      </c>
      <c r="RR40">
        <v>1659463</v>
      </c>
      <c r="RS40">
        <v>1660535</v>
      </c>
      <c r="RT40">
        <v>1667007</v>
      </c>
      <c r="RU40">
        <v>1661164</v>
      </c>
      <c r="RV40">
        <v>1666863</v>
      </c>
      <c r="RW40">
        <v>1686411</v>
      </c>
      <c r="RX40">
        <v>1679896</v>
      </c>
      <c r="RY40">
        <v>1677772</v>
      </c>
      <c r="RZ40">
        <v>1679854</v>
      </c>
      <c r="SA40">
        <v>1668776</v>
      </c>
      <c r="SB40">
        <v>1662493</v>
      </c>
      <c r="SC40">
        <v>1663109</v>
      </c>
      <c r="SD40">
        <v>1661517</v>
      </c>
      <c r="SE40">
        <v>1662420</v>
      </c>
      <c r="SF40">
        <v>1662420</v>
      </c>
      <c r="SG40">
        <v>1665723</v>
      </c>
      <c r="SH40">
        <v>1675113</v>
      </c>
      <c r="SI40">
        <v>1674729</v>
      </c>
      <c r="SJ40">
        <v>1664274</v>
      </c>
      <c r="SK40">
        <v>1670422</v>
      </c>
      <c r="SL40">
        <v>1672551</v>
      </c>
      <c r="SM40">
        <v>1672694</v>
      </c>
      <c r="SN40">
        <v>1669487</v>
      </c>
      <c r="SO40">
        <v>3343562</v>
      </c>
      <c r="SP40">
        <v>1688911</v>
      </c>
      <c r="SQ40">
        <v>1688911</v>
      </c>
      <c r="SR40">
        <v>1693293</v>
      </c>
      <c r="SS40">
        <v>1699130</v>
      </c>
      <c r="ST40">
        <v>1706673</v>
      </c>
      <c r="SU40">
        <v>1703042</v>
      </c>
      <c r="SV40">
        <v>1712214</v>
      </c>
      <c r="SW40">
        <v>1708896</v>
      </c>
      <c r="SX40">
        <v>1715034</v>
      </c>
      <c r="SY40">
        <v>1710168</v>
      </c>
      <c r="SZ40">
        <v>1708032</v>
      </c>
      <c r="TA40">
        <v>1716588</v>
      </c>
      <c r="TB40">
        <v>1720394</v>
      </c>
      <c r="TC40">
        <v>1717485</v>
      </c>
      <c r="TD40">
        <v>1717375</v>
      </c>
      <c r="TE40">
        <v>1756242</v>
      </c>
      <c r="TF40">
        <v>1848862</v>
      </c>
      <c r="TG40">
        <v>1767747</v>
      </c>
      <c r="TH40">
        <v>1767747</v>
      </c>
      <c r="TI40">
        <v>1769278</v>
      </c>
      <c r="TJ40">
        <v>1776795</v>
      </c>
      <c r="TK40">
        <v>1714524</v>
      </c>
      <c r="TL40">
        <v>1705635</v>
      </c>
      <c r="TM40">
        <v>1699471</v>
      </c>
      <c r="TN40">
        <v>1681228</v>
      </c>
      <c r="TO40">
        <v>1676863</v>
      </c>
      <c r="TP40">
        <v>1657043</v>
      </c>
      <c r="TQ40">
        <v>1652291</v>
      </c>
      <c r="TR40">
        <v>1642896</v>
      </c>
      <c r="TS40">
        <v>1638143</v>
      </c>
      <c r="TT40">
        <v>1641280</v>
      </c>
      <c r="TU40">
        <v>1643488</v>
      </c>
      <c r="TV40">
        <v>1644254</v>
      </c>
      <c r="TW40">
        <v>1637682</v>
      </c>
      <c r="TX40">
        <v>1642621</v>
      </c>
      <c r="TY40">
        <v>1646929</v>
      </c>
      <c r="TZ40">
        <v>1639531</v>
      </c>
      <c r="UA40">
        <v>1634128</v>
      </c>
      <c r="UB40">
        <v>1630481</v>
      </c>
      <c r="UC40">
        <v>1635523</v>
      </c>
      <c r="UD40">
        <v>1626072</v>
      </c>
      <c r="UE40">
        <v>1618734</v>
      </c>
      <c r="UF40">
        <v>1615131</v>
      </c>
      <c r="UG40">
        <v>1616626</v>
      </c>
      <c r="UH40">
        <v>1609245</v>
      </c>
      <c r="UI40">
        <v>1610464</v>
      </c>
      <c r="UJ40">
        <v>1608471</v>
      </c>
      <c r="UK40">
        <v>1608029</v>
      </c>
      <c r="UL40">
        <v>1615564</v>
      </c>
      <c r="UM40">
        <v>1614612</v>
      </c>
      <c r="UN40">
        <v>1609954</v>
      </c>
      <c r="UO40">
        <v>1602726</v>
      </c>
      <c r="UP40">
        <v>1604322</v>
      </c>
      <c r="UQ40">
        <v>1600894</v>
      </c>
      <c r="UR40">
        <v>1597594</v>
      </c>
      <c r="US40">
        <v>1595696</v>
      </c>
      <c r="UT40">
        <v>1589631</v>
      </c>
      <c r="UU40">
        <v>1585190</v>
      </c>
      <c r="UV40">
        <v>1588197</v>
      </c>
      <c r="UW40">
        <v>1588197</v>
      </c>
      <c r="UX40">
        <v>1583686</v>
      </c>
      <c r="UY40">
        <v>1582045</v>
      </c>
      <c r="UZ40">
        <v>1584410</v>
      </c>
      <c r="VA40">
        <v>1587226</v>
      </c>
      <c r="VB40">
        <v>1590177</v>
      </c>
      <c r="VC40">
        <v>1587469</v>
      </c>
      <c r="VD40">
        <v>1583425</v>
      </c>
      <c r="VE40">
        <v>1581803</v>
      </c>
      <c r="VF40">
        <v>1584858</v>
      </c>
      <c r="VG40">
        <v>1589790</v>
      </c>
      <c r="VH40">
        <v>1588459</v>
      </c>
      <c r="VI40">
        <v>1588496</v>
      </c>
      <c r="VJ40">
        <v>1588916</v>
      </c>
      <c r="VK40">
        <v>1592003</v>
      </c>
      <c r="VL40">
        <v>1597425</v>
      </c>
      <c r="VM40">
        <v>1606632</v>
      </c>
      <c r="VN40">
        <v>1603112</v>
      </c>
      <c r="VO40">
        <v>1603943</v>
      </c>
      <c r="VP40">
        <v>1614037</v>
      </c>
      <c r="VQ40">
        <v>1622229</v>
      </c>
      <c r="VR40">
        <v>1637154</v>
      </c>
      <c r="VS40">
        <v>1660740</v>
      </c>
      <c r="VT40">
        <v>1700447</v>
      </c>
      <c r="VU40">
        <v>1724291</v>
      </c>
      <c r="VV40">
        <v>1713455</v>
      </c>
      <c r="VW40">
        <v>1693522</v>
      </c>
      <c r="VX40">
        <v>1688332</v>
      </c>
      <c r="VY40">
        <v>1682073</v>
      </c>
      <c r="VZ40">
        <v>1682073</v>
      </c>
      <c r="WA40">
        <v>1676434</v>
      </c>
      <c r="WB40">
        <v>1670800</v>
      </c>
      <c r="WC40">
        <v>1673295</v>
      </c>
      <c r="WD40">
        <v>1666404</v>
      </c>
      <c r="WE40">
        <v>1667260</v>
      </c>
      <c r="WF40">
        <v>1660737</v>
      </c>
      <c r="WG40">
        <v>1649073</v>
      </c>
      <c r="WH40">
        <v>1651191</v>
      </c>
      <c r="WI40">
        <v>1651018</v>
      </c>
      <c r="WJ40">
        <v>1653315</v>
      </c>
      <c r="WK40">
        <v>1648014</v>
      </c>
      <c r="WL40">
        <v>1649786</v>
      </c>
      <c r="WM40">
        <v>1647128</v>
      </c>
      <c r="WN40">
        <v>1652592</v>
      </c>
      <c r="WO40">
        <v>1659244</v>
      </c>
      <c r="WP40">
        <v>1663590</v>
      </c>
      <c r="WQ40">
        <v>1668754</v>
      </c>
      <c r="WR40">
        <v>1661311</v>
      </c>
      <c r="WS40">
        <v>1665954</v>
      </c>
      <c r="WT40">
        <v>1673469</v>
      </c>
      <c r="WU40">
        <v>1673951</v>
      </c>
      <c r="WV40">
        <v>1674621</v>
      </c>
      <c r="WW40">
        <v>3302127</v>
      </c>
      <c r="WX40">
        <v>3301405</v>
      </c>
      <c r="WY40">
        <v>3301405</v>
      </c>
      <c r="WZ40">
        <v>3303683</v>
      </c>
      <c r="XA40">
        <v>3299008</v>
      </c>
      <c r="XB40">
        <v>3301099</v>
      </c>
      <c r="XC40">
        <v>3299662</v>
      </c>
      <c r="XD40">
        <v>3297106</v>
      </c>
      <c r="XE40">
        <v>3293043</v>
      </c>
      <c r="XF40">
        <v>3295089</v>
      </c>
      <c r="XG40">
        <v>3288061</v>
      </c>
      <c r="XH40">
        <v>3275173</v>
      </c>
      <c r="XI40">
        <v>3275173</v>
      </c>
      <c r="XJ40">
        <v>3262822</v>
      </c>
      <c r="XK40">
        <v>3257994</v>
      </c>
      <c r="XL40">
        <v>3245904</v>
      </c>
      <c r="XM40">
        <v>3247823</v>
      </c>
      <c r="XN40">
        <v>3247823</v>
      </c>
      <c r="XO40">
        <v>3246978</v>
      </c>
      <c r="XP40">
        <v>3242579</v>
      </c>
      <c r="XQ40">
        <v>1623848</v>
      </c>
      <c r="XR40">
        <v>1615318</v>
      </c>
      <c r="XS40">
        <v>1608343</v>
      </c>
      <c r="XT40">
        <v>1601304</v>
      </c>
      <c r="XU40">
        <v>1586179</v>
      </c>
      <c r="XV40">
        <v>1580128</v>
      </c>
      <c r="XW40">
        <v>1583379</v>
      </c>
      <c r="XX40">
        <v>1575978</v>
      </c>
      <c r="XY40">
        <v>1578581</v>
      </c>
      <c r="XZ40">
        <v>1585735</v>
      </c>
      <c r="YA40">
        <v>1583683</v>
      </c>
      <c r="YB40">
        <v>1585096</v>
      </c>
      <c r="YC40">
        <v>1607411</v>
      </c>
      <c r="YD40">
        <v>1613180</v>
      </c>
      <c r="YE40">
        <v>1594900</v>
      </c>
      <c r="YF40">
        <v>1600509</v>
      </c>
      <c r="YG40">
        <v>1792721</v>
      </c>
      <c r="YH40">
        <v>1933367</v>
      </c>
      <c r="YI40">
        <v>1878025</v>
      </c>
      <c r="YJ40">
        <v>1878025</v>
      </c>
      <c r="YK40">
        <v>1651168</v>
      </c>
      <c r="YL40">
        <v>1625774</v>
      </c>
      <c r="YM40">
        <v>1603855</v>
      </c>
      <c r="YN40">
        <v>1599484</v>
      </c>
      <c r="YO40">
        <v>1587500</v>
      </c>
      <c r="YP40">
        <v>1584880</v>
      </c>
      <c r="YQ40">
        <v>1576388</v>
      </c>
      <c r="YR40">
        <v>1575044</v>
      </c>
      <c r="YS40">
        <v>1581268</v>
      </c>
      <c r="YT40">
        <v>1577349</v>
      </c>
      <c r="YU40">
        <v>1572983</v>
      </c>
      <c r="YV40">
        <v>1570923</v>
      </c>
      <c r="YW40">
        <v>1572883</v>
      </c>
      <c r="YX40">
        <v>1565088</v>
      </c>
      <c r="YY40">
        <v>1566900</v>
      </c>
      <c r="YZ40">
        <v>1560619</v>
      </c>
      <c r="ZA40">
        <v>1555793</v>
      </c>
      <c r="ZB40">
        <v>1553957</v>
      </c>
      <c r="ZC40">
        <v>1549976</v>
      </c>
      <c r="ZD40">
        <v>1563017</v>
      </c>
      <c r="ZE40">
        <v>1554351</v>
      </c>
      <c r="ZF40">
        <v>1552536</v>
      </c>
      <c r="ZG40">
        <v>1555429</v>
      </c>
      <c r="ZH40">
        <v>1547959</v>
      </c>
      <c r="ZI40">
        <v>1551303</v>
      </c>
      <c r="ZJ40">
        <v>1554266</v>
      </c>
      <c r="ZK40">
        <v>1557848</v>
      </c>
      <c r="ZL40">
        <v>1551762</v>
      </c>
      <c r="ZM40">
        <v>1551018</v>
      </c>
      <c r="ZN40">
        <v>1545106</v>
      </c>
      <c r="ZO40">
        <v>1550334</v>
      </c>
      <c r="ZP40">
        <v>1553840</v>
      </c>
      <c r="ZQ40">
        <v>1553916</v>
      </c>
      <c r="ZR40">
        <v>1558312</v>
      </c>
      <c r="ZS40">
        <v>1548254</v>
      </c>
      <c r="ZT40">
        <v>1562984</v>
      </c>
      <c r="ZU40">
        <v>1559053</v>
      </c>
      <c r="ZV40">
        <v>1558002</v>
      </c>
      <c r="ZW40">
        <v>1538649</v>
      </c>
      <c r="ZX40">
        <v>1539569</v>
      </c>
      <c r="ZY40">
        <v>1540433</v>
      </c>
      <c r="ZZ40">
        <v>1540536</v>
      </c>
      <c r="AAA40">
        <v>1533750</v>
      </c>
      <c r="AAB40">
        <v>1534819</v>
      </c>
      <c r="AAC40">
        <v>1541594</v>
      </c>
      <c r="AAD40">
        <v>1546538</v>
      </c>
      <c r="AAE40">
        <v>1544607</v>
      </c>
      <c r="AAF40">
        <v>1549249</v>
      </c>
      <c r="AAG40">
        <v>1548880</v>
      </c>
      <c r="AAH40">
        <v>1543181</v>
      </c>
      <c r="AAI40">
        <v>1545926</v>
      </c>
      <c r="AAJ40">
        <v>1546287</v>
      </c>
      <c r="AAK40">
        <v>1544379</v>
      </c>
      <c r="AAL40">
        <v>1543706</v>
      </c>
      <c r="AAM40">
        <v>1546474</v>
      </c>
      <c r="AAN40">
        <v>1548219</v>
      </c>
      <c r="AAO40">
        <v>1549478</v>
      </c>
      <c r="AAP40">
        <v>1549478</v>
      </c>
      <c r="AAQ40">
        <v>1539823</v>
      </c>
      <c r="AAR40">
        <v>1535502</v>
      </c>
      <c r="AAS40">
        <v>1550263</v>
      </c>
      <c r="AAT40">
        <v>1660764</v>
      </c>
      <c r="AAU40">
        <v>1673160</v>
      </c>
      <c r="AAV40">
        <v>1613934</v>
      </c>
      <c r="AAW40">
        <v>1666854</v>
      </c>
      <c r="AAX40">
        <v>1665268</v>
      </c>
      <c r="AAY40">
        <v>1667204</v>
      </c>
      <c r="AAZ40">
        <v>1661728</v>
      </c>
      <c r="ABA40">
        <v>1657842</v>
      </c>
      <c r="ABB40">
        <v>1656032</v>
      </c>
      <c r="ABC40">
        <v>1622461</v>
      </c>
      <c r="ABD40">
        <v>1582357</v>
      </c>
      <c r="ABE40">
        <v>1576824</v>
      </c>
      <c r="ABF40">
        <v>1581107</v>
      </c>
      <c r="ABG40">
        <v>1570449</v>
      </c>
      <c r="ABH40">
        <v>1560449</v>
      </c>
      <c r="ABI40">
        <v>1566503</v>
      </c>
      <c r="ABJ40">
        <v>1567170</v>
      </c>
      <c r="ABK40">
        <v>1565039</v>
      </c>
      <c r="ABL40">
        <v>1554715</v>
      </c>
      <c r="ABM40">
        <v>1542752</v>
      </c>
      <c r="ABN40">
        <v>1536173</v>
      </c>
      <c r="ABO40">
        <v>1514922</v>
      </c>
      <c r="ABP40">
        <v>1516273</v>
      </c>
      <c r="ABQ40">
        <v>1506562</v>
      </c>
      <c r="ABR40">
        <v>1506536</v>
      </c>
      <c r="ABS40">
        <v>1508294</v>
      </c>
      <c r="ABT40">
        <v>1511319</v>
      </c>
      <c r="ABU40">
        <v>1511143</v>
      </c>
      <c r="ABV40">
        <v>1511065</v>
      </c>
      <c r="ABW40">
        <v>1513744</v>
      </c>
      <c r="ABX40">
        <v>1512871</v>
      </c>
      <c r="ABY40">
        <v>1512992</v>
      </c>
      <c r="ABZ40">
        <v>1519797</v>
      </c>
      <c r="ACA40">
        <v>1517086</v>
      </c>
      <c r="ACB40">
        <v>1527377</v>
      </c>
      <c r="ACC40">
        <v>1524127</v>
      </c>
      <c r="ACD40">
        <v>1527882</v>
      </c>
      <c r="ACE40">
        <v>1523895</v>
      </c>
      <c r="ACF40">
        <v>2998803</v>
      </c>
      <c r="ACG40">
        <v>2998109</v>
      </c>
      <c r="ACH40">
        <v>2998109</v>
      </c>
      <c r="ACI40">
        <v>2998622</v>
      </c>
      <c r="ACJ40">
        <v>2965801</v>
      </c>
      <c r="ACK40">
        <v>2960793</v>
      </c>
      <c r="ACL40">
        <v>2960253</v>
      </c>
      <c r="ACM40">
        <v>2957655</v>
      </c>
      <c r="ACN40">
        <v>2954429</v>
      </c>
      <c r="ACO40">
        <v>2956540</v>
      </c>
      <c r="ACP40">
        <v>1477333</v>
      </c>
      <c r="ACQ40">
        <v>1472217</v>
      </c>
      <c r="ACR40">
        <v>1470403</v>
      </c>
      <c r="ACS40">
        <v>1470403</v>
      </c>
      <c r="ACT40">
        <v>1467561</v>
      </c>
      <c r="ACU40">
        <v>1467038</v>
      </c>
      <c r="ACV40">
        <v>1461435</v>
      </c>
      <c r="ACW40">
        <v>1457558</v>
      </c>
      <c r="ACX40">
        <v>1455507</v>
      </c>
      <c r="ACY40">
        <v>1455008</v>
      </c>
      <c r="ACZ40">
        <v>1468752</v>
      </c>
      <c r="ADA40">
        <v>1463065</v>
      </c>
      <c r="ADB40">
        <v>1462763</v>
      </c>
      <c r="ADC40">
        <v>1466382</v>
      </c>
      <c r="ADD40">
        <v>1471486</v>
      </c>
      <c r="ADE40">
        <v>1477266</v>
      </c>
      <c r="ADF40">
        <v>1468209</v>
      </c>
      <c r="ADG40">
        <v>1492343</v>
      </c>
      <c r="ADH40">
        <v>1492343</v>
      </c>
      <c r="ADI40">
        <v>1557227</v>
      </c>
      <c r="ADJ40">
        <v>1531408</v>
      </c>
      <c r="ADK40">
        <v>1537156</v>
      </c>
      <c r="ADL40">
        <v>1539443</v>
      </c>
      <c r="ADM40">
        <v>1490746</v>
      </c>
      <c r="ADN40">
        <v>1488342</v>
      </c>
      <c r="ADO40">
        <v>1488633</v>
      </c>
      <c r="ADP40">
        <v>1487787</v>
      </c>
      <c r="ADQ40">
        <v>1478716</v>
      </c>
      <c r="ADR40">
        <v>1478176</v>
      </c>
      <c r="ADS40">
        <v>1478672</v>
      </c>
      <c r="ADT40">
        <v>1471849</v>
      </c>
      <c r="ADU40">
        <v>1462750</v>
      </c>
      <c r="ADV40">
        <v>1461625</v>
      </c>
      <c r="ADW40">
        <v>1462835</v>
      </c>
      <c r="ADX40">
        <v>1458233</v>
      </c>
      <c r="ADY40">
        <v>1451925</v>
      </c>
      <c r="ADZ40">
        <v>1450044</v>
      </c>
      <c r="AEA40">
        <v>1449352</v>
      </c>
      <c r="AEB40">
        <v>1439614</v>
      </c>
      <c r="AEC40">
        <v>1435759</v>
      </c>
      <c r="AED40">
        <v>1433927</v>
      </c>
      <c r="AEE40">
        <v>1427657</v>
      </c>
      <c r="AEF40">
        <v>1425033</v>
      </c>
      <c r="AEG40">
        <v>1423788</v>
      </c>
      <c r="AEH40">
        <v>1426250</v>
      </c>
      <c r="AEI40">
        <v>1423792</v>
      </c>
      <c r="AEJ40">
        <v>1425810</v>
      </c>
      <c r="AEK40">
        <v>1428539</v>
      </c>
      <c r="AEL40">
        <v>1430594</v>
      </c>
      <c r="AEM40">
        <v>1425519</v>
      </c>
      <c r="AEN40">
        <v>1415578</v>
      </c>
      <c r="AEO40">
        <v>1413025</v>
      </c>
      <c r="AEP40">
        <v>1412855</v>
      </c>
      <c r="AEQ40">
        <v>1413868</v>
      </c>
      <c r="AER40">
        <v>1414514</v>
      </c>
      <c r="AES40">
        <v>1411715</v>
      </c>
      <c r="AET40">
        <v>1409153</v>
      </c>
      <c r="AEU40">
        <v>1409084</v>
      </c>
      <c r="AEV40">
        <v>1405500</v>
      </c>
      <c r="AEW40">
        <v>1411754</v>
      </c>
      <c r="AEX40">
        <v>1414844</v>
      </c>
      <c r="AEY40">
        <v>1415850</v>
      </c>
      <c r="AEZ40">
        <v>1419751</v>
      </c>
      <c r="AFA40">
        <v>1424815</v>
      </c>
      <c r="AFB40">
        <v>1427868</v>
      </c>
      <c r="AFC40">
        <v>1429113</v>
      </c>
      <c r="AFD40">
        <v>1427382</v>
      </c>
      <c r="AFE40">
        <v>1427969</v>
      </c>
      <c r="AFF40">
        <v>1435631</v>
      </c>
      <c r="AFG40">
        <v>1433486</v>
      </c>
      <c r="AFH40">
        <v>1439369</v>
      </c>
      <c r="AFI40">
        <v>1446413</v>
      </c>
      <c r="AFJ40">
        <v>1466535</v>
      </c>
      <c r="AFK40">
        <v>1462242</v>
      </c>
      <c r="AFL40">
        <v>1467475</v>
      </c>
      <c r="AFM40">
        <v>1467281</v>
      </c>
      <c r="AFN40">
        <v>1468487</v>
      </c>
      <c r="AFO40">
        <v>1472526</v>
      </c>
      <c r="AFP40">
        <v>1470214</v>
      </c>
      <c r="AFQ40">
        <v>1469667</v>
      </c>
      <c r="AFR40">
        <v>1467181</v>
      </c>
      <c r="AFS40">
        <v>1475411</v>
      </c>
      <c r="AFT40">
        <v>1483377</v>
      </c>
      <c r="AFU40">
        <v>1492371</v>
      </c>
      <c r="AFV40">
        <v>1552483</v>
      </c>
      <c r="AFW40">
        <v>1560270</v>
      </c>
      <c r="AFX40">
        <v>1502191</v>
      </c>
      <c r="AFY40">
        <v>1482951</v>
      </c>
      <c r="AFZ40">
        <v>1482951</v>
      </c>
      <c r="AGA40">
        <v>1485238</v>
      </c>
      <c r="AGB40">
        <v>1484115</v>
      </c>
      <c r="AGC40">
        <v>1478895</v>
      </c>
      <c r="AGD40">
        <v>1471890</v>
      </c>
      <c r="AGE40">
        <v>1465039</v>
      </c>
      <c r="AGF40">
        <v>1463792</v>
      </c>
      <c r="AGG40">
        <v>1454463</v>
      </c>
      <c r="AGH40">
        <v>1460041</v>
      </c>
      <c r="AGI40">
        <v>1456908</v>
      </c>
      <c r="AGJ40">
        <v>1448474</v>
      </c>
      <c r="AGK40">
        <v>1450399</v>
      </c>
      <c r="AGL40">
        <v>1453071</v>
      </c>
      <c r="AGM40">
        <v>1448157</v>
      </c>
      <c r="AGN40">
        <v>1431312</v>
      </c>
      <c r="AGO40">
        <v>1448111</v>
      </c>
      <c r="AGP40">
        <v>1443714</v>
      </c>
      <c r="AGQ40">
        <v>1438888</v>
      </c>
      <c r="AGR40">
        <v>1426484</v>
      </c>
      <c r="AGS40">
        <v>1420813</v>
      </c>
      <c r="AGT40">
        <v>1427678</v>
      </c>
      <c r="AGU40">
        <v>1423413</v>
      </c>
      <c r="AGV40">
        <v>1428522</v>
      </c>
      <c r="AGW40">
        <v>1424847</v>
      </c>
      <c r="AGX40">
        <v>1421316</v>
      </c>
      <c r="AGY40">
        <v>1421316</v>
      </c>
      <c r="AGZ40">
        <v>1412236</v>
      </c>
      <c r="AHA40">
        <v>2814462</v>
      </c>
      <c r="AHB40">
        <v>2818411</v>
      </c>
      <c r="AHC40">
        <v>2818866</v>
      </c>
      <c r="AHD40">
        <v>2819744</v>
      </c>
      <c r="AHE40">
        <v>2825049</v>
      </c>
      <c r="AHF40">
        <v>2827328</v>
      </c>
      <c r="AHG40">
        <v>2829666</v>
      </c>
      <c r="AHH40">
        <v>2826881</v>
      </c>
      <c r="AHI40">
        <v>2826881</v>
      </c>
      <c r="AHJ40">
        <v>2826304</v>
      </c>
      <c r="AHK40">
        <v>2829106</v>
      </c>
      <c r="AHL40">
        <v>2825526</v>
      </c>
      <c r="AHM40">
        <v>2826435</v>
      </c>
      <c r="AHN40">
        <v>2826435</v>
      </c>
      <c r="AHO40">
        <v>2826313</v>
      </c>
      <c r="AHP40">
        <v>2825334</v>
      </c>
      <c r="AHQ40">
        <v>1414335</v>
      </c>
      <c r="AHR40">
        <v>1417070</v>
      </c>
      <c r="AHS40">
        <v>1427288</v>
      </c>
      <c r="AHT40">
        <v>1428731</v>
      </c>
      <c r="AHU40">
        <v>1426930</v>
      </c>
      <c r="AHV40">
        <v>1426930</v>
      </c>
      <c r="AHW40">
        <v>1419054</v>
      </c>
      <c r="AHX40">
        <v>1419493</v>
      </c>
      <c r="AHY40">
        <v>1439320</v>
      </c>
      <c r="AHZ40">
        <v>1446433</v>
      </c>
      <c r="AIA40">
        <v>1424700</v>
      </c>
      <c r="AIB40">
        <v>1425423</v>
      </c>
      <c r="AIC40">
        <v>1423121</v>
      </c>
      <c r="AID40">
        <v>1424400</v>
      </c>
      <c r="AIE40">
        <v>1447608</v>
      </c>
      <c r="AIF40">
        <v>1479212</v>
      </c>
      <c r="AIG40">
        <v>1491900</v>
      </c>
      <c r="AIH40">
        <v>1486324</v>
      </c>
      <c r="AII40">
        <v>1467085</v>
      </c>
      <c r="AIJ40">
        <v>1467085</v>
      </c>
      <c r="AIK40">
        <v>1557182</v>
      </c>
      <c r="AIL40">
        <v>1560058</v>
      </c>
      <c r="AIM40">
        <v>1501043</v>
      </c>
      <c r="AIN40">
        <v>1502572</v>
      </c>
      <c r="AIO40">
        <v>1501521</v>
      </c>
      <c r="AIP40">
        <v>1494015</v>
      </c>
      <c r="AIQ40">
        <v>1479400</v>
      </c>
      <c r="AIR40">
        <v>1480803</v>
      </c>
      <c r="AIS40">
        <v>1481470</v>
      </c>
      <c r="AIT40">
        <v>1470314</v>
      </c>
      <c r="AIU40">
        <v>1465400</v>
      </c>
      <c r="AIV40">
        <v>1476681</v>
      </c>
      <c r="AIW40">
        <v>1472288</v>
      </c>
      <c r="AIX40">
        <v>1462458</v>
      </c>
      <c r="AIY40">
        <v>1450363</v>
      </c>
      <c r="AIZ40">
        <v>1450942</v>
      </c>
      <c r="AJA40">
        <v>2836824</v>
      </c>
      <c r="AJB40">
        <v>2850151</v>
      </c>
      <c r="AJC40">
        <v>2850446</v>
      </c>
      <c r="AJD40">
        <v>2845420</v>
      </c>
      <c r="AJE40">
        <v>2836082</v>
      </c>
      <c r="AJF40">
        <v>2835711</v>
      </c>
      <c r="AJG40">
        <v>2829507</v>
      </c>
      <c r="AJH40">
        <v>2827571</v>
      </c>
      <c r="AJI40">
        <v>2815809</v>
      </c>
      <c r="AJJ40">
        <v>2816542</v>
      </c>
      <c r="AJK40">
        <v>2820873</v>
      </c>
      <c r="AJL40">
        <v>2819678</v>
      </c>
      <c r="AJM40">
        <v>2817032</v>
      </c>
      <c r="AJN40">
        <v>2813673</v>
      </c>
      <c r="AJO40">
        <v>2812421</v>
      </c>
      <c r="AJP40">
        <v>2808549</v>
      </c>
      <c r="AJQ40">
        <v>2804910</v>
      </c>
      <c r="AJR40">
        <v>2800407</v>
      </c>
      <c r="AJS40">
        <v>2797981</v>
      </c>
      <c r="AJT40">
        <v>2786322</v>
      </c>
      <c r="AJU40">
        <v>2786128</v>
      </c>
      <c r="AJV40">
        <v>2790935</v>
      </c>
      <c r="AJW40">
        <v>2797786</v>
      </c>
      <c r="AJX40">
        <v>2788093</v>
      </c>
      <c r="AJY40">
        <v>2794397</v>
      </c>
      <c r="AJZ40">
        <v>2797098</v>
      </c>
      <c r="AKA40">
        <v>2787703</v>
      </c>
      <c r="AKB40">
        <v>2775870</v>
      </c>
      <c r="AKC40">
        <v>1387972</v>
      </c>
      <c r="AKD40">
        <v>1384980</v>
      </c>
      <c r="AKE40">
        <v>1379993</v>
      </c>
      <c r="AKF40">
        <v>1375322</v>
      </c>
      <c r="AKG40">
        <v>1375606</v>
      </c>
      <c r="AKH40">
        <v>1369688</v>
      </c>
      <c r="AKI40">
        <v>1376937</v>
      </c>
      <c r="AKJ40">
        <v>1359334</v>
      </c>
      <c r="AKK40">
        <v>1357750</v>
      </c>
      <c r="AKL40">
        <v>1360536</v>
      </c>
      <c r="AKM40">
        <v>1356992</v>
      </c>
      <c r="AKN40">
        <v>1360400</v>
      </c>
      <c r="AKO40">
        <v>1359710</v>
      </c>
      <c r="AKP40">
        <v>1359710</v>
      </c>
      <c r="AKQ40">
        <v>1365399</v>
      </c>
      <c r="AKR40">
        <v>1365926</v>
      </c>
      <c r="AKS40">
        <v>1386514</v>
      </c>
      <c r="AKT40">
        <v>1501461</v>
      </c>
      <c r="AKU40">
        <v>1496008</v>
      </c>
      <c r="AKV40">
        <v>1477418</v>
      </c>
      <c r="AKW40">
        <v>1464697</v>
      </c>
      <c r="AKX40">
        <v>1386568</v>
      </c>
      <c r="AKY40">
        <v>1378751</v>
      </c>
      <c r="AKZ40">
        <v>1362018</v>
      </c>
      <c r="ALA40">
        <v>1366811</v>
      </c>
      <c r="ALB40">
        <v>1386606</v>
      </c>
      <c r="ALC40">
        <v>1374345</v>
      </c>
      <c r="ALD40">
        <v>1362857</v>
      </c>
      <c r="ALE40">
        <v>1361495</v>
      </c>
      <c r="ALF40">
        <v>1358824</v>
      </c>
      <c r="ALG40">
        <v>1345867</v>
      </c>
      <c r="ALH40">
        <v>1345324</v>
      </c>
      <c r="ALI40">
        <v>1328572</v>
      </c>
      <c r="ALJ40">
        <v>1327301</v>
      </c>
      <c r="ALK40">
        <v>1323970</v>
      </c>
      <c r="ALL40">
        <v>1323077</v>
      </c>
      <c r="ALM40">
        <v>1317607</v>
      </c>
      <c r="ALN40">
        <v>1312040</v>
      </c>
      <c r="ALO40">
        <v>1308803</v>
      </c>
      <c r="ALP40">
        <v>1315430</v>
      </c>
      <c r="ALQ40">
        <v>1324581</v>
      </c>
      <c r="ALR40">
        <v>1328210</v>
      </c>
      <c r="ALS40">
        <v>1325775</v>
      </c>
      <c r="ALT40">
        <v>1327741</v>
      </c>
      <c r="ALU40">
        <v>2604120</v>
      </c>
      <c r="ALV40">
        <v>2598613</v>
      </c>
      <c r="ALW40">
        <v>2594111</v>
      </c>
      <c r="ALX40">
        <v>2595314</v>
      </c>
      <c r="ALY40">
        <v>2596554</v>
      </c>
      <c r="ALZ40">
        <v>2591978</v>
      </c>
      <c r="AMA40">
        <v>2582012</v>
      </c>
      <c r="AMB40">
        <v>2570490</v>
      </c>
      <c r="AMC40">
        <v>2565548</v>
      </c>
      <c r="AMD40">
        <v>2564068</v>
      </c>
      <c r="AME40">
        <v>2553026</v>
      </c>
      <c r="AMF40">
        <v>2555541</v>
      </c>
      <c r="AMG40">
        <v>2561252</v>
      </c>
      <c r="AMH40">
        <v>2560423</v>
      </c>
      <c r="AMI40">
        <v>2560423</v>
      </c>
      <c r="AMJ40">
        <v>2558200</v>
      </c>
      <c r="AMK40">
        <v>2564781</v>
      </c>
      <c r="AML40">
        <v>2565914</v>
      </c>
      <c r="AMM40">
        <v>2562362</v>
      </c>
      <c r="AMN40">
        <v>2562422</v>
      </c>
      <c r="AMO40">
        <v>2566039</v>
      </c>
      <c r="AMP40">
        <v>2565505</v>
      </c>
      <c r="AMQ40">
        <v>1280968</v>
      </c>
      <c r="AMR40">
        <v>1267913</v>
      </c>
      <c r="AMS40">
        <v>1267913</v>
      </c>
      <c r="AMT40">
        <v>1286329</v>
      </c>
      <c r="AMU40">
        <v>1294926</v>
      </c>
      <c r="AMV40">
        <v>1297505</v>
      </c>
      <c r="AMW40">
        <v>1299433</v>
      </c>
      <c r="AMX40">
        <v>1288656</v>
      </c>
      <c r="AMY40">
        <v>1283249</v>
      </c>
      <c r="AMZ40">
        <v>1273707</v>
      </c>
      <c r="ANA40">
        <v>1278824</v>
      </c>
      <c r="ANB40">
        <v>1283069</v>
      </c>
      <c r="ANC40">
        <v>1283745</v>
      </c>
      <c r="AND40">
        <v>1286441</v>
      </c>
      <c r="ANE40">
        <v>1286899</v>
      </c>
      <c r="ANF40">
        <v>1288891</v>
      </c>
      <c r="ANG40">
        <v>1308491</v>
      </c>
      <c r="ANH40">
        <v>1308491</v>
      </c>
      <c r="ANI40">
        <v>1327754</v>
      </c>
      <c r="ANJ40">
        <v>1314322</v>
      </c>
      <c r="ANK40">
        <v>1389238</v>
      </c>
      <c r="ANL40">
        <v>1357293</v>
      </c>
      <c r="ANM40">
        <v>1346024</v>
      </c>
      <c r="ANN40">
        <v>1331685</v>
      </c>
      <c r="ANO40">
        <v>1325000</v>
      </c>
      <c r="ANP40">
        <v>1302810</v>
      </c>
      <c r="ANQ40">
        <v>1272582</v>
      </c>
      <c r="ANR40">
        <v>1268469</v>
      </c>
      <c r="ANS40">
        <v>1272298</v>
      </c>
      <c r="ANT40">
        <v>1263271</v>
      </c>
      <c r="ANU40">
        <v>1265018</v>
      </c>
      <c r="ANV40">
        <v>1272641</v>
      </c>
      <c r="ANW40">
        <v>1269448</v>
      </c>
      <c r="ANX40">
        <v>1269390</v>
      </c>
      <c r="ANY40">
        <v>1275390</v>
      </c>
      <c r="ANZ40">
        <v>1277130</v>
      </c>
      <c r="AOA40">
        <v>1278496</v>
      </c>
      <c r="AOB40">
        <v>1282162</v>
      </c>
      <c r="AOC40">
        <v>1288278</v>
      </c>
      <c r="AOD40">
        <v>1287546</v>
      </c>
      <c r="AOE40">
        <v>1286820</v>
      </c>
      <c r="AOF40">
        <v>1289483</v>
      </c>
      <c r="AOG40">
        <v>1288760</v>
      </c>
      <c r="AOH40">
        <v>1286950</v>
      </c>
      <c r="AOI40">
        <v>1286606</v>
      </c>
      <c r="AOJ40">
        <v>1289760</v>
      </c>
      <c r="AOK40">
        <v>2542157</v>
      </c>
      <c r="AOL40">
        <v>2536553</v>
      </c>
      <c r="AOM40">
        <v>2536553</v>
      </c>
      <c r="AON40">
        <v>2534949</v>
      </c>
      <c r="AOO40">
        <v>2529291</v>
      </c>
      <c r="AOP40">
        <v>2536501</v>
      </c>
      <c r="AOQ40">
        <v>2534954</v>
      </c>
      <c r="AOR40">
        <v>2528372</v>
      </c>
      <c r="AOS40">
        <v>2531106</v>
      </c>
      <c r="AOT40">
        <v>2530970</v>
      </c>
      <c r="AOU40">
        <v>2540258</v>
      </c>
      <c r="AOV40">
        <v>2550048</v>
      </c>
      <c r="AOW40">
        <v>2557366</v>
      </c>
      <c r="AOX40">
        <v>2550007</v>
      </c>
      <c r="AOY40">
        <v>2553262</v>
      </c>
      <c r="AOZ40">
        <v>2554998</v>
      </c>
      <c r="APA40">
        <v>2545458</v>
      </c>
      <c r="APB40">
        <v>2548813</v>
      </c>
      <c r="APC40">
        <v>2540574</v>
      </c>
      <c r="APD40">
        <v>1264130</v>
      </c>
      <c r="APE40">
        <v>1260609</v>
      </c>
      <c r="APF40">
        <v>1263433</v>
      </c>
      <c r="APG40">
        <v>1260500</v>
      </c>
      <c r="APH40">
        <v>1268180</v>
      </c>
      <c r="API40">
        <v>1259073</v>
      </c>
      <c r="APJ40">
        <v>1256572</v>
      </c>
      <c r="APK40">
        <v>1253831</v>
      </c>
      <c r="APL40">
        <v>1250908</v>
      </c>
      <c r="APM40">
        <v>1240046</v>
      </c>
      <c r="APN40">
        <v>1243697</v>
      </c>
      <c r="APO40">
        <v>1254958</v>
      </c>
      <c r="APP40">
        <v>1263192</v>
      </c>
      <c r="APQ40">
        <v>1261378</v>
      </c>
      <c r="APR40">
        <v>1257611</v>
      </c>
      <c r="APS40">
        <v>1266116</v>
      </c>
      <c r="APT40">
        <v>1278424</v>
      </c>
      <c r="APU40">
        <v>1280619</v>
      </c>
      <c r="APV40">
        <v>1288878</v>
      </c>
      <c r="APW40">
        <v>1360449</v>
      </c>
      <c r="APX40">
        <v>1345909</v>
      </c>
      <c r="APY40">
        <v>1398208</v>
      </c>
      <c r="APZ40">
        <v>1398208</v>
      </c>
      <c r="AQA40">
        <v>1338530</v>
      </c>
      <c r="AQB40">
        <v>1321432</v>
      </c>
      <c r="AQC40">
        <v>1314670</v>
      </c>
      <c r="AQD40">
        <v>1310950</v>
      </c>
      <c r="AQE40">
        <v>1302042</v>
      </c>
      <c r="AQF40">
        <v>1297322</v>
      </c>
      <c r="AQG40">
        <v>1287534</v>
      </c>
      <c r="AQH40">
        <v>1287280</v>
      </c>
      <c r="AQI40">
        <v>1288109</v>
      </c>
      <c r="AQJ40">
        <v>1288574</v>
      </c>
      <c r="AQK40">
        <v>1282978</v>
      </c>
      <c r="AQL40">
        <v>1284265</v>
      </c>
      <c r="AQM40">
        <v>1285238</v>
      </c>
      <c r="AQN40">
        <v>1285331</v>
      </c>
      <c r="AQO40">
        <v>1292900</v>
      </c>
      <c r="AQP40">
        <v>1295813</v>
      </c>
      <c r="AQQ40">
        <v>1288697</v>
      </c>
      <c r="AQR40">
        <v>1286055</v>
      </c>
      <c r="AQS40">
        <v>1286202</v>
      </c>
      <c r="AQT40">
        <v>1284018</v>
      </c>
      <c r="AQU40">
        <v>1285873</v>
      </c>
      <c r="AQV40">
        <v>1282626</v>
      </c>
      <c r="AQW40">
        <v>1274458</v>
      </c>
      <c r="AQX40">
        <v>1261768</v>
      </c>
      <c r="AQY40">
        <v>1261768</v>
      </c>
      <c r="AQZ40">
        <v>1256145</v>
      </c>
      <c r="ARA40">
        <v>1245959</v>
      </c>
      <c r="ARB40">
        <v>1245989</v>
      </c>
      <c r="ARC40">
        <v>1244929</v>
      </c>
      <c r="ARD40">
        <v>2491818</v>
      </c>
      <c r="ARE40">
        <v>2487541</v>
      </c>
      <c r="ARF40">
        <v>2479677</v>
      </c>
      <c r="ARG40">
        <v>2489221</v>
      </c>
      <c r="ARH40">
        <v>2497808</v>
      </c>
      <c r="ARI40">
        <v>2498791</v>
      </c>
      <c r="ARJ40">
        <v>2501050</v>
      </c>
      <c r="ARK40">
        <v>2500668</v>
      </c>
      <c r="ARL40">
        <v>2502347</v>
      </c>
      <c r="ARM40">
        <v>2500760</v>
      </c>
      <c r="ARN40">
        <v>2506395</v>
      </c>
      <c r="ARO40">
        <v>2506395</v>
      </c>
      <c r="ARP40">
        <v>2511207</v>
      </c>
      <c r="ARQ40">
        <v>1254282</v>
      </c>
      <c r="ARR40">
        <v>1253130</v>
      </c>
      <c r="ARS40">
        <v>1256642</v>
      </c>
      <c r="ART40">
        <v>1253810</v>
      </c>
      <c r="ARU40">
        <v>1253905</v>
      </c>
      <c r="ARV40">
        <v>1253979</v>
      </c>
      <c r="ARW40">
        <v>1255730</v>
      </c>
      <c r="ARX40">
        <v>1249023</v>
      </c>
      <c r="ARY40">
        <v>1241347</v>
      </c>
      <c r="ARZ40">
        <v>1228115</v>
      </c>
      <c r="ASA40">
        <v>1231575</v>
      </c>
      <c r="ASB40">
        <v>1233769</v>
      </c>
      <c r="ASC40">
        <v>1238334</v>
      </c>
      <c r="ASD40">
        <v>1230045</v>
      </c>
      <c r="ASE40">
        <v>1235507</v>
      </c>
      <c r="ASF40">
        <v>1242681</v>
      </c>
      <c r="ASG40">
        <v>1251813</v>
      </c>
      <c r="ASH40">
        <v>1283924</v>
      </c>
      <c r="ASI40">
        <v>1291577</v>
      </c>
      <c r="ASJ40">
        <v>1291577</v>
      </c>
      <c r="ASK40">
        <v>1287835</v>
      </c>
      <c r="ASL40">
        <v>1299992</v>
      </c>
      <c r="ASM40">
        <v>1285367</v>
      </c>
      <c r="ASN40">
        <v>1284445</v>
      </c>
      <c r="ASO40">
        <v>1273747</v>
      </c>
      <c r="ASP40">
        <v>1260215</v>
      </c>
      <c r="ASQ40">
        <v>1256158</v>
      </c>
      <c r="ASR40">
        <v>1253596</v>
      </c>
      <c r="ASS40">
        <v>1252869</v>
      </c>
      <c r="AST40">
        <v>1252083</v>
      </c>
      <c r="ASU40">
        <v>1244374</v>
      </c>
      <c r="ASV40">
        <v>1230331</v>
      </c>
      <c r="ASW40">
        <v>1228572</v>
      </c>
      <c r="ASX40">
        <v>1222371</v>
      </c>
      <c r="ASY40">
        <v>1212059</v>
      </c>
      <c r="ASZ40">
        <v>1212962</v>
      </c>
      <c r="ATA40">
        <v>1211415</v>
      </c>
      <c r="ATB40">
        <v>1215523</v>
      </c>
      <c r="ATC40">
        <v>1215929</v>
      </c>
      <c r="ATD40">
        <v>1216842</v>
      </c>
      <c r="ATE40">
        <v>1217941</v>
      </c>
      <c r="ATF40">
        <v>1216301</v>
      </c>
      <c r="ATG40">
        <v>1222572</v>
      </c>
      <c r="ATH40">
        <v>1216208</v>
      </c>
      <c r="ATI40">
        <v>1218849</v>
      </c>
      <c r="ATJ40">
        <v>1216424</v>
      </c>
      <c r="ATK40">
        <v>1214863</v>
      </c>
      <c r="ATL40">
        <v>1221250</v>
      </c>
      <c r="ATM40">
        <v>1217507</v>
      </c>
      <c r="ATN40">
        <v>1217326</v>
      </c>
      <c r="ATO40">
        <v>1216808</v>
      </c>
      <c r="ATP40">
        <v>1218742</v>
      </c>
      <c r="ATQ40">
        <v>1218520</v>
      </c>
      <c r="ATR40">
        <v>1219000</v>
      </c>
      <c r="ATS40">
        <v>1219749</v>
      </c>
      <c r="ATT40">
        <v>1222544</v>
      </c>
      <c r="ATU40">
        <v>1224584</v>
      </c>
      <c r="ATV40">
        <v>1220868</v>
      </c>
      <c r="ATW40">
        <v>1223680</v>
      </c>
      <c r="ATX40">
        <v>1226990</v>
      </c>
      <c r="ATY40">
        <v>1243114</v>
      </c>
      <c r="ATZ40">
        <v>1243303</v>
      </c>
      <c r="AUA40">
        <v>1240570</v>
      </c>
      <c r="AUB40">
        <v>1239843</v>
      </c>
      <c r="AUC40">
        <v>2486684</v>
      </c>
      <c r="AUD40">
        <v>1243050</v>
      </c>
      <c r="AUE40">
        <v>1241795</v>
      </c>
      <c r="AUF40">
        <v>1242698</v>
      </c>
      <c r="AUG40">
        <v>1245426</v>
      </c>
      <c r="AUH40">
        <v>1249485</v>
      </c>
      <c r="AUI40">
        <v>1246498</v>
      </c>
      <c r="AUJ40">
        <v>1245965</v>
      </c>
      <c r="AUK40">
        <v>1250700</v>
      </c>
      <c r="AUL40">
        <v>1256752</v>
      </c>
      <c r="AUM40">
        <v>1248676</v>
      </c>
      <c r="AUN40">
        <v>1255373</v>
      </c>
      <c r="AUO40">
        <v>1258237</v>
      </c>
      <c r="AUP40">
        <v>1258237</v>
      </c>
      <c r="AUQ40">
        <v>1261789</v>
      </c>
      <c r="AUR40">
        <v>1261599</v>
      </c>
      <c r="AUS40">
        <v>1263470</v>
      </c>
      <c r="AUT40">
        <v>1283090</v>
      </c>
      <c r="AUU40">
        <v>1328373</v>
      </c>
      <c r="AUV40">
        <v>1331965</v>
      </c>
      <c r="AUW40">
        <v>1353746</v>
      </c>
      <c r="AUX40">
        <v>1329050</v>
      </c>
      <c r="AUY40">
        <v>1334353</v>
      </c>
      <c r="AUZ40">
        <v>1325319</v>
      </c>
      <c r="AVA40">
        <v>1322894</v>
      </c>
      <c r="AVB40">
        <v>1313703</v>
      </c>
      <c r="AVC40">
        <v>1319742</v>
      </c>
      <c r="AVD40">
        <v>1313714</v>
      </c>
      <c r="AVE40">
        <v>1301015</v>
      </c>
      <c r="AVF40">
        <v>1282559</v>
      </c>
      <c r="AVG40">
        <v>1276502</v>
      </c>
      <c r="AVH40">
        <v>1273965</v>
      </c>
      <c r="AVI40">
        <v>1274387</v>
      </c>
      <c r="AVJ40">
        <v>1267534</v>
      </c>
      <c r="AVK40">
        <v>1266143</v>
      </c>
      <c r="AVL40">
        <v>1266670</v>
      </c>
      <c r="AVM40">
        <v>1265818</v>
      </c>
      <c r="AVN40">
        <v>1269391</v>
      </c>
      <c r="AVO40">
        <v>1266026</v>
      </c>
      <c r="AVP40">
        <v>1269374</v>
      </c>
      <c r="AVQ40">
        <v>1267263</v>
      </c>
      <c r="AVR40">
        <v>1235300</v>
      </c>
      <c r="AVS40">
        <v>1238902</v>
      </c>
      <c r="AVT40">
        <v>1236971</v>
      </c>
      <c r="AVU40">
        <v>1237812</v>
      </c>
      <c r="AVV40">
        <v>1236124</v>
      </c>
      <c r="AVW40">
        <v>1224303</v>
      </c>
      <c r="AVX40">
        <v>1225090</v>
      </c>
      <c r="AVY40">
        <v>2426864</v>
      </c>
      <c r="AVZ40">
        <v>2426275</v>
      </c>
      <c r="AWA40">
        <v>2422309</v>
      </c>
      <c r="AWB40">
        <v>2412972</v>
      </c>
      <c r="AWC40">
        <v>2406222</v>
      </c>
      <c r="AWD40">
        <v>2397086</v>
      </c>
      <c r="AWE40">
        <v>2400627</v>
      </c>
      <c r="AWF40">
        <v>2396060</v>
      </c>
      <c r="AWG40">
        <v>2396587</v>
      </c>
      <c r="AWH40">
        <v>2398852</v>
      </c>
      <c r="AWI40">
        <v>2398852</v>
      </c>
      <c r="AWJ40">
        <v>2393245</v>
      </c>
      <c r="AWK40">
        <v>2391878</v>
      </c>
      <c r="AWL40">
        <v>2395857</v>
      </c>
      <c r="AWM40">
        <v>2392789</v>
      </c>
      <c r="AWN40">
        <v>2387659</v>
      </c>
      <c r="AWO40">
        <v>2404633</v>
      </c>
      <c r="AWP40">
        <v>2397190</v>
      </c>
      <c r="AWQ40">
        <v>2400987</v>
      </c>
      <c r="AWR40">
        <v>1205147</v>
      </c>
      <c r="AWS40">
        <v>1226328</v>
      </c>
      <c r="AWT40">
        <v>1224630</v>
      </c>
      <c r="AWU40">
        <v>1225174</v>
      </c>
      <c r="AWV40">
        <v>1216149</v>
      </c>
      <c r="AWW40">
        <v>1209845</v>
      </c>
      <c r="AWX40">
        <v>1210053</v>
      </c>
      <c r="AWY40">
        <v>1213553</v>
      </c>
      <c r="AWZ40">
        <v>1206423</v>
      </c>
      <c r="AXA40">
        <v>1202798</v>
      </c>
      <c r="AXB40">
        <v>1192316</v>
      </c>
      <c r="AXC40">
        <v>1192660</v>
      </c>
      <c r="AXD40">
        <v>1185773</v>
      </c>
      <c r="AXE40">
        <v>1190496</v>
      </c>
      <c r="AXF40">
        <v>1188834</v>
      </c>
      <c r="AXG40">
        <v>1188220</v>
      </c>
      <c r="AXH40">
        <v>1188220</v>
      </c>
      <c r="AXI40">
        <v>1193540</v>
      </c>
      <c r="AXJ40">
        <v>1201756</v>
      </c>
      <c r="AXK40">
        <v>1234933</v>
      </c>
      <c r="AXL40">
        <v>1230704</v>
      </c>
      <c r="AXM40">
        <v>1200735</v>
      </c>
      <c r="AXN40">
        <v>1193041</v>
      </c>
      <c r="AXO40">
        <v>1169214</v>
      </c>
      <c r="AXP40">
        <v>1151898</v>
      </c>
      <c r="AXQ40">
        <v>1145767</v>
      </c>
      <c r="AXR40">
        <v>1144341</v>
      </c>
      <c r="AXS40">
        <v>1140739</v>
      </c>
      <c r="AXT40">
        <v>1136815</v>
      </c>
      <c r="AXU40">
        <v>1136567</v>
      </c>
      <c r="AXV40">
        <v>1133349</v>
      </c>
      <c r="AXW40">
        <v>1136772</v>
      </c>
      <c r="AXX40">
        <v>1131392</v>
      </c>
      <c r="AXY40">
        <v>1132565</v>
      </c>
      <c r="AXZ40">
        <v>1136021</v>
      </c>
      <c r="AYA40">
        <v>1139619</v>
      </c>
      <c r="AYB40">
        <v>1138049</v>
      </c>
      <c r="AYC40">
        <v>1131638</v>
      </c>
      <c r="AYD40">
        <v>1138550</v>
      </c>
      <c r="AYE40">
        <v>1135496</v>
      </c>
      <c r="AYF40">
        <v>1134784</v>
      </c>
      <c r="AYG40">
        <v>1139547</v>
      </c>
      <c r="AYH40">
        <v>1134892</v>
      </c>
      <c r="AYI40">
        <v>1134917</v>
      </c>
      <c r="AYJ40">
        <v>1136646</v>
      </c>
      <c r="AYK40">
        <v>1138011</v>
      </c>
      <c r="AYL40">
        <v>1137280</v>
      </c>
      <c r="AYM40">
        <v>2282154</v>
      </c>
      <c r="AYN40">
        <v>2275495</v>
      </c>
      <c r="AYO40">
        <v>2279519</v>
      </c>
      <c r="AYP40">
        <v>2276284</v>
      </c>
      <c r="AYQ40">
        <v>2272918</v>
      </c>
      <c r="AYR40">
        <v>2272750</v>
      </c>
      <c r="AYS40">
        <v>2276584</v>
      </c>
      <c r="AYT40">
        <v>2279946</v>
      </c>
      <c r="AYU40">
        <v>2280504</v>
      </c>
      <c r="AYV40">
        <v>2280111</v>
      </c>
      <c r="AYW40">
        <v>2282152</v>
      </c>
      <c r="AYX40">
        <v>2279976</v>
      </c>
      <c r="AYY40">
        <v>2268605</v>
      </c>
      <c r="AYZ40">
        <v>2269944</v>
      </c>
      <c r="AZA40">
        <v>2268508</v>
      </c>
      <c r="AZB40">
        <v>2271132</v>
      </c>
      <c r="AZC40">
        <v>2274290</v>
      </c>
      <c r="AZD40">
        <v>2282756</v>
      </c>
      <c r="AZE40">
        <v>1144261</v>
      </c>
      <c r="AZF40">
        <v>1155734</v>
      </c>
      <c r="AZG40">
        <v>1158687</v>
      </c>
      <c r="AZH40">
        <v>1166113</v>
      </c>
      <c r="AZI40">
        <v>1172483</v>
      </c>
      <c r="AZJ40">
        <v>1169260</v>
      </c>
      <c r="AZK40">
        <v>1163393</v>
      </c>
      <c r="AZL40">
        <v>1156694</v>
      </c>
      <c r="AZM40">
        <v>1153026</v>
      </c>
      <c r="AZN40">
        <v>1159844</v>
      </c>
      <c r="AZO40">
        <v>1165420</v>
      </c>
      <c r="AZP40">
        <v>1167241</v>
      </c>
      <c r="AZQ40">
        <v>1156631</v>
      </c>
      <c r="AZR40">
        <v>1148407</v>
      </c>
      <c r="AZS40">
        <v>1145336</v>
      </c>
      <c r="AZT40">
        <v>1141515</v>
      </c>
      <c r="AZU40">
        <v>1157158</v>
      </c>
      <c r="AZV40">
        <v>1144800</v>
      </c>
      <c r="AZW40">
        <v>1189621</v>
      </c>
      <c r="AZX40">
        <v>1188911</v>
      </c>
      <c r="AZY40">
        <v>1185513</v>
      </c>
      <c r="AZZ40">
        <v>1134595</v>
      </c>
      <c r="BAA40">
        <v>1134376</v>
      </c>
      <c r="BAB40">
        <v>1134050</v>
      </c>
      <c r="BAC40">
        <v>1126312</v>
      </c>
      <c r="BAD40">
        <v>1121254</v>
      </c>
      <c r="BAE40">
        <v>1121254</v>
      </c>
      <c r="BAF40">
        <v>1112799</v>
      </c>
      <c r="BAG40">
        <v>1097982</v>
      </c>
      <c r="BAH40">
        <v>1098098</v>
      </c>
      <c r="BAI40">
        <v>1098921</v>
      </c>
      <c r="BAJ40">
        <v>1096304</v>
      </c>
      <c r="BAK40">
        <v>1092916</v>
      </c>
      <c r="BAL40">
        <v>1095310</v>
      </c>
      <c r="BAM40">
        <v>1093162</v>
      </c>
      <c r="BAN40">
        <v>1091198</v>
      </c>
      <c r="BAO40">
        <v>1092645</v>
      </c>
      <c r="BAP40">
        <v>1095701</v>
      </c>
      <c r="BAQ40">
        <v>1083948</v>
      </c>
      <c r="BAR40">
        <v>1082808</v>
      </c>
      <c r="BAS40">
        <v>1087540</v>
      </c>
      <c r="BAT40">
        <v>1071486</v>
      </c>
      <c r="BAU40">
        <v>1075780</v>
      </c>
      <c r="BAV40">
        <v>1073604</v>
      </c>
      <c r="BAW40">
        <v>1074732</v>
      </c>
      <c r="BAX40">
        <v>1075289</v>
      </c>
      <c r="BAY40">
        <v>1075289</v>
      </c>
      <c r="BAZ40">
        <v>1076870</v>
      </c>
      <c r="BBA40">
        <v>1065344</v>
      </c>
      <c r="BBB40">
        <v>1060209</v>
      </c>
      <c r="BBC40">
        <v>1058040</v>
      </c>
      <c r="BBD40">
        <v>1055077</v>
      </c>
      <c r="BBE40">
        <v>2073679</v>
      </c>
      <c r="BBF40">
        <v>2063219</v>
      </c>
      <c r="BBG40">
        <v>2059328</v>
      </c>
      <c r="BBH40">
        <v>2061887</v>
      </c>
      <c r="BBI40">
        <v>2064543</v>
      </c>
      <c r="BBJ40">
        <v>2064543</v>
      </c>
      <c r="BBK40">
        <v>2059589</v>
      </c>
      <c r="BBL40">
        <v>2048661</v>
      </c>
      <c r="BBM40">
        <v>2047401</v>
      </c>
      <c r="BBN40">
        <v>2045858</v>
      </c>
      <c r="BBO40">
        <v>2045858</v>
      </c>
      <c r="BBP40">
        <v>2045096</v>
      </c>
      <c r="BBQ40">
        <v>2043084</v>
      </c>
      <c r="BBR40">
        <v>1020471</v>
      </c>
      <c r="BBS40">
        <v>1023067</v>
      </c>
      <c r="BBT40">
        <v>1026129</v>
      </c>
      <c r="BBU40">
        <v>1028778</v>
      </c>
      <c r="BBV40">
        <v>1028000</v>
      </c>
      <c r="BBW40">
        <v>1028724</v>
      </c>
      <c r="BBX40">
        <v>1029792</v>
      </c>
      <c r="BBY40">
        <v>1030319</v>
      </c>
      <c r="BBZ40">
        <v>1027765</v>
      </c>
      <c r="BCA40">
        <v>1029631</v>
      </c>
      <c r="BCB40">
        <v>1035509</v>
      </c>
      <c r="BCC40">
        <v>1033237</v>
      </c>
      <c r="BCD40">
        <v>1032799</v>
      </c>
      <c r="BCE40">
        <v>1034253</v>
      </c>
      <c r="BCF40">
        <v>1036156</v>
      </c>
      <c r="BCG40">
        <v>1044100</v>
      </c>
      <c r="BCH40">
        <v>1053561</v>
      </c>
      <c r="BCI40">
        <v>1077976</v>
      </c>
      <c r="BCJ40">
        <v>1077976</v>
      </c>
      <c r="BCK40">
        <v>1120410</v>
      </c>
      <c r="BCL40">
        <v>1097161</v>
      </c>
      <c r="BCM40">
        <v>1084712</v>
      </c>
      <c r="BCN40">
        <v>1064211</v>
      </c>
      <c r="BCO40">
        <v>1031354</v>
      </c>
      <c r="BCP40">
        <v>1023209</v>
      </c>
      <c r="BCQ40">
        <v>1014820</v>
      </c>
      <c r="BCR40">
        <v>1012067</v>
      </c>
      <c r="BCS40">
        <v>1010780</v>
      </c>
      <c r="BCT40">
        <v>1011073</v>
      </c>
      <c r="BCU40">
        <v>1011988</v>
      </c>
      <c r="BCV40">
        <v>1003657</v>
      </c>
      <c r="BCW40">
        <v>996295</v>
      </c>
      <c r="BCX40">
        <v>996550</v>
      </c>
      <c r="BCY40">
        <v>995464</v>
      </c>
      <c r="BCZ40">
        <v>983196</v>
      </c>
      <c r="BDA40">
        <v>990327</v>
      </c>
      <c r="BDB40">
        <v>994027</v>
      </c>
      <c r="BDC40">
        <v>1003456</v>
      </c>
      <c r="BDD40">
        <v>1001055</v>
      </c>
      <c r="BDE40">
        <v>1001329</v>
      </c>
      <c r="BDF40">
        <v>996964</v>
      </c>
      <c r="BDG40">
        <v>994632</v>
      </c>
      <c r="BDH40">
        <v>995682</v>
      </c>
      <c r="BDI40">
        <v>990392</v>
      </c>
      <c r="BDJ40">
        <v>983389</v>
      </c>
      <c r="BDK40">
        <v>985042</v>
      </c>
      <c r="BDL40">
        <v>982730</v>
      </c>
      <c r="BDM40">
        <v>985118</v>
      </c>
      <c r="BDN40">
        <v>983073</v>
      </c>
      <c r="BDO40">
        <v>990400</v>
      </c>
      <c r="BDP40">
        <v>991652</v>
      </c>
      <c r="BDQ40">
        <v>991013</v>
      </c>
      <c r="BDR40">
        <v>982795</v>
      </c>
      <c r="BDS40">
        <v>983943</v>
      </c>
      <c r="BDT40">
        <v>979708</v>
      </c>
      <c r="BDU40">
        <v>983421</v>
      </c>
      <c r="BDV40">
        <v>984203</v>
      </c>
      <c r="BDW40">
        <v>980344</v>
      </c>
      <c r="BDX40">
        <v>987608</v>
      </c>
      <c r="BDY40">
        <v>992117</v>
      </c>
      <c r="BDZ40">
        <v>1976891</v>
      </c>
      <c r="BEA40">
        <v>1975713</v>
      </c>
      <c r="BEB40">
        <v>1975307</v>
      </c>
      <c r="BEC40">
        <v>1975543</v>
      </c>
      <c r="BED40">
        <v>1974608</v>
      </c>
      <c r="BEE40">
        <v>991106</v>
      </c>
      <c r="BEF40">
        <v>1005762</v>
      </c>
      <c r="BEG40">
        <v>1009722</v>
      </c>
      <c r="BEH40">
        <v>1010331</v>
      </c>
      <c r="BEI40">
        <v>1007376</v>
      </c>
      <c r="BEJ40">
        <v>999274</v>
      </c>
      <c r="BEK40">
        <v>987339</v>
      </c>
      <c r="BEL40">
        <v>989223</v>
      </c>
      <c r="BEM40">
        <v>991162</v>
      </c>
      <c r="BEN40">
        <v>997110</v>
      </c>
      <c r="BEO40">
        <v>1001195</v>
      </c>
      <c r="BEP40">
        <v>1001195</v>
      </c>
      <c r="BEQ40">
        <v>1002561</v>
      </c>
      <c r="BER40">
        <v>1011365</v>
      </c>
      <c r="BES40">
        <v>1018564</v>
      </c>
      <c r="BET40">
        <v>1029856</v>
      </c>
      <c r="BEU40">
        <v>1042374</v>
      </c>
      <c r="BEV40">
        <v>1151085</v>
      </c>
      <c r="BEW40">
        <v>1229768</v>
      </c>
      <c r="BEX40">
        <v>1170929</v>
      </c>
      <c r="BEY40">
        <v>1180607</v>
      </c>
      <c r="BEZ40">
        <v>1155338</v>
      </c>
      <c r="BFA40">
        <v>1133153</v>
      </c>
      <c r="BFB40">
        <v>1102401</v>
      </c>
      <c r="BFC40">
        <v>1089590</v>
      </c>
      <c r="BFD40">
        <v>1075969</v>
      </c>
      <c r="BFE40">
        <v>1071707</v>
      </c>
      <c r="BFF40">
        <v>1063206</v>
      </c>
      <c r="BFG40">
        <v>1051176</v>
      </c>
      <c r="BFH40">
        <v>1051718</v>
      </c>
      <c r="BFI40">
        <v>1037851</v>
      </c>
      <c r="BFJ40">
        <v>1042870</v>
      </c>
      <c r="BFK40">
        <v>1041274</v>
      </c>
      <c r="BFL40">
        <v>1040113</v>
      </c>
      <c r="BFM40">
        <v>1038714</v>
      </c>
      <c r="BFN40">
        <v>1035261</v>
      </c>
      <c r="BFO40">
        <v>1042544</v>
      </c>
      <c r="BFP40">
        <v>1039297</v>
      </c>
      <c r="BFQ40">
        <v>1037421</v>
      </c>
      <c r="BFR40">
        <v>1040799</v>
      </c>
      <c r="BFS40">
        <v>1041360</v>
      </c>
      <c r="BFT40">
        <v>1041793</v>
      </c>
      <c r="BFU40">
        <v>1046753</v>
      </c>
      <c r="BFV40">
        <v>1042208</v>
      </c>
      <c r="BFW40">
        <v>1036337</v>
      </c>
      <c r="BFX40">
        <v>1037720</v>
      </c>
      <c r="BFY40">
        <v>1037408</v>
      </c>
      <c r="BFZ40">
        <v>1037847</v>
      </c>
      <c r="BGA40">
        <v>1038313</v>
      </c>
      <c r="BGB40">
        <v>1041852</v>
      </c>
      <c r="BGC40">
        <v>1041201</v>
      </c>
      <c r="BGD40">
        <v>1046522</v>
      </c>
      <c r="BGE40">
        <v>1052171</v>
      </c>
      <c r="BGF40">
        <v>1056705</v>
      </c>
      <c r="BGG40">
        <v>1057183</v>
      </c>
      <c r="BGH40">
        <v>1055800</v>
      </c>
      <c r="BGI40">
        <v>1050156</v>
      </c>
      <c r="BGJ40">
        <v>1050156</v>
      </c>
      <c r="BGK40">
        <v>1049789</v>
      </c>
      <c r="BGL40">
        <v>1040889</v>
      </c>
      <c r="BGM40">
        <v>1029465</v>
      </c>
      <c r="BGN40">
        <v>1028080</v>
      </c>
      <c r="BGO40">
        <v>1026896</v>
      </c>
      <c r="BGP40">
        <v>1025874</v>
      </c>
      <c r="BGQ40">
        <v>1021205</v>
      </c>
      <c r="BGR40">
        <v>1023976</v>
      </c>
      <c r="BGS40">
        <v>1041016</v>
      </c>
      <c r="BGT40">
        <v>1042050</v>
      </c>
      <c r="BGU40">
        <v>1042408</v>
      </c>
      <c r="BGV40">
        <v>1039266</v>
      </c>
      <c r="BGW40">
        <v>1037631</v>
      </c>
      <c r="BGX40">
        <v>1046049</v>
      </c>
      <c r="BGY40">
        <v>1052697</v>
      </c>
      <c r="BGZ40">
        <v>1062274</v>
      </c>
      <c r="BHA40">
        <v>1062910</v>
      </c>
      <c r="BHB40">
        <v>1068105</v>
      </c>
      <c r="BHC40">
        <v>1060359</v>
      </c>
      <c r="BHD40">
        <v>1053439</v>
      </c>
      <c r="BHE40">
        <v>1051456</v>
      </c>
      <c r="BHF40">
        <v>1057197</v>
      </c>
      <c r="BHG40">
        <v>1062573</v>
      </c>
      <c r="BHH40">
        <v>1067742</v>
      </c>
      <c r="BHI40">
        <v>1070490</v>
      </c>
      <c r="BHJ40">
        <v>1154788</v>
      </c>
      <c r="BHK40">
        <v>1156516</v>
      </c>
      <c r="BHL40">
        <v>1163227</v>
      </c>
      <c r="BHM40">
        <v>1163227</v>
      </c>
      <c r="BHN40">
        <v>1164251</v>
      </c>
      <c r="BHO40">
        <v>1155561</v>
      </c>
      <c r="BHP40">
        <v>1131867</v>
      </c>
      <c r="BHQ40">
        <v>1122857</v>
      </c>
      <c r="BHR40">
        <v>1116163</v>
      </c>
      <c r="BHS40">
        <v>1111525</v>
      </c>
      <c r="BHT40">
        <v>1111492</v>
      </c>
      <c r="BHU40">
        <v>1088841</v>
      </c>
      <c r="BHV40">
        <v>1082289</v>
      </c>
      <c r="BHW40">
        <v>1061430</v>
      </c>
      <c r="BHX40">
        <v>1058240</v>
      </c>
      <c r="BHY40">
        <v>1060440</v>
      </c>
      <c r="BHZ40">
        <v>1049059</v>
      </c>
      <c r="BIA40">
        <v>1045787</v>
      </c>
      <c r="BIB40">
        <v>1053942</v>
      </c>
      <c r="BIC40">
        <v>1049554</v>
      </c>
      <c r="BID40">
        <v>1036420</v>
      </c>
      <c r="BIE40">
        <v>1033198</v>
      </c>
      <c r="BIF40">
        <v>1041069</v>
      </c>
      <c r="BIG40">
        <v>1040288</v>
      </c>
      <c r="BIH40">
        <v>1039050</v>
      </c>
      <c r="BII40">
        <v>1041405</v>
      </c>
      <c r="BIJ40">
        <v>1043901</v>
      </c>
      <c r="BIK40">
        <v>1041280</v>
      </c>
      <c r="BIL40">
        <v>1040494</v>
      </c>
      <c r="BIM40">
        <v>2149474</v>
      </c>
      <c r="BIN40">
        <v>2150548</v>
      </c>
      <c r="BIO40">
        <v>2145993</v>
      </c>
      <c r="BIP40">
        <v>2148417</v>
      </c>
      <c r="BIQ40">
        <v>2147563</v>
      </c>
      <c r="BIR40">
        <v>2147563</v>
      </c>
      <c r="BIS40">
        <v>2146170</v>
      </c>
      <c r="BIT40">
        <v>2153754</v>
      </c>
      <c r="BIU40">
        <v>2153880</v>
      </c>
      <c r="BIV40">
        <v>2153392</v>
      </c>
      <c r="BIW40">
        <v>2156964</v>
      </c>
      <c r="BIX40">
        <v>2157094</v>
      </c>
      <c r="BIY40">
        <v>2152791</v>
      </c>
      <c r="BIZ40">
        <v>2151260</v>
      </c>
      <c r="BJA40">
        <v>2151169</v>
      </c>
      <c r="BJB40">
        <v>2150058</v>
      </c>
      <c r="BJC40">
        <v>2156636</v>
      </c>
      <c r="BJD40">
        <v>2173406</v>
      </c>
      <c r="BJE40">
        <v>2184017</v>
      </c>
      <c r="BJF40">
        <v>1101438</v>
      </c>
      <c r="BJG40">
        <v>1106229</v>
      </c>
      <c r="BJH40">
        <v>1113623</v>
      </c>
      <c r="BJI40">
        <v>1120122</v>
      </c>
      <c r="BJJ40">
        <v>1132995</v>
      </c>
      <c r="BJK40">
        <v>1121054</v>
      </c>
      <c r="BJL40">
        <v>1149172</v>
      </c>
      <c r="BJM40">
        <v>1141683</v>
      </c>
      <c r="BJN40">
        <v>1139764</v>
      </c>
      <c r="BJO40">
        <v>1151322</v>
      </c>
      <c r="BJP40">
        <v>1157997</v>
      </c>
      <c r="BJQ40">
        <v>1162449</v>
      </c>
      <c r="BJR40">
        <v>1166735</v>
      </c>
      <c r="BJS40">
        <v>1175514</v>
      </c>
      <c r="BJT40">
        <v>1181757</v>
      </c>
      <c r="BJU40">
        <v>1184262</v>
      </c>
      <c r="BJV40">
        <v>1200564</v>
      </c>
      <c r="BJW40">
        <v>1273947</v>
      </c>
      <c r="BJX40">
        <v>1308400</v>
      </c>
      <c r="BJY40">
        <v>1283046</v>
      </c>
      <c r="BJZ40">
        <v>1359759</v>
      </c>
      <c r="BKA40">
        <v>1368336</v>
      </c>
      <c r="BKB40">
        <v>1374543</v>
      </c>
      <c r="BKC40">
        <v>1271066</v>
      </c>
      <c r="BKD40">
        <v>1263101</v>
      </c>
      <c r="BKE40">
        <v>1263101</v>
      </c>
      <c r="BKF40">
        <v>1264802</v>
      </c>
      <c r="BKG40">
        <v>1245829</v>
      </c>
      <c r="BKH40">
        <v>1237142</v>
      </c>
      <c r="BKI40">
        <v>1224834</v>
      </c>
      <c r="BKJ40">
        <v>1225856</v>
      </c>
      <c r="BKK40">
        <v>1217851</v>
      </c>
      <c r="BKL40">
        <v>1210895</v>
      </c>
      <c r="BKM40">
        <v>1200858</v>
      </c>
      <c r="BKN40">
        <v>1200385</v>
      </c>
      <c r="BKO40">
        <v>1203771</v>
      </c>
      <c r="BKP40">
        <v>1205166</v>
      </c>
      <c r="BKQ40">
        <v>1192636</v>
      </c>
      <c r="BKR40">
        <v>1222291</v>
      </c>
      <c r="BKS40">
        <v>1225024</v>
      </c>
      <c r="BKT40">
        <v>1228499</v>
      </c>
      <c r="BKU40">
        <v>1237549</v>
      </c>
      <c r="BKV40">
        <v>1236264</v>
      </c>
      <c r="BKW40">
        <v>1246676</v>
      </c>
      <c r="BKX40">
        <v>1249127</v>
      </c>
      <c r="BKY40">
        <v>1249127</v>
      </c>
      <c r="BKZ40">
        <v>1258059</v>
      </c>
      <c r="BLA40">
        <v>1255939</v>
      </c>
      <c r="BLB40">
        <v>1254496</v>
      </c>
      <c r="BLC40">
        <v>1254614</v>
      </c>
      <c r="BLD40">
        <v>1247875</v>
      </c>
      <c r="BLE40">
        <v>1247925</v>
      </c>
      <c r="BLF40">
        <v>1242052</v>
      </c>
      <c r="BLG40">
        <v>1236648</v>
      </c>
      <c r="BLH40">
        <v>2471357</v>
      </c>
      <c r="BLI40">
        <v>2472076</v>
      </c>
      <c r="BLJ40">
        <v>2476612</v>
      </c>
      <c r="BLK40">
        <v>2477547</v>
      </c>
      <c r="BLL40">
        <v>2477547</v>
      </c>
      <c r="BLM40">
        <v>2474658</v>
      </c>
      <c r="BLN40">
        <v>2470648</v>
      </c>
      <c r="BLO40">
        <v>2471407</v>
      </c>
      <c r="BLP40">
        <v>2473429</v>
      </c>
      <c r="BLQ40">
        <v>2473429</v>
      </c>
      <c r="BLR40">
        <v>2474083</v>
      </c>
      <c r="BLS40">
        <v>2493329</v>
      </c>
      <c r="BLT40">
        <v>1230710</v>
      </c>
      <c r="BLU40">
        <v>1227397</v>
      </c>
      <c r="BLV40">
        <v>1224071</v>
      </c>
      <c r="BLW40">
        <v>1230960</v>
      </c>
      <c r="BLX40">
        <v>1237712</v>
      </c>
      <c r="BLY40">
        <v>1234716</v>
      </c>
      <c r="BLZ40">
        <v>1219304</v>
      </c>
      <c r="BMA40">
        <v>1211414</v>
      </c>
      <c r="BMB40">
        <v>1209039</v>
      </c>
      <c r="BMC40">
        <v>1207200</v>
      </c>
      <c r="BMD40">
        <v>1212681</v>
      </c>
      <c r="BME40">
        <v>1212014</v>
      </c>
      <c r="BMF40">
        <v>1214513</v>
      </c>
      <c r="BMG40">
        <v>1234775</v>
      </c>
      <c r="BMH40">
        <v>1239316</v>
      </c>
      <c r="BMI40">
        <v>1234973</v>
      </c>
      <c r="BMJ40">
        <v>1234973</v>
      </c>
      <c r="BMK40">
        <v>1243551</v>
      </c>
      <c r="BML40">
        <v>1268932</v>
      </c>
      <c r="BMM40">
        <v>1261918</v>
      </c>
      <c r="BMN40">
        <v>1251651</v>
      </c>
      <c r="BMO40">
        <v>1256375</v>
      </c>
      <c r="BMP40">
        <v>1217654</v>
      </c>
      <c r="BMQ40">
        <v>1217716</v>
      </c>
      <c r="BMR40">
        <v>1211914</v>
      </c>
      <c r="BMS40">
        <v>1209659</v>
      </c>
      <c r="BMT40">
        <v>1198629</v>
      </c>
      <c r="BMU40">
        <v>1188220</v>
      </c>
      <c r="BMV40">
        <v>1182942</v>
      </c>
      <c r="BMW40">
        <v>1183216</v>
      </c>
      <c r="BMX40">
        <v>1183334</v>
      </c>
      <c r="BMY40">
        <v>1172279</v>
      </c>
      <c r="BMZ40">
        <v>1166151</v>
      </c>
      <c r="BNA40">
        <v>1163406</v>
      </c>
      <c r="BNB40">
        <v>1155498</v>
      </c>
      <c r="BNC40">
        <v>1152138</v>
      </c>
      <c r="BND40">
        <v>1153004</v>
      </c>
      <c r="BNE40">
        <v>1148157</v>
      </c>
      <c r="BNF40">
        <v>1144349</v>
      </c>
      <c r="BNG40">
        <v>1141743</v>
      </c>
      <c r="BNH40">
        <v>1143839</v>
      </c>
      <c r="BNI40">
        <v>1157790</v>
      </c>
      <c r="BNJ40">
        <v>1155307</v>
      </c>
      <c r="BNK40">
        <v>1153691</v>
      </c>
      <c r="BNL40">
        <v>1149977</v>
      </c>
      <c r="BNM40">
        <v>1151934</v>
      </c>
      <c r="BNN40">
        <v>1150832</v>
      </c>
      <c r="BNO40">
        <v>1149704</v>
      </c>
      <c r="BNP40">
        <v>1145188</v>
      </c>
      <c r="BNQ40">
        <v>1146102</v>
      </c>
      <c r="BNR40">
        <v>1144411</v>
      </c>
      <c r="BNS40">
        <v>1140518</v>
      </c>
      <c r="BNT40">
        <v>1137223</v>
      </c>
      <c r="BNU40">
        <v>1136504</v>
      </c>
      <c r="BNV40">
        <v>1136388</v>
      </c>
      <c r="BNW40">
        <v>1134124</v>
      </c>
      <c r="BNX40">
        <v>2286245</v>
      </c>
      <c r="BNY40">
        <v>2281206</v>
      </c>
      <c r="BNZ40">
        <v>2286748</v>
      </c>
      <c r="BOA40">
        <v>2278859</v>
      </c>
      <c r="BOB40">
        <v>2281928</v>
      </c>
      <c r="BOC40">
        <v>2280302</v>
      </c>
      <c r="BOD40">
        <v>2279478</v>
      </c>
      <c r="BOE40">
        <v>2282077</v>
      </c>
      <c r="BOF40">
        <v>2286132</v>
      </c>
      <c r="BOG40">
        <v>1152894</v>
      </c>
      <c r="BOH40">
        <v>1155644</v>
      </c>
      <c r="BOI40">
        <v>1166967</v>
      </c>
      <c r="BOJ40">
        <v>1168015</v>
      </c>
      <c r="BOK40">
        <v>1174359</v>
      </c>
      <c r="BOL40">
        <v>1188895</v>
      </c>
      <c r="BOM40">
        <v>1183251</v>
      </c>
      <c r="BON40">
        <v>1174273</v>
      </c>
      <c r="BOO40">
        <v>1177789</v>
      </c>
      <c r="BOP40">
        <v>1176916</v>
      </c>
      <c r="BOQ40">
        <v>1178892</v>
      </c>
      <c r="BOR40">
        <v>1175557</v>
      </c>
      <c r="BOS40">
        <v>1170065</v>
      </c>
      <c r="BOT40">
        <v>1180226</v>
      </c>
      <c r="BOU40">
        <v>1180226</v>
      </c>
      <c r="BOV40">
        <v>1184821</v>
      </c>
      <c r="BOW40">
        <v>1191968</v>
      </c>
      <c r="BOX40">
        <v>1225117</v>
      </c>
      <c r="BOY40">
        <v>1221579</v>
      </c>
      <c r="BOZ40">
        <v>1180223</v>
      </c>
      <c r="BPA40">
        <v>1184329</v>
      </c>
      <c r="BPB40">
        <v>1206873</v>
      </c>
      <c r="BPC40">
        <v>1213876</v>
      </c>
      <c r="BPD40">
        <v>1220260</v>
      </c>
      <c r="BPE40">
        <v>1230156</v>
      </c>
      <c r="BPF40">
        <v>1238596</v>
      </c>
      <c r="BPG40">
        <v>1238644</v>
      </c>
      <c r="BPH40">
        <v>1224607</v>
      </c>
      <c r="BPI40">
        <v>1218971</v>
      </c>
      <c r="BPJ40">
        <v>1211464</v>
      </c>
      <c r="BPK40">
        <v>1202675</v>
      </c>
      <c r="BPL40">
        <v>1198055</v>
      </c>
      <c r="BPM40">
        <v>1190602</v>
      </c>
      <c r="BPN40">
        <v>1171297</v>
      </c>
      <c r="BPO40">
        <v>1159986</v>
      </c>
      <c r="BPP40">
        <v>1163506</v>
      </c>
      <c r="BPQ40">
        <v>1160239</v>
      </c>
      <c r="BPR40">
        <v>1159315</v>
      </c>
      <c r="BPS40">
        <v>1160831</v>
      </c>
      <c r="BPT40">
        <v>1164360</v>
      </c>
      <c r="BPU40">
        <v>1161201</v>
      </c>
      <c r="BPV40">
        <v>1157387</v>
      </c>
      <c r="BPW40">
        <v>1156025</v>
      </c>
      <c r="BPX40">
        <v>1154036</v>
      </c>
      <c r="BPY40">
        <v>1148732</v>
      </c>
      <c r="BPZ40">
        <v>1148914</v>
      </c>
      <c r="BQA40">
        <v>1151589</v>
      </c>
      <c r="BQB40">
        <v>1157911</v>
      </c>
      <c r="BQC40">
        <v>2302313</v>
      </c>
      <c r="BQD40">
        <v>2299538</v>
      </c>
      <c r="BQE40">
        <v>2305993</v>
      </c>
      <c r="BQF40">
        <v>2296648</v>
      </c>
      <c r="BQG40">
        <v>2296590</v>
      </c>
      <c r="BQH40">
        <v>2298972</v>
      </c>
      <c r="BQI40">
        <v>2296543</v>
      </c>
      <c r="BQJ40">
        <v>2298673</v>
      </c>
      <c r="BQK40">
        <v>2298673</v>
      </c>
      <c r="BQL40">
        <v>2296462</v>
      </c>
      <c r="BQM40">
        <v>2300738</v>
      </c>
      <c r="BQN40">
        <v>2292124</v>
      </c>
      <c r="BQO40">
        <v>2291151</v>
      </c>
      <c r="BQP40">
        <v>2287324</v>
      </c>
      <c r="BQQ40">
        <v>2284267</v>
      </c>
      <c r="BQR40">
        <v>2286138</v>
      </c>
      <c r="BQS40">
        <v>2289824</v>
      </c>
      <c r="BQT40">
        <v>2287017</v>
      </c>
      <c r="BQU40">
        <v>1149361</v>
      </c>
      <c r="BQV40">
        <v>1154982</v>
      </c>
      <c r="BQW40">
        <v>1150472</v>
      </c>
      <c r="BQX40">
        <v>1151646</v>
      </c>
      <c r="BQY40">
        <v>1157867</v>
      </c>
      <c r="BQZ40">
        <v>1151288</v>
      </c>
      <c r="BRA40">
        <v>1159173</v>
      </c>
      <c r="BRB40">
        <v>1155978</v>
      </c>
      <c r="BRC40">
        <v>1160221</v>
      </c>
      <c r="BRD40">
        <v>1158324</v>
      </c>
      <c r="BRE40">
        <v>1160244</v>
      </c>
      <c r="BRF40">
        <v>1154524</v>
      </c>
      <c r="BRG40">
        <v>1169319</v>
      </c>
      <c r="BRH40">
        <v>1198819</v>
      </c>
      <c r="BRI40">
        <v>1222908</v>
      </c>
      <c r="BRJ40">
        <v>1284532</v>
      </c>
      <c r="BRK40">
        <v>1255523</v>
      </c>
      <c r="BRL40">
        <v>1230364</v>
      </c>
      <c r="BRM40">
        <v>1230364</v>
      </c>
      <c r="BRN40">
        <v>1249303</v>
      </c>
      <c r="BRO40">
        <v>1266060</v>
      </c>
      <c r="BRP40">
        <v>1264947</v>
      </c>
      <c r="BRQ40">
        <v>1264440</v>
      </c>
      <c r="BRR40">
        <v>1270111</v>
      </c>
      <c r="BRS40">
        <v>1258719</v>
      </c>
      <c r="BRT40">
        <v>1253475</v>
      </c>
      <c r="BRU40">
        <v>1256482</v>
      </c>
      <c r="BRV40">
        <v>1244266</v>
      </c>
      <c r="BRW40">
        <v>1240424</v>
      </c>
      <c r="BRX40">
        <v>1236895</v>
      </c>
      <c r="BRY40">
        <v>1229495</v>
      </c>
      <c r="BRZ40">
        <v>1224819</v>
      </c>
      <c r="BSA40">
        <v>1219989</v>
      </c>
      <c r="BSB40">
        <v>1205675</v>
      </c>
      <c r="BSC40">
        <v>1206130</v>
      </c>
      <c r="BSD40">
        <v>1204215</v>
      </c>
      <c r="BSE40">
        <v>1198284</v>
      </c>
      <c r="BSF40">
        <v>1197235</v>
      </c>
      <c r="BSG40">
        <v>1190666</v>
      </c>
      <c r="BSH40">
        <v>1190536</v>
      </c>
      <c r="BSI40">
        <v>1193191</v>
      </c>
      <c r="BSJ40">
        <v>1184696</v>
      </c>
      <c r="BSK40">
        <v>1185126</v>
      </c>
      <c r="BSL40">
        <v>1183287</v>
      </c>
      <c r="BSM40">
        <v>1183287</v>
      </c>
      <c r="BSN40">
        <v>1180844</v>
      </c>
      <c r="BSO40">
        <v>1176333</v>
      </c>
      <c r="BSP40">
        <v>1176827</v>
      </c>
      <c r="BSQ40">
        <v>1172676</v>
      </c>
      <c r="BSR40">
        <v>1168338</v>
      </c>
      <c r="BSS40">
        <v>1161800</v>
      </c>
      <c r="BST40">
        <v>1158831</v>
      </c>
      <c r="BSU40">
        <v>1160843</v>
      </c>
      <c r="BSV40">
        <v>2273039</v>
      </c>
      <c r="BSW40">
        <v>2278923</v>
      </c>
      <c r="BSX40">
        <v>2281102</v>
      </c>
      <c r="BSY40">
        <v>2280689</v>
      </c>
      <c r="BSZ40">
        <v>2281327</v>
      </c>
      <c r="BTA40">
        <v>2280918</v>
      </c>
      <c r="BTB40">
        <v>2268107</v>
      </c>
      <c r="BTC40">
        <v>2256173</v>
      </c>
      <c r="BTD40">
        <v>2244931</v>
      </c>
      <c r="BTE40">
        <v>2237267</v>
      </c>
      <c r="BTF40">
        <v>2230740</v>
      </c>
      <c r="BTG40">
        <v>2220314</v>
      </c>
      <c r="BTH40">
        <v>1115065</v>
      </c>
      <c r="BTI40">
        <v>1117572</v>
      </c>
      <c r="BTJ40">
        <v>1121223</v>
      </c>
      <c r="BTK40">
        <v>1118949</v>
      </c>
      <c r="BTL40">
        <v>1119331</v>
      </c>
      <c r="BTM40">
        <v>1126025</v>
      </c>
      <c r="BTN40">
        <v>1120527</v>
      </c>
      <c r="BTO40">
        <v>1122721</v>
      </c>
      <c r="BTP40">
        <v>1123154</v>
      </c>
      <c r="BTQ40">
        <v>1125611</v>
      </c>
      <c r="BTR40">
        <v>1124755</v>
      </c>
      <c r="BTS40">
        <v>1132104</v>
      </c>
      <c r="BTT40">
        <v>1133049</v>
      </c>
      <c r="BTU40">
        <v>1138729</v>
      </c>
      <c r="BTV40">
        <v>1147978</v>
      </c>
      <c r="BTW40">
        <v>1170302</v>
      </c>
      <c r="BTX40">
        <v>1199594</v>
      </c>
      <c r="BTY40">
        <v>1196046</v>
      </c>
      <c r="BTZ40">
        <v>1198646</v>
      </c>
      <c r="BUA40">
        <v>1214858</v>
      </c>
      <c r="BUB40">
        <v>1228460</v>
      </c>
      <c r="BUC40">
        <v>1224649</v>
      </c>
      <c r="BUD40">
        <v>1231590</v>
      </c>
      <c r="BUE40">
        <v>1231590</v>
      </c>
      <c r="BUF40">
        <v>1220461</v>
      </c>
      <c r="BUG40">
        <v>1223893</v>
      </c>
      <c r="BUH40">
        <v>1225789</v>
      </c>
      <c r="BUI40">
        <v>1216341</v>
      </c>
      <c r="BUJ40">
        <v>1210575</v>
      </c>
      <c r="BUK40">
        <v>1204625</v>
      </c>
      <c r="BUL40">
        <v>1185752</v>
      </c>
      <c r="BUM40">
        <v>1181630</v>
      </c>
      <c r="BUN40">
        <v>1172306</v>
      </c>
      <c r="BUO40">
        <v>1166007</v>
      </c>
      <c r="BUP40">
        <v>1170449</v>
      </c>
      <c r="BUQ40">
        <v>1168667</v>
      </c>
      <c r="BUR40">
        <v>1171109</v>
      </c>
      <c r="BUS40">
        <v>1170802</v>
      </c>
      <c r="BUT40">
        <v>1163131</v>
      </c>
      <c r="BUU40">
        <v>1160876</v>
      </c>
      <c r="BUV40">
        <v>1163147</v>
      </c>
      <c r="BUW40">
        <v>1154494</v>
      </c>
      <c r="BUX40">
        <v>1143816</v>
      </c>
      <c r="BUY40">
        <v>1143816</v>
      </c>
      <c r="BUZ40">
        <v>1143152</v>
      </c>
      <c r="BVA40">
        <v>1142066</v>
      </c>
      <c r="BVB40">
        <v>1136876</v>
      </c>
      <c r="BVC40">
        <v>1127966</v>
      </c>
      <c r="BVD40">
        <v>1121959</v>
      </c>
      <c r="BVE40">
        <v>1114214</v>
      </c>
      <c r="BVF40">
        <v>1100767</v>
      </c>
      <c r="BVG40">
        <v>1099647</v>
      </c>
      <c r="BVH40">
        <v>1092659</v>
      </c>
      <c r="BVI40">
        <v>2174380</v>
      </c>
      <c r="BVJ40">
        <v>2171204</v>
      </c>
      <c r="BVK40">
        <v>2172474</v>
      </c>
      <c r="BVL40">
        <v>2175661</v>
      </c>
      <c r="BVM40">
        <v>2175661</v>
      </c>
      <c r="BVN40">
        <v>2183340</v>
      </c>
      <c r="BVO40">
        <v>2178286</v>
      </c>
      <c r="BVP40">
        <v>2173686</v>
      </c>
      <c r="BVQ40">
        <v>2171362</v>
      </c>
      <c r="BVR40">
        <v>2171362</v>
      </c>
      <c r="BVS40">
        <v>2170276</v>
      </c>
      <c r="BVT40">
        <v>2163810</v>
      </c>
      <c r="BVU40">
        <v>1084706</v>
      </c>
      <c r="BVV40">
        <v>1088505</v>
      </c>
      <c r="BVW40">
        <v>1094612</v>
      </c>
      <c r="BVX40">
        <v>1092775</v>
      </c>
      <c r="BVY40">
        <v>1088441</v>
      </c>
      <c r="BVZ40">
        <v>1085196</v>
      </c>
      <c r="BWA40">
        <v>1083869</v>
      </c>
      <c r="BWB40">
        <v>1076625</v>
      </c>
      <c r="BWC40">
        <v>1081052</v>
      </c>
      <c r="BWD40">
        <v>1092343</v>
      </c>
      <c r="BWE40">
        <v>1079200</v>
      </c>
      <c r="BWF40">
        <v>1082700</v>
      </c>
      <c r="BWG40">
        <v>1112512</v>
      </c>
      <c r="BWH40">
        <v>1119348</v>
      </c>
      <c r="BWI40">
        <v>1132236</v>
      </c>
      <c r="BWJ40">
        <v>1113395</v>
      </c>
      <c r="BWK40">
        <v>1138844</v>
      </c>
      <c r="BWL40">
        <v>1153689</v>
      </c>
      <c r="BWM40">
        <v>1127543</v>
      </c>
      <c r="BWN40">
        <v>1136522</v>
      </c>
      <c r="BWO40">
        <v>1136522</v>
      </c>
      <c r="BWP40">
        <v>1144263</v>
      </c>
      <c r="BWQ40">
        <v>1146133</v>
      </c>
      <c r="BWR40">
        <v>1146078</v>
      </c>
      <c r="BWS40">
        <v>1147029</v>
      </c>
      <c r="BWT40">
        <v>1144492</v>
      </c>
      <c r="BWU40">
        <v>1146600</v>
      </c>
      <c r="BWV40">
        <v>1145299</v>
      </c>
      <c r="BWW40">
        <v>1141906</v>
      </c>
      <c r="BWX40">
        <v>1101386</v>
      </c>
      <c r="BWY40">
        <v>1088827</v>
      </c>
      <c r="BWZ40">
        <v>1071364</v>
      </c>
      <c r="BXA40">
        <v>1068082</v>
      </c>
      <c r="BXB40">
        <v>1070086</v>
      </c>
      <c r="BXC40">
        <v>1069929</v>
      </c>
      <c r="BXD40">
        <v>1060735</v>
      </c>
      <c r="BXE40">
        <v>1066418</v>
      </c>
      <c r="BXF40">
        <v>1068991</v>
      </c>
      <c r="BXG40">
        <v>1074651</v>
      </c>
      <c r="BXH40">
        <v>1074367</v>
      </c>
      <c r="BXI40">
        <v>1071827</v>
      </c>
      <c r="BXJ40">
        <v>1069759</v>
      </c>
      <c r="BXK40">
        <v>1074491</v>
      </c>
      <c r="BXL40">
        <v>1079366</v>
      </c>
      <c r="BXM40">
        <v>1088856</v>
      </c>
      <c r="BXN40">
        <v>1089892</v>
      </c>
      <c r="BXO40">
        <v>1086657</v>
      </c>
      <c r="BXP40">
        <v>1087853</v>
      </c>
      <c r="BXQ40">
        <v>1081646</v>
      </c>
      <c r="BXR40">
        <v>1074876</v>
      </c>
      <c r="BXS40">
        <v>1052314</v>
      </c>
      <c r="BXT40">
        <v>1055458</v>
      </c>
      <c r="BXU40">
        <v>1055112</v>
      </c>
      <c r="BXV40">
        <v>1055625</v>
      </c>
      <c r="BXW40">
        <v>1048413</v>
      </c>
      <c r="BXX40">
        <v>1058343</v>
      </c>
      <c r="BXY40">
        <v>1048728</v>
      </c>
      <c r="BXZ40">
        <v>1050169</v>
      </c>
      <c r="BYA40">
        <v>1050240</v>
      </c>
      <c r="BYB40">
        <v>1044814</v>
      </c>
      <c r="BYC40">
        <v>1037870</v>
      </c>
      <c r="BYD40">
        <v>1042721</v>
      </c>
      <c r="BYE40">
        <v>1036733</v>
      </c>
      <c r="BYF40">
        <v>1034850</v>
      </c>
      <c r="BYG40">
        <v>2065564</v>
      </c>
      <c r="BYH40">
        <v>1036724</v>
      </c>
      <c r="BYI40">
        <v>1039500</v>
      </c>
      <c r="BYJ40">
        <v>1039936</v>
      </c>
      <c r="BYK40">
        <v>1033577</v>
      </c>
      <c r="BYL40">
        <v>1031267</v>
      </c>
      <c r="BYM40">
        <v>1028411</v>
      </c>
      <c r="BYN40">
        <v>1031762</v>
      </c>
      <c r="BYO40">
        <v>1029322</v>
      </c>
      <c r="BYP40">
        <v>1035715</v>
      </c>
      <c r="BYQ40">
        <v>1039243</v>
      </c>
      <c r="BYR40">
        <v>1052734</v>
      </c>
      <c r="BYS40">
        <v>1055047</v>
      </c>
      <c r="BYT40">
        <v>1067957</v>
      </c>
      <c r="BYU40">
        <v>1067957</v>
      </c>
      <c r="BYV40">
        <v>1063157</v>
      </c>
      <c r="BYW40">
        <v>1088980</v>
      </c>
      <c r="BYX40">
        <v>1112657</v>
      </c>
      <c r="BYY40">
        <v>1092068</v>
      </c>
      <c r="BYZ40">
        <v>1095900</v>
      </c>
      <c r="BZA40">
        <v>1090099</v>
      </c>
      <c r="BZB40">
        <v>1093142</v>
      </c>
      <c r="BZC40">
        <v>1092162</v>
      </c>
      <c r="BZD40">
        <v>1089045</v>
      </c>
      <c r="BZE40">
        <v>1089788</v>
      </c>
      <c r="BZF40">
        <v>1088678</v>
      </c>
      <c r="BZG40">
        <v>1073921</v>
      </c>
      <c r="BZH40">
        <v>1070098</v>
      </c>
      <c r="BZI40">
        <v>1067797</v>
      </c>
      <c r="BZJ40">
        <v>1066217</v>
      </c>
      <c r="BZK40">
        <v>1064085</v>
      </c>
      <c r="BZL40">
        <v>1039159</v>
      </c>
      <c r="BZM40">
        <v>1034439</v>
      </c>
      <c r="BZN40">
        <v>1031301</v>
      </c>
      <c r="BZO40">
        <v>1026650</v>
      </c>
      <c r="BZP40">
        <v>1026628</v>
      </c>
      <c r="BZQ40">
        <v>1020144</v>
      </c>
      <c r="BZR40">
        <v>1023012</v>
      </c>
      <c r="BZS40">
        <v>1012913</v>
      </c>
      <c r="BZT40">
        <v>1010545</v>
      </c>
      <c r="BZU40">
        <v>1009720</v>
      </c>
      <c r="BZV40">
        <v>1010174</v>
      </c>
      <c r="BZW40">
        <v>1006617</v>
      </c>
      <c r="BZX40">
        <v>1007357</v>
      </c>
      <c r="BZY40">
        <v>1004138</v>
      </c>
      <c r="BZZ40">
        <v>1005684</v>
      </c>
      <c r="CAA40">
        <v>1003265</v>
      </c>
      <c r="CAB40">
        <v>996588</v>
      </c>
      <c r="CAC40">
        <v>994188</v>
      </c>
      <c r="CAD40">
        <v>992064</v>
      </c>
      <c r="CAE40">
        <v>995991</v>
      </c>
      <c r="CAF40">
        <v>984577</v>
      </c>
      <c r="CAG40">
        <v>977915</v>
      </c>
      <c r="CAH40">
        <v>969530</v>
      </c>
      <c r="CAI40">
        <v>973248</v>
      </c>
      <c r="CAJ40">
        <v>969561</v>
      </c>
      <c r="CAK40">
        <v>969594</v>
      </c>
      <c r="CAL40">
        <v>969594</v>
      </c>
      <c r="CAM40">
        <v>973455</v>
      </c>
      <c r="CAN40">
        <v>971323</v>
      </c>
      <c r="CAO40">
        <v>968928</v>
      </c>
      <c r="CAP40">
        <v>970770</v>
      </c>
      <c r="CAQ40">
        <v>960771</v>
      </c>
      <c r="CAR40">
        <v>961011</v>
      </c>
      <c r="CAS40">
        <v>962014</v>
      </c>
      <c r="CAT40">
        <v>965208</v>
      </c>
      <c r="CAU40">
        <v>966586</v>
      </c>
      <c r="CAV40">
        <v>976994</v>
      </c>
      <c r="CAW40">
        <v>974606</v>
      </c>
      <c r="CAX40">
        <v>992747</v>
      </c>
      <c r="CAY40">
        <v>1000049</v>
      </c>
      <c r="CAZ40">
        <v>1020318</v>
      </c>
      <c r="CBA40">
        <v>1026646</v>
      </c>
      <c r="CBB40">
        <v>1022790</v>
      </c>
      <c r="CBC40">
        <v>1020757</v>
      </c>
      <c r="CBD40">
        <v>1029554</v>
      </c>
      <c r="CBE40">
        <v>1026498</v>
      </c>
      <c r="CBF40">
        <v>1027885</v>
      </c>
      <c r="CBG40">
        <v>1033032</v>
      </c>
      <c r="CBH40">
        <v>1050093</v>
      </c>
      <c r="CBI40">
        <v>1058961</v>
      </c>
      <c r="CBJ40">
        <v>1089654</v>
      </c>
      <c r="CBK40">
        <v>1099241</v>
      </c>
      <c r="CBL40">
        <v>1082335</v>
      </c>
      <c r="CBM40">
        <v>1082335</v>
      </c>
      <c r="CBN40">
        <v>1094197</v>
      </c>
      <c r="CBO40">
        <v>1080867</v>
      </c>
      <c r="CBP40">
        <v>1050972</v>
      </c>
      <c r="CBQ40">
        <v>1054839</v>
      </c>
      <c r="CBR40">
        <v>1053507</v>
      </c>
      <c r="CBS40">
        <v>1046485</v>
      </c>
      <c r="CBT40">
        <v>1038016</v>
      </c>
      <c r="CBU40">
        <v>1035496</v>
      </c>
      <c r="CBV40">
        <v>1024138</v>
      </c>
      <c r="CBW40">
        <v>1021126</v>
      </c>
      <c r="CBX40">
        <v>1020131</v>
      </c>
      <c r="CBY40">
        <v>1012245</v>
      </c>
      <c r="CBZ40">
        <v>1011799</v>
      </c>
      <c r="CCA40">
        <v>1005182</v>
      </c>
      <c r="CCB40">
        <v>1001086</v>
      </c>
      <c r="CCC40">
        <v>988033</v>
      </c>
      <c r="CCD40">
        <v>987867</v>
      </c>
      <c r="CCE40">
        <v>984664</v>
      </c>
      <c r="CCF40">
        <v>985792</v>
      </c>
      <c r="CCG40">
        <v>982655</v>
      </c>
      <c r="CCH40">
        <v>980344</v>
      </c>
      <c r="CCI40">
        <v>977947</v>
      </c>
      <c r="CCJ40">
        <v>976172</v>
      </c>
      <c r="CCK40">
        <v>970921</v>
      </c>
      <c r="CCL40">
        <v>967927</v>
      </c>
      <c r="CCM40">
        <v>966041</v>
      </c>
      <c r="CCN40">
        <v>962158</v>
      </c>
      <c r="CCO40">
        <v>966385</v>
      </c>
      <c r="CCP40">
        <v>960590</v>
      </c>
      <c r="CCQ40">
        <v>956985</v>
      </c>
      <c r="CCR40">
        <v>956713</v>
      </c>
      <c r="CCS40">
        <v>952320</v>
      </c>
      <c r="CCT40">
        <v>952745</v>
      </c>
      <c r="CCU40">
        <v>947964</v>
      </c>
      <c r="CCV40">
        <v>943745</v>
      </c>
      <c r="CCW40">
        <v>940468</v>
      </c>
      <c r="CCX40">
        <v>938241</v>
      </c>
      <c r="CCY40">
        <v>938134</v>
      </c>
      <c r="CCZ40">
        <v>943272</v>
      </c>
      <c r="CDA40">
        <v>1883250</v>
      </c>
      <c r="CDB40">
        <v>1883250</v>
      </c>
      <c r="CDC40">
        <v>1882859</v>
      </c>
      <c r="CDD40">
        <v>1882423</v>
      </c>
      <c r="CDE40">
        <v>1884717</v>
      </c>
      <c r="CDF40">
        <v>1884798</v>
      </c>
      <c r="CDG40">
        <v>1885415</v>
      </c>
      <c r="CDH40">
        <v>1879089</v>
      </c>
      <c r="CDI40">
        <v>946169</v>
      </c>
      <c r="CDJ40">
        <v>948894</v>
      </c>
      <c r="CDK40">
        <v>954727</v>
      </c>
      <c r="CDL40">
        <v>958542</v>
      </c>
      <c r="CDM40">
        <v>957722</v>
      </c>
      <c r="CDN40">
        <v>956890</v>
      </c>
      <c r="CDO40">
        <v>952078</v>
      </c>
      <c r="CDP40">
        <v>954700</v>
      </c>
      <c r="CDQ40">
        <v>958045</v>
      </c>
      <c r="CDR40">
        <v>960188</v>
      </c>
      <c r="CDS40">
        <v>967570</v>
      </c>
      <c r="CDT40">
        <v>976334</v>
      </c>
      <c r="CDU40">
        <v>979802</v>
      </c>
      <c r="CDV40">
        <v>987029</v>
      </c>
      <c r="CDW40">
        <v>991115</v>
      </c>
      <c r="CDX40">
        <v>1004836</v>
      </c>
      <c r="CDY40">
        <v>1068582</v>
      </c>
      <c r="CDZ40">
        <v>1077896</v>
      </c>
      <c r="CEA40">
        <v>1053818</v>
      </c>
      <c r="CEB40">
        <v>1024376</v>
      </c>
      <c r="CEC40">
        <v>1008146</v>
      </c>
      <c r="CED40">
        <v>967161</v>
      </c>
      <c r="CEE40">
        <v>967161</v>
      </c>
      <c r="CEF40">
        <v>967185</v>
      </c>
      <c r="CEG40">
        <v>947630</v>
      </c>
      <c r="CEH40">
        <v>937996</v>
      </c>
      <c r="CEI40">
        <v>927313</v>
      </c>
      <c r="CEJ40">
        <v>900758</v>
      </c>
      <c r="CEK40">
        <v>909266</v>
      </c>
      <c r="CEL40">
        <v>914932</v>
      </c>
      <c r="CEM40">
        <v>912760</v>
      </c>
      <c r="CEN40">
        <v>906733</v>
      </c>
      <c r="CEO40">
        <v>910965</v>
      </c>
      <c r="CEP40">
        <v>907682</v>
      </c>
      <c r="CEQ40">
        <v>907448</v>
      </c>
      <c r="CER40">
        <v>896516</v>
      </c>
      <c r="CES40">
        <v>893402</v>
      </c>
      <c r="CET40">
        <v>901448</v>
      </c>
      <c r="CEU40">
        <v>897393</v>
      </c>
      <c r="CEV40">
        <v>896888</v>
      </c>
      <c r="CEW40">
        <v>896672</v>
      </c>
      <c r="CEX40">
        <v>895924</v>
      </c>
      <c r="CEY40">
        <v>896342</v>
      </c>
      <c r="CEZ40">
        <v>891337</v>
      </c>
      <c r="CFA40">
        <v>892230</v>
      </c>
      <c r="CFB40">
        <v>885371</v>
      </c>
      <c r="CFC40">
        <v>886311</v>
      </c>
      <c r="CFD40">
        <v>886311</v>
      </c>
      <c r="CFE40">
        <v>890345</v>
      </c>
      <c r="CFF40">
        <v>894875</v>
      </c>
      <c r="CFG40">
        <v>1766887</v>
      </c>
      <c r="CFH40">
        <v>1764798</v>
      </c>
      <c r="CFI40">
        <v>1763052</v>
      </c>
      <c r="CFJ40">
        <v>1761966</v>
      </c>
      <c r="CFK40">
        <v>1760689</v>
      </c>
      <c r="CFL40">
        <v>1758353</v>
      </c>
      <c r="CFM40">
        <v>1755620</v>
      </c>
      <c r="CFN40">
        <v>1755620</v>
      </c>
      <c r="CFO40">
        <v>1755580</v>
      </c>
      <c r="CFP40">
        <v>1754724</v>
      </c>
      <c r="CFQ40">
        <v>1753864</v>
      </c>
      <c r="CFR40">
        <v>1755244</v>
      </c>
      <c r="CFS40">
        <v>1755244</v>
      </c>
      <c r="CFT40">
        <v>1755086</v>
      </c>
      <c r="CFU40">
        <v>1751164</v>
      </c>
      <c r="CFV40">
        <v>888848</v>
      </c>
      <c r="CFW40">
        <v>895732</v>
      </c>
      <c r="CFX40">
        <v>900368</v>
      </c>
      <c r="CFY40">
        <v>896026</v>
      </c>
      <c r="CFZ40">
        <v>898575</v>
      </c>
      <c r="CGA40">
        <v>899268</v>
      </c>
      <c r="CGB40">
        <v>894185</v>
      </c>
      <c r="CGC40">
        <v>892541</v>
      </c>
      <c r="CGD40">
        <v>896437</v>
      </c>
      <c r="CGE40">
        <v>901859</v>
      </c>
      <c r="CGF40">
        <v>898596</v>
      </c>
      <c r="CGG40">
        <v>902969</v>
      </c>
      <c r="CGH40">
        <v>907064</v>
      </c>
      <c r="CGI40">
        <v>898665</v>
      </c>
      <c r="CGJ40">
        <v>930296</v>
      </c>
      <c r="CGK40">
        <v>954762</v>
      </c>
      <c r="CGL40">
        <v>926517</v>
      </c>
      <c r="CGM40">
        <v>977939</v>
      </c>
      <c r="CGN40">
        <v>973414</v>
      </c>
      <c r="CGO40">
        <v>973414</v>
      </c>
      <c r="CGP40">
        <v>967506</v>
      </c>
      <c r="CGQ40">
        <v>974631</v>
      </c>
      <c r="CGR40">
        <v>985956</v>
      </c>
      <c r="CGS40">
        <v>984085</v>
      </c>
      <c r="CGT40">
        <v>962821</v>
      </c>
      <c r="CGU40">
        <v>932588</v>
      </c>
      <c r="CGV40">
        <v>923379</v>
      </c>
      <c r="CGW40">
        <v>919221</v>
      </c>
      <c r="CGX40">
        <v>913870</v>
      </c>
      <c r="CGY40">
        <v>908785</v>
      </c>
      <c r="CGZ40">
        <v>896672</v>
      </c>
      <c r="CHA40">
        <v>891929</v>
      </c>
      <c r="CHB40">
        <v>888761</v>
      </c>
      <c r="CHC40">
        <v>882241</v>
      </c>
      <c r="CHD40">
        <v>879654</v>
      </c>
      <c r="CHE40">
        <v>884302</v>
      </c>
      <c r="CHF40">
        <v>880912</v>
      </c>
      <c r="CHG40">
        <v>874040</v>
      </c>
      <c r="CHH40">
        <v>875181</v>
      </c>
      <c r="CHI40">
        <v>871626</v>
      </c>
      <c r="CHJ40">
        <v>849162</v>
      </c>
      <c r="CHK40">
        <v>843765</v>
      </c>
      <c r="CHL40">
        <v>844723</v>
      </c>
      <c r="CHM40">
        <v>844672</v>
      </c>
      <c r="CHN40">
        <v>844378</v>
      </c>
      <c r="CHO40">
        <v>847007</v>
      </c>
      <c r="CHP40">
        <v>841493</v>
      </c>
      <c r="CHQ40">
        <v>836974</v>
      </c>
      <c r="CHR40">
        <v>835939</v>
      </c>
      <c r="CHS40">
        <v>833934</v>
      </c>
      <c r="CHT40">
        <v>827794</v>
      </c>
      <c r="CHU40">
        <v>824775</v>
      </c>
      <c r="CHV40">
        <v>824660</v>
      </c>
      <c r="CHW40">
        <v>821509</v>
      </c>
      <c r="CHX40">
        <v>820459</v>
      </c>
      <c r="CHY40">
        <v>818974</v>
      </c>
      <c r="CHZ40">
        <v>818281</v>
      </c>
      <c r="CIA40">
        <v>817429</v>
      </c>
      <c r="CIB40">
        <v>817059</v>
      </c>
      <c r="CIC40">
        <v>820851</v>
      </c>
      <c r="CID40">
        <v>824370</v>
      </c>
      <c r="CIE40">
        <v>827464</v>
      </c>
      <c r="CIF40">
        <v>1645715</v>
      </c>
      <c r="CIG40">
        <v>1635172</v>
      </c>
      <c r="CIH40">
        <v>818846</v>
      </c>
      <c r="CII40">
        <v>823924</v>
      </c>
      <c r="CIJ40">
        <v>827404</v>
      </c>
      <c r="CIK40">
        <v>832815</v>
      </c>
      <c r="CIL40">
        <v>840238</v>
      </c>
      <c r="CIM40">
        <v>843683</v>
      </c>
      <c r="CIN40">
        <v>842177</v>
      </c>
      <c r="CIO40">
        <v>845040</v>
      </c>
      <c r="CIP40">
        <v>852085</v>
      </c>
      <c r="CIQ40">
        <v>861953</v>
      </c>
      <c r="CIR40">
        <v>870496</v>
      </c>
      <c r="CIS40">
        <v>885504</v>
      </c>
      <c r="CIT40">
        <v>891518</v>
      </c>
      <c r="CIU40">
        <v>891518</v>
      </c>
      <c r="CIV40">
        <v>894534</v>
      </c>
      <c r="CIW40">
        <v>892378</v>
      </c>
      <c r="CIX40">
        <v>896507</v>
      </c>
      <c r="CIY40">
        <v>910841</v>
      </c>
      <c r="CIZ40">
        <v>956449</v>
      </c>
      <c r="CJA40">
        <v>903501</v>
      </c>
      <c r="CJB40">
        <v>890008</v>
      </c>
      <c r="CJC40">
        <v>890246</v>
      </c>
      <c r="CJD40">
        <v>885947</v>
      </c>
      <c r="CJE40">
        <v>885207</v>
      </c>
      <c r="CJF40">
        <v>882360</v>
      </c>
      <c r="CJG40">
        <v>881441</v>
      </c>
      <c r="CJH40">
        <v>869961</v>
      </c>
      <c r="CJI40">
        <v>865133</v>
      </c>
      <c r="CJJ40">
        <v>854149</v>
      </c>
      <c r="CJK40">
        <v>849631</v>
      </c>
      <c r="CJL40">
        <v>850594</v>
      </c>
      <c r="CJM40">
        <v>847472</v>
      </c>
      <c r="CJN40">
        <v>842895</v>
      </c>
      <c r="CJO40">
        <v>842696</v>
      </c>
      <c r="CJP40">
        <v>843394</v>
      </c>
      <c r="CJQ40">
        <v>828133</v>
      </c>
      <c r="CJR40">
        <v>821577</v>
      </c>
      <c r="CJS40">
        <v>813072</v>
      </c>
      <c r="CJT40">
        <v>805249</v>
      </c>
      <c r="CJU40">
        <v>808121</v>
      </c>
      <c r="CJV40">
        <v>807673</v>
      </c>
      <c r="CJW40">
        <v>808128</v>
      </c>
      <c r="CJX40">
        <v>802307</v>
      </c>
      <c r="CJY40">
        <v>802532</v>
      </c>
      <c r="CJZ40">
        <v>799874</v>
      </c>
      <c r="CKA40">
        <v>793953</v>
      </c>
      <c r="CKB40">
        <v>794371</v>
      </c>
      <c r="CKC40">
        <v>792733</v>
      </c>
      <c r="CKD40">
        <v>791861</v>
      </c>
      <c r="CKE40">
        <v>791004</v>
      </c>
      <c r="CKF40">
        <v>787891</v>
      </c>
      <c r="CKG40">
        <v>785147</v>
      </c>
      <c r="CKH40">
        <v>782546</v>
      </c>
      <c r="CKI40">
        <v>1554622</v>
      </c>
      <c r="CKJ40">
        <v>1555529</v>
      </c>
      <c r="CKK40">
        <v>1561124</v>
      </c>
      <c r="CKL40">
        <v>1563821</v>
      </c>
      <c r="CKM40">
        <v>1563821</v>
      </c>
      <c r="CKN40">
        <v>1563319</v>
      </c>
      <c r="CKO40">
        <v>1557811</v>
      </c>
      <c r="CKP40">
        <v>1553726</v>
      </c>
      <c r="CKQ40">
        <v>1549057</v>
      </c>
      <c r="CKR40">
        <v>1543797</v>
      </c>
      <c r="CKS40">
        <v>1537652</v>
      </c>
      <c r="CKT40">
        <v>1535801</v>
      </c>
      <c r="CKU40">
        <v>771886</v>
      </c>
      <c r="CKV40">
        <v>766215</v>
      </c>
      <c r="CKW40">
        <v>764609</v>
      </c>
      <c r="CKX40">
        <v>764656</v>
      </c>
      <c r="CKY40">
        <v>765136</v>
      </c>
      <c r="CKZ40">
        <v>762306</v>
      </c>
      <c r="CLA40">
        <v>763238</v>
      </c>
      <c r="CLB40">
        <v>765898</v>
      </c>
      <c r="CLC40">
        <v>766165</v>
      </c>
      <c r="CLD40">
        <v>769951</v>
      </c>
      <c r="CLE40">
        <v>774900</v>
      </c>
      <c r="CLF40">
        <v>778670</v>
      </c>
      <c r="CLG40">
        <v>778642</v>
      </c>
      <c r="CLH40">
        <v>772513</v>
      </c>
      <c r="CLI40">
        <v>773581</v>
      </c>
      <c r="CLJ40">
        <v>774923</v>
      </c>
      <c r="CLK40">
        <v>775507</v>
      </c>
      <c r="CLL40">
        <v>777128</v>
      </c>
      <c r="CLM40">
        <v>777128</v>
      </c>
      <c r="CLN40">
        <v>778442</v>
      </c>
      <c r="CLO40">
        <v>776285</v>
      </c>
      <c r="CLP40">
        <v>773760</v>
      </c>
      <c r="CLQ40">
        <v>794139</v>
      </c>
      <c r="CLR40">
        <v>781674</v>
      </c>
      <c r="CLS40">
        <v>779928</v>
      </c>
      <c r="CLT40">
        <v>771081</v>
      </c>
      <c r="CLU40">
        <v>756959</v>
      </c>
      <c r="CLV40">
        <v>749464</v>
      </c>
      <c r="CLW40">
        <v>747278</v>
      </c>
      <c r="CLX40">
        <v>742273</v>
      </c>
      <c r="CLY40">
        <v>742325</v>
      </c>
      <c r="CLZ40">
        <v>740099</v>
      </c>
      <c r="CMA40">
        <v>742131</v>
      </c>
      <c r="CMB40">
        <v>737528</v>
      </c>
      <c r="CMC40">
        <v>735118</v>
      </c>
      <c r="CMD40">
        <v>735234</v>
      </c>
      <c r="CME40">
        <v>735194</v>
      </c>
      <c r="CMF40">
        <v>733852</v>
      </c>
      <c r="CMG40">
        <v>735405</v>
      </c>
      <c r="CMH40">
        <v>728944</v>
      </c>
      <c r="CMI40">
        <v>733592</v>
      </c>
      <c r="CMJ40">
        <v>734068</v>
      </c>
      <c r="CMK40">
        <v>732703</v>
      </c>
      <c r="CML40">
        <v>731139</v>
      </c>
      <c r="CMM40">
        <v>728636</v>
      </c>
      <c r="CMN40">
        <v>730268</v>
      </c>
      <c r="CMO40">
        <v>730207</v>
      </c>
      <c r="CMP40">
        <v>725502</v>
      </c>
      <c r="CMQ40">
        <v>721411</v>
      </c>
      <c r="CMR40">
        <v>721411</v>
      </c>
      <c r="CMS40">
        <v>723452</v>
      </c>
      <c r="CMT40">
        <v>723767</v>
      </c>
      <c r="CMU40">
        <v>721360</v>
      </c>
      <c r="CMV40">
        <v>720362</v>
      </c>
      <c r="CMW40">
        <v>716943</v>
      </c>
      <c r="CMX40">
        <v>713733</v>
      </c>
      <c r="CMY40">
        <v>714401</v>
      </c>
      <c r="CMZ40">
        <v>709715</v>
      </c>
      <c r="CNA40">
        <v>704435</v>
      </c>
      <c r="CNB40">
        <v>699249</v>
      </c>
      <c r="CNC40">
        <v>700781</v>
      </c>
      <c r="CND40">
        <v>704439</v>
      </c>
      <c r="CNE40">
        <v>706689</v>
      </c>
      <c r="CNF40">
        <v>1412786</v>
      </c>
      <c r="CNG40">
        <v>1412791</v>
      </c>
      <c r="CNH40">
        <v>706410</v>
      </c>
      <c r="CNI40">
        <v>712569</v>
      </c>
      <c r="CNJ40">
        <v>705691</v>
      </c>
      <c r="CNK40">
        <v>705052</v>
      </c>
      <c r="CNL40">
        <v>705001</v>
      </c>
      <c r="CNM40">
        <v>703638</v>
      </c>
      <c r="CNN40">
        <v>702072</v>
      </c>
      <c r="CNO40">
        <v>709578</v>
      </c>
      <c r="CNP40">
        <v>711785</v>
      </c>
      <c r="CNQ40">
        <v>717451</v>
      </c>
      <c r="CNR40">
        <v>721862</v>
      </c>
      <c r="CNS40">
        <v>729922</v>
      </c>
      <c r="CNT40">
        <v>726633</v>
      </c>
      <c r="CNU40">
        <v>722506</v>
      </c>
      <c r="CNV40">
        <v>728980</v>
      </c>
      <c r="CNW40">
        <v>737563</v>
      </c>
      <c r="CNX40">
        <v>748636</v>
      </c>
      <c r="CNY40">
        <v>757527</v>
      </c>
      <c r="CNZ40">
        <v>761542</v>
      </c>
      <c r="COA40">
        <v>759735</v>
      </c>
      <c r="COB40">
        <v>781098</v>
      </c>
      <c r="COC40">
        <v>782955</v>
      </c>
      <c r="COD40">
        <v>774767</v>
      </c>
      <c r="COE40">
        <v>774767</v>
      </c>
      <c r="COF40">
        <v>774975</v>
      </c>
      <c r="COG40">
        <v>772912</v>
      </c>
      <c r="COH40">
        <v>767122</v>
      </c>
      <c r="COI40">
        <v>755032</v>
      </c>
      <c r="COJ40">
        <v>742344</v>
      </c>
      <c r="COK40">
        <v>746196</v>
      </c>
      <c r="COL40">
        <v>741294</v>
      </c>
      <c r="COM40">
        <v>742124</v>
      </c>
      <c r="CON40">
        <v>728382</v>
      </c>
      <c r="COO40">
        <v>722486</v>
      </c>
      <c r="COP40">
        <v>717826</v>
      </c>
      <c r="COQ40">
        <v>713724</v>
      </c>
      <c r="COR40">
        <v>707632</v>
      </c>
      <c r="COS40">
        <v>703560</v>
      </c>
      <c r="COT40">
        <v>701776</v>
      </c>
      <c r="COU40">
        <v>697868</v>
      </c>
      <c r="COV40">
        <v>699410</v>
      </c>
      <c r="COW40">
        <v>696286</v>
      </c>
      <c r="COX40">
        <v>698540</v>
      </c>
      <c r="COY40">
        <v>699031</v>
      </c>
      <c r="COZ40">
        <v>698804</v>
      </c>
      <c r="CPA40">
        <v>692822</v>
      </c>
      <c r="CPB40">
        <v>691941</v>
      </c>
      <c r="CPC40">
        <v>689491</v>
      </c>
      <c r="CPD40">
        <v>689491</v>
      </c>
      <c r="CPE40">
        <v>689964</v>
      </c>
      <c r="CPF40">
        <v>691229</v>
      </c>
      <c r="CPG40">
        <v>690999</v>
      </c>
      <c r="CPH40">
        <v>693100</v>
      </c>
      <c r="CPI40">
        <v>692616</v>
      </c>
      <c r="CPJ40">
        <v>691984</v>
      </c>
      <c r="CPK40">
        <v>1371809</v>
      </c>
      <c r="CPL40">
        <v>1368011</v>
      </c>
      <c r="CPM40">
        <v>1365268</v>
      </c>
      <c r="CPN40">
        <v>1365268</v>
      </c>
      <c r="CPO40">
        <v>1365551</v>
      </c>
      <c r="CPP40">
        <v>1367271</v>
      </c>
      <c r="CPQ40">
        <v>1367524</v>
      </c>
      <c r="CPR40">
        <v>1366095</v>
      </c>
      <c r="CPS40">
        <v>1366095</v>
      </c>
      <c r="CPT40">
        <v>1367197</v>
      </c>
      <c r="CPU40">
        <v>1364499</v>
      </c>
      <c r="CPV40">
        <v>680353</v>
      </c>
      <c r="CPW40">
        <v>682229</v>
      </c>
      <c r="CPX40">
        <v>684275</v>
      </c>
      <c r="CPY40">
        <v>679855</v>
      </c>
      <c r="CPZ40">
        <v>673692</v>
      </c>
      <c r="CQA40">
        <v>679621</v>
      </c>
      <c r="CQB40">
        <v>674807</v>
      </c>
      <c r="CQC40">
        <v>668859</v>
      </c>
      <c r="CQD40">
        <v>667061</v>
      </c>
      <c r="CQE40">
        <v>664799</v>
      </c>
      <c r="CQF40">
        <v>661168</v>
      </c>
      <c r="CQG40">
        <v>660598</v>
      </c>
      <c r="CQH40">
        <v>655532</v>
      </c>
      <c r="CQI40">
        <v>656088</v>
      </c>
      <c r="CQJ40">
        <v>652892</v>
      </c>
      <c r="CQK40">
        <v>654331</v>
      </c>
      <c r="CQL40">
        <v>683747</v>
      </c>
      <c r="CQM40">
        <v>697702</v>
      </c>
      <c r="CQN40">
        <v>702759</v>
      </c>
      <c r="CQO40">
        <v>702759</v>
      </c>
      <c r="CQP40">
        <v>682790</v>
      </c>
      <c r="CQQ40">
        <v>669109</v>
      </c>
      <c r="CQR40">
        <v>664424</v>
      </c>
      <c r="CQS40">
        <v>654112</v>
      </c>
      <c r="CQT40">
        <v>644905</v>
      </c>
      <c r="CQU40">
        <v>649510</v>
      </c>
      <c r="CQV40">
        <v>654202</v>
      </c>
      <c r="CQW40">
        <v>657893</v>
      </c>
      <c r="CQX40">
        <v>657196</v>
      </c>
      <c r="CQY40">
        <v>641288</v>
      </c>
      <c r="CQZ40">
        <v>631506</v>
      </c>
      <c r="CRA40">
        <v>630361</v>
      </c>
      <c r="CRB40">
        <v>632211</v>
      </c>
      <c r="CRC40">
        <v>629667</v>
      </c>
      <c r="CRD40">
        <v>622302</v>
      </c>
      <c r="CRE40">
        <v>616393</v>
      </c>
      <c r="CRF40">
        <v>621304</v>
      </c>
      <c r="CRG40">
        <v>623777</v>
      </c>
      <c r="CRH40">
        <v>627318</v>
      </c>
      <c r="CRI40">
        <v>625679</v>
      </c>
      <c r="CRJ40">
        <v>623293</v>
      </c>
      <c r="CRK40">
        <v>626576</v>
      </c>
      <c r="CRL40">
        <v>622306</v>
      </c>
      <c r="CRM40">
        <v>617166</v>
      </c>
      <c r="CRN40">
        <v>617092</v>
      </c>
      <c r="CRO40">
        <v>614615</v>
      </c>
      <c r="CRP40">
        <v>612477</v>
      </c>
      <c r="CRQ40">
        <v>617430</v>
      </c>
      <c r="CRR40">
        <v>616972</v>
      </c>
      <c r="CRS40">
        <v>617261</v>
      </c>
      <c r="CRT40">
        <v>608582</v>
      </c>
      <c r="CRU40">
        <v>609169</v>
      </c>
      <c r="CRV40">
        <v>608597</v>
      </c>
      <c r="CRW40">
        <v>609812</v>
      </c>
      <c r="CRX40">
        <v>611650</v>
      </c>
      <c r="CRY40">
        <v>607616</v>
      </c>
      <c r="CRZ40">
        <v>1208212</v>
      </c>
      <c r="CSA40">
        <v>1204809</v>
      </c>
      <c r="CSB40">
        <v>1204137</v>
      </c>
      <c r="CSC40">
        <v>1202069</v>
      </c>
      <c r="CSD40">
        <v>1200797</v>
      </c>
      <c r="CSE40">
        <v>1197950</v>
      </c>
      <c r="CSF40">
        <v>1198549</v>
      </c>
      <c r="CSG40">
        <v>1197799</v>
      </c>
      <c r="CSH40">
        <v>599847</v>
      </c>
      <c r="CSI40">
        <v>598248</v>
      </c>
      <c r="CSJ40">
        <v>597843</v>
      </c>
      <c r="CSK40">
        <v>607611</v>
      </c>
      <c r="CSL40">
        <v>609390</v>
      </c>
      <c r="CSM40">
        <v>610506</v>
      </c>
      <c r="CSN40">
        <v>606864</v>
      </c>
      <c r="CSO40">
        <v>604008</v>
      </c>
      <c r="CSP40">
        <v>601131</v>
      </c>
      <c r="CSQ40">
        <v>606824</v>
      </c>
      <c r="CSR40">
        <v>612377</v>
      </c>
      <c r="CSS40">
        <v>616554</v>
      </c>
      <c r="CST40">
        <v>619980</v>
      </c>
      <c r="CSU40">
        <v>619980</v>
      </c>
      <c r="CSV40">
        <v>619054</v>
      </c>
      <c r="CSW40">
        <v>635065</v>
      </c>
      <c r="CSX40">
        <v>644370</v>
      </c>
      <c r="CSY40">
        <v>643811</v>
      </c>
      <c r="CSZ40">
        <v>620707</v>
      </c>
      <c r="CTA40">
        <v>615790</v>
      </c>
      <c r="CTB40">
        <v>615469</v>
      </c>
      <c r="CTC40">
        <v>614988</v>
      </c>
      <c r="CTD40">
        <v>615651</v>
      </c>
      <c r="CTE40">
        <v>616188</v>
      </c>
      <c r="CTF40">
        <v>616150</v>
      </c>
      <c r="CTG40">
        <v>612536</v>
      </c>
      <c r="CTH40">
        <v>611937</v>
      </c>
      <c r="CTI40">
        <v>614587</v>
      </c>
      <c r="CTJ40">
        <v>614469</v>
      </c>
      <c r="CTK40">
        <v>613107</v>
      </c>
      <c r="CTL40">
        <v>608101</v>
      </c>
      <c r="CTM40">
        <v>608142</v>
      </c>
      <c r="CTN40">
        <v>606972</v>
      </c>
      <c r="CTO40">
        <v>607889</v>
      </c>
      <c r="CTP40">
        <v>605251</v>
      </c>
      <c r="CTQ40">
        <v>600519</v>
      </c>
      <c r="CTR40">
        <v>600547</v>
      </c>
      <c r="CTS40">
        <v>603724</v>
      </c>
      <c r="CTT40">
        <v>599762</v>
      </c>
      <c r="CTU40">
        <v>605070</v>
      </c>
      <c r="CTV40">
        <v>604700</v>
      </c>
      <c r="CTW40">
        <v>1194847</v>
      </c>
      <c r="CTX40">
        <v>1192549</v>
      </c>
      <c r="CTY40">
        <v>1188655</v>
      </c>
      <c r="CTZ40">
        <v>1186228</v>
      </c>
      <c r="CUA40">
        <v>1180212</v>
      </c>
      <c r="CUB40">
        <v>1181229</v>
      </c>
      <c r="CUC40">
        <v>1182317</v>
      </c>
      <c r="CUD40">
        <v>1184395</v>
      </c>
      <c r="CUE40">
        <v>1179365</v>
      </c>
      <c r="CUF40">
        <v>1179156</v>
      </c>
      <c r="CUG40">
        <v>1176230</v>
      </c>
      <c r="CUH40">
        <v>1177072</v>
      </c>
      <c r="CUI40">
        <v>1174088</v>
      </c>
      <c r="CUJ40">
        <v>1176451</v>
      </c>
      <c r="CUK40">
        <v>1175575</v>
      </c>
      <c r="CUL40">
        <v>1174040</v>
      </c>
      <c r="CUM40">
        <v>1173587</v>
      </c>
      <c r="CUN40">
        <v>1173587</v>
      </c>
      <c r="CUO40">
        <v>1171709</v>
      </c>
      <c r="CUP40">
        <v>1170742</v>
      </c>
      <c r="CUQ40">
        <v>1175748</v>
      </c>
      <c r="CUR40">
        <v>1180670</v>
      </c>
      <c r="CUS40">
        <v>1183415</v>
      </c>
      <c r="CUT40">
        <v>1180722</v>
      </c>
      <c r="CUU40">
        <v>1183720</v>
      </c>
      <c r="CUV40">
        <v>592820</v>
      </c>
      <c r="CUW40">
        <v>596611</v>
      </c>
      <c r="CUX40">
        <v>605282</v>
      </c>
      <c r="CUY40">
        <v>607858</v>
      </c>
      <c r="CUZ40">
        <v>611459</v>
      </c>
      <c r="CVA40">
        <v>617607</v>
      </c>
      <c r="CVB40">
        <v>617442</v>
      </c>
      <c r="CVC40">
        <v>614925</v>
      </c>
      <c r="CVD40">
        <v>613661</v>
      </c>
      <c r="CVE40">
        <v>608618</v>
      </c>
      <c r="CVF40">
        <v>607403</v>
      </c>
      <c r="CVG40">
        <v>606883</v>
      </c>
      <c r="CVH40">
        <v>608171</v>
      </c>
      <c r="CVI40">
        <v>610869</v>
      </c>
      <c r="CVJ40">
        <v>605129</v>
      </c>
      <c r="CVK40">
        <v>615744</v>
      </c>
      <c r="CVL40">
        <v>628403</v>
      </c>
      <c r="CVM40">
        <v>628403</v>
      </c>
      <c r="CVN40">
        <v>616092</v>
      </c>
      <c r="CVO40">
        <v>622462</v>
      </c>
      <c r="CVP40">
        <v>632998</v>
      </c>
      <c r="CVQ40">
        <v>644722</v>
      </c>
      <c r="CVR40">
        <v>647435</v>
      </c>
      <c r="CVS40">
        <v>643453</v>
      </c>
      <c r="CVT40">
        <v>638788</v>
      </c>
      <c r="CVU40">
        <v>633667</v>
      </c>
      <c r="CVV40">
        <v>630823</v>
      </c>
      <c r="CVW40">
        <v>630570</v>
      </c>
      <c r="CVX40">
        <v>630845</v>
      </c>
      <c r="CVY40">
        <v>629927</v>
      </c>
      <c r="CVZ40">
        <v>631450</v>
      </c>
      <c r="CWA40">
        <v>632036</v>
      </c>
      <c r="CWB40">
        <v>627714</v>
      </c>
      <c r="CWC40">
        <v>626237</v>
      </c>
      <c r="CWD40">
        <v>622735</v>
      </c>
      <c r="CWE40">
        <v>621279</v>
      </c>
      <c r="CWF40">
        <v>616151</v>
      </c>
      <c r="CWG40">
        <v>620343</v>
      </c>
      <c r="CWH40">
        <v>620184</v>
      </c>
      <c r="CWI40">
        <v>623235</v>
      </c>
      <c r="CWJ40">
        <v>622083</v>
      </c>
      <c r="CWK40">
        <v>622664</v>
      </c>
      <c r="CWL40">
        <v>623075</v>
      </c>
      <c r="CWM40">
        <v>625421</v>
      </c>
      <c r="CWN40">
        <v>630170</v>
      </c>
      <c r="CWO40">
        <v>629322</v>
      </c>
      <c r="CWP40">
        <v>631970</v>
      </c>
      <c r="CWQ40">
        <v>633021</v>
      </c>
      <c r="CWR40">
        <v>631377</v>
      </c>
      <c r="CWS40">
        <v>630214</v>
      </c>
      <c r="CWT40">
        <v>631065</v>
      </c>
      <c r="CWU40">
        <v>627851</v>
      </c>
      <c r="CWV40">
        <v>625837</v>
      </c>
      <c r="CWW40">
        <v>626764</v>
      </c>
      <c r="CWX40">
        <v>625434</v>
      </c>
      <c r="CWY40">
        <v>624505</v>
      </c>
      <c r="CWZ40">
        <v>619775</v>
      </c>
      <c r="CXA40">
        <v>1232288</v>
      </c>
      <c r="CXB40">
        <v>1228172</v>
      </c>
      <c r="CXC40">
        <v>1228237</v>
      </c>
      <c r="CXD40">
        <v>1234525</v>
      </c>
      <c r="CXE40">
        <v>1234940</v>
      </c>
      <c r="CXF40">
        <v>1232734</v>
      </c>
      <c r="CXG40">
        <v>1232734</v>
      </c>
      <c r="CXH40">
        <v>1236459</v>
      </c>
      <c r="CXI40">
        <v>1231117</v>
      </c>
      <c r="CXJ40">
        <v>615032</v>
      </c>
      <c r="CXK40">
        <v>615237</v>
      </c>
      <c r="CXL40">
        <v>619496</v>
      </c>
      <c r="CXM40">
        <v>617625</v>
      </c>
      <c r="CXN40">
        <v>621198</v>
      </c>
      <c r="CXO40">
        <v>621264</v>
      </c>
      <c r="CXP40">
        <v>622059</v>
      </c>
      <c r="CXQ40">
        <v>625189</v>
      </c>
      <c r="CXR40">
        <v>624715</v>
      </c>
      <c r="CXS40">
        <v>624129</v>
      </c>
      <c r="CXT40">
        <v>617094</v>
      </c>
      <c r="CXU40">
        <v>617093</v>
      </c>
      <c r="CXV40">
        <v>620316</v>
      </c>
      <c r="CXW40">
        <v>620988</v>
      </c>
      <c r="CXX40">
        <v>624033</v>
      </c>
      <c r="CXY40">
        <v>629619</v>
      </c>
      <c r="CXZ40">
        <v>639360</v>
      </c>
      <c r="CYA40">
        <v>714501</v>
      </c>
      <c r="CYB40">
        <v>726081</v>
      </c>
      <c r="CYC40">
        <v>662294</v>
      </c>
      <c r="CYD40">
        <v>650800</v>
      </c>
      <c r="CYE40">
        <v>643989</v>
      </c>
      <c r="CYF40">
        <v>650579</v>
      </c>
      <c r="CYG40">
        <v>640865</v>
      </c>
      <c r="CYH40">
        <v>642208</v>
      </c>
      <c r="CYI40">
        <v>638007</v>
      </c>
      <c r="CYJ40">
        <v>638007</v>
      </c>
      <c r="CYK40">
        <v>635506</v>
      </c>
      <c r="CYL40">
        <v>631839</v>
      </c>
      <c r="CYM40">
        <v>631270</v>
      </c>
      <c r="CYN40">
        <v>635133</v>
      </c>
      <c r="CYO40">
        <v>633506</v>
      </c>
      <c r="CYP40">
        <v>628713</v>
      </c>
      <c r="CYQ40">
        <v>627384</v>
      </c>
      <c r="CYR40">
        <v>628989</v>
      </c>
      <c r="CYS40">
        <v>632034</v>
      </c>
      <c r="CYT40">
        <v>634688</v>
      </c>
      <c r="CYU40">
        <v>627944</v>
      </c>
      <c r="CYV40">
        <v>627704</v>
      </c>
      <c r="CYW40">
        <v>627847</v>
      </c>
      <c r="CYX40">
        <v>621133</v>
      </c>
      <c r="CYY40">
        <v>619996</v>
      </c>
      <c r="CYZ40">
        <v>619543</v>
      </c>
      <c r="CZA40">
        <v>620070</v>
      </c>
      <c r="CZB40">
        <v>619317</v>
      </c>
      <c r="CZC40">
        <v>621472</v>
      </c>
      <c r="CZD40">
        <v>621472</v>
      </c>
      <c r="CZE40">
        <v>618795</v>
      </c>
      <c r="CZF40">
        <v>617702</v>
      </c>
      <c r="CZG40">
        <v>615170</v>
      </c>
      <c r="CZH40">
        <v>611215</v>
      </c>
      <c r="CZI40">
        <v>613909</v>
      </c>
      <c r="CZJ40">
        <v>613480</v>
      </c>
      <c r="CZK40">
        <v>618711</v>
      </c>
      <c r="CZL40">
        <v>614201</v>
      </c>
      <c r="CZM40">
        <v>612867</v>
      </c>
      <c r="CZN40">
        <v>613575</v>
      </c>
      <c r="CZO40">
        <v>613575</v>
      </c>
      <c r="CZP40">
        <v>612596</v>
      </c>
      <c r="CZQ40">
        <v>610935</v>
      </c>
      <c r="CZR40">
        <v>611080</v>
      </c>
      <c r="CZS40">
        <v>609978</v>
      </c>
      <c r="CZT40">
        <v>609978</v>
      </c>
      <c r="CZU40">
        <v>610091</v>
      </c>
      <c r="CZV40">
        <v>613139</v>
      </c>
      <c r="CZW40">
        <v>3241</v>
      </c>
      <c r="CZX40">
        <v>13073</v>
      </c>
      <c r="CZY40">
        <v>14222</v>
      </c>
      <c r="CZZ40">
        <v>15711</v>
      </c>
      <c r="DAA40">
        <v>17703</v>
      </c>
      <c r="DAB40">
        <v>18525</v>
      </c>
      <c r="DAC40">
        <v>20500</v>
      </c>
      <c r="DAD40">
        <v>20897</v>
      </c>
      <c r="DAE40">
        <v>21262</v>
      </c>
      <c r="DAF40">
        <v>24008</v>
      </c>
      <c r="DAG40">
        <v>24346</v>
      </c>
      <c r="DAH40">
        <v>29371</v>
      </c>
      <c r="DAI40">
        <v>33743</v>
      </c>
      <c r="DAJ40">
        <v>34535</v>
      </c>
      <c r="DAK40">
        <v>38137</v>
      </c>
      <c r="DAL40">
        <v>45960</v>
      </c>
      <c r="DAM40">
        <v>65393</v>
      </c>
      <c r="DAN40">
        <v>89564</v>
      </c>
      <c r="DAO40">
        <v>89564</v>
      </c>
      <c r="DAP40">
        <v>178625</v>
      </c>
      <c r="DAQ40">
        <v>447788</v>
      </c>
      <c r="DAR40">
        <v>534091</v>
      </c>
      <c r="DAS40">
        <v>607369</v>
      </c>
      <c r="DAT40">
        <v>611094</v>
      </c>
      <c r="DAU40">
        <v>614254</v>
      </c>
      <c r="DAV40">
        <v>613267</v>
      </c>
      <c r="DAW40">
        <v>616998</v>
      </c>
      <c r="DAX40">
        <v>616731</v>
      </c>
      <c r="DAY40">
        <v>612843</v>
      </c>
      <c r="DAZ40">
        <v>613173</v>
      </c>
      <c r="DBA40">
        <v>613107</v>
      </c>
      <c r="DBB40">
        <v>616328</v>
      </c>
      <c r="DBC40">
        <v>619364</v>
      </c>
      <c r="DBD40">
        <v>621858</v>
      </c>
      <c r="DBE40">
        <v>624097</v>
      </c>
      <c r="DBF40">
        <v>631676</v>
      </c>
      <c r="DBG40">
        <v>636386</v>
      </c>
      <c r="DBH40">
        <v>629822</v>
      </c>
      <c r="DBI40">
        <v>631369</v>
      </c>
      <c r="DBJ40">
        <v>631873</v>
      </c>
      <c r="DBK40">
        <v>630113</v>
      </c>
      <c r="DBL40">
        <v>630792</v>
      </c>
      <c r="DBM40">
        <v>635453</v>
      </c>
      <c r="DBN40">
        <v>637128</v>
      </c>
      <c r="DBO40">
        <v>634755</v>
      </c>
      <c r="DBP40">
        <v>637329</v>
      </c>
      <c r="DBQ40">
        <v>639776</v>
      </c>
      <c r="DBR40">
        <v>642498</v>
      </c>
      <c r="DBS40">
        <v>642938</v>
      </c>
      <c r="DBT40">
        <v>645756</v>
      </c>
      <c r="DBU40">
        <v>647141</v>
      </c>
      <c r="DBV40">
        <v>646404</v>
      </c>
      <c r="DBW40">
        <v>643611</v>
      </c>
      <c r="DBX40">
        <v>638430</v>
      </c>
      <c r="DBY40">
        <v>636112</v>
      </c>
      <c r="DBZ40">
        <v>634821</v>
      </c>
      <c r="DCA40">
        <v>637781</v>
      </c>
      <c r="DCB40">
        <v>631003</v>
      </c>
      <c r="DCC40">
        <v>636108</v>
      </c>
      <c r="DCD40">
        <v>632244</v>
      </c>
      <c r="DCE40">
        <v>628779</v>
      </c>
      <c r="DCF40">
        <v>626342</v>
      </c>
      <c r="DCG40">
        <v>632189</v>
      </c>
      <c r="DCH40">
        <v>630379</v>
      </c>
      <c r="DCI40">
        <v>624190</v>
      </c>
      <c r="DCJ40">
        <v>11484</v>
      </c>
      <c r="DCK40">
        <v>11484</v>
      </c>
      <c r="DCL40">
        <v>18019</v>
      </c>
      <c r="DCM40">
        <v>18033</v>
      </c>
      <c r="DCN40">
        <v>19651</v>
      </c>
      <c r="DCO40">
        <v>19561</v>
      </c>
      <c r="DCP40">
        <v>21129</v>
      </c>
      <c r="DCQ40">
        <v>21162</v>
      </c>
      <c r="DCR40">
        <v>21231</v>
      </c>
      <c r="DCS40">
        <v>22559</v>
      </c>
      <c r="DCT40">
        <v>23759</v>
      </c>
      <c r="DCU40">
        <v>23759</v>
      </c>
      <c r="DCV40">
        <v>27425</v>
      </c>
      <c r="DCW40">
        <v>32551</v>
      </c>
      <c r="DCX40">
        <v>33984</v>
      </c>
      <c r="DCY40">
        <v>42762</v>
      </c>
      <c r="DCZ40">
        <v>57099</v>
      </c>
      <c r="DDA40">
        <v>127257</v>
      </c>
      <c r="DDB40">
        <v>305854</v>
      </c>
      <c r="DDC40">
        <v>438291</v>
      </c>
      <c r="DDD40">
        <v>546062</v>
      </c>
      <c r="DDE40">
        <v>586718</v>
      </c>
      <c r="DDF40">
        <v>597505</v>
      </c>
      <c r="DDG40">
        <v>600149</v>
      </c>
      <c r="DDH40">
        <v>604762</v>
      </c>
      <c r="DDI40">
        <v>611441</v>
      </c>
      <c r="DDJ40">
        <v>611822</v>
      </c>
      <c r="DDK40">
        <v>608883</v>
      </c>
      <c r="DDL40">
        <v>604352</v>
      </c>
      <c r="DDM40">
        <v>604157</v>
      </c>
      <c r="DDN40">
        <v>605239</v>
      </c>
      <c r="DDO40">
        <v>604131</v>
      </c>
      <c r="DDP40">
        <v>605032</v>
      </c>
      <c r="DDQ40">
        <v>604165</v>
      </c>
      <c r="DDR40">
        <v>603908</v>
      </c>
      <c r="DDS40">
        <v>609696</v>
      </c>
      <c r="DDT40">
        <v>613298</v>
      </c>
      <c r="DDU40">
        <v>615698</v>
      </c>
      <c r="DDV40">
        <v>612838</v>
      </c>
      <c r="DDW40">
        <v>612259</v>
      </c>
      <c r="DDX40">
        <v>610946</v>
      </c>
      <c r="DDY40">
        <v>610687</v>
      </c>
      <c r="DDZ40">
        <v>610292</v>
      </c>
      <c r="DEA40">
        <v>608849</v>
      </c>
      <c r="DEB40">
        <v>607965</v>
      </c>
      <c r="DEC40">
        <v>612796</v>
      </c>
      <c r="DED40">
        <v>613119</v>
      </c>
      <c r="DEE40">
        <v>616526</v>
      </c>
      <c r="DEF40">
        <v>613425</v>
      </c>
      <c r="DEG40">
        <v>605317</v>
      </c>
      <c r="DEH40">
        <v>605566</v>
      </c>
      <c r="DEI40">
        <v>603333</v>
      </c>
      <c r="DEJ40">
        <v>604340</v>
      </c>
      <c r="DEK40">
        <v>596350</v>
      </c>
      <c r="DEL40">
        <v>594592</v>
      </c>
      <c r="DEM40">
        <v>591244</v>
      </c>
      <c r="DEN40">
        <v>584938</v>
      </c>
      <c r="DEO40">
        <v>584938</v>
      </c>
      <c r="DEP40">
        <v>586555</v>
      </c>
      <c r="DEQ40">
        <v>587059</v>
      </c>
      <c r="DER40">
        <v>594044</v>
      </c>
      <c r="DES40">
        <v>596423</v>
      </c>
      <c r="DET40">
        <v>596500</v>
      </c>
      <c r="DEU40">
        <v>596241</v>
      </c>
      <c r="DEV40">
        <v>596323</v>
      </c>
      <c r="DEW40">
        <v>597216</v>
      </c>
      <c r="DEX40">
        <v>1274</v>
      </c>
      <c r="DEY40">
        <v>3248</v>
      </c>
      <c r="DEZ40">
        <v>4657</v>
      </c>
      <c r="DFA40">
        <v>10672</v>
      </c>
      <c r="DFB40">
        <v>16784</v>
      </c>
      <c r="DFC40">
        <v>17624</v>
      </c>
      <c r="DFD40">
        <v>18847</v>
      </c>
      <c r="DFE40">
        <v>19861</v>
      </c>
      <c r="DFF40">
        <v>20229</v>
      </c>
      <c r="DFG40">
        <v>26141</v>
      </c>
      <c r="DFH40">
        <v>26621</v>
      </c>
      <c r="DFI40">
        <v>27971</v>
      </c>
      <c r="DFJ40">
        <v>39129</v>
      </c>
      <c r="DFK40">
        <v>43657</v>
      </c>
      <c r="DFL40">
        <v>50566</v>
      </c>
      <c r="DFM40">
        <v>56732</v>
      </c>
      <c r="DFN40">
        <v>78506</v>
      </c>
      <c r="DFO40">
        <v>150606</v>
      </c>
      <c r="DFP40">
        <v>380654</v>
      </c>
      <c r="DFQ40">
        <v>537707</v>
      </c>
      <c r="DFR40">
        <v>537707</v>
      </c>
      <c r="DFS40">
        <v>568416</v>
      </c>
      <c r="DFT40">
        <v>571298</v>
      </c>
      <c r="DFU40">
        <v>574745</v>
      </c>
      <c r="DFV40">
        <v>576183</v>
      </c>
      <c r="DFW40">
        <v>575768</v>
      </c>
      <c r="DFX40">
        <v>576354</v>
      </c>
      <c r="DFY40">
        <v>582257</v>
      </c>
      <c r="DFZ40">
        <v>579353</v>
      </c>
      <c r="DGA40">
        <v>578338</v>
      </c>
      <c r="DGB40">
        <v>583667</v>
      </c>
      <c r="DGC40">
        <v>578200</v>
      </c>
      <c r="DGD40">
        <v>577192</v>
      </c>
      <c r="DGE40">
        <v>582218</v>
      </c>
      <c r="DGF40">
        <v>581760</v>
      </c>
      <c r="DGG40">
        <v>581084</v>
      </c>
      <c r="DGH40">
        <v>582962</v>
      </c>
      <c r="DGI40">
        <v>576119</v>
      </c>
      <c r="DGJ40">
        <v>576578</v>
      </c>
      <c r="DGK40">
        <v>573548</v>
      </c>
      <c r="DGL40">
        <v>576738</v>
      </c>
      <c r="DGM40">
        <v>578562</v>
      </c>
      <c r="DGN40">
        <v>576680</v>
      </c>
      <c r="DGO40">
        <v>580350</v>
      </c>
      <c r="DGP40">
        <v>584126</v>
      </c>
      <c r="DGQ40">
        <v>584667</v>
      </c>
      <c r="DGR40">
        <v>584237</v>
      </c>
      <c r="DGS40">
        <v>585591</v>
      </c>
      <c r="DGT40">
        <v>586550</v>
      </c>
      <c r="DGU40">
        <v>584375</v>
      </c>
      <c r="DGV40">
        <v>581600</v>
      </c>
      <c r="DGW40">
        <v>576561</v>
      </c>
      <c r="DGX40">
        <v>570493</v>
      </c>
      <c r="DGY40">
        <v>570955</v>
      </c>
      <c r="DGZ40">
        <v>569410</v>
      </c>
      <c r="DHA40">
        <v>567888</v>
      </c>
      <c r="DHB40">
        <v>567842</v>
      </c>
      <c r="DHC40">
        <v>569941</v>
      </c>
      <c r="DHD40">
        <v>571434</v>
      </c>
      <c r="DHE40">
        <v>566716</v>
      </c>
      <c r="DHF40">
        <v>566949</v>
      </c>
      <c r="DHG40">
        <v>567722</v>
      </c>
      <c r="DHH40">
        <v>574985</v>
      </c>
      <c r="DHI40">
        <v>579575</v>
      </c>
      <c r="DHJ40">
        <v>579960</v>
      </c>
      <c r="DHK40">
        <v>1920</v>
      </c>
      <c r="DHL40">
        <v>1949</v>
      </c>
      <c r="DHM40">
        <v>7596</v>
      </c>
      <c r="DHN40">
        <v>6081</v>
      </c>
      <c r="DHO40">
        <v>7741</v>
      </c>
      <c r="DHP40">
        <v>9616</v>
      </c>
      <c r="DHQ40">
        <v>10178</v>
      </c>
      <c r="DHR40">
        <v>10497</v>
      </c>
      <c r="DHS40">
        <v>11170</v>
      </c>
      <c r="DHT40">
        <v>13881</v>
      </c>
      <c r="DHU40">
        <v>14728</v>
      </c>
      <c r="DHV40">
        <v>17241</v>
      </c>
      <c r="DHW40">
        <v>18215</v>
      </c>
      <c r="DHX40">
        <v>20040</v>
      </c>
      <c r="DHY40">
        <v>24011</v>
      </c>
      <c r="DHZ40">
        <v>30403</v>
      </c>
      <c r="DIA40">
        <v>44888</v>
      </c>
      <c r="DIB40">
        <v>108348</v>
      </c>
      <c r="DIC40">
        <v>239588</v>
      </c>
      <c r="DID40">
        <v>350041</v>
      </c>
      <c r="DIE40">
        <v>414561</v>
      </c>
      <c r="DIF40">
        <v>454890</v>
      </c>
      <c r="DIG40">
        <v>510888</v>
      </c>
      <c r="DIH40">
        <v>509552</v>
      </c>
      <c r="DII40">
        <v>517611</v>
      </c>
      <c r="DIJ40">
        <v>517611</v>
      </c>
      <c r="DIK40">
        <v>513518</v>
      </c>
      <c r="DIL40">
        <v>508801</v>
      </c>
      <c r="DIM40">
        <v>510160</v>
      </c>
      <c r="DIN40">
        <v>506715</v>
      </c>
      <c r="DIO40">
        <v>496181</v>
      </c>
      <c r="DIP40">
        <v>498302</v>
      </c>
      <c r="DIQ40">
        <v>495194</v>
      </c>
      <c r="DIR40">
        <v>498384</v>
      </c>
      <c r="DIS40">
        <v>497996</v>
      </c>
      <c r="DIT40">
        <v>503595</v>
      </c>
      <c r="DIU40">
        <v>508556</v>
      </c>
      <c r="DIV40">
        <v>504725</v>
      </c>
      <c r="DIW40">
        <v>504177</v>
      </c>
      <c r="DIX40">
        <v>503225</v>
      </c>
      <c r="DIY40">
        <v>507052</v>
      </c>
      <c r="DIZ40">
        <v>505915</v>
      </c>
      <c r="DJA40">
        <v>507798</v>
      </c>
      <c r="DJB40">
        <v>508255</v>
      </c>
      <c r="DJC40">
        <v>504562</v>
      </c>
      <c r="DJD40">
        <v>504562</v>
      </c>
      <c r="DJE40">
        <v>509113</v>
      </c>
      <c r="DJF40">
        <v>516180</v>
      </c>
      <c r="DJG40">
        <v>514233</v>
      </c>
      <c r="DJH40">
        <v>522090</v>
      </c>
      <c r="DJI40">
        <v>521038</v>
      </c>
      <c r="DJJ40">
        <v>513468</v>
      </c>
      <c r="DJK40">
        <v>519521</v>
      </c>
      <c r="DJL40">
        <v>522725</v>
      </c>
      <c r="DJM40">
        <v>521957</v>
      </c>
      <c r="DJN40">
        <v>523743</v>
      </c>
      <c r="DJO40">
        <v>524052</v>
      </c>
      <c r="DJP40">
        <v>524052</v>
      </c>
      <c r="DJQ40">
        <v>523482</v>
      </c>
      <c r="DJR40">
        <v>525785</v>
      </c>
      <c r="DJS40">
        <v>525402</v>
      </c>
      <c r="DJT40">
        <v>525382</v>
      </c>
      <c r="DJU40">
        <v>525382</v>
      </c>
      <c r="DJV40">
        <v>525232</v>
      </c>
      <c r="DJW40">
        <v>529408</v>
      </c>
      <c r="DJX40">
        <v>1076</v>
      </c>
      <c r="DJY40">
        <v>1400</v>
      </c>
      <c r="DJZ40">
        <v>2716</v>
      </c>
      <c r="DKA40">
        <v>4230</v>
      </c>
      <c r="DKB40">
        <v>7210</v>
      </c>
      <c r="DKC40">
        <v>10385</v>
      </c>
      <c r="DKD40">
        <v>11978</v>
      </c>
      <c r="DKE40">
        <v>16846</v>
      </c>
      <c r="DKF40">
        <v>21480</v>
      </c>
      <c r="DKG40">
        <v>24553</v>
      </c>
      <c r="DKH40">
        <v>24816</v>
      </c>
      <c r="DKI40">
        <v>25597</v>
      </c>
      <c r="DKJ40">
        <v>31218</v>
      </c>
      <c r="DKK40">
        <v>33765</v>
      </c>
      <c r="DKL40">
        <v>62685</v>
      </c>
      <c r="DKM40">
        <v>77726</v>
      </c>
      <c r="DKN40">
        <v>86570</v>
      </c>
      <c r="DKO40">
        <v>86570</v>
      </c>
      <c r="DKP40">
        <v>173232</v>
      </c>
      <c r="DKQ40">
        <v>269717</v>
      </c>
      <c r="DKR40">
        <v>467489</v>
      </c>
      <c r="DKS40">
        <v>485159</v>
      </c>
      <c r="DKT40">
        <v>516169</v>
      </c>
      <c r="DKU40">
        <v>526325</v>
      </c>
      <c r="DKV40">
        <v>521960</v>
      </c>
      <c r="DKW40">
        <v>519524</v>
      </c>
      <c r="DKX40">
        <v>518314</v>
      </c>
      <c r="DKY40">
        <v>514850</v>
      </c>
      <c r="DKZ40">
        <v>509353</v>
      </c>
      <c r="DLA40">
        <v>508574</v>
      </c>
      <c r="DLB40">
        <v>508775</v>
      </c>
      <c r="DLC40">
        <v>513007</v>
      </c>
      <c r="DLD40">
        <v>515109</v>
      </c>
      <c r="DLE40">
        <v>512993</v>
      </c>
      <c r="DLF40">
        <v>509476</v>
      </c>
      <c r="DLG40">
        <v>510560</v>
      </c>
      <c r="DLH40">
        <v>509010</v>
      </c>
      <c r="DLI40">
        <v>505492</v>
      </c>
      <c r="DLJ40">
        <v>506238</v>
      </c>
      <c r="DLK40">
        <v>508145</v>
      </c>
      <c r="DLL40">
        <v>509165</v>
      </c>
      <c r="DLM40">
        <v>513055</v>
      </c>
      <c r="DLN40">
        <v>506682</v>
      </c>
      <c r="DLO40">
        <v>504227</v>
      </c>
      <c r="DLP40">
        <v>502514</v>
      </c>
      <c r="DLQ40">
        <v>503131</v>
      </c>
      <c r="DLR40">
        <v>505940</v>
      </c>
      <c r="DLS40">
        <v>510970</v>
      </c>
      <c r="DLT40">
        <v>515060</v>
      </c>
      <c r="DLU40">
        <v>512851</v>
      </c>
      <c r="DLV40">
        <v>513026</v>
      </c>
      <c r="DLW40">
        <v>512481</v>
      </c>
      <c r="DLX40">
        <v>513978</v>
      </c>
      <c r="DLY40">
        <v>517020</v>
      </c>
      <c r="DLZ40">
        <v>518488</v>
      </c>
      <c r="DMA40">
        <v>519053</v>
      </c>
      <c r="DMB40">
        <v>514907</v>
      </c>
      <c r="DMC40">
        <v>519194</v>
      </c>
      <c r="DMD40">
        <v>514574</v>
      </c>
      <c r="DME40">
        <v>512853</v>
      </c>
      <c r="DMF40">
        <v>514328</v>
      </c>
      <c r="DMG40">
        <v>511990</v>
      </c>
      <c r="DMH40">
        <v>507231</v>
      </c>
      <c r="DMI40">
        <v>504896</v>
      </c>
      <c r="DMJ40">
        <v>503738</v>
      </c>
      <c r="DMK40">
        <v>1153</v>
      </c>
      <c r="DML40">
        <v>3778</v>
      </c>
      <c r="DMM40">
        <v>4200</v>
      </c>
      <c r="DMN40">
        <v>9123</v>
      </c>
      <c r="DMO40">
        <v>13933</v>
      </c>
      <c r="DMP40">
        <v>15144</v>
      </c>
      <c r="DMQ40">
        <v>15235</v>
      </c>
      <c r="DMR40">
        <v>16194</v>
      </c>
      <c r="DMS40">
        <v>17412</v>
      </c>
      <c r="DMT40">
        <v>18343</v>
      </c>
      <c r="DMU40">
        <v>18968</v>
      </c>
      <c r="DMV40">
        <v>38660</v>
      </c>
      <c r="DMW40">
        <v>44201</v>
      </c>
      <c r="DMX40">
        <v>47747</v>
      </c>
      <c r="DMY40">
        <v>58040</v>
      </c>
      <c r="DMZ40">
        <v>58040</v>
      </c>
      <c r="DNA40">
        <v>71081</v>
      </c>
      <c r="DNB40">
        <v>180430</v>
      </c>
      <c r="DNC40">
        <v>314214</v>
      </c>
      <c r="DND40">
        <v>382612</v>
      </c>
      <c r="DNE40">
        <v>452974</v>
      </c>
      <c r="DNF40">
        <v>474444</v>
      </c>
      <c r="DNG40">
        <v>479420</v>
      </c>
      <c r="DNH40">
        <v>486520</v>
      </c>
      <c r="DNI40">
        <v>496190</v>
      </c>
      <c r="DNJ40">
        <v>497052</v>
      </c>
      <c r="DNK40">
        <v>499617</v>
      </c>
      <c r="DNL40">
        <v>496411</v>
      </c>
      <c r="DNM40">
        <v>493483</v>
      </c>
      <c r="DNN40">
        <v>492660</v>
      </c>
      <c r="DNO40">
        <v>493920</v>
      </c>
      <c r="DNP40">
        <v>495761</v>
      </c>
      <c r="DNQ40">
        <v>492139</v>
      </c>
      <c r="DNR40">
        <v>494086</v>
      </c>
      <c r="DNS40">
        <v>493189</v>
      </c>
      <c r="DNT40">
        <v>492055</v>
      </c>
      <c r="DNU40">
        <v>494636</v>
      </c>
      <c r="DNV40">
        <v>489508</v>
      </c>
      <c r="DNW40">
        <v>489487</v>
      </c>
      <c r="DNX40">
        <v>494441</v>
      </c>
      <c r="DNY40">
        <v>495832</v>
      </c>
      <c r="DNZ40">
        <v>494425</v>
      </c>
      <c r="DOA40">
        <v>498509</v>
      </c>
      <c r="DOB40">
        <v>498929</v>
      </c>
      <c r="DOC40">
        <v>497653</v>
      </c>
      <c r="DOD40">
        <v>495695</v>
      </c>
      <c r="DOE40">
        <v>495268</v>
      </c>
      <c r="DOF40">
        <v>491041</v>
      </c>
      <c r="DOG40">
        <v>491937</v>
      </c>
      <c r="DOH40">
        <v>489186</v>
      </c>
      <c r="DOI40">
        <v>490370</v>
      </c>
      <c r="DOJ40">
        <v>491916</v>
      </c>
      <c r="DOK40">
        <v>490206</v>
      </c>
      <c r="DOL40">
        <v>489731</v>
      </c>
      <c r="DOM40">
        <v>488513</v>
      </c>
      <c r="DON40">
        <v>485926</v>
      </c>
      <c r="DOO40">
        <v>485926</v>
      </c>
      <c r="DOP40">
        <v>484239</v>
      </c>
      <c r="DOQ40">
        <v>485677</v>
      </c>
      <c r="DOR40">
        <v>481076</v>
      </c>
      <c r="DOS40">
        <v>484408</v>
      </c>
      <c r="DOT40">
        <v>482466</v>
      </c>
      <c r="DOU40">
        <v>482804</v>
      </c>
      <c r="DOV40">
        <v>479630</v>
      </c>
      <c r="DOW40">
        <v>479825</v>
      </c>
      <c r="DOX40">
        <v>479394</v>
      </c>
      <c r="DOY40">
        <v>1816</v>
      </c>
      <c r="DOZ40">
        <v>4320</v>
      </c>
      <c r="DPA40">
        <v>8217</v>
      </c>
      <c r="DPB40">
        <v>22486</v>
      </c>
      <c r="DPC40">
        <v>33758</v>
      </c>
      <c r="DPD40">
        <v>35586</v>
      </c>
      <c r="DPE40">
        <v>36934</v>
      </c>
      <c r="DPF40">
        <v>38974</v>
      </c>
      <c r="DPG40">
        <v>43108</v>
      </c>
      <c r="DPH40">
        <v>43740</v>
      </c>
      <c r="DPI40">
        <v>65522</v>
      </c>
      <c r="DPJ40">
        <v>65439</v>
      </c>
      <c r="DPK40">
        <v>67789</v>
      </c>
      <c r="DPL40">
        <v>71616</v>
      </c>
      <c r="DPM40">
        <v>73938</v>
      </c>
      <c r="DPN40">
        <v>102866</v>
      </c>
      <c r="DPO40">
        <v>173986</v>
      </c>
      <c r="DPP40">
        <v>338863</v>
      </c>
      <c r="DPQ40">
        <v>441571</v>
      </c>
      <c r="DPR40">
        <v>441571</v>
      </c>
      <c r="DPS40">
        <v>459987</v>
      </c>
      <c r="DPT40">
        <v>470784</v>
      </c>
      <c r="DPU40">
        <v>477529</v>
      </c>
      <c r="DPV40">
        <v>487178</v>
      </c>
      <c r="DPW40">
        <v>488452</v>
      </c>
      <c r="DPX40">
        <v>492776</v>
      </c>
      <c r="DPY40">
        <v>494355</v>
      </c>
      <c r="DPZ40">
        <v>487219</v>
      </c>
      <c r="DQA40">
        <v>485430</v>
      </c>
      <c r="DQB40">
        <v>485789</v>
      </c>
      <c r="DQC40">
        <v>486656</v>
      </c>
      <c r="DQD40">
        <v>479711</v>
      </c>
      <c r="DQE40">
        <v>482747</v>
      </c>
      <c r="DQF40">
        <v>483512</v>
      </c>
      <c r="DQG40">
        <v>484295</v>
      </c>
      <c r="DQH40">
        <v>478203</v>
      </c>
      <c r="DQI40">
        <v>478821</v>
      </c>
      <c r="DQJ40">
        <v>482377</v>
      </c>
      <c r="DQK40">
        <v>486609</v>
      </c>
      <c r="DQL40">
        <v>492137</v>
      </c>
      <c r="DQM40">
        <v>491225</v>
      </c>
      <c r="DQN40">
        <v>490752</v>
      </c>
      <c r="DQO40">
        <v>488728</v>
      </c>
      <c r="DQP40">
        <v>491458</v>
      </c>
      <c r="DQQ40">
        <v>491106</v>
      </c>
      <c r="DQR40">
        <v>491106</v>
      </c>
      <c r="DQS40">
        <v>488292</v>
      </c>
      <c r="DQT40">
        <v>491079</v>
      </c>
      <c r="DQU40">
        <v>487603</v>
      </c>
      <c r="DQV40">
        <v>490444</v>
      </c>
      <c r="DQW40">
        <v>488036</v>
      </c>
      <c r="DQX40">
        <v>481759</v>
      </c>
      <c r="DQY40">
        <v>481663</v>
      </c>
      <c r="DQZ40">
        <v>481041</v>
      </c>
      <c r="DRA40">
        <v>479510</v>
      </c>
      <c r="DRB40">
        <v>478314</v>
      </c>
      <c r="DRC40">
        <v>479416</v>
      </c>
      <c r="DRD40">
        <v>479414</v>
      </c>
      <c r="DRE40">
        <v>482525</v>
      </c>
      <c r="DRF40">
        <v>478602</v>
      </c>
      <c r="DRG40">
        <v>477739</v>
      </c>
      <c r="DRH40">
        <v>477976</v>
      </c>
      <c r="DRI40">
        <v>477460</v>
      </c>
      <c r="DRJ40">
        <v>480755</v>
      </c>
      <c r="DRK40">
        <v>482815</v>
      </c>
      <c r="DRL40">
        <v>1886</v>
      </c>
      <c r="DRM40">
        <v>7147</v>
      </c>
      <c r="DRN40">
        <v>7222</v>
      </c>
      <c r="DRO40">
        <v>15220</v>
      </c>
      <c r="DRP40">
        <v>20627</v>
      </c>
      <c r="DRQ40">
        <v>21161</v>
      </c>
      <c r="DRR40">
        <v>21610</v>
      </c>
      <c r="DRS40">
        <v>24795</v>
      </c>
      <c r="DRT40">
        <v>26113</v>
      </c>
      <c r="DRU40">
        <v>26483</v>
      </c>
      <c r="DRV40">
        <v>31876</v>
      </c>
      <c r="DRW40">
        <v>34513</v>
      </c>
      <c r="DRX40">
        <v>40237</v>
      </c>
      <c r="DRY40">
        <v>51245</v>
      </c>
      <c r="DRZ40">
        <v>81369</v>
      </c>
      <c r="DSA40">
        <v>95505</v>
      </c>
      <c r="DSB40">
        <v>146993</v>
      </c>
      <c r="DSC40">
        <v>221834</v>
      </c>
      <c r="DSD40">
        <v>325472</v>
      </c>
      <c r="DSE40">
        <v>445684</v>
      </c>
      <c r="DSF40">
        <v>449121</v>
      </c>
      <c r="DSG40">
        <v>450126</v>
      </c>
      <c r="DSH40">
        <v>449671</v>
      </c>
      <c r="DSI40">
        <v>450632</v>
      </c>
      <c r="DSJ40">
        <v>450632</v>
      </c>
      <c r="DSK40">
        <v>452864</v>
      </c>
      <c r="DSL40">
        <v>454189</v>
      </c>
      <c r="DSM40">
        <v>454375</v>
      </c>
      <c r="DSN40">
        <v>453964</v>
      </c>
      <c r="DSO40">
        <v>452838</v>
      </c>
      <c r="DSP40">
        <v>455559</v>
      </c>
      <c r="DSQ40">
        <v>455254</v>
      </c>
      <c r="DSR40">
        <v>453561</v>
      </c>
      <c r="DSS40">
        <v>459929</v>
      </c>
      <c r="DST40">
        <v>457674</v>
      </c>
      <c r="DSU40">
        <v>460945</v>
      </c>
      <c r="DSV40">
        <v>458655</v>
      </c>
      <c r="DSW40">
        <v>463565</v>
      </c>
      <c r="DSX40">
        <v>464484</v>
      </c>
      <c r="DSY40">
        <v>466118</v>
      </c>
      <c r="DSZ40">
        <v>462411</v>
      </c>
      <c r="DTA40">
        <v>458583</v>
      </c>
      <c r="DTB40">
        <v>465462</v>
      </c>
      <c r="DTC40">
        <v>463911</v>
      </c>
      <c r="DTD40">
        <v>463911</v>
      </c>
      <c r="DTE40">
        <v>463748</v>
      </c>
      <c r="DTF40">
        <v>466359</v>
      </c>
      <c r="DTG40">
        <v>465441</v>
      </c>
      <c r="DTH40">
        <v>464346</v>
      </c>
      <c r="DTI40">
        <v>460288</v>
      </c>
      <c r="DTJ40">
        <v>456331</v>
      </c>
      <c r="DTK40">
        <v>456180</v>
      </c>
      <c r="DTL40">
        <v>456790</v>
      </c>
      <c r="DTM40">
        <v>454744</v>
      </c>
      <c r="DTN40">
        <v>453207</v>
      </c>
      <c r="DTO40">
        <v>452433</v>
      </c>
      <c r="DTP40">
        <v>452154</v>
      </c>
      <c r="DTQ40">
        <v>452154</v>
      </c>
      <c r="DTR40">
        <v>453786</v>
      </c>
      <c r="DTS40">
        <v>453211</v>
      </c>
      <c r="DTT40">
        <v>451191</v>
      </c>
      <c r="DTU40">
        <v>451341</v>
      </c>
      <c r="DTV40">
        <v>451341</v>
      </c>
      <c r="DTW40">
        <v>452128</v>
      </c>
      <c r="DTX40">
        <v>447913</v>
      </c>
      <c r="DTY40">
        <v>2760</v>
      </c>
      <c r="DTZ40">
        <v>3749</v>
      </c>
      <c r="DUA40">
        <v>4493</v>
      </c>
      <c r="DUB40">
        <v>6621</v>
      </c>
      <c r="DUC40">
        <v>7301</v>
      </c>
      <c r="DUD40">
        <v>10815</v>
      </c>
      <c r="DUE40">
        <v>12292</v>
      </c>
      <c r="DUF40">
        <v>12682</v>
      </c>
      <c r="DUG40">
        <v>16512</v>
      </c>
      <c r="DUH40">
        <v>20736</v>
      </c>
      <c r="DUI40">
        <v>23248</v>
      </c>
      <c r="DUJ40">
        <v>24443</v>
      </c>
      <c r="DUK40">
        <v>26113</v>
      </c>
      <c r="DUL40">
        <v>31868</v>
      </c>
      <c r="DUM40">
        <v>48301</v>
      </c>
      <c r="DUN40">
        <v>62508</v>
      </c>
      <c r="DUO40">
        <v>62508</v>
      </c>
      <c r="DUP40">
        <v>154702</v>
      </c>
      <c r="DUQ40">
        <v>289555</v>
      </c>
      <c r="DUR40">
        <v>382244</v>
      </c>
      <c r="DUS40">
        <v>401157</v>
      </c>
      <c r="DUT40">
        <v>421507</v>
      </c>
      <c r="DUU40">
        <v>431389</v>
      </c>
      <c r="DUV40">
        <v>435540</v>
      </c>
      <c r="DUW40">
        <v>433683</v>
      </c>
      <c r="DUX40">
        <v>425213</v>
      </c>
      <c r="DUY40">
        <v>415425</v>
      </c>
      <c r="DUZ40">
        <v>416603</v>
      </c>
      <c r="DVA40">
        <v>418624</v>
      </c>
      <c r="DVB40">
        <v>419395</v>
      </c>
      <c r="DVC40">
        <v>412982</v>
      </c>
      <c r="DVD40">
        <v>410350</v>
      </c>
      <c r="DVE40">
        <v>420974</v>
      </c>
      <c r="DVF40">
        <v>420341</v>
      </c>
      <c r="DVG40">
        <v>419242</v>
      </c>
      <c r="DVH40">
        <v>419449</v>
      </c>
      <c r="DVI40">
        <v>413661</v>
      </c>
      <c r="DVJ40">
        <v>410801</v>
      </c>
      <c r="DVK40">
        <v>411330</v>
      </c>
      <c r="DVL40">
        <v>413754</v>
      </c>
      <c r="DVM40">
        <v>411593</v>
      </c>
      <c r="DVN40">
        <v>410738</v>
      </c>
      <c r="DVO40">
        <v>411492</v>
      </c>
      <c r="DVP40">
        <v>415158</v>
      </c>
      <c r="DVQ40">
        <v>413339</v>
      </c>
      <c r="DVR40">
        <v>414132</v>
      </c>
      <c r="DVS40">
        <v>413239</v>
      </c>
      <c r="DVT40">
        <v>411034</v>
      </c>
      <c r="DVU40">
        <v>408168</v>
      </c>
      <c r="DVV40">
        <v>409991</v>
      </c>
      <c r="DVW40">
        <v>411543</v>
      </c>
      <c r="DVX40">
        <v>407912</v>
      </c>
      <c r="DVY40">
        <v>404471</v>
      </c>
      <c r="DVZ40">
        <v>405854</v>
      </c>
      <c r="DWA40">
        <v>407860</v>
      </c>
      <c r="DWB40">
        <v>406736</v>
      </c>
      <c r="DWC40">
        <v>408187</v>
      </c>
      <c r="DWD40">
        <v>401219</v>
      </c>
      <c r="DWE40">
        <v>399884</v>
      </c>
      <c r="DWF40">
        <v>401227</v>
      </c>
      <c r="DWG40">
        <v>395777</v>
      </c>
      <c r="DWH40">
        <v>400110</v>
      </c>
      <c r="DWI40">
        <v>399650</v>
      </c>
      <c r="DWJ40">
        <v>393894</v>
      </c>
      <c r="DWK40">
        <v>386988</v>
      </c>
      <c r="DWL40">
        <v>1549</v>
      </c>
      <c r="DWM40">
        <v>3504</v>
      </c>
      <c r="DWN40">
        <v>5414</v>
      </c>
      <c r="DWO40">
        <v>8531</v>
      </c>
      <c r="DWP40">
        <v>9593</v>
      </c>
      <c r="DWQ40">
        <v>10091</v>
      </c>
      <c r="DWR40">
        <v>10947</v>
      </c>
      <c r="DWS40">
        <v>13790</v>
      </c>
      <c r="DWT40">
        <v>16670</v>
      </c>
      <c r="DWU40">
        <v>18538</v>
      </c>
      <c r="DWV40">
        <v>21609</v>
      </c>
      <c r="DWW40">
        <v>22245</v>
      </c>
      <c r="DWX40">
        <v>23835</v>
      </c>
      <c r="DWY40">
        <v>34526</v>
      </c>
      <c r="DWZ40">
        <v>34526</v>
      </c>
      <c r="DXA40">
        <v>43295</v>
      </c>
      <c r="DXB40">
        <v>101648</v>
      </c>
      <c r="DXC40">
        <v>201141</v>
      </c>
      <c r="DXD40">
        <v>299512</v>
      </c>
      <c r="DXE40">
        <v>363027</v>
      </c>
      <c r="DXF40">
        <v>377445</v>
      </c>
      <c r="DXG40">
        <v>375335</v>
      </c>
      <c r="DXH40">
        <v>383387</v>
      </c>
      <c r="DXI40">
        <v>383969</v>
      </c>
      <c r="DXJ40">
        <v>378989</v>
      </c>
      <c r="DXK40">
        <v>375251</v>
      </c>
      <c r="DXL40">
        <v>378542</v>
      </c>
      <c r="DXM40">
        <v>385126</v>
      </c>
      <c r="DXN40">
        <v>387743</v>
      </c>
      <c r="DXO40">
        <v>387478</v>
      </c>
      <c r="DXP40">
        <v>384255</v>
      </c>
      <c r="DXQ40">
        <v>382278</v>
      </c>
      <c r="DXR40">
        <v>383630</v>
      </c>
      <c r="DXS40">
        <v>377830</v>
      </c>
      <c r="DXT40">
        <v>378775</v>
      </c>
      <c r="DXU40">
        <v>380622</v>
      </c>
      <c r="DXV40">
        <v>380929</v>
      </c>
      <c r="DXW40">
        <v>376119</v>
      </c>
      <c r="DXX40">
        <v>375955</v>
      </c>
      <c r="DXY40">
        <v>376262</v>
      </c>
      <c r="DXZ40">
        <v>378315</v>
      </c>
      <c r="DYA40">
        <v>376637</v>
      </c>
      <c r="DYB40">
        <v>376400</v>
      </c>
      <c r="DYC40">
        <v>376248</v>
      </c>
      <c r="DYD40">
        <v>378088</v>
      </c>
      <c r="DYE40">
        <v>375427</v>
      </c>
      <c r="DYF40">
        <v>374043</v>
      </c>
      <c r="DYG40">
        <v>376664</v>
      </c>
      <c r="DYH40">
        <v>378530</v>
      </c>
      <c r="DYI40">
        <v>378069</v>
      </c>
      <c r="DYJ40">
        <v>376349</v>
      </c>
      <c r="DYK40">
        <v>377796</v>
      </c>
      <c r="DYL40">
        <v>377181</v>
      </c>
      <c r="DYM40">
        <v>379352</v>
      </c>
      <c r="DYN40">
        <v>378714</v>
      </c>
      <c r="DYO40">
        <v>377071</v>
      </c>
      <c r="DYP40">
        <v>377071</v>
      </c>
      <c r="DYQ40">
        <v>377323</v>
      </c>
      <c r="DYR40">
        <v>377230</v>
      </c>
      <c r="DYS40">
        <v>377771</v>
      </c>
      <c r="DYT40">
        <v>376690</v>
      </c>
      <c r="DYU40">
        <v>375278</v>
      </c>
      <c r="DYV40">
        <v>378032</v>
      </c>
      <c r="DYW40">
        <v>381036</v>
      </c>
      <c r="DYX40">
        <v>381925</v>
      </c>
      <c r="DYY40">
        <v>381902</v>
      </c>
      <c r="DYZ40">
        <v>3938</v>
      </c>
      <c r="DZA40">
        <v>8053</v>
      </c>
      <c r="DZB40">
        <v>9183</v>
      </c>
      <c r="DZC40">
        <v>9951</v>
      </c>
      <c r="DZD40">
        <v>10866</v>
      </c>
      <c r="DZE40">
        <v>11240</v>
      </c>
      <c r="DZF40">
        <v>12051</v>
      </c>
      <c r="DZG40">
        <v>12812</v>
      </c>
      <c r="DZH40">
        <v>14094</v>
      </c>
      <c r="DZI40">
        <v>14875</v>
      </c>
      <c r="DZJ40">
        <v>19886</v>
      </c>
      <c r="DZK40">
        <v>22487</v>
      </c>
      <c r="DZL40">
        <v>24224</v>
      </c>
      <c r="DZM40">
        <v>28997</v>
      </c>
      <c r="DZN40">
        <v>44114</v>
      </c>
      <c r="DZO40">
        <v>92671</v>
      </c>
      <c r="DZP40">
        <v>278795</v>
      </c>
      <c r="DZQ40">
        <v>331331</v>
      </c>
      <c r="DZR40">
        <v>331331</v>
      </c>
      <c r="DZS40">
        <v>350909</v>
      </c>
      <c r="DZT40">
        <v>366839</v>
      </c>
      <c r="DZU40">
        <v>379691</v>
      </c>
      <c r="DZV40">
        <v>388929</v>
      </c>
      <c r="DZW40">
        <v>394305</v>
      </c>
      <c r="DZX40">
        <v>392998</v>
      </c>
      <c r="DZY40">
        <v>395284</v>
      </c>
      <c r="DZZ40">
        <v>395219</v>
      </c>
      <c r="EAA40">
        <v>397719</v>
      </c>
      <c r="EAB40">
        <v>402474</v>
      </c>
      <c r="EAC40">
        <v>400290</v>
      </c>
      <c r="EAD40">
        <v>400475</v>
      </c>
      <c r="EAE40">
        <v>398981</v>
      </c>
      <c r="EAF40">
        <v>398375</v>
      </c>
      <c r="EAG40">
        <v>395529</v>
      </c>
      <c r="EAH40">
        <v>399842</v>
      </c>
      <c r="EAI40">
        <v>396937</v>
      </c>
      <c r="EAJ40">
        <v>396197</v>
      </c>
      <c r="EAK40">
        <v>399546</v>
      </c>
      <c r="EAL40">
        <v>404652</v>
      </c>
      <c r="EAM40">
        <v>404456</v>
      </c>
      <c r="EAN40">
        <v>396482</v>
      </c>
      <c r="EAO40">
        <v>395433</v>
      </c>
      <c r="EAP40">
        <v>395115</v>
      </c>
      <c r="EAQ40">
        <v>386057</v>
      </c>
      <c r="EAR40">
        <v>384834</v>
      </c>
      <c r="EAS40">
        <v>385804</v>
      </c>
      <c r="EAT40">
        <v>384762</v>
      </c>
      <c r="EAU40">
        <v>385007</v>
      </c>
      <c r="EAV40">
        <v>385007</v>
      </c>
      <c r="EAW40">
        <v>384413</v>
      </c>
      <c r="EAX40">
        <v>382150</v>
      </c>
      <c r="EAY40">
        <v>382700</v>
      </c>
      <c r="EAZ40">
        <v>379625</v>
      </c>
      <c r="EBA40">
        <v>377435</v>
      </c>
      <c r="EBB40">
        <v>375528</v>
      </c>
      <c r="EBC40">
        <v>374285</v>
      </c>
      <c r="EBD40">
        <v>370126</v>
      </c>
      <c r="EBE40">
        <v>371093</v>
      </c>
      <c r="EBF40">
        <v>371800</v>
      </c>
      <c r="EBG40">
        <v>371800</v>
      </c>
      <c r="EBH40">
        <v>375227</v>
      </c>
      <c r="EBI40">
        <v>374984</v>
      </c>
      <c r="EBJ40">
        <v>378644</v>
      </c>
      <c r="EBK40">
        <v>377886</v>
      </c>
      <c r="EBL40">
        <v>376395</v>
      </c>
      <c r="EBM40">
        <v>377300</v>
      </c>
      <c r="EBN40">
        <v>2551</v>
      </c>
      <c r="EBO40">
        <v>4135</v>
      </c>
      <c r="EBP40">
        <v>4439</v>
      </c>
      <c r="EBQ40">
        <v>5285</v>
      </c>
      <c r="EBR40">
        <v>7759</v>
      </c>
      <c r="EBS40">
        <v>7900</v>
      </c>
      <c r="EBT40">
        <v>8767</v>
      </c>
      <c r="EBU40">
        <v>12594</v>
      </c>
      <c r="EBV40">
        <v>17746</v>
      </c>
      <c r="EBW40">
        <v>22611</v>
      </c>
      <c r="EBX40">
        <v>35639</v>
      </c>
      <c r="EBY40">
        <v>37959</v>
      </c>
      <c r="EBZ40">
        <v>46162</v>
      </c>
      <c r="ECA40">
        <v>55711</v>
      </c>
      <c r="ECB40">
        <v>73743</v>
      </c>
      <c r="ECC40">
        <v>129432</v>
      </c>
      <c r="ECD40">
        <v>246768</v>
      </c>
      <c r="ECE40">
        <v>315057</v>
      </c>
      <c r="ECF40">
        <v>347979</v>
      </c>
      <c r="ECG40">
        <v>368847</v>
      </c>
      <c r="ECH40">
        <v>368403</v>
      </c>
      <c r="ECI40">
        <v>369302</v>
      </c>
      <c r="ECJ40">
        <v>369302</v>
      </c>
      <c r="ECK40">
        <v>369201</v>
      </c>
      <c r="ECL40">
        <v>364848</v>
      </c>
      <c r="ECM40">
        <v>364730</v>
      </c>
      <c r="ECN40">
        <v>363721</v>
      </c>
      <c r="ECO40">
        <v>365702</v>
      </c>
      <c r="ECP40">
        <v>369145</v>
      </c>
      <c r="ECQ40">
        <v>370530</v>
      </c>
      <c r="ECR40">
        <v>371564</v>
      </c>
      <c r="ECS40">
        <v>370690</v>
      </c>
      <c r="ECT40">
        <v>372568</v>
      </c>
      <c r="ECU40">
        <v>370815</v>
      </c>
      <c r="ECV40">
        <v>365477</v>
      </c>
      <c r="ECW40">
        <v>364841</v>
      </c>
      <c r="ECX40">
        <v>367350</v>
      </c>
      <c r="ECY40">
        <v>362381</v>
      </c>
      <c r="ECZ40">
        <v>358785</v>
      </c>
      <c r="EDA40">
        <v>357352</v>
      </c>
      <c r="EDB40">
        <v>357437</v>
      </c>
      <c r="EDC40">
        <v>357215</v>
      </c>
      <c r="EDD40">
        <v>357215</v>
      </c>
      <c r="EDE40">
        <v>356770</v>
      </c>
      <c r="EDF40">
        <v>355213</v>
      </c>
      <c r="EDG40">
        <v>357653</v>
      </c>
      <c r="EDH40">
        <v>359545</v>
      </c>
      <c r="EDI40">
        <v>358521</v>
      </c>
      <c r="EDJ40">
        <v>355802</v>
      </c>
      <c r="EDK40">
        <v>354325</v>
      </c>
      <c r="EDL40">
        <v>351274</v>
      </c>
      <c r="EDM40">
        <v>353040</v>
      </c>
      <c r="EDN40">
        <v>354280</v>
      </c>
      <c r="EDO40">
        <v>352390</v>
      </c>
      <c r="EDP40">
        <v>350494</v>
      </c>
      <c r="EDQ40">
        <v>348555</v>
      </c>
      <c r="EDR40">
        <v>348555</v>
      </c>
      <c r="EDS40">
        <v>348435</v>
      </c>
      <c r="EDT40">
        <v>348117</v>
      </c>
      <c r="EDU40">
        <v>349742</v>
      </c>
      <c r="EDV40">
        <v>350241</v>
      </c>
      <c r="EDW40">
        <v>350241</v>
      </c>
      <c r="EDX40">
        <v>350420</v>
      </c>
      <c r="EDY40">
        <v>351560</v>
      </c>
      <c r="EDZ40">
        <v>5294</v>
      </c>
      <c r="EEA40">
        <v>6777</v>
      </c>
      <c r="EEB40">
        <v>10482</v>
      </c>
      <c r="EEC40">
        <v>11260</v>
      </c>
      <c r="EED40">
        <v>12953</v>
      </c>
      <c r="EEE40">
        <v>12977</v>
      </c>
      <c r="EEF40">
        <v>12982</v>
      </c>
      <c r="EEG40">
        <v>13649</v>
      </c>
      <c r="EEH40">
        <v>14684</v>
      </c>
      <c r="EEI40">
        <v>16176</v>
      </c>
      <c r="EEJ40">
        <v>18392</v>
      </c>
      <c r="EEK40">
        <v>22726</v>
      </c>
      <c r="EEL40">
        <v>24079</v>
      </c>
      <c r="EEM40">
        <v>48500</v>
      </c>
      <c r="EEN40">
        <v>47481</v>
      </c>
      <c r="EEO40">
        <v>120885</v>
      </c>
      <c r="EEP40">
        <v>214434</v>
      </c>
      <c r="EEQ40">
        <v>308327</v>
      </c>
      <c r="EER40">
        <v>345383</v>
      </c>
      <c r="EES40">
        <v>348788</v>
      </c>
      <c r="EET40">
        <v>348788</v>
      </c>
      <c r="EEU40">
        <v>350831</v>
      </c>
      <c r="EEV40">
        <v>354342</v>
      </c>
      <c r="EEW40">
        <v>356620</v>
      </c>
      <c r="EEX40">
        <v>355794</v>
      </c>
      <c r="EEY40">
        <v>356119</v>
      </c>
      <c r="EEZ40">
        <v>357286</v>
      </c>
      <c r="EFA40">
        <v>357051</v>
      </c>
      <c r="EFB40">
        <v>354558</v>
      </c>
      <c r="EFC40">
        <v>351216</v>
      </c>
      <c r="EFD40">
        <v>348809</v>
      </c>
      <c r="EFE40">
        <v>345918</v>
      </c>
      <c r="EFF40">
        <v>347440</v>
      </c>
      <c r="EFG40">
        <v>347755</v>
      </c>
      <c r="EFH40">
        <v>350007</v>
      </c>
      <c r="EFI40">
        <v>353230</v>
      </c>
      <c r="EFJ40">
        <v>354019</v>
      </c>
      <c r="EFK40">
        <v>354045</v>
      </c>
      <c r="EFL40">
        <v>354292</v>
      </c>
      <c r="EFM40">
        <v>365499</v>
      </c>
      <c r="EFN40">
        <v>367580</v>
      </c>
      <c r="EFO40">
        <v>367999</v>
      </c>
      <c r="EFP40">
        <v>368313</v>
      </c>
      <c r="EFQ40">
        <v>369287</v>
      </c>
      <c r="EFR40">
        <v>371359</v>
      </c>
      <c r="EFS40">
        <v>371095</v>
      </c>
      <c r="EFT40">
        <v>371185</v>
      </c>
      <c r="EFU40">
        <v>370306</v>
      </c>
      <c r="EFV40">
        <v>371761</v>
      </c>
      <c r="EFW40">
        <v>369499</v>
      </c>
      <c r="EFX40">
        <v>370257</v>
      </c>
      <c r="EFY40">
        <v>370616</v>
      </c>
      <c r="EFZ40">
        <v>370342</v>
      </c>
      <c r="EGA40">
        <v>370095</v>
      </c>
      <c r="EGB40">
        <v>370386</v>
      </c>
      <c r="EGC40">
        <v>369132</v>
      </c>
      <c r="EGD40">
        <v>370323</v>
      </c>
      <c r="EGE40">
        <v>366983</v>
      </c>
      <c r="EGF40">
        <v>364772</v>
      </c>
      <c r="EGG40">
        <v>356805</v>
      </c>
      <c r="EGH40">
        <v>357442</v>
      </c>
      <c r="EGI40">
        <v>356454</v>
      </c>
      <c r="EGJ40">
        <v>359288</v>
      </c>
      <c r="EGK40">
        <v>358555</v>
      </c>
      <c r="EGL40">
        <v>358482</v>
      </c>
      <c r="EGM40">
        <v>2616</v>
      </c>
      <c r="EGN40">
        <v>3227</v>
      </c>
      <c r="EGO40">
        <v>6196</v>
      </c>
      <c r="EGP40">
        <v>7584</v>
      </c>
      <c r="EGQ40">
        <v>13569</v>
      </c>
      <c r="EGR40">
        <v>16838</v>
      </c>
      <c r="EGS40">
        <v>18294</v>
      </c>
      <c r="EGT40">
        <v>18596</v>
      </c>
      <c r="EGU40">
        <v>19320</v>
      </c>
      <c r="EGV40">
        <v>20942</v>
      </c>
      <c r="EGW40">
        <v>24216</v>
      </c>
      <c r="EGX40">
        <v>31179</v>
      </c>
      <c r="EGY40">
        <v>46455</v>
      </c>
      <c r="EGZ40">
        <v>46455</v>
      </c>
      <c r="EHA40">
        <v>69023</v>
      </c>
      <c r="EHB40">
        <v>104370</v>
      </c>
      <c r="EHC40">
        <v>222629</v>
      </c>
      <c r="EHD40">
        <v>292818</v>
      </c>
      <c r="EHE40">
        <v>338802</v>
      </c>
      <c r="EHF40">
        <v>344817</v>
      </c>
      <c r="EHG40">
        <v>349477</v>
      </c>
      <c r="EHH40">
        <v>357237</v>
      </c>
      <c r="EHI40">
        <v>355999</v>
      </c>
      <c r="EHJ40">
        <v>353757</v>
      </c>
      <c r="EHK40">
        <v>356572</v>
      </c>
      <c r="EHL40">
        <v>358387</v>
      </c>
      <c r="EHM40">
        <v>358746</v>
      </c>
      <c r="EHN40">
        <v>354980</v>
      </c>
      <c r="EHO40">
        <v>355161</v>
      </c>
      <c r="EHP40">
        <v>355375</v>
      </c>
      <c r="EHQ40">
        <v>352141</v>
      </c>
      <c r="EHR40">
        <v>351921</v>
      </c>
      <c r="EHS40">
        <v>352596</v>
      </c>
      <c r="EHT40">
        <v>352933</v>
      </c>
      <c r="EHU40">
        <v>353911</v>
      </c>
      <c r="EHV40">
        <v>355024</v>
      </c>
      <c r="EHW40">
        <v>355188</v>
      </c>
      <c r="EHX40">
        <v>352693</v>
      </c>
      <c r="EHY40">
        <v>351862</v>
      </c>
      <c r="EHZ40">
        <v>350720</v>
      </c>
      <c r="EIA40">
        <v>349697</v>
      </c>
      <c r="EIB40">
        <v>348761</v>
      </c>
      <c r="EIC40">
        <v>346961</v>
      </c>
      <c r="EID40">
        <v>348595</v>
      </c>
      <c r="EIE40">
        <v>347469</v>
      </c>
      <c r="EIF40">
        <v>346200</v>
      </c>
      <c r="EIG40">
        <v>348588</v>
      </c>
      <c r="EIH40">
        <v>347941</v>
      </c>
      <c r="EII40">
        <v>349421</v>
      </c>
      <c r="EIJ40">
        <v>351068</v>
      </c>
      <c r="EIK40">
        <v>352784</v>
      </c>
      <c r="EIL40">
        <v>353057</v>
      </c>
      <c r="EIM40">
        <v>352407</v>
      </c>
      <c r="EIN40">
        <v>351079</v>
      </c>
      <c r="EIO40">
        <v>349029</v>
      </c>
      <c r="EIP40">
        <v>347100</v>
      </c>
      <c r="EIQ40">
        <v>347100</v>
      </c>
      <c r="EIR40">
        <v>347120</v>
      </c>
      <c r="EIS40">
        <v>345562</v>
      </c>
      <c r="EIT40">
        <v>341977</v>
      </c>
      <c r="EIU40">
        <v>341416</v>
      </c>
      <c r="EIV40">
        <v>342352</v>
      </c>
      <c r="EIW40">
        <v>340701</v>
      </c>
      <c r="EIX40">
        <v>340648</v>
      </c>
      <c r="EIY40">
        <v>340064</v>
      </c>
      <c r="EIZ40">
        <v>5027</v>
      </c>
      <c r="EJA40">
        <v>5956</v>
      </c>
      <c r="EJB40">
        <v>11543</v>
      </c>
      <c r="EJC40">
        <v>11593</v>
      </c>
      <c r="EJD40">
        <v>12299</v>
      </c>
      <c r="EJE40">
        <v>12553</v>
      </c>
      <c r="EJF40">
        <v>13197</v>
      </c>
      <c r="EJG40">
        <v>15081</v>
      </c>
      <c r="EJH40">
        <v>16331</v>
      </c>
      <c r="EJI40">
        <v>16638</v>
      </c>
      <c r="EJJ40">
        <v>18606</v>
      </c>
      <c r="EJK40">
        <v>22899</v>
      </c>
      <c r="EJL40">
        <v>28120</v>
      </c>
      <c r="EJM40">
        <v>29780</v>
      </c>
      <c r="EJN40">
        <v>36827</v>
      </c>
      <c r="EJO40">
        <v>54137</v>
      </c>
      <c r="EJP40">
        <v>97640</v>
      </c>
      <c r="EJQ40">
        <v>199451</v>
      </c>
      <c r="EJR40">
        <v>199451</v>
      </c>
      <c r="EJS40">
        <v>269914</v>
      </c>
      <c r="EJT40">
        <v>307446</v>
      </c>
      <c r="EJU40">
        <v>349269</v>
      </c>
      <c r="EJV40">
        <v>360768</v>
      </c>
      <c r="EJW40">
        <v>365779</v>
      </c>
      <c r="EJX40">
        <v>364931</v>
      </c>
      <c r="EJY40">
        <v>364798</v>
      </c>
      <c r="EJZ40">
        <v>364561</v>
      </c>
      <c r="EKA40">
        <v>365181</v>
      </c>
      <c r="EKB40">
        <v>363857</v>
      </c>
      <c r="EKC40">
        <v>363879</v>
      </c>
      <c r="EKD40">
        <v>361658</v>
      </c>
      <c r="EKE40">
        <v>357837</v>
      </c>
      <c r="EKF40">
        <v>354788</v>
      </c>
      <c r="EKG40">
        <v>355919</v>
      </c>
      <c r="EKH40">
        <v>353877</v>
      </c>
      <c r="EKI40">
        <v>356548</v>
      </c>
      <c r="EKJ40">
        <v>356309</v>
      </c>
      <c r="EKK40">
        <v>356917</v>
      </c>
      <c r="EKL40">
        <v>359826</v>
      </c>
      <c r="EKM40">
        <v>360013</v>
      </c>
      <c r="EKN40">
        <v>362635</v>
      </c>
      <c r="EKO40">
        <v>364049</v>
      </c>
      <c r="EKP40">
        <v>363987</v>
      </c>
      <c r="EKQ40">
        <v>365772</v>
      </c>
      <c r="EKR40">
        <v>365240</v>
      </c>
      <c r="EKS40">
        <v>364489</v>
      </c>
      <c r="EKT40">
        <v>366445</v>
      </c>
      <c r="EKU40">
        <v>367669</v>
      </c>
      <c r="EKV40">
        <v>367767</v>
      </c>
      <c r="EKW40">
        <v>364397</v>
      </c>
      <c r="EKX40">
        <v>359135</v>
      </c>
      <c r="EKY40">
        <v>356434</v>
      </c>
      <c r="EKZ40">
        <v>353510</v>
      </c>
      <c r="ELA40">
        <v>351600</v>
      </c>
      <c r="ELB40">
        <v>351365</v>
      </c>
      <c r="ELC40">
        <v>351404</v>
      </c>
      <c r="ELD40">
        <v>344322</v>
      </c>
      <c r="ELE40">
        <v>345693</v>
      </c>
      <c r="ELF40">
        <v>345656</v>
      </c>
      <c r="ELG40">
        <v>343571</v>
      </c>
      <c r="ELH40">
        <v>345143</v>
      </c>
      <c r="ELI40">
        <v>346518</v>
      </c>
      <c r="ELJ40">
        <v>350129</v>
      </c>
      <c r="ELK40">
        <v>351121</v>
      </c>
      <c r="ELL40">
        <v>351709</v>
      </c>
      <c r="ELM40">
        <v>4659</v>
      </c>
      <c r="ELN40">
        <v>4700</v>
      </c>
      <c r="ELO40">
        <v>4798</v>
      </c>
      <c r="ELP40">
        <v>6911</v>
      </c>
      <c r="ELQ40">
        <v>8920</v>
      </c>
      <c r="ELR40">
        <v>9040</v>
      </c>
      <c r="ELS40">
        <v>9072</v>
      </c>
      <c r="ELT40">
        <v>11898</v>
      </c>
      <c r="ELU40">
        <v>14447</v>
      </c>
      <c r="ELV40">
        <v>18710</v>
      </c>
      <c r="ELW40">
        <v>19245</v>
      </c>
      <c r="ELX40">
        <v>20055</v>
      </c>
      <c r="ELY40">
        <v>24536</v>
      </c>
      <c r="ELZ40">
        <v>32405</v>
      </c>
      <c r="EMA40">
        <v>43836</v>
      </c>
      <c r="EMB40">
        <v>65463</v>
      </c>
      <c r="EMC40">
        <v>92465</v>
      </c>
      <c r="EMD40">
        <v>169035</v>
      </c>
      <c r="EME40">
        <v>239122</v>
      </c>
      <c r="EMF40">
        <v>296550</v>
      </c>
      <c r="EMG40">
        <v>351463</v>
      </c>
      <c r="EMH40">
        <v>360626</v>
      </c>
      <c r="EMI40">
        <v>367683</v>
      </c>
      <c r="EMJ40">
        <v>367683</v>
      </c>
      <c r="EMK40">
        <v>368736</v>
      </c>
      <c r="EML40">
        <v>372219</v>
      </c>
      <c r="EMM40">
        <v>371528</v>
      </c>
      <c r="EMN40">
        <v>369482</v>
      </c>
      <c r="EMO40">
        <v>371498</v>
      </c>
      <c r="EMP40">
        <v>375466</v>
      </c>
      <c r="EMQ40">
        <v>374440</v>
      </c>
      <c r="EMR40">
        <v>377363</v>
      </c>
      <c r="EMS40">
        <v>376597</v>
      </c>
      <c r="EMT40">
        <v>376282</v>
      </c>
      <c r="EMU40">
        <v>374732</v>
      </c>
      <c r="EMV40">
        <v>374650</v>
      </c>
      <c r="EMW40">
        <v>377442</v>
      </c>
      <c r="EMX40">
        <v>378833</v>
      </c>
      <c r="EMY40">
        <v>373097</v>
      </c>
      <c r="EMZ40">
        <v>373735</v>
      </c>
      <c r="ENA40">
        <v>372199</v>
      </c>
      <c r="ENB40">
        <v>371887</v>
      </c>
      <c r="ENC40">
        <v>372599</v>
      </c>
      <c r="END40">
        <v>373113</v>
      </c>
      <c r="ENE40">
        <v>374941</v>
      </c>
      <c r="ENF40">
        <v>373624</v>
      </c>
      <c r="ENG40">
        <v>374139</v>
      </c>
      <c r="ENH40">
        <v>374690</v>
      </c>
      <c r="ENI40">
        <v>374690</v>
      </c>
      <c r="ENJ40">
        <v>377901</v>
      </c>
      <c r="ENK40">
        <v>375487</v>
      </c>
      <c r="ENL40">
        <v>373382</v>
      </c>
      <c r="ENM40">
        <v>366714</v>
      </c>
      <c r="ENN40">
        <v>366432</v>
      </c>
      <c r="ENO40">
        <v>368909</v>
      </c>
      <c r="ENP40">
        <v>366543</v>
      </c>
      <c r="ENQ40">
        <v>362234</v>
      </c>
      <c r="ENR40">
        <v>361894</v>
      </c>
      <c r="ENS40">
        <v>361894</v>
      </c>
      <c r="ENT40">
        <v>361760</v>
      </c>
      <c r="ENU40">
        <v>361918</v>
      </c>
      <c r="ENV40">
        <v>362178</v>
      </c>
      <c r="ENW40">
        <v>362462</v>
      </c>
      <c r="ENX40">
        <v>362462</v>
      </c>
      <c r="ENY40">
        <v>362267</v>
      </c>
      <c r="ENZ40">
        <v>360935</v>
      </c>
      <c r="EOA40">
        <v>6385</v>
      </c>
      <c r="EOB40">
        <v>6660</v>
      </c>
      <c r="EOC40">
        <v>8842</v>
      </c>
      <c r="EOD40">
        <v>10242</v>
      </c>
      <c r="EOE40">
        <v>10530</v>
      </c>
      <c r="EOF40">
        <v>10838</v>
      </c>
      <c r="EOG40">
        <v>19900</v>
      </c>
      <c r="EOH40">
        <v>24235</v>
      </c>
      <c r="EOI40">
        <v>27894</v>
      </c>
      <c r="EOJ40">
        <v>34071</v>
      </c>
      <c r="EOK40">
        <v>37102</v>
      </c>
      <c r="EOL40">
        <v>41946</v>
      </c>
      <c r="EOM40">
        <v>46930</v>
      </c>
      <c r="EON40">
        <v>49659</v>
      </c>
      <c r="EOO40">
        <v>52283</v>
      </c>
      <c r="EOP40">
        <v>73587</v>
      </c>
      <c r="EOQ40">
        <v>153510</v>
      </c>
      <c r="EOR40">
        <v>275342</v>
      </c>
      <c r="EOS40">
        <v>314770</v>
      </c>
      <c r="EOT40">
        <v>314770</v>
      </c>
      <c r="EOU40">
        <v>331370</v>
      </c>
      <c r="EOV40">
        <v>366456</v>
      </c>
      <c r="EOW40">
        <v>387418</v>
      </c>
      <c r="EOX40">
        <v>391551</v>
      </c>
      <c r="EOY40">
        <v>389734</v>
      </c>
      <c r="EOZ40">
        <v>390049</v>
      </c>
      <c r="EPA40">
        <v>387847</v>
      </c>
      <c r="EPB40">
        <v>387596</v>
      </c>
      <c r="EPC40">
        <v>387172</v>
      </c>
      <c r="EPD40">
        <v>384129</v>
      </c>
      <c r="EPE40">
        <v>380944</v>
      </c>
      <c r="EPF40">
        <v>382310</v>
      </c>
      <c r="EPG40">
        <v>381722</v>
      </c>
      <c r="EPH40">
        <v>381153</v>
      </c>
      <c r="EPI40">
        <v>379661</v>
      </c>
      <c r="EPJ40">
        <v>378608</v>
      </c>
      <c r="EPK40">
        <v>378259</v>
      </c>
      <c r="EPL40">
        <v>372531</v>
      </c>
      <c r="EPM40">
        <v>373289</v>
      </c>
      <c r="EPN40">
        <v>372594</v>
      </c>
      <c r="EPO40">
        <v>373580</v>
      </c>
      <c r="EPP40">
        <v>371611</v>
      </c>
      <c r="EPQ40">
        <v>374387</v>
      </c>
      <c r="EPR40">
        <v>375689</v>
      </c>
      <c r="EPS40">
        <v>377099</v>
      </c>
      <c r="EPT40">
        <v>377943</v>
      </c>
      <c r="EPU40">
        <v>379109</v>
      </c>
      <c r="EPV40">
        <v>378625</v>
      </c>
      <c r="EPW40">
        <v>377418</v>
      </c>
      <c r="EPX40">
        <v>374027</v>
      </c>
      <c r="EPY40">
        <v>374087</v>
      </c>
      <c r="EPZ40">
        <v>374894</v>
      </c>
      <c r="EQA40">
        <v>374570</v>
      </c>
      <c r="EQB40">
        <v>375256</v>
      </c>
      <c r="EQC40">
        <v>376183</v>
      </c>
      <c r="EQD40">
        <v>376955</v>
      </c>
      <c r="EQE40">
        <v>380032</v>
      </c>
      <c r="EQF40">
        <v>379012</v>
      </c>
      <c r="EQG40">
        <v>379206</v>
      </c>
      <c r="EQH40">
        <v>377398</v>
      </c>
      <c r="EQI40">
        <v>373396</v>
      </c>
      <c r="EQJ40">
        <v>367620</v>
      </c>
      <c r="EQK40">
        <v>370375</v>
      </c>
      <c r="EQL40">
        <v>368508</v>
      </c>
      <c r="EQM40">
        <v>3841</v>
      </c>
      <c r="EQN40">
        <v>4498</v>
      </c>
      <c r="EQO40">
        <v>7642</v>
      </c>
      <c r="EQP40">
        <v>8691</v>
      </c>
      <c r="EQQ40">
        <v>9922</v>
      </c>
      <c r="EQR40">
        <v>10786</v>
      </c>
      <c r="EQS40">
        <v>11705</v>
      </c>
      <c r="EQT40">
        <v>12168</v>
      </c>
      <c r="EQU40">
        <v>12292</v>
      </c>
      <c r="EQV40">
        <v>15681</v>
      </c>
      <c r="EQW40">
        <v>20943</v>
      </c>
      <c r="EQX40">
        <v>23999</v>
      </c>
      <c r="EQY40">
        <v>32337</v>
      </c>
      <c r="EQZ40">
        <v>32337</v>
      </c>
      <c r="ERA40">
        <v>35318</v>
      </c>
      <c r="ERB40">
        <v>47485</v>
      </c>
      <c r="ERC40">
        <v>56511</v>
      </c>
      <c r="ERD40">
        <v>129215</v>
      </c>
      <c r="ERE40">
        <v>222052</v>
      </c>
      <c r="ERF40">
        <v>273210</v>
      </c>
      <c r="ERG40">
        <v>316521</v>
      </c>
      <c r="ERH40">
        <v>361527</v>
      </c>
      <c r="ERI40">
        <v>402009</v>
      </c>
      <c r="ERJ40">
        <v>412924</v>
      </c>
      <c r="ERK40">
        <v>413091</v>
      </c>
      <c r="ERL40">
        <v>410933</v>
      </c>
      <c r="ERM40">
        <v>408596</v>
      </c>
      <c r="ERN40">
        <v>408921</v>
      </c>
      <c r="ERO40">
        <v>413379</v>
      </c>
      <c r="ERP40">
        <v>415226</v>
      </c>
      <c r="ERQ40">
        <v>396775</v>
      </c>
      <c r="ERR40">
        <v>400489</v>
      </c>
      <c r="ERS40">
        <v>398736</v>
      </c>
      <c r="ERT40">
        <v>399083</v>
      </c>
      <c r="ERU40">
        <v>400605</v>
      </c>
      <c r="ERV40">
        <v>392819</v>
      </c>
      <c r="ERW40">
        <v>390801</v>
      </c>
      <c r="ERX40">
        <v>387899</v>
      </c>
      <c r="ERY40">
        <v>388378</v>
      </c>
      <c r="ERZ40">
        <v>376307</v>
      </c>
      <c r="ESA40">
        <v>377491</v>
      </c>
      <c r="ESB40">
        <v>378050</v>
      </c>
      <c r="ESC40">
        <v>377167</v>
      </c>
      <c r="ESD40">
        <v>370101</v>
      </c>
      <c r="ESE40">
        <v>375725</v>
      </c>
      <c r="ESF40">
        <v>372892</v>
      </c>
      <c r="ESG40">
        <v>371729</v>
      </c>
      <c r="ESH40">
        <v>370031</v>
      </c>
      <c r="ESI40">
        <v>373460</v>
      </c>
      <c r="ESJ40">
        <v>370778</v>
      </c>
      <c r="ESK40">
        <v>370359</v>
      </c>
      <c r="ESL40">
        <v>368713</v>
      </c>
      <c r="ESM40">
        <v>374189</v>
      </c>
      <c r="ESN40">
        <v>376396</v>
      </c>
      <c r="ESO40">
        <v>380973</v>
      </c>
      <c r="ESP40">
        <v>381476</v>
      </c>
      <c r="ESQ40">
        <v>380404</v>
      </c>
      <c r="ESR40">
        <v>379293</v>
      </c>
      <c r="ESS40">
        <v>379293</v>
      </c>
      <c r="EST40">
        <v>379498</v>
      </c>
      <c r="ESU40">
        <v>384629</v>
      </c>
      <c r="ESV40">
        <v>382525</v>
      </c>
      <c r="ESW40">
        <v>382107</v>
      </c>
      <c r="ESX40">
        <v>396429</v>
      </c>
      <c r="ESY40">
        <v>405734</v>
      </c>
      <c r="ESZ40">
        <v>403275</v>
      </c>
      <c r="ETA40">
        <v>4693</v>
      </c>
      <c r="ETB40">
        <v>6959</v>
      </c>
      <c r="ETC40">
        <v>7448</v>
      </c>
      <c r="ETD40">
        <v>7801</v>
      </c>
      <c r="ETE40">
        <v>9244</v>
      </c>
      <c r="ETF40">
        <v>9254</v>
      </c>
      <c r="ETG40">
        <v>10805</v>
      </c>
      <c r="ETH40">
        <v>11076</v>
      </c>
      <c r="ETI40">
        <v>11221</v>
      </c>
      <c r="ETJ40">
        <v>13258</v>
      </c>
      <c r="ETK40">
        <v>13654</v>
      </c>
      <c r="ETL40">
        <v>21002</v>
      </c>
      <c r="ETM40">
        <v>23499</v>
      </c>
      <c r="ETN40">
        <v>24979</v>
      </c>
      <c r="ETO40">
        <v>29566</v>
      </c>
      <c r="ETP40">
        <v>40397</v>
      </c>
      <c r="ETQ40">
        <v>47078</v>
      </c>
      <c r="ETR40">
        <v>47078</v>
      </c>
      <c r="ETS40">
        <v>63942</v>
      </c>
      <c r="ETT40">
        <v>116460</v>
      </c>
      <c r="ETU40">
        <v>174419</v>
      </c>
      <c r="ETV40">
        <v>236751</v>
      </c>
      <c r="ETW40">
        <v>293451</v>
      </c>
      <c r="ETX40">
        <v>330512</v>
      </c>
      <c r="ETY40">
        <v>334702</v>
      </c>
      <c r="ETZ40">
        <v>340840</v>
      </c>
      <c r="EUA40">
        <v>338787</v>
      </c>
      <c r="EUB40">
        <v>335686</v>
      </c>
      <c r="EUC40">
        <v>335761</v>
      </c>
      <c r="EUD40">
        <v>319969</v>
      </c>
      <c r="EUE40">
        <v>318114</v>
      </c>
      <c r="EUF40">
        <v>316196</v>
      </c>
      <c r="EUG40">
        <v>316893</v>
      </c>
      <c r="EUH40">
        <v>315702</v>
      </c>
      <c r="EUI40">
        <v>317124</v>
      </c>
      <c r="EUJ40">
        <v>317144</v>
      </c>
      <c r="EUK40">
        <v>316921</v>
      </c>
      <c r="EUL40">
        <v>316139</v>
      </c>
      <c r="EUM40">
        <v>315233</v>
      </c>
      <c r="EUN40">
        <v>318666</v>
      </c>
      <c r="EUO40">
        <v>317036</v>
      </c>
      <c r="EUP40">
        <v>317915</v>
      </c>
      <c r="EUQ40">
        <v>327160</v>
      </c>
      <c r="EUR40">
        <v>327160</v>
      </c>
      <c r="EUS40">
        <v>322430</v>
      </c>
      <c r="EUT40">
        <v>321225</v>
      </c>
      <c r="EUU40">
        <v>327188</v>
      </c>
      <c r="EUV40">
        <v>325505</v>
      </c>
      <c r="EUW40">
        <v>324161</v>
      </c>
      <c r="EUX40">
        <v>324986</v>
      </c>
      <c r="EUY40">
        <v>324524</v>
      </c>
      <c r="EUZ40">
        <v>324943</v>
      </c>
      <c r="EVA40">
        <v>327838</v>
      </c>
      <c r="EVB40">
        <v>328179</v>
      </c>
      <c r="EVC40">
        <v>327199</v>
      </c>
      <c r="EVD40">
        <v>325982</v>
      </c>
      <c r="EVE40">
        <v>325407</v>
      </c>
      <c r="EVF40">
        <v>324881</v>
      </c>
      <c r="EVG40">
        <v>325652</v>
      </c>
      <c r="EVH40">
        <v>320060</v>
      </c>
      <c r="EVI40">
        <v>319155</v>
      </c>
      <c r="EVJ40">
        <v>316290</v>
      </c>
      <c r="EVK40">
        <v>313938</v>
      </c>
      <c r="EVL40">
        <v>313727</v>
      </c>
      <c r="EVM40">
        <v>311381</v>
      </c>
      <c r="EVN40">
        <v>2533</v>
      </c>
      <c r="EVO40">
        <v>2533</v>
      </c>
      <c r="EVP40">
        <v>3469</v>
      </c>
      <c r="EVQ40">
        <v>8892</v>
      </c>
      <c r="EVR40">
        <v>9121</v>
      </c>
      <c r="EVS40">
        <v>9449</v>
      </c>
      <c r="EVT40">
        <v>10431</v>
      </c>
      <c r="EVU40">
        <v>14593</v>
      </c>
      <c r="EVV40">
        <v>16885</v>
      </c>
      <c r="EVW40">
        <v>17561</v>
      </c>
      <c r="EVX40">
        <v>19782</v>
      </c>
      <c r="EVY40">
        <v>20520</v>
      </c>
      <c r="EVZ40">
        <v>30192</v>
      </c>
      <c r="EWA40">
        <v>35165</v>
      </c>
      <c r="EWB40">
        <v>35817</v>
      </c>
      <c r="EWC40">
        <v>38058</v>
      </c>
      <c r="EWD40">
        <v>41298</v>
      </c>
      <c r="EWE40">
        <v>60939</v>
      </c>
      <c r="EWF40">
        <v>103326</v>
      </c>
      <c r="EWG40">
        <v>167603</v>
      </c>
      <c r="EWH40">
        <v>268838</v>
      </c>
      <c r="EWI40">
        <v>304195</v>
      </c>
      <c r="EWJ40">
        <v>304195</v>
      </c>
      <c r="EWK40">
        <v>317631</v>
      </c>
      <c r="EWL40">
        <v>314953</v>
      </c>
      <c r="EWM40">
        <v>312584</v>
      </c>
      <c r="EWN40">
        <v>311968</v>
      </c>
      <c r="EWO40">
        <v>315033</v>
      </c>
      <c r="EWP40">
        <v>313982</v>
      </c>
      <c r="EWQ40">
        <v>312547</v>
      </c>
      <c r="EWR40">
        <v>312821</v>
      </c>
      <c r="EWS40">
        <v>311927</v>
      </c>
      <c r="EWT40">
        <v>309826</v>
      </c>
      <c r="EWU40">
        <v>308842</v>
      </c>
      <c r="EWV40">
        <v>307842</v>
      </c>
      <c r="EWW40">
        <v>305483</v>
      </c>
      <c r="EWX40">
        <v>304617</v>
      </c>
      <c r="EWY40">
        <v>301539</v>
      </c>
      <c r="EWZ40">
        <v>300892</v>
      </c>
      <c r="EXA40">
        <v>301616</v>
      </c>
      <c r="EXB40">
        <v>302275</v>
      </c>
      <c r="EXC40">
        <v>304067</v>
      </c>
      <c r="EXD40">
        <v>304080</v>
      </c>
      <c r="EXE40">
        <v>305944</v>
      </c>
      <c r="EXF40">
        <v>303831</v>
      </c>
      <c r="EXG40">
        <v>305283</v>
      </c>
      <c r="EXH40">
        <v>305725</v>
      </c>
      <c r="EXI40">
        <v>305725</v>
      </c>
      <c r="EXJ40">
        <v>305748</v>
      </c>
      <c r="EXK40">
        <v>303048</v>
      </c>
      <c r="EXL40">
        <v>306130</v>
      </c>
      <c r="EXM40">
        <v>306318</v>
      </c>
      <c r="EXN40">
        <v>306275</v>
      </c>
      <c r="EXO40">
        <v>304939</v>
      </c>
      <c r="EXP40">
        <v>308457</v>
      </c>
      <c r="EXQ40">
        <v>306829</v>
      </c>
      <c r="EXR40">
        <v>307476</v>
      </c>
      <c r="EXS40">
        <v>306981</v>
      </c>
      <c r="EXT40">
        <v>305047</v>
      </c>
      <c r="EXU40">
        <v>304743</v>
      </c>
      <c r="EXV40">
        <v>305507</v>
      </c>
      <c r="EXW40">
        <v>304058</v>
      </c>
      <c r="EXX40">
        <v>304205</v>
      </c>
      <c r="EXY40">
        <v>304205</v>
      </c>
      <c r="EXZ40">
        <v>304857</v>
      </c>
      <c r="EYA40">
        <v>2045</v>
      </c>
      <c r="EYB40">
        <v>2249</v>
      </c>
      <c r="EYC40">
        <v>2253</v>
      </c>
      <c r="EYD40">
        <v>2694</v>
      </c>
      <c r="EYE40">
        <v>5398</v>
      </c>
      <c r="EYF40">
        <v>5891</v>
      </c>
      <c r="EYG40">
        <v>9244</v>
      </c>
      <c r="EYH40">
        <v>12631</v>
      </c>
      <c r="EYI40">
        <v>12702</v>
      </c>
      <c r="EYJ40">
        <v>14792</v>
      </c>
      <c r="EYK40">
        <v>16630</v>
      </c>
      <c r="EYL40">
        <v>21581</v>
      </c>
      <c r="EYM40">
        <v>27128</v>
      </c>
      <c r="EYN40">
        <v>29264</v>
      </c>
      <c r="EYO40">
        <v>32250</v>
      </c>
      <c r="EYP40">
        <v>40091</v>
      </c>
      <c r="EYQ40">
        <v>72231</v>
      </c>
      <c r="EYR40">
        <v>112389</v>
      </c>
      <c r="EYS40">
        <v>159268</v>
      </c>
      <c r="EYT40">
        <v>159268</v>
      </c>
      <c r="EYU40">
        <v>224820</v>
      </c>
      <c r="EYV40">
        <v>271241</v>
      </c>
      <c r="EYW40">
        <v>289134</v>
      </c>
      <c r="EYX40">
        <v>290939</v>
      </c>
      <c r="EYY40">
        <v>293906</v>
      </c>
      <c r="EYZ40">
        <v>295618</v>
      </c>
      <c r="EZA40">
        <v>294708</v>
      </c>
      <c r="EZB40">
        <v>291007</v>
      </c>
      <c r="EZC40">
        <v>289739</v>
      </c>
      <c r="EZD40">
        <v>289828</v>
      </c>
      <c r="EZE40">
        <v>281104</v>
      </c>
      <c r="EZF40">
        <v>277963</v>
      </c>
      <c r="EZG40">
        <v>264975</v>
      </c>
      <c r="EZH40">
        <v>265890</v>
      </c>
      <c r="EZI40">
        <v>252409</v>
      </c>
      <c r="EZJ40">
        <v>246423</v>
      </c>
      <c r="EZK40">
        <v>242937</v>
      </c>
      <c r="EZL40">
        <v>237574</v>
      </c>
      <c r="EZM40">
        <v>234241</v>
      </c>
      <c r="EZN40">
        <v>232879</v>
      </c>
      <c r="EZO40">
        <v>236572</v>
      </c>
      <c r="EZP40">
        <v>237753</v>
      </c>
      <c r="EZQ40">
        <v>238630</v>
      </c>
      <c r="EZR40">
        <v>237920</v>
      </c>
      <c r="EZS40">
        <v>238007</v>
      </c>
      <c r="EZT40">
        <v>239275</v>
      </c>
      <c r="EZU40">
        <v>241096</v>
      </c>
      <c r="EZV40">
        <v>242566</v>
      </c>
      <c r="EZW40">
        <v>238184</v>
      </c>
      <c r="EZX40">
        <v>234888</v>
      </c>
      <c r="EZY40">
        <v>231652</v>
      </c>
      <c r="EZZ40">
        <v>229390</v>
      </c>
      <c r="FAA40">
        <v>229184</v>
      </c>
      <c r="FAB40">
        <v>227995</v>
      </c>
      <c r="FAC40">
        <v>228185</v>
      </c>
      <c r="FAD40">
        <v>224996</v>
      </c>
      <c r="FAE40">
        <v>226336</v>
      </c>
      <c r="FAF40">
        <v>222166</v>
      </c>
      <c r="FAG40">
        <v>221203</v>
      </c>
      <c r="FAH40">
        <v>223311</v>
      </c>
      <c r="FAI40">
        <v>222584</v>
      </c>
      <c r="FAJ40">
        <v>222356</v>
      </c>
      <c r="FAK40">
        <v>222269</v>
      </c>
      <c r="FAL40">
        <v>222550</v>
      </c>
      <c r="FAM40">
        <v>221069</v>
      </c>
      <c r="FAN40">
        <v>3689</v>
      </c>
      <c r="FAO40">
        <v>3756</v>
      </c>
      <c r="FAP40">
        <v>3979</v>
      </c>
      <c r="FAQ40">
        <v>4259</v>
      </c>
      <c r="FAR40">
        <v>5510</v>
      </c>
      <c r="FAS40">
        <v>5511</v>
      </c>
      <c r="FAT40">
        <v>6977</v>
      </c>
      <c r="FAU40">
        <v>7067</v>
      </c>
      <c r="FAV40">
        <v>7618</v>
      </c>
      <c r="FAW40">
        <v>8035</v>
      </c>
      <c r="FAX40">
        <v>10047</v>
      </c>
      <c r="FAY40">
        <v>14372</v>
      </c>
      <c r="FAZ40">
        <v>14372</v>
      </c>
      <c r="FBA40">
        <v>15229</v>
      </c>
      <c r="FBB40">
        <v>16878</v>
      </c>
      <c r="FBC40">
        <v>24733</v>
      </c>
      <c r="FBD40">
        <v>32460</v>
      </c>
      <c r="FBE40">
        <v>48437</v>
      </c>
      <c r="FBF40">
        <v>89590</v>
      </c>
      <c r="FBG40">
        <v>126855</v>
      </c>
      <c r="FBH40">
        <v>163165</v>
      </c>
      <c r="FBI40">
        <v>182484</v>
      </c>
      <c r="FBJ40">
        <v>198830</v>
      </c>
      <c r="FBK40">
        <v>197458</v>
      </c>
      <c r="FBL40">
        <v>197096</v>
      </c>
      <c r="FBM40">
        <v>195999</v>
      </c>
      <c r="FBN40">
        <v>192189</v>
      </c>
      <c r="FBO40">
        <v>187393</v>
      </c>
      <c r="FBP40">
        <v>183619</v>
      </c>
      <c r="FBQ40">
        <v>177824</v>
      </c>
      <c r="FBR40">
        <v>171759</v>
      </c>
      <c r="FBS40">
        <v>169597</v>
      </c>
      <c r="FBT40">
        <v>169785</v>
      </c>
      <c r="FBU40">
        <v>170522</v>
      </c>
      <c r="FBV40">
        <v>166855</v>
      </c>
      <c r="FBW40">
        <v>165673</v>
      </c>
      <c r="FBX40">
        <v>167444</v>
      </c>
      <c r="FBY40">
        <v>168898</v>
      </c>
      <c r="FBZ40">
        <v>167022</v>
      </c>
      <c r="FCA40">
        <v>160250</v>
      </c>
      <c r="FCB40">
        <v>158474</v>
      </c>
      <c r="FCC40">
        <v>160269</v>
      </c>
      <c r="FCD40">
        <v>160893</v>
      </c>
      <c r="FCE40">
        <v>160227</v>
      </c>
      <c r="FCF40">
        <v>160222</v>
      </c>
      <c r="FCG40">
        <v>159653</v>
      </c>
      <c r="FCH40">
        <v>157809</v>
      </c>
      <c r="FCI40">
        <v>156465</v>
      </c>
      <c r="FCJ40">
        <v>155417</v>
      </c>
      <c r="FCK40">
        <v>155865</v>
      </c>
      <c r="FCL40">
        <v>155057</v>
      </c>
      <c r="FCM40">
        <v>154766</v>
      </c>
      <c r="FCN40">
        <v>154173</v>
      </c>
      <c r="FCO40">
        <v>153358</v>
      </c>
      <c r="FCP40">
        <v>152741</v>
      </c>
      <c r="FCQ40">
        <v>151699</v>
      </c>
      <c r="FCR40">
        <v>147553</v>
      </c>
      <c r="FCS40">
        <v>147553</v>
      </c>
      <c r="FCT40">
        <v>146983</v>
      </c>
      <c r="FCU40">
        <v>147526</v>
      </c>
      <c r="FCV40">
        <v>145446</v>
      </c>
      <c r="FCW40">
        <v>143949</v>
      </c>
      <c r="FCX40">
        <v>140177</v>
      </c>
      <c r="FCY40">
        <v>139105</v>
      </c>
      <c r="FCZ40">
        <v>138533</v>
      </c>
      <c r="FDA40">
        <v>138708</v>
      </c>
      <c r="FDB40">
        <v>4206</v>
      </c>
      <c r="FDC40">
        <v>4472</v>
      </c>
      <c r="FDD40">
        <v>4533</v>
      </c>
      <c r="FDE40">
        <v>5065</v>
      </c>
      <c r="FDF40">
        <v>5238</v>
      </c>
      <c r="FDG40">
        <v>5389</v>
      </c>
      <c r="FDH40">
        <v>5514</v>
      </c>
      <c r="FDI40">
        <v>5589</v>
      </c>
      <c r="FDJ40">
        <v>5982</v>
      </c>
      <c r="FDK40">
        <v>7103</v>
      </c>
      <c r="FDL40">
        <v>7639</v>
      </c>
      <c r="FDM40">
        <v>9612</v>
      </c>
      <c r="FDN40">
        <v>10343</v>
      </c>
      <c r="FDO40">
        <v>11005</v>
      </c>
      <c r="FDP40">
        <v>16512</v>
      </c>
      <c r="FDQ40">
        <v>19489</v>
      </c>
      <c r="FDR40">
        <v>19489</v>
      </c>
      <c r="FDS40">
        <v>23253</v>
      </c>
      <c r="FDT40">
        <v>43379</v>
      </c>
      <c r="FDU40">
        <v>66537</v>
      </c>
      <c r="FDV40">
        <v>96813</v>
      </c>
      <c r="FDW40">
        <v>122227</v>
      </c>
      <c r="FDX40">
        <v>132887</v>
      </c>
      <c r="FDY40">
        <v>134099</v>
      </c>
      <c r="FDZ40">
        <v>132297</v>
      </c>
      <c r="FEA40">
        <v>132564</v>
      </c>
      <c r="FEB40">
        <v>132218</v>
      </c>
      <c r="FEC40">
        <v>122972</v>
      </c>
      <c r="FED40">
        <v>123919</v>
      </c>
      <c r="FEE40">
        <v>123133</v>
      </c>
      <c r="FEF40">
        <v>123232</v>
      </c>
      <c r="FEG40">
        <v>123298</v>
      </c>
      <c r="FEH40">
        <v>126021</v>
      </c>
      <c r="FEI40">
        <v>123735</v>
      </c>
      <c r="FEJ40">
        <v>123719</v>
      </c>
      <c r="FEK40">
        <v>122918</v>
      </c>
      <c r="FEL40">
        <v>120202</v>
      </c>
      <c r="FEM40">
        <v>118014</v>
      </c>
      <c r="FEN40">
        <v>119036</v>
      </c>
      <c r="FEO40">
        <v>118115</v>
      </c>
      <c r="FEP40">
        <v>119137</v>
      </c>
      <c r="FEQ40">
        <v>118061</v>
      </c>
      <c r="FER40">
        <v>119406</v>
      </c>
      <c r="FES40">
        <v>118413</v>
      </c>
      <c r="FET40">
        <v>118366</v>
      </c>
      <c r="FEU40">
        <v>118415</v>
      </c>
      <c r="FEV40">
        <v>118249</v>
      </c>
      <c r="FEW40">
        <v>118832</v>
      </c>
      <c r="FEX40">
        <v>118830</v>
      </c>
      <c r="FEY40">
        <v>117816</v>
      </c>
      <c r="FEZ40">
        <v>117485</v>
      </c>
      <c r="FFA40">
        <v>116545</v>
      </c>
      <c r="FFB40">
        <v>118241</v>
      </c>
      <c r="FFC40">
        <v>117593</v>
      </c>
      <c r="FFD40">
        <v>116239</v>
      </c>
      <c r="FFE40">
        <v>114684</v>
      </c>
      <c r="FFF40">
        <v>111926</v>
      </c>
      <c r="FFG40">
        <v>110405</v>
      </c>
      <c r="FFH40">
        <v>106824</v>
      </c>
      <c r="FFI40">
        <v>96670</v>
      </c>
      <c r="FFJ40">
        <v>92718</v>
      </c>
      <c r="FFK40">
        <v>89325</v>
      </c>
      <c r="FFL40">
        <v>90647</v>
      </c>
      <c r="FFM40">
        <v>89609</v>
      </c>
      <c r="FFN40">
        <v>84200</v>
      </c>
      <c r="FFO40">
        <v>5309</v>
      </c>
      <c r="FFP40">
        <v>5601</v>
      </c>
      <c r="FFQ40">
        <v>5697</v>
      </c>
      <c r="FFR40">
        <v>5999</v>
      </c>
      <c r="FFS40">
        <v>6199</v>
      </c>
      <c r="FFT40">
        <v>6582</v>
      </c>
      <c r="FFU40">
        <v>6682</v>
      </c>
      <c r="FFV40">
        <v>7182</v>
      </c>
      <c r="FFW40">
        <v>7278</v>
      </c>
      <c r="FFX40">
        <v>7386</v>
      </c>
      <c r="FFY40">
        <v>7443</v>
      </c>
      <c r="FFZ40">
        <v>7926</v>
      </c>
      <c r="FGA40">
        <v>8245</v>
      </c>
      <c r="FGB40">
        <v>8189</v>
      </c>
      <c r="FGC40">
        <v>8584</v>
      </c>
      <c r="FGD40">
        <v>10957</v>
      </c>
      <c r="FGE40">
        <v>12149</v>
      </c>
      <c r="FGF40">
        <v>13275</v>
      </c>
      <c r="FGG40">
        <v>22282</v>
      </c>
      <c r="FGH40">
        <v>42162</v>
      </c>
      <c r="FGI40">
        <v>53659</v>
      </c>
      <c r="FGJ40">
        <v>52694</v>
      </c>
      <c r="FGK40">
        <v>50084</v>
      </c>
      <c r="FGL40">
        <v>50260</v>
      </c>
      <c r="FGM40">
        <v>47990</v>
      </c>
      <c r="FGN40">
        <v>47864</v>
      </c>
      <c r="FGO40">
        <v>47864</v>
      </c>
      <c r="FGP40">
        <v>47257</v>
      </c>
      <c r="FGQ40">
        <v>45701</v>
      </c>
      <c r="FGR40">
        <v>44941</v>
      </c>
      <c r="FGS40">
        <v>44629</v>
      </c>
      <c r="FGT40">
        <v>43615</v>
      </c>
      <c r="FGU40">
        <v>42128</v>
      </c>
      <c r="FGV40">
        <v>39478</v>
      </c>
      <c r="FGW40">
        <v>37256</v>
      </c>
      <c r="FGX40">
        <v>32388</v>
      </c>
      <c r="FGY40">
        <v>32454</v>
      </c>
      <c r="FGZ40">
        <v>30454</v>
      </c>
      <c r="FHA40">
        <v>26748</v>
      </c>
      <c r="FHB40">
        <v>22919</v>
      </c>
      <c r="FHC40">
        <v>21147</v>
      </c>
      <c r="FHD40">
        <v>20515</v>
      </c>
      <c r="FHE40">
        <v>18606</v>
      </c>
      <c r="FHF40">
        <v>16530</v>
      </c>
      <c r="FHG40">
        <v>13734</v>
      </c>
      <c r="FHH40">
        <v>11818</v>
      </c>
      <c r="FHI40">
        <v>11818</v>
      </c>
      <c r="FHJ40">
        <v>10435</v>
      </c>
      <c r="FHK40">
        <v>8329</v>
      </c>
      <c r="FHL40">
        <v>5780</v>
      </c>
      <c r="FHM40">
        <v>1941</v>
      </c>
      <c r="FHN40">
        <v>0</v>
      </c>
      <c r="FHO40">
        <v>0</v>
      </c>
      <c r="FHP40">
        <v>0</v>
      </c>
      <c r="FHQ40">
        <v>0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>
        <v>0</v>
      </c>
      <c r="GJH40">
        <v>0</v>
      </c>
      <c r="GJI40">
        <v>0</v>
      </c>
      <c r="GJJ40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>
        <v>0</v>
      </c>
      <c r="GKD40">
        <v>0</v>
      </c>
      <c r="GKE40">
        <v>0</v>
      </c>
      <c r="GKF40">
        <v>0</v>
      </c>
      <c r="GKG40">
        <v>0</v>
      </c>
      <c r="GKH40">
        <v>0</v>
      </c>
      <c r="GKI40">
        <v>0</v>
      </c>
      <c r="GKJ40">
        <v>0</v>
      </c>
      <c r="GKK40">
        <v>0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</v>
      </c>
      <c r="GKT40">
        <v>0</v>
      </c>
      <c r="GKU40">
        <v>0</v>
      </c>
      <c r="GKV40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>
        <v>0</v>
      </c>
      <c r="GLC40">
        <v>0</v>
      </c>
      <c r="GLD40">
        <v>0</v>
      </c>
      <c r="GLE40">
        <v>0</v>
      </c>
      <c r="GLF40">
        <v>0</v>
      </c>
      <c r="GLG40">
        <v>0</v>
      </c>
      <c r="GLH40">
        <v>0</v>
      </c>
      <c r="GLI40">
        <v>0</v>
      </c>
      <c r="GLJ40">
        <v>0</v>
      </c>
      <c r="GLK40">
        <v>0</v>
      </c>
      <c r="GLL40">
        <v>0</v>
      </c>
      <c r="GLM40">
        <v>0</v>
      </c>
      <c r="GLN40">
        <v>0</v>
      </c>
      <c r="GLO40">
        <v>0</v>
      </c>
      <c r="GLP40">
        <v>0</v>
      </c>
      <c r="GLQ40">
        <v>0</v>
      </c>
      <c r="GLR40">
        <v>0</v>
      </c>
      <c r="GLS40">
        <v>0</v>
      </c>
      <c r="GLT40">
        <v>0</v>
      </c>
      <c r="GLU40">
        <v>0</v>
      </c>
      <c r="GLV40">
        <v>0</v>
      </c>
      <c r="GLW40">
        <v>0</v>
      </c>
      <c r="GLX40">
        <v>0</v>
      </c>
      <c r="GLY40">
        <v>0</v>
      </c>
      <c r="GLZ40">
        <v>0</v>
      </c>
      <c r="GMA40">
        <v>0</v>
      </c>
      <c r="GMB40">
        <v>0</v>
      </c>
      <c r="GMC40">
        <v>0</v>
      </c>
      <c r="GMD40">
        <v>0</v>
      </c>
      <c r="GME40">
        <v>0</v>
      </c>
      <c r="GMF40">
        <v>0</v>
      </c>
      <c r="GMG40">
        <v>0</v>
      </c>
      <c r="GMH40">
        <v>0</v>
      </c>
      <c r="GMI40">
        <v>0</v>
      </c>
      <c r="GMJ40">
        <v>0</v>
      </c>
      <c r="GMK40">
        <v>0</v>
      </c>
      <c r="GML40">
        <v>0</v>
      </c>
      <c r="GMM40">
        <v>0</v>
      </c>
      <c r="GMN40">
        <v>0</v>
      </c>
      <c r="GMO40">
        <v>0</v>
      </c>
      <c r="GMP40">
        <v>0</v>
      </c>
      <c r="GMQ40">
        <v>0</v>
      </c>
      <c r="GMR40">
        <v>0</v>
      </c>
      <c r="GMS40">
        <v>0</v>
      </c>
      <c r="GMT40">
        <v>0</v>
      </c>
      <c r="GMU40">
        <v>0</v>
      </c>
      <c r="GMV40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0</v>
      </c>
      <c r="GPB40">
        <v>0</v>
      </c>
      <c r="GPC40">
        <v>0</v>
      </c>
      <c r="GPD40">
        <v>0</v>
      </c>
      <c r="GPE40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0</v>
      </c>
      <c r="GTA40">
        <v>0</v>
      </c>
      <c r="GTB40">
        <v>0</v>
      </c>
      <c r="GTC40">
        <v>0</v>
      </c>
      <c r="GTD40">
        <v>0</v>
      </c>
      <c r="GTE40">
        <v>0</v>
      </c>
      <c r="GTF40">
        <v>0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0</v>
      </c>
      <c r="GUB40">
        <v>0</v>
      </c>
      <c r="GUC40">
        <v>0</v>
      </c>
      <c r="GUD40">
        <v>0</v>
      </c>
      <c r="GUE40">
        <v>0</v>
      </c>
      <c r="GUF40">
        <v>0</v>
      </c>
      <c r="GUG40">
        <v>0</v>
      </c>
      <c r="GUH40">
        <v>0</v>
      </c>
      <c r="GUI40">
        <v>0</v>
      </c>
      <c r="GUJ40">
        <v>0</v>
      </c>
      <c r="GUK40">
        <v>0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0</v>
      </c>
      <c r="GVA40">
        <v>0</v>
      </c>
      <c r="GVB40">
        <v>0</v>
      </c>
      <c r="GVC40">
        <v>0</v>
      </c>
      <c r="GVD40">
        <v>0</v>
      </c>
      <c r="GVE40">
        <v>0</v>
      </c>
      <c r="GVF40">
        <v>0</v>
      </c>
      <c r="GVG40">
        <v>0</v>
      </c>
      <c r="GVH40">
        <v>0</v>
      </c>
      <c r="GVI40">
        <v>0</v>
      </c>
      <c r="GVJ40">
        <v>0</v>
      </c>
      <c r="GVK40">
        <v>0</v>
      </c>
      <c r="GVL40">
        <v>0</v>
      </c>
      <c r="GVM40">
        <v>0</v>
      </c>
      <c r="GVN40">
        <v>0</v>
      </c>
      <c r="GVO40">
        <v>0</v>
      </c>
      <c r="GVP40">
        <v>0</v>
      </c>
      <c r="GVQ40">
        <v>0</v>
      </c>
      <c r="GVR40">
        <v>0</v>
      </c>
      <c r="GVS40">
        <v>0</v>
      </c>
      <c r="GVT40">
        <v>0</v>
      </c>
      <c r="GVU40">
        <v>0</v>
      </c>
      <c r="GVV40">
        <v>0</v>
      </c>
      <c r="GVW40">
        <v>0</v>
      </c>
      <c r="GVX40">
        <v>0</v>
      </c>
      <c r="GVY40">
        <v>0</v>
      </c>
      <c r="GVZ40">
        <v>0</v>
      </c>
      <c r="GWA40">
        <v>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0</v>
      </c>
      <c r="GWI40">
        <v>0</v>
      </c>
      <c r="GWJ40">
        <v>0</v>
      </c>
      <c r="GWK40">
        <v>0</v>
      </c>
      <c r="GWL40">
        <v>0</v>
      </c>
      <c r="GWM40">
        <v>0</v>
      </c>
      <c r="GWN40">
        <v>0</v>
      </c>
      <c r="GWO40">
        <v>0</v>
      </c>
      <c r="GWP40">
        <v>0</v>
      </c>
      <c r="GWQ40">
        <v>0</v>
      </c>
      <c r="GWR40">
        <v>0</v>
      </c>
      <c r="GWS40">
        <v>0</v>
      </c>
      <c r="GWT40">
        <v>0</v>
      </c>
      <c r="GWU40">
        <v>0</v>
      </c>
      <c r="GWV40">
        <v>0</v>
      </c>
      <c r="GWW40">
        <v>0</v>
      </c>
      <c r="GWX40">
        <v>0</v>
      </c>
      <c r="GWY40">
        <v>0</v>
      </c>
      <c r="GWZ40">
        <v>0</v>
      </c>
      <c r="GXA40">
        <v>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0</v>
      </c>
      <c r="GXL40">
        <v>0</v>
      </c>
      <c r="GXM40">
        <v>0</v>
      </c>
      <c r="GXN40">
        <v>0</v>
      </c>
      <c r="GXO40">
        <v>0</v>
      </c>
      <c r="GXP40">
        <v>0</v>
      </c>
      <c r="GXQ40">
        <v>0</v>
      </c>
      <c r="GXR40">
        <v>0</v>
      </c>
      <c r="GXS40">
        <v>0</v>
      </c>
      <c r="GXT40">
        <v>0</v>
      </c>
      <c r="GXU40">
        <v>0</v>
      </c>
      <c r="GXV40">
        <v>0</v>
      </c>
      <c r="GXW40">
        <v>0</v>
      </c>
      <c r="GXX40">
        <v>0</v>
      </c>
      <c r="GXY40">
        <v>0</v>
      </c>
      <c r="GXZ40">
        <v>0</v>
      </c>
      <c r="GYA40">
        <v>0</v>
      </c>
      <c r="GYB40">
        <v>0</v>
      </c>
      <c r="GYC40">
        <v>0</v>
      </c>
      <c r="GYD40">
        <v>0</v>
      </c>
      <c r="GYE40">
        <v>0</v>
      </c>
      <c r="GYF40">
        <v>0</v>
      </c>
      <c r="GYG40">
        <v>0</v>
      </c>
      <c r="GYH40">
        <v>0</v>
      </c>
      <c r="GYI40">
        <v>0</v>
      </c>
      <c r="GYJ40">
        <v>0</v>
      </c>
      <c r="GYK40">
        <v>0</v>
      </c>
      <c r="GYL40">
        <v>0</v>
      </c>
      <c r="GYM40">
        <v>0</v>
      </c>
      <c r="GYN40">
        <v>0</v>
      </c>
      <c r="GYO40">
        <v>0</v>
      </c>
      <c r="GYP40">
        <v>0</v>
      </c>
      <c r="GYQ40">
        <v>0</v>
      </c>
      <c r="GYR40">
        <v>0</v>
      </c>
      <c r="GYS40">
        <v>0</v>
      </c>
      <c r="GYT40">
        <v>0</v>
      </c>
      <c r="GYU40">
        <v>0</v>
      </c>
      <c r="GYV40">
        <v>0</v>
      </c>
      <c r="GYW40">
        <v>0</v>
      </c>
      <c r="GYX40">
        <v>0</v>
      </c>
      <c r="GYY40">
        <v>0</v>
      </c>
      <c r="GYZ40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>
        <v>0</v>
      </c>
      <c r="GZH40">
        <v>0</v>
      </c>
      <c r="GZI40">
        <v>0</v>
      </c>
      <c r="GZJ40">
        <v>0</v>
      </c>
      <c r="GZK40">
        <v>0</v>
      </c>
      <c r="GZL40">
        <v>0</v>
      </c>
      <c r="GZM40">
        <v>0</v>
      </c>
      <c r="GZN40">
        <v>0</v>
      </c>
      <c r="GZO40">
        <v>0</v>
      </c>
      <c r="GZP40">
        <v>0</v>
      </c>
      <c r="GZQ40">
        <v>0</v>
      </c>
      <c r="GZR40">
        <v>0</v>
      </c>
      <c r="GZS40">
        <v>0</v>
      </c>
      <c r="GZT40">
        <v>0</v>
      </c>
      <c r="GZU40">
        <v>0</v>
      </c>
      <c r="GZV40">
        <v>0</v>
      </c>
      <c r="GZW40">
        <v>0</v>
      </c>
      <c r="GZX40">
        <v>0</v>
      </c>
      <c r="GZY40">
        <v>0</v>
      </c>
      <c r="GZZ40">
        <v>0</v>
      </c>
      <c r="HAA40">
        <v>0</v>
      </c>
      <c r="HAB40">
        <v>0</v>
      </c>
      <c r="HAC40">
        <v>0</v>
      </c>
      <c r="HAD40">
        <v>0</v>
      </c>
      <c r="HAE40">
        <v>0</v>
      </c>
      <c r="HAF40">
        <v>0</v>
      </c>
      <c r="HAG40">
        <v>0</v>
      </c>
      <c r="HAH40">
        <v>0</v>
      </c>
      <c r="HAI40">
        <v>0</v>
      </c>
      <c r="HAJ40">
        <v>0</v>
      </c>
      <c r="HAK40">
        <v>0</v>
      </c>
      <c r="HAL40">
        <v>0</v>
      </c>
      <c r="HAM40">
        <v>0</v>
      </c>
      <c r="HAN40">
        <v>0</v>
      </c>
      <c r="HAO40">
        <v>0</v>
      </c>
      <c r="HAP40">
        <v>0</v>
      </c>
      <c r="HAQ40">
        <v>0</v>
      </c>
      <c r="HAR40">
        <v>0</v>
      </c>
      <c r="HAS40">
        <v>0</v>
      </c>
      <c r="HAT40">
        <v>0</v>
      </c>
      <c r="HAU40">
        <v>0</v>
      </c>
      <c r="HAV40">
        <v>0</v>
      </c>
      <c r="HAW40">
        <v>0</v>
      </c>
      <c r="HAX40">
        <v>0</v>
      </c>
      <c r="HAY40">
        <v>0</v>
      </c>
      <c r="HAZ40">
        <v>0</v>
      </c>
      <c r="HBA40">
        <v>0</v>
      </c>
      <c r="HBB40">
        <v>0</v>
      </c>
      <c r="HBC40">
        <v>0</v>
      </c>
      <c r="HBD40">
        <v>0</v>
      </c>
      <c r="HBE40">
        <v>0</v>
      </c>
      <c r="HBF40">
        <v>0</v>
      </c>
      <c r="HBG40">
        <v>0</v>
      </c>
      <c r="HBH40">
        <v>0</v>
      </c>
      <c r="HBI40">
        <v>0</v>
      </c>
      <c r="HBJ40">
        <v>0</v>
      </c>
      <c r="HBK40">
        <v>0</v>
      </c>
      <c r="HBL40">
        <v>0</v>
      </c>
      <c r="HBM40">
        <v>0</v>
      </c>
      <c r="HBN40">
        <v>0</v>
      </c>
      <c r="HBO40">
        <v>0</v>
      </c>
      <c r="HBP40">
        <v>0</v>
      </c>
      <c r="HBQ40">
        <v>0</v>
      </c>
      <c r="HBR40">
        <v>0</v>
      </c>
      <c r="HBS40">
        <v>0</v>
      </c>
      <c r="HBT40">
        <v>0</v>
      </c>
      <c r="HBU40">
        <v>0</v>
      </c>
      <c r="HBV40">
        <v>0</v>
      </c>
      <c r="HBW40">
        <v>0</v>
      </c>
      <c r="HBX40">
        <v>0</v>
      </c>
      <c r="HBY40">
        <v>0</v>
      </c>
      <c r="HBZ40">
        <v>0</v>
      </c>
      <c r="HCA40">
        <v>0</v>
      </c>
      <c r="HCB40">
        <v>0</v>
      </c>
      <c r="HCC40">
        <v>0</v>
      </c>
      <c r="HCD40">
        <v>0</v>
      </c>
      <c r="HCE40">
        <v>0</v>
      </c>
      <c r="HCF40">
        <v>0</v>
      </c>
      <c r="HCG40">
        <v>0</v>
      </c>
      <c r="HCH40">
        <v>0</v>
      </c>
      <c r="HCI40">
        <v>0</v>
      </c>
      <c r="HCJ40">
        <v>0</v>
      </c>
      <c r="HCK40">
        <v>0</v>
      </c>
      <c r="HCL40">
        <v>0</v>
      </c>
      <c r="HCM40">
        <v>0</v>
      </c>
      <c r="HCN40">
        <v>0</v>
      </c>
      <c r="HCO40">
        <v>0</v>
      </c>
      <c r="HCP40">
        <v>0</v>
      </c>
      <c r="HCQ40">
        <v>0</v>
      </c>
      <c r="HCR40">
        <v>0</v>
      </c>
      <c r="HCS40">
        <v>0</v>
      </c>
      <c r="HCT40">
        <v>0</v>
      </c>
      <c r="HCU40">
        <v>0</v>
      </c>
      <c r="HCV40">
        <v>0</v>
      </c>
      <c r="HCW40">
        <v>0</v>
      </c>
      <c r="HCX40">
        <v>0</v>
      </c>
      <c r="HCY40">
        <v>0</v>
      </c>
      <c r="HCZ40">
        <v>0</v>
      </c>
      <c r="HDA40">
        <v>0</v>
      </c>
      <c r="HDB40">
        <v>0</v>
      </c>
      <c r="HDC40">
        <v>0</v>
      </c>
      <c r="HDD40">
        <v>0</v>
      </c>
      <c r="HDE40">
        <v>0</v>
      </c>
      <c r="HDF40">
        <v>0</v>
      </c>
      <c r="HDG40">
        <v>0</v>
      </c>
      <c r="HDH40">
        <v>0</v>
      </c>
      <c r="HDI40">
        <v>0</v>
      </c>
      <c r="HDJ40">
        <v>0</v>
      </c>
      <c r="HDK40">
        <v>0</v>
      </c>
      <c r="HDL40">
        <v>0</v>
      </c>
      <c r="HDM40">
        <v>0</v>
      </c>
      <c r="HDN40">
        <v>0</v>
      </c>
      <c r="HDO40">
        <v>0</v>
      </c>
      <c r="HDP40">
        <v>0</v>
      </c>
      <c r="HDQ40">
        <v>0</v>
      </c>
      <c r="HDR40">
        <v>0</v>
      </c>
      <c r="HDS40">
        <v>0</v>
      </c>
      <c r="HDT40">
        <v>0</v>
      </c>
      <c r="HDU40">
        <v>0</v>
      </c>
      <c r="HDV40">
        <v>0</v>
      </c>
      <c r="HDW40">
        <v>0</v>
      </c>
      <c r="HDX40">
        <v>0</v>
      </c>
      <c r="HDY40">
        <v>0</v>
      </c>
      <c r="HDZ40">
        <v>0</v>
      </c>
      <c r="HEA40">
        <v>0</v>
      </c>
      <c r="HEB40">
        <v>0</v>
      </c>
      <c r="HEC40">
        <v>0</v>
      </c>
      <c r="HED40">
        <v>0</v>
      </c>
      <c r="HEE40">
        <v>0</v>
      </c>
      <c r="HEF40">
        <v>0</v>
      </c>
      <c r="HEG40">
        <v>0</v>
      </c>
      <c r="HEH40">
        <v>0</v>
      </c>
      <c r="HEI40">
        <v>0</v>
      </c>
      <c r="HEJ40">
        <v>0</v>
      </c>
      <c r="HEK40">
        <v>0</v>
      </c>
      <c r="HEL40">
        <v>0</v>
      </c>
      <c r="HEM40">
        <v>0</v>
      </c>
      <c r="HEN40">
        <v>0</v>
      </c>
      <c r="HEO40">
        <v>0</v>
      </c>
      <c r="HEP40">
        <v>0</v>
      </c>
      <c r="HEQ40">
        <v>0</v>
      </c>
      <c r="HER40">
        <v>0</v>
      </c>
      <c r="HES40">
        <v>0</v>
      </c>
      <c r="HET40">
        <v>0</v>
      </c>
      <c r="HEU40">
        <v>0</v>
      </c>
      <c r="HEV40">
        <v>0</v>
      </c>
      <c r="HEW40">
        <v>0</v>
      </c>
      <c r="HEX40">
        <v>0</v>
      </c>
      <c r="HEY40">
        <v>0</v>
      </c>
      <c r="HEZ40">
        <v>0</v>
      </c>
      <c r="HFA40">
        <v>0</v>
      </c>
      <c r="HFB40">
        <v>0</v>
      </c>
      <c r="HFC40">
        <v>0</v>
      </c>
      <c r="HFD40">
        <v>0</v>
      </c>
      <c r="HFE40">
        <v>0</v>
      </c>
      <c r="HFF40">
        <v>0</v>
      </c>
      <c r="HFG40">
        <v>0</v>
      </c>
      <c r="HFH40">
        <v>0</v>
      </c>
      <c r="HFI40">
        <v>0</v>
      </c>
      <c r="HFJ40">
        <v>0</v>
      </c>
      <c r="HFK40">
        <v>0</v>
      </c>
      <c r="HFL40">
        <v>0</v>
      </c>
      <c r="HFM40">
        <v>0</v>
      </c>
      <c r="HFN40">
        <v>0</v>
      </c>
      <c r="HFO40">
        <v>0</v>
      </c>
      <c r="HFP40">
        <v>0</v>
      </c>
      <c r="HFQ40">
        <v>0</v>
      </c>
      <c r="HFR40">
        <v>0</v>
      </c>
      <c r="HFS40">
        <v>0</v>
      </c>
      <c r="HFT40">
        <v>0</v>
      </c>
      <c r="HFU40">
        <v>0</v>
      </c>
      <c r="HFV40">
        <v>0</v>
      </c>
      <c r="HFW40">
        <v>0</v>
      </c>
      <c r="HFX40">
        <v>0</v>
      </c>
      <c r="HFY40">
        <v>0</v>
      </c>
      <c r="HFZ40">
        <v>0</v>
      </c>
      <c r="HGA40">
        <v>0</v>
      </c>
      <c r="HGB40">
        <v>0</v>
      </c>
      <c r="HGC40">
        <v>0</v>
      </c>
      <c r="HGD40">
        <v>0</v>
      </c>
      <c r="HGE40">
        <v>0</v>
      </c>
      <c r="HGF40">
        <v>0</v>
      </c>
      <c r="HGG40">
        <v>0</v>
      </c>
      <c r="HGH40">
        <v>0</v>
      </c>
      <c r="HGI40">
        <v>0</v>
      </c>
      <c r="HGJ40">
        <v>0</v>
      </c>
      <c r="HGK40">
        <v>0</v>
      </c>
      <c r="HGL40">
        <v>0</v>
      </c>
      <c r="HGM40">
        <v>0</v>
      </c>
      <c r="HGN40">
        <v>0</v>
      </c>
      <c r="HGO40">
        <v>0</v>
      </c>
      <c r="HGP40">
        <v>0</v>
      </c>
      <c r="HGQ40">
        <v>0</v>
      </c>
      <c r="HGR40">
        <v>0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0</v>
      </c>
      <c r="HGZ40">
        <v>0</v>
      </c>
      <c r="HHA40">
        <v>0</v>
      </c>
      <c r="HHB40">
        <v>0</v>
      </c>
      <c r="HHC40">
        <v>0</v>
      </c>
      <c r="HHD40">
        <v>0</v>
      </c>
      <c r="HHE40">
        <v>0</v>
      </c>
      <c r="HHF40">
        <v>0</v>
      </c>
      <c r="HHG40">
        <v>0</v>
      </c>
      <c r="HHH40">
        <v>0</v>
      </c>
      <c r="HHI40">
        <v>0</v>
      </c>
      <c r="HHJ40">
        <v>0</v>
      </c>
      <c r="HHK40">
        <v>0</v>
      </c>
      <c r="HHL40">
        <v>0</v>
      </c>
      <c r="HHM40">
        <v>0</v>
      </c>
      <c r="HHN40">
        <v>0</v>
      </c>
      <c r="HHO40">
        <v>0</v>
      </c>
      <c r="HHP40">
        <v>0</v>
      </c>
      <c r="HHQ40">
        <v>0</v>
      </c>
      <c r="HHR40">
        <v>0</v>
      </c>
      <c r="HHS40">
        <v>0</v>
      </c>
      <c r="HHT40">
        <v>0</v>
      </c>
      <c r="HHU40">
        <v>0</v>
      </c>
      <c r="HHV40">
        <v>0</v>
      </c>
      <c r="HHW40">
        <v>0</v>
      </c>
      <c r="HHX40">
        <v>0</v>
      </c>
      <c r="HHY40">
        <v>0</v>
      </c>
      <c r="HHZ40">
        <v>0</v>
      </c>
      <c r="HIA40">
        <v>0</v>
      </c>
      <c r="HIB40">
        <v>0</v>
      </c>
      <c r="HIC40">
        <v>0</v>
      </c>
      <c r="HID40">
        <v>0</v>
      </c>
      <c r="HIE40">
        <v>0</v>
      </c>
      <c r="HIF40">
        <v>0</v>
      </c>
      <c r="HIG40">
        <v>0</v>
      </c>
      <c r="HIH40">
        <v>0</v>
      </c>
      <c r="HII40">
        <v>0</v>
      </c>
      <c r="HIJ40">
        <v>0</v>
      </c>
      <c r="HIK40">
        <v>0</v>
      </c>
      <c r="HIL40">
        <v>0</v>
      </c>
      <c r="HIM40">
        <v>0</v>
      </c>
      <c r="HIN40">
        <v>0</v>
      </c>
      <c r="HIO40">
        <v>0</v>
      </c>
      <c r="HIP40">
        <v>0</v>
      </c>
      <c r="HIQ40">
        <v>0</v>
      </c>
      <c r="HIR40">
        <v>0</v>
      </c>
      <c r="HIS40">
        <v>0</v>
      </c>
      <c r="HIT40">
        <v>0</v>
      </c>
      <c r="HIU40">
        <v>0</v>
      </c>
      <c r="HIV40">
        <v>0</v>
      </c>
      <c r="HIW40">
        <v>0</v>
      </c>
      <c r="HIX40">
        <v>0</v>
      </c>
      <c r="HIY40">
        <v>0</v>
      </c>
      <c r="HIZ40">
        <v>0</v>
      </c>
      <c r="HJA40">
        <v>0</v>
      </c>
      <c r="HJB40">
        <v>0</v>
      </c>
      <c r="HJC40">
        <v>0</v>
      </c>
      <c r="HJD40">
        <v>0</v>
      </c>
      <c r="HJE40">
        <v>0</v>
      </c>
      <c r="HJF40">
        <v>0</v>
      </c>
      <c r="HJG40">
        <v>0</v>
      </c>
      <c r="HJH40">
        <v>0</v>
      </c>
      <c r="HJI40">
        <v>0</v>
      </c>
      <c r="HJJ40">
        <v>0</v>
      </c>
      <c r="HJK40">
        <v>0</v>
      </c>
      <c r="HJL40">
        <v>0</v>
      </c>
      <c r="HJM40">
        <v>0</v>
      </c>
      <c r="HJN40">
        <v>0</v>
      </c>
      <c r="HJO40">
        <v>0</v>
      </c>
      <c r="HJP40">
        <v>0</v>
      </c>
      <c r="HJQ40">
        <v>0</v>
      </c>
      <c r="HJR40">
        <v>0</v>
      </c>
      <c r="HJS40">
        <v>0</v>
      </c>
      <c r="HJT40">
        <v>0</v>
      </c>
      <c r="HJU40">
        <v>0</v>
      </c>
      <c r="HJV40">
        <v>0</v>
      </c>
      <c r="HJW40">
        <v>0</v>
      </c>
      <c r="HJX40">
        <v>0</v>
      </c>
      <c r="HJY40">
        <v>0</v>
      </c>
      <c r="HJZ40">
        <v>0</v>
      </c>
      <c r="HKA40">
        <v>0</v>
      </c>
      <c r="HKB40">
        <v>0</v>
      </c>
      <c r="HKC40">
        <v>0</v>
      </c>
      <c r="HKD40">
        <v>0</v>
      </c>
      <c r="HKE40">
        <v>0</v>
      </c>
      <c r="HKF40">
        <v>0</v>
      </c>
      <c r="HKG40">
        <v>0</v>
      </c>
      <c r="HKH40">
        <v>0</v>
      </c>
      <c r="HKI40">
        <v>0</v>
      </c>
      <c r="HKJ40">
        <v>0</v>
      </c>
      <c r="HKK40">
        <v>0</v>
      </c>
      <c r="HKL40">
        <v>0</v>
      </c>
      <c r="HKM40">
        <v>0</v>
      </c>
      <c r="HKN40">
        <v>0</v>
      </c>
      <c r="HKO40">
        <v>0</v>
      </c>
      <c r="HKP40">
        <v>0</v>
      </c>
      <c r="HKQ40">
        <v>0</v>
      </c>
      <c r="HKR40">
        <v>0</v>
      </c>
      <c r="HKS40">
        <v>0</v>
      </c>
      <c r="HKT40">
        <v>0</v>
      </c>
      <c r="HKU40">
        <v>0</v>
      </c>
      <c r="HKV40">
        <v>0</v>
      </c>
      <c r="HKW40">
        <v>0</v>
      </c>
      <c r="HKX40">
        <v>0</v>
      </c>
      <c r="HKY40">
        <v>0</v>
      </c>
      <c r="HKZ40">
        <v>0</v>
      </c>
      <c r="HLA40">
        <v>0</v>
      </c>
      <c r="HLB40">
        <v>0</v>
      </c>
      <c r="HLC40">
        <v>0</v>
      </c>
      <c r="HLD40">
        <v>0</v>
      </c>
      <c r="HLE40">
        <v>0</v>
      </c>
      <c r="HLF40">
        <v>0</v>
      </c>
      <c r="HLG40">
        <v>0</v>
      </c>
      <c r="HLH40">
        <v>0</v>
      </c>
      <c r="HLI40">
        <v>0</v>
      </c>
      <c r="HLJ40">
        <v>0</v>
      </c>
      <c r="HLK40">
        <v>0</v>
      </c>
      <c r="HLL40">
        <v>0</v>
      </c>
      <c r="HLM40">
        <v>0</v>
      </c>
      <c r="HLN40">
        <v>0</v>
      </c>
      <c r="HLO40">
        <v>0</v>
      </c>
      <c r="HLP40">
        <v>0</v>
      </c>
      <c r="HLQ40">
        <v>0</v>
      </c>
      <c r="HLR40">
        <v>0</v>
      </c>
      <c r="HLS40">
        <v>0</v>
      </c>
      <c r="HLT40">
        <v>0</v>
      </c>
      <c r="HLU40">
        <v>0</v>
      </c>
      <c r="HLV40">
        <v>0</v>
      </c>
      <c r="HLW40">
        <v>0</v>
      </c>
      <c r="HLX40">
        <v>0</v>
      </c>
      <c r="HLY40">
        <v>0</v>
      </c>
      <c r="HLZ40">
        <v>0</v>
      </c>
      <c r="HMA40">
        <v>0</v>
      </c>
      <c r="HMB40">
        <v>0</v>
      </c>
      <c r="HMC40">
        <v>0</v>
      </c>
      <c r="HMD40">
        <v>0</v>
      </c>
      <c r="HME40">
        <v>0</v>
      </c>
      <c r="HMF40">
        <v>0</v>
      </c>
      <c r="HMG40">
        <v>0</v>
      </c>
      <c r="HMH40">
        <v>0</v>
      </c>
      <c r="HMI40">
        <v>0</v>
      </c>
      <c r="HMJ40">
        <v>0</v>
      </c>
      <c r="HMK40">
        <v>0</v>
      </c>
      <c r="HML40">
        <v>0</v>
      </c>
      <c r="HMM40">
        <v>0</v>
      </c>
      <c r="HMN40">
        <v>0</v>
      </c>
      <c r="HMO40">
        <v>0</v>
      </c>
      <c r="HMP40">
        <v>0</v>
      </c>
      <c r="HMQ40">
        <v>0</v>
      </c>
      <c r="HMR40">
        <v>0</v>
      </c>
      <c r="HMS40">
        <v>0</v>
      </c>
      <c r="HMT40">
        <v>0</v>
      </c>
      <c r="HMU40">
        <v>0</v>
      </c>
      <c r="HMV40">
        <v>0</v>
      </c>
      <c r="HMW40">
        <v>0</v>
      </c>
      <c r="HMX40">
        <v>0</v>
      </c>
      <c r="HMY40">
        <v>0</v>
      </c>
      <c r="HMZ40">
        <v>0</v>
      </c>
      <c r="HNA40">
        <v>0</v>
      </c>
      <c r="HNB40">
        <v>0</v>
      </c>
      <c r="HNC40">
        <v>0</v>
      </c>
      <c r="HND40">
        <v>0</v>
      </c>
      <c r="HNE40">
        <v>0</v>
      </c>
      <c r="HNF40">
        <v>0</v>
      </c>
      <c r="HNG40">
        <v>0</v>
      </c>
      <c r="HNH40">
        <v>0</v>
      </c>
      <c r="HNI40">
        <v>0</v>
      </c>
      <c r="HNJ40">
        <v>0</v>
      </c>
      <c r="HNK40">
        <v>0</v>
      </c>
      <c r="HNL40">
        <v>0</v>
      </c>
      <c r="HNM40">
        <v>0</v>
      </c>
      <c r="HNN40">
        <v>0</v>
      </c>
      <c r="HNO40">
        <v>0</v>
      </c>
      <c r="HNP40">
        <v>0</v>
      </c>
      <c r="HNQ40">
        <v>0</v>
      </c>
      <c r="HNR40">
        <v>0</v>
      </c>
      <c r="HNS40">
        <v>0</v>
      </c>
      <c r="HNT40">
        <v>0</v>
      </c>
      <c r="HNU40">
        <v>0</v>
      </c>
      <c r="HNV40">
        <v>0</v>
      </c>
      <c r="HNW40">
        <v>0</v>
      </c>
      <c r="HNX40">
        <v>0</v>
      </c>
      <c r="HNY40">
        <v>0</v>
      </c>
      <c r="HNZ40">
        <v>0</v>
      </c>
      <c r="HOA40">
        <v>0</v>
      </c>
      <c r="HOB40">
        <v>0</v>
      </c>
      <c r="HOC40">
        <v>0</v>
      </c>
      <c r="HOD40">
        <v>0</v>
      </c>
      <c r="HOE40">
        <v>0</v>
      </c>
      <c r="HOF40">
        <v>0</v>
      </c>
      <c r="HOG40">
        <v>0</v>
      </c>
      <c r="HOH40">
        <v>0</v>
      </c>
      <c r="HOI40">
        <v>0</v>
      </c>
      <c r="HOJ40">
        <v>0</v>
      </c>
      <c r="HOK40">
        <v>0</v>
      </c>
      <c r="HOL40">
        <v>0</v>
      </c>
      <c r="HOM40">
        <v>0</v>
      </c>
      <c r="HON40">
        <v>0</v>
      </c>
      <c r="HOO40">
        <v>0</v>
      </c>
      <c r="HOP40">
        <v>0</v>
      </c>
      <c r="HOQ40">
        <v>0</v>
      </c>
      <c r="HOR40">
        <v>0</v>
      </c>
      <c r="HOS40">
        <v>0</v>
      </c>
      <c r="HOT40">
        <v>0</v>
      </c>
      <c r="HOU40">
        <v>0</v>
      </c>
      <c r="HOV40">
        <v>0</v>
      </c>
      <c r="HOW40">
        <v>0</v>
      </c>
      <c r="HOX40">
        <v>0</v>
      </c>
      <c r="HOY40">
        <v>0</v>
      </c>
      <c r="HOZ40">
        <v>0</v>
      </c>
      <c r="HPA40">
        <v>0</v>
      </c>
      <c r="HPB40">
        <v>0</v>
      </c>
      <c r="HPC40">
        <v>0</v>
      </c>
      <c r="HPD40">
        <v>0</v>
      </c>
      <c r="HPE40">
        <v>0</v>
      </c>
      <c r="HPF40">
        <v>0</v>
      </c>
      <c r="HPG40">
        <v>0</v>
      </c>
      <c r="HPH40">
        <v>0</v>
      </c>
      <c r="HPI40">
        <v>0</v>
      </c>
      <c r="HPJ40">
        <v>0</v>
      </c>
      <c r="HPK40">
        <v>0</v>
      </c>
      <c r="HPL40">
        <v>0</v>
      </c>
      <c r="HPM40">
        <v>0</v>
      </c>
      <c r="HPN40">
        <v>0</v>
      </c>
      <c r="HPO40">
        <v>0</v>
      </c>
      <c r="HPP40">
        <v>0</v>
      </c>
      <c r="HPQ40">
        <v>0</v>
      </c>
      <c r="HPR40">
        <v>0</v>
      </c>
      <c r="HPS40">
        <v>0</v>
      </c>
      <c r="HPT40">
        <v>0</v>
      </c>
      <c r="HPU40">
        <v>0</v>
      </c>
      <c r="HPV40">
        <v>0</v>
      </c>
      <c r="HPW40">
        <v>0</v>
      </c>
      <c r="HPX40">
        <v>0</v>
      </c>
      <c r="HPY40">
        <v>0</v>
      </c>
      <c r="HPZ40">
        <v>0</v>
      </c>
      <c r="HQA40">
        <v>0</v>
      </c>
      <c r="HQB40">
        <v>0</v>
      </c>
      <c r="HQC40">
        <v>0</v>
      </c>
      <c r="HQD40">
        <v>0</v>
      </c>
      <c r="HQE40">
        <v>0</v>
      </c>
      <c r="HQF40">
        <v>0</v>
      </c>
      <c r="HQG40">
        <v>0</v>
      </c>
      <c r="HQH40">
        <v>0</v>
      </c>
      <c r="HQI40">
        <v>0</v>
      </c>
      <c r="HQJ40">
        <v>0</v>
      </c>
      <c r="HQK40">
        <v>0</v>
      </c>
      <c r="HQL40">
        <v>0</v>
      </c>
      <c r="HQM40">
        <v>0</v>
      </c>
      <c r="HQN40">
        <v>0</v>
      </c>
      <c r="HQO40">
        <v>0</v>
      </c>
      <c r="HQP40">
        <v>0</v>
      </c>
      <c r="HQQ40">
        <v>0</v>
      </c>
      <c r="HQR40">
        <v>0</v>
      </c>
      <c r="HQS40">
        <v>0</v>
      </c>
      <c r="HQT40">
        <v>0</v>
      </c>
      <c r="HQU40">
        <v>0</v>
      </c>
      <c r="HQV40">
        <v>0</v>
      </c>
      <c r="HQW40">
        <v>0</v>
      </c>
      <c r="HQX40">
        <v>0</v>
      </c>
      <c r="HQY40">
        <v>0</v>
      </c>
      <c r="HQZ40">
        <v>0</v>
      </c>
      <c r="HRA40">
        <v>0</v>
      </c>
      <c r="HRB40">
        <v>0</v>
      </c>
      <c r="HRC40">
        <v>0</v>
      </c>
      <c r="HRD40">
        <v>0</v>
      </c>
      <c r="HRE40">
        <v>0</v>
      </c>
      <c r="HRF40">
        <v>0</v>
      </c>
      <c r="HRG40">
        <v>0</v>
      </c>
      <c r="HRH40">
        <v>0</v>
      </c>
      <c r="HRI40">
        <v>0</v>
      </c>
      <c r="HRJ40">
        <v>0</v>
      </c>
      <c r="HRK40">
        <v>0</v>
      </c>
      <c r="HRL40">
        <v>0</v>
      </c>
      <c r="HRM40">
        <v>0</v>
      </c>
      <c r="HRN40">
        <v>0</v>
      </c>
      <c r="HRO40">
        <v>0</v>
      </c>
      <c r="HRP40">
        <v>0</v>
      </c>
      <c r="HRQ40">
        <v>0</v>
      </c>
      <c r="HRR40">
        <v>0</v>
      </c>
      <c r="HRS40">
        <v>0</v>
      </c>
      <c r="HRT40">
        <v>0</v>
      </c>
      <c r="HRU40">
        <v>0</v>
      </c>
      <c r="HRV40">
        <v>0</v>
      </c>
      <c r="HRW40">
        <v>0</v>
      </c>
      <c r="HRX40">
        <v>0</v>
      </c>
      <c r="HRY40">
        <v>0</v>
      </c>
      <c r="HRZ40">
        <v>0</v>
      </c>
      <c r="HSA40">
        <v>0</v>
      </c>
      <c r="HSB40">
        <v>0</v>
      </c>
      <c r="HSC40">
        <v>0</v>
      </c>
      <c r="HSD40">
        <v>0</v>
      </c>
      <c r="HSE40">
        <v>0</v>
      </c>
      <c r="HSF40">
        <v>0</v>
      </c>
      <c r="HSG40">
        <v>0</v>
      </c>
      <c r="HSH40">
        <v>0</v>
      </c>
      <c r="HSI40">
        <v>0</v>
      </c>
      <c r="HSJ40">
        <v>0</v>
      </c>
      <c r="HSK40">
        <v>0</v>
      </c>
      <c r="HSL40">
        <v>0</v>
      </c>
      <c r="HSM40">
        <v>0</v>
      </c>
      <c r="HSN40">
        <v>0</v>
      </c>
      <c r="HSO40">
        <v>0</v>
      </c>
      <c r="HSP40">
        <v>0</v>
      </c>
      <c r="HSQ40">
        <v>0</v>
      </c>
      <c r="HSR40">
        <v>0</v>
      </c>
      <c r="HSS40">
        <v>0</v>
      </c>
      <c r="HST40">
        <v>0</v>
      </c>
      <c r="HSU40">
        <v>0</v>
      </c>
      <c r="HSV40">
        <v>0</v>
      </c>
      <c r="HSW40">
        <v>0</v>
      </c>
      <c r="HSX40">
        <v>0</v>
      </c>
      <c r="HSY40">
        <v>0</v>
      </c>
      <c r="HSZ40">
        <v>0</v>
      </c>
      <c r="HTA40">
        <v>0</v>
      </c>
      <c r="HTB40">
        <v>0</v>
      </c>
      <c r="HTC40">
        <v>0</v>
      </c>
      <c r="HTD40">
        <v>0</v>
      </c>
      <c r="HTE40">
        <v>0</v>
      </c>
      <c r="HTF40">
        <v>0</v>
      </c>
      <c r="HTG40">
        <v>0</v>
      </c>
      <c r="HTH40">
        <v>0</v>
      </c>
      <c r="HTI40">
        <v>0</v>
      </c>
      <c r="HTJ40">
        <v>0</v>
      </c>
      <c r="HTK40">
        <v>0</v>
      </c>
      <c r="HTL40">
        <v>0</v>
      </c>
      <c r="HTM40">
        <v>0</v>
      </c>
      <c r="HTN40">
        <v>0</v>
      </c>
      <c r="HTO40">
        <v>0</v>
      </c>
      <c r="HTP40">
        <v>0</v>
      </c>
      <c r="HTQ40">
        <v>0</v>
      </c>
      <c r="HTR40">
        <v>0</v>
      </c>
      <c r="HTS40">
        <v>0</v>
      </c>
      <c r="HTT40">
        <v>0</v>
      </c>
      <c r="HTU40">
        <v>0</v>
      </c>
      <c r="HTV40">
        <v>0</v>
      </c>
      <c r="HTW40">
        <v>0</v>
      </c>
      <c r="HTX40">
        <v>0</v>
      </c>
      <c r="HTY40">
        <v>0</v>
      </c>
      <c r="HTZ40">
        <v>0</v>
      </c>
      <c r="HUA40">
        <v>0</v>
      </c>
      <c r="HUB40">
        <v>0</v>
      </c>
      <c r="HUC40">
        <v>0</v>
      </c>
      <c r="HUD40">
        <v>0</v>
      </c>
      <c r="HUE40">
        <v>0</v>
      </c>
      <c r="HUF40">
        <v>0</v>
      </c>
      <c r="HUG40">
        <v>0</v>
      </c>
      <c r="HUH40">
        <v>0</v>
      </c>
      <c r="HUI40">
        <v>0</v>
      </c>
      <c r="HUJ40">
        <v>0</v>
      </c>
      <c r="HUK40">
        <v>0</v>
      </c>
      <c r="HUL40">
        <v>0</v>
      </c>
      <c r="HUM40">
        <v>0</v>
      </c>
      <c r="HUN40">
        <v>0</v>
      </c>
      <c r="HUO40">
        <v>0</v>
      </c>
      <c r="HUP40">
        <v>0</v>
      </c>
      <c r="HUQ40">
        <v>0</v>
      </c>
      <c r="HUR40">
        <v>0</v>
      </c>
      <c r="HUS40">
        <v>0</v>
      </c>
      <c r="HUT40">
        <v>0</v>
      </c>
      <c r="HUU40">
        <v>0</v>
      </c>
      <c r="HUV40">
        <v>0</v>
      </c>
      <c r="HUW40">
        <v>0</v>
      </c>
      <c r="HUX40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>
        <v>0</v>
      </c>
      <c r="HVE40">
        <v>0</v>
      </c>
      <c r="HVF40">
        <v>0</v>
      </c>
      <c r="HVG40">
        <v>0</v>
      </c>
      <c r="HVH40">
        <v>0</v>
      </c>
      <c r="HVI40">
        <v>0</v>
      </c>
      <c r="HVJ40">
        <v>0</v>
      </c>
      <c r="HVK40">
        <v>0</v>
      </c>
      <c r="HVL40">
        <v>0</v>
      </c>
      <c r="HVM40">
        <v>0</v>
      </c>
      <c r="HVN40">
        <v>0</v>
      </c>
      <c r="HVO40">
        <v>0</v>
      </c>
      <c r="HVP40">
        <v>0</v>
      </c>
      <c r="HVQ40">
        <v>0</v>
      </c>
      <c r="HVR40">
        <v>0</v>
      </c>
      <c r="HVS40">
        <v>0</v>
      </c>
      <c r="HVT40">
        <v>0</v>
      </c>
      <c r="HVU40">
        <v>0</v>
      </c>
      <c r="HVV40">
        <v>0</v>
      </c>
      <c r="HVW40">
        <v>0</v>
      </c>
      <c r="HVX40">
        <v>0</v>
      </c>
      <c r="HVY40">
        <v>0</v>
      </c>
      <c r="HVZ40">
        <v>0</v>
      </c>
      <c r="HWA40">
        <v>0</v>
      </c>
      <c r="HWB40">
        <v>0</v>
      </c>
      <c r="HWC40">
        <v>0</v>
      </c>
      <c r="HWD40">
        <v>0</v>
      </c>
      <c r="HWE40">
        <v>0</v>
      </c>
      <c r="HWF40">
        <v>0</v>
      </c>
      <c r="HWG40">
        <v>0</v>
      </c>
      <c r="HWH40">
        <v>0</v>
      </c>
      <c r="HWI40">
        <v>0</v>
      </c>
      <c r="HWJ40">
        <v>0</v>
      </c>
      <c r="HWK40">
        <v>0</v>
      </c>
      <c r="HWL40">
        <v>0</v>
      </c>
      <c r="HWM40">
        <v>0</v>
      </c>
      <c r="HWN40">
        <v>0</v>
      </c>
      <c r="HWO40">
        <v>0</v>
      </c>
      <c r="HWP40">
        <v>0</v>
      </c>
      <c r="HWQ40">
        <v>0</v>
      </c>
      <c r="HWR40">
        <v>0</v>
      </c>
      <c r="HWS40">
        <v>0</v>
      </c>
      <c r="HWT40">
        <v>0</v>
      </c>
      <c r="HWU40">
        <v>0</v>
      </c>
      <c r="HWV40">
        <v>0</v>
      </c>
      <c r="HWW40">
        <v>0</v>
      </c>
      <c r="HWX40">
        <v>0</v>
      </c>
      <c r="HWY40">
        <v>0</v>
      </c>
      <c r="HWZ40">
        <v>0</v>
      </c>
      <c r="HXA40">
        <v>0</v>
      </c>
      <c r="HXB40">
        <v>0</v>
      </c>
      <c r="HXC40">
        <v>0</v>
      </c>
      <c r="HXD40">
        <v>0</v>
      </c>
      <c r="HXE40">
        <v>0</v>
      </c>
      <c r="HXF40">
        <v>0</v>
      </c>
      <c r="HXG40">
        <v>0</v>
      </c>
      <c r="HXH40">
        <v>0</v>
      </c>
      <c r="HXI40">
        <v>0</v>
      </c>
      <c r="HXJ40">
        <v>0</v>
      </c>
      <c r="HXK40">
        <v>0</v>
      </c>
      <c r="HXL40">
        <v>0</v>
      </c>
      <c r="HXM40">
        <v>0</v>
      </c>
      <c r="HXN40">
        <v>0</v>
      </c>
      <c r="HXO40">
        <v>0</v>
      </c>
      <c r="HXP40">
        <v>0</v>
      </c>
      <c r="HXQ40">
        <v>0</v>
      </c>
      <c r="HXR40">
        <v>0</v>
      </c>
      <c r="HXS40">
        <v>0</v>
      </c>
      <c r="HXT40">
        <v>0</v>
      </c>
      <c r="HXU40">
        <v>0</v>
      </c>
      <c r="HXV40">
        <v>0</v>
      </c>
      <c r="HXW40">
        <v>0</v>
      </c>
      <c r="HXX40">
        <v>0</v>
      </c>
      <c r="HXY40">
        <v>0</v>
      </c>
      <c r="HXZ40">
        <v>0</v>
      </c>
      <c r="HYA40">
        <v>0</v>
      </c>
      <c r="HYB40">
        <v>0</v>
      </c>
      <c r="HYC40">
        <v>0</v>
      </c>
      <c r="HYD40">
        <v>0</v>
      </c>
      <c r="HYE40">
        <v>0</v>
      </c>
      <c r="HYF40">
        <v>0</v>
      </c>
      <c r="HYG40">
        <v>0</v>
      </c>
      <c r="HYH40">
        <v>0</v>
      </c>
      <c r="HYI40">
        <v>0</v>
      </c>
      <c r="HYJ40">
        <v>0</v>
      </c>
      <c r="HYK40">
        <v>0</v>
      </c>
      <c r="HYL40">
        <v>0</v>
      </c>
      <c r="HYM40">
        <v>0</v>
      </c>
      <c r="HYN40">
        <v>0</v>
      </c>
      <c r="HYO40">
        <v>0</v>
      </c>
      <c r="HYP40">
        <v>0</v>
      </c>
      <c r="HYQ40">
        <v>0</v>
      </c>
      <c r="HYR40">
        <v>0</v>
      </c>
      <c r="HYS40">
        <v>0</v>
      </c>
      <c r="HYT40">
        <v>0</v>
      </c>
      <c r="HYU40">
        <v>0</v>
      </c>
      <c r="HYV40">
        <v>0</v>
      </c>
      <c r="HYW40">
        <v>0</v>
      </c>
      <c r="HYX40">
        <v>0</v>
      </c>
      <c r="HYY40">
        <v>0</v>
      </c>
      <c r="HYZ40">
        <v>0</v>
      </c>
      <c r="HZA40">
        <v>0</v>
      </c>
      <c r="HZB40">
        <v>0</v>
      </c>
      <c r="HZC40">
        <v>0</v>
      </c>
      <c r="HZD40">
        <v>0</v>
      </c>
      <c r="HZE40">
        <v>0</v>
      </c>
      <c r="HZF40">
        <v>0</v>
      </c>
      <c r="HZG40">
        <v>0</v>
      </c>
      <c r="HZH40">
        <v>0</v>
      </c>
      <c r="HZI40">
        <v>0</v>
      </c>
      <c r="HZJ40">
        <v>0</v>
      </c>
      <c r="HZK40">
        <v>0</v>
      </c>
      <c r="HZL40">
        <v>0</v>
      </c>
      <c r="HZM40">
        <v>0</v>
      </c>
      <c r="HZN40">
        <v>0</v>
      </c>
      <c r="HZO40">
        <v>0</v>
      </c>
      <c r="HZP40">
        <v>0</v>
      </c>
      <c r="HZQ40">
        <v>0</v>
      </c>
      <c r="HZR40">
        <v>0</v>
      </c>
      <c r="HZS40">
        <v>0</v>
      </c>
      <c r="HZT40">
        <v>0</v>
      </c>
      <c r="HZU40">
        <v>0</v>
      </c>
      <c r="HZV40">
        <v>0</v>
      </c>
      <c r="HZW40">
        <v>0</v>
      </c>
      <c r="HZX40">
        <v>0</v>
      </c>
      <c r="HZY40">
        <v>0</v>
      </c>
      <c r="HZZ40">
        <v>0</v>
      </c>
      <c r="IAA40">
        <v>0</v>
      </c>
      <c r="IAB40">
        <v>0</v>
      </c>
      <c r="IAC40">
        <v>0</v>
      </c>
      <c r="IAD40">
        <v>0</v>
      </c>
      <c r="IAE40">
        <v>0</v>
      </c>
      <c r="IAF40">
        <v>0</v>
      </c>
      <c r="IAG40">
        <v>0</v>
      </c>
      <c r="IAH40">
        <v>0</v>
      </c>
      <c r="IAI40">
        <v>0</v>
      </c>
      <c r="IAJ40">
        <v>0</v>
      </c>
      <c r="IAK40">
        <v>0</v>
      </c>
      <c r="IAL40">
        <v>0</v>
      </c>
      <c r="IAM40">
        <v>0</v>
      </c>
      <c r="IAN40">
        <v>0</v>
      </c>
      <c r="IAO40">
        <v>0</v>
      </c>
      <c r="IAP40">
        <v>0</v>
      </c>
      <c r="IAQ40">
        <v>0</v>
      </c>
      <c r="IAR40">
        <v>0</v>
      </c>
      <c r="IAS40">
        <v>0</v>
      </c>
      <c r="IAT40">
        <v>0</v>
      </c>
      <c r="IAU40">
        <v>0</v>
      </c>
      <c r="IAV40">
        <v>0</v>
      </c>
      <c r="IAW40">
        <v>0</v>
      </c>
      <c r="IAX40">
        <v>0</v>
      </c>
      <c r="IAY40">
        <v>0</v>
      </c>
      <c r="IAZ40">
        <v>0</v>
      </c>
      <c r="IBA40">
        <v>0</v>
      </c>
      <c r="IBB40">
        <v>0</v>
      </c>
      <c r="IBC40">
        <v>0</v>
      </c>
      <c r="IBD40">
        <v>0</v>
      </c>
      <c r="IBE40">
        <v>0</v>
      </c>
      <c r="IBF40">
        <v>0</v>
      </c>
      <c r="IBG40">
        <v>0</v>
      </c>
      <c r="IBH40">
        <v>0</v>
      </c>
      <c r="IBI40">
        <v>0</v>
      </c>
      <c r="IBJ40">
        <v>0</v>
      </c>
      <c r="IBK40">
        <v>0</v>
      </c>
      <c r="IBL40">
        <v>0</v>
      </c>
      <c r="IBM40">
        <v>0</v>
      </c>
      <c r="IBN40">
        <v>0</v>
      </c>
      <c r="IBO40">
        <v>0</v>
      </c>
      <c r="IBP40">
        <v>0</v>
      </c>
      <c r="IBQ40">
        <v>0</v>
      </c>
      <c r="IBR40">
        <v>0</v>
      </c>
      <c r="IBS40">
        <v>0</v>
      </c>
      <c r="IBT40">
        <v>0</v>
      </c>
      <c r="IBU40">
        <v>0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>
        <v>0</v>
      </c>
      <c r="ICC40">
        <v>0</v>
      </c>
      <c r="ICD40">
        <v>0</v>
      </c>
      <c r="ICE40">
        <v>0</v>
      </c>
      <c r="ICF40">
        <v>0</v>
      </c>
      <c r="ICG40">
        <v>0</v>
      </c>
      <c r="ICH40">
        <v>0</v>
      </c>
      <c r="ICI40">
        <v>0</v>
      </c>
      <c r="ICJ40">
        <v>0</v>
      </c>
      <c r="ICK40">
        <v>0</v>
      </c>
      <c r="ICL40">
        <v>0</v>
      </c>
      <c r="ICM40">
        <v>0</v>
      </c>
      <c r="ICN40">
        <v>0</v>
      </c>
      <c r="ICO40">
        <v>0</v>
      </c>
      <c r="ICP40">
        <v>0</v>
      </c>
      <c r="ICQ40">
        <v>0</v>
      </c>
      <c r="ICR40">
        <v>0</v>
      </c>
      <c r="ICS40">
        <v>0</v>
      </c>
      <c r="ICT40">
        <v>0</v>
      </c>
      <c r="ICU40">
        <v>0</v>
      </c>
      <c r="ICV40">
        <v>0</v>
      </c>
      <c r="ICW40">
        <v>0</v>
      </c>
      <c r="ICX40">
        <v>0</v>
      </c>
      <c r="ICY40">
        <v>0</v>
      </c>
      <c r="ICZ40">
        <v>0</v>
      </c>
      <c r="IDA40">
        <v>0</v>
      </c>
      <c r="IDB40">
        <v>0</v>
      </c>
      <c r="IDC40">
        <v>0</v>
      </c>
      <c r="IDD40">
        <v>0</v>
      </c>
      <c r="IDE40">
        <v>0</v>
      </c>
      <c r="IDF40">
        <v>0</v>
      </c>
      <c r="IDG40">
        <v>0</v>
      </c>
      <c r="IDH40">
        <v>0</v>
      </c>
      <c r="IDI40">
        <v>0</v>
      </c>
      <c r="IDJ40">
        <v>0</v>
      </c>
      <c r="IDK40">
        <v>0</v>
      </c>
      <c r="IDL40">
        <v>0</v>
      </c>
      <c r="IDM40">
        <v>0</v>
      </c>
      <c r="IDN40">
        <v>0</v>
      </c>
      <c r="IDO40">
        <v>0</v>
      </c>
      <c r="IDP40">
        <v>0</v>
      </c>
      <c r="IDQ40">
        <v>0</v>
      </c>
      <c r="IDR40">
        <v>0</v>
      </c>
      <c r="IDS40">
        <v>0</v>
      </c>
      <c r="IDT40">
        <v>0</v>
      </c>
      <c r="IDU40">
        <v>0</v>
      </c>
      <c r="IDV40">
        <v>0</v>
      </c>
      <c r="IDW40">
        <v>0</v>
      </c>
      <c r="IDX40">
        <v>0</v>
      </c>
      <c r="IDY40">
        <v>0</v>
      </c>
      <c r="IDZ40">
        <v>0</v>
      </c>
      <c r="IEA40">
        <v>0</v>
      </c>
      <c r="IEB40">
        <v>0</v>
      </c>
      <c r="IEC40">
        <v>0</v>
      </c>
      <c r="IED40">
        <v>0</v>
      </c>
      <c r="IEE40">
        <v>0</v>
      </c>
      <c r="IEF40">
        <v>0</v>
      </c>
      <c r="IEG40">
        <v>0</v>
      </c>
      <c r="IEH40">
        <v>0</v>
      </c>
      <c r="IEI40">
        <v>0</v>
      </c>
      <c r="IEJ40">
        <v>0</v>
      </c>
      <c r="IEK40">
        <v>0</v>
      </c>
      <c r="IEL40">
        <v>0</v>
      </c>
      <c r="IEM40">
        <v>0</v>
      </c>
      <c r="IEN40">
        <v>0</v>
      </c>
      <c r="IEO40">
        <v>0</v>
      </c>
      <c r="IEP40">
        <v>0</v>
      </c>
      <c r="IEQ40">
        <v>0</v>
      </c>
      <c r="IER40">
        <v>0</v>
      </c>
      <c r="IES40">
        <v>0</v>
      </c>
      <c r="IET40">
        <v>0</v>
      </c>
      <c r="IEU40">
        <v>0</v>
      </c>
      <c r="IEV40">
        <v>0</v>
      </c>
      <c r="IEW40">
        <v>0</v>
      </c>
      <c r="IEX40">
        <v>0</v>
      </c>
      <c r="IEY40">
        <v>0</v>
      </c>
      <c r="IEZ40">
        <v>0</v>
      </c>
      <c r="IFA40">
        <v>0</v>
      </c>
      <c r="IFB40">
        <v>0</v>
      </c>
      <c r="IFC40">
        <v>0</v>
      </c>
      <c r="IFD40">
        <v>0</v>
      </c>
      <c r="IFE40">
        <v>0</v>
      </c>
      <c r="IFF40">
        <v>0</v>
      </c>
      <c r="IFG40">
        <v>0</v>
      </c>
      <c r="IFH40">
        <v>0</v>
      </c>
      <c r="IFI40">
        <v>0</v>
      </c>
      <c r="IFJ40">
        <v>0</v>
      </c>
      <c r="IFK40">
        <v>0</v>
      </c>
      <c r="IFL40">
        <v>0</v>
      </c>
      <c r="IFM40">
        <v>0</v>
      </c>
      <c r="IFN40">
        <v>0</v>
      </c>
      <c r="IFO40">
        <v>0</v>
      </c>
      <c r="IFP40">
        <v>0</v>
      </c>
      <c r="IFQ40">
        <v>0</v>
      </c>
      <c r="IFR40">
        <v>0</v>
      </c>
      <c r="IFS40">
        <v>0</v>
      </c>
      <c r="IFT40">
        <v>0</v>
      </c>
      <c r="IFU40">
        <v>0</v>
      </c>
      <c r="IFV40">
        <v>0</v>
      </c>
      <c r="IFW40">
        <v>0</v>
      </c>
      <c r="IFX40">
        <v>0</v>
      </c>
      <c r="IFY40">
        <v>0</v>
      </c>
      <c r="IFZ40">
        <v>0</v>
      </c>
      <c r="IGA40">
        <v>0</v>
      </c>
      <c r="IGB40">
        <v>0</v>
      </c>
      <c r="IGC40">
        <v>0</v>
      </c>
      <c r="IGD40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>
        <v>0</v>
      </c>
      <c r="IGQ40">
        <v>0</v>
      </c>
      <c r="IGR40">
        <v>0</v>
      </c>
      <c r="IGS40">
        <v>0</v>
      </c>
      <c r="IGT40">
        <v>0</v>
      </c>
      <c r="IGU40">
        <v>0</v>
      </c>
      <c r="IGV40">
        <v>0</v>
      </c>
      <c r="IGW40">
        <v>0</v>
      </c>
      <c r="IGX40">
        <v>0</v>
      </c>
      <c r="IGY40">
        <v>0</v>
      </c>
      <c r="IGZ40">
        <v>0</v>
      </c>
      <c r="IHA40">
        <v>0</v>
      </c>
      <c r="IHB40">
        <v>0</v>
      </c>
      <c r="IHC40">
        <v>0</v>
      </c>
      <c r="IHD40">
        <v>0</v>
      </c>
      <c r="IHE40">
        <v>0</v>
      </c>
      <c r="IHF40">
        <v>0</v>
      </c>
      <c r="IHG40">
        <v>0</v>
      </c>
      <c r="IHH40">
        <v>0</v>
      </c>
      <c r="IHI40">
        <v>0</v>
      </c>
      <c r="IHJ40">
        <v>0</v>
      </c>
      <c r="IHK40">
        <v>0</v>
      </c>
      <c r="IHL40">
        <v>0</v>
      </c>
      <c r="IHM40">
        <v>0</v>
      </c>
      <c r="IHN40">
        <v>0</v>
      </c>
      <c r="IHO40">
        <v>0</v>
      </c>
      <c r="IHP40">
        <v>0</v>
      </c>
      <c r="IHQ40">
        <v>0</v>
      </c>
      <c r="IHR40">
        <v>0</v>
      </c>
      <c r="IHS40">
        <v>0</v>
      </c>
      <c r="IHT40">
        <v>0</v>
      </c>
      <c r="IHU40">
        <v>0</v>
      </c>
      <c r="IHV40">
        <v>0</v>
      </c>
      <c r="IHW40">
        <v>0</v>
      </c>
      <c r="IHX40">
        <v>0</v>
      </c>
      <c r="IHY40">
        <v>0</v>
      </c>
      <c r="IHZ40">
        <v>0</v>
      </c>
      <c r="IIA40">
        <v>0</v>
      </c>
      <c r="IIB40">
        <v>0</v>
      </c>
      <c r="IIC40">
        <v>0</v>
      </c>
      <c r="IID40">
        <v>0</v>
      </c>
      <c r="IIE40">
        <v>0</v>
      </c>
      <c r="IIF40">
        <v>0</v>
      </c>
      <c r="IIG40">
        <v>0</v>
      </c>
      <c r="IIH40">
        <v>0</v>
      </c>
      <c r="III40">
        <v>0</v>
      </c>
      <c r="IIJ40">
        <v>0</v>
      </c>
      <c r="IIK40">
        <v>0</v>
      </c>
      <c r="IIL40">
        <v>0</v>
      </c>
      <c r="IIM40">
        <v>0</v>
      </c>
      <c r="IIN40">
        <v>0</v>
      </c>
      <c r="IIO40">
        <v>0</v>
      </c>
      <c r="IIP40">
        <v>0</v>
      </c>
      <c r="IIQ40">
        <v>0</v>
      </c>
      <c r="IIR40">
        <v>0</v>
      </c>
      <c r="IIS40">
        <v>0</v>
      </c>
      <c r="IIT40">
        <v>0</v>
      </c>
      <c r="IIU40">
        <v>0</v>
      </c>
      <c r="IIV40">
        <v>0</v>
      </c>
      <c r="IIW40">
        <v>0</v>
      </c>
      <c r="IIX40">
        <v>0</v>
      </c>
      <c r="IIY40">
        <v>0</v>
      </c>
      <c r="IIZ40">
        <v>0</v>
      </c>
      <c r="IJA40">
        <v>0</v>
      </c>
      <c r="IJB40">
        <v>0</v>
      </c>
      <c r="IJC40">
        <v>0</v>
      </c>
      <c r="IJD40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>
        <v>0</v>
      </c>
      <c r="IJK40">
        <v>0</v>
      </c>
      <c r="IJL40">
        <v>0</v>
      </c>
      <c r="IJM40">
        <v>0</v>
      </c>
      <c r="IJN40">
        <v>0</v>
      </c>
      <c r="IJO40">
        <v>0</v>
      </c>
      <c r="IJP40">
        <v>0</v>
      </c>
      <c r="IJQ40">
        <v>0</v>
      </c>
      <c r="IJR40">
        <v>0</v>
      </c>
      <c r="IJS40">
        <v>0</v>
      </c>
      <c r="IJT40">
        <v>0</v>
      </c>
      <c r="IJU40">
        <v>0</v>
      </c>
      <c r="IJV40">
        <v>0</v>
      </c>
      <c r="IJW40">
        <v>0</v>
      </c>
      <c r="IJX40">
        <v>0</v>
      </c>
      <c r="IJY40">
        <v>0</v>
      </c>
      <c r="IJZ40">
        <v>0</v>
      </c>
      <c r="IKA40">
        <v>0</v>
      </c>
      <c r="IKB40">
        <v>0</v>
      </c>
      <c r="IKC40">
        <v>0</v>
      </c>
      <c r="IKD40">
        <v>0</v>
      </c>
      <c r="IKE40">
        <v>0</v>
      </c>
      <c r="IKF40">
        <v>0</v>
      </c>
      <c r="IKG40">
        <v>0</v>
      </c>
      <c r="IKH40">
        <v>0</v>
      </c>
      <c r="IKI40">
        <v>0</v>
      </c>
      <c r="IKJ40">
        <v>0</v>
      </c>
      <c r="IKK40">
        <v>0</v>
      </c>
      <c r="IKL40">
        <v>0</v>
      </c>
      <c r="IKM40">
        <v>0</v>
      </c>
      <c r="IKN40">
        <v>0</v>
      </c>
      <c r="IKO40">
        <v>0</v>
      </c>
      <c r="IKP40">
        <v>0</v>
      </c>
      <c r="IKQ40">
        <v>0</v>
      </c>
      <c r="IKR40">
        <v>0</v>
      </c>
      <c r="IKS40">
        <v>0</v>
      </c>
      <c r="IKT40">
        <v>0</v>
      </c>
      <c r="IKU40">
        <v>0</v>
      </c>
      <c r="IKV40">
        <v>0</v>
      </c>
      <c r="IKW40">
        <v>0</v>
      </c>
      <c r="IKX40">
        <v>0</v>
      </c>
      <c r="IKY40">
        <v>0</v>
      </c>
      <c r="IKZ40">
        <v>0</v>
      </c>
      <c r="ILA40">
        <v>0</v>
      </c>
      <c r="ILB40">
        <v>0</v>
      </c>
      <c r="ILC40">
        <v>0</v>
      </c>
      <c r="ILD40">
        <v>0</v>
      </c>
      <c r="ILE40">
        <v>0</v>
      </c>
      <c r="ILF40">
        <v>0</v>
      </c>
      <c r="ILG40">
        <v>0</v>
      </c>
      <c r="ILH40">
        <v>0</v>
      </c>
      <c r="ILI40">
        <v>0</v>
      </c>
      <c r="ILJ40">
        <v>0</v>
      </c>
      <c r="ILK40">
        <v>0</v>
      </c>
      <c r="ILL40">
        <v>0</v>
      </c>
      <c r="ILM40">
        <v>0</v>
      </c>
      <c r="ILN40">
        <v>0</v>
      </c>
      <c r="ILO40">
        <v>0</v>
      </c>
      <c r="ILP40">
        <v>0</v>
      </c>
      <c r="ILQ40">
        <v>0</v>
      </c>
      <c r="ILR40">
        <v>0</v>
      </c>
      <c r="ILS40">
        <v>0</v>
      </c>
      <c r="ILT40">
        <v>0</v>
      </c>
      <c r="ILU40">
        <v>0</v>
      </c>
      <c r="ILV40">
        <v>0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0</v>
      </c>
      <c r="IMM40">
        <v>0</v>
      </c>
      <c r="IMN40">
        <v>0</v>
      </c>
      <c r="IMO40">
        <v>0</v>
      </c>
      <c r="IMP40">
        <v>0</v>
      </c>
      <c r="IMQ40">
        <v>0</v>
      </c>
      <c r="IMR40">
        <v>0</v>
      </c>
      <c r="IMS40">
        <v>0</v>
      </c>
      <c r="IMT40">
        <v>0</v>
      </c>
      <c r="IMU40">
        <v>0</v>
      </c>
      <c r="IMV40">
        <v>0</v>
      </c>
      <c r="IMW40">
        <v>0</v>
      </c>
      <c r="IMX40">
        <v>0</v>
      </c>
      <c r="IMY40">
        <v>0</v>
      </c>
      <c r="IMZ40">
        <v>0</v>
      </c>
      <c r="INA40">
        <v>0</v>
      </c>
      <c r="INB40">
        <v>0</v>
      </c>
      <c r="INC40">
        <v>0</v>
      </c>
      <c r="IND40">
        <v>0</v>
      </c>
      <c r="INE40">
        <v>0</v>
      </c>
      <c r="INF40">
        <v>0</v>
      </c>
      <c r="ING40">
        <v>0</v>
      </c>
      <c r="INH40">
        <v>0</v>
      </c>
      <c r="INI40">
        <v>0</v>
      </c>
      <c r="INJ40">
        <v>0</v>
      </c>
      <c r="INK40">
        <v>0</v>
      </c>
      <c r="INL40">
        <v>0</v>
      </c>
      <c r="INM40">
        <v>0</v>
      </c>
      <c r="INN40">
        <v>0</v>
      </c>
      <c r="INO40">
        <v>0</v>
      </c>
      <c r="INP40">
        <v>0</v>
      </c>
      <c r="INQ40">
        <v>0</v>
      </c>
      <c r="INR40">
        <v>0</v>
      </c>
      <c r="INS40">
        <v>0</v>
      </c>
      <c r="INT40">
        <v>0</v>
      </c>
      <c r="INU40">
        <v>0</v>
      </c>
      <c r="INV40">
        <v>0</v>
      </c>
      <c r="INW40">
        <v>0</v>
      </c>
      <c r="INX40">
        <v>0</v>
      </c>
      <c r="INY40">
        <v>0</v>
      </c>
      <c r="INZ40">
        <v>0</v>
      </c>
      <c r="IOA40">
        <v>0</v>
      </c>
      <c r="IOB40">
        <v>0</v>
      </c>
      <c r="IOC40">
        <v>0</v>
      </c>
      <c r="IOD40">
        <v>0</v>
      </c>
      <c r="IOE40">
        <v>0</v>
      </c>
      <c r="IOF40">
        <v>0</v>
      </c>
      <c r="IOG40">
        <v>0</v>
      </c>
      <c r="IOH40">
        <v>0</v>
      </c>
      <c r="IOI40">
        <v>0</v>
      </c>
      <c r="IOJ40">
        <v>0</v>
      </c>
      <c r="IOK40">
        <v>0</v>
      </c>
      <c r="IOL40">
        <v>0</v>
      </c>
      <c r="IOM40">
        <v>0</v>
      </c>
      <c r="ION40">
        <v>0</v>
      </c>
      <c r="IOO40">
        <v>0</v>
      </c>
      <c r="IOP40">
        <v>0</v>
      </c>
      <c r="IOQ40">
        <v>0</v>
      </c>
      <c r="IOR40">
        <v>0</v>
      </c>
      <c r="IOS40">
        <v>0</v>
      </c>
      <c r="IOT40">
        <v>0</v>
      </c>
      <c r="IOU40">
        <v>0</v>
      </c>
      <c r="IOV40">
        <v>0</v>
      </c>
      <c r="IOW40">
        <v>0</v>
      </c>
      <c r="IOX40">
        <v>0</v>
      </c>
      <c r="IOY40">
        <v>0</v>
      </c>
      <c r="IOZ40">
        <v>0</v>
      </c>
      <c r="IPA40">
        <v>0</v>
      </c>
      <c r="IPB40">
        <v>0</v>
      </c>
      <c r="IPC40">
        <v>0</v>
      </c>
      <c r="IPD40">
        <v>0</v>
      </c>
      <c r="IPE40">
        <v>0</v>
      </c>
      <c r="IPF40">
        <v>0</v>
      </c>
      <c r="IPG40">
        <v>0</v>
      </c>
      <c r="IPH40">
        <v>0</v>
      </c>
      <c r="IPI40">
        <v>0</v>
      </c>
      <c r="IPJ40">
        <v>0</v>
      </c>
      <c r="IPK40">
        <v>0</v>
      </c>
      <c r="IPL40">
        <v>0</v>
      </c>
      <c r="IPM40">
        <v>0</v>
      </c>
      <c r="IPN40">
        <v>0</v>
      </c>
      <c r="IPO40">
        <v>0</v>
      </c>
      <c r="IPP40">
        <v>0</v>
      </c>
      <c r="IPQ40">
        <v>0</v>
      </c>
      <c r="IPR40">
        <v>0</v>
      </c>
      <c r="IPS40">
        <v>0</v>
      </c>
      <c r="IPT40">
        <v>0</v>
      </c>
      <c r="IPU40">
        <v>0</v>
      </c>
      <c r="IPV40">
        <v>0</v>
      </c>
      <c r="IPW40">
        <v>0</v>
      </c>
      <c r="IPX40">
        <v>0</v>
      </c>
      <c r="IPY40">
        <v>0</v>
      </c>
      <c r="IPZ40">
        <v>0</v>
      </c>
      <c r="IQA40">
        <v>0</v>
      </c>
      <c r="IQB40">
        <v>0</v>
      </c>
      <c r="IQC40">
        <v>0</v>
      </c>
      <c r="IQD40">
        <v>0</v>
      </c>
      <c r="IQE40">
        <v>0</v>
      </c>
      <c r="IQF40">
        <v>0</v>
      </c>
      <c r="IQG40">
        <v>0</v>
      </c>
      <c r="IQH40">
        <v>0</v>
      </c>
      <c r="IQI40">
        <v>0</v>
      </c>
      <c r="IQJ40">
        <v>0</v>
      </c>
      <c r="IQK40">
        <v>0</v>
      </c>
      <c r="IQL40">
        <v>0</v>
      </c>
      <c r="IQM40">
        <v>0</v>
      </c>
      <c r="IQN40">
        <v>0</v>
      </c>
      <c r="IQO40">
        <v>0</v>
      </c>
      <c r="IQP40">
        <v>0</v>
      </c>
      <c r="IQQ40">
        <v>0</v>
      </c>
      <c r="IQR40">
        <v>0</v>
      </c>
      <c r="IQS40">
        <v>0</v>
      </c>
      <c r="IQT40">
        <v>0</v>
      </c>
      <c r="IQU40">
        <v>0</v>
      </c>
      <c r="IQV40">
        <v>0</v>
      </c>
      <c r="IQW40">
        <v>0</v>
      </c>
      <c r="IQX40">
        <v>0</v>
      </c>
      <c r="IQY40">
        <v>0</v>
      </c>
      <c r="IQZ40">
        <v>0</v>
      </c>
      <c r="IRA40">
        <v>0</v>
      </c>
      <c r="IRB40">
        <v>0</v>
      </c>
      <c r="IRC40">
        <v>0</v>
      </c>
      <c r="IRD40">
        <v>0</v>
      </c>
      <c r="IRE40">
        <v>0</v>
      </c>
      <c r="IRF40">
        <v>0</v>
      </c>
      <c r="IRG40">
        <v>0</v>
      </c>
      <c r="IRH40">
        <v>0</v>
      </c>
      <c r="IRI40">
        <v>0</v>
      </c>
      <c r="IRJ40">
        <v>0</v>
      </c>
      <c r="IRK40">
        <v>0</v>
      </c>
      <c r="IRL40">
        <v>0</v>
      </c>
      <c r="IRM40">
        <v>0</v>
      </c>
      <c r="IRN40">
        <v>0</v>
      </c>
      <c r="IRO40">
        <v>0</v>
      </c>
      <c r="IRP40">
        <v>0</v>
      </c>
      <c r="IRQ40">
        <v>0</v>
      </c>
      <c r="IRR40">
        <v>0</v>
      </c>
      <c r="IRS40">
        <v>0</v>
      </c>
      <c r="IRT40">
        <v>0</v>
      </c>
      <c r="IRU40">
        <v>0</v>
      </c>
      <c r="IRV40">
        <v>0</v>
      </c>
      <c r="IRW40">
        <v>0</v>
      </c>
      <c r="IRX40">
        <v>0</v>
      </c>
      <c r="IRY40">
        <v>0</v>
      </c>
      <c r="IRZ40">
        <v>0</v>
      </c>
      <c r="ISA40">
        <v>0</v>
      </c>
      <c r="ISB40">
        <v>0</v>
      </c>
      <c r="ISC40">
        <v>0</v>
      </c>
      <c r="ISD40">
        <v>0</v>
      </c>
      <c r="ISE40">
        <v>0</v>
      </c>
      <c r="ISF40">
        <v>0</v>
      </c>
      <c r="ISG40">
        <v>0</v>
      </c>
      <c r="ISH40">
        <v>0</v>
      </c>
      <c r="ISI40">
        <v>0</v>
      </c>
      <c r="ISJ40">
        <v>0</v>
      </c>
      <c r="ISK40">
        <v>0</v>
      </c>
      <c r="ISL40">
        <v>0</v>
      </c>
      <c r="ISM40">
        <v>0</v>
      </c>
      <c r="ISN40">
        <v>0</v>
      </c>
      <c r="ISO40">
        <v>0</v>
      </c>
      <c r="ISP40">
        <v>0</v>
      </c>
      <c r="ISQ40">
        <v>0</v>
      </c>
      <c r="ISR40">
        <v>0</v>
      </c>
      <c r="ISS40">
        <v>0</v>
      </c>
      <c r="IST40">
        <v>0</v>
      </c>
      <c r="ISU40">
        <v>0</v>
      </c>
      <c r="ISV40">
        <v>0</v>
      </c>
      <c r="ISW40">
        <v>0</v>
      </c>
      <c r="ISX40">
        <v>0</v>
      </c>
      <c r="ISY40">
        <v>0</v>
      </c>
      <c r="ISZ40">
        <v>0</v>
      </c>
      <c r="ITA40">
        <v>0</v>
      </c>
      <c r="ITB40">
        <v>0</v>
      </c>
      <c r="ITC40">
        <v>0</v>
      </c>
      <c r="ITD40">
        <v>0</v>
      </c>
      <c r="ITE40">
        <v>0</v>
      </c>
      <c r="ITF40">
        <v>0</v>
      </c>
      <c r="ITG40">
        <v>0</v>
      </c>
      <c r="ITH40">
        <v>0</v>
      </c>
      <c r="ITI40">
        <v>0</v>
      </c>
      <c r="ITJ40">
        <v>0</v>
      </c>
      <c r="ITK40">
        <v>0</v>
      </c>
      <c r="ITL40">
        <v>0</v>
      </c>
      <c r="ITM40">
        <v>0</v>
      </c>
      <c r="ITN40">
        <v>0</v>
      </c>
      <c r="ITO40">
        <v>0</v>
      </c>
      <c r="ITP40">
        <v>0</v>
      </c>
      <c r="ITQ40">
        <v>0</v>
      </c>
      <c r="ITR40">
        <v>0</v>
      </c>
      <c r="ITS40">
        <v>0</v>
      </c>
      <c r="ITT40">
        <v>0</v>
      </c>
      <c r="ITU40">
        <v>0</v>
      </c>
      <c r="ITV40">
        <v>0</v>
      </c>
      <c r="ITW40">
        <v>0</v>
      </c>
      <c r="ITX40">
        <v>0</v>
      </c>
      <c r="ITY40">
        <v>0</v>
      </c>
      <c r="ITZ40">
        <v>0</v>
      </c>
      <c r="IUA40">
        <v>0</v>
      </c>
      <c r="IUB40">
        <v>0</v>
      </c>
      <c r="IUC40">
        <v>0</v>
      </c>
      <c r="IUD40">
        <v>0</v>
      </c>
      <c r="IUE40">
        <v>0</v>
      </c>
      <c r="IUF40">
        <v>0</v>
      </c>
      <c r="IUG40">
        <v>0</v>
      </c>
      <c r="IUH40">
        <v>0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>
        <v>0</v>
      </c>
      <c r="IUQ40">
        <v>0</v>
      </c>
      <c r="IUR40">
        <v>0</v>
      </c>
      <c r="IUS40">
        <v>0</v>
      </c>
      <c r="IUT40">
        <v>0</v>
      </c>
      <c r="IUU40">
        <v>0</v>
      </c>
      <c r="IUV40">
        <v>0</v>
      </c>
      <c r="IUW40">
        <v>0</v>
      </c>
      <c r="IUX40">
        <v>0</v>
      </c>
      <c r="IUY40">
        <v>0</v>
      </c>
      <c r="IUZ40">
        <v>0</v>
      </c>
      <c r="IVA40">
        <v>0</v>
      </c>
      <c r="IVB40">
        <v>0</v>
      </c>
      <c r="IVC40">
        <v>0</v>
      </c>
      <c r="IVD40">
        <v>0</v>
      </c>
      <c r="IVE40">
        <v>0</v>
      </c>
      <c r="IVF40">
        <v>0</v>
      </c>
      <c r="IVG40">
        <v>0</v>
      </c>
      <c r="IVH40">
        <v>0</v>
      </c>
      <c r="IVI40">
        <v>0</v>
      </c>
      <c r="IVJ40">
        <v>0</v>
      </c>
      <c r="IVK40">
        <v>0</v>
      </c>
      <c r="IVL40">
        <v>0</v>
      </c>
      <c r="IVM40">
        <v>0</v>
      </c>
      <c r="IVN40">
        <v>0</v>
      </c>
      <c r="IVO40">
        <v>0</v>
      </c>
      <c r="IVP40">
        <v>0</v>
      </c>
      <c r="IVQ40">
        <v>0</v>
      </c>
      <c r="IVR40">
        <v>0</v>
      </c>
      <c r="IVS40">
        <v>0</v>
      </c>
      <c r="IVT40">
        <v>0</v>
      </c>
      <c r="IVU40">
        <v>0</v>
      </c>
      <c r="IVV40">
        <v>0</v>
      </c>
      <c r="IVW40">
        <v>0</v>
      </c>
      <c r="IVX40">
        <v>0</v>
      </c>
      <c r="IVY40">
        <v>0</v>
      </c>
      <c r="IVZ40">
        <v>0</v>
      </c>
      <c r="IWA40">
        <v>0</v>
      </c>
      <c r="IWB40">
        <v>0</v>
      </c>
      <c r="IWC40">
        <v>0</v>
      </c>
      <c r="IWD40">
        <v>0</v>
      </c>
      <c r="IWE40">
        <v>0</v>
      </c>
      <c r="IWF40">
        <v>0</v>
      </c>
      <c r="IWG40">
        <v>0</v>
      </c>
      <c r="IWH40">
        <v>0</v>
      </c>
      <c r="IWI40">
        <v>0</v>
      </c>
      <c r="IWJ40">
        <v>0</v>
      </c>
      <c r="IWK40">
        <v>0</v>
      </c>
      <c r="IWL40">
        <v>0</v>
      </c>
      <c r="IWM40">
        <v>0</v>
      </c>
      <c r="IWN40">
        <v>0</v>
      </c>
      <c r="IWO40">
        <v>0</v>
      </c>
      <c r="IWP40">
        <v>0</v>
      </c>
      <c r="IWQ40">
        <v>0</v>
      </c>
      <c r="IWR40">
        <v>0</v>
      </c>
      <c r="IWS40">
        <v>0</v>
      </c>
      <c r="IWT40">
        <v>0</v>
      </c>
      <c r="IWU40">
        <v>0</v>
      </c>
      <c r="IWV40">
        <v>0</v>
      </c>
      <c r="IWW40">
        <v>0</v>
      </c>
      <c r="IWX40">
        <v>0</v>
      </c>
      <c r="IWY40">
        <v>0</v>
      </c>
      <c r="IWZ40">
        <v>0</v>
      </c>
      <c r="IXA40">
        <v>0</v>
      </c>
      <c r="IXB40">
        <v>0</v>
      </c>
      <c r="IXC40">
        <v>0</v>
      </c>
      <c r="IXD40">
        <v>0</v>
      </c>
      <c r="IXE40">
        <v>0</v>
      </c>
      <c r="IXF40">
        <v>0</v>
      </c>
      <c r="IXG40">
        <v>0</v>
      </c>
      <c r="IXH40">
        <v>0</v>
      </c>
      <c r="IXI40">
        <v>0</v>
      </c>
      <c r="IXJ40">
        <v>0</v>
      </c>
      <c r="IXK40">
        <v>0</v>
      </c>
      <c r="IXL40">
        <v>0</v>
      </c>
      <c r="IXM40">
        <v>0</v>
      </c>
      <c r="IXN40">
        <v>0</v>
      </c>
      <c r="IXO40">
        <v>0</v>
      </c>
      <c r="IXP40">
        <v>0</v>
      </c>
      <c r="IXQ40">
        <v>0</v>
      </c>
      <c r="IXR40">
        <v>0</v>
      </c>
      <c r="IXS40">
        <v>0</v>
      </c>
      <c r="IXT40">
        <v>0</v>
      </c>
      <c r="IXU40">
        <v>0</v>
      </c>
      <c r="IXV40">
        <v>0</v>
      </c>
      <c r="IXW40">
        <v>0</v>
      </c>
      <c r="IXX40">
        <v>0</v>
      </c>
      <c r="IXY40">
        <v>0</v>
      </c>
      <c r="IXZ40">
        <v>0</v>
      </c>
      <c r="IYA40">
        <v>0</v>
      </c>
      <c r="IYB40">
        <v>0</v>
      </c>
      <c r="IYC40">
        <v>0</v>
      </c>
      <c r="IYD40">
        <v>0</v>
      </c>
      <c r="IYE40">
        <v>0</v>
      </c>
      <c r="IYF40">
        <v>0</v>
      </c>
      <c r="IYG40">
        <v>0</v>
      </c>
      <c r="IYH40">
        <v>0</v>
      </c>
      <c r="IYI40">
        <v>0</v>
      </c>
      <c r="IYJ40">
        <v>0</v>
      </c>
      <c r="IYK40">
        <v>0</v>
      </c>
      <c r="IYL40">
        <v>0</v>
      </c>
      <c r="IYM40">
        <v>0</v>
      </c>
      <c r="IYN40">
        <v>0</v>
      </c>
      <c r="IYO40">
        <v>0</v>
      </c>
      <c r="IYP40">
        <v>0</v>
      </c>
      <c r="IYQ40">
        <v>0</v>
      </c>
      <c r="IYR40">
        <v>0</v>
      </c>
      <c r="IYS40">
        <v>0</v>
      </c>
      <c r="IYT40">
        <v>0</v>
      </c>
      <c r="IYU40">
        <v>0</v>
      </c>
      <c r="IYV40">
        <v>0</v>
      </c>
      <c r="IYW40">
        <v>0</v>
      </c>
      <c r="IYX40">
        <v>0</v>
      </c>
      <c r="IYY40">
        <v>0</v>
      </c>
      <c r="IYZ40">
        <v>0</v>
      </c>
      <c r="IZA40">
        <v>0</v>
      </c>
      <c r="IZB40">
        <v>0</v>
      </c>
      <c r="IZC40">
        <v>0</v>
      </c>
      <c r="IZD40">
        <v>0</v>
      </c>
      <c r="IZE40">
        <v>0</v>
      </c>
      <c r="IZF40">
        <v>0</v>
      </c>
      <c r="IZG40">
        <v>0</v>
      </c>
      <c r="IZH40">
        <v>0</v>
      </c>
      <c r="IZI40">
        <v>0</v>
      </c>
      <c r="IZJ40">
        <v>0</v>
      </c>
      <c r="IZK40">
        <v>0</v>
      </c>
      <c r="IZL40">
        <v>0</v>
      </c>
      <c r="IZM40">
        <v>0</v>
      </c>
      <c r="IZN40">
        <v>0</v>
      </c>
      <c r="IZO40">
        <v>0</v>
      </c>
      <c r="IZP40">
        <v>0</v>
      </c>
      <c r="IZQ40">
        <v>0</v>
      </c>
      <c r="IZR40">
        <v>0</v>
      </c>
      <c r="IZS40">
        <v>0</v>
      </c>
      <c r="IZT40">
        <v>0</v>
      </c>
      <c r="IZU40">
        <v>0</v>
      </c>
      <c r="IZV40">
        <v>0</v>
      </c>
      <c r="IZW40">
        <v>0</v>
      </c>
      <c r="IZX40">
        <v>0</v>
      </c>
      <c r="IZY40">
        <v>0</v>
      </c>
      <c r="IZZ40">
        <v>0</v>
      </c>
      <c r="JAA40">
        <v>0</v>
      </c>
      <c r="JAB40">
        <v>0</v>
      </c>
      <c r="JAC40">
        <v>0</v>
      </c>
      <c r="JAD40">
        <v>0</v>
      </c>
      <c r="JAE40">
        <v>0</v>
      </c>
      <c r="JAF40">
        <v>0</v>
      </c>
      <c r="JAG40">
        <v>0</v>
      </c>
      <c r="JAH40">
        <v>0</v>
      </c>
      <c r="JAI40">
        <v>0</v>
      </c>
      <c r="JAJ40">
        <v>0</v>
      </c>
      <c r="JAK40">
        <v>0</v>
      </c>
      <c r="JAL40">
        <v>0</v>
      </c>
      <c r="JAM40">
        <v>0</v>
      </c>
      <c r="JAN40">
        <v>0</v>
      </c>
      <c r="JAO40">
        <v>0</v>
      </c>
      <c r="JAP40">
        <v>0</v>
      </c>
      <c r="JAQ40">
        <v>0</v>
      </c>
      <c r="JAR40">
        <v>0</v>
      </c>
      <c r="JAS40">
        <v>0</v>
      </c>
      <c r="JAT40">
        <v>0</v>
      </c>
      <c r="JAU40">
        <v>0</v>
      </c>
      <c r="JAV40">
        <v>0</v>
      </c>
      <c r="JAW40">
        <v>0</v>
      </c>
      <c r="JAX40">
        <v>0</v>
      </c>
      <c r="JAY40">
        <v>0</v>
      </c>
      <c r="JAZ40">
        <v>0</v>
      </c>
      <c r="JBA40">
        <v>0</v>
      </c>
      <c r="JBB40">
        <v>0</v>
      </c>
      <c r="JBC40">
        <v>0</v>
      </c>
      <c r="JBD40">
        <v>0</v>
      </c>
      <c r="JBE40">
        <v>0</v>
      </c>
      <c r="JBF40">
        <v>0</v>
      </c>
      <c r="JBG40">
        <v>0</v>
      </c>
      <c r="JBH40">
        <v>0</v>
      </c>
      <c r="JBI40">
        <v>0</v>
      </c>
      <c r="JBJ40">
        <v>0</v>
      </c>
      <c r="JBK40">
        <v>0</v>
      </c>
      <c r="JBL40">
        <v>0</v>
      </c>
      <c r="JBM40">
        <v>0</v>
      </c>
      <c r="JBN40">
        <v>0</v>
      </c>
      <c r="JBO40">
        <v>0</v>
      </c>
      <c r="JBP40">
        <v>0</v>
      </c>
      <c r="JBQ40">
        <v>0</v>
      </c>
      <c r="JBR40">
        <v>0</v>
      </c>
      <c r="JBS40">
        <v>0</v>
      </c>
      <c r="JBT40">
        <v>0</v>
      </c>
      <c r="JBU40">
        <v>0</v>
      </c>
      <c r="JBV40">
        <v>0</v>
      </c>
      <c r="JBW40">
        <v>0</v>
      </c>
      <c r="JBX40">
        <v>0</v>
      </c>
      <c r="JBY40">
        <v>0</v>
      </c>
      <c r="JBZ40">
        <v>0</v>
      </c>
      <c r="JCA40">
        <v>0</v>
      </c>
      <c r="JCB40">
        <v>0</v>
      </c>
      <c r="JCC40">
        <v>0</v>
      </c>
      <c r="JCD40">
        <v>0</v>
      </c>
      <c r="JCE40">
        <v>0</v>
      </c>
      <c r="JCF40">
        <v>0</v>
      </c>
      <c r="JCG40">
        <v>0</v>
      </c>
      <c r="JCH40">
        <v>0</v>
      </c>
      <c r="JCI40">
        <v>0</v>
      </c>
      <c r="JCJ40">
        <v>0</v>
      </c>
      <c r="JCK40">
        <v>0</v>
      </c>
      <c r="JCL40">
        <v>0</v>
      </c>
      <c r="JCM40">
        <v>0</v>
      </c>
      <c r="JCN40">
        <v>0</v>
      </c>
      <c r="JCO40">
        <v>0</v>
      </c>
      <c r="JCP40">
        <v>0</v>
      </c>
      <c r="JCQ40">
        <v>0</v>
      </c>
      <c r="JCR40">
        <v>0</v>
      </c>
      <c r="JCS40">
        <v>0</v>
      </c>
      <c r="JCT40">
        <v>0</v>
      </c>
      <c r="JCU40">
        <v>0</v>
      </c>
      <c r="JCV40">
        <v>0</v>
      </c>
      <c r="JCW40">
        <v>0</v>
      </c>
      <c r="JCX40">
        <v>0</v>
      </c>
      <c r="JCY40">
        <v>0</v>
      </c>
      <c r="JCZ40">
        <v>0</v>
      </c>
      <c r="JDA40">
        <v>0</v>
      </c>
      <c r="JDB40">
        <v>0</v>
      </c>
      <c r="JDC40">
        <v>0</v>
      </c>
      <c r="JDD40">
        <v>0</v>
      </c>
      <c r="JDE40">
        <v>0</v>
      </c>
      <c r="JDF40">
        <v>0</v>
      </c>
      <c r="JDG40">
        <v>0</v>
      </c>
      <c r="JDH40">
        <v>0</v>
      </c>
      <c r="JDI40">
        <v>0</v>
      </c>
      <c r="JDJ40">
        <v>0</v>
      </c>
      <c r="JDK40">
        <v>0</v>
      </c>
      <c r="JDL40">
        <v>0</v>
      </c>
      <c r="JDM40">
        <v>0</v>
      </c>
      <c r="JDN40">
        <v>0</v>
      </c>
      <c r="JDO40">
        <v>0</v>
      </c>
      <c r="JDP40">
        <v>0</v>
      </c>
      <c r="JDQ40">
        <v>0</v>
      </c>
      <c r="JDR40">
        <v>0</v>
      </c>
      <c r="JDS40">
        <v>0</v>
      </c>
      <c r="JDT40">
        <v>0</v>
      </c>
      <c r="JDU40">
        <v>0</v>
      </c>
      <c r="JDV40">
        <v>0</v>
      </c>
      <c r="JDW40">
        <v>0</v>
      </c>
      <c r="JDX40">
        <v>0</v>
      </c>
      <c r="JDY40">
        <v>0</v>
      </c>
      <c r="JDZ40">
        <v>0</v>
      </c>
      <c r="JEA40">
        <v>0</v>
      </c>
      <c r="JEB40">
        <v>0</v>
      </c>
      <c r="JEC40">
        <v>0</v>
      </c>
      <c r="JED40">
        <v>0</v>
      </c>
      <c r="JEE40">
        <v>0</v>
      </c>
      <c r="JEF40">
        <v>0</v>
      </c>
      <c r="JEG40">
        <v>0</v>
      </c>
      <c r="JEH40">
        <v>0</v>
      </c>
      <c r="JEI40">
        <v>0</v>
      </c>
      <c r="JEJ40">
        <v>0</v>
      </c>
      <c r="JEK40">
        <v>0</v>
      </c>
      <c r="JEL40">
        <v>0</v>
      </c>
      <c r="JEM40">
        <v>0</v>
      </c>
      <c r="JEN40">
        <v>0</v>
      </c>
      <c r="JEO40">
        <v>0</v>
      </c>
      <c r="JEP40">
        <v>0</v>
      </c>
      <c r="JEQ40">
        <v>0</v>
      </c>
      <c r="JER40">
        <v>0</v>
      </c>
      <c r="JES40">
        <v>0</v>
      </c>
      <c r="JET40">
        <v>0</v>
      </c>
      <c r="JEU40">
        <v>0</v>
      </c>
      <c r="JEV40">
        <v>0</v>
      </c>
      <c r="JEW40">
        <v>0</v>
      </c>
      <c r="JEX40">
        <v>0</v>
      </c>
      <c r="JEY40">
        <v>0</v>
      </c>
      <c r="JEZ40">
        <v>0</v>
      </c>
      <c r="JFA40">
        <v>0</v>
      </c>
      <c r="JFB40">
        <v>0</v>
      </c>
      <c r="JFC40">
        <v>0</v>
      </c>
      <c r="JFD40">
        <v>0</v>
      </c>
      <c r="JFE40">
        <v>0</v>
      </c>
      <c r="JFF40">
        <v>0</v>
      </c>
      <c r="JFG40">
        <v>0</v>
      </c>
      <c r="JFH40">
        <v>0</v>
      </c>
      <c r="JFI40">
        <v>0</v>
      </c>
      <c r="JFJ40">
        <v>0</v>
      </c>
      <c r="JFK40">
        <v>0</v>
      </c>
      <c r="JFL40">
        <v>0</v>
      </c>
      <c r="JFM40">
        <v>0</v>
      </c>
      <c r="JFN40">
        <v>0</v>
      </c>
      <c r="JFO40">
        <v>0</v>
      </c>
      <c r="JFP40">
        <v>0</v>
      </c>
      <c r="JFQ40">
        <v>0</v>
      </c>
      <c r="JFR40">
        <v>0</v>
      </c>
      <c r="JFS40">
        <v>0</v>
      </c>
      <c r="JFT40">
        <v>0</v>
      </c>
      <c r="JFU40">
        <v>0</v>
      </c>
      <c r="JFV40">
        <v>0</v>
      </c>
      <c r="JFW40">
        <v>0</v>
      </c>
      <c r="JFX40">
        <v>0</v>
      </c>
      <c r="JFY40">
        <v>0</v>
      </c>
      <c r="JFZ40">
        <v>0</v>
      </c>
      <c r="JGA40">
        <v>0</v>
      </c>
      <c r="JGB40">
        <v>0</v>
      </c>
      <c r="JGC40">
        <v>0</v>
      </c>
      <c r="JGD40">
        <v>0</v>
      </c>
      <c r="JGE40">
        <v>0</v>
      </c>
      <c r="JGF40">
        <v>0</v>
      </c>
      <c r="JGG40">
        <v>0</v>
      </c>
      <c r="JGH40">
        <v>0</v>
      </c>
      <c r="JGI40">
        <v>0</v>
      </c>
      <c r="JGJ40">
        <v>0</v>
      </c>
      <c r="JGK40">
        <v>0</v>
      </c>
      <c r="JGL40">
        <v>0</v>
      </c>
      <c r="JGM40">
        <v>0</v>
      </c>
      <c r="JGN40">
        <v>0</v>
      </c>
      <c r="JGO40">
        <v>0</v>
      </c>
      <c r="JGP40">
        <v>0</v>
      </c>
      <c r="JGQ40">
        <v>0</v>
      </c>
      <c r="JGR40">
        <v>0</v>
      </c>
      <c r="JGS40">
        <v>0</v>
      </c>
      <c r="JGT40">
        <v>0</v>
      </c>
      <c r="JGU40">
        <v>0</v>
      </c>
      <c r="JGV40">
        <v>0</v>
      </c>
      <c r="JGW40">
        <v>0</v>
      </c>
      <c r="JGX40">
        <v>0</v>
      </c>
      <c r="JGY40">
        <v>0</v>
      </c>
      <c r="JGZ40">
        <v>0</v>
      </c>
      <c r="JHA40">
        <v>0</v>
      </c>
      <c r="JHB40">
        <v>0</v>
      </c>
      <c r="JHC40">
        <v>0</v>
      </c>
      <c r="JHD40">
        <v>0</v>
      </c>
      <c r="JHE40">
        <v>0</v>
      </c>
      <c r="JHF40">
        <v>0</v>
      </c>
      <c r="JHG40">
        <v>0</v>
      </c>
      <c r="JHH40">
        <v>0</v>
      </c>
      <c r="JHI40">
        <v>0</v>
      </c>
      <c r="JHJ40">
        <v>0</v>
      </c>
      <c r="JHK40">
        <v>0</v>
      </c>
      <c r="JHL40">
        <v>0</v>
      </c>
      <c r="JHM40">
        <v>0</v>
      </c>
      <c r="JHN40">
        <v>0</v>
      </c>
      <c r="JHO40">
        <v>0</v>
      </c>
      <c r="JHP40">
        <v>0</v>
      </c>
      <c r="JHQ40">
        <v>0</v>
      </c>
      <c r="JHR40">
        <v>0</v>
      </c>
      <c r="JHS40">
        <v>0</v>
      </c>
      <c r="JHT40">
        <v>0</v>
      </c>
      <c r="JHU40">
        <v>0</v>
      </c>
      <c r="JHV40">
        <v>0</v>
      </c>
      <c r="JHW40">
        <v>0</v>
      </c>
      <c r="JHX40">
        <v>0</v>
      </c>
      <c r="JHY40">
        <v>0</v>
      </c>
      <c r="JHZ40">
        <v>0</v>
      </c>
      <c r="JIA40">
        <v>0</v>
      </c>
      <c r="JIB40">
        <v>0</v>
      </c>
      <c r="JIC40">
        <v>0</v>
      </c>
      <c r="JID40">
        <v>0</v>
      </c>
      <c r="JIE40">
        <v>0</v>
      </c>
      <c r="JIF40">
        <v>0</v>
      </c>
      <c r="JIG40">
        <v>0</v>
      </c>
      <c r="JIH40">
        <v>0</v>
      </c>
      <c r="JII40">
        <v>0</v>
      </c>
      <c r="JIJ40">
        <v>0</v>
      </c>
      <c r="JIK40">
        <v>0</v>
      </c>
      <c r="JIL40">
        <v>0</v>
      </c>
      <c r="JIM40">
        <v>0</v>
      </c>
      <c r="JIN40">
        <v>0</v>
      </c>
      <c r="JIO40">
        <v>0</v>
      </c>
      <c r="JIP40">
        <v>0</v>
      </c>
      <c r="JIQ40">
        <v>0</v>
      </c>
      <c r="JIR40">
        <v>0</v>
      </c>
      <c r="JIS40">
        <v>0</v>
      </c>
      <c r="JIT40">
        <v>0</v>
      </c>
      <c r="JIU40">
        <v>0</v>
      </c>
      <c r="JIV40">
        <v>0</v>
      </c>
      <c r="JIW40">
        <v>0</v>
      </c>
      <c r="JIX40">
        <v>0</v>
      </c>
      <c r="JIY40">
        <v>0</v>
      </c>
      <c r="JIZ40">
        <v>0</v>
      </c>
      <c r="JJA40">
        <v>0</v>
      </c>
      <c r="JJB40">
        <v>0</v>
      </c>
      <c r="JJC40">
        <v>0</v>
      </c>
      <c r="JJD40">
        <v>0</v>
      </c>
      <c r="JJE40">
        <v>0</v>
      </c>
      <c r="JJF40">
        <v>0</v>
      </c>
      <c r="JJG40">
        <v>0</v>
      </c>
      <c r="JJH40">
        <v>0</v>
      </c>
      <c r="JJI40">
        <v>0</v>
      </c>
      <c r="JJJ40">
        <v>0</v>
      </c>
      <c r="JJK40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7570-FC10-46F9-8B48-23424E85A0B4}">
  <dimension ref="A1:CX26"/>
  <sheetViews>
    <sheetView workbookViewId="0">
      <selection activeCell="E29" sqref="E29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121</v>
      </c>
      <c r="B2">
        <v>46174</v>
      </c>
      <c r="C2">
        <v>46171</v>
      </c>
      <c r="D2">
        <v>46170</v>
      </c>
      <c r="E2">
        <v>46169</v>
      </c>
      <c r="F2">
        <v>46168</v>
      </c>
      <c r="G2">
        <v>46167</v>
      </c>
      <c r="H2">
        <v>46164</v>
      </c>
      <c r="I2">
        <v>46163</v>
      </c>
      <c r="J2">
        <v>46162</v>
      </c>
      <c r="K2">
        <v>46161</v>
      </c>
      <c r="L2">
        <v>46160</v>
      </c>
      <c r="M2">
        <v>46157</v>
      </c>
      <c r="N2">
        <v>46156</v>
      </c>
      <c r="O2">
        <v>46155</v>
      </c>
      <c r="P2">
        <v>46154</v>
      </c>
      <c r="Q2">
        <v>46153</v>
      </c>
      <c r="R2">
        <v>46150</v>
      </c>
      <c r="S2">
        <v>46149</v>
      </c>
      <c r="T2">
        <v>46148</v>
      </c>
      <c r="U2">
        <v>46147</v>
      </c>
      <c r="V2">
        <v>46146</v>
      </c>
      <c r="W2">
        <v>46143</v>
      </c>
      <c r="X2">
        <v>46142</v>
      </c>
      <c r="Y2">
        <v>46141</v>
      </c>
      <c r="Z2">
        <v>46140</v>
      </c>
      <c r="AA2">
        <v>46139</v>
      </c>
      <c r="AB2">
        <v>46136</v>
      </c>
      <c r="AC2">
        <v>46135</v>
      </c>
      <c r="AD2">
        <v>46134</v>
      </c>
      <c r="AE2">
        <v>46133</v>
      </c>
      <c r="AF2">
        <v>46132</v>
      </c>
      <c r="AG2">
        <v>46129</v>
      </c>
      <c r="AH2">
        <v>46128</v>
      </c>
      <c r="AI2">
        <v>46127</v>
      </c>
      <c r="AJ2">
        <v>46126</v>
      </c>
      <c r="AK2">
        <v>46125</v>
      </c>
      <c r="AL2">
        <v>46122</v>
      </c>
      <c r="AM2">
        <v>46121</v>
      </c>
      <c r="AN2">
        <v>46120</v>
      </c>
      <c r="AO2">
        <v>46119</v>
      </c>
      <c r="AP2">
        <v>46118</v>
      </c>
      <c r="AQ2">
        <v>46115</v>
      </c>
      <c r="AR2">
        <v>46114</v>
      </c>
      <c r="AS2">
        <v>46113</v>
      </c>
      <c r="AT2">
        <v>46112</v>
      </c>
      <c r="AU2">
        <v>46111</v>
      </c>
      <c r="AV2">
        <v>46108</v>
      </c>
      <c r="AW2">
        <v>46107</v>
      </c>
      <c r="AX2">
        <v>46106</v>
      </c>
      <c r="AY2">
        <v>46105</v>
      </c>
      <c r="AZ2">
        <v>46104</v>
      </c>
      <c r="BA2">
        <v>46101</v>
      </c>
      <c r="BB2">
        <v>46100</v>
      </c>
      <c r="BC2">
        <v>46099</v>
      </c>
      <c r="BD2">
        <v>46098</v>
      </c>
      <c r="BE2">
        <v>46097</v>
      </c>
      <c r="BF2">
        <v>46094</v>
      </c>
      <c r="BG2">
        <v>46093</v>
      </c>
      <c r="BH2">
        <v>46092</v>
      </c>
      <c r="BI2">
        <v>46091</v>
      </c>
      <c r="BJ2">
        <v>46090</v>
      </c>
      <c r="BK2">
        <v>46087</v>
      </c>
      <c r="BL2">
        <v>46086</v>
      </c>
      <c r="BM2">
        <v>46085</v>
      </c>
      <c r="BN2">
        <v>46084</v>
      </c>
      <c r="BO2">
        <v>46083</v>
      </c>
      <c r="BP2">
        <v>46080</v>
      </c>
      <c r="BQ2">
        <v>46079</v>
      </c>
      <c r="BR2">
        <v>46078</v>
      </c>
      <c r="BS2">
        <v>46077</v>
      </c>
      <c r="BT2">
        <v>46076</v>
      </c>
      <c r="BU2">
        <v>46073</v>
      </c>
      <c r="BV2">
        <v>46072</v>
      </c>
      <c r="BW2">
        <v>46071</v>
      </c>
      <c r="BX2">
        <v>46070</v>
      </c>
      <c r="BY2">
        <v>46069</v>
      </c>
      <c r="BZ2">
        <v>46066</v>
      </c>
      <c r="CA2">
        <v>46065</v>
      </c>
      <c r="CB2">
        <v>46064</v>
      </c>
      <c r="CC2">
        <v>46063</v>
      </c>
      <c r="CD2">
        <v>46062</v>
      </c>
      <c r="CE2">
        <v>46059</v>
      </c>
      <c r="CF2">
        <v>46058</v>
      </c>
      <c r="CG2">
        <v>46057</v>
      </c>
      <c r="CH2">
        <v>46056</v>
      </c>
      <c r="CI2">
        <v>46055</v>
      </c>
      <c r="CJ2">
        <v>46052</v>
      </c>
      <c r="CK2">
        <v>46051</v>
      </c>
      <c r="CL2">
        <v>46050</v>
      </c>
      <c r="CM2">
        <v>46049</v>
      </c>
      <c r="CN2">
        <v>46048</v>
      </c>
      <c r="CO2">
        <v>46045</v>
      </c>
      <c r="CP2">
        <v>46044</v>
      </c>
      <c r="CQ2">
        <v>46043</v>
      </c>
      <c r="CR2">
        <v>46042</v>
      </c>
      <c r="CS2">
        <v>46041</v>
      </c>
      <c r="CT2">
        <v>46038</v>
      </c>
      <c r="CU2">
        <v>46037</v>
      </c>
      <c r="CV2">
        <v>46036</v>
      </c>
      <c r="CW2">
        <v>46035</v>
      </c>
      <c r="CX2">
        <v>46034</v>
      </c>
    </row>
    <row r="3" spans="1:102" x14ac:dyDescent="0.25">
      <c r="A3" t="s">
        <v>7640</v>
      </c>
      <c r="B3">
        <v>253052</v>
      </c>
      <c r="C3">
        <v>253052</v>
      </c>
      <c r="D3">
        <v>252099</v>
      </c>
      <c r="E3">
        <v>252108</v>
      </c>
      <c r="F3">
        <v>252076</v>
      </c>
      <c r="G3">
        <v>252422</v>
      </c>
      <c r="H3">
        <v>251798</v>
      </c>
      <c r="I3">
        <v>251978</v>
      </c>
      <c r="J3">
        <v>251441</v>
      </c>
      <c r="K3">
        <v>248060</v>
      </c>
      <c r="L3">
        <v>247654</v>
      </c>
      <c r="M3">
        <v>247654</v>
      </c>
      <c r="N3">
        <v>247512</v>
      </c>
      <c r="O3">
        <v>247281</v>
      </c>
      <c r="P3">
        <v>239952</v>
      </c>
      <c r="Q3">
        <v>239722</v>
      </c>
      <c r="R3">
        <v>239513</v>
      </c>
      <c r="S3">
        <v>240995</v>
      </c>
      <c r="T3">
        <v>242466</v>
      </c>
      <c r="U3">
        <v>242468</v>
      </c>
      <c r="V3">
        <v>244880</v>
      </c>
      <c r="W3">
        <v>242198</v>
      </c>
      <c r="X3">
        <v>242315</v>
      </c>
      <c r="Y3">
        <v>243382</v>
      </c>
      <c r="Z3">
        <v>240904</v>
      </c>
      <c r="AA3">
        <v>240359</v>
      </c>
      <c r="AB3">
        <v>238636</v>
      </c>
      <c r="AC3">
        <v>238974</v>
      </c>
      <c r="AD3">
        <v>239576</v>
      </c>
      <c r="AE3">
        <v>239566</v>
      </c>
      <c r="AF3">
        <v>244462</v>
      </c>
      <c r="AG3">
        <v>243609</v>
      </c>
      <c r="AH3">
        <v>242444</v>
      </c>
      <c r="AI3">
        <v>246465</v>
      </c>
      <c r="AJ3">
        <v>245184</v>
      </c>
      <c r="AK3">
        <v>247220</v>
      </c>
      <c r="AL3">
        <v>261861</v>
      </c>
      <c r="AM3">
        <v>243189</v>
      </c>
      <c r="AN3">
        <v>246224</v>
      </c>
      <c r="AO3">
        <v>242620</v>
      </c>
      <c r="AP3">
        <v>240774</v>
      </c>
      <c r="AQ3">
        <v>240859</v>
      </c>
      <c r="AR3">
        <v>240859</v>
      </c>
      <c r="AS3">
        <v>241802</v>
      </c>
      <c r="AT3">
        <v>241536</v>
      </c>
      <c r="AU3">
        <v>244241</v>
      </c>
      <c r="AV3">
        <v>242597</v>
      </c>
      <c r="AW3">
        <v>237556</v>
      </c>
      <c r="AX3">
        <v>233859</v>
      </c>
      <c r="AY3">
        <v>233833</v>
      </c>
      <c r="AZ3">
        <v>227735</v>
      </c>
      <c r="BA3">
        <v>212136</v>
      </c>
      <c r="BB3">
        <v>206553</v>
      </c>
      <c r="BC3">
        <v>205807</v>
      </c>
      <c r="BD3">
        <v>242667</v>
      </c>
      <c r="BE3">
        <v>242667</v>
      </c>
      <c r="BF3">
        <v>242897</v>
      </c>
      <c r="BG3">
        <v>243570</v>
      </c>
      <c r="BH3">
        <v>243421</v>
      </c>
      <c r="BI3">
        <v>245008</v>
      </c>
      <c r="BJ3">
        <v>244801</v>
      </c>
      <c r="BK3">
        <v>244900</v>
      </c>
      <c r="BL3">
        <v>245658</v>
      </c>
      <c r="BM3">
        <v>245614</v>
      </c>
      <c r="BN3">
        <v>245249</v>
      </c>
      <c r="BO3">
        <v>248305</v>
      </c>
      <c r="BP3">
        <v>248102</v>
      </c>
      <c r="BQ3">
        <v>244592</v>
      </c>
      <c r="BR3">
        <v>244697</v>
      </c>
      <c r="BS3">
        <v>245076</v>
      </c>
      <c r="BT3">
        <v>245076</v>
      </c>
      <c r="BU3">
        <v>236657</v>
      </c>
      <c r="BV3">
        <v>235457</v>
      </c>
      <c r="BW3">
        <v>235139</v>
      </c>
      <c r="BX3">
        <v>230961</v>
      </c>
      <c r="BY3">
        <v>227678</v>
      </c>
      <c r="BZ3">
        <v>227678</v>
      </c>
      <c r="CA3">
        <v>222424</v>
      </c>
      <c r="CB3">
        <v>217690</v>
      </c>
      <c r="CC3">
        <v>215715</v>
      </c>
      <c r="CD3">
        <v>211595</v>
      </c>
      <c r="CE3">
        <v>209793</v>
      </c>
      <c r="CF3">
        <v>209751</v>
      </c>
      <c r="CG3">
        <v>212293</v>
      </c>
      <c r="CH3">
        <v>212331</v>
      </c>
      <c r="CI3">
        <v>212218</v>
      </c>
      <c r="CJ3">
        <v>212191</v>
      </c>
      <c r="CK3">
        <v>212259</v>
      </c>
      <c r="CL3">
        <v>211839</v>
      </c>
      <c r="CM3">
        <v>211903</v>
      </c>
      <c r="CN3">
        <v>210986</v>
      </c>
      <c r="CO3">
        <v>209935</v>
      </c>
      <c r="CP3">
        <v>207075</v>
      </c>
      <c r="CQ3">
        <v>205885</v>
      </c>
      <c r="CR3">
        <v>206323</v>
      </c>
      <c r="CS3">
        <v>206480</v>
      </c>
      <c r="CT3">
        <v>206869</v>
      </c>
      <c r="CU3">
        <v>204151</v>
      </c>
      <c r="CV3">
        <v>204349</v>
      </c>
      <c r="CW3">
        <v>202966</v>
      </c>
      <c r="CX3">
        <v>201046</v>
      </c>
    </row>
    <row r="4" spans="1:102" x14ac:dyDescent="0.25">
      <c r="A4" t="s">
        <v>7641</v>
      </c>
      <c r="B4">
        <v>224925</v>
      </c>
      <c r="C4">
        <v>224925</v>
      </c>
      <c r="D4">
        <v>218582</v>
      </c>
      <c r="E4">
        <v>207926</v>
      </c>
      <c r="F4">
        <v>203296</v>
      </c>
      <c r="G4">
        <v>198194</v>
      </c>
      <c r="H4">
        <v>198115</v>
      </c>
      <c r="I4">
        <v>194996</v>
      </c>
      <c r="J4">
        <v>193129</v>
      </c>
      <c r="K4">
        <v>189866</v>
      </c>
      <c r="L4">
        <v>183940</v>
      </c>
      <c r="M4">
        <v>183940</v>
      </c>
      <c r="N4">
        <v>181236</v>
      </c>
      <c r="O4">
        <v>175391</v>
      </c>
      <c r="P4">
        <v>172653</v>
      </c>
      <c r="Q4">
        <v>171005</v>
      </c>
      <c r="R4">
        <v>168724</v>
      </c>
      <c r="S4">
        <v>168300</v>
      </c>
      <c r="T4">
        <v>175727</v>
      </c>
      <c r="U4">
        <v>175575</v>
      </c>
      <c r="V4">
        <v>175664</v>
      </c>
      <c r="W4">
        <v>171516</v>
      </c>
      <c r="X4">
        <v>176058</v>
      </c>
      <c r="Y4">
        <v>179598</v>
      </c>
      <c r="Z4">
        <v>177713</v>
      </c>
      <c r="AA4">
        <v>174599</v>
      </c>
      <c r="AB4">
        <v>172944</v>
      </c>
      <c r="AC4">
        <v>172720</v>
      </c>
      <c r="AD4">
        <v>169207</v>
      </c>
      <c r="AE4">
        <v>169587</v>
      </c>
      <c r="AF4">
        <v>172550</v>
      </c>
      <c r="AG4">
        <v>176134</v>
      </c>
      <c r="AH4">
        <v>174268</v>
      </c>
      <c r="AI4">
        <v>175263</v>
      </c>
      <c r="AJ4">
        <v>183407</v>
      </c>
      <c r="AK4">
        <v>185266</v>
      </c>
      <c r="AL4">
        <v>183346</v>
      </c>
      <c r="AM4">
        <v>184673</v>
      </c>
      <c r="AN4">
        <v>184801</v>
      </c>
      <c r="AO4">
        <v>183117</v>
      </c>
      <c r="AP4">
        <v>182087</v>
      </c>
      <c r="AQ4">
        <v>183670</v>
      </c>
      <c r="AR4">
        <v>183670</v>
      </c>
      <c r="AS4">
        <v>191461</v>
      </c>
      <c r="AT4">
        <v>194848</v>
      </c>
      <c r="AU4">
        <v>199809</v>
      </c>
      <c r="AV4">
        <v>194934</v>
      </c>
      <c r="AW4">
        <v>195345</v>
      </c>
      <c r="AX4">
        <v>196833</v>
      </c>
      <c r="AY4">
        <v>196440</v>
      </c>
      <c r="AZ4">
        <v>202634</v>
      </c>
      <c r="BA4">
        <v>195186</v>
      </c>
      <c r="BB4">
        <v>211310</v>
      </c>
      <c r="BC4">
        <v>210427</v>
      </c>
      <c r="BD4">
        <v>204178</v>
      </c>
      <c r="BE4">
        <v>206222</v>
      </c>
      <c r="BF4">
        <v>229930</v>
      </c>
      <c r="BG4">
        <v>222632</v>
      </c>
      <c r="BH4">
        <v>222659</v>
      </c>
      <c r="BI4">
        <v>224527</v>
      </c>
      <c r="BJ4">
        <v>216897</v>
      </c>
      <c r="BK4">
        <v>210233</v>
      </c>
      <c r="BL4">
        <v>211728</v>
      </c>
      <c r="BM4">
        <v>206661</v>
      </c>
      <c r="BN4">
        <v>207597</v>
      </c>
      <c r="BO4">
        <v>212248</v>
      </c>
      <c r="BP4">
        <v>211213</v>
      </c>
      <c r="BQ4">
        <v>209390</v>
      </c>
      <c r="BR4">
        <v>209225</v>
      </c>
      <c r="BS4">
        <v>210599</v>
      </c>
      <c r="BT4">
        <v>203404</v>
      </c>
      <c r="BU4">
        <v>196632</v>
      </c>
      <c r="BV4">
        <v>195429</v>
      </c>
      <c r="BW4">
        <v>197475</v>
      </c>
      <c r="BX4">
        <v>201508</v>
      </c>
      <c r="BY4">
        <v>200604</v>
      </c>
      <c r="BZ4">
        <v>200604</v>
      </c>
      <c r="CA4">
        <v>196769</v>
      </c>
      <c r="CB4">
        <v>201639</v>
      </c>
      <c r="CC4">
        <v>189270</v>
      </c>
      <c r="CD4">
        <v>190007</v>
      </c>
      <c r="CE4">
        <v>190390</v>
      </c>
      <c r="CF4">
        <v>186756</v>
      </c>
      <c r="CG4">
        <v>188443</v>
      </c>
      <c r="CH4">
        <v>187083</v>
      </c>
      <c r="CI4">
        <v>188566</v>
      </c>
      <c r="CJ4">
        <v>191268</v>
      </c>
      <c r="CK4">
        <v>190077</v>
      </c>
      <c r="CL4">
        <v>193145</v>
      </c>
      <c r="CM4">
        <v>192916</v>
      </c>
      <c r="CN4">
        <v>192035</v>
      </c>
      <c r="CO4">
        <v>192998</v>
      </c>
      <c r="CP4">
        <v>192760</v>
      </c>
      <c r="CQ4">
        <v>194031</v>
      </c>
      <c r="CR4">
        <v>192828</v>
      </c>
      <c r="CS4">
        <v>193889</v>
      </c>
      <c r="CT4">
        <v>194088</v>
      </c>
      <c r="CU4">
        <v>194456</v>
      </c>
      <c r="CV4">
        <v>190028</v>
      </c>
      <c r="CW4">
        <v>194303</v>
      </c>
      <c r="CX4">
        <v>195588</v>
      </c>
    </row>
    <row r="5" spans="1:102" x14ac:dyDescent="0.25">
      <c r="A5" t="s">
        <v>7642</v>
      </c>
      <c r="B5">
        <v>221571</v>
      </c>
      <c r="C5">
        <v>221571</v>
      </c>
      <c r="D5">
        <v>227403</v>
      </c>
      <c r="E5">
        <v>226811</v>
      </c>
      <c r="F5">
        <v>231746</v>
      </c>
      <c r="G5">
        <v>229554</v>
      </c>
      <c r="H5">
        <v>230212</v>
      </c>
      <c r="I5">
        <v>236478</v>
      </c>
      <c r="J5">
        <v>234462</v>
      </c>
      <c r="K5">
        <v>247078</v>
      </c>
      <c r="L5">
        <v>248865</v>
      </c>
      <c r="M5">
        <v>248865</v>
      </c>
      <c r="N5">
        <v>249304</v>
      </c>
      <c r="O5">
        <v>249427</v>
      </c>
      <c r="P5">
        <v>243073</v>
      </c>
      <c r="Q5">
        <v>239746</v>
      </c>
      <c r="R5">
        <v>242737</v>
      </c>
      <c r="S5">
        <v>246239</v>
      </c>
      <c r="T5">
        <v>250520</v>
      </c>
      <c r="U5">
        <v>242889</v>
      </c>
      <c r="V5">
        <v>242081</v>
      </c>
      <c r="W5">
        <v>235412</v>
      </c>
      <c r="X5">
        <v>237859</v>
      </c>
      <c r="Y5">
        <v>241049</v>
      </c>
      <c r="Z5">
        <v>238057</v>
      </c>
      <c r="AA5">
        <v>238567</v>
      </c>
      <c r="AB5">
        <v>236222</v>
      </c>
      <c r="AC5">
        <v>239035</v>
      </c>
      <c r="AD5">
        <v>237639</v>
      </c>
      <c r="AE5">
        <v>237059</v>
      </c>
      <c r="AF5">
        <v>232000</v>
      </c>
      <c r="AG5">
        <v>232833</v>
      </c>
      <c r="AH5">
        <v>233019</v>
      </c>
      <c r="AI5">
        <v>233247</v>
      </c>
      <c r="AJ5">
        <v>234452</v>
      </c>
      <c r="AK5">
        <v>230776</v>
      </c>
      <c r="AL5">
        <v>229662</v>
      </c>
      <c r="AM5">
        <v>231264</v>
      </c>
      <c r="AN5">
        <v>232930</v>
      </c>
      <c r="AO5">
        <v>239596</v>
      </c>
      <c r="AP5">
        <v>235656</v>
      </c>
      <c r="AQ5">
        <v>235324</v>
      </c>
      <c r="AR5">
        <v>235324</v>
      </c>
      <c r="AS5">
        <v>233744</v>
      </c>
      <c r="AT5">
        <v>234722</v>
      </c>
      <c r="AU5">
        <v>232793</v>
      </c>
      <c r="AV5">
        <v>235359</v>
      </c>
      <c r="AW5">
        <v>233931</v>
      </c>
      <c r="AX5">
        <v>233498</v>
      </c>
      <c r="AY5">
        <v>241074</v>
      </c>
      <c r="AZ5">
        <v>244110</v>
      </c>
      <c r="BA5">
        <v>250032</v>
      </c>
      <c r="BB5">
        <v>249114</v>
      </c>
      <c r="BC5">
        <v>247208</v>
      </c>
      <c r="BD5">
        <v>218221</v>
      </c>
      <c r="BE5">
        <v>234116</v>
      </c>
      <c r="BF5">
        <v>233904</v>
      </c>
      <c r="BG5">
        <v>228560</v>
      </c>
      <c r="BH5">
        <v>231432</v>
      </c>
      <c r="BI5">
        <v>239263</v>
      </c>
      <c r="BJ5">
        <v>243420</v>
      </c>
      <c r="BK5">
        <v>250597</v>
      </c>
      <c r="BL5">
        <v>250605</v>
      </c>
      <c r="BM5">
        <v>244101</v>
      </c>
      <c r="BN5">
        <v>251996</v>
      </c>
      <c r="BO5">
        <v>252260</v>
      </c>
      <c r="BP5">
        <v>250405</v>
      </c>
      <c r="BQ5">
        <v>242628</v>
      </c>
      <c r="BR5">
        <v>247164</v>
      </c>
      <c r="BS5">
        <v>243623</v>
      </c>
      <c r="BT5">
        <v>239177</v>
      </c>
      <c r="BU5">
        <v>237914</v>
      </c>
      <c r="BV5">
        <v>238997</v>
      </c>
      <c r="BW5">
        <v>232783</v>
      </c>
      <c r="BX5">
        <v>240512</v>
      </c>
      <c r="BY5">
        <v>242192</v>
      </c>
      <c r="BZ5">
        <v>242192</v>
      </c>
      <c r="CA5">
        <v>243313</v>
      </c>
      <c r="CB5">
        <v>236470</v>
      </c>
      <c r="CC5">
        <v>234926</v>
      </c>
      <c r="CD5">
        <v>242773</v>
      </c>
      <c r="CE5">
        <v>240676</v>
      </c>
      <c r="CF5">
        <v>246692</v>
      </c>
      <c r="CG5">
        <v>243458</v>
      </c>
      <c r="CH5">
        <v>239920</v>
      </c>
      <c r="CI5">
        <v>237427</v>
      </c>
      <c r="CJ5">
        <v>240905</v>
      </c>
      <c r="CK5">
        <v>252044</v>
      </c>
      <c r="CL5">
        <v>250479</v>
      </c>
      <c r="CM5">
        <v>249321</v>
      </c>
      <c r="CN5">
        <v>249242</v>
      </c>
      <c r="CO5">
        <v>257456</v>
      </c>
      <c r="CP5">
        <v>255412</v>
      </c>
      <c r="CQ5">
        <v>251475</v>
      </c>
      <c r="CR5">
        <v>250553</v>
      </c>
      <c r="CS5">
        <v>252245</v>
      </c>
      <c r="CT5">
        <v>252215</v>
      </c>
      <c r="CU5">
        <v>249944</v>
      </c>
      <c r="CV5">
        <v>246908</v>
      </c>
      <c r="CW5">
        <v>243986</v>
      </c>
      <c r="CX5">
        <v>242590</v>
      </c>
    </row>
    <row r="6" spans="1:102" x14ac:dyDescent="0.25">
      <c r="A6" t="s">
        <v>7643</v>
      </c>
      <c r="B6">
        <v>355213</v>
      </c>
      <c r="C6">
        <v>355213</v>
      </c>
      <c r="D6">
        <v>364128</v>
      </c>
      <c r="E6">
        <v>363756</v>
      </c>
      <c r="F6">
        <v>360710</v>
      </c>
      <c r="G6">
        <v>356666</v>
      </c>
      <c r="H6">
        <v>355846</v>
      </c>
      <c r="I6">
        <v>373589</v>
      </c>
      <c r="J6">
        <v>373581</v>
      </c>
      <c r="K6">
        <v>387027</v>
      </c>
      <c r="L6">
        <v>371332</v>
      </c>
      <c r="M6">
        <v>371332</v>
      </c>
      <c r="N6">
        <v>360958</v>
      </c>
      <c r="O6">
        <v>354916</v>
      </c>
      <c r="P6">
        <v>347240</v>
      </c>
      <c r="Q6">
        <v>349952</v>
      </c>
      <c r="R6">
        <v>335914</v>
      </c>
      <c r="S6">
        <v>340755</v>
      </c>
      <c r="T6">
        <v>350322</v>
      </c>
      <c r="U6">
        <v>342188</v>
      </c>
      <c r="V6">
        <v>344096</v>
      </c>
      <c r="W6">
        <v>328666</v>
      </c>
      <c r="X6">
        <v>329405</v>
      </c>
      <c r="Y6">
        <v>331052</v>
      </c>
      <c r="Z6">
        <v>319070</v>
      </c>
      <c r="AA6">
        <v>318989</v>
      </c>
      <c r="AB6">
        <v>317907</v>
      </c>
      <c r="AC6">
        <v>324966</v>
      </c>
      <c r="AD6">
        <v>330663</v>
      </c>
      <c r="AE6">
        <v>332066</v>
      </c>
      <c r="AF6">
        <v>332310</v>
      </c>
      <c r="AG6">
        <v>333025</v>
      </c>
      <c r="AH6">
        <v>330029</v>
      </c>
      <c r="AI6">
        <v>329005</v>
      </c>
      <c r="AJ6">
        <v>329761</v>
      </c>
      <c r="AK6">
        <v>329208</v>
      </c>
      <c r="AL6">
        <v>334449</v>
      </c>
      <c r="AM6">
        <v>332865</v>
      </c>
      <c r="AN6">
        <v>326921</v>
      </c>
      <c r="AO6">
        <v>327117</v>
      </c>
      <c r="AP6">
        <v>319287</v>
      </c>
      <c r="AQ6">
        <v>323242</v>
      </c>
      <c r="AR6">
        <v>323242</v>
      </c>
      <c r="AS6">
        <v>317453</v>
      </c>
      <c r="AT6">
        <v>319889</v>
      </c>
      <c r="AU6">
        <v>309311</v>
      </c>
      <c r="AV6">
        <v>314287</v>
      </c>
      <c r="AW6">
        <v>312657</v>
      </c>
      <c r="AX6">
        <v>311965</v>
      </c>
      <c r="AY6">
        <v>317590</v>
      </c>
      <c r="AZ6">
        <v>342734</v>
      </c>
      <c r="BA6">
        <v>337205</v>
      </c>
      <c r="BB6">
        <v>334954</v>
      </c>
      <c r="BC6">
        <v>320255</v>
      </c>
      <c r="BD6">
        <v>248025</v>
      </c>
      <c r="BE6">
        <v>256943</v>
      </c>
      <c r="BF6">
        <v>263353</v>
      </c>
      <c r="BG6">
        <v>268687</v>
      </c>
      <c r="BH6">
        <v>262106</v>
      </c>
      <c r="BI6">
        <v>258908</v>
      </c>
      <c r="BJ6">
        <v>246886</v>
      </c>
      <c r="BK6">
        <v>239819</v>
      </c>
      <c r="BL6">
        <v>238648</v>
      </c>
      <c r="BM6">
        <v>233333</v>
      </c>
      <c r="BN6">
        <v>240911</v>
      </c>
      <c r="BO6">
        <v>236896</v>
      </c>
      <c r="BP6">
        <v>240125</v>
      </c>
      <c r="BQ6">
        <v>234386</v>
      </c>
      <c r="BR6">
        <v>236604</v>
      </c>
      <c r="BS6">
        <v>233040</v>
      </c>
      <c r="BT6">
        <v>230422</v>
      </c>
      <c r="BU6">
        <v>227267</v>
      </c>
      <c r="BV6">
        <v>229003</v>
      </c>
      <c r="BW6">
        <v>225626</v>
      </c>
      <c r="BX6">
        <v>226555</v>
      </c>
      <c r="BY6">
        <v>231440</v>
      </c>
      <c r="BZ6">
        <v>231440</v>
      </c>
      <c r="CA6">
        <v>226439</v>
      </c>
      <c r="CB6">
        <v>225887</v>
      </c>
      <c r="CC6">
        <v>224323</v>
      </c>
      <c r="CD6">
        <v>229931</v>
      </c>
      <c r="CE6">
        <v>235773</v>
      </c>
      <c r="CF6">
        <v>240581</v>
      </c>
      <c r="CG6">
        <v>239969</v>
      </c>
      <c r="CH6">
        <v>236863</v>
      </c>
      <c r="CI6">
        <v>232886</v>
      </c>
      <c r="CJ6">
        <v>234513</v>
      </c>
      <c r="CK6">
        <v>221889</v>
      </c>
      <c r="CL6">
        <v>218876</v>
      </c>
      <c r="CM6">
        <v>215473</v>
      </c>
      <c r="CN6">
        <v>216798</v>
      </c>
      <c r="CO6">
        <v>215945</v>
      </c>
      <c r="CP6">
        <v>212164</v>
      </c>
      <c r="CQ6">
        <v>214741</v>
      </c>
      <c r="CR6">
        <v>210448</v>
      </c>
      <c r="CS6">
        <v>210219</v>
      </c>
      <c r="CT6">
        <v>208090</v>
      </c>
      <c r="CU6">
        <v>207454</v>
      </c>
      <c r="CV6">
        <v>205804</v>
      </c>
      <c r="CW6">
        <v>201157</v>
      </c>
      <c r="CX6">
        <v>198218</v>
      </c>
    </row>
    <row r="7" spans="1:102" x14ac:dyDescent="0.25">
      <c r="A7" t="s">
        <v>7644</v>
      </c>
      <c r="B7">
        <v>226546</v>
      </c>
      <c r="C7">
        <v>226546</v>
      </c>
      <c r="D7">
        <v>229234</v>
      </c>
      <c r="E7">
        <v>223932</v>
      </c>
      <c r="F7">
        <v>220391</v>
      </c>
      <c r="G7">
        <v>215214</v>
      </c>
      <c r="H7">
        <v>215951</v>
      </c>
      <c r="I7">
        <v>219054</v>
      </c>
      <c r="J7">
        <v>217899</v>
      </c>
      <c r="K7">
        <v>219153</v>
      </c>
      <c r="L7">
        <v>215153</v>
      </c>
      <c r="M7">
        <v>215153</v>
      </c>
      <c r="N7">
        <v>212496</v>
      </c>
      <c r="O7">
        <v>211573</v>
      </c>
      <c r="P7">
        <v>208019</v>
      </c>
      <c r="Q7">
        <v>206240</v>
      </c>
      <c r="R7">
        <v>205922</v>
      </c>
      <c r="S7">
        <v>206932</v>
      </c>
      <c r="T7">
        <v>208337</v>
      </c>
      <c r="U7">
        <v>209082</v>
      </c>
      <c r="V7">
        <v>206953</v>
      </c>
      <c r="W7">
        <v>200661</v>
      </c>
      <c r="X7">
        <v>203342</v>
      </c>
      <c r="Y7">
        <v>205413</v>
      </c>
      <c r="Z7">
        <v>199747</v>
      </c>
      <c r="AA7">
        <v>202436</v>
      </c>
      <c r="AB7">
        <v>202670</v>
      </c>
      <c r="AC7">
        <v>202131</v>
      </c>
      <c r="AD7">
        <v>202528</v>
      </c>
      <c r="AE7">
        <v>203927</v>
      </c>
      <c r="AF7">
        <v>201884</v>
      </c>
      <c r="AG7">
        <v>201940</v>
      </c>
      <c r="AH7">
        <v>199573</v>
      </c>
      <c r="AI7">
        <v>195695</v>
      </c>
      <c r="AJ7">
        <v>196146</v>
      </c>
      <c r="AK7">
        <v>191111</v>
      </c>
      <c r="AL7">
        <v>192348</v>
      </c>
      <c r="AM7">
        <v>191507</v>
      </c>
      <c r="AN7">
        <v>189052</v>
      </c>
      <c r="AO7">
        <v>185963</v>
      </c>
      <c r="AP7">
        <v>182800</v>
      </c>
      <c r="AQ7">
        <v>182824</v>
      </c>
      <c r="AR7">
        <v>182824</v>
      </c>
      <c r="AS7">
        <v>185085</v>
      </c>
      <c r="AT7">
        <v>182853</v>
      </c>
      <c r="AU7">
        <v>183149</v>
      </c>
      <c r="AV7">
        <v>183036</v>
      </c>
      <c r="AW7">
        <v>183520</v>
      </c>
      <c r="AX7">
        <v>183711</v>
      </c>
      <c r="AY7">
        <v>185631</v>
      </c>
      <c r="AZ7">
        <v>189684</v>
      </c>
      <c r="BA7">
        <v>190949</v>
      </c>
      <c r="BB7">
        <v>193694</v>
      </c>
      <c r="BC7">
        <v>186227</v>
      </c>
      <c r="BD7">
        <v>310555</v>
      </c>
      <c r="BE7">
        <v>317871</v>
      </c>
      <c r="BF7">
        <v>328208</v>
      </c>
      <c r="BG7">
        <v>335375</v>
      </c>
      <c r="BH7">
        <v>320588</v>
      </c>
      <c r="BI7">
        <v>313325</v>
      </c>
      <c r="BJ7">
        <v>305669</v>
      </c>
      <c r="BK7">
        <v>293574</v>
      </c>
      <c r="BL7">
        <v>291489</v>
      </c>
      <c r="BM7">
        <v>297580</v>
      </c>
      <c r="BN7">
        <v>296877</v>
      </c>
      <c r="BO7">
        <v>280495</v>
      </c>
      <c r="BP7">
        <v>282998</v>
      </c>
      <c r="BQ7">
        <v>275371</v>
      </c>
      <c r="BR7">
        <v>273646</v>
      </c>
      <c r="BS7">
        <v>271794</v>
      </c>
      <c r="BT7">
        <v>265861</v>
      </c>
      <c r="BU7">
        <v>275584</v>
      </c>
      <c r="BV7">
        <v>280164</v>
      </c>
      <c r="BW7">
        <v>276320</v>
      </c>
      <c r="BX7">
        <v>273981</v>
      </c>
      <c r="BY7">
        <v>267041</v>
      </c>
      <c r="BZ7">
        <v>267041</v>
      </c>
      <c r="CA7">
        <v>266835</v>
      </c>
      <c r="CB7">
        <v>279356</v>
      </c>
      <c r="CC7">
        <v>279143</v>
      </c>
      <c r="CD7">
        <v>284648</v>
      </c>
      <c r="CE7">
        <v>288338</v>
      </c>
      <c r="CF7">
        <v>284070</v>
      </c>
      <c r="CG7">
        <v>279529</v>
      </c>
      <c r="CH7">
        <v>275904</v>
      </c>
      <c r="CI7">
        <v>268885</v>
      </c>
      <c r="CJ7">
        <v>263055</v>
      </c>
      <c r="CK7">
        <v>256267</v>
      </c>
      <c r="CL7">
        <v>257350</v>
      </c>
      <c r="CM7">
        <v>235024</v>
      </c>
      <c r="CN7">
        <v>226842</v>
      </c>
      <c r="CO7">
        <v>222057</v>
      </c>
      <c r="CP7">
        <v>218148</v>
      </c>
      <c r="CQ7">
        <v>215973</v>
      </c>
      <c r="CR7">
        <v>211178</v>
      </c>
      <c r="CS7">
        <v>214861</v>
      </c>
      <c r="CT7">
        <v>211301</v>
      </c>
      <c r="CU7">
        <v>208365</v>
      </c>
      <c r="CV7">
        <v>204767</v>
      </c>
      <c r="CW7">
        <v>209469</v>
      </c>
      <c r="CX7">
        <v>203747</v>
      </c>
    </row>
    <row r="8" spans="1:102" x14ac:dyDescent="0.25">
      <c r="A8" t="s">
        <v>7645</v>
      </c>
      <c r="B8">
        <v>167340</v>
      </c>
      <c r="C8">
        <v>167340</v>
      </c>
      <c r="D8">
        <v>169069</v>
      </c>
      <c r="E8">
        <v>171912</v>
      </c>
      <c r="F8">
        <v>175782</v>
      </c>
      <c r="G8">
        <v>172513</v>
      </c>
      <c r="H8">
        <v>174223</v>
      </c>
      <c r="I8">
        <v>174245</v>
      </c>
      <c r="J8">
        <v>170491</v>
      </c>
      <c r="K8">
        <v>169841</v>
      </c>
      <c r="L8">
        <v>165498</v>
      </c>
      <c r="M8">
        <v>165498</v>
      </c>
      <c r="N8">
        <v>158618</v>
      </c>
      <c r="O8">
        <v>157014</v>
      </c>
      <c r="P8">
        <v>156625</v>
      </c>
      <c r="Q8">
        <v>153440</v>
      </c>
      <c r="R8">
        <v>154404</v>
      </c>
      <c r="S8">
        <v>157821</v>
      </c>
      <c r="T8">
        <v>158080</v>
      </c>
      <c r="U8">
        <v>152156</v>
      </c>
      <c r="V8">
        <v>153267</v>
      </c>
      <c r="W8">
        <v>152336</v>
      </c>
      <c r="X8">
        <v>149925</v>
      </c>
      <c r="Y8">
        <v>146962</v>
      </c>
      <c r="Z8">
        <v>145066</v>
      </c>
      <c r="AA8">
        <v>145046</v>
      </c>
      <c r="AB8">
        <v>143757</v>
      </c>
      <c r="AC8">
        <v>147312</v>
      </c>
      <c r="AD8">
        <v>145574</v>
      </c>
      <c r="AE8">
        <v>145339</v>
      </c>
      <c r="AF8">
        <v>144099</v>
      </c>
      <c r="AG8">
        <v>146376</v>
      </c>
      <c r="AH8">
        <v>144679</v>
      </c>
      <c r="AI8">
        <v>144575</v>
      </c>
      <c r="AJ8">
        <v>143778</v>
      </c>
      <c r="AK8">
        <v>144691</v>
      </c>
      <c r="AL8">
        <v>146620</v>
      </c>
      <c r="AM8">
        <v>147185</v>
      </c>
      <c r="AN8">
        <v>143825</v>
      </c>
      <c r="AO8">
        <v>140960</v>
      </c>
      <c r="AP8">
        <v>138254</v>
      </c>
      <c r="AQ8">
        <v>138312</v>
      </c>
      <c r="AR8">
        <v>138312</v>
      </c>
      <c r="AS8">
        <v>138141</v>
      </c>
      <c r="AT8">
        <v>136960</v>
      </c>
      <c r="AU8">
        <v>135150</v>
      </c>
      <c r="AV8">
        <v>134167</v>
      </c>
      <c r="AW8">
        <v>133131</v>
      </c>
      <c r="AX8">
        <v>132177</v>
      </c>
      <c r="AY8">
        <v>133854</v>
      </c>
      <c r="AZ8">
        <v>135474</v>
      </c>
      <c r="BA8">
        <v>134953</v>
      </c>
      <c r="BB8">
        <v>140025</v>
      </c>
      <c r="BC8">
        <v>136283</v>
      </c>
      <c r="BD8">
        <v>188460</v>
      </c>
      <c r="BE8">
        <v>194139</v>
      </c>
      <c r="BF8">
        <v>195060</v>
      </c>
      <c r="BG8">
        <v>191801</v>
      </c>
      <c r="BH8">
        <v>190231</v>
      </c>
      <c r="BI8">
        <v>188775</v>
      </c>
      <c r="BJ8">
        <v>186088</v>
      </c>
      <c r="BK8">
        <v>190255</v>
      </c>
      <c r="BL8">
        <v>188661</v>
      </c>
      <c r="BM8">
        <v>182226</v>
      </c>
      <c r="BN8">
        <v>185298</v>
      </c>
      <c r="BO8">
        <v>182533</v>
      </c>
      <c r="BP8">
        <v>181647</v>
      </c>
      <c r="BQ8">
        <v>182978</v>
      </c>
      <c r="BR8">
        <v>183405</v>
      </c>
      <c r="BS8">
        <v>177384</v>
      </c>
      <c r="BT8">
        <v>178951</v>
      </c>
      <c r="BU8">
        <v>180543</v>
      </c>
      <c r="BV8">
        <v>181280</v>
      </c>
      <c r="BW8">
        <v>175123</v>
      </c>
      <c r="BX8">
        <v>174084</v>
      </c>
      <c r="BY8">
        <v>172387</v>
      </c>
      <c r="BZ8">
        <v>172387</v>
      </c>
      <c r="CA8">
        <v>174337</v>
      </c>
      <c r="CB8">
        <v>175655</v>
      </c>
      <c r="CC8">
        <v>175514</v>
      </c>
      <c r="CD8">
        <v>174398</v>
      </c>
      <c r="CE8">
        <v>171081</v>
      </c>
      <c r="CF8">
        <v>168614</v>
      </c>
      <c r="CG8">
        <v>170202</v>
      </c>
      <c r="CH8">
        <v>172052</v>
      </c>
      <c r="CI8">
        <v>169203</v>
      </c>
      <c r="CJ8">
        <v>168946</v>
      </c>
      <c r="CK8">
        <v>167251</v>
      </c>
      <c r="CL8">
        <v>162229</v>
      </c>
      <c r="CM8">
        <v>160376</v>
      </c>
      <c r="CN8">
        <v>158412</v>
      </c>
      <c r="CO8">
        <v>156631</v>
      </c>
      <c r="CP8">
        <v>152454</v>
      </c>
      <c r="CQ8">
        <v>152745</v>
      </c>
      <c r="CR8">
        <v>149125</v>
      </c>
      <c r="CS8">
        <v>148101</v>
      </c>
      <c r="CT8">
        <v>147119</v>
      </c>
      <c r="CU8">
        <v>143462</v>
      </c>
      <c r="CV8">
        <v>142845</v>
      </c>
      <c r="CW8">
        <v>141344</v>
      </c>
      <c r="CX8">
        <v>138930</v>
      </c>
    </row>
    <row r="9" spans="1:102" x14ac:dyDescent="0.25">
      <c r="A9" t="s">
        <v>7646</v>
      </c>
      <c r="B9">
        <v>102748</v>
      </c>
      <c r="C9">
        <v>102748</v>
      </c>
      <c r="D9">
        <v>103591</v>
      </c>
      <c r="E9">
        <v>101700</v>
      </c>
      <c r="F9">
        <v>101660</v>
      </c>
      <c r="G9">
        <v>99399</v>
      </c>
      <c r="H9">
        <v>98620</v>
      </c>
      <c r="I9">
        <v>97757</v>
      </c>
      <c r="J9">
        <v>96731</v>
      </c>
      <c r="K9">
        <v>89412</v>
      </c>
      <c r="L9">
        <v>86952</v>
      </c>
      <c r="M9">
        <v>86952</v>
      </c>
      <c r="N9">
        <v>86180</v>
      </c>
      <c r="O9">
        <v>85785</v>
      </c>
      <c r="P9">
        <v>84769</v>
      </c>
      <c r="Q9">
        <v>83114</v>
      </c>
      <c r="R9">
        <v>82739</v>
      </c>
      <c r="S9">
        <v>82025</v>
      </c>
      <c r="T9">
        <v>83197</v>
      </c>
      <c r="U9">
        <v>81152</v>
      </c>
      <c r="V9">
        <v>79904</v>
      </c>
      <c r="W9">
        <v>75119</v>
      </c>
      <c r="X9">
        <v>75440</v>
      </c>
      <c r="Y9">
        <v>73749</v>
      </c>
      <c r="Z9">
        <v>72700</v>
      </c>
      <c r="AA9">
        <v>71962</v>
      </c>
      <c r="AB9">
        <v>72201</v>
      </c>
      <c r="AC9">
        <v>71194</v>
      </c>
      <c r="AD9">
        <v>71168</v>
      </c>
      <c r="AE9">
        <v>70891</v>
      </c>
      <c r="AF9">
        <v>71819</v>
      </c>
      <c r="AG9">
        <v>71340</v>
      </c>
      <c r="AH9">
        <v>69646</v>
      </c>
      <c r="AI9">
        <v>69279</v>
      </c>
      <c r="AJ9">
        <v>70493</v>
      </c>
      <c r="AK9">
        <v>68865</v>
      </c>
      <c r="AL9">
        <v>69905</v>
      </c>
      <c r="AM9">
        <v>71792</v>
      </c>
      <c r="AN9">
        <v>70590</v>
      </c>
      <c r="AO9">
        <v>73363</v>
      </c>
      <c r="AP9">
        <v>72351</v>
      </c>
      <c r="AQ9">
        <v>72216</v>
      </c>
      <c r="AR9">
        <v>72216</v>
      </c>
      <c r="AS9">
        <v>72718</v>
      </c>
      <c r="AT9">
        <v>74330</v>
      </c>
      <c r="AU9">
        <v>74233</v>
      </c>
      <c r="AV9">
        <v>76300</v>
      </c>
      <c r="AW9">
        <v>76071</v>
      </c>
      <c r="AX9">
        <v>75742</v>
      </c>
      <c r="AY9">
        <v>75398</v>
      </c>
      <c r="AZ9">
        <v>73103</v>
      </c>
      <c r="BA9">
        <v>74901</v>
      </c>
      <c r="BB9">
        <v>75447</v>
      </c>
      <c r="BC9">
        <v>74080</v>
      </c>
      <c r="BD9">
        <v>132723</v>
      </c>
      <c r="BE9">
        <v>132497</v>
      </c>
      <c r="BF9">
        <v>132474</v>
      </c>
      <c r="BG9">
        <v>127060</v>
      </c>
      <c r="BH9">
        <v>125623</v>
      </c>
      <c r="BI9">
        <v>125469</v>
      </c>
      <c r="BJ9">
        <v>130957</v>
      </c>
      <c r="BK9">
        <v>130789</v>
      </c>
      <c r="BL9">
        <v>129129</v>
      </c>
      <c r="BM9">
        <v>129882</v>
      </c>
      <c r="BN9">
        <v>128819</v>
      </c>
      <c r="BO9">
        <v>124856</v>
      </c>
      <c r="BP9">
        <v>120187</v>
      </c>
      <c r="BQ9">
        <v>116334</v>
      </c>
      <c r="BR9">
        <v>117276</v>
      </c>
      <c r="BS9">
        <v>116482</v>
      </c>
      <c r="BT9">
        <v>115159</v>
      </c>
      <c r="BU9">
        <v>113787</v>
      </c>
      <c r="BV9">
        <v>114225</v>
      </c>
      <c r="BW9">
        <v>111547</v>
      </c>
      <c r="BX9">
        <v>107504</v>
      </c>
      <c r="BY9">
        <v>106178</v>
      </c>
      <c r="BZ9">
        <v>106178</v>
      </c>
      <c r="CA9">
        <v>103570</v>
      </c>
      <c r="CB9">
        <v>105583</v>
      </c>
      <c r="CC9">
        <v>104759</v>
      </c>
      <c r="CD9">
        <v>100572</v>
      </c>
      <c r="CE9">
        <v>99355</v>
      </c>
      <c r="CF9">
        <v>98203</v>
      </c>
      <c r="CG9">
        <v>97674</v>
      </c>
      <c r="CH9">
        <v>97872</v>
      </c>
      <c r="CI9">
        <v>97663</v>
      </c>
      <c r="CJ9">
        <v>96694</v>
      </c>
      <c r="CK9">
        <v>94474</v>
      </c>
      <c r="CL9">
        <v>91295</v>
      </c>
      <c r="CM9">
        <v>90485</v>
      </c>
      <c r="CN9">
        <v>90489</v>
      </c>
      <c r="CO9">
        <v>91106</v>
      </c>
      <c r="CP9">
        <v>90309</v>
      </c>
      <c r="CQ9">
        <v>89965</v>
      </c>
      <c r="CR9">
        <v>89507</v>
      </c>
      <c r="CS9">
        <v>87870</v>
      </c>
      <c r="CT9">
        <v>88405</v>
      </c>
      <c r="CU9">
        <v>87301</v>
      </c>
      <c r="CV9">
        <v>85941</v>
      </c>
      <c r="CW9">
        <v>82842</v>
      </c>
      <c r="CX9">
        <v>81695</v>
      </c>
    </row>
    <row r="10" spans="1:102" x14ac:dyDescent="0.25">
      <c r="A10" t="s">
        <v>7647</v>
      </c>
      <c r="B10">
        <v>107494</v>
      </c>
      <c r="C10">
        <v>107494</v>
      </c>
      <c r="D10">
        <v>107906</v>
      </c>
      <c r="E10">
        <v>108019</v>
      </c>
      <c r="F10">
        <v>105796</v>
      </c>
      <c r="G10">
        <v>105096</v>
      </c>
      <c r="H10">
        <v>102425</v>
      </c>
      <c r="I10">
        <v>105307</v>
      </c>
      <c r="J10">
        <v>102140</v>
      </c>
      <c r="K10">
        <v>102402</v>
      </c>
      <c r="L10">
        <v>101001</v>
      </c>
      <c r="M10">
        <v>101001</v>
      </c>
      <c r="N10">
        <v>94514</v>
      </c>
      <c r="O10">
        <v>92441</v>
      </c>
      <c r="P10">
        <v>91680</v>
      </c>
      <c r="Q10">
        <v>86964</v>
      </c>
      <c r="R10">
        <v>85976</v>
      </c>
      <c r="S10">
        <v>85496</v>
      </c>
      <c r="T10">
        <v>84992</v>
      </c>
      <c r="U10">
        <v>84668</v>
      </c>
      <c r="V10">
        <v>84280</v>
      </c>
      <c r="W10">
        <v>83173</v>
      </c>
      <c r="X10">
        <v>82493</v>
      </c>
      <c r="Y10">
        <v>79233</v>
      </c>
      <c r="Z10">
        <v>78243</v>
      </c>
      <c r="AA10">
        <v>78230</v>
      </c>
      <c r="AB10">
        <v>77746</v>
      </c>
      <c r="AC10">
        <v>79708</v>
      </c>
      <c r="AD10">
        <v>78227</v>
      </c>
      <c r="AE10">
        <v>77231</v>
      </c>
      <c r="AF10">
        <v>77403</v>
      </c>
      <c r="AG10">
        <v>77902</v>
      </c>
      <c r="AH10">
        <v>76441</v>
      </c>
      <c r="AI10">
        <v>75585</v>
      </c>
      <c r="AJ10">
        <v>75878</v>
      </c>
      <c r="AK10">
        <v>74196</v>
      </c>
      <c r="AL10">
        <v>73174</v>
      </c>
      <c r="AM10">
        <v>75621</v>
      </c>
      <c r="AN10">
        <v>77096</v>
      </c>
      <c r="AO10">
        <v>68828</v>
      </c>
      <c r="AP10">
        <v>68916</v>
      </c>
      <c r="AQ10">
        <v>70004</v>
      </c>
      <c r="AR10">
        <v>70004</v>
      </c>
      <c r="AS10">
        <v>68440</v>
      </c>
      <c r="AT10">
        <v>69114</v>
      </c>
      <c r="AU10">
        <v>70665</v>
      </c>
      <c r="AV10">
        <v>73847</v>
      </c>
      <c r="AW10">
        <v>72027</v>
      </c>
      <c r="AX10">
        <v>73739</v>
      </c>
      <c r="AY10">
        <v>73681</v>
      </c>
      <c r="AZ10">
        <v>74631</v>
      </c>
      <c r="BA10">
        <v>71997</v>
      </c>
      <c r="BB10">
        <v>72060</v>
      </c>
      <c r="BC10">
        <v>74000</v>
      </c>
      <c r="BD10">
        <v>74434</v>
      </c>
      <c r="BE10">
        <v>73953</v>
      </c>
      <c r="BF10">
        <v>73122</v>
      </c>
      <c r="BG10">
        <v>74508</v>
      </c>
      <c r="BH10">
        <v>80284</v>
      </c>
      <c r="BI10">
        <v>80843</v>
      </c>
      <c r="BJ10">
        <v>82020</v>
      </c>
      <c r="BK10">
        <v>85164</v>
      </c>
      <c r="BL10">
        <v>88094</v>
      </c>
      <c r="BM10">
        <v>82828</v>
      </c>
      <c r="BN10">
        <v>83072</v>
      </c>
      <c r="BO10">
        <v>80765</v>
      </c>
      <c r="BP10">
        <v>80172</v>
      </c>
      <c r="BQ10">
        <v>79100</v>
      </c>
      <c r="BR10">
        <v>77955</v>
      </c>
      <c r="BS10">
        <v>77172</v>
      </c>
      <c r="BT10">
        <v>72834</v>
      </c>
      <c r="BU10">
        <v>72085</v>
      </c>
      <c r="BV10">
        <v>72096</v>
      </c>
      <c r="BW10">
        <v>71178</v>
      </c>
      <c r="BX10">
        <v>71837</v>
      </c>
      <c r="BY10">
        <v>71031</v>
      </c>
      <c r="BZ10">
        <v>71031</v>
      </c>
      <c r="CA10">
        <v>71704</v>
      </c>
      <c r="CB10">
        <v>71397</v>
      </c>
      <c r="CC10">
        <v>73528</v>
      </c>
      <c r="CD10">
        <v>71364</v>
      </c>
      <c r="CE10">
        <v>70974</v>
      </c>
      <c r="CF10">
        <v>69991</v>
      </c>
      <c r="CG10">
        <v>69631</v>
      </c>
      <c r="CH10">
        <v>68841</v>
      </c>
      <c r="CI10">
        <v>68547</v>
      </c>
      <c r="CJ10">
        <v>68754</v>
      </c>
      <c r="CK10">
        <v>68501</v>
      </c>
      <c r="CL10">
        <v>67842</v>
      </c>
      <c r="CM10">
        <v>68162</v>
      </c>
      <c r="CN10">
        <v>68192</v>
      </c>
      <c r="CO10">
        <v>67823</v>
      </c>
      <c r="CP10">
        <v>67853</v>
      </c>
      <c r="CQ10">
        <v>68960</v>
      </c>
      <c r="CR10">
        <v>69147</v>
      </c>
      <c r="CS10">
        <v>68488</v>
      </c>
      <c r="CT10">
        <v>66829</v>
      </c>
      <c r="CU10">
        <v>65766</v>
      </c>
      <c r="CV10">
        <v>64047</v>
      </c>
      <c r="CW10">
        <v>62720</v>
      </c>
      <c r="CX10">
        <v>60527</v>
      </c>
    </row>
    <row r="11" spans="1:102" x14ac:dyDescent="0.25">
      <c r="A11" t="s">
        <v>7648</v>
      </c>
      <c r="B11">
        <v>59957</v>
      </c>
      <c r="C11">
        <v>59957</v>
      </c>
      <c r="D11">
        <v>59969</v>
      </c>
      <c r="E11">
        <v>57503</v>
      </c>
      <c r="F11">
        <v>54550</v>
      </c>
      <c r="G11">
        <v>51512</v>
      </c>
      <c r="H11">
        <v>51958</v>
      </c>
      <c r="I11">
        <v>50715</v>
      </c>
      <c r="J11">
        <v>50396</v>
      </c>
      <c r="K11">
        <v>49131</v>
      </c>
      <c r="L11">
        <v>47718</v>
      </c>
      <c r="M11">
        <v>47718</v>
      </c>
      <c r="N11">
        <v>47295</v>
      </c>
      <c r="O11">
        <v>46803</v>
      </c>
      <c r="P11">
        <v>46556</v>
      </c>
      <c r="Q11">
        <v>45928</v>
      </c>
      <c r="R11">
        <v>44786</v>
      </c>
      <c r="S11">
        <v>43486</v>
      </c>
      <c r="T11">
        <v>42897</v>
      </c>
      <c r="U11">
        <v>42177</v>
      </c>
      <c r="V11">
        <v>42538</v>
      </c>
      <c r="W11">
        <v>41795</v>
      </c>
      <c r="X11">
        <v>42008</v>
      </c>
      <c r="Y11">
        <v>43451</v>
      </c>
      <c r="Z11">
        <v>42707</v>
      </c>
      <c r="AA11">
        <v>44181</v>
      </c>
      <c r="AB11">
        <v>44646</v>
      </c>
      <c r="AC11">
        <v>44277</v>
      </c>
      <c r="AD11">
        <v>44793</v>
      </c>
      <c r="AE11">
        <v>45129</v>
      </c>
      <c r="AF11">
        <v>44740</v>
      </c>
      <c r="AG11">
        <v>44745</v>
      </c>
      <c r="AH11">
        <v>46413</v>
      </c>
      <c r="AI11">
        <v>46158</v>
      </c>
      <c r="AJ11">
        <v>44966</v>
      </c>
      <c r="AK11">
        <v>44631</v>
      </c>
      <c r="AL11">
        <v>45038</v>
      </c>
      <c r="AM11">
        <v>44803</v>
      </c>
      <c r="AN11">
        <v>45233</v>
      </c>
      <c r="AO11">
        <v>45306</v>
      </c>
      <c r="AP11">
        <v>44897</v>
      </c>
      <c r="AQ11">
        <v>44734</v>
      </c>
      <c r="AR11">
        <v>44734</v>
      </c>
      <c r="AS11">
        <v>44706</v>
      </c>
      <c r="AT11">
        <v>43752</v>
      </c>
      <c r="AU11">
        <v>43126</v>
      </c>
      <c r="AV11">
        <v>42357</v>
      </c>
      <c r="AW11">
        <v>41784</v>
      </c>
      <c r="AX11">
        <v>38828</v>
      </c>
      <c r="AY11">
        <v>39343</v>
      </c>
      <c r="AZ11">
        <v>41211</v>
      </c>
      <c r="BA11">
        <v>39686</v>
      </c>
      <c r="BB11">
        <v>37447</v>
      </c>
      <c r="BC11">
        <v>29534</v>
      </c>
      <c r="BD11">
        <v>80622</v>
      </c>
      <c r="BE11">
        <v>81230</v>
      </c>
      <c r="BF11">
        <v>81092</v>
      </c>
      <c r="BG11">
        <v>77666</v>
      </c>
      <c r="BH11">
        <v>104594</v>
      </c>
      <c r="BI11">
        <v>107797</v>
      </c>
      <c r="BJ11">
        <v>109380</v>
      </c>
      <c r="BK11">
        <v>123124</v>
      </c>
      <c r="BL11">
        <v>120529</v>
      </c>
      <c r="BM11">
        <v>121012</v>
      </c>
      <c r="BN11">
        <v>121937</v>
      </c>
      <c r="BO11">
        <v>119848</v>
      </c>
      <c r="BP11">
        <v>120481</v>
      </c>
      <c r="BQ11">
        <v>119172</v>
      </c>
      <c r="BR11">
        <v>117385</v>
      </c>
      <c r="BS11">
        <v>112754</v>
      </c>
      <c r="BT11">
        <v>110999</v>
      </c>
      <c r="BU11">
        <v>109214</v>
      </c>
      <c r="BV11">
        <v>106920</v>
      </c>
      <c r="BW11">
        <v>104352</v>
      </c>
      <c r="BX11">
        <v>105059</v>
      </c>
      <c r="BY11">
        <v>104415</v>
      </c>
      <c r="BZ11">
        <v>104415</v>
      </c>
      <c r="CA11">
        <v>103523</v>
      </c>
      <c r="CB11">
        <v>100792</v>
      </c>
      <c r="CC11">
        <v>99464</v>
      </c>
      <c r="CD11">
        <v>94738</v>
      </c>
      <c r="CE11">
        <v>91598</v>
      </c>
      <c r="CF11">
        <v>86529</v>
      </c>
      <c r="CG11">
        <v>84439</v>
      </c>
      <c r="CH11">
        <v>83714</v>
      </c>
      <c r="CI11">
        <v>84312</v>
      </c>
      <c r="CJ11">
        <v>83681</v>
      </c>
      <c r="CK11">
        <v>80702</v>
      </c>
      <c r="CL11">
        <v>78352</v>
      </c>
      <c r="CM11">
        <v>78170</v>
      </c>
      <c r="CN11">
        <v>78317</v>
      </c>
      <c r="CO11">
        <v>77253</v>
      </c>
      <c r="CP11">
        <v>76739</v>
      </c>
      <c r="CQ11">
        <v>76383</v>
      </c>
      <c r="CR11">
        <v>75364</v>
      </c>
      <c r="CS11">
        <v>76487</v>
      </c>
      <c r="CT11">
        <v>73370</v>
      </c>
      <c r="CU11">
        <v>73945</v>
      </c>
      <c r="CV11">
        <v>70445</v>
      </c>
      <c r="CW11">
        <v>64735</v>
      </c>
      <c r="CX11">
        <v>61714</v>
      </c>
    </row>
    <row r="12" spans="1:102" x14ac:dyDescent="0.25">
      <c r="A12" t="s">
        <v>7649</v>
      </c>
      <c r="B12">
        <v>29692</v>
      </c>
      <c r="C12">
        <v>29692</v>
      </c>
      <c r="D12">
        <v>29583</v>
      </c>
      <c r="E12">
        <v>30090</v>
      </c>
      <c r="F12">
        <v>29557</v>
      </c>
      <c r="G12">
        <v>29281</v>
      </c>
      <c r="H12">
        <v>29266</v>
      </c>
      <c r="I12">
        <v>28778</v>
      </c>
      <c r="J12">
        <v>27612</v>
      </c>
      <c r="K12">
        <v>28031</v>
      </c>
      <c r="L12">
        <v>26279</v>
      </c>
      <c r="M12">
        <v>26279</v>
      </c>
      <c r="N12">
        <v>25740</v>
      </c>
      <c r="O12">
        <v>24600</v>
      </c>
      <c r="P12">
        <v>24403</v>
      </c>
      <c r="Q12">
        <v>24625</v>
      </c>
      <c r="R12">
        <v>24572</v>
      </c>
      <c r="S12">
        <v>24722</v>
      </c>
      <c r="T12">
        <v>24684</v>
      </c>
      <c r="U12">
        <v>26171</v>
      </c>
      <c r="V12">
        <v>26391</v>
      </c>
      <c r="W12">
        <v>26035</v>
      </c>
      <c r="X12">
        <v>25520</v>
      </c>
      <c r="Y12">
        <v>25512</v>
      </c>
      <c r="Z12">
        <v>25426</v>
      </c>
      <c r="AA12">
        <v>25096</v>
      </c>
      <c r="AB12">
        <v>24885</v>
      </c>
      <c r="AC12">
        <v>25260</v>
      </c>
      <c r="AD12">
        <v>25313</v>
      </c>
      <c r="AE12">
        <v>25244</v>
      </c>
      <c r="AF12">
        <v>25065</v>
      </c>
      <c r="AG12">
        <v>24818</v>
      </c>
      <c r="AH12">
        <v>24882</v>
      </c>
      <c r="AI12">
        <v>24630</v>
      </c>
      <c r="AJ12">
        <v>23062</v>
      </c>
      <c r="AK12">
        <v>22265</v>
      </c>
      <c r="AL12">
        <v>21741</v>
      </c>
      <c r="AM12">
        <v>21189</v>
      </c>
      <c r="AN12">
        <v>21155</v>
      </c>
      <c r="AO12">
        <v>20982</v>
      </c>
      <c r="AP12">
        <v>19909</v>
      </c>
      <c r="AQ12">
        <v>19306</v>
      </c>
      <c r="AR12">
        <v>19306</v>
      </c>
      <c r="AS12">
        <v>19328</v>
      </c>
      <c r="AT12">
        <v>18633</v>
      </c>
      <c r="AU12">
        <v>17263</v>
      </c>
      <c r="AV12">
        <v>16130</v>
      </c>
      <c r="AW12">
        <v>16153</v>
      </c>
      <c r="AX12">
        <v>15795</v>
      </c>
      <c r="AY12">
        <v>15496</v>
      </c>
      <c r="AZ12">
        <v>15891</v>
      </c>
      <c r="BA12">
        <v>15989</v>
      </c>
      <c r="BB12">
        <v>15302</v>
      </c>
      <c r="BC12">
        <v>14137</v>
      </c>
      <c r="BD12">
        <v>26981</v>
      </c>
      <c r="BE12">
        <v>27652</v>
      </c>
      <c r="BF12">
        <v>27171</v>
      </c>
      <c r="BG12">
        <v>26020</v>
      </c>
      <c r="BH12">
        <v>27361</v>
      </c>
      <c r="BI12">
        <v>28582</v>
      </c>
      <c r="BJ12">
        <v>29848</v>
      </c>
      <c r="BK12">
        <v>30600</v>
      </c>
      <c r="BL12">
        <v>30117</v>
      </c>
      <c r="BM12">
        <v>28415</v>
      </c>
      <c r="BN12">
        <v>27918</v>
      </c>
      <c r="BO12">
        <v>27501</v>
      </c>
      <c r="BP12">
        <v>27388</v>
      </c>
      <c r="BQ12">
        <v>27064</v>
      </c>
      <c r="BR12">
        <v>26902</v>
      </c>
      <c r="BS12">
        <v>26552</v>
      </c>
      <c r="BT12">
        <v>26241</v>
      </c>
      <c r="BU12">
        <v>26105</v>
      </c>
      <c r="BV12">
        <v>25973</v>
      </c>
      <c r="BW12">
        <v>24326</v>
      </c>
      <c r="BX12">
        <v>22708</v>
      </c>
      <c r="BY12">
        <v>22470</v>
      </c>
      <c r="BZ12">
        <v>22470</v>
      </c>
      <c r="CA12">
        <v>21992</v>
      </c>
      <c r="CB12">
        <v>21043</v>
      </c>
      <c r="CC12">
        <v>20487</v>
      </c>
      <c r="CD12">
        <v>20419</v>
      </c>
      <c r="CE12">
        <v>20415</v>
      </c>
      <c r="CF12">
        <v>19470</v>
      </c>
      <c r="CG12">
        <v>20152</v>
      </c>
      <c r="CH12">
        <v>19978</v>
      </c>
      <c r="CI12">
        <v>19908</v>
      </c>
      <c r="CJ12">
        <v>19185</v>
      </c>
      <c r="CK12">
        <v>18993</v>
      </c>
      <c r="CL12">
        <v>19092</v>
      </c>
      <c r="CM12">
        <v>19114</v>
      </c>
      <c r="CN12">
        <v>19105</v>
      </c>
      <c r="CO12">
        <v>19009</v>
      </c>
      <c r="CP12">
        <v>18996</v>
      </c>
      <c r="CQ12">
        <v>18815</v>
      </c>
      <c r="CR12">
        <v>17743</v>
      </c>
      <c r="CS12">
        <v>17710</v>
      </c>
      <c r="CT12">
        <v>17517</v>
      </c>
      <c r="CU12">
        <v>17402</v>
      </c>
      <c r="CV12">
        <v>17297</v>
      </c>
      <c r="CW12">
        <v>17353</v>
      </c>
      <c r="CX12">
        <v>16629</v>
      </c>
    </row>
    <row r="13" spans="1:102" x14ac:dyDescent="0.25">
      <c r="A13" t="s">
        <v>7650</v>
      </c>
      <c r="B13">
        <v>11762</v>
      </c>
      <c r="C13">
        <v>11762</v>
      </c>
      <c r="D13">
        <v>11755</v>
      </c>
      <c r="E13">
        <v>12170</v>
      </c>
      <c r="F13">
        <v>12152</v>
      </c>
      <c r="G13">
        <v>12578</v>
      </c>
      <c r="H13">
        <v>12578</v>
      </c>
      <c r="I13">
        <v>11986</v>
      </c>
      <c r="J13">
        <v>11694</v>
      </c>
      <c r="K13">
        <v>11898</v>
      </c>
      <c r="L13">
        <v>10941</v>
      </c>
      <c r="M13">
        <v>10941</v>
      </c>
      <c r="N13">
        <v>10885</v>
      </c>
      <c r="O13">
        <v>9905</v>
      </c>
      <c r="P13">
        <v>8972</v>
      </c>
      <c r="Q13">
        <v>8889</v>
      </c>
      <c r="R13">
        <v>8721</v>
      </c>
      <c r="S13">
        <v>8579</v>
      </c>
      <c r="T13">
        <v>7812</v>
      </c>
      <c r="U13">
        <v>6799</v>
      </c>
      <c r="V13">
        <v>7022</v>
      </c>
      <c r="W13">
        <v>6680</v>
      </c>
      <c r="X13">
        <v>6736</v>
      </c>
      <c r="Y13">
        <v>6695</v>
      </c>
      <c r="Z13">
        <v>6637</v>
      </c>
      <c r="AA13">
        <v>6411</v>
      </c>
      <c r="AB13">
        <v>6301</v>
      </c>
      <c r="AC13">
        <v>6196</v>
      </c>
      <c r="AD13">
        <v>6239</v>
      </c>
      <c r="AE13">
        <v>6200</v>
      </c>
      <c r="AF13">
        <v>6135</v>
      </c>
      <c r="AG13">
        <v>5992</v>
      </c>
      <c r="AH13">
        <v>5977</v>
      </c>
      <c r="AI13">
        <v>6023</v>
      </c>
      <c r="AJ13">
        <v>6184</v>
      </c>
      <c r="AK13">
        <v>6039</v>
      </c>
      <c r="AL13">
        <v>5468</v>
      </c>
      <c r="AM13">
        <v>5420</v>
      </c>
      <c r="AN13">
        <v>4800</v>
      </c>
      <c r="AO13">
        <v>4769</v>
      </c>
      <c r="AP13">
        <v>4491</v>
      </c>
      <c r="AQ13">
        <v>4444</v>
      </c>
      <c r="AR13">
        <v>4444</v>
      </c>
      <c r="AS13">
        <v>4439</v>
      </c>
      <c r="AT13">
        <v>4287</v>
      </c>
      <c r="AU13">
        <v>4138</v>
      </c>
      <c r="AV13">
        <v>4145</v>
      </c>
      <c r="AW13">
        <v>4138</v>
      </c>
      <c r="AX13">
        <v>3715</v>
      </c>
      <c r="AY13">
        <v>3623</v>
      </c>
      <c r="AZ13">
        <v>3615</v>
      </c>
      <c r="BA13">
        <v>2685</v>
      </c>
      <c r="BB13">
        <v>2159</v>
      </c>
      <c r="BC13">
        <v>2031</v>
      </c>
      <c r="BD13">
        <v>14106</v>
      </c>
      <c r="BE13">
        <v>13695</v>
      </c>
      <c r="BF13">
        <v>12827</v>
      </c>
      <c r="BG13">
        <v>12670</v>
      </c>
      <c r="BH13">
        <v>11676</v>
      </c>
      <c r="BI13">
        <v>11235</v>
      </c>
      <c r="BJ13">
        <v>11183</v>
      </c>
      <c r="BK13">
        <v>10389</v>
      </c>
      <c r="BL13">
        <v>10118</v>
      </c>
      <c r="BM13">
        <v>9268</v>
      </c>
      <c r="BN13">
        <v>9183</v>
      </c>
      <c r="BO13">
        <v>8140</v>
      </c>
      <c r="BP13">
        <v>7287</v>
      </c>
      <c r="BQ13">
        <v>6791</v>
      </c>
      <c r="BR13">
        <v>6614</v>
      </c>
      <c r="BS13">
        <v>6060</v>
      </c>
      <c r="BT13">
        <v>6359</v>
      </c>
      <c r="BU13">
        <v>6358</v>
      </c>
      <c r="BV13">
        <v>6355</v>
      </c>
      <c r="BW13">
        <v>5617</v>
      </c>
      <c r="BX13">
        <v>5011</v>
      </c>
      <c r="BY13">
        <v>5006</v>
      </c>
      <c r="BZ13">
        <v>5006</v>
      </c>
      <c r="CA13">
        <v>4770</v>
      </c>
      <c r="CB13">
        <v>4442</v>
      </c>
      <c r="CC13">
        <v>3967</v>
      </c>
      <c r="CD13">
        <v>3954</v>
      </c>
      <c r="CE13">
        <v>3764</v>
      </c>
      <c r="CF13">
        <v>3519</v>
      </c>
      <c r="CG13">
        <v>3517</v>
      </c>
      <c r="CH13">
        <v>3352</v>
      </c>
      <c r="CI13">
        <v>3352</v>
      </c>
      <c r="CJ13">
        <v>3258</v>
      </c>
      <c r="CK13">
        <v>3047</v>
      </c>
      <c r="CL13">
        <v>2911</v>
      </c>
      <c r="CM13">
        <v>2900</v>
      </c>
      <c r="CN13">
        <v>2900</v>
      </c>
      <c r="CO13">
        <v>2900</v>
      </c>
      <c r="CP13">
        <v>2875</v>
      </c>
      <c r="CQ13">
        <v>2785</v>
      </c>
      <c r="CR13">
        <v>2611</v>
      </c>
      <c r="CS13">
        <v>2611</v>
      </c>
      <c r="CT13">
        <v>2706</v>
      </c>
      <c r="CU13">
        <v>2706</v>
      </c>
      <c r="CV13">
        <v>2660</v>
      </c>
      <c r="CW13">
        <v>2625</v>
      </c>
      <c r="CX13">
        <v>2625</v>
      </c>
    </row>
    <row r="14" spans="1:102" x14ac:dyDescent="0.25">
      <c r="A14" t="s">
        <v>7651</v>
      </c>
      <c r="B14">
        <v>5253</v>
      </c>
      <c r="C14">
        <v>5253</v>
      </c>
      <c r="D14">
        <v>5252</v>
      </c>
      <c r="E14">
        <v>4372</v>
      </c>
      <c r="F14">
        <v>4538</v>
      </c>
      <c r="G14">
        <v>4451</v>
      </c>
      <c r="H14">
        <v>4357</v>
      </c>
      <c r="I14">
        <v>4340</v>
      </c>
      <c r="J14">
        <v>4117</v>
      </c>
      <c r="K14">
        <v>4043</v>
      </c>
      <c r="L14">
        <v>3927</v>
      </c>
      <c r="M14">
        <v>3927</v>
      </c>
      <c r="N14">
        <v>3829</v>
      </c>
      <c r="O14">
        <v>4009</v>
      </c>
      <c r="P14">
        <v>3572</v>
      </c>
      <c r="Q14">
        <v>3564</v>
      </c>
      <c r="R14">
        <v>3633</v>
      </c>
      <c r="S14">
        <v>3667</v>
      </c>
      <c r="T14">
        <v>3767</v>
      </c>
      <c r="U14">
        <v>2279</v>
      </c>
      <c r="V14">
        <v>1735</v>
      </c>
      <c r="W14">
        <v>1525</v>
      </c>
      <c r="X14">
        <v>1534</v>
      </c>
      <c r="Y14">
        <v>1451</v>
      </c>
      <c r="Z14">
        <v>1537</v>
      </c>
      <c r="AA14">
        <v>1517</v>
      </c>
      <c r="AB14">
        <v>1521</v>
      </c>
      <c r="AC14">
        <v>1538</v>
      </c>
      <c r="AD14">
        <v>1534</v>
      </c>
      <c r="AE14">
        <v>1533</v>
      </c>
      <c r="AF14">
        <v>1392</v>
      </c>
      <c r="AG14">
        <v>1273</v>
      </c>
      <c r="AH14">
        <v>1109</v>
      </c>
      <c r="AI14">
        <v>1197</v>
      </c>
      <c r="AJ14">
        <v>1007</v>
      </c>
      <c r="AK14">
        <v>760</v>
      </c>
      <c r="AL14">
        <v>789</v>
      </c>
      <c r="AM14">
        <v>614</v>
      </c>
      <c r="AN14">
        <v>233</v>
      </c>
      <c r="AO14">
        <v>379</v>
      </c>
      <c r="AP14">
        <v>279</v>
      </c>
      <c r="AQ14">
        <v>272</v>
      </c>
      <c r="AR14">
        <v>272</v>
      </c>
      <c r="AS14">
        <v>281</v>
      </c>
      <c r="AT14">
        <v>201</v>
      </c>
      <c r="AU14">
        <v>201</v>
      </c>
      <c r="AV14">
        <v>201</v>
      </c>
      <c r="AW14">
        <v>63</v>
      </c>
      <c r="AX14">
        <v>63</v>
      </c>
      <c r="AY14">
        <v>63</v>
      </c>
      <c r="AZ14">
        <v>63</v>
      </c>
      <c r="BA14">
        <v>15</v>
      </c>
      <c r="BB14">
        <v>1</v>
      </c>
      <c r="BC14">
        <v>1960</v>
      </c>
      <c r="BD14">
        <v>1960</v>
      </c>
      <c r="BE14">
        <v>1560</v>
      </c>
      <c r="BF14">
        <v>1346</v>
      </c>
      <c r="BG14">
        <v>1277</v>
      </c>
      <c r="BH14">
        <v>1111</v>
      </c>
      <c r="BI14">
        <v>411</v>
      </c>
      <c r="BJ14">
        <v>380</v>
      </c>
      <c r="BK14">
        <v>426</v>
      </c>
      <c r="BL14">
        <v>426</v>
      </c>
      <c r="BM14">
        <v>369</v>
      </c>
      <c r="BN14">
        <v>369</v>
      </c>
      <c r="BO14">
        <v>408</v>
      </c>
      <c r="BP14">
        <v>406</v>
      </c>
      <c r="BQ14">
        <v>406</v>
      </c>
      <c r="BR14">
        <v>406</v>
      </c>
      <c r="BS14">
        <v>273</v>
      </c>
      <c r="BT14">
        <v>173</v>
      </c>
      <c r="BU14">
        <v>173</v>
      </c>
      <c r="BV14">
        <v>173</v>
      </c>
      <c r="BW14">
        <v>173</v>
      </c>
      <c r="BX14">
        <v>173</v>
      </c>
      <c r="BY14">
        <v>173</v>
      </c>
      <c r="BZ14">
        <v>173</v>
      </c>
      <c r="CA14">
        <v>173</v>
      </c>
      <c r="CB14">
        <v>173</v>
      </c>
      <c r="CC14">
        <v>123</v>
      </c>
      <c r="CD14">
        <v>73</v>
      </c>
      <c r="CE14">
        <v>73</v>
      </c>
      <c r="CF14">
        <v>78</v>
      </c>
      <c r="CG14">
        <v>78</v>
      </c>
      <c r="CH14">
        <v>78</v>
      </c>
      <c r="CI14">
        <v>78</v>
      </c>
      <c r="CJ14">
        <v>78</v>
      </c>
      <c r="CK14">
        <v>68</v>
      </c>
      <c r="CL14">
        <v>25</v>
      </c>
      <c r="CM14">
        <v>25</v>
      </c>
      <c r="CN14">
        <v>25</v>
      </c>
      <c r="CO14">
        <v>25</v>
      </c>
      <c r="CP14">
        <v>25</v>
      </c>
      <c r="CQ14">
        <v>25</v>
      </c>
      <c r="CR14">
        <v>25</v>
      </c>
      <c r="CS14">
        <v>25</v>
      </c>
      <c r="CT14">
        <v>25</v>
      </c>
      <c r="CU14">
        <v>25</v>
      </c>
      <c r="CV14">
        <v>25</v>
      </c>
      <c r="CW14">
        <v>25</v>
      </c>
      <c r="CX14">
        <v>25</v>
      </c>
    </row>
    <row r="15" spans="1:102" x14ac:dyDescent="0.25">
      <c r="A15" t="s">
        <v>7652</v>
      </c>
      <c r="B15" t="s">
        <v>7337</v>
      </c>
    </row>
    <row r="16" spans="1:102" x14ac:dyDescent="0.25">
      <c r="A16" t="s">
        <v>7653</v>
      </c>
      <c r="B16" t="s">
        <v>7337</v>
      </c>
    </row>
    <row r="26" spans="2:2" x14ac:dyDescent="0.25">
      <c r="B26" s="25">
        <f>B2</f>
        <v>46174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150A-3DCF-4B9A-A1B6-86064D71100C}">
  <dimension ref="A1:N141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7" max="7" width="13.42578125" customWidth="1"/>
    <col min="11" max="11" width="15.7109375" customWidth="1"/>
  </cols>
  <sheetData>
    <row r="1" spans="1:14" x14ac:dyDescent="0.25">
      <c r="A1" t="s">
        <v>0</v>
      </c>
      <c r="C1" s="10" t="s">
        <v>7474</v>
      </c>
      <c r="D1" s="7" t="s">
        <v>7475</v>
      </c>
      <c r="E1" s="11" t="s">
        <v>7476</v>
      </c>
      <c r="F1" s="12"/>
      <c r="G1" s="10" t="s">
        <v>7553</v>
      </c>
      <c r="H1" s="7" t="s">
        <v>7475</v>
      </c>
      <c r="I1" s="11" t="s">
        <v>7476</v>
      </c>
      <c r="K1" s="10" t="s">
        <v>7553</v>
      </c>
      <c r="L1" s="7" t="s">
        <v>7475</v>
      </c>
      <c r="M1" s="11" t="s">
        <v>7476</v>
      </c>
    </row>
    <row r="2" spans="1:14" x14ac:dyDescent="0.25">
      <c r="A2" t="s">
        <v>7422</v>
      </c>
      <c r="C2" s="8">
        <f ca="1">TODAY()-1</f>
        <v>46173</v>
      </c>
      <c r="D2" t="str">
        <f ca="1">LOOKUP($C$2, $C$6:$C$63, $D$6:$D$63)</f>
        <v>H26</v>
      </c>
      <c r="E2" s="9">
        <f ca="1">MATCH(D2, $D$6:$D$63, 0)</f>
        <v>3</v>
      </c>
      <c r="F2" s="13"/>
      <c r="G2" s="23">
        <f ca="1">TODAY()</f>
        <v>46174</v>
      </c>
      <c r="H2" t="str">
        <f ca="1">LOOKUP($G$2, $G$6:$G$63, $H$6:$H$63)</f>
        <v>H26</v>
      </c>
      <c r="I2" s="9">
        <f ca="1">MATCH(H2, $H$6:$H$63, 0)</f>
        <v>3</v>
      </c>
      <c r="K2" s="23">
        <f ca="1">TODAY()</f>
        <v>46174</v>
      </c>
      <c r="L2" t="str">
        <f ca="1">LOOKUP($K$2, $K$6:$K$125, $L$6:$L$125)</f>
        <v>M26</v>
      </c>
      <c r="M2" s="9">
        <f ca="1">MATCH(L2, $L$6:$L$125, 0)</f>
        <v>18</v>
      </c>
    </row>
    <row r="3" spans="1:14" x14ac:dyDescent="0.25">
      <c r="A3" t="s">
        <v>7423</v>
      </c>
      <c r="C3" s="8" t="s">
        <v>7477</v>
      </c>
      <c r="E3" s="9"/>
      <c r="G3" s="8"/>
      <c r="I3" s="9"/>
      <c r="K3" s="8"/>
      <c r="M3" s="9"/>
    </row>
    <row r="4" spans="1:14" x14ac:dyDescent="0.25">
      <c r="A4" t="s">
        <v>7424</v>
      </c>
      <c r="C4" s="22" t="s">
        <v>7478</v>
      </c>
      <c r="D4" t="s">
        <v>7479</v>
      </c>
      <c r="E4" s="9"/>
      <c r="F4" s="13"/>
      <c r="G4" s="8" t="s">
        <v>7555</v>
      </c>
      <c r="H4" t="s">
        <v>7554</v>
      </c>
      <c r="I4" s="9"/>
      <c r="K4" s="8" t="s">
        <v>7556</v>
      </c>
      <c r="M4" s="9"/>
      <c r="N4" s="6"/>
    </row>
    <row r="5" spans="1:14" x14ac:dyDescent="0.25">
      <c r="A5" t="s">
        <v>7425</v>
      </c>
      <c r="C5" s="8" t="s">
        <v>7480</v>
      </c>
      <c r="D5" t="s">
        <v>7481</v>
      </c>
      <c r="E5" s="9" t="s">
        <v>7482</v>
      </c>
      <c r="F5" s="13"/>
      <c r="G5" s="8" t="s">
        <v>7480</v>
      </c>
      <c r="H5" t="s">
        <v>7481</v>
      </c>
      <c r="I5" s="9" t="s">
        <v>7482</v>
      </c>
      <c r="K5" s="8" t="s">
        <v>7480</v>
      </c>
      <c r="L5" t="s">
        <v>7481</v>
      </c>
      <c r="M5" s="9" t="s">
        <v>7482</v>
      </c>
      <c r="N5" s="16"/>
    </row>
    <row r="6" spans="1:14" x14ac:dyDescent="0.25">
      <c r="A6" t="s">
        <v>7426</v>
      </c>
      <c r="C6" s="8">
        <f t="shared" ref="C6:C37" si="0">(DATE(2000+RIGHT(D6,2),VLOOKUP(LEFT(D6,1),$C$71:$D$82,2),(2+MOD(10-WEEKDAY(DATE(2000+RIGHT(D6,2),VLOOKUP(LEFT(D6,1),$C$71:$D$82,2),1)),7))))+14</f>
        <v>45917</v>
      </c>
      <c r="D6" t="s">
        <v>7483</v>
      </c>
      <c r="E6" s="9" t="str" cm="1">
        <f t="array" aca="1" ref="E6:E61" ca="1">_xlfn._xlws.FILTER( $D$6:$D$63, ROW( $D$6:$D$63) &gt;= $E$2+5, 0)</f>
        <v>H26</v>
      </c>
      <c r="F6" s="13"/>
      <c r="G6" s="23">
        <f t="shared" ref="G6:G37" si="1">(DATE(2000+RIGHT(H6,2),VLOOKUP(LEFT(H6,1),$G$71:$H$82,2),(2+MOD(10-WEEKDAY(DATE(2000+RIGHT(H6,2),VLOOKUP(LEFT(H6,1),$G$71:$H$82,2),1)),7))))+14</f>
        <v>45917</v>
      </c>
      <c r="H6" t="s">
        <v>7483</v>
      </c>
      <c r="I6" s="9" t="str" cm="1">
        <f t="array" aca="1" ref="I6:I61" ca="1">_xlfn._xlws.FILTER( $H$6:$H$63, ROW( $H$6:$H$63) &gt;= $I$2+5, 0)</f>
        <v>H26</v>
      </c>
      <c r="K6" s="23">
        <f t="shared" ref="K6:K37" si="2">DATE(RIGHT(L6,2)+100, VLOOKUP(LEFT(L6,1), $K$130:$L$141, 2,0), 1)</f>
        <v>45658</v>
      </c>
      <c r="L6" t="s">
        <v>7557</v>
      </c>
      <c r="M6" s="9" t="str" cm="1">
        <f t="array" aca="1" ref="M6:M108" ca="1">_xlfn._xlws.FILTER( $L$6:$L$125, ROW( $L$6:$L$125) &gt;= $M$2+5, 0)</f>
        <v>M26</v>
      </c>
      <c r="N6" s="17"/>
    </row>
    <row r="7" spans="1:14" x14ac:dyDescent="0.25">
      <c r="A7" t="s">
        <v>7427</v>
      </c>
      <c r="C7" s="8">
        <f t="shared" si="0"/>
        <v>46008</v>
      </c>
      <c r="D7" t="s">
        <v>7484</v>
      </c>
      <c r="E7" s="9" t="str">
        <f ca="1"/>
        <v>M26</v>
      </c>
      <c r="F7" s="13"/>
      <c r="G7" s="23">
        <f t="shared" si="1"/>
        <v>46008</v>
      </c>
      <c r="H7" t="s">
        <v>7484</v>
      </c>
      <c r="I7" s="9" t="str">
        <f ca="1"/>
        <v>M26</v>
      </c>
      <c r="K7" s="23">
        <f t="shared" si="2"/>
        <v>45689</v>
      </c>
      <c r="L7" t="s">
        <v>7558</v>
      </c>
      <c r="M7" s="9" t="str">
        <f ca="1"/>
        <v>N26</v>
      </c>
      <c r="N7" s="17"/>
    </row>
    <row r="8" spans="1:14" x14ac:dyDescent="0.25">
      <c r="A8" t="s">
        <v>7428</v>
      </c>
      <c r="C8" s="8">
        <f t="shared" si="0"/>
        <v>46099</v>
      </c>
      <c r="D8" t="s">
        <v>7485</v>
      </c>
      <c r="E8" s="9" t="str">
        <f ca="1"/>
        <v>U26</v>
      </c>
      <c r="F8" s="13"/>
      <c r="G8" s="23">
        <f t="shared" si="1"/>
        <v>46099</v>
      </c>
      <c r="H8" t="s">
        <v>7485</v>
      </c>
      <c r="I8" s="9" t="str">
        <f ca="1"/>
        <v>U26</v>
      </c>
      <c r="K8" s="23">
        <f t="shared" si="2"/>
        <v>45717</v>
      </c>
      <c r="L8" t="s">
        <v>7559</v>
      </c>
      <c r="M8" s="9" t="str">
        <f ca="1"/>
        <v>Q26</v>
      </c>
      <c r="N8" s="17"/>
    </row>
    <row r="9" spans="1:14" x14ac:dyDescent="0.25">
      <c r="A9" t="s">
        <v>7429</v>
      </c>
      <c r="C9" s="8">
        <f t="shared" si="0"/>
        <v>46190</v>
      </c>
      <c r="D9" t="s">
        <v>7486</v>
      </c>
      <c r="E9" s="9" t="str">
        <f ca="1"/>
        <v>Z26</v>
      </c>
      <c r="F9" s="13"/>
      <c r="G9" s="23">
        <f t="shared" si="1"/>
        <v>46190</v>
      </c>
      <c r="H9" t="s">
        <v>7486</v>
      </c>
      <c r="I9" s="9" t="str">
        <f ca="1"/>
        <v>Z26</v>
      </c>
      <c r="K9" s="23">
        <f t="shared" si="2"/>
        <v>45748</v>
      </c>
      <c r="L9" t="s">
        <v>7560</v>
      </c>
      <c r="M9" s="9" t="str">
        <f ca="1"/>
        <v>U26</v>
      </c>
      <c r="N9" s="17"/>
    </row>
    <row r="10" spans="1:14" x14ac:dyDescent="0.25">
      <c r="A10" t="s">
        <v>7430</v>
      </c>
      <c r="C10" s="8">
        <f t="shared" si="0"/>
        <v>46281</v>
      </c>
      <c r="D10" t="s">
        <v>7487</v>
      </c>
      <c r="E10" s="9" t="str">
        <f ca="1"/>
        <v>H27</v>
      </c>
      <c r="F10" s="13"/>
      <c r="G10" s="23">
        <f t="shared" si="1"/>
        <v>46281</v>
      </c>
      <c r="H10" t="s">
        <v>7487</v>
      </c>
      <c r="I10" s="9" t="str">
        <f ca="1"/>
        <v>H27</v>
      </c>
      <c r="K10" s="23">
        <f t="shared" si="2"/>
        <v>45778</v>
      </c>
      <c r="L10" t="s">
        <v>7561</v>
      </c>
      <c r="M10" s="9" t="str">
        <f ca="1"/>
        <v>V26</v>
      </c>
      <c r="N10" s="17"/>
    </row>
    <row r="11" spans="1:14" x14ac:dyDescent="0.25">
      <c r="A11" t="s">
        <v>7431</v>
      </c>
      <c r="C11" s="8">
        <f t="shared" si="0"/>
        <v>46372</v>
      </c>
      <c r="D11" t="s">
        <v>7488</v>
      </c>
      <c r="E11" s="9" t="str">
        <f ca="1"/>
        <v>M27</v>
      </c>
      <c r="F11" s="13"/>
      <c r="G11" s="23">
        <f t="shared" si="1"/>
        <v>46372</v>
      </c>
      <c r="H11" t="s">
        <v>7488</v>
      </c>
      <c r="I11" s="9" t="str">
        <f ca="1"/>
        <v>M27</v>
      </c>
      <c r="K11" s="23">
        <f t="shared" si="2"/>
        <v>45809</v>
      </c>
      <c r="L11" t="s">
        <v>7562</v>
      </c>
      <c r="M11" s="9" t="str">
        <f ca="1"/>
        <v>X26</v>
      </c>
      <c r="N11" s="17"/>
    </row>
    <row r="12" spans="1:14" x14ac:dyDescent="0.25">
      <c r="A12" t="s">
        <v>7432</v>
      </c>
      <c r="C12" s="8">
        <f t="shared" si="0"/>
        <v>46463</v>
      </c>
      <c r="D12" t="s">
        <v>7489</v>
      </c>
      <c r="E12" s="9" t="str">
        <f ca="1"/>
        <v>U27</v>
      </c>
      <c r="F12" s="13"/>
      <c r="G12" s="23">
        <f t="shared" si="1"/>
        <v>46463</v>
      </c>
      <c r="H12" t="s">
        <v>7489</v>
      </c>
      <c r="I12" s="9" t="str">
        <f ca="1"/>
        <v>U27</v>
      </c>
      <c r="K12" s="23">
        <f t="shared" si="2"/>
        <v>45839</v>
      </c>
      <c r="L12" t="s">
        <v>7563</v>
      </c>
      <c r="M12" s="9" t="str">
        <f ca="1"/>
        <v>Z26</v>
      </c>
      <c r="N12" s="17"/>
    </row>
    <row r="13" spans="1:14" x14ac:dyDescent="0.25">
      <c r="A13" t="s">
        <v>7433</v>
      </c>
      <c r="C13" s="8">
        <f t="shared" si="0"/>
        <v>46554</v>
      </c>
      <c r="D13" t="s">
        <v>7490</v>
      </c>
      <c r="E13" s="9" t="str">
        <f ca="1"/>
        <v>Z27</v>
      </c>
      <c r="F13" s="13"/>
      <c r="G13" s="23">
        <f t="shared" si="1"/>
        <v>46554</v>
      </c>
      <c r="H13" t="s">
        <v>7490</v>
      </c>
      <c r="I13" s="9" t="str">
        <f ca="1"/>
        <v>Z27</v>
      </c>
      <c r="K13" s="23">
        <f t="shared" si="2"/>
        <v>45870</v>
      </c>
      <c r="L13" t="s">
        <v>7564</v>
      </c>
      <c r="M13" s="9" t="str">
        <f ca="1"/>
        <v>F27</v>
      </c>
      <c r="N13" s="17"/>
    </row>
    <row r="14" spans="1:14" x14ac:dyDescent="0.25">
      <c r="A14" t="s">
        <v>7434</v>
      </c>
      <c r="C14" s="8">
        <f t="shared" si="0"/>
        <v>46652</v>
      </c>
      <c r="D14" t="s">
        <v>7491</v>
      </c>
      <c r="E14" s="9" t="str">
        <f ca="1"/>
        <v>H28</v>
      </c>
      <c r="F14" s="13"/>
      <c r="G14" s="23">
        <f t="shared" si="1"/>
        <v>46652</v>
      </c>
      <c r="H14" t="s">
        <v>7491</v>
      </c>
      <c r="I14" s="9" t="str">
        <f ca="1"/>
        <v>H28</v>
      </c>
      <c r="K14" s="23">
        <f t="shared" si="2"/>
        <v>45901</v>
      </c>
      <c r="L14" t="s">
        <v>7483</v>
      </c>
      <c r="M14" s="9" t="str">
        <f ca="1"/>
        <v>G27</v>
      </c>
      <c r="N14" s="17"/>
    </row>
    <row r="15" spans="1:14" x14ac:dyDescent="0.25">
      <c r="A15" t="s">
        <v>7435</v>
      </c>
      <c r="C15" s="8">
        <f t="shared" si="0"/>
        <v>46743</v>
      </c>
      <c r="D15" t="s">
        <v>7492</v>
      </c>
      <c r="E15" s="9" t="str">
        <f ca="1"/>
        <v>M28</v>
      </c>
      <c r="F15" s="13"/>
      <c r="G15" s="23">
        <f t="shared" si="1"/>
        <v>46743</v>
      </c>
      <c r="H15" t="s">
        <v>7492</v>
      </c>
      <c r="I15" s="9" t="str">
        <f ca="1"/>
        <v>M28</v>
      </c>
      <c r="K15" s="23">
        <f t="shared" si="2"/>
        <v>45931</v>
      </c>
      <c r="L15" t="s">
        <v>7565</v>
      </c>
      <c r="M15" s="9" t="str">
        <f ca="1"/>
        <v>H27</v>
      </c>
      <c r="N15" s="17"/>
    </row>
    <row r="16" spans="1:14" x14ac:dyDescent="0.25">
      <c r="A16" t="s">
        <v>7436</v>
      </c>
      <c r="C16" s="8">
        <f t="shared" si="0"/>
        <v>46834</v>
      </c>
      <c r="D16" t="s">
        <v>7493</v>
      </c>
      <c r="E16" s="9" t="str">
        <f ca="1"/>
        <v>U28</v>
      </c>
      <c r="F16" s="13"/>
      <c r="G16" s="23">
        <f t="shared" si="1"/>
        <v>46834</v>
      </c>
      <c r="H16" t="s">
        <v>7493</v>
      </c>
      <c r="I16" s="9" t="str">
        <f ca="1"/>
        <v>U28</v>
      </c>
      <c r="K16" s="23">
        <f t="shared" si="2"/>
        <v>45962</v>
      </c>
      <c r="L16" t="s">
        <v>7566</v>
      </c>
      <c r="M16" s="9" t="str">
        <f ca="1"/>
        <v>J27</v>
      </c>
      <c r="N16" s="17"/>
    </row>
    <row r="17" spans="1:14" x14ac:dyDescent="0.25">
      <c r="A17" t="s">
        <v>7437</v>
      </c>
      <c r="C17" s="8">
        <f t="shared" si="0"/>
        <v>46925</v>
      </c>
      <c r="D17" t="s">
        <v>7494</v>
      </c>
      <c r="E17" s="9" t="str">
        <f ca="1"/>
        <v>Z28</v>
      </c>
      <c r="F17" s="13"/>
      <c r="G17" s="23">
        <f t="shared" si="1"/>
        <v>46925</v>
      </c>
      <c r="H17" t="s">
        <v>7494</v>
      </c>
      <c r="I17" s="9" t="str">
        <f ca="1"/>
        <v>Z28</v>
      </c>
      <c r="K17" s="23">
        <f t="shared" si="2"/>
        <v>45992</v>
      </c>
      <c r="L17" t="s">
        <v>7484</v>
      </c>
      <c r="M17" s="9" t="str">
        <f ca="1"/>
        <v>K27</v>
      </c>
      <c r="N17" s="17"/>
    </row>
    <row r="18" spans="1:14" x14ac:dyDescent="0.25">
      <c r="A18" t="s">
        <v>7438</v>
      </c>
      <c r="C18" s="8">
        <f t="shared" si="0"/>
        <v>47016</v>
      </c>
      <c r="D18" t="s">
        <v>7495</v>
      </c>
      <c r="E18" s="9" t="str">
        <f ca="1"/>
        <v>H29</v>
      </c>
      <c r="F18" s="13"/>
      <c r="G18" s="23">
        <f t="shared" si="1"/>
        <v>47016</v>
      </c>
      <c r="H18" t="s">
        <v>7495</v>
      </c>
      <c r="I18" s="9" t="str">
        <f ca="1"/>
        <v>H29</v>
      </c>
      <c r="K18" s="23">
        <f t="shared" si="2"/>
        <v>46023</v>
      </c>
      <c r="L18" t="s">
        <v>7567</v>
      </c>
      <c r="M18" s="9" t="str">
        <f ca="1"/>
        <v>M27</v>
      </c>
      <c r="N18" s="17"/>
    </row>
    <row r="19" spans="1:14" x14ac:dyDescent="0.25">
      <c r="A19" t="s">
        <v>7439</v>
      </c>
      <c r="C19" s="8">
        <f t="shared" si="0"/>
        <v>47107</v>
      </c>
      <c r="D19" t="s">
        <v>7496</v>
      </c>
      <c r="E19" s="9" t="str">
        <f ca="1"/>
        <v>M29</v>
      </c>
      <c r="F19" s="13"/>
      <c r="G19" s="23">
        <f t="shared" si="1"/>
        <v>47107</v>
      </c>
      <c r="H19" t="s">
        <v>7496</v>
      </c>
      <c r="I19" s="9" t="str">
        <f ca="1"/>
        <v>M29</v>
      </c>
      <c r="K19" s="23">
        <f t="shared" si="2"/>
        <v>46054</v>
      </c>
      <c r="L19" t="s">
        <v>7568</v>
      </c>
      <c r="M19" s="9" t="str">
        <f ca="1"/>
        <v>N27</v>
      </c>
      <c r="N19" s="17"/>
    </row>
    <row r="20" spans="1:14" x14ac:dyDescent="0.25">
      <c r="A20" t="s">
        <v>7440</v>
      </c>
      <c r="C20" s="8">
        <f t="shared" si="0"/>
        <v>47198</v>
      </c>
      <c r="D20" t="s">
        <v>7497</v>
      </c>
      <c r="E20" s="9" t="str">
        <f ca="1"/>
        <v>U29</v>
      </c>
      <c r="F20" s="13"/>
      <c r="G20" s="23">
        <f t="shared" si="1"/>
        <v>47198</v>
      </c>
      <c r="H20" t="s">
        <v>7497</v>
      </c>
      <c r="I20" s="9" t="str">
        <f ca="1"/>
        <v>U29</v>
      </c>
      <c r="K20" s="23">
        <f t="shared" si="2"/>
        <v>46082</v>
      </c>
      <c r="L20" t="s">
        <v>7485</v>
      </c>
      <c r="M20" s="9" t="str">
        <f ca="1"/>
        <v>Q27</v>
      </c>
      <c r="N20" s="17"/>
    </row>
    <row r="21" spans="1:14" x14ac:dyDescent="0.25">
      <c r="A21" t="s">
        <v>7441</v>
      </c>
      <c r="C21" s="8">
        <f t="shared" si="0"/>
        <v>47289</v>
      </c>
      <c r="D21" t="s">
        <v>7498</v>
      </c>
      <c r="E21" s="9" t="str">
        <f ca="1"/>
        <v>Z29</v>
      </c>
      <c r="F21" s="13"/>
      <c r="G21" s="23">
        <f t="shared" si="1"/>
        <v>47289</v>
      </c>
      <c r="H21" t="s">
        <v>7498</v>
      </c>
      <c r="I21" s="9" t="str">
        <f ca="1"/>
        <v>Z29</v>
      </c>
      <c r="K21" s="23">
        <f t="shared" si="2"/>
        <v>46113</v>
      </c>
      <c r="L21" t="s">
        <v>7569</v>
      </c>
      <c r="M21" s="9" t="str">
        <f ca="1"/>
        <v>U27</v>
      </c>
      <c r="N21" s="17"/>
    </row>
    <row r="22" spans="1:14" x14ac:dyDescent="0.25">
      <c r="A22" t="s">
        <v>7442</v>
      </c>
      <c r="C22" s="8">
        <f t="shared" si="0"/>
        <v>47380</v>
      </c>
      <c r="D22" t="s">
        <v>7499</v>
      </c>
      <c r="E22" s="9" t="str">
        <f ca="1"/>
        <v>H30</v>
      </c>
      <c r="F22" s="13"/>
      <c r="G22" s="23">
        <f t="shared" si="1"/>
        <v>47380</v>
      </c>
      <c r="H22" t="s">
        <v>7499</v>
      </c>
      <c r="I22" s="9" t="str">
        <f ca="1"/>
        <v>H30</v>
      </c>
      <c r="K22" s="23">
        <f t="shared" si="2"/>
        <v>46143</v>
      </c>
      <c r="L22" t="s">
        <v>7570</v>
      </c>
      <c r="M22" s="9" t="str">
        <f ca="1"/>
        <v>V27</v>
      </c>
      <c r="N22" s="17"/>
    </row>
    <row r="23" spans="1:14" x14ac:dyDescent="0.25">
      <c r="A23" t="s">
        <v>7443</v>
      </c>
      <c r="C23" s="8">
        <f t="shared" si="0"/>
        <v>47471</v>
      </c>
      <c r="D23" t="s">
        <v>7500</v>
      </c>
      <c r="E23" s="9" t="str">
        <f ca="1"/>
        <v>M30</v>
      </c>
      <c r="F23" s="13"/>
      <c r="G23" s="23">
        <f t="shared" si="1"/>
        <v>47471</v>
      </c>
      <c r="H23" t="s">
        <v>7500</v>
      </c>
      <c r="I23" s="9" t="str">
        <f ca="1"/>
        <v>M30</v>
      </c>
      <c r="K23" s="23">
        <f t="shared" si="2"/>
        <v>46174</v>
      </c>
      <c r="L23" t="s">
        <v>7486</v>
      </c>
      <c r="M23" s="9" t="str">
        <f ca="1"/>
        <v>X27</v>
      </c>
      <c r="N23" s="17"/>
    </row>
    <row r="24" spans="1:14" x14ac:dyDescent="0.25">
      <c r="A24" t="s">
        <v>7444</v>
      </c>
      <c r="C24" s="8">
        <f t="shared" si="0"/>
        <v>47562</v>
      </c>
      <c r="D24" t="s">
        <v>7501</v>
      </c>
      <c r="E24" s="9" t="str">
        <f ca="1"/>
        <v>U30</v>
      </c>
      <c r="F24" s="13"/>
      <c r="G24" s="23">
        <f t="shared" si="1"/>
        <v>47562</v>
      </c>
      <c r="H24" t="s">
        <v>7501</v>
      </c>
      <c r="I24" s="9" t="str">
        <f ca="1"/>
        <v>U30</v>
      </c>
      <c r="K24" s="23">
        <f t="shared" si="2"/>
        <v>46204</v>
      </c>
      <c r="L24" t="s">
        <v>7571</v>
      </c>
      <c r="M24" s="9" t="str">
        <f ca="1"/>
        <v>Z27</v>
      </c>
      <c r="N24" s="17"/>
    </row>
    <row r="25" spans="1:14" x14ac:dyDescent="0.25">
      <c r="A25" t="s">
        <v>7445</v>
      </c>
      <c r="C25" s="8">
        <f t="shared" si="0"/>
        <v>47653</v>
      </c>
      <c r="D25" t="s">
        <v>7502</v>
      </c>
      <c r="E25" s="9" t="str">
        <f ca="1"/>
        <v>Z30</v>
      </c>
      <c r="F25" s="13"/>
      <c r="G25" s="23">
        <f t="shared" si="1"/>
        <v>47653</v>
      </c>
      <c r="H25" t="s">
        <v>7502</v>
      </c>
      <c r="I25" s="9" t="str">
        <f ca="1"/>
        <v>Z30</v>
      </c>
      <c r="K25" s="23">
        <f t="shared" si="2"/>
        <v>46235</v>
      </c>
      <c r="L25" t="s">
        <v>7572</v>
      </c>
      <c r="M25" s="9" t="str">
        <f ca="1"/>
        <v>F28</v>
      </c>
      <c r="N25" s="17"/>
    </row>
    <row r="26" spans="1:14" x14ac:dyDescent="0.25">
      <c r="A26" t="s">
        <v>7446</v>
      </c>
      <c r="C26" s="8">
        <f t="shared" si="0"/>
        <v>47744</v>
      </c>
      <c r="D26" t="s">
        <v>7503</v>
      </c>
      <c r="E26" s="9" t="str">
        <f ca="1"/>
        <v>H31</v>
      </c>
      <c r="F26" s="13"/>
      <c r="G26" s="23">
        <f t="shared" si="1"/>
        <v>47744</v>
      </c>
      <c r="H26" t="s">
        <v>7503</v>
      </c>
      <c r="I26" s="9" t="str">
        <f ca="1"/>
        <v>H31</v>
      </c>
      <c r="K26" s="23">
        <f t="shared" si="2"/>
        <v>46266</v>
      </c>
      <c r="L26" t="s">
        <v>7487</v>
      </c>
      <c r="M26" s="9" t="str">
        <f ca="1"/>
        <v>G28</v>
      </c>
      <c r="N26" s="17"/>
    </row>
    <row r="27" spans="1:14" x14ac:dyDescent="0.25">
      <c r="A27" t="s">
        <v>7447</v>
      </c>
      <c r="C27" s="8">
        <f t="shared" si="0"/>
        <v>47835</v>
      </c>
      <c r="D27" t="s">
        <v>7504</v>
      </c>
      <c r="E27" s="9" t="str">
        <f ca="1"/>
        <v>M31</v>
      </c>
      <c r="F27" s="13"/>
      <c r="G27" s="23">
        <f t="shared" si="1"/>
        <v>47835</v>
      </c>
      <c r="H27" t="s">
        <v>7504</v>
      </c>
      <c r="I27" s="9" t="str">
        <f ca="1"/>
        <v>M31</v>
      </c>
      <c r="K27" s="23">
        <f t="shared" si="2"/>
        <v>46296</v>
      </c>
      <c r="L27" t="s">
        <v>7573</v>
      </c>
      <c r="M27" s="9" t="str">
        <f ca="1"/>
        <v>H28</v>
      </c>
      <c r="N27" s="17"/>
    </row>
    <row r="28" spans="1:14" x14ac:dyDescent="0.25">
      <c r="A28" t="s">
        <v>7448</v>
      </c>
      <c r="C28" s="8">
        <f t="shared" si="0"/>
        <v>47926</v>
      </c>
      <c r="D28" t="s">
        <v>7505</v>
      </c>
      <c r="E28" s="9" t="str">
        <f ca="1"/>
        <v>U31</v>
      </c>
      <c r="F28" s="13"/>
      <c r="G28" s="23">
        <f t="shared" si="1"/>
        <v>47926</v>
      </c>
      <c r="H28" t="s">
        <v>7505</v>
      </c>
      <c r="I28" s="9" t="str">
        <f ca="1"/>
        <v>U31</v>
      </c>
      <c r="K28" s="23">
        <f t="shared" si="2"/>
        <v>46327</v>
      </c>
      <c r="L28" t="s">
        <v>7574</v>
      </c>
      <c r="M28" s="9" t="str">
        <f ca="1"/>
        <v>J28</v>
      </c>
      <c r="N28" s="17"/>
    </row>
    <row r="29" spans="1:14" x14ac:dyDescent="0.25">
      <c r="A29" t="s">
        <v>7449</v>
      </c>
      <c r="C29" s="8">
        <f t="shared" si="0"/>
        <v>48017</v>
      </c>
      <c r="D29" t="s">
        <v>7506</v>
      </c>
      <c r="E29" s="9" t="str">
        <f ca="1"/>
        <v>Z31</v>
      </c>
      <c r="F29" s="13"/>
      <c r="G29" s="23">
        <f t="shared" si="1"/>
        <v>48017</v>
      </c>
      <c r="H29" t="s">
        <v>7506</v>
      </c>
      <c r="I29" s="9" t="str">
        <f ca="1"/>
        <v>Z31</v>
      </c>
      <c r="K29" s="23">
        <f t="shared" si="2"/>
        <v>46357</v>
      </c>
      <c r="L29" t="s">
        <v>7488</v>
      </c>
      <c r="M29" s="9" t="str">
        <f ca="1"/>
        <v>K28</v>
      </c>
      <c r="N29" s="17"/>
    </row>
    <row r="30" spans="1:14" x14ac:dyDescent="0.25">
      <c r="A30" t="s">
        <v>7450</v>
      </c>
      <c r="C30" s="8">
        <f t="shared" si="0"/>
        <v>48108</v>
      </c>
      <c r="D30" t="s">
        <v>7507</v>
      </c>
      <c r="E30" s="9" t="str">
        <f ca="1"/>
        <v>H32</v>
      </c>
      <c r="F30" s="13"/>
      <c r="G30" s="23">
        <f t="shared" si="1"/>
        <v>48108</v>
      </c>
      <c r="H30" t="s">
        <v>7507</v>
      </c>
      <c r="I30" s="9" t="str">
        <f ca="1"/>
        <v>H32</v>
      </c>
      <c r="K30" s="23">
        <f t="shared" si="2"/>
        <v>46388</v>
      </c>
      <c r="L30" t="s">
        <v>7575</v>
      </c>
      <c r="M30" s="9" t="str">
        <f ca="1"/>
        <v>M28</v>
      </c>
      <c r="N30" s="17"/>
    </row>
    <row r="31" spans="1:14" x14ac:dyDescent="0.25">
      <c r="A31" t="s">
        <v>7451</v>
      </c>
      <c r="C31" s="8">
        <f t="shared" si="0"/>
        <v>48199</v>
      </c>
      <c r="D31" t="s">
        <v>7508</v>
      </c>
      <c r="E31" s="9" t="str">
        <f ca="1"/>
        <v>M32</v>
      </c>
      <c r="F31" s="13"/>
      <c r="G31" s="23">
        <f t="shared" si="1"/>
        <v>48199</v>
      </c>
      <c r="H31" t="s">
        <v>7508</v>
      </c>
      <c r="I31" s="9" t="str">
        <f ca="1"/>
        <v>M32</v>
      </c>
      <c r="K31" s="23">
        <f t="shared" si="2"/>
        <v>46419</v>
      </c>
      <c r="L31" t="s">
        <v>7576</v>
      </c>
      <c r="M31" s="9" t="str">
        <f ca="1"/>
        <v>N28</v>
      </c>
      <c r="N31" s="17"/>
    </row>
    <row r="32" spans="1:14" x14ac:dyDescent="0.25">
      <c r="A32" t="s">
        <v>7452</v>
      </c>
      <c r="C32" s="8">
        <f t="shared" si="0"/>
        <v>48290</v>
      </c>
      <c r="D32" t="s">
        <v>7509</v>
      </c>
      <c r="E32" s="9" t="str">
        <f ca="1"/>
        <v>U32</v>
      </c>
      <c r="F32" s="13"/>
      <c r="G32" s="23">
        <f t="shared" si="1"/>
        <v>48290</v>
      </c>
      <c r="H32" t="s">
        <v>7509</v>
      </c>
      <c r="I32" s="9" t="str">
        <f ca="1"/>
        <v>U32</v>
      </c>
      <c r="K32" s="23">
        <f t="shared" si="2"/>
        <v>46447</v>
      </c>
      <c r="L32" t="s">
        <v>7489</v>
      </c>
      <c r="M32" s="9" t="str">
        <f ca="1"/>
        <v>Q28</v>
      </c>
      <c r="N32" s="17"/>
    </row>
    <row r="33" spans="1:14" x14ac:dyDescent="0.25">
      <c r="A33" t="s">
        <v>7453</v>
      </c>
      <c r="C33" s="8">
        <f t="shared" si="0"/>
        <v>48381</v>
      </c>
      <c r="D33" t="s">
        <v>7510</v>
      </c>
      <c r="E33" s="9" t="str">
        <f ca="1"/>
        <v>Z32</v>
      </c>
      <c r="F33" s="13"/>
      <c r="G33" s="23">
        <f t="shared" si="1"/>
        <v>48381</v>
      </c>
      <c r="H33" t="s">
        <v>7510</v>
      </c>
      <c r="I33" s="9" t="str">
        <f ca="1"/>
        <v>Z32</v>
      </c>
      <c r="K33" s="23">
        <f t="shared" si="2"/>
        <v>46478</v>
      </c>
      <c r="L33" t="s">
        <v>7577</v>
      </c>
      <c r="M33" s="9" t="str">
        <f ca="1"/>
        <v>U28</v>
      </c>
      <c r="N33" s="17"/>
    </row>
    <row r="34" spans="1:14" x14ac:dyDescent="0.25">
      <c r="A34" t="s">
        <v>7454</v>
      </c>
      <c r="C34" s="8">
        <f t="shared" si="0"/>
        <v>48479</v>
      </c>
      <c r="D34" t="s">
        <v>7511</v>
      </c>
      <c r="E34" s="9" t="str">
        <f ca="1"/>
        <v>H33</v>
      </c>
      <c r="F34" s="13"/>
      <c r="G34" s="23">
        <f t="shared" si="1"/>
        <v>48479</v>
      </c>
      <c r="H34" t="s">
        <v>7511</v>
      </c>
      <c r="I34" s="9" t="str">
        <f ca="1"/>
        <v>H33</v>
      </c>
      <c r="K34" s="23">
        <f t="shared" si="2"/>
        <v>46508</v>
      </c>
      <c r="L34" t="s">
        <v>7578</v>
      </c>
      <c r="M34" s="9" t="str">
        <f ca="1"/>
        <v>V28</v>
      </c>
      <c r="N34" s="17"/>
    </row>
    <row r="35" spans="1:14" x14ac:dyDescent="0.25">
      <c r="A35" t="s">
        <v>7455</v>
      </c>
      <c r="C35" s="8">
        <f t="shared" si="0"/>
        <v>48570</v>
      </c>
      <c r="D35" t="s">
        <v>7512</v>
      </c>
      <c r="E35" s="9" t="str">
        <f ca="1"/>
        <v>M33</v>
      </c>
      <c r="F35" s="13"/>
      <c r="G35" s="23">
        <f t="shared" si="1"/>
        <v>48570</v>
      </c>
      <c r="H35" t="s">
        <v>7512</v>
      </c>
      <c r="I35" s="9" t="str">
        <f ca="1"/>
        <v>M33</v>
      </c>
      <c r="K35" s="23">
        <f t="shared" si="2"/>
        <v>46539</v>
      </c>
      <c r="L35" t="s">
        <v>7490</v>
      </c>
      <c r="M35" s="9" t="str">
        <f ca="1"/>
        <v>X28</v>
      </c>
      <c r="N35" s="17"/>
    </row>
    <row r="36" spans="1:14" x14ac:dyDescent="0.25">
      <c r="A36" t="s">
        <v>7456</v>
      </c>
      <c r="C36" s="8">
        <f t="shared" si="0"/>
        <v>48654</v>
      </c>
      <c r="D36" t="s">
        <v>7513</v>
      </c>
      <c r="E36" s="9" t="str">
        <f ca="1"/>
        <v>U33</v>
      </c>
      <c r="F36" s="13"/>
      <c r="G36" s="23">
        <f t="shared" si="1"/>
        <v>48654</v>
      </c>
      <c r="H36" t="s">
        <v>7513</v>
      </c>
      <c r="I36" s="9" t="str">
        <f ca="1"/>
        <v>U33</v>
      </c>
      <c r="K36" s="23">
        <f t="shared" si="2"/>
        <v>46569</v>
      </c>
      <c r="L36" t="s">
        <v>7579</v>
      </c>
      <c r="M36" s="9" t="str">
        <f ca="1"/>
        <v>Z28</v>
      </c>
      <c r="N36" s="17"/>
    </row>
    <row r="37" spans="1:14" x14ac:dyDescent="0.25">
      <c r="A37" t="s">
        <v>7457</v>
      </c>
      <c r="C37" s="8">
        <f t="shared" si="0"/>
        <v>48752</v>
      </c>
      <c r="D37" t="s">
        <v>7514</v>
      </c>
      <c r="E37" s="9" t="str">
        <f ca="1"/>
        <v>Z33</v>
      </c>
      <c r="F37" s="13"/>
      <c r="G37" s="23">
        <f t="shared" si="1"/>
        <v>48752</v>
      </c>
      <c r="H37" t="s">
        <v>7514</v>
      </c>
      <c r="I37" s="9" t="str">
        <f ca="1"/>
        <v>Z33</v>
      </c>
      <c r="K37" s="23">
        <f t="shared" si="2"/>
        <v>46600</v>
      </c>
      <c r="L37" t="s">
        <v>7580</v>
      </c>
      <c r="M37" s="9" t="str">
        <f ca="1"/>
        <v>F29</v>
      </c>
      <c r="N37" s="17"/>
    </row>
    <row r="38" spans="1:14" x14ac:dyDescent="0.25">
      <c r="A38" t="s">
        <v>7458</v>
      </c>
      <c r="C38" s="8">
        <f t="shared" ref="C38:C63" si="3">(DATE(2000+RIGHT(D38,2),VLOOKUP(LEFT(D38,1),$C$71:$D$82,2),(2+MOD(10-WEEKDAY(DATE(2000+RIGHT(D38,2),VLOOKUP(LEFT(D38,1),$C$71:$D$82,2),1)),7))))+14</f>
        <v>48843</v>
      </c>
      <c r="D38" t="s">
        <v>7515</v>
      </c>
      <c r="E38" s="9" t="str">
        <f ca="1"/>
        <v>H34</v>
      </c>
      <c r="F38" s="13"/>
      <c r="G38" s="23">
        <f t="shared" ref="G38:G63" si="4">(DATE(2000+RIGHT(H38,2),VLOOKUP(LEFT(H38,1),$G$71:$H$82,2),(2+MOD(10-WEEKDAY(DATE(2000+RIGHT(H38,2),VLOOKUP(LEFT(H38,1),$G$71:$H$82,2),1)),7))))+14</f>
        <v>48843</v>
      </c>
      <c r="H38" t="s">
        <v>7515</v>
      </c>
      <c r="I38" s="9" t="str">
        <f ca="1"/>
        <v>H34</v>
      </c>
      <c r="K38" s="23">
        <f t="shared" ref="K38:K69" si="5">DATE(RIGHT(L38,2)+100, VLOOKUP(LEFT(L38,1), $K$130:$L$141, 2,0), 1)</f>
        <v>46631</v>
      </c>
      <c r="L38" t="s">
        <v>7491</v>
      </c>
      <c r="M38" s="9" t="str">
        <f ca="1"/>
        <v>G29</v>
      </c>
      <c r="N38" s="17"/>
    </row>
    <row r="39" spans="1:14" x14ac:dyDescent="0.25">
      <c r="A39" t="s">
        <v>7459</v>
      </c>
      <c r="C39" s="8">
        <f t="shared" si="3"/>
        <v>48934</v>
      </c>
      <c r="D39" t="s">
        <v>7516</v>
      </c>
      <c r="E39" s="9" t="str">
        <f ca="1"/>
        <v>M34</v>
      </c>
      <c r="F39" s="13"/>
      <c r="G39" s="23">
        <f t="shared" si="4"/>
        <v>48934</v>
      </c>
      <c r="H39" t="s">
        <v>7516</v>
      </c>
      <c r="I39" s="9" t="str">
        <f ca="1"/>
        <v>M34</v>
      </c>
      <c r="K39" s="23">
        <f t="shared" si="5"/>
        <v>46661</v>
      </c>
      <c r="L39" t="s">
        <v>7581</v>
      </c>
      <c r="M39" s="9" t="str">
        <f ca="1"/>
        <v>H29</v>
      </c>
      <c r="N39" s="17"/>
    </row>
    <row r="40" spans="1:14" x14ac:dyDescent="0.25">
      <c r="A40" t="s">
        <v>7460</v>
      </c>
      <c r="C40" s="8">
        <f t="shared" si="3"/>
        <v>49025</v>
      </c>
      <c r="D40" t="s">
        <v>7517</v>
      </c>
      <c r="E40" s="9" t="str">
        <f ca="1"/>
        <v>U34</v>
      </c>
      <c r="F40" s="13"/>
      <c r="G40" s="23">
        <f t="shared" si="4"/>
        <v>49025</v>
      </c>
      <c r="H40" t="s">
        <v>7517</v>
      </c>
      <c r="I40" s="9" t="str">
        <f ca="1"/>
        <v>U34</v>
      </c>
      <c r="K40" s="23">
        <f t="shared" si="5"/>
        <v>46692</v>
      </c>
      <c r="L40" t="s">
        <v>7582</v>
      </c>
      <c r="M40" s="9" t="str">
        <f ca="1"/>
        <v>J29</v>
      </c>
      <c r="N40" s="17"/>
    </row>
    <row r="41" spans="1:14" x14ac:dyDescent="0.25">
      <c r="A41" t="s">
        <v>7461</v>
      </c>
      <c r="C41" s="8">
        <f t="shared" si="3"/>
        <v>49116</v>
      </c>
      <c r="D41" t="s">
        <v>7518</v>
      </c>
      <c r="E41" s="9" t="str">
        <f ca="1"/>
        <v>Z34</v>
      </c>
      <c r="F41" s="13"/>
      <c r="G41" s="23">
        <f t="shared" si="4"/>
        <v>49116</v>
      </c>
      <c r="H41" t="s">
        <v>7518</v>
      </c>
      <c r="I41" s="9" t="str">
        <f ca="1"/>
        <v>Z34</v>
      </c>
      <c r="K41" s="23">
        <f t="shared" si="5"/>
        <v>46722</v>
      </c>
      <c r="L41" t="s">
        <v>7492</v>
      </c>
      <c r="M41" s="9" t="str">
        <f ca="1"/>
        <v>K29</v>
      </c>
      <c r="N41" s="17"/>
    </row>
    <row r="42" spans="1:14" x14ac:dyDescent="0.25">
      <c r="A42" t="s">
        <v>7462</v>
      </c>
      <c r="C42" s="8">
        <f t="shared" si="3"/>
        <v>49207</v>
      </c>
      <c r="D42" t="s">
        <v>7519</v>
      </c>
      <c r="E42" s="9" t="str">
        <f ca="1"/>
        <v>H35</v>
      </c>
      <c r="F42" s="13"/>
      <c r="G42" s="23">
        <f t="shared" si="4"/>
        <v>49207</v>
      </c>
      <c r="H42" t="s">
        <v>7519</v>
      </c>
      <c r="I42" s="9" t="str">
        <f ca="1"/>
        <v>H35</v>
      </c>
      <c r="K42" s="23">
        <f t="shared" si="5"/>
        <v>46753</v>
      </c>
      <c r="L42" t="s">
        <v>7583</v>
      </c>
      <c r="M42" s="9" t="str">
        <f ca="1"/>
        <v>M29</v>
      </c>
      <c r="N42" s="17"/>
    </row>
    <row r="43" spans="1:14" x14ac:dyDescent="0.25">
      <c r="A43" t="s">
        <v>7463</v>
      </c>
      <c r="C43" s="8">
        <f t="shared" si="3"/>
        <v>49298</v>
      </c>
      <c r="D43" t="s">
        <v>7520</v>
      </c>
      <c r="E43" s="9" t="str">
        <f ca="1"/>
        <v>M35</v>
      </c>
      <c r="F43" s="13"/>
      <c r="G43" s="23">
        <f t="shared" si="4"/>
        <v>49298</v>
      </c>
      <c r="H43" t="s">
        <v>7520</v>
      </c>
      <c r="I43" s="9" t="str">
        <f ca="1"/>
        <v>M35</v>
      </c>
      <c r="K43" s="23">
        <f t="shared" si="5"/>
        <v>46784</v>
      </c>
      <c r="L43" t="s">
        <v>7584</v>
      </c>
      <c r="M43" s="9" t="str">
        <f ca="1"/>
        <v>N29</v>
      </c>
      <c r="N43" s="17"/>
    </row>
    <row r="44" spans="1:14" x14ac:dyDescent="0.25">
      <c r="A44" t="s">
        <v>7464</v>
      </c>
      <c r="C44" s="8">
        <f t="shared" si="3"/>
        <v>49389</v>
      </c>
      <c r="D44" t="s">
        <v>7521</v>
      </c>
      <c r="E44" s="9" t="str">
        <f ca="1"/>
        <v>U35</v>
      </c>
      <c r="F44" s="13"/>
      <c r="G44" s="23">
        <f t="shared" si="4"/>
        <v>49389</v>
      </c>
      <c r="H44" t="s">
        <v>7521</v>
      </c>
      <c r="I44" s="9" t="str">
        <f ca="1"/>
        <v>U35</v>
      </c>
      <c r="K44" s="23">
        <f t="shared" si="5"/>
        <v>46813</v>
      </c>
      <c r="L44" t="s">
        <v>7493</v>
      </c>
      <c r="M44" s="9" t="str">
        <f ca="1"/>
        <v>Q29</v>
      </c>
      <c r="N44" s="17"/>
    </row>
    <row r="45" spans="1:14" x14ac:dyDescent="0.25">
      <c r="A45" t="s">
        <v>7465</v>
      </c>
      <c r="C45" s="8">
        <f t="shared" si="3"/>
        <v>49480</v>
      </c>
      <c r="D45" t="s">
        <v>7522</v>
      </c>
      <c r="E45" s="9" t="str">
        <f ca="1"/>
        <v>Z35</v>
      </c>
      <c r="G45" s="23">
        <f t="shared" si="4"/>
        <v>49480</v>
      </c>
      <c r="H45" t="s">
        <v>7522</v>
      </c>
      <c r="I45" s="9" t="str">
        <f ca="1"/>
        <v>Z35</v>
      </c>
      <c r="K45" s="23">
        <f t="shared" si="5"/>
        <v>46844</v>
      </c>
      <c r="L45" t="s">
        <v>7585</v>
      </c>
      <c r="M45" s="9" t="str">
        <f ca="1"/>
        <v>U29</v>
      </c>
      <c r="N45" s="17"/>
    </row>
    <row r="46" spans="1:14" x14ac:dyDescent="0.25">
      <c r="A46" t="s">
        <v>7466</v>
      </c>
      <c r="C46" s="8">
        <f t="shared" si="3"/>
        <v>49571</v>
      </c>
      <c r="D46" t="s">
        <v>7523</v>
      </c>
      <c r="E46" s="9" t="str">
        <f ca="1"/>
        <v>H36</v>
      </c>
      <c r="G46" s="23">
        <f t="shared" si="4"/>
        <v>49571</v>
      </c>
      <c r="H46" t="s">
        <v>7523</v>
      </c>
      <c r="I46" s="9" t="str">
        <f ca="1"/>
        <v>H36</v>
      </c>
      <c r="K46" s="23">
        <f t="shared" si="5"/>
        <v>46874</v>
      </c>
      <c r="L46" t="s">
        <v>7586</v>
      </c>
      <c r="M46" s="9" t="str">
        <f ca="1"/>
        <v>V29</v>
      </c>
      <c r="N46" s="17"/>
    </row>
    <row r="47" spans="1:14" x14ac:dyDescent="0.25">
      <c r="A47" t="s">
        <v>7467</v>
      </c>
      <c r="C47" s="8">
        <f t="shared" si="3"/>
        <v>49662</v>
      </c>
      <c r="D47" t="s">
        <v>7524</v>
      </c>
      <c r="E47" s="9" t="str">
        <f ca="1"/>
        <v>M36</v>
      </c>
      <c r="G47" s="23">
        <f t="shared" si="4"/>
        <v>49662</v>
      </c>
      <c r="H47" t="s">
        <v>7524</v>
      </c>
      <c r="I47" s="9" t="str">
        <f ca="1"/>
        <v>M36</v>
      </c>
      <c r="K47" s="23">
        <f t="shared" si="5"/>
        <v>46905</v>
      </c>
      <c r="L47" t="s">
        <v>7494</v>
      </c>
      <c r="M47" s="9" t="str">
        <f ca="1"/>
        <v>X29</v>
      </c>
      <c r="N47" s="17"/>
    </row>
    <row r="48" spans="1:14" x14ac:dyDescent="0.25">
      <c r="A48" t="s">
        <v>7468</v>
      </c>
      <c r="C48" s="8">
        <f t="shared" si="3"/>
        <v>49753</v>
      </c>
      <c r="D48" t="s">
        <v>7525</v>
      </c>
      <c r="E48" s="9" t="str">
        <f ca="1"/>
        <v>U36</v>
      </c>
      <c r="G48" s="23">
        <f t="shared" si="4"/>
        <v>49753</v>
      </c>
      <c r="H48" t="s">
        <v>7525</v>
      </c>
      <c r="I48" s="9" t="str">
        <f ca="1"/>
        <v>U36</v>
      </c>
      <c r="K48" s="23">
        <f t="shared" si="5"/>
        <v>46935</v>
      </c>
      <c r="L48" t="s">
        <v>7587</v>
      </c>
      <c r="M48" s="9" t="str">
        <f ca="1"/>
        <v>Z29</v>
      </c>
      <c r="N48" s="17"/>
    </row>
    <row r="49" spans="3:14" x14ac:dyDescent="0.25">
      <c r="C49" s="8">
        <f t="shared" si="3"/>
        <v>49844</v>
      </c>
      <c r="D49" t="s">
        <v>7526</v>
      </c>
      <c r="E49" s="9" t="str">
        <f ca="1"/>
        <v>Z36</v>
      </c>
      <c r="G49" s="23">
        <f t="shared" si="4"/>
        <v>49844</v>
      </c>
      <c r="H49" t="s">
        <v>7526</v>
      </c>
      <c r="I49" s="9" t="str">
        <f ca="1"/>
        <v>Z36</v>
      </c>
      <c r="K49" s="23">
        <f t="shared" si="5"/>
        <v>46966</v>
      </c>
      <c r="L49" t="s">
        <v>7588</v>
      </c>
      <c r="M49" s="9" t="str">
        <f ca="1"/>
        <v>F30</v>
      </c>
      <c r="N49" s="17"/>
    </row>
    <row r="50" spans="3:14" x14ac:dyDescent="0.25">
      <c r="C50" s="8">
        <f t="shared" si="3"/>
        <v>49935</v>
      </c>
      <c r="D50" t="s">
        <v>7527</v>
      </c>
      <c r="E50" s="9" t="str">
        <f ca="1"/>
        <v>H37</v>
      </c>
      <c r="G50" s="23">
        <f t="shared" si="4"/>
        <v>49935</v>
      </c>
      <c r="H50" t="s">
        <v>7527</v>
      </c>
      <c r="I50" s="9" t="str">
        <f ca="1"/>
        <v>H37</v>
      </c>
      <c r="K50" s="23">
        <f t="shared" si="5"/>
        <v>46997</v>
      </c>
      <c r="L50" t="s">
        <v>7495</v>
      </c>
      <c r="M50" s="9" t="str">
        <f ca="1"/>
        <v>G30</v>
      </c>
      <c r="N50" s="17"/>
    </row>
    <row r="51" spans="3:14" x14ac:dyDescent="0.25">
      <c r="C51" s="8">
        <f t="shared" si="3"/>
        <v>50026</v>
      </c>
      <c r="D51" t="s">
        <v>7528</v>
      </c>
      <c r="E51" s="9" t="str">
        <f ca="1"/>
        <v>M37</v>
      </c>
      <c r="G51" s="23">
        <f t="shared" si="4"/>
        <v>50026</v>
      </c>
      <c r="H51" t="s">
        <v>7528</v>
      </c>
      <c r="I51" s="9" t="str">
        <f ca="1"/>
        <v>M37</v>
      </c>
      <c r="K51" s="23">
        <f t="shared" si="5"/>
        <v>47027</v>
      </c>
      <c r="L51" t="s">
        <v>7589</v>
      </c>
      <c r="M51" s="9" t="str">
        <f ca="1"/>
        <v>H30</v>
      </c>
    </row>
    <row r="52" spans="3:14" x14ac:dyDescent="0.25">
      <c r="C52" s="8">
        <f t="shared" si="3"/>
        <v>50117</v>
      </c>
      <c r="D52" t="s">
        <v>7529</v>
      </c>
      <c r="E52" s="9" t="str">
        <f ca="1"/>
        <v>U37</v>
      </c>
      <c r="G52" s="23">
        <f t="shared" si="4"/>
        <v>50117</v>
      </c>
      <c r="H52" t="s">
        <v>7529</v>
      </c>
      <c r="I52" s="9" t="str">
        <f ca="1"/>
        <v>U37</v>
      </c>
      <c r="K52" s="23">
        <f t="shared" si="5"/>
        <v>47058</v>
      </c>
      <c r="L52" t="s">
        <v>7590</v>
      </c>
      <c r="M52" s="9" t="str">
        <f ca="1"/>
        <v>J30</v>
      </c>
    </row>
    <row r="53" spans="3:14" x14ac:dyDescent="0.25">
      <c r="C53" s="8">
        <f t="shared" si="3"/>
        <v>50208</v>
      </c>
      <c r="D53" t="s">
        <v>7531</v>
      </c>
      <c r="E53" s="9" t="str">
        <f ca="1"/>
        <v>Z37</v>
      </c>
      <c r="G53" s="23">
        <f t="shared" si="4"/>
        <v>50208</v>
      </c>
      <c r="H53" t="s">
        <v>7531</v>
      </c>
      <c r="I53" s="9" t="str">
        <f ca="1"/>
        <v>Z37</v>
      </c>
      <c r="K53" s="23">
        <f t="shared" si="5"/>
        <v>47088</v>
      </c>
      <c r="L53" t="s">
        <v>7496</v>
      </c>
      <c r="M53" s="9" t="str">
        <f ca="1"/>
        <v>K30</v>
      </c>
    </row>
    <row r="54" spans="3:14" x14ac:dyDescent="0.25">
      <c r="C54" s="8">
        <f t="shared" si="3"/>
        <v>50299</v>
      </c>
      <c r="D54" t="s">
        <v>7533</v>
      </c>
      <c r="E54" s="9" t="str">
        <f ca="1"/>
        <v>H39</v>
      </c>
      <c r="G54" s="23">
        <f t="shared" si="4"/>
        <v>50299</v>
      </c>
      <c r="H54" t="s">
        <v>7533</v>
      </c>
      <c r="I54" s="9" t="str">
        <f ca="1"/>
        <v>H39</v>
      </c>
      <c r="K54" s="23">
        <f t="shared" si="5"/>
        <v>47119</v>
      </c>
      <c r="L54" t="s">
        <v>7591</v>
      </c>
      <c r="M54" s="9" t="str">
        <f ca="1"/>
        <v>M30</v>
      </c>
    </row>
    <row r="55" spans="3:14" x14ac:dyDescent="0.25">
      <c r="C55" s="8">
        <f t="shared" si="3"/>
        <v>50390</v>
      </c>
      <c r="D55" t="s">
        <v>7535</v>
      </c>
      <c r="E55" s="9" t="str">
        <f ca="1"/>
        <v>M39</v>
      </c>
      <c r="G55" s="23">
        <f t="shared" si="4"/>
        <v>50390</v>
      </c>
      <c r="H55" t="s">
        <v>7535</v>
      </c>
      <c r="I55" s="9" t="str">
        <f ca="1"/>
        <v>M39</v>
      </c>
      <c r="K55" s="23">
        <f t="shared" si="5"/>
        <v>47150</v>
      </c>
      <c r="L55" t="s">
        <v>7592</v>
      </c>
      <c r="M55" s="9" t="str">
        <f ca="1"/>
        <v>N30</v>
      </c>
    </row>
    <row r="56" spans="3:14" x14ac:dyDescent="0.25">
      <c r="C56" s="8">
        <f t="shared" si="3"/>
        <v>50845</v>
      </c>
      <c r="D56" t="s">
        <v>7537</v>
      </c>
      <c r="E56" s="9" t="str">
        <f ca="1"/>
        <v>U39</v>
      </c>
      <c r="G56" s="23">
        <f t="shared" si="4"/>
        <v>50845</v>
      </c>
      <c r="H56" t="s">
        <v>7537</v>
      </c>
      <c r="I56" s="9" t="str">
        <f ca="1"/>
        <v>U39</v>
      </c>
      <c r="K56" s="23">
        <f t="shared" si="5"/>
        <v>47178</v>
      </c>
      <c r="L56" t="s">
        <v>7497</v>
      </c>
      <c r="M56" s="9" t="str">
        <f ca="1"/>
        <v>Q30</v>
      </c>
    </row>
    <row r="57" spans="3:14" x14ac:dyDescent="0.25">
      <c r="C57" s="8">
        <f t="shared" si="3"/>
        <v>50943</v>
      </c>
      <c r="D57" t="s">
        <v>7539</v>
      </c>
      <c r="E57" s="9" t="str">
        <f ca="1"/>
        <v>Z39</v>
      </c>
      <c r="G57" s="23">
        <f t="shared" si="4"/>
        <v>50943</v>
      </c>
      <c r="H57" t="s">
        <v>7539</v>
      </c>
      <c r="I57" s="9" t="str">
        <f ca="1"/>
        <v>Z39</v>
      </c>
      <c r="K57" s="23">
        <f t="shared" si="5"/>
        <v>47209</v>
      </c>
      <c r="L57" t="s">
        <v>7593</v>
      </c>
      <c r="M57" s="9" t="str">
        <f ca="1"/>
        <v>U30</v>
      </c>
    </row>
    <row r="58" spans="3:14" x14ac:dyDescent="0.25">
      <c r="C58" s="8">
        <f t="shared" si="3"/>
        <v>51034</v>
      </c>
      <c r="D58" t="s">
        <v>7541</v>
      </c>
      <c r="E58" s="9" t="str">
        <f ca="1"/>
        <v>H40</v>
      </c>
      <c r="G58" s="23">
        <f t="shared" si="4"/>
        <v>51034</v>
      </c>
      <c r="H58" t="s">
        <v>7541</v>
      </c>
      <c r="I58" s="9" t="str">
        <f ca="1"/>
        <v>H40</v>
      </c>
      <c r="K58" s="23">
        <f t="shared" si="5"/>
        <v>47239</v>
      </c>
      <c r="L58" t="s">
        <v>7594</v>
      </c>
      <c r="M58" s="9" t="str">
        <f ca="1"/>
        <v>V30</v>
      </c>
    </row>
    <row r="59" spans="3:14" x14ac:dyDescent="0.25">
      <c r="C59" s="8">
        <f t="shared" si="3"/>
        <v>51125</v>
      </c>
      <c r="D59" t="s">
        <v>7543</v>
      </c>
      <c r="E59" s="9" t="str">
        <f ca="1"/>
        <v>M40</v>
      </c>
      <c r="G59" s="23">
        <f t="shared" si="4"/>
        <v>51125</v>
      </c>
      <c r="H59" t="s">
        <v>7543</v>
      </c>
      <c r="I59" s="9" t="str">
        <f ca="1"/>
        <v>M40</v>
      </c>
      <c r="K59" s="23">
        <f t="shared" si="5"/>
        <v>47270</v>
      </c>
      <c r="L59" t="s">
        <v>7498</v>
      </c>
      <c r="M59" s="9" t="str">
        <f ca="1"/>
        <v>X30</v>
      </c>
    </row>
    <row r="60" spans="3:14" x14ac:dyDescent="0.25">
      <c r="C60" s="8">
        <f t="shared" si="3"/>
        <v>51216</v>
      </c>
      <c r="D60" t="s">
        <v>7545</v>
      </c>
      <c r="E60" s="9" t="str">
        <f ca="1"/>
        <v>U40</v>
      </c>
      <c r="G60" s="23">
        <f t="shared" si="4"/>
        <v>51216</v>
      </c>
      <c r="H60" t="s">
        <v>7545</v>
      </c>
      <c r="I60" s="9" t="str">
        <f ca="1"/>
        <v>U40</v>
      </c>
      <c r="K60" s="23">
        <f t="shared" si="5"/>
        <v>47300</v>
      </c>
      <c r="L60" t="s">
        <v>7595</v>
      </c>
      <c r="M60" s="9" t="str">
        <f ca="1"/>
        <v>Z30</v>
      </c>
    </row>
    <row r="61" spans="3:14" x14ac:dyDescent="0.25">
      <c r="C61" s="8">
        <f t="shared" si="3"/>
        <v>51307</v>
      </c>
      <c r="D61" t="s">
        <v>7547</v>
      </c>
      <c r="E61" s="9" t="str">
        <f ca="1"/>
        <v>Z40</v>
      </c>
      <c r="G61" s="23">
        <f t="shared" si="4"/>
        <v>51307</v>
      </c>
      <c r="H61" t="s">
        <v>7547</v>
      </c>
      <c r="I61" s="9" t="str">
        <f ca="1"/>
        <v>Z40</v>
      </c>
      <c r="K61" s="23">
        <f t="shared" si="5"/>
        <v>47331</v>
      </c>
      <c r="L61" t="s">
        <v>7596</v>
      </c>
      <c r="M61" s="9" t="str">
        <f ca="1"/>
        <v>F31</v>
      </c>
    </row>
    <row r="62" spans="3:14" x14ac:dyDescent="0.25">
      <c r="C62" s="8">
        <f t="shared" si="3"/>
        <v>51398</v>
      </c>
      <c r="D62" t="s">
        <v>7549</v>
      </c>
      <c r="E62" s="9"/>
      <c r="G62" s="23">
        <f t="shared" si="4"/>
        <v>51398</v>
      </c>
      <c r="H62" t="s">
        <v>7549</v>
      </c>
      <c r="I62" s="9"/>
      <c r="K62" s="23">
        <f t="shared" si="5"/>
        <v>47362</v>
      </c>
      <c r="L62" t="s">
        <v>7499</v>
      </c>
      <c r="M62" s="9" t="str">
        <f ca="1"/>
        <v>G31</v>
      </c>
    </row>
    <row r="63" spans="3:14" x14ac:dyDescent="0.25">
      <c r="C63" s="14">
        <f t="shared" si="3"/>
        <v>51489</v>
      </c>
      <c r="D63" s="3" t="s">
        <v>7551</v>
      </c>
      <c r="E63" s="15"/>
      <c r="G63" s="24">
        <f t="shared" si="4"/>
        <v>51489</v>
      </c>
      <c r="H63" s="3" t="s">
        <v>7551</v>
      </c>
      <c r="I63" s="15"/>
      <c r="K63" s="23">
        <f t="shared" si="5"/>
        <v>47392</v>
      </c>
      <c r="L63" t="s">
        <v>7597</v>
      </c>
      <c r="M63" s="9" t="str">
        <f ca="1"/>
        <v>H31</v>
      </c>
    </row>
    <row r="64" spans="3:14" x14ac:dyDescent="0.25">
      <c r="K64" s="23">
        <f t="shared" si="5"/>
        <v>47423</v>
      </c>
      <c r="L64" t="s">
        <v>7598</v>
      </c>
      <c r="M64" s="9" t="str">
        <f ca="1"/>
        <v>J31</v>
      </c>
    </row>
    <row r="65" spans="3:13" x14ac:dyDescent="0.25">
      <c r="K65" s="23">
        <f t="shared" si="5"/>
        <v>47453</v>
      </c>
      <c r="L65" t="s">
        <v>7500</v>
      </c>
      <c r="M65" s="9" t="str">
        <f ca="1"/>
        <v>K31</v>
      </c>
    </row>
    <row r="66" spans="3:13" x14ac:dyDescent="0.25">
      <c r="K66" s="23">
        <f t="shared" si="5"/>
        <v>47484</v>
      </c>
      <c r="L66" t="s">
        <v>7599</v>
      </c>
      <c r="M66" s="9" t="str">
        <f ca="1"/>
        <v>M31</v>
      </c>
    </row>
    <row r="67" spans="3:13" x14ac:dyDescent="0.25">
      <c r="K67" s="23">
        <f t="shared" si="5"/>
        <v>47515</v>
      </c>
      <c r="L67" t="s">
        <v>7600</v>
      </c>
      <c r="M67" s="9" t="str">
        <f ca="1"/>
        <v>N31</v>
      </c>
    </row>
    <row r="68" spans="3:13" x14ac:dyDescent="0.25">
      <c r="K68" s="23">
        <f t="shared" si="5"/>
        <v>47543</v>
      </c>
      <c r="L68" t="s">
        <v>7501</v>
      </c>
      <c r="M68" s="9" t="str">
        <f ca="1"/>
        <v>Q31</v>
      </c>
    </row>
    <row r="69" spans="3:13" x14ac:dyDescent="0.25">
      <c r="K69" s="23">
        <f t="shared" si="5"/>
        <v>47574</v>
      </c>
      <c r="L69" t="s">
        <v>7601</v>
      </c>
      <c r="M69" s="9" t="str">
        <f ca="1"/>
        <v>U31</v>
      </c>
    </row>
    <row r="70" spans="3:13" x14ac:dyDescent="0.25">
      <c r="K70" s="23">
        <f t="shared" ref="K70:K101" si="6">DATE(RIGHT(L70,2)+100, VLOOKUP(LEFT(L70,1), $K$130:$L$141, 2,0), 1)</f>
        <v>47604</v>
      </c>
      <c r="L70" t="s">
        <v>7602</v>
      </c>
      <c r="M70" s="9" t="str">
        <f ca="1"/>
        <v>V31</v>
      </c>
    </row>
    <row r="71" spans="3:13" x14ac:dyDescent="0.25">
      <c r="C71" s="18" t="s">
        <v>7530</v>
      </c>
      <c r="D71" s="11">
        <v>1</v>
      </c>
      <c r="G71" s="18" t="s">
        <v>7530</v>
      </c>
      <c r="H71" s="11">
        <v>1</v>
      </c>
      <c r="K71" s="23">
        <f t="shared" si="6"/>
        <v>47635</v>
      </c>
      <c r="L71" t="s">
        <v>7502</v>
      </c>
      <c r="M71" s="9" t="str">
        <f ca="1"/>
        <v>X31</v>
      </c>
    </row>
    <row r="72" spans="3:13" x14ac:dyDescent="0.25">
      <c r="C72" s="19" t="s">
        <v>7532</v>
      </c>
      <c r="D72" s="9">
        <v>2</v>
      </c>
      <c r="G72" s="19" t="s">
        <v>7532</v>
      </c>
      <c r="H72" s="9">
        <v>2</v>
      </c>
      <c r="K72" s="23">
        <f t="shared" si="6"/>
        <v>47665</v>
      </c>
      <c r="L72" t="s">
        <v>7603</v>
      </c>
      <c r="M72" s="9" t="str">
        <f ca="1"/>
        <v>Z31</v>
      </c>
    </row>
    <row r="73" spans="3:13" x14ac:dyDescent="0.25">
      <c r="C73" s="19" t="s">
        <v>7534</v>
      </c>
      <c r="D73" s="9">
        <v>3</v>
      </c>
      <c r="G73" s="19" t="s">
        <v>7534</v>
      </c>
      <c r="H73" s="9">
        <v>3</v>
      </c>
      <c r="K73" s="23">
        <f t="shared" si="6"/>
        <v>47696</v>
      </c>
      <c r="L73" t="s">
        <v>7604</v>
      </c>
      <c r="M73" s="9" t="str">
        <f ca="1"/>
        <v>F32</v>
      </c>
    </row>
    <row r="74" spans="3:13" x14ac:dyDescent="0.25">
      <c r="C74" s="19" t="s">
        <v>7536</v>
      </c>
      <c r="D74" s="9">
        <v>4</v>
      </c>
      <c r="G74" s="19" t="s">
        <v>7536</v>
      </c>
      <c r="H74" s="9">
        <v>4</v>
      </c>
      <c r="K74" s="23">
        <f t="shared" si="6"/>
        <v>47727</v>
      </c>
      <c r="L74" t="s">
        <v>7503</v>
      </c>
      <c r="M74" s="9" t="str">
        <f ca="1"/>
        <v>G32</v>
      </c>
    </row>
    <row r="75" spans="3:13" x14ac:dyDescent="0.25">
      <c r="C75" s="19" t="s">
        <v>7538</v>
      </c>
      <c r="D75" s="9">
        <v>5</v>
      </c>
      <c r="G75" s="19" t="s">
        <v>7538</v>
      </c>
      <c r="H75" s="9">
        <v>5</v>
      </c>
      <c r="K75" s="23">
        <f t="shared" si="6"/>
        <v>47757</v>
      </c>
      <c r="L75" t="s">
        <v>7605</v>
      </c>
      <c r="M75" s="9" t="str">
        <f ca="1"/>
        <v>H32</v>
      </c>
    </row>
    <row r="76" spans="3:13" x14ac:dyDescent="0.25">
      <c r="C76" s="19" t="s">
        <v>7540</v>
      </c>
      <c r="D76" s="9">
        <v>6</v>
      </c>
      <c r="G76" s="19" t="s">
        <v>7540</v>
      </c>
      <c r="H76" s="9">
        <v>6</v>
      </c>
      <c r="K76" s="23">
        <f t="shared" si="6"/>
        <v>47788</v>
      </c>
      <c r="L76" t="s">
        <v>7606</v>
      </c>
      <c r="M76" s="9" t="str">
        <f ca="1"/>
        <v>J32</v>
      </c>
    </row>
    <row r="77" spans="3:13" x14ac:dyDescent="0.25">
      <c r="C77" s="19" t="s">
        <v>7542</v>
      </c>
      <c r="D77" s="9">
        <v>7</v>
      </c>
      <c r="G77" s="19" t="s">
        <v>7542</v>
      </c>
      <c r="H77" s="9">
        <v>7</v>
      </c>
      <c r="K77" s="23">
        <f t="shared" si="6"/>
        <v>47818</v>
      </c>
      <c r="L77" t="s">
        <v>7504</v>
      </c>
      <c r="M77" s="9" t="str">
        <f ca="1"/>
        <v>K32</v>
      </c>
    </row>
    <row r="78" spans="3:13" x14ac:dyDescent="0.25">
      <c r="C78" s="19" t="s">
        <v>7544</v>
      </c>
      <c r="D78" s="9">
        <v>8</v>
      </c>
      <c r="G78" s="19" t="s">
        <v>7544</v>
      </c>
      <c r="H78" s="9">
        <v>8</v>
      </c>
      <c r="K78" s="23">
        <f t="shared" si="6"/>
        <v>47849</v>
      </c>
      <c r="L78" t="s">
        <v>7607</v>
      </c>
      <c r="M78" s="9" t="str">
        <f ca="1"/>
        <v>M32</v>
      </c>
    </row>
    <row r="79" spans="3:13" x14ac:dyDescent="0.25">
      <c r="C79" s="19" t="s">
        <v>7546</v>
      </c>
      <c r="D79" s="9">
        <v>9</v>
      </c>
      <c r="G79" s="19" t="s">
        <v>7546</v>
      </c>
      <c r="H79" s="9">
        <v>9</v>
      </c>
      <c r="K79" s="23">
        <f t="shared" si="6"/>
        <v>47880</v>
      </c>
      <c r="L79" t="s">
        <v>7608</v>
      </c>
      <c r="M79" s="9" t="str">
        <f ca="1"/>
        <v>N32</v>
      </c>
    </row>
    <row r="80" spans="3:13" x14ac:dyDescent="0.25">
      <c r="C80" s="19" t="s">
        <v>7548</v>
      </c>
      <c r="D80" s="9">
        <v>10</v>
      </c>
      <c r="G80" s="19" t="s">
        <v>7548</v>
      </c>
      <c r="H80" s="9">
        <v>10</v>
      </c>
      <c r="K80" s="23">
        <f t="shared" si="6"/>
        <v>47908</v>
      </c>
      <c r="L80" t="s">
        <v>7505</v>
      </c>
      <c r="M80" s="9" t="str">
        <f ca="1"/>
        <v>Q32</v>
      </c>
    </row>
    <row r="81" spans="3:13" x14ac:dyDescent="0.25">
      <c r="C81" s="19" t="s">
        <v>7550</v>
      </c>
      <c r="D81" s="9">
        <v>11</v>
      </c>
      <c r="G81" s="19" t="s">
        <v>7550</v>
      </c>
      <c r="H81" s="9">
        <v>11</v>
      </c>
      <c r="K81" s="23">
        <f t="shared" si="6"/>
        <v>47939</v>
      </c>
      <c r="L81" t="s">
        <v>7609</v>
      </c>
      <c r="M81" s="9" t="str">
        <f ca="1"/>
        <v>U32</v>
      </c>
    </row>
    <row r="82" spans="3:13" ht="15.75" thickBot="1" x14ac:dyDescent="0.3">
      <c r="C82" s="21" t="s">
        <v>7552</v>
      </c>
      <c r="D82" s="20">
        <v>12</v>
      </c>
      <c r="G82" s="21" t="s">
        <v>7552</v>
      </c>
      <c r="H82" s="20">
        <v>12</v>
      </c>
      <c r="K82" s="23">
        <f t="shared" si="6"/>
        <v>47969</v>
      </c>
      <c r="L82" t="s">
        <v>7610</v>
      </c>
      <c r="M82" s="9" t="str">
        <f ca="1"/>
        <v>V32</v>
      </c>
    </row>
    <row r="83" spans="3:13" x14ac:dyDescent="0.25">
      <c r="K83" s="23">
        <f t="shared" si="6"/>
        <v>48000</v>
      </c>
      <c r="L83" t="s">
        <v>7506</v>
      </c>
      <c r="M83" s="9" t="str">
        <f ca="1"/>
        <v>X32</v>
      </c>
    </row>
    <row r="84" spans="3:13" x14ac:dyDescent="0.25">
      <c r="K84" s="23">
        <f t="shared" si="6"/>
        <v>48030</v>
      </c>
      <c r="L84" t="s">
        <v>7611</v>
      </c>
      <c r="M84" s="9" t="str">
        <f ca="1"/>
        <v>Z32</v>
      </c>
    </row>
    <row r="85" spans="3:13" x14ac:dyDescent="0.25">
      <c r="K85" s="23">
        <f t="shared" si="6"/>
        <v>48061</v>
      </c>
      <c r="L85" t="s">
        <v>7612</v>
      </c>
      <c r="M85" s="9" t="str">
        <f ca="1"/>
        <v>F33</v>
      </c>
    </row>
    <row r="86" spans="3:13" x14ac:dyDescent="0.25">
      <c r="K86" s="23">
        <f t="shared" si="6"/>
        <v>48092</v>
      </c>
      <c r="L86" t="s">
        <v>7507</v>
      </c>
      <c r="M86" s="9" t="str">
        <f ca="1"/>
        <v>G33</v>
      </c>
    </row>
    <row r="87" spans="3:13" x14ac:dyDescent="0.25">
      <c r="K87" s="23">
        <f t="shared" si="6"/>
        <v>48122</v>
      </c>
      <c r="L87" t="s">
        <v>7613</v>
      </c>
      <c r="M87" s="9" t="str">
        <f ca="1"/>
        <v>H33</v>
      </c>
    </row>
    <row r="88" spans="3:13" x14ac:dyDescent="0.25">
      <c r="K88" s="23">
        <f t="shared" si="6"/>
        <v>48153</v>
      </c>
      <c r="L88" t="s">
        <v>7614</v>
      </c>
      <c r="M88" s="9" t="str">
        <f ca="1"/>
        <v>J33</v>
      </c>
    </row>
    <row r="89" spans="3:13" x14ac:dyDescent="0.25">
      <c r="K89" s="23">
        <f t="shared" si="6"/>
        <v>48183</v>
      </c>
      <c r="L89" t="s">
        <v>7508</v>
      </c>
      <c r="M89" s="9" t="str">
        <f ca="1"/>
        <v>K33</v>
      </c>
    </row>
    <row r="90" spans="3:13" x14ac:dyDescent="0.25">
      <c r="K90" s="23">
        <f t="shared" si="6"/>
        <v>48214</v>
      </c>
      <c r="L90" t="s">
        <v>7615</v>
      </c>
      <c r="M90" s="9" t="str">
        <f ca="1"/>
        <v>M33</v>
      </c>
    </row>
    <row r="91" spans="3:13" x14ac:dyDescent="0.25">
      <c r="K91" s="23">
        <f t="shared" si="6"/>
        <v>48245</v>
      </c>
      <c r="L91" t="s">
        <v>7616</v>
      </c>
      <c r="M91" s="9" t="str">
        <f ca="1"/>
        <v>N33</v>
      </c>
    </row>
    <row r="92" spans="3:13" x14ac:dyDescent="0.25">
      <c r="K92" s="23">
        <f t="shared" si="6"/>
        <v>48274</v>
      </c>
      <c r="L92" t="s">
        <v>7509</v>
      </c>
      <c r="M92" s="9" t="str">
        <f ca="1"/>
        <v>Q33</v>
      </c>
    </row>
    <row r="93" spans="3:13" x14ac:dyDescent="0.25">
      <c r="K93" s="23">
        <f t="shared" si="6"/>
        <v>48305</v>
      </c>
      <c r="L93" t="s">
        <v>7617</v>
      </c>
      <c r="M93" s="9" t="str">
        <f ca="1"/>
        <v>U33</v>
      </c>
    </row>
    <row r="94" spans="3:13" x14ac:dyDescent="0.25">
      <c r="K94" s="23">
        <f t="shared" si="6"/>
        <v>48335</v>
      </c>
      <c r="L94" t="s">
        <v>7618</v>
      </c>
      <c r="M94" s="9" t="str">
        <f ca="1"/>
        <v>V33</v>
      </c>
    </row>
    <row r="95" spans="3:13" x14ac:dyDescent="0.25">
      <c r="K95" s="23">
        <f t="shared" si="6"/>
        <v>48366</v>
      </c>
      <c r="L95" t="s">
        <v>7510</v>
      </c>
      <c r="M95" s="9" t="str">
        <f ca="1"/>
        <v>X33</v>
      </c>
    </row>
    <row r="96" spans="3:13" x14ac:dyDescent="0.25">
      <c r="K96" s="23">
        <f t="shared" si="6"/>
        <v>48396</v>
      </c>
      <c r="L96" t="s">
        <v>7619</v>
      </c>
      <c r="M96" s="9" t="str">
        <f ca="1"/>
        <v>Z33</v>
      </c>
    </row>
    <row r="97" spans="11:13" x14ac:dyDescent="0.25">
      <c r="K97" s="23">
        <f t="shared" si="6"/>
        <v>48427</v>
      </c>
      <c r="L97" t="s">
        <v>7620</v>
      </c>
      <c r="M97" s="9" t="str">
        <f ca="1"/>
        <v>F34</v>
      </c>
    </row>
    <row r="98" spans="11:13" x14ac:dyDescent="0.25">
      <c r="K98" s="23">
        <f t="shared" si="6"/>
        <v>48458</v>
      </c>
      <c r="L98" t="s">
        <v>7511</v>
      </c>
      <c r="M98" s="9" t="str">
        <f ca="1"/>
        <v>G34</v>
      </c>
    </row>
    <row r="99" spans="11:13" x14ac:dyDescent="0.25">
      <c r="K99" s="23">
        <f t="shared" si="6"/>
        <v>48488</v>
      </c>
      <c r="L99" t="s">
        <v>7621</v>
      </c>
      <c r="M99" s="9" t="str">
        <f ca="1"/>
        <v>H34</v>
      </c>
    </row>
    <row r="100" spans="11:13" x14ac:dyDescent="0.25">
      <c r="K100" s="23">
        <f t="shared" si="6"/>
        <v>48519</v>
      </c>
      <c r="L100" t="s">
        <v>7622</v>
      </c>
      <c r="M100" s="9" t="str">
        <f ca="1"/>
        <v>J34</v>
      </c>
    </row>
    <row r="101" spans="11:13" x14ac:dyDescent="0.25">
      <c r="K101" s="23">
        <f t="shared" si="6"/>
        <v>48549</v>
      </c>
      <c r="L101" t="s">
        <v>7512</v>
      </c>
      <c r="M101" s="9" t="str">
        <f ca="1"/>
        <v>K34</v>
      </c>
    </row>
    <row r="102" spans="11:13" x14ac:dyDescent="0.25">
      <c r="K102" s="23">
        <f t="shared" ref="K102:K125" si="7">DATE(RIGHT(L102,2)+100, VLOOKUP(LEFT(L102,1), $K$130:$L$141, 2,0), 1)</f>
        <v>48580</v>
      </c>
      <c r="L102" t="s">
        <v>7623</v>
      </c>
      <c r="M102" s="9" t="str">
        <f ca="1"/>
        <v>M34</v>
      </c>
    </row>
    <row r="103" spans="11:13" x14ac:dyDescent="0.25">
      <c r="K103" s="23">
        <f t="shared" si="7"/>
        <v>48611</v>
      </c>
      <c r="L103" t="s">
        <v>7624</v>
      </c>
      <c r="M103" s="9" t="str">
        <f ca="1"/>
        <v>N34</v>
      </c>
    </row>
    <row r="104" spans="11:13" x14ac:dyDescent="0.25">
      <c r="K104" s="23">
        <f t="shared" si="7"/>
        <v>48639</v>
      </c>
      <c r="L104" t="s">
        <v>7513</v>
      </c>
      <c r="M104" s="9" t="str">
        <f ca="1"/>
        <v>Q34</v>
      </c>
    </row>
    <row r="105" spans="11:13" x14ac:dyDescent="0.25">
      <c r="K105" s="23">
        <f t="shared" si="7"/>
        <v>48670</v>
      </c>
      <c r="L105" t="s">
        <v>7625</v>
      </c>
      <c r="M105" s="9" t="str">
        <f ca="1"/>
        <v>U34</v>
      </c>
    </row>
    <row r="106" spans="11:13" x14ac:dyDescent="0.25">
      <c r="K106" s="23">
        <f t="shared" si="7"/>
        <v>48700</v>
      </c>
      <c r="L106" t="s">
        <v>7626</v>
      </c>
      <c r="M106" s="9" t="str">
        <f ca="1"/>
        <v>V34</v>
      </c>
    </row>
    <row r="107" spans="11:13" x14ac:dyDescent="0.25">
      <c r="K107" s="23">
        <f t="shared" si="7"/>
        <v>48731</v>
      </c>
      <c r="L107" t="s">
        <v>7514</v>
      </c>
      <c r="M107" s="9" t="str">
        <f ca="1"/>
        <v>X34</v>
      </c>
    </row>
    <row r="108" spans="11:13" x14ac:dyDescent="0.25">
      <c r="K108" s="23">
        <f t="shared" si="7"/>
        <v>48761</v>
      </c>
      <c r="L108" t="s">
        <v>7627</v>
      </c>
      <c r="M108" s="9" t="str">
        <f ca="1"/>
        <v>Z34</v>
      </c>
    </row>
    <row r="109" spans="11:13" x14ac:dyDescent="0.25">
      <c r="K109" s="23">
        <f t="shared" si="7"/>
        <v>48792</v>
      </c>
      <c r="L109" t="s">
        <v>7628</v>
      </c>
      <c r="M109" s="9"/>
    </row>
    <row r="110" spans="11:13" x14ac:dyDescent="0.25">
      <c r="K110" s="23">
        <f t="shared" si="7"/>
        <v>48823</v>
      </c>
      <c r="L110" t="s">
        <v>7515</v>
      </c>
      <c r="M110" s="9"/>
    </row>
    <row r="111" spans="11:13" x14ac:dyDescent="0.25">
      <c r="K111" s="23">
        <f t="shared" si="7"/>
        <v>48853</v>
      </c>
      <c r="L111" t="s">
        <v>7629</v>
      </c>
      <c r="M111" s="9"/>
    </row>
    <row r="112" spans="11:13" x14ac:dyDescent="0.25">
      <c r="K112" s="23">
        <f t="shared" si="7"/>
        <v>48884</v>
      </c>
      <c r="L112" t="s">
        <v>7630</v>
      </c>
      <c r="M112" s="9"/>
    </row>
    <row r="113" spans="11:13" x14ac:dyDescent="0.25">
      <c r="K113" s="23">
        <f t="shared" si="7"/>
        <v>48914</v>
      </c>
      <c r="L113" t="s">
        <v>7516</v>
      </c>
      <c r="M113" s="9"/>
    </row>
    <row r="114" spans="11:13" x14ac:dyDescent="0.25">
      <c r="K114" s="23">
        <f t="shared" si="7"/>
        <v>48945</v>
      </c>
      <c r="L114" t="s">
        <v>7631</v>
      </c>
      <c r="M114" s="9"/>
    </row>
    <row r="115" spans="11:13" x14ac:dyDescent="0.25">
      <c r="K115" s="23">
        <f t="shared" si="7"/>
        <v>48976</v>
      </c>
      <c r="L115" t="s">
        <v>7632</v>
      </c>
      <c r="M115" s="9"/>
    </row>
    <row r="116" spans="11:13" x14ac:dyDescent="0.25">
      <c r="K116" s="23">
        <f t="shared" si="7"/>
        <v>49004</v>
      </c>
      <c r="L116" t="s">
        <v>7517</v>
      </c>
      <c r="M116" s="9"/>
    </row>
    <row r="117" spans="11:13" x14ac:dyDescent="0.25">
      <c r="K117" s="23">
        <f t="shared" si="7"/>
        <v>49035</v>
      </c>
      <c r="L117" t="s">
        <v>7633</v>
      </c>
      <c r="M117" s="9"/>
    </row>
    <row r="118" spans="11:13" x14ac:dyDescent="0.25">
      <c r="K118" s="23">
        <f t="shared" si="7"/>
        <v>49065</v>
      </c>
      <c r="L118" t="s">
        <v>7634</v>
      </c>
      <c r="M118" s="9"/>
    </row>
    <row r="119" spans="11:13" x14ac:dyDescent="0.25">
      <c r="K119" s="23">
        <f t="shared" si="7"/>
        <v>49096</v>
      </c>
      <c r="L119" t="s">
        <v>7518</v>
      </c>
      <c r="M119" s="9"/>
    </row>
    <row r="120" spans="11:13" x14ac:dyDescent="0.25">
      <c r="K120" s="23">
        <f t="shared" si="7"/>
        <v>49126</v>
      </c>
      <c r="L120" t="s">
        <v>7635</v>
      </c>
      <c r="M120" s="9"/>
    </row>
    <row r="121" spans="11:13" x14ac:dyDescent="0.25">
      <c r="K121" s="23">
        <f t="shared" si="7"/>
        <v>49157</v>
      </c>
      <c r="L121" t="s">
        <v>7636</v>
      </c>
      <c r="M121" s="9"/>
    </row>
    <row r="122" spans="11:13" x14ac:dyDescent="0.25">
      <c r="K122" s="23">
        <f t="shared" si="7"/>
        <v>49188</v>
      </c>
      <c r="L122" t="s">
        <v>7519</v>
      </c>
      <c r="M122" s="9"/>
    </row>
    <row r="123" spans="11:13" x14ac:dyDescent="0.25">
      <c r="K123" s="23">
        <f t="shared" si="7"/>
        <v>49218</v>
      </c>
      <c r="L123" t="s">
        <v>7637</v>
      </c>
      <c r="M123" s="9"/>
    </row>
    <row r="124" spans="11:13" x14ac:dyDescent="0.25">
      <c r="K124" s="23">
        <f t="shared" si="7"/>
        <v>49249</v>
      </c>
      <c r="L124" t="s">
        <v>7638</v>
      </c>
      <c r="M124" s="9"/>
    </row>
    <row r="125" spans="11:13" x14ac:dyDescent="0.25">
      <c r="K125" s="24">
        <f t="shared" si="7"/>
        <v>49279</v>
      </c>
      <c r="L125" s="3" t="s">
        <v>7520</v>
      </c>
      <c r="M125" s="15"/>
    </row>
    <row r="130" spans="11:12" x14ac:dyDescent="0.25">
      <c r="K130" s="18" t="s">
        <v>7530</v>
      </c>
      <c r="L130" s="11">
        <v>1</v>
      </c>
    </row>
    <row r="131" spans="11:12" x14ac:dyDescent="0.25">
      <c r="K131" s="19" t="s">
        <v>7532</v>
      </c>
      <c r="L131" s="9">
        <v>2</v>
      </c>
    </row>
    <row r="132" spans="11:12" x14ac:dyDescent="0.25">
      <c r="K132" s="19" t="s">
        <v>7534</v>
      </c>
      <c r="L132" s="9">
        <v>3</v>
      </c>
    </row>
    <row r="133" spans="11:12" x14ac:dyDescent="0.25">
      <c r="K133" s="19" t="s">
        <v>7536</v>
      </c>
      <c r="L133" s="9">
        <v>4</v>
      </c>
    </row>
    <row r="134" spans="11:12" x14ac:dyDescent="0.25">
      <c r="K134" s="19" t="s">
        <v>7538</v>
      </c>
      <c r="L134" s="9">
        <v>5</v>
      </c>
    </row>
    <row r="135" spans="11:12" x14ac:dyDescent="0.25">
      <c r="K135" s="19" t="s">
        <v>7540</v>
      </c>
      <c r="L135" s="9">
        <v>6</v>
      </c>
    </row>
    <row r="136" spans="11:12" x14ac:dyDescent="0.25">
      <c r="K136" s="19" t="s">
        <v>7542</v>
      </c>
      <c r="L136" s="9">
        <v>7</v>
      </c>
    </row>
    <row r="137" spans="11:12" x14ac:dyDescent="0.25">
      <c r="K137" s="19" t="s">
        <v>7544</v>
      </c>
      <c r="L137" s="9">
        <v>8</v>
      </c>
    </row>
    <row r="138" spans="11:12" x14ac:dyDescent="0.25">
      <c r="K138" s="19" t="s">
        <v>7546</v>
      </c>
      <c r="L138" s="9">
        <v>9</v>
      </c>
    </row>
    <row r="139" spans="11:12" x14ac:dyDescent="0.25">
      <c r="K139" s="19" t="s">
        <v>7548</v>
      </c>
      <c r="L139" s="9">
        <v>10</v>
      </c>
    </row>
    <row r="140" spans="11:12" x14ac:dyDescent="0.25">
      <c r="K140" s="19" t="s">
        <v>7550</v>
      </c>
      <c r="L140" s="9">
        <v>11</v>
      </c>
    </row>
    <row r="141" spans="11:12" ht="15.75" thickBot="1" x14ac:dyDescent="0.3">
      <c r="K141" s="21" t="s">
        <v>7552</v>
      </c>
      <c r="L141" s="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8B3A64A-F770-4C6C-A53E-FBB3C96FE6B3}">
  <ds:schemaRefs/>
</ds:datastoreItem>
</file>

<file path=customXml/itemProps2.xml><?xml version="1.0" encoding="utf-8"?>
<ds:datastoreItem xmlns:ds="http://schemas.openxmlformats.org/officeDocument/2006/customXml" ds:itemID="{434AEB86-F7BE-45D7-B4F1-AF48F950CF55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D23837A7-1F0B-4B72-8081-DC8C437B5C60}">
  <ds:schemaRefs/>
</ds:datastoreItem>
</file>

<file path=customXml/itemProps4.xml><?xml version="1.0" encoding="utf-8"?>
<ds:datastoreItem xmlns:ds="http://schemas.openxmlformats.org/officeDocument/2006/customXml" ds:itemID="{E9046A03-B76C-4F9A-A8AA-CCFDCD2690A8}">
  <ds:schemaRefs/>
</ds:datastoreItem>
</file>

<file path=customXml/itemProps5.xml><?xml version="1.0" encoding="utf-8"?>
<ds:datastoreItem xmlns:ds="http://schemas.openxmlformats.org/officeDocument/2006/customXml" ds:itemID="{B78243D1-7A33-4DFB-8841-7BA5454EFD6B}">
  <ds:schemaRefs/>
</ds:datastoreItem>
</file>

<file path=customXml/itemProps6.xml><?xml version="1.0" encoding="utf-8"?>
<ds:datastoreItem xmlns:ds="http://schemas.openxmlformats.org/officeDocument/2006/customXml" ds:itemID="{074932C2-9FEE-4275-A2EE-78270DF693C5}">
  <ds:schemaRefs>
    <ds:schemaRef ds:uri="http://www.w3.org/2001/XMLSchema"/>
    <ds:schemaRef ds:uri="http://microsoft.data.visualization.Client.Excel/1.0"/>
  </ds:schemaRefs>
</ds:datastoreItem>
</file>

<file path=customXml/itemProps7.xml><?xml version="1.0" encoding="utf-8"?>
<ds:datastoreItem xmlns:ds="http://schemas.openxmlformats.org/officeDocument/2006/customXml" ds:itemID="{4E6588F5-6B31-4ED7-94BF-2C9256B01E41}">
  <ds:schemaRefs/>
</ds:datastoreItem>
</file>

<file path=customXml/itemProps8.xml><?xml version="1.0" encoding="utf-8"?>
<ds:datastoreItem xmlns:ds="http://schemas.openxmlformats.org/officeDocument/2006/customXml" ds:itemID="{7637B455-DB63-42EC-9D59-58F8E0021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SR3</vt:lpstr>
      <vt:lpstr>FF</vt:lpstr>
      <vt:lpstr>treasuries</vt:lpstr>
      <vt:lpstr>ER</vt:lpstr>
      <vt:lpstr>SONIA</vt:lpstr>
      <vt:lpstr>Brazil</vt:lpstr>
      <vt:lpstr>CORRA</vt:lpstr>
      <vt:lpstr>SR3_0</vt:lpstr>
      <vt:lpstr>SONIA_0</vt:lpstr>
      <vt:lpstr>Brazil_0</vt:lpstr>
      <vt:lpstr>ER_0</vt:lpstr>
      <vt:lpstr>FF_0</vt:lpstr>
      <vt:lpstr>treasuries_0</vt:lpstr>
      <vt:lpstr>CORRA_0</vt:lpstr>
      <vt:lpstr>cont list_0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</dc:creator>
  <cp:lastModifiedBy>Ratnesh Kushwaha</cp:lastModifiedBy>
  <cp:lastPrinted>2026-01-07T09:16:21Z</cp:lastPrinted>
  <dcterms:created xsi:type="dcterms:W3CDTF">2023-08-16T11:56:08Z</dcterms:created>
  <dcterms:modified xsi:type="dcterms:W3CDTF">2026-06-01T09:03:11Z</dcterms:modified>
</cp:coreProperties>
</file>